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C:\Users\usuario\Downloads\"/>
    </mc:Choice>
  </mc:AlternateContent>
  <xr:revisionPtr revIDLastSave="0" documentId="13_ncr:1_{E42F0AA8-126E-4C19-A53E-49ED2EA51D05}" xr6:coauthVersionLast="47" xr6:coauthVersionMax="47" xr10:uidLastSave="{00000000-0000-0000-0000-000000000000}"/>
  <bookViews>
    <workbookView xWindow="-120" yWindow="-120" windowWidth="29040" windowHeight="15840" xr2:uid="{00000000-000D-0000-FFFF-FFFF00000000}"/>
  </bookViews>
  <sheets>
    <sheet name="IAAR" sheetId="1" r:id="rId1"/>
    <sheet name="IR PP" sheetId="8" r:id="rId2"/>
    <sheet name="Base" sheetId="4" state="veryHidden" r:id="rId3"/>
    <sheet name="Hoja1" sheetId="10" state="veryHidden" r:id="rId4"/>
    <sheet name="Hoja3" sheetId="6" state="veryHidden" r:id="rId5"/>
    <sheet name="Base (2)" sheetId="5" state="veryHidden" r:id="rId6"/>
    <sheet name="Estrv" sheetId="3" state="veryHidden" r:id="rId7"/>
    <sheet name="Base (3)" sheetId="9" state="veryHidden" r:id="rId8"/>
  </sheets>
  <externalReferences>
    <externalReference r:id="rId9"/>
    <externalReference r:id="rId10"/>
  </externalReferences>
  <definedNames>
    <definedName name="_xlnm._FilterDatabase" localSheetId="2" hidden="1">Base!$C$1:$F$1948</definedName>
    <definedName name="_xlnm._FilterDatabase" localSheetId="5" hidden="1">'Base (2)'!$C$1:$E$6751</definedName>
    <definedName name="_xlnm._FilterDatabase" localSheetId="7" hidden="1">'Base (3)'!$A$1:$G$1954</definedName>
    <definedName name="_xlnm._FilterDatabase" localSheetId="6" hidden="1">Estrv!$C$2:$CC$677</definedName>
    <definedName name="_xlnm.Print_Area" localSheetId="0">IAAR!$B$1:$N$120</definedName>
    <definedName name="_xlnm.Print_Area" localSheetId="1">'IR PP'!$C$1:$AE$45</definedName>
    <definedName name="ENCABEZADOS" localSheetId="1">'IR PP'!$I$5:$AA$13</definedName>
    <definedName name="IMPRESION" localSheetId="1">'IR PP'!$I$1:$AA$34</definedName>
    <definedName name="_xlnm.Print_Titles" localSheetId="0">IAAR!$1:$9</definedName>
    <definedName name="_xlnm.Print_Titles" localSheetId="1">'IR PP'!$5:$13</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6" i="1" l="1"/>
  <c r="J1936" i="4" l="1"/>
  <c r="J1937" i="4"/>
  <c r="J1938" i="4"/>
  <c r="J1939" i="4"/>
  <c r="J1940" i="4"/>
  <c r="J1941" i="4"/>
  <c r="J1942" i="4"/>
  <c r="J1943" i="4"/>
  <c r="J1944" i="4"/>
  <c r="J1945" i="4"/>
  <c r="J1946" i="4"/>
  <c r="J1947" i="4"/>
  <c r="J1948" i="4"/>
  <c r="I1936" i="4"/>
  <c r="I1937" i="4"/>
  <c r="I1938" i="4"/>
  <c r="I1939" i="4"/>
  <c r="I1940" i="4"/>
  <c r="I1941" i="4"/>
  <c r="I1942" i="4"/>
  <c r="I1943" i="4"/>
  <c r="I1944" i="4"/>
  <c r="I1945" i="4"/>
  <c r="I1946" i="4"/>
  <c r="I1947" i="4"/>
  <c r="I1948" i="4"/>
  <c r="H1936" i="4"/>
  <c r="H1937" i="4"/>
  <c r="H1938" i="4"/>
  <c r="H1939" i="4"/>
  <c r="H1940" i="4"/>
  <c r="H1941" i="4"/>
  <c r="H1942" i="4"/>
  <c r="H1943" i="4"/>
  <c r="H1944" i="4"/>
  <c r="H1945" i="4"/>
  <c r="H1946" i="4"/>
  <c r="H1947" i="4"/>
  <c r="H1948" i="4"/>
  <c r="G1936" i="4"/>
  <c r="G1937" i="4"/>
  <c r="G1938" i="4"/>
  <c r="G1939" i="4"/>
  <c r="G1940" i="4"/>
  <c r="G1941" i="4"/>
  <c r="G1942" i="4"/>
  <c r="G1943" i="4"/>
  <c r="G1944" i="4"/>
  <c r="G1945" i="4"/>
  <c r="G1946" i="4"/>
  <c r="G1947" i="4"/>
  <c r="G1948" i="4"/>
  <c r="N3" i="4"/>
  <c r="N4" i="4"/>
  <c r="N5" i="4"/>
  <c r="N6" i="4"/>
  <c r="N7" i="4"/>
  <c r="G7" i="4" s="1"/>
  <c r="N8" i="4"/>
  <c r="N9" i="4"/>
  <c r="N10" i="4"/>
  <c r="N11" i="4"/>
  <c r="N12" i="4"/>
  <c r="G12" i="4" s="1"/>
  <c r="N13" i="4"/>
  <c r="N14" i="4"/>
  <c r="N15" i="4"/>
  <c r="N16" i="4"/>
  <c r="N17" i="4"/>
  <c r="N18" i="4"/>
  <c r="N19" i="4"/>
  <c r="N20" i="4"/>
  <c r="G20" i="4" s="1"/>
  <c r="N21" i="4"/>
  <c r="N22" i="4"/>
  <c r="N23" i="4"/>
  <c r="G23" i="4" s="1"/>
  <c r="N24" i="4"/>
  <c r="N25" i="4"/>
  <c r="N26" i="4"/>
  <c r="N27" i="4"/>
  <c r="N28" i="4"/>
  <c r="N29" i="4"/>
  <c r="N30" i="4"/>
  <c r="N31" i="4"/>
  <c r="G31" i="4" s="1"/>
  <c r="N32" i="4"/>
  <c r="N33" i="4"/>
  <c r="G33" i="4" s="1"/>
  <c r="N34" i="4"/>
  <c r="N35" i="4"/>
  <c r="N36" i="4"/>
  <c r="N37" i="4"/>
  <c r="N38" i="4"/>
  <c r="N39" i="4"/>
  <c r="G39" i="4" s="1"/>
  <c r="N40" i="4"/>
  <c r="N41" i="4"/>
  <c r="N42" i="4"/>
  <c r="N43" i="4"/>
  <c r="N44" i="4"/>
  <c r="G44" i="4" s="1"/>
  <c r="N45" i="4"/>
  <c r="N46" i="4"/>
  <c r="N47" i="4"/>
  <c r="N48" i="4"/>
  <c r="N49" i="4"/>
  <c r="N50" i="4"/>
  <c r="N51" i="4"/>
  <c r="N52" i="4"/>
  <c r="G52" i="4" s="1"/>
  <c r="N53" i="4"/>
  <c r="N54" i="4"/>
  <c r="N55" i="4"/>
  <c r="G55" i="4" s="1"/>
  <c r="N56" i="4"/>
  <c r="N57" i="4"/>
  <c r="N58" i="4"/>
  <c r="N59" i="4"/>
  <c r="N60" i="4"/>
  <c r="N61" i="4"/>
  <c r="N62" i="4"/>
  <c r="N63" i="4"/>
  <c r="G63" i="4" s="1"/>
  <c r="N64" i="4"/>
  <c r="N65" i="4"/>
  <c r="G65" i="4" s="1"/>
  <c r="N66" i="4"/>
  <c r="N67" i="4"/>
  <c r="N68" i="4"/>
  <c r="N69" i="4"/>
  <c r="N70" i="4"/>
  <c r="N71" i="4"/>
  <c r="G71" i="4" s="1"/>
  <c r="N72" i="4"/>
  <c r="N73" i="4"/>
  <c r="N74" i="4"/>
  <c r="N75" i="4"/>
  <c r="N76" i="4"/>
  <c r="G76" i="4" s="1"/>
  <c r="N77" i="4"/>
  <c r="N78" i="4"/>
  <c r="N79" i="4"/>
  <c r="N80" i="4"/>
  <c r="N81" i="4"/>
  <c r="N82" i="4"/>
  <c r="N83" i="4"/>
  <c r="N84" i="4"/>
  <c r="G84" i="4" s="1"/>
  <c r="N85" i="4"/>
  <c r="N86" i="4"/>
  <c r="N87" i="4"/>
  <c r="G87" i="4" s="1"/>
  <c r="N88" i="4"/>
  <c r="N89" i="4"/>
  <c r="N90" i="4"/>
  <c r="N91" i="4"/>
  <c r="N92" i="4"/>
  <c r="N93" i="4"/>
  <c r="N94" i="4"/>
  <c r="N95" i="4"/>
  <c r="G95" i="4" s="1"/>
  <c r="N96" i="4"/>
  <c r="N97" i="4"/>
  <c r="G97" i="4" s="1"/>
  <c r="N98" i="4"/>
  <c r="N99" i="4"/>
  <c r="N100" i="4"/>
  <c r="N101" i="4"/>
  <c r="N102" i="4"/>
  <c r="N103" i="4"/>
  <c r="G103" i="4" s="1"/>
  <c r="N104" i="4"/>
  <c r="N105" i="4"/>
  <c r="N106" i="4"/>
  <c r="N107" i="4"/>
  <c r="N108" i="4"/>
  <c r="G108" i="4" s="1"/>
  <c r="N109" i="4"/>
  <c r="N110" i="4"/>
  <c r="N111" i="4"/>
  <c r="N112" i="4"/>
  <c r="N113" i="4"/>
  <c r="N114" i="4"/>
  <c r="N115" i="4"/>
  <c r="N116" i="4"/>
  <c r="G116" i="4" s="1"/>
  <c r="N117" i="4"/>
  <c r="N118" i="4"/>
  <c r="N119" i="4"/>
  <c r="N120" i="4"/>
  <c r="N121" i="4"/>
  <c r="N122" i="4"/>
  <c r="N123" i="4"/>
  <c r="N124" i="4"/>
  <c r="G124" i="4" s="1"/>
  <c r="N125" i="4"/>
  <c r="N126" i="4"/>
  <c r="N127" i="4"/>
  <c r="N128" i="4"/>
  <c r="N129" i="4"/>
  <c r="N130" i="4"/>
  <c r="N131" i="4"/>
  <c r="N132" i="4"/>
  <c r="G132" i="4" s="1"/>
  <c r="N133" i="4"/>
  <c r="N134" i="4"/>
  <c r="N135" i="4"/>
  <c r="N136" i="4"/>
  <c r="N137" i="4"/>
  <c r="N138" i="4"/>
  <c r="N139" i="4"/>
  <c r="N140" i="4"/>
  <c r="G140" i="4" s="1"/>
  <c r="N141" i="4"/>
  <c r="N142" i="4"/>
  <c r="N143" i="4"/>
  <c r="N144" i="4"/>
  <c r="N145" i="4"/>
  <c r="N146" i="4"/>
  <c r="N147" i="4"/>
  <c r="N148" i="4"/>
  <c r="G148" i="4" s="1"/>
  <c r="N149" i="4"/>
  <c r="N150" i="4"/>
  <c r="N151" i="4"/>
  <c r="N152" i="4"/>
  <c r="N153" i="4"/>
  <c r="N154" i="4"/>
  <c r="N155" i="4"/>
  <c r="N156" i="4"/>
  <c r="G156" i="4" s="1"/>
  <c r="N157" i="4"/>
  <c r="N158" i="4"/>
  <c r="N159" i="4"/>
  <c r="N160" i="4"/>
  <c r="N161" i="4"/>
  <c r="N162" i="4"/>
  <c r="N163" i="4"/>
  <c r="N164" i="4"/>
  <c r="G164" i="4" s="1"/>
  <c r="N165" i="4"/>
  <c r="N166" i="4"/>
  <c r="N167" i="4"/>
  <c r="N168" i="4"/>
  <c r="N169" i="4"/>
  <c r="N170" i="4"/>
  <c r="N171" i="4"/>
  <c r="N172" i="4"/>
  <c r="G172" i="4" s="1"/>
  <c r="N173" i="4"/>
  <c r="N174" i="4"/>
  <c r="N175" i="4"/>
  <c r="N176" i="4"/>
  <c r="N177" i="4"/>
  <c r="N178" i="4"/>
  <c r="N179" i="4"/>
  <c r="N180" i="4"/>
  <c r="G180" i="4" s="1"/>
  <c r="N181" i="4"/>
  <c r="N182" i="4"/>
  <c r="N183" i="4"/>
  <c r="N184" i="4"/>
  <c r="N185" i="4"/>
  <c r="N186" i="4"/>
  <c r="N187" i="4"/>
  <c r="N188" i="4"/>
  <c r="G188" i="4" s="1"/>
  <c r="N189" i="4"/>
  <c r="N190" i="4"/>
  <c r="N191" i="4"/>
  <c r="N192" i="4"/>
  <c r="N193" i="4"/>
  <c r="N194" i="4"/>
  <c r="N195" i="4"/>
  <c r="N196" i="4"/>
  <c r="G196" i="4" s="1"/>
  <c r="N197" i="4"/>
  <c r="N198" i="4"/>
  <c r="N199" i="4"/>
  <c r="N200" i="4"/>
  <c r="N201" i="4"/>
  <c r="N202" i="4"/>
  <c r="N203" i="4"/>
  <c r="N204" i="4"/>
  <c r="G204" i="4" s="1"/>
  <c r="N205" i="4"/>
  <c r="N206" i="4"/>
  <c r="N207" i="4"/>
  <c r="N208" i="4"/>
  <c r="N209" i="4"/>
  <c r="N210" i="4"/>
  <c r="N211" i="4"/>
  <c r="N212" i="4"/>
  <c r="G212" i="4" s="1"/>
  <c r="N213" i="4"/>
  <c r="N214" i="4"/>
  <c r="N215" i="4"/>
  <c r="N216" i="4"/>
  <c r="N217" i="4"/>
  <c r="N218" i="4"/>
  <c r="N219" i="4"/>
  <c r="N220" i="4"/>
  <c r="G220" i="4" s="1"/>
  <c r="N221" i="4"/>
  <c r="N222" i="4"/>
  <c r="N223" i="4"/>
  <c r="N224" i="4"/>
  <c r="N225" i="4"/>
  <c r="N226" i="4"/>
  <c r="N227" i="4"/>
  <c r="N228" i="4"/>
  <c r="G228" i="4" s="1"/>
  <c r="N229" i="4"/>
  <c r="N230" i="4"/>
  <c r="N231" i="4"/>
  <c r="N232" i="4"/>
  <c r="N233" i="4"/>
  <c r="N234" i="4"/>
  <c r="N235" i="4"/>
  <c r="N236" i="4"/>
  <c r="G236" i="4" s="1"/>
  <c r="N237" i="4"/>
  <c r="N238" i="4"/>
  <c r="N239" i="4"/>
  <c r="N240" i="4"/>
  <c r="N241" i="4"/>
  <c r="N242" i="4"/>
  <c r="N243" i="4"/>
  <c r="N244" i="4"/>
  <c r="G244" i="4" s="1"/>
  <c r="N245" i="4"/>
  <c r="N246" i="4"/>
  <c r="N247" i="4"/>
  <c r="N248" i="4"/>
  <c r="N249" i="4"/>
  <c r="N250" i="4"/>
  <c r="N251" i="4"/>
  <c r="N252" i="4"/>
  <c r="G252" i="4" s="1"/>
  <c r="N253" i="4"/>
  <c r="N254" i="4"/>
  <c r="N255" i="4"/>
  <c r="N256" i="4"/>
  <c r="N257" i="4"/>
  <c r="N258" i="4"/>
  <c r="N259" i="4"/>
  <c r="N260" i="4"/>
  <c r="G260" i="4" s="1"/>
  <c r="N261" i="4"/>
  <c r="N262" i="4"/>
  <c r="N263" i="4"/>
  <c r="N264" i="4"/>
  <c r="N265" i="4"/>
  <c r="N266" i="4"/>
  <c r="N267" i="4"/>
  <c r="N268" i="4"/>
  <c r="G268" i="4" s="1"/>
  <c r="N269" i="4"/>
  <c r="N270" i="4"/>
  <c r="N271" i="4"/>
  <c r="N272" i="4"/>
  <c r="N273" i="4"/>
  <c r="N274" i="4"/>
  <c r="N275" i="4"/>
  <c r="N276" i="4"/>
  <c r="G276" i="4" s="1"/>
  <c r="N277" i="4"/>
  <c r="N278" i="4"/>
  <c r="N279" i="4"/>
  <c r="N280" i="4"/>
  <c r="N281" i="4"/>
  <c r="N282" i="4"/>
  <c r="N283" i="4"/>
  <c r="N284" i="4"/>
  <c r="G284" i="4" s="1"/>
  <c r="N285" i="4"/>
  <c r="N286" i="4"/>
  <c r="N287" i="4"/>
  <c r="N288" i="4"/>
  <c r="N289" i="4"/>
  <c r="N290" i="4"/>
  <c r="N291" i="4"/>
  <c r="N292" i="4"/>
  <c r="G292" i="4" s="1"/>
  <c r="N293" i="4"/>
  <c r="N294" i="4"/>
  <c r="N295" i="4"/>
  <c r="N296" i="4"/>
  <c r="N297" i="4"/>
  <c r="N298" i="4"/>
  <c r="N299" i="4"/>
  <c r="N300" i="4"/>
  <c r="G300" i="4" s="1"/>
  <c r="N301" i="4"/>
  <c r="N302" i="4"/>
  <c r="N303" i="4"/>
  <c r="N304" i="4"/>
  <c r="N305" i="4"/>
  <c r="N306" i="4"/>
  <c r="N307" i="4"/>
  <c r="N308" i="4"/>
  <c r="G308" i="4" s="1"/>
  <c r="N309" i="4"/>
  <c r="N310" i="4"/>
  <c r="N311" i="4"/>
  <c r="N312" i="4"/>
  <c r="N313" i="4"/>
  <c r="N314" i="4"/>
  <c r="N315" i="4"/>
  <c r="N316" i="4"/>
  <c r="G316" i="4" s="1"/>
  <c r="N317" i="4"/>
  <c r="N318" i="4"/>
  <c r="N319" i="4"/>
  <c r="N320" i="4"/>
  <c r="N321" i="4"/>
  <c r="N322" i="4"/>
  <c r="N323" i="4"/>
  <c r="N324" i="4"/>
  <c r="G324" i="4" s="1"/>
  <c r="N325" i="4"/>
  <c r="N326" i="4"/>
  <c r="N327" i="4"/>
  <c r="N328" i="4"/>
  <c r="N329" i="4"/>
  <c r="N330" i="4"/>
  <c r="N331" i="4"/>
  <c r="N332" i="4"/>
  <c r="G332" i="4" s="1"/>
  <c r="N333" i="4"/>
  <c r="N334" i="4"/>
  <c r="N335" i="4"/>
  <c r="N336" i="4"/>
  <c r="N337" i="4"/>
  <c r="N338" i="4"/>
  <c r="N339" i="4"/>
  <c r="N340" i="4"/>
  <c r="N341" i="4"/>
  <c r="N342" i="4"/>
  <c r="N343" i="4"/>
  <c r="N344" i="4"/>
  <c r="G344" i="4" s="1"/>
  <c r="N345" i="4"/>
  <c r="N346" i="4"/>
  <c r="N347" i="4"/>
  <c r="N348" i="4"/>
  <c r="G348" i="4" s="1"/>
  <c r="N349" i="4"/>
  <c r="G349" i="4" s="1"/>
  <c r="N350" i="4"/>
  <c r="N351" i="4"/>
  <c r="N352" i="4"/>
  <c r="N353" i="4"/>
  <c r="N354" i="4"/>
  <c r="N355" i="4"/>
  <c r="N356" i="4"/>
  <c r="N357" i="4"/>
  <c r="N358" i="4"/>
  <c r="N359" i="4"/>
  <c r="N360" i="4"/>
  <c r="G360" i="4" s="1"/>
  <c r="N361" i="4"/>
  <c r="N362" i="4"/>
  <c r="N363" i="4"/>
  <c r="N364" i="4"/>
  <c r="G364" i="4" s="1"/>
  <c r="N365" i="4"/>
  <c r="G365" i="4" s="1"/>
  <c r="N366" i="4"/>
  <c r="N367" i="4"/>
  <c r="N368" i="4"/>
  <c r="N369" i="4"/>
  <c r="N370" i="4"/>
  <c r="N371" i="4"/>
  <c r="N372" i="4"/>
  <c r="N373" i="4"/>
  <c r="N374" i="4"/>
  <c r="N375" i="4"/>
  <c r="N376" i="4"/>
  <c r="G376" i="4" s="1"/>
  <c r="N377" i="4"/>
  <c r="N378" i="4"/>
  <c r="N379" i="4"/>
  <c r="N380" i="4"/>
  <c r="G380" i="4" s="1"/>
  <c r="N381" i="4"/>
  <c r="G381" i="4" s="1"/>
  <c r="N382" i="4"/>
  <c r="N383" i="4"/>
  <c r="N384" i="4"/>
  <c r="N385" i="4"/>
  <c r="N386" i="4"/>
  <c r="N387" i="4"/>
  <c r="N388" i="4"/>
  <c r="N389" i="4"/>
  <c r="N390" i="4"/>
  <c r="N391" i="4"/>
  <c r="N392" i="4"/>
  <c r="G392" i="4" s="1"/>
  <c r="N393" i="4"/>
  <c r="N394" i="4"/>
  <c r="N395" i="4"/>
  <c r="N396" i="4"/>
  <c r="G396" i="4" s="1"/>
  <c r="N397" i="4"/>
  <c r="G397" i="4" s="1"/>
  <c r="N398" i="4"/>
  <c r="N399" i="4"/>
  <c r="N400" i="4"/>
  <c r="N401" i="4"/>
  <c r="N402" i="4"/>
  <c r="N403" i="4"/>
  <c r="N404" i="4"/>
  <c r="N405" i="4"/>
  <c r="N406" i="4"/>
  <c r="N407" i="4"/>
  <c r="N408" i="4"/>
  <c r="G408" i="4" s="1"/>
  <c r="N409" i="4"/>
  <c r="N410" i="4"/>
  <c r="N411" i="4"/>
  <c r="N412" i="4"/>
  <c r="G412" i="4" s="1"/>
  <c r="N413" i="4"/>
  <c r="G413" i="4" s="1"/>
  <c r="N414" i="4"/>
  <c r="N415" i="4"/>
  <c r="N416" i="4"/>
  <c r="N417" i="4"/>
  <c r="N418" i="4"/>
  <c r="N419" i="4"/>
  <c r="N420" i="4"/>
  <c r="N421" i="4"/>
  <c r="N422" i="4"/>
  <c r="N423" i="4"/>
  <c r="N424" i="4"/>
  <c r="G424" i="4" s="1"/>
  <c r="N425" i="4"/>
  <c r="N426" i="4"/>
  <c r="N427" i="4"/>
  <c r="N428" i="4"/>
  <c r="G428" i="4" s="1"/>
  <c r="N429" i="4"/>
  <c r="G429" i="4" s="1"/>
  <c r="N430" i="4"/>
  <c r="N431" i="4"/>
  <c r="N432" i="4"/>
  <c r="N433" i="4"/>
  <c r="N434" i="4"/>
  <c r="N435" i="4"/>
  <c r="N436" i="4"/>
  <c r="N437" i="4"/>
  <c r="N438" i="4"/>
  <c r="N439" i="4"/>
  <c r="N440" i="4"/>
  <c r="G440" i="4" s="1"/>
  <c r="N441" i="4"/>
  <c r="N442" i="4"/>
  <c r="N443" i="4"/>
  <c r="N444" i="4"/>
  <c r="G444" i="4" s="1"/>
  <c r="N445" i="4"/>
  <c r="G445" i="4" s="1"/>
  <c r="N446" i="4"/>
  <c r="N447" i="4"/>
  <c r="N448" i="4"/>
  <c r="N449" i="4"/>
  <c r="N450" i="4"/>
  <c r="N451" i="4"/>
  <c r="N452" i="4"/>
  <c r="N453" i="4"/>
  <c r="N454" i="4"/>
  <c r="N455" i="4"/>
  <c r="N456" i="4"/>
  <c r="G456" i="4" s="1"/>
  <c r="N457" i="4"/>
  <c r="N458" i="4"/>
  <c r="N459" i="4"/>
  <c r="N460" i="4"/>
  <c r="G460" i="4" s="1"/>
  <c r="N461" i="4"/>
  <c r="G461" i="4" s="1"/>
  <c r="N462" i="4"/>
  <c r="N463" i="4"/>
  <c r="N464" i="4"/>
  <c r="N465" i="4"/>
  <c r="N466" i="4"/>
  <c r="N467" i="4"/>
  <c r="N468" i="4"/>
  <c r="N469" i="4"/>
  <c r="N470" i="4"/>
  <c r="N471" i="4"/>
  <c r="N472" i="4"/>
  <c r="G472" i="4" s="1"/>
  <c r="N473" i="4"/>
  <c r="N474" i="4"/>
  <c r="N475" i="4"/>
  <c r="N476" i="4"/>
  <c r="G476" i="4" s="1"/>
  <c r="N477" i="4"/>
  <c r="G477" i="4" s="1"/>
  <c r="N478" i="4"/>
  <c r="N479" i="4"/>
  <c r="N480" i="4"/>
  <c r="N481" i="4"/>
  <c r="N482" i="4"/>
  <c r="N483" i="4"/>
  <c r="N484" i="4"/>
  <c r="N485" i="4"/>
  <c r="N486" i="4"/>
  <c r="N487" i="4"/>
  <c r="N488" i="4"/>
  <c r="G488" i="4" s="1"/>
  <c r="N489" i="4"/>
  <c r="N490" i="4"/>
  <c r="N491" i="4"/>
  <c r="N492" i="4"/>
  <c r="G492" i="4" s="1"/>
  <c r="N493" i="4"/>
  <c r="G493" i="4" s="1"/>
  <c r="N494" i="4"/>
  <c r="N495" i="4"/>
  <c r="N496" i="4"/>
  <c r="N497" i="4"/>
  <c r="N498" i="4"/>
  <c r="N499" i="4"/>
  <c r="N500" i="4"/>
  <c r="N501" i="4"/>
  <c r="N502" i="4"/>
  <c r="N503" i="4"/>
  <c r="N504" i="4"/>
  <c r="G504" i="4" s="1"/>
  <c r="N505" i="4"/>
  <c r="N506" i="4"/>
  <c r="N507" i="4"/>
  <c r="N508" i="4"/>
  <c r="G508" i="4" s="1"/>
  <c r="N509" i="4"/>
  <c r="G509" i="4" s="1"/>
  <c r="N510" i="4"/>
  <c r="N511" i="4"/>
  <c r="N512" i="4"/>
  <c r="N513" i="4"/>
  <c r="N514" i="4"/>
  <c r="N515" i="4"/>
  <c r="N516" i="4"/>
  <c r="N517" i="4"/>
  <c r="N518" i="4"/>
  <c r="N519" i="4"/>
  <c r="N520" i="4"/>
  <c r="G520" i="4" s="1"/>
  <c r="N521" i="4"/>
  <c r="N522" i="4"/>
  <c r="N523" i="4"/>
  <c r="N524" i="4"/>
  <c r="G524" i="4" s="1"/>
  <c r="N525" i="4"/>
  <c r="G525" i="4" s="1"/>
  <c r="N526" i="4"/>
  <c r="N527" i="4"/>
  <c r="N528" i="4"/>
  <c r="N529" i="4"/>
  <c r="N530" i="4"/>
  <c r="N531" i="4"/>
  <c r="N532" i="4"/>
  <c r="N533" i="4"/>
  <c r="N534" i="4"/>
  <c r="N535" i="4"/>
  <c r="N536" i="4"/>
  <c r="G536" i="4" s="1"/>
  <c r="N537" i="4"/>
  <c r="N538" i="4"/>
  <c r="N539" i="4"/>
  <c r="N540" i="4"/>
  <c r="G540" i="4" s="1"/>
  <c r="N541" i="4"/>
  <c r="G541" i="4" s="1"/>
  <c r="N542" i="4"/>
  <c r="N543" i="4"/>
  <c r="N544" i="4"/>
  <c r="N545" i="4"/>
  <c r="N546" i="4"/>
  <c r="N547" i="4"/>
  <c r="N548" i="4"/>
  <c r="N549" i="4"/>
  <c r="N550" i="4"/>
  <c r="N551" i="4"/>
  <c r="N552" i="4"/>
  <c r="G552" i="4" s="1"/>
  <c r="N553" i="4"/>
  <c r="N554" i="4"/>
  <c r="N555" i="4"/>
  <c r="N556" i="4"/>
  <c r="G556" i="4" s="1"/>
  <c r="N557" i="4"/>
  <c r="G557" i="4" s="1"/>
  <c r="N558" i="4"/>
  <c r="N559" i="4"/>
  <c r="N560" i="4"/>
  <c r="N561" i="4"/>
  <c r="N562" i="4"/>
  <c r="N563" i="4"/>
  <c r="N564" i="4"/>
  <c r="N565" i="4"/>
  <c r="N566" i="4"/>
  <c r="N567" i="4"/>
  <c r="N568" i="4"/>
  <c r="G568" i="4" s="1"/>
  <c r="N569" i="4"/>
  <c r="N570" i="4"/>
  <c r="N571" i="4"/>
  <c r="N572" i="4"/>
  <c r="G572" i="4" s="1"/>
  <c r="N573" i="4"/>
  <c r="G573" i="4" s="1"/>
  <c r="N574" i="4"/>
  <c r="N575" i="4"/>
  <c r="N576" i="4"/>
  <c r="N577" i="4"/>
  <c r="N578" i="4"/>
  <c r="N579" i="4"/>
  <c r="N580" i="4"/>
  <c r="N581" i="4"/>
  <c r="N582" i="4"/>
  <c r="N583" i="4"/>
  <c r="N584" i="4"/>
  <c r="G584" i="4" s="1"/>
  <c r="N585" i="4"/>
  <c r="N586" i="4"/>
  <c r="N587" i="4"/>
  <c r="N588" i="4"/>
  <c r="G588" i="4" s="1"/>
  <c r="N589" i="4"/>
  <c r="G589" i="4" s="1"/>
  <c r="N590" i="4"/>
  <c r="N591" i="4"/>
  <c r="N592" i="4"/>
  <c r="N593" i="4"/>
  <c r="N594" i="4"/>
  <c r="N595" i="4"/>
  <c r="N596" i="4"/>
  <c r="N597" i="4"/>
  <c r="N598" i="4"/>
  <c r="N599" i="4"/>
  <c r="N600" i="4"/>
  <c r="G600" i="4" s="1"/>
  <c r="N601" i="4"/>
  <c r="N602" i="4"/>
  <c r="N603" i="4"/>
  <c r="N604" i="4"/>
  <c r="G604" i="4" s="1"/>
  <c r="N605" i="4"/>
  <c r="G605" i="4" s="1"/>
  <c r="N606" i="4"/>
  <c r="N607" i="4"/>
  <c r="N608" i="4"/>
  <c r="N609" i="4"/>
  <c r="N610" i="4"/>
  <c r="N611" i="4"/>
  <c r="N612" i="4"/>
  <c r="N613" i="4"/>
  <c r="N614" i="4"/>
  <c r="N615" i="4"/>
  <c r="N616" i="4"/>
  <c r="G616" i="4" s="1"/>
  <c r="N617" i="4"/>
  <c r="N618" i="4"/>
  <c r="N619" i="4"/>
  <c r="N620" i="4"/>
  <c r="G620" i="4" s="1"/>
  <c r="N621" i="4"/>
  <c r="G621" i="4" s="1"/>
  <c r="N622" i="4"/>
  <c r="N623" i="4"/>
  <c r="N624" i="4"/>
  <c r="N625" i="4"/>
  <c r="N626" i="4"/>
  <c r="N627" i="4"/>
  <c r="N628" i="4"/>
  <c r="N629" i="4"/>
  <c r="N630" i="4"/>
  <c r="N631" i="4"/>
  <c r="N632" i="4"/>
  <c r="G632" i="4" s="1"/>
  <c r="N633" i="4"/>
  <c r="N634" i="4"/>
  <c r="N635" i="4"/>
  <c r="N636" i="4"/>
  <c r="G636" i="4" s="1"/>
  <c r="N637" i="4"/>
  <c r="G637" i="4" s="1"/>
  <c r="N638" i="4"/>
  <c r="N639" i="4"/>
  <c r="N640" i="4"/>
  <c r="N641" i="4"/>
  <c r="N642" i="4"/>
  <c r="N643" i="4"/>
  <c r="N644" i="4"/>
  <c r="N645" i="4"/>
  <c r="N646" i="4"/>
  <c r="N647" i="4"/>
  <c r="N648" i="4"/>
  <c r="G648" i="4" s="1"/>
  <c r="N649" i="4"/>
  <c r="N650" i="4"/>
  <c r="N651" i="4"/>
  <c r="N652" i="4"/>
  <c r="G652" i="4" s="1"/>
  <c r="N653" i="4"/>
  <c r="G653" i="4" s="1"/>
  <c r="N654" i="4"/>
  <c r="N655" i="4"/>
  <c r="N656" i="4"/>
  <c r="N657" i="4"/>
  <c r="N658" i="4"/>
  <c r="N659" i="4"/>
  <c r="N660" i="4"/>
  <c r="N661" i="4"/>
  <c r="N662" i="4"/>
  <c r="N663" i="4"/>
  <c r="N664" i="4"/>
  <c r="G664" i="4" s="1"/>
  <c r="N665" i="4"/>
  <c r="N666" i="4"/>
  <c r="N667" i="4"/>
  <c r="N668" i="4"/>
  <c r="G668" i="4" s="1"/>
  <c r="N669" i="4"/>
  <c r="G669" i="4" s="1"/>
  <c r="N670" i="4"/>
  <c r="N671" i="4"/>
  <c r="N672" i="4"/>
  <c r="N673" i="4"/>
  <c r="N674" i="4"/>
  <c r="N675" i="4"/>
  <c r="N676" i="4"/>
  <c r="N677" i="4"/>
  <c r="N678" i="4"/>
  <c r="N679" i="4"/>
  <c r="N680" i="4"/>
  <c r="G680" i="4" s="1"/>
  <c r="N681" i="4"/>
  <c r="N682" i="4"/>
  <c r="N683" i="4"/>
  <c r="N684" i="4"/>
  <c r="G684" i="4" s="1"/>
  <c r="N685" i="4"/>
  <c r="G685" i="4" s="1"/>
  <c r="N686" i="4"/>
  <c r="N687" i="4"/>
  <c r="N688" i="4"/>
  <c r="N689" i="4"/>
  <c r="N690" i="4"/>
  <c r="N691" i="4"/>
  <c r="N692" i="4"/>
  <c r="N693" i="4"/>
  <c r="N694" i="4"/>
  <c r="N695" i="4"/>
  <c r="N696" i="4"/>
  <c r="G696" i="4" s="1"/>
  <c r="N697" i="4"/>
  <c r="N698" i="4"/>
  <c r="N699" i="4"/>
  <c r="N700" i="4"/>
  <c r="G700" i="4" s="1"/>
  <c r="N701" i="4"/>
  <c r="G701" i="4" s="1"/>
  <c r="N702" i="4"/>
  <c r="N703" i="4"/>
  <c r="N704" i="4"/>
  <c r="N705" i="4"/>
  <c r="N706" i="4"/>
  <c r="N707" i="4"/>
  <c r="N708" i="4"/>
  <c r="N709" i="4"/>
  <c r="N710" i="4"/>
  <c r="N711" i="4"/>
  <c r="N712" i="4"/>
  <c r="G712" i="4" s="1"/>
  <c r="N713" i="4"/>
  <c r="N714" i="4"/>
  <c r="N715" i="4"/>
  <c r="N716" i="4"/>
  <c r="G716" i="4" s="1"/>
  <c r="N717" i="4"/>
  <c r="G717" i="4" s="1"/>
  <c r="N718" i="4"/>
  <c r="N719" i="4"/>
  <c r="N720" i="4"/>
  <c r="N721" i="4"/>
  <c r="N722" i="4"/>
  <c r="N723" i="4"/>
  <c r="N724" i="4"/>
  <c r="N725" i="4"/>
  <c r="N726" i="4"/>
  <c r="N727" i="4"/>
  <c r="N728" i="4"/>
  <c r="G728" i="4" s="1"/>
  <c r="N729" i="4"/>
  <c r="N730" i="4"/>
  <c r="N731" i="4"/>
  <c r="N732" i="4"/>
  <c r="G732" i="4" s="1"/>
  <c r="N733" i="4"/>
  <c r="G733" i="4" s="1"/>
  <c r="N734" i="4"/>
  <c r="N735" i="4"/>
  <c r="N736" i="4"/>
  <c r="N737" i="4"/>
  <c r="N738" i="4"/>
  <c r="N739" i="4"/>
  <c r="N740" i="4"/>
  <c r="N741" i="4"/>
  <c r="N742" i="4"/>
  <c r="N743" i="4"/>
  <c r="N744" i="4"/>
  <c r="G744" i="4" s="1"/>
  <c r="N745" i="4"/>
  <c r="N746" i="4"/>
  <c r="N747" i="4"/>
  <c r="N748" i="4"/>
  <c r="G748" i="4" s="1"/>
  <c r="N749" i="4"/>
  <c r="G749" i="4" s="1"/>
  <c r="N750" i="4"/>
  <c r="N751" i="4"/>
  <c r="N752" i="4"/>
  <c r="N753" i="4"/>
  <c r="N754" i="4"/>
  <c r="N755" i="4"/>
  <c r="N756" i="4"/>
  <c r="N757" i="4"/>
  <c r="N758" i="4"/>
  <c r="N759" i="4"/>
  <c r="N760" i="4"/>
  <c r="G760" i="4" s="1"/>
  <c r="N761" i="4"/>
  <c r="N762" i="4"/>
  <c r="N763" i="4"/>
  <c r="N764" i="4"/>
  <c r="G764" i="4" s="1"/>
  <c r="N765" i="4"/>
  <c r="G765" i="4" s="1"/>
  <c r="N766" i="4"/>
  <c r="N767" i="4"/>
  <c r="N768" i="4"/>
  <c r="N769" i="4"/>
  <c r="N770" i="4"/>
  <c r="N771" i="4"/>
  <c r="N772" i="4"/>
  <c r="N773" i="4"/>
  <c r="N774" i="4"/>
  <c r="N775" i="4"/>
  <c r="N776" i="4"/>
  <c r="G776" i="4" s="1"/>
  <c r="N777" i="4"/>
  <c r="N778" i="4"/>
  <c r="N779" i="4"/>
  <c r="N780" i="4"/>
  <c r="G780" i="4" s="1"/>
  <c r="N781" i="4"/>
  <c r="G781" i="4" s="1"/>
  <c r="N782" i="4"/>
  <c r="N783" i="4"/>
  <c r="N784" i="4"/>
  <c r="N785" i="4"/>
  <c r="N786" i="4"/>
  <c r="N787" i="4"/>
  <c r="N788" i="4"/>
  <c r="N789" i="4"/>
  <c r="N790" i="4"/>
  <c r="N791" i="4"/>
  <c r="N792" i="4"/>
  <c r="G792" i="4" s="1"/>
  <c r="N793" i="4"/>
  <c r="N794" i="4"/>
  <c r="N795" i="4"/>
  <c r="N796" i="4"/>
  <c r="G796" i="4" s="1"/>
  <c r="N797" i="4"/>
  <c r="G797" i="4" s="1"/>
  <c r="N798" i="4"/>
  <c r="N799" i="4"/>
  <c r="N800" i="4"/>
  <c r="N801" i="4"/>
  <c r="N802" i="4"/>
  <c r="N803" i="4"/>
  <c r="N804" i="4"/>
  <c r="N805" i="4"/>
  <c r="N806" i="4"/>
  <c r="N807" i="4"/>
  <c r="N808" i="4"/>
  <c r="G808" i="4" s="1"/>
  <c r="N809" i="4"/>
  <c r="N810" i="4"/>
  <c r="N811" i="4"/>
  <c r="N812" i="4"/>
  <c r="G812" i="4" s="1"/>
  <c r="N813" i="4"/>
  <c r="G813" i="4" s="1"/>
  <c r="N814" i="4"/>
  <c r="N815" i="4"/>
  <c r="N816" i="4"/>
  <c r="N817" i="4"/>
  <c r="N818" i="4"/>
  <c r="N819" i="4"/>
  <c r="N820" i="4"/>
  <c r="N821" i="4"/>
  <c r="N822" i="4"/>
  <c r="N823" i="4"/>
  <c r="N824" i="4"/>
  <c r="G824" i="4" s="1"/>
  <c r="N825" i="4"/>
  <c r="N826" i="4"/>
  <c r="N827" i="4"/>
  <c r="N828" i="4"/>
  <c r="G828" i="4" s="1"/>
  <c r="N829" i="4"/>
  <c r="G829" i="4" s="1"/>
  <c r="N830" i="4"/>
  <c r="N831" i="4"/>
  <c r="N832" i="4"/>
  <c r="N833" i="4"/>
  <c r="N834" i="4"/>
  <c r="N835" i="4"/>
  <c r="N836" i="4"/>
  <c r="N837" i="4"/>
  <c r="N838" i="4"/>
  <c r="N839" i="4"/>
  <c r="N840" i="4"/>
  <c r="G840" i="4" s="1"/>
  <c r="N841" i="4"/>
  <c r="N842" i="4"/>
  <c r="N843" i="4"/>
  <c r="N844" i="4"/>
  <c r="G844" i="4" s="1"/>
  <c r="N845" i="4"/>
  <c r="G845" i="4" s="1"/>
  <c r="N846" i="4"/>
  <c r="N847" i="4"/>
  <c r="N848" i="4"/>
  <c r="N849" i="4"/>
  <c r="N850" i="4"/>
  <c r="N851" i="4"/>
  <c r="N852" i="4"/>
  <c r="N853" i="4"/>
  <c r="N854" i="4"/>
  <c r="N855" i="4"/>
  <c r="N856" i="4"/>
  <c r="G856" i="4" s="1"/>
  <c r="N857" i="4"/>
  <c r="N858" i="4"/>
  <c r="N859" i="4"/>
  <c r="N860" i="4"/>
  <c r="G860" i="4" s="1"/>
  <c r="N861" i="4"/>
  <c r="G861" i="4" s="1"/>
  <c r="N862" i="4"/>
  <c r="N863" i="4"/>
  <c r="N864" i="4"/>
  <c r="N865" i="4"/>
  <c r="N866" i="4"/>
  <c r="N867" i="4"/>
  <c r="N868" i="4"/>
  <c r="N869" i="4"/>
  <c r="N870" i="4"/>
  <c r="N871" i="4"/>
  <c r="N872" i="4"/>
  <c r="G872" i="4" s="1"/>
  <c r="N873" i="4"/>
  <c r="N874" i="4"/>
  <c r="N875" i="4"/>
  <c r="N876" i="4"/>
  <c r="G876" i="4" s="1"/>
  <c r="N877" i="4"/>
  <c r="G877" i="4" s="1"/>
  <c r="N878" i="4"/>
  <c r="N879" i="4"/>
  <c r="N880" i="4"/>
  <c r="N881" i="4"/>
  <c r="N882" i="4"/>
  <c r="N883" i="4"/>
  <c r="N884" i="4"/>
  <c r="N885" i="4"/>
  <c r="N886" i="4"/>
  <c r="N887" i="4"/>
  <c r="N888" i="4"/>
  <c r="G888" i="4" s="1"/>
  <c r="N889" i="4"/>
  <c r="N890" i="4"/>
  <c r="N891" i="4"/>
  <c r="N892" i="4"/>
  <c r="G892" i="4" s="1"/>
  <c r="N893" i="4"/>
  <c r="G893" i="4" s="1"/>
  <c r="N894" i="4"/>
  <c r="N895" i="4"/>
  <c r="N896" i="4"/>
  <c r="N897" i="4"/>
  <c r="N898" i="4"/>
  <c r="N899" i="4"/>
  <c r="N900" i="4"/>
  <c r="N901" i="4"/>
  <c r="N902" i="4"/>
  <c r="N903" i="4"/>
  <c r="N904" i="4"/>
  <c r="G904" i="4" s="1"/>
  <c r="N905" i="4"/>
  <c r="N906" i="4"/>
  <c r="N907" i="4"/>
  <c r="N908" i="4"/>
  <c r="G908" i="4" s="1"/>
  <c r="N909" i="4"/>
  <c r="G909" i="4" s="1"/>
  <c r="N910" i="4"/>
  <c r="N911" i="4"/>
  <c r="N912" i="4"/>
  <c r="N913" i="4"/>
  <c r="N914" i="4"/>
  <c r="N915" i="4"/>
  <c r="N916" i="4"/>
  <c r="N917" i="4"/>
  <c r="N918" i="4"/>
  <c r="N919" i="4"/>
  <c r="N920" i="4"/>
  <c r="G920" i="4" s="1"/>
  <c r="N921" i="4"/>
  <c r="N922" i="4"/>
  <c r="N923" i="4"/>
  <c r="N924" i="4"/>
  <c r="G924" i="4" s="1"/>
  <c r="N925" i="4"/>
  <c r="G925" i="4" s="1"/>
  <c r="N926" i="4"/>
  <c r="N927" i="4"/>
  <c r="N928" i="4"/>
  <c r="N929" i="4"/>
  <c r="N930" i="4"/>
  <c r="N931" i="4"/>
  <c r="N932" i="4"/>
  <c r="N933" i="4"/>
  <c r="N934" i="4"/>
  <c r="N935" i="4"/>
  <c r="N936" i="4"/>
  <c r="G936" i="4" s="1"/>
  <c r="N937" i="4"/>
  <c r="N938" i="4"/>
  <c r="N939" i="4"/>
  <c r="N940" i="4"/>
  <c r="G940" i="4" s="1"/>
  <c r="N941" i="4"/>
  <c r="G941" i="4" s="1"/>
  <c r="N942" i="4"/>
  <c r="N943" i="4"/>
  <c r="N944" i="4"/>
  <c r="N945" i="4"/>
  <c r="N946" i="4"/>
  <c r="N947" i="4"/>
  <c r="N948" i="4"/>
  <c r="N949" i="4"/>
  <c r="N950" i="4"/>
  <c r="N951" i="4"/>
  <c r="N952" i="4"/>
  <c r="G952" i="4" s="1"/>
  <c r="N953" i="4"/>
  <c r="N954" i="4"/>
  <c r="N955" i="4"/>
  <c r="N956" i="4"/>
  <c r="G956" i="4" s="1"/>
  <c r="N957" i="4"/>
  <c r="G957" i="4" s="1"/>
  <c r="N958" i="4"/>
  <c r="N959" i="4"/>
  <c r="N960" i="4"/>
  <c r="N961" i="4"/>
  <c r="N962" i="4"/>
  <c r="N963" i="4"/>
  <c r="N964" i="4"/>
  <c r="N965" i="4"/>
  <c r="N966" i="4"/>
  <c r="N967" i="4"/>
  <c r="N968" i="4"/>
  <c r="G968" i="4" s="1"/>
  <c r="N969" i="4"/>
  <c r="N970" i="4"/>
  <c r="N971" i="4"/>
  <c r="N972" i="4"/>
  <c r="G972" i="4" s="1"/>
  <c r="N973" i="4"/>
  <c r="G973" i="4" s="1"/>
  <c r="N974" i="4"/>
  <c r="N975" i="4"/>
  <c r="N976" i="4"/>
  <c r="N977" i="4"/>
  <c r="N978" i="4"/>
  <c r="N979" i="4"/>
  <c r="N980" i="4"/>
  <c r="N981" i="4"/>
  <c r="N982" i="4"/>
  <c r="N983" i="4"/>
  <c r="N984" i="4"/>
  <c r="G984" i="4" s="1"/>
  <c r="N985" i="4"/>
  <c r="N986" i="4"/>
  <c r="N987" i="4"/>
  <c r="N988" i="4"/>
  <c r="G988" i="4" s="1"/>
  <c r="N989" i="4"/>
  <c r="G989" i="4" s="1"/>
  <c r="N990" i="4"/>
  <c r="N991" i="4"/>
  <c r="N992" i="4"/>
  <c r="N993" i="4"/>
  <c r="N994" i="4"/>
  <c r="N995" i="4"/>
  <c r="N996" i="4"/>
  <c r="N997" i="4"/>
  <c r="N998" i="4"/>
  <c r="N999" i="4"/>
  <c r="N1000" i="4"/>
  <c r="G1000" i="4" s="1"/>
  <c r="N1001" i="4"/>
  <c r="N1002" i="4"/>
  <c r="N1003" i="4"/>
  <c r="N1004" i="4"/>
  <c r="G1004" i="4" s="1"/>
  <c r="N1005" i="4"/>
  <c r="G1005" i="4" s="1"/>
  <c r="N1006" i="4"/>
  <c r="N1007" i="4"/>
  <c r="N1008" i="4"/>
  <c r="N1009" i="4"/>
  <c r="N1010" i="4"/>
  <c r="N1011" i="4"/>
  <c r="N1012" i="4"/>
  <c r="N1013" i="4"/>
  <c r="N1014" i="4"/>
  <c r="N1015" i="4"/>
  <c r="N1016" i="4"/>
  <c r="G1016" i="4" s="1"/>
  <c r="N1017" i="4"/>
  <c r="N1018" i="4"/>
  <c r="N1019" i="4"/>
  <c r="N1020" i="4"/>
  <c r="G1020" i="4" s="1"/>
  <c r="N1021" i="4"/>
  <c r="G1021" i="4" s="1"/>
  <c r="N1022" i="4"/>
  <c r="N1023" i="4"/>
  <c r="N1024" i="4"/>
  <c r="N1025" i="4"/>
  <c r="N1026" i="4"/>
  <c r="N1027" i="4"/>
  <c r="N1028" i="4"/>
  <c r="N1029" i="4"/>
  <c r="N1030" i="4"/>
  <c r="N1031" i="4"/>
  <c r="N1032" i="4"/>
  <c r="G1032" i="4" s="1"/>
  <c r="N1033" i="4"/>
  <c r="N1034" i="4"/>
  <c r="N1035" i="4"/>
  <c r="N1036" i="4"/>
  <c r="G1036" i="4" s="1"/>
  <c r="N1037" i="4"/>
  <c r="G1037" i="4" s="1"/>
  <c r="N1038" i="4"/>
  <c r="N1039" i="4"/>
  <c r="N1040" i="4"/>
  <c r="N1041" i="4"/>
  <c r="N1042" i="4"/>
  <c r="N1043" i="4"/>
  <c r="N1044" i="4"/>
  <c r="N1045" i="4"/>
  <c r="N1046" i="4"/>
  <c r="N1047" i="4"/>
  <c r="N1048" i="4"/>
  <c r="G1048" i="4" s="1"/>
  <c r="N1049" i="4"/>
  <c r="N1050" i="4"/>
  <c r="N1051" i="4"/>
  <c r="N1052" i="4"/>
  <c r="G1052" i="4" s="1"/>
  <c r="N1053" i="4"/>
  <c r="G1053" i="4" s="1"/>
  <c r="N1054" i="4"/>
  <c r="N1055" i="4"/>
  <c r="N1056" i="4"/>
  <c r="N1057" i="4"/>
  <c r="N1058" i="4"/>
  <c r="N1059" i="4"/>
  <c r="N1060" i="4"/>
  <c r="N1061" i="4"/>
  <c r="N1062" i="4"/>
  <c r="N1063" i="4"/>
  <c r="N1064" i="4"/>
  <c r="G1064" i="4" s="1"/>
  <c r="N1065" i="4"/>
  <c r="N1066" i="4"/>
  <c r="N1067" i="4"/>
  <c r="N1068" i="4"/>
  <c r="G1068" i="4" s="1"/>
  <c r="N1069" i="4"/>
  <c r="G1069" i="4" s="1"/>
  <c r="N1070" i="4"/>
  <c r="N1071" i="4"/>
  <c r="N1072" i="4"/>
  <c r="N1073" i="4"/>
  <c r="N1074" i="4"/>
  <c r="N1075" i="4"/>
  <c r="N1076" i="4"/>
  <c r="N1077" i="4"/>
  <c r="N1078" i="4"/>
  <c r="N1079" i="4"/>
  <c r="N1080" i="4"/>
  <c r="G1080" i="4" s="1"/>
  <c r="N1081" i="4"/>
  <c r="N1082" i="4"/>
  <c r="N1083" i="4"/>
  <c r="N1084" i="4"/>
  <c r="G1084" i="4" s="1"/>
  <c r="N1085" i="4"/>
  <c r="G1085" i="4" s="1"/>
  <c r="N1086" i="4"/>
  <c r="N1087" i="4"/>
  <c r="N1088" i="4"/>
  <c r="N1089" i="4"/>
  <c r="N1090" i="4"/>
  <c r="N1091" i="4"/>
  <c r="N1092" i="4"/>
  <c r="N1093" i="4"/>
  <c r="N1094" i="4"/>
  <c r="N1095" i="4"/>
  <c r="N1096" i="4"/>
  <c r="G1096" i="4" s="1"/>
  <c r="N1097" i="4"/>
  <c r="N1098" i="4"/>
  <c r="N1099" i="4"/>
  <c r="N1100" i="4"/>
  <c r="G1100" i="4" s="1"/>
  <c r="N1101" i="4"/>
  <c r="G1101" i="4" s="1"/>
  <c r="N1102" i="4"/>
  <c r="N1103" i="4"/>
  <c r="G1103" i="4" s="1"/>
  <c r="N1104" i="4"/>
  <c r="G1104" i="4" s="1"/>
  <c r="N1105" i="4"/>
  <c r="G1105" i="4" s="1"/>
  <c r="N1106" i="4"/>
  <c r="N1107" i="4"/>
  <c r="G1107" i="4" s="1"/>
  <c r="N1108" i="4"/>
  <c r="G1108" i="4" s="1"/>
  <c r="N1109" i="4"/>
  <c r="G1109" i="4" s="1"/>
  <c r="N1110" i="4"/>
  <c r="N1111" i="4"/>
  <c r="G1111" i="4" s="1"/>
  <c r="N1112" i="4"/>
  <c r="G1112" i="4" s="1"/>
  <c r="N1113" i="4"/>
  <c r="G1113" i="4" s="1"/>
  <c r="N1114" i="4"/>
  <c r="N1115" i="4"/>
  <c r="G1115" i="4" s="1"/>
  <c r="N1116" i="4"/>
  <c r="G1116" i="4" s="1"/>
  <c r="N1117" i="4"/>
  <c r="G1117" i="4" s="1"/>
  <c r="N1118" i="4"/>
  <c r="N1119" i="4"/>
  <c r="G1119" i="4" s="1"/>
  <c r="N1120" i="4"/>
  <c r="G1120" i="4" s="1"/>
  <c r="N1121" i="4"/>
  <c r="G1121" i="4" s="1"/>
  <c r="N1122" i="4"/>
  <c r="N1123" i="4"/>
  <c r="G1123" i="4" s="1"/>
  <c r="N1124" i="4"/>
  <c r="G1124" i="4" s="1"/>
  <c r="N1125" i="4"/>
  <c r="G1125" i="4" s="1"/>
  <c r="N1126" i="4"/>
  <c r="N1127" i="4"/>
  <c r="G1127" i="4" s="1"/>
  <c r="N1128" i="4"/>
  <c r="G1128" i="4" s="1"/>
  <c r="N1129" i="4"/>
  <c r="G1129" i="4" s="1"/>
  <c r="N1130" i="4"/>
  <c r="N1131" i="4"/>
  <c r="G1131" i="4" s="1"/>
  <c r="N1132" i="4"/>
  <c r="G1132" i="4" s="1"/>
  <c r="N1133" i="4"/>
  <c r="G1133" i="4" s="1"/>
  <c r="N1134" i="4"/>
  <c r="N1135" i="4"/>
  <c r="G1135" i="4" s="1"/>
  <c r="N1136" i="4"/>
  <c r="G1136" i="4" s="1"/>
  <c r="N1137" i="4"/>
  <c r="G1137" i="4" s="1"/>
  <c r="N1138" i="4"/>
  <c r="N1139" i="4"/>
  <c r="G1139" i="4" s="1"/>
  <c r="N1140" i="4"/>
  <c r="G1140" i="4" s="1"/>
  <c r="N1141" i="4"/>
  <c r="G1141" i="4" s="1"/>
  <c r="N1142" i="4"/>
  <c r="N1143" i="4"/>
  <c r="G1143" i="4" s="1"/>
  <c r="N1144" i="4"/>
  <c r="G1144" i="4" s="1"/>
  <c r="N1145" i="4"/>
  <c r="G1145" i="4" s="1"/>
  <c r="N1146" i="4"/>
  <c r="N1147" i="4"/>
  <c r="G1147" i="4" s="1"/>
  <c r="N1148" i="4"/>
  <c r="G1148" i="4" s="1"/>
  <c r="N1149" i="4"/>
  <c r="G1149" i="4" s="1"/>
  <c r="N1150" i="4"/>
  <c r="N1151" i="4"/>
  <c r="G1151" i="4" s="1"/>
  <c r="N1152" i="4"/>
  <c r="G1152" i="4" s="1"/>
  <c r="N1153" i="4"/>
  <c r="G1153" i="4" s="1"/>
  <c r="N1154" i="4"/>
  <c r="N1155" i="4"/>
  <c r="G1155" i="4" s="1"/>
  <c r="N1156" i="4"/>
  <c r="G1156" i="4" s="1"/>
  <c r="N1157" i="4"/>
  <c r="G1157" i="4" s="1"/>
  <c r="N1158" i="4"/>
  <c r="N1159" i="4"/>
  <c r="G1159" i="4" s="1"/>
  <c r="N1160" i="4"/>
  <c r="G1160" i="4" s="1"/>
  <c r="N1161" i="4"/>
  <c r="G1161" i="4" s="1"/>
  <c r="N1162" i="4"/>
  <c r="N1163" i="4"/>
  <c r="G1163" i="4" s="1"/>
  <c r="N1164" i="4"/>
  <c r="G1164" i="4" s="1"/>
  <c r="N1165" i="4"/>
  <c r="G1165" i="4" s="1"/>
  <c r="N1166" i="4"/>
  <c r="N1167" i="4"/>
  <c r="G1167" i="4" s="1"/>
  <c r="N1168" i="4"/>
  <c r="G1168" i="4" s="1"/>
  <c r="N1169" i="4"/>
  <c r="G1169" i="4" s="1"/>
  <c r="N1170" i="4"/>
  <c r="N1171" i="4"/>
  <c r="G1171" i="4" s="1"/>
  <c r="N1172" i="4"/>
  <c r="G1172" i="4" s="1"/>
  <c r="N1173" i="4"/>
  <c r="G1173" i="4" s="1"/>
  <c r="N1174" i="4"/>
  <c r="N1175" i="4"/>
  <c r="G1175" i="4" s="1"/>
  <c r="N1176" i="4"/>
  <c r="G1176" i="4" s="1"/>
  <c r="N1177" i="4"/>
  <c r="G1177" i="4" s="1"/>
  <c r="N1178" i="4"/>
  <c r="N1179" i="4"/>
  <c r="G1179" i="4" s="1"/>
  <c r="N1180" i="4"/>
  <c r="G1180" i="4" s="1"/>
  <c r="N1181" i="4"/>
  <c r="G1181" i="4" s="1"/>
  <c r="N1182" i="4"/>
  <c r="N1183" i="4"/>
  <c r="G1183" i="4" s="1"/>
  <c r="N1184" i="4"/>
  <c r="G1184" i="4" s="1"/>
  <c r="N1185" i="4"/>
  <c r="G1185" i="4" s="1"/>
  <c r="N1186" i="4"/>
  <c r="N1187" i="4"/>
  <c r="G1187" i="4" s="1"/>
  <c r="N1188" i="4"/>
  <c r="G1188" i="4" s="1"/>
  <c r="N1189" i="4"/>
  <c r="G1189" i="4" s="1"/>
  <c r="N1190" i="4"/>
  <c r="N1191" i="4"/>
  <c r="G1191" i="4" s="1"/>
  <c r="N1192" i="4"/>
  <c r="G1192" i="4" s="1"/>
  <c r="N1193" i="4"/>
  <c r="G1193" i="4" s="1"/>
  <c r="N1194" i="4"/>
  <c r="N1195" i="4"/>
  <c r="G1195" i="4" s="1"/>
  <c r="N1196" i="4"/>
  <c r="G1196" i="4" s="1"/>
  <c r="N1197" i="4"/>
  <c r="G1197" i="4" s="1"/>
  <c r="N1198" i="4"/>
  <c r="N1199" i="4"/>
  <c r="G1199" i="4" s="1"/>
  <c r="N1200" i="4"/>
  <c r="G1200" i="4" s="1"/>
  <c r="N1201" i="4"/>
  <c r="G1201" i="4" s="1"/>
  <c r="N1202" i="4"/>
  <c r="N1203" i="4"/>
  <c r="G1203" i="4" s="1"/>
  <c r="N1204" i="4"/>
  <c r="G1204" i="4" s="1"/>
  <c r="N1205" i="4"/>
  <c r="G1205" i="4" s="1"/>
  <c r="N1206" i="4"/>
  <c r="N1207" i="4"/>
  <c r="G1207" i="4" s="1"/>
  <c r="N1208" i="4"/>
  <c r="G1208" i="4" s="1"/>
  <c r="N1209" i="4"/>
  <c r="G1209" i="4" s="1"/>
  <c r="N1210" i="4"/>
  <c r="N1211" i="4"/>
  <c r="G1211" i="4" s="1"/>
  <c r="N1212" i="4"/>
  <c r="G1212" i="4" s="1"/>
  <c r="N1213" i="4"/>
  <c r="G1213" i="4" s="1"/>
  <c r="N1214" i="4"/>
  <c r="N1215" i="4"/>
  <c r="G1215" i="4" s="1"/>
  <c r="N1216" i="4"/>
  <c r="G1216" i="4" s="1"/>
  <c r="N1217" i="4"/>
  <c r="G1217" i="4" s="1"/>
  <c r="N1218" i="4"/>
  <c r="N1219" i="4"/>
  <c r="G1219" i="4" s="1"/>
  <c r="N1220" i="4"/>
  <c r="G1220" i="4" s="1"/>
  <c r="N1221" i="4"/>
  <c r="G1221" i="4" s="1"/>
  <c r="N1222" i="4"/>
  <c r="N1223" i="4"/>
  <c r="G1223" i="4" s="1"/>
  <c r="N1224" i="4"/>
  <c r="G1224" i="4" s="1"/>
  <c r="N1225" i="4"/>
  <c r="G1225" i="4" s="1"/>
  <c r="N1226" i="4"/>
  <c r="N1227" i="4"/>
  <c r="G1227" i="4" s="1"/>
  <c r="N1228" i="4"/>
  <c r="G1228" i="4" s="1"/>
  <c r="N1229" i="4"/>
  <c r="G1229" i="4" s="1"/>
  <c r="N1230" i="4"/>
  <c r="N1231" i="4"/>
  <c r="G1231" i="4" s="1"/>
  <c r="N1232" i="4"/>
  <c r="G1232" i="4" s="1"/>
  <c r="N1233" i="4"/>
  <c r="G1233" i="4" s="1"/>
  <c r="N1234" i="4"/>
  <c r="N1235" i="4"/>
  <c r="G1235" i="4" s="1"/>
  <c r="N1236" i="4"/>
  <c r="G1236" i="4" s="1"/>
  <c r="N1237" i="4"/>
  <c r="G1237" i="4" s="1"/>
  <c r="N1238" i="4"/>
  <c r="N1239" i="4"/>
  <c r="G1239" i="4" s="1"/>
  <c r="N1240" i="4"/>
  <c r="G1240" i="4" s="1"/>
  <c r="N1241" i="4"/>
  <c r="G1241" i="4" s="1"/>
  <c r="N1242" i="4"/>
  <c r="N1243" i="4"/>
  <c r="G1243" i="4" s="1"/>
  <c r="N1244" i="4"/>
  <c r="G1244" i="4" s="1"/>
  <c r="N1245" i="4"/>
  <c r="G1245" i="4" s="1"/>
  <c r="N1246" i="4"/>
  <c r="N1247" i="4"/>
  <c r="G1247" i="4" s="1"/>
  <c r="N1248" i="4"/>
  <c r="G1248" i="4" s="1"/>
  <c r="N1249" i="4"/>
  <c r="G1249" i="4" s="1"/>
  <c r="N1250" i="4"/>
  <c r="N1251" i="4"/>
  <c r="G1251" i="4" s="1"/>
  <c r="N1252" i="4"/>
  <c r="G1252" i="4" s="1"/>
  <c r="N1253" i="4"/>
  <c r="G1253" i="4" s="1"/>
  <c r="N1254" i="4"/>
  <c r="N1255" i="4"/>
  <c r="G1255" i="4" s="1"/>
  <c r="N1256" i="4"/>
  <c r="G1256" i="4" s="1"/>
  <c r="N1257" i="4"/>
  <c r="G1257" i="4" s="1"/>
  <c r="N1258" i="4"/>
  <c r="N1259" i="4"/>
  <c r="G1259" i="4" s="1"/>
  <c r="N1260" i="4"/>
  <c r="G1260" i="4" s="1"/>
  <c r="N1261" i="4"/>
  <c r="G1261" i="4" s="1"/>
  <c r="N1262" i="4"/>
  <c r="N1263" i="4"/>
  <c r="G1263" i="4" s="1"/>
  <c r="N1264" i="4"/>
  <c r="G1264" i="4" s="1"/>
  <c r="N1265" i="4"/>
  <c r="G1265" i="4" s="1"/>
  <c r="N1266" i="4"/>
  <c r="N1267" i="4"/>
  <c r="G1267" i="4" s="1"/>
  <c r="N1268" i="4"/>
  <c r="G1268" i="4" s="1"/>
  <c r="N1269" i="4"/>
  <c r="G1269" i="4" s="1"/>
  <c r="N1270" i="4"/>
  <c r="N1271" i="4"/>
  <c r="G1271" i="4" s="1"/>
  <c r="N1272" i="4"/>
  <c r="G1272" i="4" s="1"/>
  <c r="N1273" i="4"/>
  <c r="G1273" i="4" s="1"/>
  <c r="N1274" i="4"/>
  <c r="N1275" i="4"/>
  <c r="G1275" i="4" s="1"/>
  <c r="N1276" i="4"/>
  <c r="G1276" i="4" s="1"/>
  <c r="N1277" i="4"/>
  <c r="G1277" i="4" s="1"/>
  <c r="N1278" i="4"/>
  <c r="N1279" i="4"/>
  <c r="G1279" i="4" s="1"/>
  <c r="N1280" i="4"/>
  <c r="G1280" i="4" s="1"/>
  <c r="N1281" i="4"/>
  <c r="G1281" i="4" s="1"/>
  <c r="N1282" i="4"/>
  <c r="N1283" i="4"/>
  <c r="G1283" i="4" s="1"/>
  <c r="N1284" i="4"/>
  <c r="G1284" i="4" s="1"/>
  <c r="N1285" i="4"/>
  <c r="G1285" i="4" s="1"/>
  <c r="N1286" i="4"/>
  <c r="N1287" i="4"/>
  <c r="G1287" i="4" s="1"/>
  <c r="N1288" i="4"/>
  <c r="G1288" i="4" s="1"/>
  <c r="N1289" i="4"/>
  <c r="G1289" i="4" s="1"/>
  <c r="N1290" i="4"/>
  <c r="N1291" i="4"/>
  <c r="G1291" i="4" s="1"/>
  <c r="N1292" i="4"/>
  <c r="G1292" i="4" s="1"/>
  <c r="N1293" i="4"/>
  <c r="G1293" i="4" s="1"/>
  <c r="N1294" i="4"/>
  <c r="N1295" i="4"/>
  <c r="G1295" i="4" s="1"/>
  <c r="N1296" i="4"/>
  <c r="G1296" i="4" s="1"/>
  <c r="N1297" i="4"/>
  <c r="G1297" i="4" s="1"/>
  <c r="N1298" i="4"/>
  <c r="N1299" i="4"/>
  <c r="G1299" i="4" s="1"/>
  <c r="N1300" i="4"/>
  <c r="G1300" i="4" s="1"/>
  <c r="N1301" i="4"/>
  <c r="G1301" i="4" s="1"/>
  <c r="N1302" i="4"/>
  <c r="N1303" i="4"/>
  <c r="G1303" i="4" s="1"/>
  <c r="N1304" i="4"/>
  <c r="G1304" i="4" s="1"/>
  <c r="N1305" i="4"/>
  <c r="G1305" i="4" s="1"/>
  <c r="N1306" i="4"/>
  <c r="N1307" i="4"/>
  <c r="G1307" i="4" s="1"/>
  <c r="N1308" i="4"/>
  <c r="G1308" i="4" s="1"/>
  <c r="N1309" i="4"/>
  <c r="G1309" i="4" s="1"/>
  <c r="N1310" i="4"/>
  <c r="N1311" i="4"/>
  <c r="G1311" i="4" s="1"/>
  <c r="N1312" i="4"/>
  <c r="G1312" i="4" s="1"/>
  <c r="N1313" i="4"/>
  <c r="G1313" i="4" s="1"/>
  <c r="N1314" i="4"/>
  <c r="N1315" i="4"/>
  <c r="G1315" i="4" s="1"/>
  <c r="N1316" i="4"/>
  <c r="G1316" i="4" s="1"/>
  <c r="N1317" i="4"/>
  <c r="G1317" i="4" s="1"/>
  <c r="N1318" i="4"/>
  <c r="N1319" i="4"/>
  <c r="G1319" i="4" s="1"/>
  <c r="N1320" i="4"/>
  <c r="G1320" i="4" s="1"/>
  <c r="N1321" i="4"/>
  <c r="G1321" i="4" s="1"/>
  <c r="N1322" i="4"/>
  <c r="N1323" i="4"/>
  <c r="G1323" i="4" s="1"/>
  <c r="N1324" i="4"/>
  <c r="G1324" i="4" s="1"/>
  <c r="N1325" i="4"/>
  <c r="G1325" i="4" s="1"/>
  <c r="N1326" i="4"/>
  <c r="N1327" i="4"/>
  <c r="G1327" i="4" s="1"/>
  <c r="N1328" i="4"/>
  <c r="G1328" i="4" s="1"/>
  <c r="N1329" i="4"/>
  <c r="G1329" i="4" s="1"/>
  <c r="N1330" i="4"/>
  <c r="N1331" i="4"/>
  <c r="G1331" i="4" s="1"/>
  <c r="N1332" i="4"/>
  <c r="G1332" i="4" s="1"/>
  <c r="N1333" i="4"/>
  <c r="G1333" i="4" s="1"/>
  <c r="N1334" i="4"/>
  <c r="N1335" i="4"/>
  <c r="G1335" i="4" s="1"/>
  <c r="N1336" i="4"/>
  <c r="G1336" i="4" s="1"/>
  <c r="N1337" i="4"/>
  <c r="G1337" i="4" s="1"/>
  <c r="N1338" i="4"/>
  <c r="N1339" i="4"/>
  <c r="G1339" i="4" s="1"/>
  <c r="N1340" i="4"/>
  <c r="G1340" i="4" s="1"/>
  <c r="N1341" i="4"/>
  <c r="G1341" i="4" s="1"/>
  <c r="N1342" i="4"/>
  <c r="N1343" i="4"/>
  <c r="G1343" i="4" s="1"/>
  <c r="N1344" i="4"/>
  <c r="G1344" i="4" s="1"/>
  <c r="N1345" i="4"/>
  <c r="G1345" i="4" s="1"/>
  <c r="N1346" i="4"/>
  <c r="N1347" i="4"/>
  <c r="G1347" i="4" s="1"/>
  <c r="N1348" i="4"/>
  <c r="G1348" i="4" s="1"/>
  <c r="N1349" i="4"/>
  <c r="G1349" i="4" s="1"/>
  <c r="N1350" i="4"/>
  <c r="N1351" i="4"/>
  <c r="G1351" i="4" s="1"/>
  <c r="N1352" i="4"/>
  <c r="G1352" i="4" s="1"/>
  <c r="N1353" i="4"/>
  <c r="G1353" i="4" s="1"/>
  <c r="N1354" i="4"/>
  <c r="N1355" i="4"/>
  <c r="G1355" i="4" s="1"/>
  <c r="N1356" i="4"/>
  <c r="G1356" i="4" s="1"/>
  <c r="N1357" i="4"/>
  <c r="G1357" i="4" s="1"/>
  <c r="N1358" i="4"/>
  <c r="N1359" i="4"/>
  <c r="G1359" i="4" s="1"/>
  <c r="N1360" i="4"/>
  <c r="G1360" i="4" s="1"/>
  <c r="N1361" i="4"/>
  <c r="G1361" i="4" s="1"/>
  <c r="N1362" i="4"/>
  <c r="N1363" i="4"/>
  <c r="G1363" i="4" s="1"/>
  <c r="N1364" i="4"/>
  <c r="G1364" i="4" s="1"/>
  <c r="N1365" i="4"/>
  <c r="G1365" i="4" s="1"/>
  <c r="N1366" i="4"/>
  <c r="N1367" i="4"/>
  <c r="G1367" i="4" s="1"/>
  <c r="N1368" i="4"/>
  <c r="G1368" i="4" s="1"/>
  <c r="N1369" i="4"/>
  <c r="G1369" i="4" s="1"/>
  <c r="N1370" i="4"/>
  <c r="N1371" i="4"/>
  <c r="G1371" i="4" s="1"/>
  <c r="N1372" i="4"/>
  <c r="G1372" i="4" s="1"/>
  <c r="N1373" i="4"/>
  <c r="G1373" i="4" s="1"/>
  <c r="N1374" i="4"/>
  <c r="N1375" i="4"/>
  <c r="G1375" i="4" s="1"/>
  <c r="N1376" i="4"/>
  <c r="G1376" i="4" s="1"/>
  <c r="N1377" i="4"/>
  <c r="G1377" i="4" s="1"/>
  <c r="N1378" i="4"/>
  <c r="N1379" i="4"/>
  <c r="G1379" i="4" s="1"/>
  <c r="N1380" i="4"/>
  <c r="G1380" i="4" s="1"/>
  <c r="N1381" i="4"/>
  <c r="G1381" i="4" s="1"/>
  <c r="N1382" i="4"/>
  <c r="N1383" i="4"/>
  <c r="G1383" i="4" s="1"/>
  <c r="N1384" i="4"/>
  <c r="G1384" i="4" s="1"/>
  <c r="N1385" i="4"/>
  <c r="G1385" i="4" s="1"/>
  <c r="N1386" i="4"/>
  <c r="N1387" i="4"/>
  <c r="G1387" i="4" s="1"/>
  <c r="N1388" i="4"/>
  <c r="G1388" i="4" s="1"/>
  <c r="N1389" i="4"/>
  <c r="G1389" i="4" s="1"/>
  <c r="N1390" i="4"/>
  <c r="N1391" i="4"/>
  <c r="G1391" i="4" s="1"/>
  <c r="N1392" i="4"/>
  <c r="G1392" i="4" s="1"/>
  <c r="N1393" i="4"/>
  <c r="G1393" i="4" s="1"/>
  <c r="N1394" i="4"/>
  <c r="N1395" i="4"/>
  <c r="G1395" i="4" s="1"/>
  <c r="N1396" i="4"/>
  <c r="G1396" i="4" s="1"/>
  <c r="N1397" i="4"/>
  <c r="G1397" i="4" s="1"/>
  <c r="N1398" i="4"/>
  <c r="N1399" i="4"/>
  <c r="G1399" i="4" s="1"/>
  <c r="N1400" i="4"/>
  <c r="G1400" i="4" s="1"/>
  <c r="N1401" i="4"/>
  <c r="G1401" i="4" s="1"/>
  <c r="N1402" i="4"/>
  <c r="N1403" i="4"/>
  <c r="G1403" i="4" s="1"/>
  <c r="N1404" i="4"/>
  <c r="G1404" i="4" s="1"/>
  <c r="N1405" i="4"/>
  <c r="G1405" i="4" s="1"/>
  <c r="N1406" i="4"/>
  <c r="N1407" i="4"/>
  <c r="G1407" i="4" s="1"/>
  <c r="N1408" i="4"/>
  <c r="G1408" i="4" s="1"/>
  <c r="N1409" i="4"/>
  <c r="G1409" i="4" s="1"/>
  <c r="N1410" i="4"/>
  <c r="N1411" i="4"/>
  <c r="G1411" i="4" s="1"/>
  <c r="N1412" i="4"/>
  <c r="G1412" i="4" s="1"/>
  <c r="N1413" i="4"/>
  <c r="G1413" i="4" s="1"/>
  <c r="N1414" i="4"/>
  <c r="N1415" i="4"/>
  <c r="G1415" i="4" s="1"/>
  <c r="N1416" i="4"/>
  <c r="G1416" i="4" s="1"/>
  <c r="N1417" i="4"/>
  <c r="G1417" i="4" s="1"/>
  <c r="N1418" i="4"/>
  <c r="N1419" i="4"/>
  <c r="G1419" i="4" s="1"/>
  <c r="N1420" i="4"/>
  <c r="G1420" i="4" s="1"/>
  <c r="N1421" i="4"/>
  <c r="G1421" i="4" s="1"/>
  <c r="N1422" i="4"/>
  <c r="N1423" i="4"/>
  <c r="G1423" i="4" s="1"/>
  <c r="N1424" i="4"/>
  <c r="G1424" i="4" s="1"/>
  <c r="N1425" i="4"/>
  <c r="G1425" i="4" s="1"/>
  <c r="N1426" i="4"/>
  <c r="N1427" i="4"/>
  <c r="G1427" i="4" s="1"/>
  <c r="N1428" i="4"/>
  <c r="G1428" i="4" s="1"/>
  <c r="N1429" i="4"/>
  <c r="G1429" i="4" s="1"/>
  <c r="N1430" i="4"/>
  <c r="N1431" i="4"/>
  <c r="G1431" i="4" s="1"/>
  <c r="N1432" i="4"/>
  <c r="G1432" i="4" s="1"/>
  <c r="N1433" i="4"/>
  <c r="G1433" i="4" s="1"/>
  <c r="N1434" i="4"/>
  <c r="N1435" i="4"/>
  <c r="G1435" i="4" s="1"/>
  <c r="N1436" i="4"/>
  <c r="G1436" i="4" s="1"/>
  <c r="N1437" i="4"/>
  <c r="G1437" i="4" s="1"/>
  <c r="N1438" i="4"/>
  <c r="N1439" i="4"/>
  <c r="G1439" i="4" s="1"/>
  <c r="N1440" i="4"/>
  <c r="G1440" i="4" s="1"/>
  <c r="N1441" i="4"/>
  <c r="G1441" i="4" s="1"/>
  <c r="N1442" i="4"/>
  <c r="N1443" i="4"/>
  <c r="G1443" i="4" s="1"/>
  <c r="N1444" i="4"/>
  <c r="G1444" i="4" s="1"/>
  <c r="N1445" i="4"/>
  <c r="G1445" i="4" s="1"/>
  <c r="N1446" i="4"/>
  <c r="N1447" i="4"/>
  <c r="G1447" i="4" s="1"/>
  <c r="N1448" i="4"/>
  <c r="G1448" i="4" s="1"/>
  <c r="N1449" i="4"/>
  <c r="G1449" i="4" s="1"/>
  <c r="N1450" i="4"/>
  <c r="N1451" i="4"/>
  <c r="G1451" i="4" s="1"/>
  <c r="N1452" i="4"/>
  <c r="G1452" i="4" s="1"/>
  <c r="N1453" i="4"/>
  <c r="G1453" i="4" s="1"/>
  <c r="N1454" i="4"/>
  <c r="N1455" i="4"/>
  <c r="G1455" i="4" s="1"/>
  <c r="N1456" i="4"/>
  <c r="G1456" i="4" s="1"/>
  <c r="N1457" i="4"/>
  <c r="G1457" i="4" s="1"/>
  <c r="N1458" i="4"/>
  <c r="N1459" i="4"/>
  <c r="G1459" i="4" s="1"/>
  <c r="N1460" i="4"/>
  <c r="G1460" i="4" s="1"/>
  <c r="N1461" i="4"/>
  <c r="G1461" i="4" s="1"/>
  <c r="N1462" i="4"/>
  <c r="N1463" i="4"/>
  <c r="G1463" i="4" s="1"/>
  <c r="N1464" i="4"/>
  <c r="G1464" i="4" s="1"/>
  <c r="N1465" i="4"/>
  <c r="G1465" i="4" s="1"/>
  <c r="N1466" i="4"/>
  <c r="N1467" i="4"/>
  <c r="G1467" i="4" s="1"/>
  <c r="N1468" i="4"/>
  <c r="G1468" i="4" s="1"/>
  <c r="N1469" i="4"/>
  <c r="G1469" i="4" s="1"/>
  <c r="N1470" i="4"/>
  <c r="N1471" i="4"/>
  <c r="G1471" i="4" s="1"/>
  <c r="N1472" i="4"/>
  <c r="G1472" i="4" s="1"/>
  <c r="N1473" i="4"/>
  <c r="G1473" i="4" s="1"/>
  <c r="N1474" i="4"/>
  <c r="N1475" i="4"/>
  <c r="G1475" i="4" s="1"/>
  <c r="N1476" i="4"/>
  <c r="G1476" i="4" s="1"/>
  <c r="N1477" i="4"/>
  <c r="G1477" i="4" s="1"/>
  <c r="N1478" i="4"/>
  <c r="N1479" i="4"/>
  <c r="G1479" i="4" s="1"/>
  <c r="N1480" i="4"/>
  <c r="G1480" i="4" s="1"/>
  <c r="N1481" i="4"/>
  <c r="G1481" i="4" s="1"/>
  <c r="N1482" i="4"/>
  <c r="N1483" i="4"/>
  <c r="G1483" i="4" s="1"/>
  <c r="N1484" i="4"/>
  <c r="G1484" i="4" s="1"/>
  <c r="N1485" i="4"/>
  <c r="G1485" i="4" s="1"/>
  <c r="N1486" i="4"/>
  <c r="N1487" i="4"/>
  <c r="G1487" i="4" s="1"/>
  <c r="N1488" i="4"/>
  <c r="G1488" i="4" s="1"/>
  <c r="N1489" i="4"/>
  <c r="G1489" i="4" s="1"/>
  <c r="N1490" i="4"/>
  <c r="N1491" i="4"/>
  <c r="G1491" i="4" s="1"/>
  <c r="N1492" i="4"/>
  <c r="G1492" i="4" s="1"/>
  <c r="N1493" i="4"/>
  <c r="G1493" i="4" s="1"/>
  <c r="N1494" i="4"/>
  <c r="N1495" i="4"/>
  <c r="G1495" i="4" s="1"/>
  <c r="N1496" i="4"/>
  <c r="G1496" i="4" s="1"/>
  <c r="N1497" i="4"/>
  <c r="G1497" i="4" s="1"/>
  <c r="N1498" i="4"/>
  <c r="N1499" i="4"/>
  <c r="G1499" i="4" s="1"/>
  <c r="N1500" i="4"/>
  <c r="G1500" i="4" s="1"/>
  <c r="N1501" i="4"/>
  <c r="G1501" i="4" s="1"/>
  <c r="N1502" i="4"/>
  <c r="N1503" i="4"/>
  <c r="G1503" i="4" s="1"/>
  <c r="N1504" i="4"/>
  <c r="G1504" i="4" s="1"/>
  <c r="N1505" i="4"/>
  <c r="G1505" i="4" s="1"/>
  <c r="N1506" i="4"/>
  <c r="N1507" i="4"/>
  <c r="G1507" i="4" s="1"/>
  <c r="N1508" i="4"/>
  <c r="G1508" i="4" s="1"/>
  <c r="N1509" i="4"/>
  <c r="G1509" i="4" s="1"/>
  <c r="N1510" i="4"/>
  <c r="N1511" i="4"/>
  <c r="G1511" i="4" s="1"/>
  <c r="N1512" i="4"/>
  <c r="G1512" i="4" s="1"/>
  <c r="N1513" i="4"/>
  <c r="G1513" i="4" s="1"/>
  <c r="N1514" i="4"/>
  <c r="N1515" i="4"/>
  <c r="G1515" i="4" s="1"/>
  <c r="N1516" i="4"/>
  <c r="G1516" i="4" s="1"/>
  <c r="N1517" i="4"/>
  <c r="G1517" i="4" s="1"/>
  <c r="N1518" i="4"/>
  <c r="N1519" i="4"/>
  <c r="G1519" i="4" s="1"/>
  <c r="N1520" i="4"/>
  <c r="G1520" i="4" s="1"/>
  <c r="N1521" i="4"/>
  <c r="G1521" i="4" s="1"/>
  <c r="N1522" i="4"/>
  <c r="N1523" i="4"/>
  <c r="G1523" i="4" s="1"/>
  <c r="N1524" i="4"/>
  <c r="G1524" i="4" s="1"/>
  <c r="N1525" i="4"/>
  <c r="G1525" i="4" s="1"/>
  <c r="N1526" i="4"/>
  <c r="N1527" i="4"/>
  <c r="G1527" i="4" s="1"/>
  <c r="N1528" i="4"/>
  <c r="G1528" i="4" s="1"/>
  <c r="N1529" i="4"/>
  <c r="G1529" i="4" s="1"/>
  <c r="N1530" i="4"/>
  <c r="N1531" i="4"/>
  <c r="G1531" i="4" s="1"/>
  <c r="N1532" i="4"/>
  <c r="G1532" i="4" s="1"/>
  <c r="N1533" i="4"/>
  <c r="G1533" i="4" s="1"/>
  <c r="N1534" i="4"/>
  <c r="N1535" i="4"/>
  <c r="G1535" i="4" s="1"/>
  <c r="N1536" i="4"/>
  <c r="G1536" i="4" s="1"/>
  <c r="N1537" i="4"/>
  <c r="G1537" i="4" s="1"/>
  <c r="N1538" i="4"/>
  <c r="N1539" i="4"/>
  <c r="G1539" i="4" s="1"/>
  <c r="N1540" i="4"/>
  <c r="G1540" i="4" s="1"/>
  <c r="N1541" i="4"/>
  <c r="G1541" i="4" s="1"/>
  <c r="N1542" i="4"/>
  <c r="N1543" i="4"/>
  <c r="G1543" i="4" s="1"/>
  <c r="N1544" i="4"/>
  <c r="G1544" i="4" s="1"/>
  <c r="N1545" i="4"/>
  <c r="G1545" i="4" s="1"/>
  <c r="N1546" i="4"/>
  <c r="N1547" i="4"/>
  <c r="G1547" i="4" s="1"/>
  <c r="N1548" i="4"/>
  <c r="G1548" i="4" s="1"/>
  <c r="N1549" i="4"/>
  <c r="G1549" i="4" s="1"/>
  <c r="N1550" i="4"/>
  <c r="N1551" i="4"/>
  <c r="G1551" i="4" s="1"/>
  <c r="N1552" i="4"/>
  <c r="G1552" i="4" s="1"/>
  <c r="N1553" i="4"/>
  <c r="G1553" i="4" s="1"/>
  <c r="N1554" i="4"/>
  <c r="N1555" i="4"/>
  <c r="G1555" i="4" s="1"/>
  <c r="N1556" i="4"/>
  <c r="G1556" i="4" s="1"/>
  <c r="N1557" i="4"/>
  <c r="G1557" i="4" s="1"/>
  <c r="N1558" i="4"/>
  <c r="N1559" i="4"/>
  <c r="G1559" i="4" s="1"/>
  <c r="N1560" i="4"/>
  <c r="G1560" i="4" s="1"/>
  <c r="N1561" i="4"/>
  <c r="G1561" i="4" s="1"/>
  <c r="N1562" i="4"/>
  <c r="N1563" i="4"/>
  <c r="G1563" i="4" s="1"/>
  <c r="N1564" i="4"/>
  <c r="G1564" i="4" s="1"/>
  <c r="N1565" i="4"/>
  <c r="G1565" i="4" s="1"/>
  <c r="N1566" i="4"/>
  <c r="N1567" i="4"/>
  <c r="G1567" i="4" s="1"/>
  <c r="N1568" i="4"/>
  <c r="G1568" i="4" s="1"/>
  <c r="N1569" i="4"/>
  <c r="G1569" i="4" s="1"/>
  <c r="N1570" i="4"/>
  <c r="N1571" i="4"/>
  <c r="G1571" i="4" s="1"/>
  <c r="N1572" i="4"/>
  <c r="G1572" i="4" s="1"/>
  <c r="N1573" i="4"/>
  <c r="G1573" i="4" s="1"/>
  <c r="N1574" i="4"/>
  <c r="N1575" i="4"/>
  <c r="G1575" i="4" s="1"/>
  <c r="N1576" i="4"/>
  <c r="G1576" i="4" s="1"/>
  <c r="N1577" i="4"/>
  <c r="G1577" i="4" s="1"/>
  <c r="N1578" i="4"/>
  <c r="N1579" i="4"/>
  <c r="G1579" i="4" s="1"/>
  <c r="N1580" i="4"/>
  <c r="G1580" i="4" s="1"/>
  <c r="N1581" i="4"/>
  <c r="G1581" i="4" s="1"/>
  <c r="N1582" i="4"/>
  <c r="N1583" i="4"/>
  <c r="G1583" i="4" s="1"/>
  <c r="N1584" i="4"/>
  <c r="G1584" i="4" s="1"/>
  <c r="N1585" i="4"/>
  <c r="G1585" i="4" s="1"/>
  <c r="N1586" i="4"/>
  <c r="N1587" i="4"/>
  <c r="G1587" i="4" s="1"/>
  <c r="N1588" i="4"/>
  <c r="G1588" i="4" s="1"/>
  <c r="N1589" i="4"/>
  <c r="G1589" i="4" s="1"/>
  <c r="N1590" i="4"/>
  <c r="N1591" i="4"/>
  <c r="G1591" i="4" s="1"/>
  <c r="N1592" i="4"/>
  <c r="G1592" i="4" s="1"/>
  <c r="N1593" i="4"/>
  <c r="G1593" i="4" s="1"/>
  <c r="N1594" i="4"/>
  <c r="N1595" i="4"/>
  <c r="N1596" i="4"/>
  <c r="G1596" i="4" s="1"/>
  <c r="N1597" i="4"/>
  <c r="G1597" i="4" s="1"/>
  <c r="N1598" i="4"/>
  <c r="N1599" i="4"/>
  <c r="G1599" i="4" s="1"/>
  <c r="N1600" i="4"/>
  <c r="G1600" i="4" s="1"/>
  <c r="N1601" i="4"/>
  <c r="G1601" i="4" s="1"/>
  <c r="N1602" i="4"/>
  <c r="N1603" i="4"/>
  <c r="G1603" i="4" s="1"/>
  <c r="N1604" i="4"/>
  <c r="G1604" i="4" s="1"/>
  <c r="N1605" i="4"/>
  <c r="G1605" i="4" s="1"/>
  <c r="N1606" i="4"/>
  <c r="N1607" i="4"/>
  <c r="G1607" i="4" s="1"/>
  <c r="N1608" i="4"/>
  <c r="G1608" i="4" s="1"/>
  <c r="N1609" i="4"/>
  <c r="G1609" i="4" s="1"/>
  <c r="N1610" i="4"/>
  <c r="N1611" i="4"/>
  <c r="G1611" i="4" s="1"/>
  <c r="N1612" i="4"/>
  <c r="G1612" i="4" s="1"/>
  <c r="N1613" i="4"/>
  <c r="G1613" i="4" s="1"/>
  <c r="N1614" i="4"/>
  <c r="N1615" i="4"/>
  <c r="G1615" i="4" s="1"/>
  <c r="N1616" i="4"/>
  <c r="G1616" i="4" s="1"/>
  <c r="N1617" i="4"/>
  <c r="G1617" i="4" s="1"/>
  <c r="N1618" i="4"/>
  <c r="N1619" i="4"/>
  <c r="G1619" i="4" s="1"/>
  <c r="N1620" i="4"/>
  <c r="G1620" i="4" s="1"/>
  <c r="N1621" i="4"/>
  <c r="G1621" i="4" s="1"/>
  <c r="N1622" i="4"/>
  <c r="N1623" i="4"/>
  <c r="G1623" i="4" s="1"/>
  <c r="N1624" i="4"/>
  <c r="G1624" i="4" s="1"/>
  <c r="N1625" i="4"/>
  <c r="G1625" i="4" s="1"/>
  <c r="N1626" i="4"/>
  <c r="N1627" i="4"/>
  <c r="G1627" i="4" s="1"/>
  <c r="N1628" i="4"/>
  <c r="G1628" i="4" s="1"/>
  <c r="N1629" i="4"/>
  <c r="G1629" i="4" s="1"/>
  <c r="N1630" i="4"/>
  <c r="N1631" i="4"/>
  <c r="G1631" i="4" s="1"/>
  <c r="N1632" i="4"/>
  <c r="G1632" i="4" s="1"/>
  <c r="N1633" i="4"/>
  <c r="G1633" i="4" s="1"/>
  <c r="N1634" i="4"/>
  <c r="N1635" i="4"/>
  <c r="N1636" i="4"/>
  <c r="G1636" i="4" s="1"/>
  <c r="N1637" i="4"/>
  <c r="G1637" i="4" s="1"/>
  <c r="N1638" i="4"/>
  <c r="N1639" i="4"/>
  <c r="G1639" i="4" s="1"/>
  <c r="N1640" i="4"/>
  <c r="G1640" i="4" s="1"/>
  <c r="N1641" i="4"/>
  <c r="G1641" i="4" s="1"/>
  <c r="N1642" i="4"/>
  <c r="N1643" i="4"/>
  <c r="G1643" i="4" s="1"/>
  <c r="N1644" i="4"/>
  <c r="G1644" i="4" s="1"/>
  <c r="N1645" i="4"/>
  <c r="G1645" i="4" s="1"/>
  <c r="N1646" i="4"/>
  <c r="N1647" i="4"/>
  <c r="G1647" i="4" s="1"/>
  <c r="N1648" i="4"/>
  <c r="G1648" i="4" s="1"/>
  <c r="N1649" i="4"/>
  <c r="G1649" i="4" s="1"/>
  <c r="N1650" i="4"/>
  <c r="N1651" i="4"/>
  <c r="N1652" i="4"/>
  <c r="G1652" i="4" s="1"/>
  <c r="N1653" i="4"/>
  <c r="G1653" i="4" s="1"/>
  <c r="N1654" i="4"/>
  <c r="N1655" i="4"/>
  <c r="G1655" i="4" s="1"/>
  <c r="N1656" i="4"/>
  <c r="G1656" i="4" s="1"/>
  <c r="N1657" i="4"/>
  <c r="G1657" i="4" s="1"/>
  <c r="N1658" i="4"/>
  <c r="N1659" i="4"/>
  <c r="N1660" i="4"/>
  <c r="G1660" i="4" s="1"/>
  <c r="N1661" i="4"/>
  <c r="G1661" i="4" s="1"/>
  <c r="N1662" i="4"/>
  <c r="N1663" i="4"/>
  <c r="G1663" i="4" s="1"/>
  <c r="N1664" i="4"/>
  <c r="G1664" i="4" s="1"/>
  <c r="N1665" i="4"/>
  <c r="G1665" i="4" s="1"/>
  <c r="N1666" i="4"/>
  <c r="N1667" i="4"/>
  <c r="N1668" i="4"/>
  <c r="G1668" i="4" s="1"/>
  <c r="N1669" i="4"/>
  <c r="G1669" i="4" s="1"/>
  <c r="N1670" i="4"/>
  <c r="N1671" i="4"/>
  <c r="G1671" i="4" s="1"/>
  <c r="N1672" i="4"/>
  <c r="G1672" i="4" s="1"/>
  <c r="N1673" i="4"/>
  <c r="G1673" i="4" s="1"/>
  <c r="N1674" i="4"/>
  <c r="N1675" i="4"/>
  <c r="N1676" i="4"/>
  <c r="G1676" i="4" s="1"/>
  <c r="N1677" i="4"/>
  <c r="G1677" i="4" s="1"/>
  <c r="N1678" i="4"/>
  <c r="N1679" i="4"/>
  <c r="G1679" i="4" s="1"/>
  <c r="N1680" i="4"/>
  <c r="G1680" i="4" s="1"/>
  <c r="N1681" i="4"/>
  <c r="G1681" i="4" s="1"/>
  <c r="N1682" i="4"/>
  <c r="N1683" i="4"/>
  <c r="N1684" i="4"/>
  <c r="G1684" i="4" s="1"/>
  <c r="N1685" i="4"/>
  <c r="G1685" i="4" s="1"/>
  <c r="N1686" i="4"/>
  <c r="N1687" i="4"/>
  <c r="G1687" i="4" s="1"/>
  <c r="N1688" i="4"/>
  <c r="G1688" i="4" s="1"/>
  <c r="N1689" i="4"/>
  <c r="G1689" i="4" s="1"/>
  <c r="N1690" i="4"/>
  <c r="N1691" i="4"/>
  <c r="N1692" i="4"/>
  <c r="G1692" i="4" s="1"/>
  <c r="N1693" i="4"/>
  <c r="G1693" i="4" s="1"/>
  <c r="N1694" i="4"/>
  <c r="N1695" i="4"/>
  <c r="G1695" i="4" s="1"/>
  <c r="N1696" i="4"/>
  <c r="G1696" i="4" s="1"/>
  <c r="N1697" i="4"/>
  <c r="G1697" i="4" s="1"/>
  <c r="N1698" i="4"/>
  <c r="N1699" i="4"/>
  <c r="N1700" i="4"/>
  <c r="G1700" i="4" s="1"/>
  <c r="N1701" i="4"/>
  <c r="G1701" i="4" s="1"/>
  <c r="N1702" i="4"/>
  <c r="N1703" i="4"/>
  <c r="G1703" i="4" s="1"/>
  <c r="N1704" i="4"/>
  <c r="G1704" i="4" s="1"/>
  <c r="N1705" i="4"/>
  <c r="G1705" i="4" s="1"/>
  <c r="N1706" i="4"/>
  <c r="N1707" i="4"/>
  <c r="N1708" i="4"/>
  <c r="G1708" i="4" s="1"/>
  <c r="N1709" i="4"/>
  <c r="G1709" i="4" s="1"/>
  <c r="N1710" i="4"/>
  <c r="N1711" i="4"/>
  <c r="N1712" i="4"/>
  <c r="G1712" i="4" s="1"/>
  <c r="N1713" i="4"/>
  <c r="G1713" i="4" s="1"/>
  <c r="N1714" i="4"/>
  <c r="N1715" i="4"/>
  <c r="G1715" i="4" s="1"/>
  <c r="N1716" i="4"/>
  <c r="G1716" i="4" s="1"/>
  <c r="N1717" i="4"/>
  <c r="G1717" i="4" s="1"/>
  <c r="N1718" i="4"/>
  <c r="N1719" i="4"/>
  <c r="N1720" i="4"/>
  <c r="G1720" i="4" s="1"/>
  <c r="N1721" i="4"/>
  <c r="G1721" i="4" s="1"/>
  <c r="N1722" i="4"/>
  <c r="N1723" i="4"/>
  <c r="G1723" i="4" s="1"/>
  <c r="N1724" i="4"/>
  <c r="G1724" i="4" s="1"/>
  <c r="N1725" i="4"/>
  <c r="G1725" i="4" s="1"/>
  <c r="N1726" i="4"/>
  <c r="N1727" i="4"/>
  <c r="N1728" i="4"/>
  <c r="G1728" i="4" s="1"/>
  <c r="N1729" i="4"/>
  <c r="G1729" i="4" s="1"/>
  <c r="N1730" i="4"/>
  <c r="N1731" i="4"/>
  <c r="G1731" i="4" s="1"/>
  <c r="N1732" i="4"/>
  <c r="G1732" i="4" s="1"/>
  <c r="N1733" i="4"/>
  <c r="G1733" i="4" s="1"/>
  <c r="N1734" i="4"/>
  <c r="N1735" i="4"/>
  <c r="N1736" i="4"/>
  <c r="G1736" i="4" s="1"/>
  <c r="N1737" i="4"/>
  <c r="G1737" i="4" s="1"/>
  <c r="N1738" i="4"/>
  <c r="N1739" i="4"/>
  <c r="N1740" i="4"/>
  <c r="G1740" i="4" s="1"/>
  <c r="N1741" i="4"/>
  <c r="G1741" i="4" s="1"/>
  <c r="N1742" i="4"/>
  <c r="N1743" i="4"/>
  <c r="G1743" i="4" s="1"/>
  <c r="N1744" i="4"/>
  <c r="G1744" i="4" s="1"/>
  <c r="N1745" i="4"/>
  <c r="G1745" i="4" s="1"/>
  <c r="N1746" i="4"/>
  <c r="N1747" i="4"/>
  <c r="N1748" i="4"/>
  <c r="G1748" i="4" s="1"/>
  <c r="N1749" i="4"/>
  <c r="G1749" i="4" s="1"/>
  <c r="N1750" i="4"/>
  <c r="N1751" i="4"/>
  <c r="G1751" i="4" s="1"/>
  <c r="N1752" i="4"/>
  <c r="G1752" i="4" s="1"/>
  <c r="N1753" i="4"/>
  <c r="G1753" i="4" s="1"/>
  <c r="N1754" i="4"/>
  <c r="N1755" i="4"/>
  <c r="N1756" i="4"/>
  <c r="G1756" i="4" s="1"/>
  <c r="N1757" i="4"/>
  <c r="G1757" i="4" s="1"/>
  <c r="N1758" i="4"/>
  <c r="N1759" i="4"/>
  <c r="G1759" i="4" s="1"/>
  <c r="N1760" i="4"/>
  <c r="G1760" i="4" s="1"/>
  <c r="N1761" i="4"/>
  <c r="G1761" i="4" s="1"/>
  <c r="N1762" i="4"/>
  <c r="N1763" i="4"/>
  <c r="N1764" i="4"/>
  <c r="G1764" i="4" s="1"/>
  <c r="N1765" i="4"/>
  <c r="G1765" i="4" s="1"/>
  <c r="N1766" i="4"/>
  <c r="N1767" i="4"/>
  <c r="G1767" i="4" s="1"/>
  <c r="N1768" i="4"/>
  <c r="G1768" i="4" s="1"/>
  <c r="N1769" i="4"/>
  <c r="G1769" i="4" s="1"/>
  <c r="N1770" i="4"/>
  <c r="N1771" i="4"/>
  <c r="N1772" i="4"/>
  <c r="G1772" i="4" s="1"/>
  <c r="N1773" i="4"/>
  <c r="G1773" i="4" s="1"/>
  <c r="N1774" i="4"/>
  <c r="N1775" i="4"/>
  <c r="N1776" i="4"/>
  <c r="G1776" i="4" s="1"/>
  <c r="N1777" i="4"/>
  <c r="G1777" i="4" s="1"/>
  <c r="N1778" i="4"/>
  <c r="N1779" i="4"/>
  <c r="G1779" i="4" s="1"/>
  <c r="N1780" i="4"/>
  <c r="G1780" i="4" s="1"/>
  <c r="N1781" i="4"/>
  <c r="G1781" i="4" s="1"/>
  <c r="N1782" i="4"/>
  <c r="N1783" i="4"/>
  <c r="N1784" i="4"/>
  <c r="G1784" i="4" s="1"/>
  <c r="N1785" i="4"/>
  <c r="G1785" i="4" s="1"/>
  <c r="N1786" i="4"/>
  <c r="N1787" i="4"/>
  <c r="G1787" i="4" s="1"/>
  <c r="N1788" i="4"/>
  <c r="G1788" i="4" s="1"/>
  <c r="N1789" i="4"/>
  <c r="G1789" i="4" s="1"/>
  <c r="N1790" i="4"/>
  <c r="N1791" i="4"/>
  <c r="N1792" i="4"/>
  <c r="G1792" i="4" s="1"/>
  <c r="N1793" i="4"/>
  <c r="G1793" i="4" s="1"/>
  <c r="N1794" i="4"/>
  <c r="N1795" i="4"/>
  <c r="G1795" i="4" s="1"/>
  <c r="N1796" i="4"/>
  <c r="G1796" i="4" s="1"/>
  <c r="N1797" i="4"/>
  <c r="G1797" i="4" s="1"/>
  <c r="N1798" i="4"/>
  <c r="N1799" i="4"/>
  <c r="N1800" i="4"/>
  <c r="G1800" i="4" s="1"/>
  <c r="N1801" i="4"/>
  <c r="G1801" i="4" s="1"/>
  <c r="N1802" i="4"/>
  <c r="N1803" i="4"/>
  <c r="G1803" i="4" s="1"/>
  <c r="N1804" i="4"/>
  <c r="G1804" i="4" s="1"/>
  <c r="N1805" i="4"/>
  <c r="G1805" i="4" s="1"/>
  <c r="N1806" i="4"/>
  <c r="N1807" i="4"/>
  <c r="N1808" i="4"/>
  <c r="G1808" i="4" s="1"/>
  <c r="N1809" i="4"/>
  <c r="G1809" i="4" s="1"/>
  <c r="N1810" i="4"/>
  <c r="N1811" i="4"/>
  <c r="G1811" i="4" s="1"/>
  <c r="N1812" i="4"/>
  <c r="G1812" i="4" s="1"/>
  <c r="N1813" i="4"/>
  <c r="G1813" i="4" s="1"/>
  <c r="N1814" i="4"/>
  <c r="N1815" i="4"/>
  <c r="N1816" i="4"/>
  <c r="G1816" i="4" s="1"/>
  <c r="N1817" i="4"/>
  <c r="G1817" i="4" s="1"/>
  <c r="N1818" i="4"/>
  <c r="N1819" i="4"/>
  <c r="G1819" i="4" s="1"/>
  <c r="N1820" i="4"/>
  <c r="G1820" i="4" s="1"/>
  <c r="N1821" i="4"/>
  <c r="G1821" i="4" s="1"/>
  <c r="N1822" i="4"/>
  <c r="N1823" i="4"/>
  <c r="G1823" i="4" s="1"/>
  <c r="N1824" i="4"/>
  <c r="G1824" i="4" s="1"/>
  <c r="N1825" i="4"/>
  <c r="N1826" i="4"/>
  <c r="N1827" i="4"/>
  <c r="N1828" i="4"/>
  <c r="G1828" i="4" s="1"/>
  <c r="N1829" i="4"/>
  <c r="G1829" i="4" s="1"/>
  <c r="N1830" i="4"/>
  <c r="N1831" i="4"/>
  <c r="G1831" i="4" s="1"/>
  <c r="N1832" i="4"/>
  <c r="G1832" i="4" s="1"/>
  <c r="N1833" i="4"/>
  <c r="G1833" i="4" s="1"/>
  <c r="N1834" i="4"/>
  <c r="N1835" i="4"/>
  <c r="N1836" i="4"/>
  <c r="G1836" i="4" s="1"/>
  <c r="N1837" i="4"/>
  <c r="G1837" i="4" s="1"/>
  <c r="N1838" i="4"/>
  <c r="N1839" i="4"/>
  <c r="G1839" i="4" s="1"/>
  <c r="N1840" i="4"/>
  <c r="G1840" i="4" s="1"/>
  <c r="N1841" i="4"/>
  <c r="G1841" i="4" s="1"/>
  <c r="N1842" i="4"/>
  <c r="N1843" i="4"/>
  <c r="N1844" i="4"/>
  <c r="G1844" i="4" s="1"/>
  <c r="N1845" i="4"/>
  <c r="G1845" i="4" s="1"/>
  <c r="N1846" i="4"/>
  <c r="N1847" i="4"/>
  <c r="N1848" i="4"/>
  <c r="G1848" i="4" s="1"/>
  <c r="N1849" i="4"/>
  <c r="G1849" i="4" s="1"/>
  <c r="N1850" i="4"/>
  <c r="N1851" i="4"/>
  <c r="G1851" i="4" s="1"/>
  <c r="N1852" i="4"/>
  <c r="G1852" i="4" s="1"/>
  <c r="N1853" i="4"/>
  <c r="G1853" i="4" s="1"/>
  <c r="N1854" i="4"/>
  <c r="N1855" i="4"/>
  <c r="N1856" i="4"/>
  <c r="G1856" i="4" s="1"/>
  <c r="N1857" i="4"/>
  <c r="G1857" i="4" s="1"/>
  <c r="N1858" i="4"/>
  <c r="N1859" i="4"/>
  <c r="G1859" i="4" s="1"/>
  <c r="N1860" i="4"/>
  <c r="G1860" i="4" s="1"/>
  <c r="N1861" i="4"/>
  <c r="N1862" i="4"/>
  <c r="N1863" i="4"/>
  <c r="N1864" i="4"/>
  <c r="G1864" i="4" s="1"/>
  <c r="N1865" i="4"/>
  <c r="G1865" i="4" s="1"/>
  <c r="N1866" i="4"/>
  <c r="N1867" i="4"/>
  <c r="G1867" i="4" s="1"/>
  <c r="N1868" i="4"/>
  <c r="G1868" i="4" s="1"/>
  <c r="N1869" i="4"/>
  <c r="G1869" i="4" s="1"/>
  <c r="N1870" i="4"/>
  <c r="N1871" i="4"/>
  <c r="N1872" i="4"/>
  <c r="G1872" i="4" s="1"/>
  <c r="N1873" i="4"/>
  <c r="G1873" i="4" s="1"/>
  <c r="N1874" i="4"/>
  <c r="N1875" i="4"/>
  <c r="N1876" i="4"/>
  <c r="G1876" i="4" s="1"/>
  <c r="N1877" i="4"/>
  <c r="N1878" i="4"/>
  <c r="N1879" i="4"/>
  <c r="G1879" i="4" s="1"/>
  <c r="N1880" i="4"/>
  <c r="G1880" i="4" s="1"/>
  <c r="N1881" i="4"/>
  <c r="G1881" i="4" s="1"/>
  <c r="N1882" i="4"/>
  <c r="N1883" i="4"/>
  <c r="G1883" i="4" s="1"/>
  <c r="N1884" i="4"/>
  <c r="G1884" i="4" s="1"/>
  <c r="N1885" i="4"/>
  <c r="G1885" i="4" s="1"/>
  <c r="N1886" i="4"/>
  <c r="N1887" i="4"/>
  <c r="N1888" i="4"/>
  <c r="G1888" i="4" s="1"/>
  <c r="N1889" i="4"/>
  <c r="G1889" i="4" s="1"/>
  <c r="N1890" i="4"/>
  <c r="N1891" i="4"/>
  <c r="G1891" i="4" s="1"/>
  <c r="N1892" i="4"/>
  <c r="G1892" i="4" s="1"/>
  <c r="N1893" i="4"/>
  <c r="N1894" i="4"/>
  <c r="N1895" i="4"/>
  <c r="N1896" i="4"/>
  <c r="G1896" i="4" s="1"/>
  <c r="N1897" i="4"/>
  <c r="G1897" i="4" s="1"/>
  <c r="N1898" i="4"/>
  <c r="N1899" i="4"/>
  <c r="G1899" i="4" s="1"/>
  <c r="N1900" i="4"/>
  <c r="G1900" i="4" s="1"/>
  <c r="N1901" i="4"/>
  <c r="G1901" i="4" s="1"/>
  <c r="N1902" i="4"/>
  <c r="N1903" i="4"/>
  <c r="N1904" i="4"/>
  <c r="G1904" i="4" s="1"/>
  <c r="N1905" i="4"/>
  <c r="G1905" i="4" s="1"/>
  <c r="N1906" i="4"/>
  <c r="N1907" i="4"/>
  <c r="G1907" i="4" s="1"/>
  <c r="N1908" i="4"/>
  <c r="H1908" i="4" s="1"/>
  <c r="N1909" i="4"/>
  <c r="N1910" i="4"/>
  <c r="N1911" i="4"/>
  <c r="N1912" i="4"/>
  <c r="G1912" i="4" s="1"/>
  <c r="N1913" i="4"/>
  <c r="G1913" i="4" s="1"/>
  <c r="N1914" i="4"/>
  <c r="N1915" i="4"/>
  <c r="G1915" i="4" s="1"/>
  <c r="N1916" i="4"/>
  <c r="G1916" i="4" s="1"/>
  <c r="N1917" i="4"/>
  <c r="G1917" i="4" s="1"/>
  <c r="N1918" i="4"/>
  <c r="N1919" i="4"/>
  <c r="N1920" i="4"/>
  <c r="G1920" i="4" s="1"/>
  <c r="N1921" i="4"/>
  <c r="N1922" i="4"/>
  <c r="N1923" i="4"/>
  <c r="G1923" i="4" s="1"/>
  <c r="N1924" i="4"/>
  <c r="G1924" i="4" s="1"/>
  <c r="N1925" i="4"/>
  <c r="G1925" i="4" s="1"/>
  <c r="N1926" i="4"/>
  <c r="N1927" i="4"/>
  <c r="N1928" i="4"/>
  <c r="G1928" i="4" s="1"/>
  <c r="N1929" i="4"/>
  <c r="G1929" i="4" s="1"/>
  <c r="N1930" i="4"/>
  <c r="N1931" i="4"/>
  <c r="G1931" i="4" s="1"/>
  <c r="N1932" i="4"/>
  <c r="G1932" i="4" s="1"/>
  <c r="N1933" i="4"/>
  <c r="G1933" i="4" s="1"/>
  <c r="N1934" i="4"/>
  <c r="N1935" i="4"/>
  <c r="N2" i="4"/>
  <c r="I2" i="4" s="1"/>
  <c r="J1921" i="4" l="1"/>
  <c r="I1921" i="4"/>
  <c r="H1921" i="4"/>
  <c r="J1909" i="4"/>
  <c r="I1909" i="4"/>
  <c r="H1909" i="4"/>
  <c r="J1893" i="4"/>
  <c r="I1893" i="4"/>
  <c r="H1893" i="4"/>
  <c r="J1877" i="4"/>
  <c r="I1877" i="4"/>
  <c r="H1877" i="4"/>
  <c r="J1861" i="4"/>
  <c r="I1861" i="4"/>
  <c r="H1861" i="4"/>
  <c r="J1825" i="4"/>
  <c r="I1825" i="4"/>
  <c r="H1825" i="4"/>
  <c r="J1935" i="4"/>
  <c r="I1935" i="4"/>
  <c r="H1935" i="4"/>
  <c r="J1927" i="4"/>
  <c r="I1927" i="4"/>
  <c r="H1927" i="4"/>
  <c r="J1919" i="4"/>
  <c r="I1919" i="4"/>
  <c r="H1919" i="4"/>
  <c r="I1911" i="4"/>
  <c r="J1911" i="4"/>
  <c r="H1911" i="4"/>
  <c r="J1903" i="4"/>
  <c r="I1903" i="4"/>
  <c r="H1903" i="4"/>
  <c r="J1895" i="4"/>
  <c r="I1895" i="4"/>
  <c r="H1895" i="4"/>
  <c r="J1887" i="4"/>
  <c r="I1887" i="4"/>
  <c r="H1887" i="4"/>
  <c r="J1875" i="4"/>
  <c r="I1875" i="4"/>
  <c r="H1875" i="4"/>
  <c r="J1871" i="4"/>
  <c r="I1871" i="4"/>
  <c r="H1871" i="4"/>
  <c r="J1863" i="4"/>
  <c r="I1863" i="4"/>
  <c r="H1863" i="4"/>
  <c r="J1855" i="4"/>
  <c r="I1855" i="4"/>
  <c r="H1855" i="4"/>
  <c r="I1847" i="4"/>
  <c r="J1847" i="4"/>
  <c r="H1847" i="4"/>
  <c r="J1843" i="4"/>
  <c r="I1843" i="4"/>
  <c r="H1843" i="4"/>
  <c r="J1835" i="4"/>
  <c r="I1835" i="4"/>
  <c r="H1835" i="4"/>
  <c r="J1827" i="4"/>
  <c r="I1827" i="4"/>
  <c r="H1827" i="4"/>
  <c r="J1815" i="4"/>
  <c r="I1815" i="4"/>
  <c r="H1815" i="4"/>
  <c r="J1807" i="4"/>
  <c r="I1807" i="4"/>
  <c r="H1807" i="4"/>
  <c r="J1799" i="4"/>
  <c r="I1799" i="4"/>
  <c r="H1799" i="4"/>
  <c r="J1791" i="4"/>
  <c r="I1791" i="4"/>
  <c r="H1791" i="4"/>
  <c r="J1783" i="4"/>
  <c r="I1783" i="4"/>
  <c r="H1783" i="4"/>
  <c r="J1775" i="4"/>
  <c r="I1775" i="4"/>
  <c r="H1775" i="4"/>
  <c r="J1771" i="4"/>
  <c r="I1771" i="4"/>
  <c r="H1771" i="4"/>
  <c r="J1763" i="4"/>
  <c r="I1763" i="4"/>
  <c r="H1763" i="4"/>
  <c r="J1755" i="4"/>
  <c r="I1755" i="4"/>
  <c r="H1755" i="4"/>
  <c r="J1747" i="4"/>
  <c r="I1747" i="4"/>
  <c r="H1747" i="4"/>
  <c r="J1739" i="4"/>
  <c r="I1739" i="4"/>
  <c r="H1739" i="4"/>
  <c r="J1735" i="4"/>
  <c r="I1735" i="4"/>
  <c r="H1735" i="4"/>
  <c r="J1727" i="4"/>
  <c r="I1727" i="4"/>
  <c r="H1727" i="4"/>
  <c r="J1719" i="4"/>
  <c r="I1719" i="4"/>
  <c r="H1719" i="4"/>
  <c r="J1711" i="4"/>
  <c r="I1711" i="4"/>
  <c r="H1711" i="4"/>
  <c r="J1707" i="4"/>
  <c r="I1707" i="4"/>
  <c r="H1707" i="4"/>
  <c r="J1699" i="4"/>
  <c r="I1699" i="4"/>
  <c r="H1699" i="4"/>
  <c r="J1691" i="4"/>
  <c r="I1691" i="4"/>
  <c r="H1691" i="4"/>
  <c r="J1683" i="4"/>
  <c r="I1683" i="4"/>
  <c r="H1683" i="4"/>
  <c r="J1675" i="4"/>
  <c r="I1675" i="4"/>
  <c r="H1675" i="4"/>
  <c r="J1667" i="4"/>
  <c r="I1667" i="4"/>
  <c r="H1667" i="4"/>
  <c r="J1659" i="4"/>
  <c r="I1659" i="4"/>
  <c r="H1659" i="4"/>
  <c r="J1651" i="4"/>
  <c r="I1651" i="4"/>
  <c r="H1651" i="4"/>
  <c r="J1635" i="4"/>
  <c r="I1635" i="4"/>
  <c r="H1635" i="4"/>
  <c r="J1595" i="4"/>
  <c r="I1595" i="4"/>
  <c r="H1595" i="4"/>
  <c r="J1934" i="4"/>
  <c r="I1934" i="4"/>
  <c r="H1934" i="4"/>
  <c r="J1930" i="4"/>
  <c r="I1930" i="4"/>
  <c r="H1930" i="4"/>
  <c r="J1926" i="4"/>
  <c r="I1926" i="4"/>
  <c r="H1926" i="4"/>
  <c r="J1922" i="4"/>
  <c r="I1922" i="4"/>
  <c r="H1922" i="4"/>
  <c r="J1918" i="4"/>
  <c r="I1918" i="4"/>
  <c r="H1918" i="4"/>
  <c r="J1914" i="4"/>
  <c r="I1914" i="4"/>
  <c r="H1914" i="4"/>
  <c r="J1910" i="4"/>
  <c r="I1910" i="4"/>
  <c r="H1910" i="4"/>
  <c r="J1906" i="4"/>
  <c r="I1906" i="4"/>
  <c r="H1906" i="4"/>
  <c r="J1902" i="4"/>
  <c r="I1902" i="4"/>
  <c r="H1902" i="4"/>
  <c r="J1898" i="4"/>
  <c r="I1898" i="4"/>
  <c r="H1898" i="4"/>
  <c r="J1894" i="4"/>
  <c r="I1894" i="4"/>
  <c r="H1894" i="4"/>
  <c r="J1890" i="4"/>
  <c r="I1890" i="4"/>
  <c r="H1890" i="4"/>
  <c r="J1886" i="4"/>
  <c r="I1886" i="4"/>
  <c r="H1886" i="4"/>
  <c r="J1882" i="4"/>
  <c r="I1882" i="4"/>
  <c r="H1882" i="4"/>
  <c r="J1878" i="4"/>
  <c r="I1878" i="4"/>
  <c r="H1878" i="4"/>
  <c r="J1874" i="4"/>
  <c r="I1874" i="4"/>
  <c r="H1874" i="4"/>
  <c r="J1870" i="4"/>
  <c r="I1870" i="4"/>
  <c r="H1870" i="4"/>
  <c r="J1866" i="4"/>
  <c r="I1866" i="4"/>
  <c r="H1866" i="4"/>
  <c r="J1862" i="4"/>
  <c r="I1862" i="4"/>
  <c r="H1862" i="4"/>
  <c r="J1858" i="4"/>
  <c r="I1858" i="4"/>
  <c r="H1858" i="4"/>
  <c r="J1854" i="4"/>
  <c r="I1854" i="4"/>
  <c r="H1854" i="4"/>
  <c r="J1850" i="4"/>
  <c r="I1850" i="4"/>
  <c r="H1850" i="4"/>
  <c r="J1846" i="4"/>
  <c r="I1846" i="4"/>
  <c r="H1846" i="4"/>
  <c r="J1842" i="4"/>
  <c r="I1842" i="4"/>
  <c r="H1842" i="4"/>
  <c r="J1838" i="4"/>
  <c r="I1838" i="4"/>
  <c r="H1838" i="4"/>
  <c r="J1834" i="4"/>
  <c r="I1834" i="4"/>
  <c r="H1834" i="4"/>
  <c r="J1830" i="4"/>
  <c r="I1830" i="4"/>
  <c r="H1830" i="4"/>
  <c r="I1826" i="4"/>
  <c r="J1826" i="4"/>
  <c r="H1826" i="4"/>
  <c r="J1822" i="4"/>
  <c r="I1822" i="4"/>
  <c r="H1822" i="4"/>
  <c r="J1818" i="4"/>
  <c r="I1818" i="4"/>
  <c r="H1818" i="4"/>
  <c r="J1814" i="4"/>
  <c r="I1814" i="4"/>
  <c r="H1814" i="4"/>
  <c r="J1810" i="4"/>
  <c r="I1810" i="4"/>
  <c r="H1810" i="4"/>
  <c r="J1806" i="4"/>
  <c r="I1806" i="4"/>
  <c r="H1806" i="4"/>
  <c r="J1802" i="4"/>
  <c r="I1802" i="4"/>
  <c r="H1802" i="4"/>
  <c r="J1798" i="4"/>
  <c r="I1798" i="4"/>
  <c r="H1798" i="4"/>
  <c r="J1794" i="4"/>
  <c r="I1794" i="4"/>
  <c r="H1794" i="4"/>
  <c r="J1790" i="4"/>
  <c r="I1790" i="4"/>
  <c r="H1790" i="4"/>
  <c r="J1786" i="4"/>
  <c r="I1786" i="4"/>
  <c r="H1786" i="4"/>
  <c r="J1782" i="4"/>
  <c r="I1782" i="4"/>
  <c r="H1782" i="4"/>
  <c r="J1778" i="4"/>
  <c r="I1778" i="4"/>
  <c r="H1778" i="4"/>
  <c r="J1774" i="4"/>
  <c r="I1774" i="4"/>
  <c r="H1774" i="4"/>
  <c r="J1770" i="4"/>
  <c r="I1770" i="4"/>
  <c r="H1770" i="4"/>
  <c r="J1766" i="4"/>
  <c r="I1766" i="4"/>
  <c r="H1766" i="4"/>
  <c r="J1762" i="4"/>
  <c r="I1762" i="4"/>
  <c r="H1762" i="4"/>
  <c r="J1758" i="4"/>
  <c r="I1758" i="4"/>
  <c r="H1758" i="4"/>
  <c r="J1754" i="4"/>
  <c r="I1754" i="4"/>
  <c r="H1754" i="4"/>
  <c r="J1750" i="4"/>
  <c r="I1750" i="4"/>
  <c r="H1750" i="4"/>
  <c r="J1746" i="4"/>
  <c r="I1746" i="4"/>
  <c r="H1746" i="4"/>
  <c r="J1742" i="4"/>
  <c r="I1742" i="4"/>
  <c r="H1742" i="4"/>
  <c r="J1738" i="4"/>
  <c r="I1738" i="4"/>
  <c r="H1738" i="4"/>
  <c r="J1734" i="4"/>
  <c r="I1734" i="4"/>
  <c r="H1734" i="4"/>
  <c r="J1730" i="4"/>
  <c r="I1730" i="4"/>
  <c r="H1730" i="4"/>
  <c r="J1726" i="4"/>
  <c r="I1726" i="4"/>
  <c r="H1726" i="4"/>
  <c r="J1722" i="4"/>
  <c r="I1722" i="4"/>
  <c r="H1722" i="4"/>
  <c r="J1718" i="4"/>
  <c r="I1718" i="4"/>
  <c r="H1718" i="4"/>
  <c r="J1714" i="4"/>
  <c r="I1714" i="4"/>
  <c r="H1714" i="4"/>
  <c r="J1710" i="4"/>
  <c r="I1710" i="4"/>
  <c r="H1710" i="4"/>
  <c r="J1706" i="4"/>
  <c r="I1706" i="4"/>
  <c r="H1706" i="4"/>
  <c r="J1702" i="4"/>
  <c r="I1702" i="4"/>
  <c r="H1702" i="4"/>
  <c r="J1698" i="4"/>
  <c r="I1698" i="4"/>
  <c r="H1698" i="4"/>
  <c r="J1694" i="4"/>
  <c r="I1694" i="4"/>
  <c r="H1694" i="4"/>
  <c r="J1690" i="4"/>
  <c r="I1690" i="4"/>
  <c r="H1690" i="4"/>
  <c r="J1686" i="4"/>
  <c r="I1686" i="4"/>
  <c r="H1686" i="4"/>
  <c r="J1682" i="4"/>
  <c r="I1682" i="4"/>
  <c r="H1682" i="4"/>
  <c r="J1678" i="4"/>
  <c r="I1678" i="4"/>
  <c r="H1678" i="4"/>
  <c r="J1674" i="4"/>
  <c r="I1674" i="4"/>
  <c r="H1674" i="4"/>
  <c r="J1670" i="4"/>
  <c r="I1670" i="4"/>
  <c r="H1670" i="4"/>
  <c r="J1666" i="4"/>
  <c r="I1666" i="4"/>
  <c r="H1666" i="4"/>
  <c r="J1662" i="4"/>
  <c r="I1662" i="4"/>
  <c r="H1662" i="4"/>
  <c r="J1658" i="4"/>
  <c r="I1658" i="4"/>
  <c r="H1658" i="4"/>
  <c r="J1654" i="4"/>
  <c r="I1654" i="4"/>
  <c r="H1654" i="4"/>
  <c r="J1650" i="4"/>
  <c r="I1650" i="4"/>
  <c r="H1650" i="4"/>
  <c r="J1646" i="4"/>
  <c r="I1646" i="4"/>
  <c r="H1646" i="4"/>
  <c r="J1642" i="4"/>
  <c r="I1642" i="4"/>
  <c r="H1642" i="4"/>
  <c r="J1638" i="4"/>
  <c r="I1638" i="4"/>
  <c r="H1638" i="4"/>
  <c r="J1634" i="4"/>
  <c r="I1634" i="4"/>
  <c r="H1634" i="4"/>
  <c r="J1630" i="4"/>
  <c r="I1630" i="4"/>
  <c r="H1630" i="4"/>
  <c r="J1626" i="4"/>
  <c r="I1626" i="4"/>
  <c r="H1626" i="4"/>
  <c r="J1622" i="4"/>
  <c r="I1622" i="4"/>
  <c r="H1622" i="4"/>
  <c r="J1618" i="4"/>
  <c r="I1618" i="4"/>
  <c r="H1618" i="4"/>
  <c r="J1614" i="4"/>
  <c r="I1614" i="4"/>
  <c r="H1614" i="4"/>
  <c r="J1610" i="4"/>
  <c r="I1610" i="4"/>
  <c r="H1610" i="4"/>
  <c r="J1606" i="4"/>
  <c r="I1606" i="4"/>
  <c r="H1606" i="4"/>
  <c r="J1602" i="4"/>
  <c r="I1602" i="4"/>
  <c r="H1602" i="4"/>
  <c r="J1598" i="4"/>
  <c r="I1598" i="4"/>
  <c r="H1598" i="4"/>
  <c r="J1594" i="4"/>
  <c r="I1594" i="4"/>
  <c r="H1594" i="4"/>
  <c r="J1590" i="4"/>
  <c r="I1590" i="4"/>
  <c r="H1590" i="4"/>
  <c r="J1586" i="4"/>
  <c r="I1586" i="4"/>
  <c r="H1586" i="4"/>
  <c r="J1582" i="4"/>
  <c r="I1582" i="4"/>
  <c r="H1582" i="4"/>
  <c r="J1578" i="4"/>
  <c r="I1578" i="4"/>
  <c r="H1578" i="4"/>
  <c r="J1574" i="4"/>
  <c r="I1574" i="4"/>
  <c r="H1574" i="4"/>
  <c r="J1570" i="4"/>
  <c r="I1570" i="4"/>
  <c r="H1570" i="4"/>
  <c r="J1566" i="4"/>
  <c r="I1566" i="4"/>
  <c r="H1566" i="4"/>
  <c r="J1562" i="4"/>
  <c r="I1562" i="4"/>
  <c r="H1562" i="4"/>
  <c r="J1558" i="4"/>
  <c r="I1558" i="4"/>
  <c r="H1558" i="4"/>
  <c r="J1554" i="4"/>
  <c r="I1554" i="4"/>
  <c r="H1554" i="4"/>
  <c r="J1550" i="4"/>
  <c r="I1550" i="4"/>
  <c r="H1550" i="4"/>
  <c r="J1546" i="4"/>
  <c r="I1546" i="4"/>
  <c r="H1546" i="4"/>
  <c r="J1542" i="4"/>
  <c r="I1542" i="4"/>
  <c r="H1542" i="4"/>
  <c r="J1538" i="4"/>
  <c r="I1538" i="4"/>
  <c r="H1538" i="4"/>
  <c r="J1534" i="4"/>
  <c r="I1534" i="4"/>
  <c r="H1534" i="4"/>
  <c r="J1530" i="4"/>
  <c r="I1530" i="4"/>
  <c r="H1530" i="4"/>
  <c r="J1526" i="4"/>
  <c r="I1526" i="4"/>
  <c r="H1526" i="4"/>
  <c r="J1522" i="4"/>
  <c r="I1522" i="4"/>
  <c r="H1522" i="4"/>
  <c r="J1518" i="4"/>
  <c r="I1518" i="4"/>
  <c r="H1518" i="4"/>
  <c r="J1514" i="4"/>
  <c r="I1514" i="4"/>
  <c r="H1514" i="4"/>
  <c r="J1510" i="4"/>
  <c r="I1510" i="4"/>
  <c r="H1510" i="4"/>
  <c r="J1506" i="4"/>
  <c r="I1506" i="4"/>
  <c r="H1506" i="4"/>
  <c r="J1502" i="4"/>
  <c r="I1502" i="4"/>
  <c r="H1502" i="4"/>
  <c r="J1498" i="4"/>
  <c r="I1498" i="4"/>
  <c r="H1498" i="4"/>
  <c r="J1494" i="4"/>
  <c r="I1494" i="4"/>
  <c r="H1494" i="4"/>
  <c r="J1490" i="4"/>
  <c r="I1490" i="4"/>
  <c r="H1490" i="4"/>
  <c r="J1486" i="4"/>
  <c r="I1486" i="4"/>
  <c r="H1486" i="4"/>
  <c r="J1482" i="4"/>
  <c r="I1482" i="4"/>
  <c r="H1482" i="4"/>
  <c r="J1478" i="4"/>
  <c r="I1478" i="4"/>
  <c r="H1478" i="4"/>
  <c r="J1474" i="4"/>
  <c r="I1474" i="4"/>
  <c r="H1474" i="4"/>
  <c r="J1470" i="4"/>
  <c r="I1470" i="4"/>
  <c r="H1470" i="4"/>
  <c r="J1466" i="4"/>
  <c r="I1466" i="4"/>
  <c r="H1466" i="4"/>
  <c r="J1462" i="4"/>
  <c r="I1462" i="4"/>
  <c r="H1462" i="4"/>
  <c r="J1458" i="4"/>
  <c r="I1458" i="4"/>
  <c r="H1458" i="4"/>
  <c r="J1454" i="4"/>
  <c r="I1454" i="4"/>
  <c r="H1454" i="4"/>
  <c r="J1450" i="4"/>
  <c r="I1450" i="4"/>
  <c r="H1450" i="4"/>
  <c r="J1446" i="4"/>
  <c r="I1446" i="4"/>
  <c r="H1446" i="4"/>
  <c r="J1442" i="4"/>
  <c r="I1442" i="4"/>
  <c r="H1442" i="4"/>
  <c r="J1438" i="4"/>
  <c r="I1438" i="4"/>
  <c r="H1438" i="4"/>
  <c r="J1434" i="4"/>
  <c r="I1434" i="4"/>
  <c r="H1434" i="4"/>
  <c r="J1430" i="4"/>
  <c r="I1430" i="4"/>
  <c r="H1430" i="4"/>
  <c r="J1426" i="4"/>
  <c r="I1426" i="4"/>
  <c r="H1426" i="4"/>
  <c r="J1422" i="4"/>
  <c r="I1422" i="4"/>
  <c r="H1422" i="4"/>
  <c r="J1418" i="4"/>
  <c r="I1418" i="4"/>
  <c r="H1418" i="4"/>
  <c r="J1414" i="4"/>
  <c r="I1414" i="4"/>
  <c r="H1414" i="4"/>
  <c r="J1410" i="4"/>
  <c r="I1410" i="4"/>
  <c r="H1410" i="4"/>
  <c r="J1406" i="4"/>
  <c r="I1406" i="4"/>
  <c r="H1406" i="4"/>
  <c r="J1402" i="4"/>
  <c r="I1402" i="4"/>
  <c r="H1402" i="4"/>
  <c r="J1398" i="4"/>
  <c r="I1398" i="4"/>
  <c r="H1398" i="4"/>
  <c r="J1394" i="4"/>
  <c r="I1394" i="4"/>
  <c r="H1394" i="4"/>
  <c r="J1390" i="4"/>
  <c r="I1390" i="4"/>
  <c r="H1390" i="4"/>
  <c r="J1386" i="4"/>
  <c r="I1386" i="4"/>
  <c r="H1386" i="4"/>
  <c r="J1382" i="4"/>
  <c r="I1382" i="4"/>
  <c r="H1382" i="4"/>
  <c r="J1378" i="4"/>
  <c r="I1378" i="4"/>
  <c r="H1378" i="4"/>
  <c r="J1374" i="4"/>
  <c r="I1374" i="4"/>
  <c r="H1374" i="4"/>
  <c r="J1370" i="4"/>
  <c r="I1370" i="4"/>
  <c r="H1370" i="4"/>
  <c r="J1366" i="4"/>
  <c r="I1366" i="4"/>
  <c r="H1366" i="4"/>
  <c r="J1362" i="4"/>
  <c r="I1362" i="4"/>
  <c r="H1362" i="4"/>
  <c r="J1358" i="4"/>
  <c r="I1358" i="4"/>
  <c r="H1358" i="4"/>
  <c r="J1354" i="4"/>
  <c r="I1354" i="4"/>
  <c r="H1354" i="4"/>
  <c r="J1350" i="4"/>
  <c r="I1350" i="4"/>
  <c r="H1350" i="4"/>
  <c r="J1346" i="4"/>
  <c r="I1346" i="4"/>
  <c r="H1346" i="4"/>
  <c r="J1342" i="4"/>
  <c r="I1342" i="4"/>
  <c r="H1342" i="4"/>
  <c r="J1338" i="4"/>
  <c r="I1338" i="4"/>
  <c r="H1338" i="4"/>
  <c r="J1334" i="4"/>
  <c r="I1334" i="4"/>
  <c r="H1334" i="4"/>
  <c r="J1330" i="4"/>
  <c r="I1330" i="4"/>
  <c r="H1330" i="4"/>
  <c r="J1326" i="4"/>
  <c r="I1326" i="4"/>
  <c r="H1326" i="4"/>
  <c r="J1322" i="4"/>
  <c r="I1322" i="4"/>
  <c r="H1322" i="4"/>
  <c r="J1318" i="4"/>
  <c r="I1318" i="4"/>
  <c r="H1318" i="4"/>
  <c r="J1314" i="4"/>
  <c r="I1314" i="4"/>
  <c r="H1314" i="4"/>
  <c r="J1310" i="4"/>
  <c r="I1310" i="4"/>
  <c r="H1310" i="4"/>
  <c r="J1306" i="4"/>
  <c r="I1306" i="4"/>
  <c r="H1306" i="4"/>
  <c r="J1302" i="4"/>
  <c r="I1302" i="4"/>
  <c r="H1302" i="4"/>
  <c r="J1298" i="4"/>
  <c r="I1298" i="4"/>
  <c r="H1298" i="4"/>
  <c r="J1294" i="4"/>
  <c r="I1294" i="4"/>
  <c r="H1294" i="4"/>
  <c r="J1290" i="4"/>
  <c r="I1290" i="4"/>
  <c r="H1290" i="4"/>
  <c r="J1286" i="4"/>
  <c r="I1286" i="4"/>
  <c r="H1286" i="4"/>
  <c r="J1282" i="4"/>
  <c r="I1282" i="4"/>
  <c r="H1282" i="4"/>
  <c r="J1278" i="4"/>
  <c r="I1278" i="4"/>
  <c r="H1278" i="4"/>
  <c r="J1274" i="4"/>
  <c r="I1274" i="4"/>
  <c r="H1274" i="4"/>
  <c r="J1270" i="4"/>
  <c r="I1270" i="4"/>
  <c r="H1270" i="4"/>
  <c r="J1266" i="4"/>
  <c r="I1266" i="4"/>
  <c r="H1266" i="4"/>
  <c r="J1262" i="4"/>
  <c r="I1262" i="4"/>
  <c r="H1262" i="4"/>
  <c r="J1258" i="4"/>
  <c r="I1258" i="4"/>
  <c r="H1258" i="4"/>
  <c r="J1254" i="4"/>
  <c r="I1254" i="4"/>
  <c r="H1254" i="4"/>
  <c r="J1250" i="4"/>
  <c r="I1250" i="4"/>
  <c r="H1250" i="4"/>
  <c r="J1246" i="4"/>
  <c r="I1246" i="4"/>
  <c r="H1246" i="4"/>
  <c r="J1242" i="4"/>
  <c r="I1242" i="4"/>
  <c r="H1242" i="4"/>
  <c r="J1238" i="4"/>
  <c r="I1238" i="4"/>
  <c r="H1238" i="4"/>
  <c r="J1234" i="4"/>
  <c r="I1234" i="4"/>
  <c r="H1234" i="4"/>
  <c r="J1230" i="4"/>
  <c r="I1230" i="4"/>
  <c r="H1230" i="4"/>
  <c r="J1226" i="4"/>
  <c r="I1226" i="4"/>
  <c r="H1226" i="4"/>
  <c r="J1222" i="4"/>
  <c r="I1222" i="4"/>
  <c r="H1222" i="4"/>
  <c r="J1218" i="4"/>
  <c r="I1218" i="4"/>
  <c r="H1218" i="4"/>
  <c r="J1214" i="4"/>
  <c r="I1214" i="4"/>
  <c r="H1214" i="4"/>
  <c r="J1210" i="4"/>
  <c r="I1210" i="4"/>
  <c r="H1210" i="4"/>
  <c r="J1206" i="4"/>
  <c r="I1206" i="4"/>
  <c r="H1206" i="4"/>
  <c r="J1202" i="4"/>
  <c r="I1202" i="4"/>
  <c r="H1202" i="4"/>
  <c r="J1198" i="4"/>
  <c r="I1198" i="4"/>
  <c r="H1198" i="4"/>
  <c r="J1194" i="4"/>
  <c r="I1194" i="4"/>
  <c r="H1194" i="4"/>
  <c r="J1190" i="4"/>
  <c r="I1190" i="4"/>
  <c r="H1190" i="4"/>
  <c r="J1186" i="4"/>
  <c r="I1186" i="4"/>
  <c r="H1186" i="4"/>
  <c r="J1182" i="4"/>
  <c r="I1182" i="4"/>
  <c r="H1182" i="4"/>
  <c r="J1178" i="4"/>
  <c r="I1178" i="4"/>
  <c r="H1178" i="4"/>
  <c r="J1174" i="4"/>
  <c r="I1174" i="4"/>
  <c r="H1174" i="4"/>
  <c r="I1170" i="4"/>
  <c r="J1170" i="4"/>
  <c r="H1170" i="4"/>
  <c r="J1166" i="4"/>
  <c r="I1166" i="4"/>
  <c r="H1166" i="4"/>
  <c r="J1162" i="4"/>
  <c r="I1162" i="4"/>
  <c r="H1162" i="4"/>
  <c r="J1158" i="4"/>
  <c r="I1158" i="4"/>
  <c r="H1158" i="4"/>
  <c r="J1154" i="4"/>
  <c r="I1154" i="4"/>
  <c r="H1154" i="4"/>
  <c r="J1150" i="4"/>
  <c r="I1150" i="4"/>
  <c r="H1150" i="4"/>
  <c r="J1146" i="4"/>
  <c r="I1146" i="4"/>
  <c r="H1146" i="4"/>
  <c r="I1142" i="4"/>
  <c r="J1142" i="4"/>
  <c r="H1142" i="4"/>
  <c r="J1138" i="4"/>
  <c r="I1138" i="4"/>
  <c r="H1138" i="4"/>
  <c r="J1134" i="4"/>
  <c r="I1134" i="4"/>
  <c r="H1134" i="4"/>
  <c r="J1130" i="4"/>
  <c r="I1130" i="4"/>
  <c r="H1130" i="4"/>
  <c r="J1126" i="4"/>
  <c r="I1126" i="4"/>
  <c r="H1126" i="4"/>
  <c r="J1122" i="4"/>
  <c r="I1122" i="4"/>
  <c r="H1122" i="4"/>
  <c r="J1118" i="4"/>
  <c r="I1118" i="4"/>
  <c r="H1118" i="4"/>
  <c r="J1114" i="4"/>
  <c r="I1114" i="4"/>
  <c r="H1114" i="4"/>
  <c r="J1110" i="4"/>
  <c r="I1110" i="4"/>
  <c r="H1110" i="4"/>
  <c r="J1106" i="4"/>
  <c r="I1106" i="4"/>
  <c r="H1106" i="4"/>
  <c r="J1102" i="4"/>
  <c r="I1102" i="4"/>
  <c r="H1102" i="4"/>
  <c r="J1098" i="4"/>
  <c r="I1098" i="4"/>
  <c r="H1098" i="4"/>
  <c r="J1094" i="4"/>
  <c r="I1094" i="4"/>
  <c r="H1094" i="4"/>
  <c r="J1090" i="4"/>
  <c r="I1090" i="4"/>
  <c r="H1090" i="4"/>
  <c r="J1086" i="4"/>
  <c r="I1086" i="4"/>
  <c r="H1086" i="4"/>
  <c r="J1082" i="4"/>
  <c r="I1082" i="4"/>
  <c r="H1082" i="4"/>
  <c r="J1078" i="4"/>
  <c r="I1078" i="4"/>
  <c r="H1078" i="4"/>
  <c r="J1074" i="4"/>
  <c r="I1074" i="4"/>
  <c r="H1074" i="4"/>
  <c r="J1070" i="4"/>
  <c r="I1070" i="4"/>
  <c r="H1070" i="4"/>
  <c r="J1066" i="4"/>
  <c r="I1066" i="4"/>
  <c r="H1066" i="4"/>
  <c r="J1062" i="4"/>
  <c r="I1062" i="4"/>
  <c r="H1062" i="4"/>
  <c r="J1058" i="4"/>
  <c r="I1058" i="4"/>
  <c r="H1058" i="4"/>
  <c r="J1054" i="4"/>
  <c r="I1054" i="4"/>
  <c r="H1054" i="4"/>
  <c r="J1050" i="4"/>
  <c r="I1050" i="4"/>
  <c r="H1050" i="4"/>
  <c r="J1046" i="4"/>
  <c r="I1046" i="4"/>
  <c r="H1046" i="4"/>
  <c r="J1042" i="4"/>
  <c r="I1042" i="4"/>
  <c r="H1042" i="4"/>
  <c r="J1038" i="4"/>
  <c r="I1038" i="4"/>
  <c r="H1038" i="4"/>
  <c r="J1034" i="4"/>
  <c r="I1034" i="4"/>
  <c r="H1034" i="4"/>
  <c r="J1030" i="4"/>
  <c r="I1030" i="4"/>
  <c r="H1030" i="4"/>
  <c r="J1026" i="4"/>
  <c r="I1026" i="4"/>
  <c r="H1026" i="4"/>
  <c r="J1022" i="4"/>
  <c r="I1022" i="4"/>
  <c r="H1022" i="4"/>
  <c r="J1018" i="4"/>
  <c r="I1018" i="4"/>
  <c r="H1018" i="4"/>
  <c r="J1014" i="4"/>
  <c r="I1014" i="4"/>
  <c r="H1014" i="4"/>
  <c r="J1010" i="4"/>
  <c r="I1010" i="4"/>
  <c r="H1010" i="4"/>
  <c r="J1006" i="4"/>
  <c r="I1006" i="4"/>
  <c r="H1006" i="4"/>
  <c r="J1002" i="4"/>
  <c r="I1002" i="4"/>
  <c r="H1002" i="4"/>
  <c r="J998" i="4"/>
  <c r="I998" i="4"/>
  <c r="H998" i="4"/>
  <c r="J994" i="4"/>
  <c r="I994" i="4"/>
  <c r="H994" i="4"/>
  <c r="J990" i="4"/>
  <c r="I990" i="4"/>
  <c r="H990" i="4"/>
  <c r="J986" i="4"/>
  <c r="I986" i="4"/>
  <c r="H986" i="4"/>
  <c r="J982" i="4"/>
  <c r="I982" i="4"/>
  <c r="H982" i="4"/>
  <c r="J978" i="4"/>
  <c r="I978" i="4"/>
  <c r="H978" i="4"/>
  <c r="J974" i="4"/>
  <c r="I974" i="4"/>
  <c r="H974" i="4"/>
  <c r="J970" i="4"/>
  <c r="I970" i="4"/>
  <c r="H970" i="4"/>
  <c r="J966" i="4"/>
  <c r="I966" i="4"/>
  <c r="H966" i="4"/>
  <c r="J962" i="4"/>
  <c r="I962" i="4"/>
  <c r="H962" i="4"/>
  <c r="J958" i="4"/>
  <c r="I958" i="4"/>
  <c r="H958" i="4"/>
  <c r="J954" i="4"/>
  <c r="I954" i="4"/>
  <c r="H954" i="4"/>
  <c r="J950" i="4"/>
  <c r="I950" i="4"/>
  <c r="H950" i="4"/>
  <c r="J946" i="4"/>
  <c r="I946" i="4"/>
  <c r="H946" i="4"/>
  <c r="J942" i="4"/>
  <c r="I942" i="4"/>
  <c r="H942" i="4"/>
  <c r="J938" i="4"/>
  <c r="I938" i="4"/>
  <c r="H938" i="4"/>
  <c r="J934" i="4"/>
  <c r="I934" i="4"/>
  <c r="H934" i="4"/>
  <c r="J930" i="4"/>
  <c r="I930" i="4"/>
  <c r="H930" i="4"/>
  <c r="J926" i="4"/>
  <c r="I926" i="4"/>
  <c r="H926" i="4"/>
  <c r="J922" i="4"/>
  <c r="I922" i="4"/>
  <c r="H922" i="4"/>
  <c r="J918" i="4"/>
  <c r="I918" i="4"/>
  <c r="H918" i="4"/>
  <c r="J914" i="4"/>
  <c r="I914" i="4"/>
  <c r="H914" i="4"/>
  <c r="J910" i="4"/>
  <c r="I910" i="4"/>
  <c r="H910" i="4"/>
  <c r="J906" i="4"/>
  <c r="I906" i="4"/>
  <c r="H906" i="4"/>
  <c r="J902" i="4"/>
  <c r="I902" i="4"/>
  <c r="H902" i="4"/>
  <c r="J898" i="4"/>
  <c r="I898" i="4"/>
  <c r="H898" i="4"/>
  <c r="J894" i="4"/>
  <c r="I894" i="4"/>
  <c r="H894" i="4"/>
  <c r="J890" i="4"/>
  <c r="I890" i="4"/>
  <c r="H890" i="4"/>
  <c r="J886" i="4"/>
  <c r="I886" i="4"/>
  <c r="H886" i="4"/>
  <c r="J882" i="4"/>
  <c r="I882" i="4"/>
  <c r="H882" i="4"/>
  <c r="J878" i="4"/>
  <c r="I878" i="4"/>
  <c r="H878" i="4"/>
  <c r="J874" i="4"/>
  <c r="I874" i="4"/>
  <c r="H874" i="4"/>
  <c r="I870" i="4"/>
  <c r="J870" i="4"/>
  <c r="H870" i="4"/>
  <c r="J866" i="4"/>
  <c r="I866" i="4"/>
  <c r="H866" i="4"/>
  <c r="J862" i="4"/>
  <c r="I862" i="4"/>
  <c r="H862" i="4"/>
  <c r="J858" i="4"/>
  <c r="I858" i="4"/>
  <c r="H858" i="4"/>
  <c r="J854" i="4"/>
  <c r="I854" i="4"/>
  <c r="H854" i="4"/>
  <c r="J850" i="4"/>
  <c r="I850" i="4"/>
  <c r="H850" i="4"/>
  <c r="J846" i="4"/>
  <c r="I846" i="4"/>
  <c r="H846" i="4"/>
  <c r="J842" i="4"/>
  <c r="I842" i="4"/>
  <c r="H842" i="4"/>
  <c r="J838" i="4"/>
  <c r="I838" i="4"/>
  <c r="H838" i="4"/>
  <c r="J834" i="4"/>
  <c r="I834" i="4"/>
  <c r="H834" i="4"/>
  <c r="J830" i="4"/>
  <c r="I830" i="4"/>
  <c r="H830" i="4"/>
  <c r="J826" i="4"/>
  <c r="I826" i="4"/>
  <c r="H826" i="4"/>
  <c r="J822" i="4"/>
  <c r="I822" i="4"/>
  <c r="H822" i="4"/>
  <c r="J818" i="4"/>
  <c r="I818" i="4"/>
  <c r="H818" i="4"/>
  <c r="J814" i="4"/>
  <c r="I814" i="4"/>
  <c r="H814" i="4"/>
  <c r="J810" i="4"/>
  <c r="I810" i="4"/>
  <c r="H810" i="4"/>
  <c r="J806" i="4"/>
  <c r="I806" i="4"/>
  <c r="H806" i="4"/>
  <c r="J802" i="4"/>
  <c r="I802" i="4"/>
  <c r="H802" i="4"/>
  <c r="J798" i="4"/>
  <c r="I798" i="4"/>
  <c r="H798" i="4"/>
  <c r="J794" i="4"/>
  <c r="I794" i="4"/>
  <c r="H794" i="4"/>
  <c r="J790" i="4"/>
  <c r="I790" i="4"/>
  <c r="H790" i="4"/>
  <c r="J786" i="4"/>
  <c r="I786" i="4"/>
  <c r="H786" i="4"/>
  <c r="J782" i="4"/>
  <c r="I782" i="4"/>
  <c r="H782" i="4"/>
  <c r="J778" i="4"/>
  <c r="I778" i="4"/>
  <c r="H778" i="4"/>
  <c r="J774" i="4"/>
  <c r="I774" i="4"/>
  <c r="H774" i="4"/>
  <c r="J770" i="4"/>
  <c r="I770" i="4"/>
  <c r="H770" i="4"/>
  <c r="J766" i="4"/>
  <c r="I766" i="4"/>
  <c r="H766" i="4"/>
  <c r="J762" i="4"/>
  <c r="I762" i="4"/>
  <c r="H762" i="4"/>
  <c r="J758" i="4"/>
  <c r="I758" i="4"/>
  <c r="H758" i="4"/>
  <c r="J754" i="4"/>
  <c r="I754" i="4"/>
  <c r="H754" i="4"/>
  <c r="J750" i="4"/>
  <c r="I750" i="4"/>
  <c r="H750" i="4"/>
  <c r="J746" i="4"/>
  <c r="I746" i="4"/>
  <c r="H746" i="4"/>
  <c r="J742" i="4"/>
  <c r="I742" i="4"/>
  <c r="H742" i="4"/>
  <c r="J738" i="4"/>
  <c r="I738" i="4"/>
  <c r="H738" i="4"/>
  <c r="J734" i="4"/>
  <c r="I734" i="4"/>
  <c r="H734" i="4"/>
  <c r="J730" i="4"/>
  <c r="I730" i="4"/>
  <c r="H730" i="4"/>
  <c r="J726" i="4"/>
  <c r="I726" i="4"/>
  <c r="H726" i="4"/>
  <c r="J722" i="4"/>
  <c r="I722" i="4"/>
  <c r="H722" i="4"/>
  <c r="J718" i="4"/>
  <c r="I718" i="4"/>
  <c r="H718" i="4"/>
  <c r="J714" i="4"/>
  <c r="I714" i="4"/>
  <c r="H714" i="4"/>
  <c r="J710" i="4"/>
  <c r="I710" i="4"/>
  <c r="H710" i="4"/>
  <c r="J706" i="4"/>
  <c r="I706" i="4"/>
  <c r="H706" i="4"/>
  <c r="J702" i="4"/>
  <c r="I702" i="4"/>
  <c r="H702" i="4"/>
  <c r="J698" i="4"/>
  <c r="I698" i="4"/>
  <c r="H698" i="4"/>
  <c r="J694" i="4"/>
  <c r="I694" i="4"/>
  <c r="H694" i="4"/>
  <c r="J690" i="4"/>
  <c r="I690" i="4"/>
  <c r="H690" i="4"/>
  <c r="J686" i="4"/>
  <c r="I686" i="4"/>
  <c r="H686" i="4"/>
  <c r="J682" i="4"/>
  <c r="I682" i="4"/>
  <c r="H682" i="4"/>
  <c r="J678" i="4"/>
  <c r="I678" i="4"/>
  <c r="H678" i="4"/>
  <c r="J674" i="4"/>
  <c r="I674" i="4"/>
  <c r="H674" i="4"/>
  <c r="J670" i="4"/>
  <c r="I670" i="4"/>
  <c r="H670" i="4"/>
  <c r="J666" i="4"/>
  <c r="I666" i="4"/>
  <c r="H666" i="4"/>
  <c r="J662" i="4"/>
  <c r="I662" i="4"/>
  <c r="H662" i="4"/>
  <c r="J658" i="4"/>
  <c r="I658" i="4"/>
  <c r="H658" i="4"/>
  <c r="J654" i="4"/>
  <c r="I654" i="4"/>
  <c r="H654" i="4"/>
  <c r="J650" i="4"/>
  <c r="I650" i="4"/>
  <c r="H650" i="4"/>
  <c r="J646" i="4"/>
  <c r="I646" i="4"/>
  <c r="H646" i="4"/>
  <c r="J642" i="4"/>
  <c r="I642" i="4"/>
  <c r="H642" i="4"/>
  <c r="J638" i="4"/>
  <c r="I638" i="4"/>
  <c r="H638" i="4"/>
  <c r="J634" i="4"/>
  <c r="I634" i="4"/>
  <c r="H634" i="4"/>
  <c r="J630" i="4"/>
  <c r="I630" i="4"/>
  <c r="H630" i="4"/>
  <c r="J626" i="4"/>
  <c r="I626" i="4"/>
  <c r="H626" i="4"/>
  <c r="J622" i="4"/>
  <c r="I622" i="4"/>
  <c r="H622" i="4"/>
  <c r="J618" i="4"/>
  <c r="I618" i="4"/>
  <c r="H618" i="4"/>
  <c r="J614" i="4"/>
  <c r="I614" i="4"/>
  <c r="H614" i="4"/>
  <c r="J610" i="4"/>
  <c r="I610" i="4"/>
  <c r="H610" i="4"/>
  <c r="J606" i="4"/>
  <c r="I606" i="4"/>
  <c r="H606" i="4"/>
  <c r="J602" i="4"/>
  <c r="I602" i="4"/>
  <c r="H602" i="4"/>
  <c r="J598" i="4"/>
  <c r="I598" i="4"/>
  <c r="H598" i="4"/>
  <c r="J594" i="4"/>
  <c r="I594" i="4"/>
  <c r="H594" i="4"/>
  <c r="J590" i="4"/>
  <c r="I590" i="4"/>
  <c r="H590" i="4"/>
  <c r="J586" i="4"/>
  <c r="I586" i="4"/>
  <c r="H586" i="4"/>
  <c r="J582" i="4"/>
  <c r="I582" i="4"/>
  <c r="H582" i="4"/>
  <c r="J578" i="4"/>
  <c r="I578" i="4"/>
  <c r="H578" i="4"/>
  <c r="J574" i="4"/>
  <c r="I574" i="4"/>
  <c r="H574" i="4"/>
  <c r="J570" i="4"/>
  <c r="I570" i="4"/>
  <c r="H570" i="4"/>
  <c r="J566" i="4"/>
  <c r="I566" i="4"/>
  <c r="H566" i="4"/>
  <c r="J562" i="4"/>
  <c r="I562" i="4"/>
  <c r="H562" i="4"/>
  <c r="J558" i="4"/>
  <c r="I558" i="4"/>
  <c r="H558" i="4"/>
  <c r="J554" i="4"/>
  <c r="I554" i="4"/>
  <c r="H554" i="4"/>
  <c r="J550" i="4"/>
  <c r="I550" i="4"/>
  <c r="H550" i="4"/>
  <c r="J546" i="4"/>
  <c r="I546" i="4"/>
  <c r="H546" i="4"/>
  <c r="J542" i="4"/>
  <c r="I542" i="4"/>
  <c r="H542" i="4"/>
  <c r="J538" i="4"/>
  <c r="I538" i="4"/>
  <c r="H538" i="4"/>
  <c r="J534" i="4"/>
  <c r="I534" i="4"/>
  <c r="H534" i="4"/>
  <c r="J530" i="4"/>
  <c r="I530" i="4"/>
  <c r="H530" i="4"/>
  <c r="J526" i="4"/>
  <c r="I526" i="4"/>
  <c r="H526" i="4"/>
  <c r="J522" i="4"/>
  <c r="I522" i="4"/>
  <c r="H522" i="4"/>
  <c r="J518" i="4"/>
  <c r="I518" i="4"/>
  <c r="H518" i="4"/>
  <c r="J514" i="4"/>
  <c r="I514" i="4"/>
  <c r="H514" i="4"/>
  <c r="J510" i="4"/>
  <c r="I510" i="4"/>
  <c r="H510" i="4"/>
  <c r="J506" i="4"/>
  <c r="I506" i="4"/>
  <c r="H506" i="4"/>
  <c r="J502" i="4"/>
  <c r="I502" i="4"/>
  <c r="H502" i="4"/>
  <c r="J498" i="4"/>
  <c r="I498" i="4"/>
  <c r="H498" i="4"/>
  <c r="J494" i="4"/>
  <c r="I494" i="4"/>
  <c r="H494" i="4"/>
  <c r="J490" i="4"/>
  <c r="I490" i="4"/>
  <c r="H490" i="4"/>
  <c r="J486" i="4"/>
  <c r="I486" i="4"/>
  <c r="H486" i="4"/>
  <c r="J482" i="4"/>
  <c r="I482" i="4"/>
  <c r="H482" i="4"/>
  <c r="J478" i="4"/>
  <c r="I478" i="4"/>
  <c r="H478" i="4"/>
  <c r="J474" i="4"/>
  <c r="I474" i="4"/>
  <c r="H474" i="4"/>
  <c r="J470" i="4"/>
  <c r="I470" i="4"/>
  <c r="H470" i="4"/>
  <c r="J466" i="4"/>
  <c r="I466" i="4"/>
  <c r="H466" i="4"/>
  <c r="J462" i="4"/>
  <c r="I462" i="4"/>
  <c r="H462" i="4"/>
  <c r="J458" i="4"/>
  <c r="I458" i="4"/>
  <c r="H458" i="4"/>
  <c r="J454" i="4"/>
  <c r="I454" i="4"/>
  <c r="H454" i="4"/>
  <c r="J450" i="4"/>
  <c r="I450" i="4"/>
  <c r="H450" i="4"/>
  <c r="J446" i="4"/>
  <c r="I446" i="4"/>
  <c r="H446" i="4"/>
  <c r="J442" i="4"/>
  <c r="I442" i="4"/>
  <c r="H442" i="4"/>
  <c r="J438" i="4"/>
  <c r="I438" i="4"/>
  <c r="H438" i="4"/>
  <c r="J434" i="4"/>
  <c r="I434" i="4"/>
  <c r="H434" i="4"/>
  <c r="J430" i="4"/>
  <c r="I430" i="4"/>
  <c r="H430" i="4"/>
  <c r="J426" i="4"/>
  <c r="I426" i="4"/>
  <c r="H426" i="4"/>
  <c r="J422" i="4"/>
  <c r="I422" i="4"/>
  <c r="H422" i="4"/>
  <c r="J418" i="4"/>
  <c r="I418" i="4"/>
  <c r="H418" i="4"/>
  <c r="J414" i="4"/>
  <c r="I414" i="4"/>
  <c r="H414" i="4"/>
  <c r="J410" i="4"/>
  <c r="I410" i="4"/>
  <c r="H410" i="4"/>
  <c r="J406" i="4"/>
  <c r="I406" i="4"/>
  <c r="H406" i="4"/>
  <c r="J402" i="4"/>
  <c r="I402" i="4"/>
  <c r="H402" i="4"/>
  <c r="J398" i="4"/>
  <c r="I398" i="4"/>
  <c r="H398" i="4"/>
  <c r="J394" i="4"/>
  <c r="I394" i="4"/>
  <c r="H394" i="4"/>
  <c r="J390" i="4"/>
  <c r="I390" i="4"/>
  <c r="H390" i="4"/>
  <c r="J386" i="4"/>
  <c r="I386" i="4"/>
  <c r="H386" i="4"/>
  <c r="J382" i="4"/>
  <c r="I382" i="4"/>
  <c r="H382" i="4"/>
  <c r="J378" i="4"/>
  <c r="I378" i="4"/>
  <c r="H378" i="4"/>
  <c r="J374" i="4"/>
  <c r="I374" i="4"/>
  <c r="H374" i="4"/>
  <c r="J370" i="4"/>
  <c r="I370" i="4"/>
  <c r="H370" i="4"/>
  <c r="J366" i="4"/>
  <c r="I366" i="4"/>
  <c r="H366" i="4"/>
  <c r="J362" i="4"/>
  <c r="I362" i="4"/>
  <c r="H362" i="4"/>
  <c r="J358" i="4"/>
  <c r="I358" i="4"/>
  <c r="H358" i="4"/>
  <c r="J354" i="4"/>
  <c r="I354" i="4"/>
  <c r="H354" i="4"/>
  <c r="J350" i="4"/>
  <c r="I350" i="4"/>
  <c r="H350" i="4"/>
  <c r="J346" i="4"/>
  <c r="I346" i="4"/>
  <c r="H346" i="4"/>
  <c r="J342" i="4"/>
  <c r="I342" i="4"/>
  <c r="H342" i="4"/>
  <c r="J338" i="4"/>
  <c r="I338" i="4"/>
  <c r="H338" i="4"/>
  <c r="J334" i="4"/>
  <c r="I334" i="4"/>
  <c r="H334" i="4"/>
  <c r="J330" i="4"/>
  <c r="I330" i="4"/>
  <c r="H330" i="4"/>
  <c r="J326" i="4"/>
  <c r="I326" i="4"/>
  <c r="H326" i="4"/>
  <c r="J322" i="4"/>
  <c r="I322" i="4"/>
  <c r="H322" i="4"/>
  <c r="J318" i="4"/>
  <c r="I318" i="4"/>
  <c r="H318" i="4"/>
  <c r="J314" i="4"/>
  <c r="I314" i="4"/>
  <c r="H314" i="4"/>
  <c r="J310" i="4"/>
  <c r="I310" i="4"/>
  <c r="H310" i="4"/>
  <c r="J306" i="4"/>
  <c r="I306" i="4"/>
  <c r="H306" i="4"/>
  <c r="J302" i="4"/>
  <c r="I302" i="4"/>
  <c r="H302" i="4"/>
  <c r="J298" i="4"/>
  <c r="I298" i="4"/>
  <c r="H298" i="4"/>
  <c r="J294" i="4"/>
  <c r="I294" i="4"/>
  <c r="H294" i="4"/>
  <c r="J290" i="4"/>
  <c r="I290" i="4"/>
  <c r="H290" i="4"/>
  <c r="J286" i="4"/>
  <c r="I286" i="4"/>
  <c r="H286" i="4"/>
  <c r="J282" i="4"/>
  <c r="I282" i="4"/>
  <c r="H282" i="4"/>
  <c r="J278" i="4"/>
  <c r="I278" i="4"/>
  <c r="H278" i="4"/>
  <c r="J274" i="4"/>
  <c r="I274" i="4"/>
  <c r="H274" i="4"/>
  <c r="J270" i="4"/>
  <c r="I270" i="4"/>
  <c r="H270" i="4"/>
  <c r="J266" i="4"/>
  <c r="I266" i="4"/>
  <c r="H266" i="4"/>
  <c r="J262" i="4"/>
  <c r="I262" i="4"/>
  <c r="H262" i="4"/>
  <c r="J258" i="4"/>
  <c r="I258" i="4"/>
  <c r="H258" i="4"/>
  <c r="J254" i="4"/>
  <c r="I254" i="4"/>
  <c r="H254" i="4"/>
  <c r="J250" i="4"/>
  <c r="I250" i="4"/>
  <c r="H250" i="4"/>
  <c r="J246" i="4"/>
  <c r="I246" i="4"/>
  <c r="H246" i="4"/>
  <c r="J242" i="4"/>
  <c r="I242" i="4"/>
  <c r="H242" i="4"/>
  <c r="J238" i="4"/>
  <c r="I238" i="4"/>
  <c r="H238" i="4"/>
  <c r="J234" i="4"/>
  <c r="I234" i="4"/>
  <c r="H234" i="4"/>
  <c r="J230" i="4"/>
  <c r="I230" i="4"/>
  <c r="H230" i="4"/>
  <c r="J226" i="4"/>
  <c r="I226" i="4"/>
  <c r="H226" i="4"/>
  <c r="J222" i="4"/>
  <c r="I222" i="4"/>
  <c r="H222" i="4"/>
  <c r="J218" i="4"/>
  <c r="I218" i="4"/>
  <c r="H218" i="4"/>
  <c r="J214" i="4"/>
  <c r="I214" i="4"/>
  <c r="H214" i="4"/>
  <c r="J210" i="4"/>
  <c r="I210" i="4"/>
  <c r="H210" i="4"/>
  <c r="J206" i="4"/>
  <c r="I206" i="4"/>
  <c r="H206" i="4"/>
  <c r="J202" i="4"/>
  <c r="I202" i="4"/>
  <c r="H202" i="4"/>
  <c r="J198" i="4"/>
  <c r="I198" i="4"/>
  <c r="H198" i="4"/>
  <c r="J194" i="4"/>
  <c r="I194" i="4"/>
  <c r="H194" i="4"/>
  <c r="J190" i="4"/>
  <c r="I190" i="4"/>
  <c r="H190" i="4"/>
  <c r="J186" i="4"/>
  <c r="I186" i="4"/>
  <c r="H186" i="4"/>
  <c r="J182" i="4"/>
  <c r="I182" i="4"/>
  <c r="H182" i="4"/>
  <c r="J178" i="4"/>
  <c r="I178" i="4"/>
  <c r="H178" i="4"/>
  <c r="J174" i="4"/>
  <c r="I174" i="4"/>
  <c r="H174" i="4"/>
  <c r="J170" i="4"/>
  <c r="I170" i="4"/>
  <c r="H170" i="4"/>
  <c r="J166" i="4"/>
  <c r="I166" i="4"/>
  <c r="H166" i="4"/>
  <c r="J162" i="4"/>
  <c r="I162" i="4"/>
  <c r="H162" i="4"/>
  <c r="J158" i="4"/>
  <c r="I158" i="4"/>
  <c r="H158" i="4"/>
  <c r="J154" i="4"/>
  <c r="I154" i="4"/>
  <c r="H154" i="4"/>
  <c r="J150" i="4"/>
  <c r="I150" i="4"/>
  <c r="H150" i="4"/>
  <c r="J146" i="4"/>
  <c r="I146" i="4"/>
  <c r="H146" i="4"/>
  <c r="J142" i="4"/>
  <c r="I142" i="4"/>
  <c r="H142" i="4"/>
  <c r="J138" i="4"/>
  <c r="I138" i="4"/>
  <c r="H138" i="4"/>
  <c r="J134" i="4"/>
  <c r="I134" i="4"/>
  <c r="H134" i="4"/>
  <c r="J130" i="4"/>
  <c r="I130" i="4"/>
  <c r="H130" i="4"/>
  <c r="J126" i="4"/>
  <c r="I126" i="4"/>
  <c r="H126" i="4"/>
  <c r="J122" i="4"/>
  <c r="I122" i="4"/>
  <c r="H122" i="4"/>
  <c r="J118" i="4"/>
  <c r="I118" i="4"/>
  <c r="H118" i="4"/>
  <c r="J114" i="4"/>
  <c r="I114" i="4"/>
  <c r="H114" i="4"/>
  <c r="J110" i="4"/>
  <c r="I110" i="4"/>
  <c r="H110" i="4"/>
  <c r="J106" i="4"/>
  <c r="I106" i="4"/>
  <c r="H106" i="4"/>
  <c r="G106" i="4"/>
  <c r="J102" i="4"/>
  <c r="I102" i="4"/>
  <c r="H102" i="4"/>
  <c r="G102" i="4"/>
  <c r="J98" i="4"/>
  <c r="I98" i="4"/>
  <c r="H98" i="4"/>
  <c r="G98" i="4"/>
  <c r="J94" i="4"/>
  <c r="I94" i="4"/>
  <c r="H94" i="4"/>
  <c r="G94" i="4"/>
  <c r="J90" i="4"/>
  <c r="I90" i="4"/>
  <c r="H90" i="4"/>
  <c r="G90" i="4"/>
  <c r="J86" i="4"/>
  <c r="I86" i="4"/>
  <c r="H86" i="4"/>
  <c r="G86" i="4"/>
  <c r="J82" i="4"/>
  <c r="I82" i="4"/>
  <c r="H82" i="4"/>
  <c r="G82" i="4"/>
  <c r="J78" i="4"/>
  <c r="I78" i="4"/>
  <c r="H78" i="4"/>
  <c r="G78" i="4"/>
  <c r="J74" i="4"/>
  <c r="I74" i="4"/>
  <c r="H74" i="4"/>
  <c r="G74" i="4"/>
  <c r="J70" i="4"/>
  <c r="I70" i="4"/>
  <c r="H70" i="4"/>
  <c r="G70" i="4"/>
  <c r="J66" i="4"/>
  <c r="I66" i="4"/>
  <c r="H66" i="4"/>
  <c r="G66" i="4"/>
  <c r="J62" i="4"/>
  <c r="I62" i="4"/>
  <c r="H62" i="4"/>
  <c r="G62" i="4"/>
  <c r="J58" i="4"/>
  <c r="I58" i="4"/>
  <c r="H58" i="4"/>
  <c r="G58" i="4"/>
  <c r="J54" i="4"/>
  <c r="I54" i="4"/>
  <c r="H54" i="4"/>
  <c r="G54" i="4"/>
  <c r="J50" i="4"/>
  <c r="I50" i="4"/>
  <c r="H50" i="4"/>
  <c r="G50" i="4"/>
  <c r="J46" i="4"/>
  <c r="I46" i="4"/>
  <c r="H46" i="4"/>
  <c r="G46" i="4"/>
  <c r="J42" i="4"/>
  <c r="I42" i="4"/>
  <c r="H42" i="4"/>
  <c r="G42" i="4"/>
  <c r="J38" i="4"/>
  <c r="I38" i="4"/>
  <c r="H38" i="4"/>
  <c r="G38" i="4"/>
  <c r="J34" i="4"/>
  <c r="I34" i="4"/>
  <c r="H34" i="4"/>
  <c r="G34" i="4"/>
  <c r="J30" i="4"/>
  <c r="I30" i="4"/>
  <c r="H30" i="4"/>
  <c r="G30" i="4"/>
  <c r="J26" i="4"/>
  <c r="I26" i="4"/>
  <c r="H26" i="4"/>
  <c r="G26" i="4"/>
  <c r="J22" i="4"/>
  <c r="I22" i="4"/>
  <c r="H22" i="4"/>
  <c r="G22" i="4"/>
  <c r="J18" i="4"/>
  <c r="I18" i="4"/>
  <c r="H18" i="4"/>
  <c r="G18" i="4"/>
  <c r="J14" i="4"/>
  <c r="I14" i="4"/>
  <c r="H14" i="4"/>
  <c r="G14" i="4"/>
  <c r="J10" i="4"/>
  <c r="I10" i="4"/>
  <c r="H10" i="4"/>
  <c r="G10" i="4"/>
  <c r="J6" i="4"/>
  <c r="I6" i="4"/>
  <c r="H6" i="4"/>
  <c r="G6" i="4"/>
  <c r="G2" i="4"/>
  <c r="G1921" i="4"/>
  <c r="G1909" i="4"/>
  <c r="G1893" i="4"/>
  <c r="G1877" i="4"/>
  <c r="G1861" i="4"/>
  <c r="G1825" i="4"/>
  <c r="G1090" i="4"/>
  <c r="G1074" i="4"/>
  <c r="G1058" i="4"/>
  <c r="G1042" i="4"/>
  <c r="G1026" i="4"/>
  <c r="G1010" i="4"/>
  <c r="G994" i="4"/>
  <c r="G978" i="4"/>
  <c r="G962" i="4"/>
  <c r="G946" i="4"/>
  <c r="G930" i="4"/>
  <c r="G914" i="4"/>
  <c r="G898" i="4"/>
  <c r="G882" i="4"/>
  <c r="G866" i="4"/>
  <c r="G850" i="4"/>
  <c r="G834" i="4"/>
  <c r="G818" i="4"/>
  <c r="G802" i="4"/>
  <c r="G786" i="4"/>
  <c r="G770" i="4"/>
  <c r="G754" i="4"/>
  <c r="G738" i="4"/>
  <c r="G722" i="4"/>
  <c r="G706" i="4"/>
  <c r="G690" i="4"/>
  <c r="G674" i="4"/>
  <c r="G658" i="4"/>
  <c r="G642" i="4"/>
  <c r="G626" i="4"/>
  <c r="G610" i="4"/>
  <c r="G594" i="4"/>
  <c r="G578" i="4"/>
  <c r="G562" i="4"/>
  <c r="G546" i="4"/>
  <c r="G530" i="4"/>
  <c r="G514" i="4"/>
  <c r="G498" i="4"/>
  <c r="G482" i="4"/>
  <c r="G466" i="4"/>
  <c r="G450" i="4"/>
  <c r="G434" i="4"/>
  <c r="G418" i="4"/>
  <c r="G402" i="4"/>
  <c r="G386" i="4"/>
  <c r="G370" i="4"/>
  <c r="G354" i="4"/>
  <c r="G338" i="4"/>
  <c r="H1916" i="4"/>
  <c r="J1929" i="4"/>
  <c r="I1929" i="4"/>
  <c r="H1929" i="4"/>
  <c r="J1917" i="4"/>
  <c r="I1917" i="4"/>
  <c r="H1917" i="4"/>
  <c r="J1901" i="4"/>
  <c r="I1901" i="4"/>
  <c r="H1901" i="4"/>
  <c r="J1889" i="4"/>
  <c r="I1889" i="4"/>
  <c r="H1889" i="4"/>
  <c r="J1873" i="4"/>
  <c r="I1873" i="4"/>
  <c r="H1873" i="4"/>
  <c r="J1853" i="4"/>
  <c r="I1853" i="4"/>
  <c r="H1853" i="4"/>
  <c r="J1841" i="4"/>
  <c r="I1841" i="4"/>
  <c r="H1841" i="4"/>
  <c r="J1833" i="4"/>
  <c r="I1833" i="4"/>
  <c r="H1833" i="4"/>
  <c r="J1821" i="4"/>
  <c r="I1821" i="4"/>
  <c r="H1821" i="4"/>
  <c r="J1809" i="4"/>
  <c r="I1809" i="4"/>
  <c r="H1809" i="4"/>
  <c r="J1797" i="4"/>
  <c r="I1797" i="4"/>
  <c r="H1797" i="4"/>
  <c r="J1789" i="4"/>
  <c r="I1789" i="4"/>
  <c r="H1789" i="4"/>
  <c r="J1785" i="4"/>
  <c r="I1785" i="4"/>
  <c r="H1785" i="4"/>
  <c r="J1777" i="4"/>
  <c r="I1777" i="4"/>
  <c r="H1777" i="4"/>
  <c r="J1765" i="4"/>
  <c r="I1765" i="4"/>
  <c r="H1765" i="4"/>
  <c r="J1757" i="4"/>
  <c r="I1757" i="4"/>
  <c r="H1757" i="4"/>
  <c r="J1749" i="4"/>
  <c r="I1749" i="4"/>
  <c r="H1749" i="4"/>
  <c r="J1741" i="4"/>
  <c r="I1741" i="4"/>
  <c r="H1741" i="4"/>
  <c r="J1733" i="4"/>
  <c r="I1733" i="4"/>
  <c r="H1733" i="4"/>
  <c r="J1725" i="4"/>
  <c r="I1725" i="4"/>
  <c r="H1725" i="4"/>
  <c r="J1717" i="4"/>
  <c r="I1717" i="4"/>
  <c r="H1717" i="4"/>
  <c r="J1709" i="4"/>
  <c r="I1709" i="4"/>
  <c r="H1709" i="4"/>
  <c r="J1701" i="4"/>
  <c r="I1701" i="4"/>
  <c r="H1701" i="4"/>
  <c r="J1697" i="4"/>
  <c r="I1697" i="4"/>
  <c r="H1697" i="4"/>
  <c r="J1689" i="4"/>
  <c r="I1689" i="4"/>
  <c r="H1689" i="4"/>
  <c r="J1681" i="4"/>
  <c r="I1681" i="4"/>
  <c r="H1681" i="4"/>
  <c r="J1677" i="4"/>
  <c r="I1677" i="4"/>
  <c r="H1677" i="4"/>
  <c r="J1669" i="4"/>
  <c r="I1669" i="4"/>
  <c r="H1669" i="4"/>
  <c r="J1657" i="4"/>
  <c r="I1657" i="4"/>
  <c r="H1657" i="4"/>
  <c r="J1649" i="4"/>
  <c r="I1649" i="4"/>
  <c r="H1649" i="4"/>
  <c r="J1641" i="4"/>
  <c r="I1641" i="4"/>
  <c r="H1641" i="4"/>
  <c r="J1633" i="4"/>
  <c r="I1633" i="4"/>
  <c r="H1633" i="4"/>
  <c r="I1625" i="4"/>
  <c r="J1625" i="4"/>
  <c r="H1625" i="4"/>
  <c r="J1613" i="4"/>
  <c r="I1613" i="4"/>
  <c r="H1613" i="4"/>
  <c r="J1605" i="4"/>
  <c r="I1605" i="4"/>
  <c r="H1605" i="4"/>
  <c r="J1597" i="4"/>
  <c r="I1597" i="4"/>
  <c r="H1597" i="4"/>
  <c r="J1585" i="4"/>
  <c r="I1585" i="4"/>
  <c r="H1585" i="4"/>
  <c r="J1581" i="4"/>
  <c r="I1581" i="4"/>
  <c r="H1581" i="4"/>
  <c r="J1573" i="4"/>
  <c r="I1573" i="4"/>
  <c r="H1573" i="4"/>
  <c r="J1565" i="4"/>
  <c r="I1565" i="4"/>
  <c r="H1565" i="4"/>
  <c r="J1557" i="4"/>
  <c r="I1557" i="4"/>
  <c r="H1557" i="4"/>
  <c r="J1553" i="4"/>
  <c r="I1553" i="4"/>
  <c r="H1553" i="4"/>
  <c r="J1545" i="4"/>
  <c r="I1545" i="4"/>
  <c r="H1545" i="4"/>
  <c r="J1541" i="4"/>
  <c r="I1541" i="4"/>
  <c r="H1541" i="4"/>
  <c r="J1537" i="4"/>
  <c r="I1537" i="4"/>
  <c r="H1537" i="4"/>
  <c r="J1533" i="4"/>
  <c r="I1533" i="4"/>
  <c r="H1533" i="4"/>
  <c r="J1529" i="4"/>
  <c r="I1529" i="4"/>
  <c r="H1529" i="4"/>
  <c r="J1525" i="4"/>
  <c r="H1525" i="4"/>
  <c r="I1525" i="4"/>
  <c r="J1521" i="4"/>
  <c r="I1521" i="4"/>
  <c r="H1521" i="4"/>
  <c r="J1517" i="4"/>
  <c r="I1517" i="4"/>
  <c r="H1517" i="4"/>
  <c r="J1513" i="4"/>
  <c r="I1513" i="4"/>
  <c r="H1513" i="4"/>
  <c r="J1509" i="4"/>
  <c r="I1509" i="4"/>
  <c r="H1509" i="4"/>
  <c r="J1505" i="4"/>
  <c r="I1505" i="4"/>
  <c r="H1505" i="4"/>
  <c r="J1497" i="4"/>
  <c r="I1497" i="4"/>
  <c r="H1497" i="4"/>
  <c r="J1493" i="4"/>
  <c r="I1493" i="4"/>
  <c r="H1493" i="4"/>
  <c r="J1489" i="4"/>
  <c r="I1489" i="4"/>
  <c r="H1489" i="4"/>
  <c r="J1485" i="4"/>
  <c r="I1485" i="4"/>
  <c r="H1485" i="4"/>
  <c r="J1481" i="4"/>
  <c r="I1481" i="4"/>
  <c r="H1481" i="4"/>
  <c r="J1477" i="4"/>
  <c r="I1477" i="4"/>
  <c r="H1477" i="4"/>
  <c r="J1473" i="4"/>
  <c r="I1473" i="4"/>
  <c r="H1473" i="4"/>
  <c r="J1469" i="4"/>
  <c r="I1469" i="4"/>
  <c r="H1469" i="4"/>
  <c r="J1465" i="4"/>
  <c r="I1465" i="4"/>
  <c r="H1465" i="4"/>
  <c r="J1461" i="4"/>
  <c r="I1461" i="4"/>
  <c r="H1461" i="4"/>
  <c r="J1457" i="4"/>
  <c r="I1457" i="4"/>
  <c r="H1457" i="4"/>
  <c r="J1453" i="4"/>
  <c r="I1453" i="4"/>
  <c r="H1453" i="4"/>
  <c r="J1449" i="4"/>
  <c r="I1449" i="4"/>
  <c r="H1449" i="4"/>
  <c r="J1445" i="4"/>
  <c r="I1445" i="4"/>
  <c r="H1445" i="4"/>
  <c r="J1441" i="4"/>
  <c r="I1441" i="4"/>
  <c r="H1441" i="4"/>
  <c r="J1437" i="4"/>
  <c r="I1437" i="4"/>
  <c r="H1437" i="4"/>
  <c r="J1433" i="4"/>
  <c r="I1433" i="4"/>
  <c r="H1433" i="4"/>
  <c r="J1429" i="4"/>
  <c r="I1429" i="4"/>
  <c r="H1429" i="4"/>
  <c r="J1425" i="4"/>
  <c r="I1425" i="4"/>
  <c r="H1425" i="4"/>
  <c r="J1421" i="4"/>
  <c r="I1421" i="4"/>
  <c r="H1421" i="4"/>
  <c r="J1417" i="4"/>
  <c r="I1417" i="4"/>
  <c r="H1417" i="4"/>
  <c r="J1413" i="4"/>
  <c r="I1413" i="4"/>
  <c r="H1413" i="4"/>
  <c r="J1409" i="4"/>
  <c r="I1409" i="4"/>
  <c r="H1409" i="4"/>
  <c r="J1405" i="4"/>
  <c r="I1405" i="4"/>
  <c r="H1405" i="4"/>
  <c r="J1401" i="4"/>
  <c r="I1401" i="4"/>
  <c r="H1401" i="4"/>
  <c r="J1397" i="4"/>
  <c r="I1397" i="4"/>
  <c r="H1397" i="4"/>
  <c r="J1393" i="4"/>
  <c r="I1393" i="4"/>
  <c r="H1393" i="4"/>
  <c r="J1389" i="4"/>
  <c r="I1389" i="4"/>
  <c r="H1389" i="4"/>
  <c r="J1385" i="4"/>
  <c r="I1385" i="4"/>
  <c r="H1385" i="4"/>
  <c r="J1381" i="4"/>
  <c r="I1381" i="4"/>
  <c r="H1381" i="4"/>
  <c r="J1377" i="4"/>
  <c r="I1377" i="4"/>
  <c r="H1377" i="4"/>
  <c r="J1373" i="4"/>
  <c r="I1373" i="4"/>
  <c r="H1373" i="4"/>
  <c r="J1369" i="4"/>
  <c r="I1369" i="4"/>
  <c r="H1369" i="4"/>
  <c r="J1365" i="4"/>
  <c r="I1365" i="4"/>
  <c r="H1365" i="4"/>
  <c r="J1361" i="4"/>
  <c r="I1361" i="4"/>
  <c r="H1361" i="4"/>
  <c r="J1357" i="4"/>
  <c r="I1357" i="4"/>
  <c r="H1357" i="4"/>
  <c r="J1353" i="4"/>
  <c r="I1353" i="4"/>
  <c r="H1353" i="4"/>
  <c r="J1349" i="4"/>
  <c r="I1349" i="4"/>
  <c r="H1349" i="4"/>
  <c r="J1345" i="4"/>
  <c r="I1345" i="4"/>
  <c r="H1345" i="4"/>
  <c r="J1341" i="4"/>
  <c r="I1341" i="4"/>
  <c r="H1341" i="4"/>
  <c r="J1337" i="4"/>
  <c r="I1337" i="4"/>
  <c r="H1337" i="4"/>
  <c r="J1333" i="4"/>
  <c r="H1333" i="4"/>
  <c r="I1333" i="4"/>
  <c r="J1329" i="4"/>
  <c r="I1329" i="4"/>
  <c r="H1329" i="4"/>
  <c r="J1325" i="4"/>
  <c r="I1325" i="4"/>
  <c r="H1325" i="4"/>
  <c r="J1321" i="4"/>
  <c r="I1321" i="4"/>
  <c r="H1321" i="4"/>
  <c r="J1317" i="4"/>
  <c r="I1317" i="4"/>
  <c r="H1317" i="4"/>
  <c r="J1313" i="4"/>
  <c r="I1313" i="4"/>
  <c r="H1313" i="4"/>
  <c r="J1309" i="4"/>
  <c r="I1309" i="4"/>
  <c r="H1309" i="4"/>
  <c r="J1305" i="4"/>
  <c r="I1305" i="4"/>
  <c r="H1305" i="4"/>
  <c r="J1301" i="4"/>
  <c r="I1301" i="4"/>
  <c r="H1301" i="4"/>
  <c r="J1297" i="4"/>
  <c r="I1297" i="4"/>
  <c r="H1297" i="4"/>
  <c r="J1293" i="4"/>
  <c r="I1293" i="4"/>
  <c r="H1293" i="4"/>
  <c r="J1289" i="4"/>
  <c r="I1289" i="4"/>
  <c r="H1289" i="4"/>
  <c r="J1285" i="4"/>
  <c r="I1285" i="4"/>
  <c r="H1285" i="4"/>
  <c r="J1281" i="4"/>
  <c r="I1281" i="4"/>
  <c r="H1281" i="4"/>
  <c r="J1277" i="4"/>
  <c r="I1277" i="4"/>
  <c r="H1277" i="4"/>
  <c r="J1273" i="4"/>
  <c r="I1273" i="4"/>
  <c r="H1273" i="4"/>
  <c r="J1269" i="4"/>
  <c r="I1269" i="4"/>
  <c r="H1269" i="4"/>
  <c r="J1265" i="4"/>
  <c r="I1265" i="4"/>
  <c r="H1265" i="4"/>
  <c r="J1261" i="4"/>
  <c r="I1261" i="4"/>
  <c r="H1261" i="4"/>
  <c r="J1257" i="4"/>
  <c r="I1257" i="4"/>
  <c r="H1257" i="4"/>
  <c r="J1253" i="4"/>
  <c r="I1253" i="4"/>
  <c r="H1253" i="4"/>
  <c r="J1249" i="4"/>
  <c r="I1249" i="4"/>
  <c r="H1249" i="4"/>
  <c r="J1245" i="4"/>
  <c r="I1245" i="4"/>
  <c r="H1245" i="4"/>
  <c r="J1241" i="4"/>
  <c r="I1241" i="4"/>
  <c r="H1241" i="4"/>
  <c r="J1237" i="4"/>
  <c r="I1237" i="4"/>
  <c r="H1237" i="4"/>
  <c r="J1233" i="4"/>
  <c r="I1233" i="4"/>
  <c r="H1233" i="4"/>
  <c r="J1229" i="4"/>
  <c r="I1229" i="4"/>
  <c r="H1229" i="4"/>
  <c r="J1225" i="4"/>
  <c r="I1225" i="4"/>
  <c r="H1225" i="4"/>
  <c r="J1221" i="4"/>
  <c r="I1221" i="4"/>
  <c r="H1221" i="4"/>
  <c r="J1217" i="4"/>
  <c r="I1217" i="4"/>
  <c r="H1217" i="4"/>
  <c r="J1213" i="4"/>
  <c r="I1213" i="4"/>
  <c r="H1213" i="4"/>
  <c r="J1209" i="4"/>
  <c r="I1209" i="4"/>
  <c r="H1209" i="4"/>
  <c r="J1205" i="4"/>
  <c r="I1205" i="4"/>
  <c r="H1205" i="4"/>
  <c r="J1201" i="4"/>
  <c r="I1201" i="4"/>
  <c r="H1201" i="4"/>
  <c r="J1197" i="4"/>
  <c r="I1197" i="4"/>
  <c r="H1197" i="4"/>
  <c r="J1193" i="4"/>
  <c r="I1193" i="4"/>
  <c r="H1193" i="4"/>
  <c r="J1189" i="4"/>
  <c r="I1189" i="4"/>
  <c r="H1189" i="4"/>
  <c r="J1185" i="4"/>
  <c r="I1185" i="4"/>
  <c r="H1185" i="4"/>
  <c r="J1181" i="4"/>
  <c r="I1181" i="4"/>
  <c r="H1181" i="4"/>
  <c r="J1177" i="4"/>
  <c r="I1177" i="4"/>
  <c r="H1177" i="4"/>
  <c r="J1173" i="4"/>
  <c r="I1173" i="4"/>
  <c r="H1173" i="4"/>
  <c r="J1169" i="4"/>
  <c r="I1169" i="4"/>
  <c r="H1169" i="4"/>
  <c r="J1165" i="4"/>
  <c r="I1165" i="4"/>
  <c r="H1165" i="4"/>
  <c r="J1161" i="4"/>
  <c r="I1161" i="4"/>
  <c r="H1161" i="4"/>
  <c r="J1157" i="4"/>
  <c r="I1157" i="4"/>
  <c r="H1157" i="4"/>
  <c r="J1153" i="4"/>
  <c r="I1153" i="4"/>
  <c r="H1153" i="4"/>
  <c r="J1149" i="4"/>
  <c r="I1149" i="4"/>
  <c r="H1149" i="4"/>
  <c r="J1145" i="4"/>
  <c r="I1145" i="4"/>
  <c r="H1145" i="4"/>
  <c r="J1141" i="4"/>
  <c r="I1141" i="4"/>
  <c r="H1141" i="4"/>
  <c r="J1137" i="4"/>
  <c r="I1137" i="4"/>
  <c r="H1137" i="4"/>
  <c r="J1133" i="4"/>
  <c r="I1133" i="4"/>
  <c r="H1133" i="4"/>
  <c r="J1129" i="4"/>
  <c r="I1129" i="4"/>
  <c r="H1129" i="4"/>
  <c r="J1125" i="4"/>
  <c r="I1125" i="4"/>
  <c r="H1125" i="4"/>
  <c r="J1121" i="4"/>
  <c r="I1121" i="4"/>
  <c r="H1121" i="4"/>
  <c r="J1117" i="4"/>
  <c r="I1117" i="4"/>
  <c r="H1117" i="4"/>
  <c r="J1113" i="4"/>
  <c r="I1113" i="4"/>
  <c r="H1113" i="4"/>
  <c r="J1109" i="4"/>
  <c r="I1109" i="4"/>
  <c r="H1109" i="4"/>
  <c r="J1105" i="4"/>
  <c r="I1105" i="4"/>
  <c r="H1105" i="4"/>
  <c r="J1101" i="4"/>
  <c r="I1101" i="4"/>
  <c r="H1101" i="4"/>
  <c r="J1097" i="4"/>
  <c r="I1097" i="4"/>
  <c r="H1097" i="4"/>
  <c r="J1093" i="4"/>
  <c r="I1093" i="4"/>
  <c r="H1093" i="4"/>
  <c r="J1089" i="4"/>
  <c r="I1089" i="4"/>
  <c r="H1089" i="4"/>
  <c r="J1085" i="4"/>
  <c r="I1085" i="4"/>
  <c r="H1085" i="4"/>
  <c r="J1081" i="4"/>
  <c r="I1081" i="4"/>
  <c r="H1081" i="4"/>
  <c r="J1077" i="4"/>
  <c r="I1077" i="4"/>
  <c r="H1077" i="4"/>
  <c r="J1073" i="4"/>
  <c r="I1073" i="4"/>
  <c r="H1073" i="4"/>
  <c r="J1069" i="4"/>
  <c r="I1069" i="4"/>
  <c r="H1069" i="4"/>
  <c r="J1065" i="4"/>
  <c r="I1065" i="4"/>
  <c r="H1065" i="4"/>
  <c r="J1061" i="4"/>
  <c r="I1061" i="4"/>
  <c r="H1061" i="4"/>
  <c r="J1057" i="4"/>
  <c r="I1057" i="4"/>
  <c r="H1057" i="4"/>
  <c r="J1053" i="4"/>
  <c r="I1053" i="4"/>
  <c r="H1053" i="4"/>
  <c r="J1049" i="4"/>
  <c r="I1049" i="4"/>
  <c r="H1049" i="4"/>
  <c r="J1045" i="4"/>
  <c r="I1045" i="4"/>
  <c r="H1045" i="4"/>
  <c r="J1041" i="4"/>
  <c r="I1041" i="4"/>
  <c r="H1041" i="4"/>
  <c r="J1037" i="4"/>
  <c r="I1037" i="4"/>
  <c r="H1037" i="4"/>
  <c r="J1033" i="4"/>
  <c r="I1033" i="4"/>
  <c r="H1033" i="4"/>
  <c r="J1029" i="4"/>
  <c r="I1029" i="4"/>
  <c r="H1029" i="4"/>
  <c r="J1025" i="4"/>
  <c r="I1025" i="4"/>
  <c r="H1025" i="4"/>
  <c r="J1021" i="4"/>
  <c r="I1021" i="4"/>
  <c r="H1021" i="4"/>
  <c r="J1017" i="4"/>
  <c r="I1017" i="4"/>
  <c r="H1017" i="4"/>
  <c r="J1013" i="4"/>
  <c r="I1013" i="4"/>
  <c r="H1013" i="4"/>
  <c r="J1009" i="4"/>
  <c r="I1009" i="4"/>
  <c r="H1009" i="4"/>
  <c r="J1005" i="4"/>
  <c r="I1005" i="4"/>
  <c r="H1005" i="4"/>
  <c r="J1001" i="4"/>
  <c r="I1001" i="4"/>
  <c r="H1001" i="4"/>
  <c r="J997" i="4"/>
  <c r="I997" i="4"/>
  <c r="H997" i="4"/>
  <c r="J993" i="4"/>
  <c r="I993" i="4"/>
  <c r="H993" i="4"/>
  <c r="J989" i="4"/>
  <c r="I989" i="4"/>
  <c r="H989" i="4"/>
  <c r="J985" i="4"/>
  <c r="I985" i="4"/>
  <c r="H985" i="4"/>
  <c r="J981" i="4"/>
  <c r="I981" i="4"/>
  <c r="H981" i="4"/>
  <c r="J977" i="4"/>
  <c r="I977" i="4"/>
  <c r="H977" i="4"/>
  <c r="J973" i="4"/>
  <c r="I973" i="4"/>
  <c r="H973" i="4"/>
  <c r="J969" i="4"/>
  <c r="I969" i="4"/>
  <c r="H969" i="4"/>
  <c r="J965" i="4"/>
  <c r="I965" i="4"/>
  <c r="H965" i="4"/>
  <c r="J961" i="4"/>
  <c r="I961" i="4"/>
  <c r="H961" i="4"/>
  <c r="J957" i="4"/>
  <c r="I957" i="4"/>
  <c r="H957" i="4"/>
  <c r="J953" i="4"/>
  <c r="I953" i="4"/>
  <c r="H953" i="4"/>
  <c r="J949" i="4"/>
  <c r="I949" i="4"/>
  <c r="H949" i="4"/>
  <c r="J945" i="4"/>
  <c r="I945" i="4"/>
  <c r="H945" i="4"/>
  <c r="J941" i="4"/>
  <c r="I941" i="4"/>
  <c r="H941" i="4"/>
  <c r="J937" i="4"/>
  <c r="I937" i="4"/>
  <c r="H937" i="4"/>
  <c r="J933" i="4"/>
  <c r="I933" i="4"/>
  <c r="H933" i="4"/>
  <c r="J929" i="4"/>
  <c r="I929" i="4"/>
  <c r="H929" i="4"/>
  <c r="J925" i="4"/>
  <c r="I925" i="4"/>
  <c r="H925" i="4"/>
  <c r="J921" i="4"/>
  <c r="I921" i="4"/>
  <c r="H921" i="4"/>
  <c r="J917" i="4"/>
  <c r="I917" i="4"/>
  <c r="H917" i="4"/>
  <c r="J913" i="4"/>
  <c r="I913" i="4"/>
  <c r="H913" i="4"/>
  <c r="J909" i="4"/>
  <c r="I909" i="4"/>
  <c r="H909" i="4"/>
  <c r="J905" i="4"/>
  <c r="I905" i="4"/>
  <c r="H905" i="4"/>
  <c r="J901" i="4"/>
  <c r="I901" i="4"/>
  <c r="H901" i="4"/>
  <c r="J897" i="4"/>
  <c r="I897" i="4"/>
  <c r="H897" i="4"/>
  <c r="J893" i="4"/>
  <c r="I893" i="4"/>
  <c r="H893" i="4"/>
  <c r="J889" i="4"/>
  <c r="I889" i="4"/>
  <c r="H889" i="4"/>
  <c r="J885" i="4"/>
  <c r="I885" i="4"/>
  <c r="H885" i="4"/>
  <c r="J881" i="4"/>
  <c r="I881" i="4"/>
  <c r="H881" i="4"/>
  <c r="J877" i="4"/>
  <c r="I877" i="4"/>
  <c r="H877" i="4"/>
  <c r="J873" i="4"/>
  <c r="I873" i="4"/>
  <c r="H873" i="4"/>
  <c r="J869" i="4"/>
  <c r="I869" i="4"/>
  <c r="H869" i="4"/>
  <c r="J865" i="4"/>
  <c r="I865" i="4"/>
  <c r="H865" i="4"/>
  <c r="J861" i="4"/>
  <c r="I861" i="4"/>
  <c r="H861" i="4"/>
  <c r="J857" i="4"/>
  <c r="I857" i="4"/>
  <c r="H857" i="4"/>
  <c r="J853" i="4"/>
  <c r="I853" i="4"/>
  <c r="H853" i="4"/>
  <c r="J849" i="4"/>
  <c r="I849" i="4"/>
  <c r="H849" i="4"/>
  <c r="J845" i="4"/>
  <c r="I845" i="4"/>
  <c r="H845" i="4"/>
  <c r="J841" i="4"/>
  <c r="I841" i="4"/>
  <c r="H841" i="4"/>
  <c r="J837" i="4"/>
  <c r="I837" i="4"/>
  <c r="H837" i="4"/>
  <c r="J833" i="4"/>
  <c r="I833" i="4"/>
  <c r="H833" i="4"/>
  <c r="J829" i="4"/>
  <c r="I829" i="4"/>
  <c r="H829" i="4"/>
  <c r="J825" i="4"/>
  <c r="I825" i="4"/>
  <c r="H825" i="4"/>
  <c r="J821" i="4"/>
  <c r="I821" i="4"/>
  <c r="H821" i="4"/>
  <c r="J817" i="4"/>
  <c r="I817" i="4"/>
  <c r="H817" i="4"/>
  <c r="J813" i="4"/>
  <c r="I813" i="4"/>
  <c r="H813" i="4"/>
  <c r="J809" i="4"/>
  <c r="I809" i="4"/>
  <c r="H809" i="4"/>
  <c r="J805" i="4"/>
  <c r="I805" i="4"/>
  <c r="H805" i="4"/>
  <c r="J801" i="4"/>
  <c r="I801" i="4"/>
  <c r="H801" i="4"/>
  <c r="J797" i="4"/>
  <c r="I797" i="4"/>
  <c r="H797" i="4"/>
  <c r="J793" i="4"/>
  <c r="I793" i="4"/>
  <c r="H793" i="4"/>
  <c r="J789" i="4"/>
  <c r="I789" i="4"/>
  <c r="H789" i="4"/>
  <c r="J785" i="4"/>
  <c r="I785" i="4"/>
  <c r="H785" i="4"/>
  <c r="J781" i="4"/>
  <c r="I781" i="4"/>
  <c r="H781" i="4"/>
  <c r="J777" i="4"/>
  <c r="I777" i="4"/>
  <c r="H777" i="4"/>
  <c r="J773" i="4"/>
  <c r="I773" i="4"/>
  <c r="H773" i="4"/>
  <c r="J769" i="4"/>
  <c r="I769" i="4"/>
  <c r="H769" i="4"/>
  <c r="J765" i="4"/>
  <c r="I765" i="4"/>
  <c r="H765" i="4"/>
  <c r="J761" i="4"/>
  <c r="I761" i="4"/>
  <c r="H761" i="4"/>
  <c r="J757" i="4"/>
  <c r="I757" i="4"/>
  <c r="H757" i="4"/>
  <c r="J753" i="4"/>
  <c r="I753" i="4"/>
  <c r="H753" i="4"/>
  <c r="J749" i="4"/>
  <c r="I749" i="4"/>
  <c r="H749" i="4"/>
  <c r="J745" i="4"/>
  <c r="I745" i="4"/>
  <c r="H745" i="4"/>
  <c r="J741" i="4"/>
  <c r="I741" i="4"/>
  <c r="H741" i="4"/>
  <c r="J737" i="4"/>
  <c r="I737" i="4"/>
  <c r="H737" i="4"/>
  <c r="J733" i="4"/>
  <c r="I733" i="4"/>
  <c r="H733" i="4"/>
  <c r="J729" i="4"/>
  <c r="I729" i="4"/>
  <c r="H729" i="4"/>
  <c r="J725" i="4"/>
  <c r="I725" i="4"/>
  <c r="H725" i="4"/>
  <c r="J721" i="4"/>
  <c r="I721" i="4"/>
  <c r="H721" i="4"/>
  <c r="J717" i="4"/>
  <c r="I717" i="4"/>
  <c r="H717" i="4"/>
  <c r="J713" i="4"/>
  <c r="I713" i="4"/>
  <c r="H713" i="4"/>
  <c r="J709" i="4"/>
  <c r="I709" i="4"/>
  <c r="H709" i="4"/>
  <c r="J705" i="4"/>
  <c r="I705" i="4"/>
  <c r="H705" i="4"/>
  <c r="J701" i="4"/>
  <c r="I701" i="4"/>
  <c r="H701" i="4"/>
  <c r="J697" i="4"/>
  <c r="I697" i="4"/>
  <c r="H697" i="4"/>
  <c r="J693" i="4"/>
  <c r="I693" i="4"/>
  <c r="H693" i="4"/>
  <c r="J689" i="4"/>
  <c r="I689" i="4"/>
  <c r="H689" i="4"/>
  <c r="J685" i="4"/>
  <c r="I685" i="4"/>
  <c r="H685" i="4"/>
  <c r="J681" i="4"/>
  <c r="I681" i="4"/>
  <c r="H681" i="4"/>
  <c r="J677" i="4"/>
  <c r="I677" i="4"/>
  <c r="H677" i="4"/>
  <c r="J673" i="4"/>
  <c r="I673" i="4"/>
  <c r="H673" i="4"/>
  <c r="J669" i="4"/>
  <c r="I669" i="4"/>
  <c r="H669" i="4"/>
  <c r="J665" i="4"/>
  <c r="I665" i="4"/>
  <c r="H665" i="4"/>
  <c r="J661" i="4"/>
  <c r="I661" i="4"/>
  <c r="H661" i="4"/>
  <c r="J657" i="4"/>
  <c r="I657" i="4"/>
  <c r="H657" i="4"/>
  <c r="J653" i="4"/>
  <c r="I653" i="4"/>
  <c r="H653" i="4"/>
  <c r="J649" i="4"/>
  <c r="I649" i="4"/>
  <c r="H649" i="4"/>
  <c r="J645" i="4"/>
  <c r="I645" i="4"/>
  <c r="H645" i="4"/>
  <c r="J641" i="4"/>
  <c r="I641" i="4"/>
  <c r="H641" i="4"/>
  <c r="J637" i="4"/>
  <c r="I637" i="4"/>
  <c r="H637" i="4"/>
  <c r="J633" i="4"/>
  <c r="I633" i="4"/>
  <c r="H633" i="4"/>
  <c r="J629" i="4"/>
  <c r="I629" i="4"/>
  <c r="H629" i="4"/>
  <c r="J625" i="4"/>
  <c r="I625" i="4"/>
  <c r="H625" i="4"/>
  <c r="J621" i="4"/>
  <c r="I621" i="4"/>
  <c r="H621" i="4"/>
  <c r="J617" i="4"/>
  <c r="I617" i="4"/>
  <c r="H617" i="4"/>
  <c r="J613" i="4"/>
  <c r="I613" i="4"/>
  <c r="H613" i="4"/>
  <c r="J609" i="4"/>
  <c r="I609" i="4"/>
  <c r="H609" i="4"/>
  <c r="J605" i="4"/>
  <c r="I605" i="4"/>
  <c r="H605" i="4"/>
  <c r="J601" i="4"/>
  <c r="I601" i="4"/>
  <c r="H601" i="4"/>
  <c r="J597" i="4"/>
  <c r="I597" i="4"/>
  <c r="H597" i="4"/>
  <c r="J593" i="4"/>
  <c r="I593" i="4"/>
  <c r="H593" i="4"/>
  <c r="J589" i="4"/>
  <c r="I589" i="4"/>
  <c r="H589" i="4"/>
  <c r="J585" i="4"/>
  <c r="I585" i="4"/>
  <c r="H585" i="4"/>
  <c r="J581" i="4"/>
  <c r="I581" i="4"/>
  <c r="H581" i="4"/>
  <c r="J577" i="4"/>
  <c r="I577" i="4"/>
  <c r="H577" i="4"/>
  <c r="J573" i="4"/>
  <c r="I573" i="4"/>
  <c r="H573" i="4"/>
  <c r="J569" i="4"/>
  <c r="I569" i="4"/>
  <c r="H569" i="4"/>
  <c r="J565" i="4"/>
  <c r="I565" i="4"/>
  <c r="H565" i="4"/>
  <c r="J561" i="4"/>
  <c r="I561" i="4"/>
  <c r="H561" i="4"/>
  <c r="J557" i="4"/>
  <c r="I557" i="4"/>
  <c r="H557" i="4"/>
  <c r="J553" i="4"/>
  <c r="I553" i="4"/>
  <c r="H553" i="4"/>
  <c r="J549" i="4"/>
  <c r="I549" i="4"/>
  <c r="H549" i="4"/>
  <c r="J545" i="4"/>
  <c r="I545" i="4"/>
  <c r="H545" i="4"/>
  <c r="J541" i="4"/>
  <c r="I541" i="4"/>
  <c r="H541" i="4"/>
  <c r="J537" i="4"/>
  <c r="I537" i="4"/>
  <c r="H537" i="4"/>
  <c r="J533" i="4"/>
  <c r="I533" i="4"/>
  <c r="H533" i="4"/>
  <c r="J529" i="4"/>
  <c r="I529" i="4"/>
  <c r="H529" i="4"/>
  <c r="J525" i="4"/>
  <c r="I525" i="4"/>
  <c r="H525" i="4"/>
  <c r="J521" i="4"/>
  <c r="I521" i="4"/>
  <c r="H521" i="4"/>
  <c r="J517" i="4"/>
  <c r="I517" i="4"/>
  <c r="H517" i="4"/>
  <c r="J513" i="4"/>
  <c r="I513" i="4"/>
  <c r="H513" i="4"/>
  <c r="J509" i="4"/>
  <c r="I509" i="4"/>
  <c r="H509" i="4"/>
  <c r="J505" i="4"/>
  <c r="I505" i="4"/>
  <c r="H505" i="4"/>
  <c r="J501" i="4"/>
  <c r="I501" i="4"/>
  <c r="H501" i="4"/>
  <c r="J497" i="4"/>
  <c r="I497" i="4"/>
  <c r="H497" i="4"/>
  <c r="J493" i="4"/>
  <c r="I493" i="4"/>
  <c r="H493" i="4"/>
  <c r="J489" i="4"/>
  <c r="I489" i="4"/>
  <c r="H489" i="4"/>
  <c r="J485" i="4"/>
  <c r="I485" i="4"/>
  <c r="H485" i="4"/>
  <c r="J481" i="4"/>
  <c r="I481" i="4"/>
  <c r="H481" i="4"/>
  <c r="J477" i="4"/>
  <c r="I477" i="4"/>
  <c r="H477" i="4"/>
  <c r="J473" i="4"/>
  <c r="I473" i="4"/>
  <c r="H473" i="4"/>
  <c r="J469" i="4"/>
  <c r="I469" i="4"/>
  <c r="H469" i="4"/>
  <c r="J465" i="4"/>
  <c r="I465" i="4"/>
  <c r="H465" i="4"/>
  <c r="J461" i="4"/>
  <c r="I461" i="4"/>
  <c r="H461" i="4"/>
  <c r="J457" i="4"/>
  <c r="I457" i="4"/>
  <c r="H457" i="4"/>
  <c r="J453" i="4"/>
  <c r="I453" i="4"/>
  <c r="H453" i="4"/>
  <c r="J449" i="4"/>
  <c r="I449" i="4"/>
  <c r="H449" i="4"/>
  <c r="J445" i="4"/>
  <c r="I445" i="4"/>
  <c r="H445" i="4"/>
  <c r="J441" i="4"/>
  <c r="I441" i="4"/>
  <c r="H441" i="4"/>
  <c r="J437" i="4"/>
  <c r="I437" i="4"/>
  <c r="H437" i="4"/>
  <c r="J433" i="4"/>
  <c r="I433" i="4"/>
  <c r="H433" i="4"/>
  <c r="J429" i="4"/>
  <c r="I429" i="4"/>
  <c r="H429" i="4"/>
  <c r="J425" i="4"/>
  <c r="I425" i="4"/>
  <c r="H425" i="4"/>
  <c r="J421" i="4"/>
  <c r="I421" i="4"/>
  <c r="H421" i="4"/>
  <c r="J417" i="4"/>
  <c r="I417" i="4"/>
  <c r="H417" i="4"/>
  <c r="J413" i="4"/>
  <c r="I413" i="4"/>
  <c r="H413" i="4"/>
  <c r="J409" i="4"/>
  <c r="I409" i="4"/>
  <c r="H409" i="4"/>
  <c r="J405" i="4"/>
  <c r="I405" i="4"/>
  <c r="H405" i="4"/>
  <c r="J401" i="4"/>
  <c r="I401" i="4"/>
  <c r="H401" i="4"/>
  <c r="J397" i="4"/>
  <c r="I397" i="4"/>
  <c r="H397" i="4"/>
  <c r="J393" i="4"/>
  <c r="I393" i="4"/>
  <c r="H393" i="4"/>
  <c r="J389" i="4"/>
  <c r="I389" i="4"/>
  <c r="H389" i="4"/>
  <c r="J385" i="4"/>
  <c r="I385" i="4"/>
  <c r="H385" i="4"/>
  <c r="J381" i="4"/>
  <c r="I381" i="4"/>
  <c r="H381" i="4"/>
  <c r="J377" i="4"/>
  <c r="I377" i="4"/>
  <c r="H377" i="4"/>
  <c r="J373" i="4"/>
  <c r="I373" i="4"/>
  <c r="H373" i="4"/>
  <c r="J369" i="4"/>
  <c r="I369" i="4"/>
  <c r="H369" i="4"/>
  <c r="J365" i="4"/>
  <c r="I365" i="4"/>
  <c r="H365" i="4"/>
  <c r="J361" i="4"/>
  <c r="I361" i="4"/>
  <c r="H361" i="4"/>
  <c r="J357" i="4"/>
  <c r="I357" i="4"/>
  <c r="H357" i="4"/>
  <c r="J353" i="4"/>
  <c r="I353" i="4"/>
  <c r="H353" i="4"/>
  <c r="J349" i="4"/>
  <c r="I349" i="4"/>
  <c r="H349" i="4"/>
  <c r="J345" i="4"/>
  <c r="I345" i="4"/>
  <c r="H345" i="4"/>
  <c r="J341" i="4"/>
  <c r="I341" i="4"/>
  <c r="H341" i="4"/>
  <c r="J337" i="4"/>
  <c r="I337" i="4"/>
  <c r="H337" i="4"/>
  <c r="J333" i="4"/>
  <c r="I333" i="4"/>
  <c r="H333" i="4"/>
  <c r="G333" i="4"/>
  <c r="J329" i="4"/>
  <c r="I329" i="4"/>
  <c r="H329" i="4"/>
  <c r="G329" i="4"/>
  <c r="J325" i="4"/>
  <c r="I325" i="4"/>
  <c r="H325" i="4"/>
  <c r="G325" i="4"/>
  <c r="J321" i="4"/>
  <c r="I321" i="4"/>
  <c r="H321" i="4"/>
  <c r="G321" i="4"/>
  <c r="J317" i="4"/>
  <c r="I317" i="4"/>
  <c r="H317" i="4"/>
  <c r="G317" i="4"/>
  <c r="J313" i="4"/>
  <c r="I313" i="4"/>
  <c r="H313" i="4"/>
  <c r="G313" i="4"/>
  <c r="J309" i="4"/>
  <c r="I309" i="4"/>
  <c r="H309" i="4"/>
  <c r="G309" i="4"/>
  <c r="J305" i="4"/>
  <c r="I305" i="4"/>
  <c r="H305" i="4"/>
  <c r="G305" i="4"/>
  <c r="J301" i="4"/>
  <c r="I301" i="4"/>
  <c r="H301" i="4"/>
  <c r="G301" i="4"/>
  <c r="J297" i="4"/>
  <c r="I297" i="4"/>
  <c r="H297" i="4"/>
  <c r="G297" i="4"/>
  <c r="J293" i="4"/>
  <c r="I293" i="4"/>
  <c r="H293" i="4"/>
  <c r="G293" i="4"/>
  <c r="J289" i="4"/>
  <c r="I289" i="4"/>
  <c r="H289" i="4"/>
  <c r="G289" i="4"/>
  <c r="J285" i="4"/>
  <c r="I285" i="4"/>
  <c r="H285" i="4"/>
  <c r="G285" i="4"/>
  <c r="J281" i="4"/>
  <c r="I281" i="4"/>
  <c r="H281" i="4"/>
  <c r="G281" i="4"/>
  <c r="J277" i="4"/>
  <c r="I277" i="4"/>
  <c r="H277" i="4"/>
  <c r="G277" i="4"/>
  <c r="J273" i="4"/>
  <c r="I273" i="4"/>
  <c r="H273" i="4"/>
  <c r="G273" i="4"/>
  <c r="J269" i="4"/>
  <c r="I269" i="4"/>
  <c r="H269" i="4"/>
  <c r="G269" i="4"/>
  <c r="J265" i="4"/>
  <c r="I265" i="4"/>
  <c r="H265" i="4"/>
  <c r="G265" i="4"/>
  <c r="J261" i="4"/>
  <c r="I261" i="4"/>
  <c r="H261" i="4"/>
  <c r="G261" i="4"/>
  <c r="J257" i="4"/>
  <c r="I257" i="4"/>
  <c r="H257" i="4"/>
  <c r="G257" i="4"/>
  <c r="J253" i="4"/>
  <c r="I253" i="4"/>
  <c r="H253" i="4"/>
  <c r="G253" i="4"/>
  <c r="J249" i="4"/>
  <c r="I249" i="4"/>
  <c r="H249" i="4"/>
  <c r="G249" i="4"/>
  <c r="J245" i="4"/>
  <c r="I245" i="4"/>
  <c r="H245" i="4"/>
  <c r="G245" i="4"/>
  <c r="J241" i="4"/>
  <c r="I241" i="4"/>
  <c r="H241" i="4"/>
  <c r="G241" i="4"/>
  <c r="J237" i="4"/>
  <c r="I237" i="4"/>
  <c r="H237" i="4"/>
  <c r="G237" i="4"/>
  <c r="J233" i="4"/>
  <c r="I233" i="4"/>
  <c r="H233" i="4"/>
  <c r="G233" i="4"/>
  <c r="J229" i="4"/>
  <c r="I229" i="4"/>
  <c r="H229" i="4"/>
  <c r="G229" i="4"/>
  <c r="J225" i="4"/>
  <c r="I225" i="4"/>
  <c r="H225" i="4"/>
  <c r="G225" i="4"/>
  <c r="J221" i="4"/>
  <c r="I221" i="4"/>
  <c r="H221" i="4"/>
  <c r="G221" i="4"/>
  <c r="J217" i="4"/>
  <c r="I217" i="4"/>
  <c r="H217" i="4"/>
  <c r="G217" i="4"/>
  <c r="J213" i="4"/>
  <c r="I213" i="4"/>
  <c r="H213" i="4"/>
  <c r="G213" i="4"/>
  <c r="J209" i="4"/>
  <c r="I209" i="4"/>
  <c r="H209" i="4"/>
  <c r="G209" i="4"/>
  <c r="J205" i="4"/>
  <c r="I205" i="4"/>
  <c r="H205" i="4"/>
  <c r="G205" i="4"/>
  <c r="J201" i="4"/>
  <c r="I201" i="4"/>
  <c r="H201" i="4"/>
  <c r="G201" i="4"/>
  <c r="J197" i="4"/>
  <c r="I197" i="4"/>
  <c r="H197" i="4"/>
  <c r="G197" i="4"/>
  <c r="J193" i="4"/>
  <c r="I193" i="4"/>
  <c r="H193" i="4"/>
  <c r="G193" i="4"/>
  <c r="J189" i="4"/>
  <c r="I189" i="4"/>
  <c r="H189" i="4"/>
  <c r="G189" i="4"/>
  <c r="J185" i="4"/>
  <c r="I185" i="4"/>
  <c r="H185" i="4"/>
  <c r="G185" i="4"/>
  <c r="J181" i="4"/>
  <c r="I181" i="4"/>
  <c r="H181" i="4"/>
  <c r="G181" i="4"/>
  <c r="J177" i="4"/>
  <c r="I177" i="4"/>
  <c r="H177" i="4"/>
  <c r="G177" i="4"/>
  <c r="J173" i="4"/>
  <c r="I173" i="4"/>
  <c r="H173" i="4"/>
  <c r="G173" i="4"/>
  <c r="J169" i="4"/>
  <c r="I169" i="4"/>
  <c r="H169" i="4"/>
  <c r="G169" i="4"/>
  <c r="J165" i="4"/>
  <c r="I165" i="4"/>
  <c r="H165" i="4"/>
  <c r="G165" i="4"/>
  <c r="J161" i="4"/>
  <c r="I161" i="4"/>
  <c r="H161" i="4"/>
  <c r="G161" i="4"/>
  <c r="J157" i="4"/>
  <c r="I157" i="4"/>
  <c r="H157" i="4"/>
  <c r="G157" i="4"/>
  <c r="J153" i="4"/>
  <c r="I153" i="4"/>
  <c r="H153" i="4"/>
  <c r="G153" i="4"/>
  <c r="J149" i="4"/>
  <c r="I149" i="4"/>
  <c r="H149" i="4"/>
  <c r="G149" i="4"/>
  <c r="J145" i="4"/>
  <c r="I145" i="4"/>
  <c r="H145" i="4"/>
  <c r="G145" i="4"/>
  <c r="J141" i="4"/>
  <c r="I141" i="4"/>
  <c r="H141" i="4"/>
  <c r="G141" i="4"/>
  <c r="J137" i="4"/>
  <c r="I137" i="4"/>
  <c r="H137" i="4"/>
  <c r="G137" i="4"/>
  <c r="J133" i="4"/>
  <c r="I133" i="4"/>
  <c r="H133" i="4"/>
  <c r="G133" i="4"/>
  <c r="J129" i="4"/>
  <c r="I129" i="4"/>
  <c r="H129" i="4"/>
  <c r="G129" i="4"/>
  <c r="J125" i="4"/>
  <c r="I125" i="4"/>
  <c r="H125" i="4"/>
  <c r="G125" i="4"/>
  <c r="J121" i="4"/>
  <c r="I121" i="4"/>
  <c r="H121" i="4"/>
  <c r="G121" i="4"/>
  <c r="J117" i="4"/>
  <c r="I117" i="4"/>
  <c r="H117" i="4"/>
  <c r="G117" i="4"/>
  <c r="J113" i="4"/>
  <c r="I113" i="4"/>
  <c r="H113" i="4"/>
  <c r="G113" i="4"/>
  <c r="J109" i="4"/>
  <c r="I109" i="4"/>
  <c r="H109" i="4"/>
  <c r="G109" i="4"/>
  <c r="J105" i="4"/>
  <c r="I105" i="4"/>
  <c r="H105" i="4"/>
  <c r="J101" i="4"/>
  <c r="I101" i="4"/>
  <c r="H101" i="4"/>
  <c r="G101" i="4"/>
  <c r="J97" i="4"/>
  <c r="I97" i="4"/>
  <c r="H97" i="4"/>
  <c r="J93" i="4"/>
  <c r="I93" i="4"/>
  <c r="H93" i="4"/>
  <c r="G93" i="4"/>
  <c r="J89" i="4"/>
  <c r="I89" i="4"/>
  <c r="H89" i="4"/>
  <c r="J85" i="4"/>
  <c r="I85" i="4"/>
  <c r="H85" i="4"/>
  <c r="G85" i="4"/>
  <c r="J81" i="4"/>
  <c r="I81" i="4"/>
  <c r="H81" i="4"/>
  <c r="J77" i="4"/>
  <c r="I77" i="4"/>
  <c r="H77" i="4"/>
  <c r="G77" i="4"/>
  <c r="J73" i="4"/>
  <c r="I73" i="4"/>
  <c r="H73" i="4"/>
  <c r="J69" i="4"/>
  <c r="I69" i="4"/>
  <c r="H69" i="4"/>
  <c r="G69" i="4"/>
  <c r="J65" i="4"/>
  <c r="I65" i="4"/>
  <c r="H65" i="4"/>
  <c r="J61" i="4"/>
  <c r="I61" i="4"/>
  <c r="H61" i="4"/>
  <c r="G61" i="4"/>
  <c r="J57" i="4"/>
  <c r="I57" i="4"/>
  <c r="H57" i="4"/>
  <c r="J53" i="4"/>
  <c r="I53" i="4"/>
  <c r="H53" i="4"/>
  <c r="G53" i="4"/>
  <c r="J49" i="4"/>
  <c r="I49" i="4"/>
  <c r="H49" i="4"/>
  <c r="J45" i="4"/>
  <c r="I45" i="4"/>
  <c r="H45" i="4"/>
  <c r="G45" i="4"/>
  <c r="J41" i="4"/>
  <c r="I41" i="4"/>
  <c r="H41" i="4"/>
  <c r="J37" i="4"/>
  <c r="I37" i="4"/>
  <c r="H37" i="4"/>
  <c r="G37" i="4"/>
  <c r="J33" i="4"/>
  <c r="I33" i="4"/>
  <c r="H33" i="4"/>
  <c r="J29" i="4"/>
  <c r="I29" i="4"/>
  <c r="H29" i="4"/>
  <c r="G29" i="4"/>
  <c r="J25" i="4"/>
  <c r="I25" i="4"/>
  <c r="H25" i="4"/>
  <c r="J21" i="4"/>
  <c r="I21" i="4"/>
  <c r="H21" i="4"/>
  <c r="G21" i="4"/>
  <c r="J17" i="4"/>
  <c r="I17" i="4"/>
  <c r="H17" i="4"/>
  <c r="J13" i="4"/>
  <c r="I13" i="4"/>
  <c r="H13" i="4"/>
  <c r="G13" i="4"/>
  <c r="J9" i="4"/>
  <c r="I9" i="4"/>
  <c r="H9" i="4"/>
  <c r="J5" i="4"/>
  <c r="I5" i="4"/>
  <c r="H5" i="4"/>
  <c r="G5" i="4"/>
  <c r="G1908" i="4"/>
  <c r="G1094" i="4"/>
  <c r="G1089" i="4"/>
  <c r="G1078" i="4"/>
  <c r="G1073" i="4"/>
  <c r="G1062" i="4"/>
  <c r="G1057" i="4"/>
  <c r="G1046" i="4"/>
  <c r="G1041" i="4"/>
  <c r="G1030" i="4"/>
  <c r="G1025" i="4"/>
  <c r="G1014" i="4"/>
  <c r="G1009" i="4"/>
  <c r="G998" i="4"/>
  <c r="G993" i="4"/>
  <c r="G982" i="4"/>
  <c r="G977" i="4"/>
  <c r="G966" i="4"/>
  <c r="G961" i="4"/>
  <c r="G950" i="4"/>
  <c r="G945" i="4"/>
  <c r="G934" i="4"/>
  <c r="G929" i="4"/>
  <c r="G918" i="4"/>
  <c r="G913" i="4"/>
  <c r="G902" i="4"/>
  <c r="G897" i="4"/>
  <c r="G886" i="4"/>
  <c r="G881" i="4"/>
  <c r="G870" i="4"/>
  <c r="G865" i="4"/>
  <c r="G854" i="4"/>
  <c r="G849" i="4"/>
  <c r="G838" i="4"/>
  <c r="G833" i="4"/>
  <c r="G822" i="4"/>
  <c r="G817" i="4"/>
  <c r="G806" i="4"/>
  <c r="G801" i="4"/>
  <c r="G790" i="4"/>
  <c r="G785" i="4"/>
  <c r="G774" i="4"/>
  <c r="G769" i="4"/>
  <c r="G758" i="4"/>
  <c r="G753" i="4"/>
  <c r="G742" i="4"/>
  <c r="G737" i="4"/>
  <c r="G726" i="4"/>
  <c r="G721" i="4"/>
  <c r="G710" i="4"/>
  <c r="G705" i="4"/>
  <c r="G694" i="4"/>
  <c r="G689" i="4"/>
  <c r="G678" i="4"/>
  <c r="G673" i="4"/>
  <c r="G662" i="4"/>
  <c r="G657" i="4"/>
  <c r="G646" i="4"/>
  <c r="G641" i="4"/>
  <c r="G630" i="4"/>
  <c r="G625" i="4"/>
  <c r="G614" i="4"/>
  <c r="G609" i="4"/>
  <c r="G598" i="4"/>
  <c r="G593" i="4"/>
  <c r="G582" i="4"/>
  <c r="G577" i="4"/>
  <c r="G566" i="4"/>
  <c r="G561" i="4"/>
  <c r="G550" i="4"/>
  <c r="G545" i="4"/>
  <c r="G534" i="4"/>
  <c r="G529" i="4"/>
  <c r="G518" i="4"/>
  <c r="G513" i="4"/>
  <c r="G502" i="4"/>
  <c r="G497" i="4"/>
  <c r="G486" i="4"/>
  <c r="G481" i="4"/>
  <c r="G470" i="4"/>
  <c r="G465" i="4"/>
  <c r="G454" i="4"/>
  <c r="G449" i="4"/>
  <c r="G438" i="4"/>
  <c r="G433" i="4"/>
  <c r="G422" i="4"/>
  <c r="G417" i="4"/>
  <c r="G406" i="4"/>
  <c r="G401" i="4"/>
  <c r="G390" i="4"/>
  <c r="G385" i="4"/>
  <c r="G374" i="4"/>
  <c r="G369" i="4"/>
  <c r="G358" i="4"/>
  <c r="G353" i="4"/>
  <c r="G342" i="4"/>
  <c r="G337" i="4"/>
  <c r="G330" i="4"/>
  <c r="G322" i="4"/>
  <c r="G314" i="4"/>
  <c r="G306" i="4"/>
  <c r="G298" i="4"/>
  <c r="G290" i="4"/>
  <c r="G282" i="4"/>
  <c r="G274" i="4"/>
  <c r="G266" i="4"/>
  <c r="G258" i="4"/>
  <c r="G250" i="4"/>
  <c r="G242" i="4"/>
  <c r="G234" i="4"/>
  <c r="G226" i="4"/>
  <c r="G218" i="4"/>
  <c r="G210" i="4"/>
  <c r="G202" i="4"/>
  <c r="G194" i="4"/>
  <c r="G186" i="4"/>
  <c r="G178" i="4"/>
  <c r="G170" i="4"/>
  <c r="G162" i="4"/>
  <c r="G154" i="4"/>
  <c r="G146" i="4"/>
  <c r="G138" i="4"/>
  <c r="G130" i="4"/>
  <c r="G122" i="4"/>
  <c r="G114" i="4"/>
  <c r="G105" i="4"/>
  <c r="G73" i="4"/>
  <c r="G41" i="4"/>
  <c r="G9" i="4"/>
  <c r="J1933" i="4"/>
  <c r="I1933" i="4"/>
  <c r="H1933" i="4"/>
  <c r="J1913" i="4"/>
  <c r="I1913" i="4"/>
  <c r="H1913" i="4"/>
  <c r="J1897" i="4"/>
  <c r="I1897" i="4"/>
  <c r="H1897" i="4"/>
  <c r="J1885" i="4"/>
  <c r="I1885" i="4"/>
  <c r="H1885" i="4"/>
  <c r="J1869" i="4"/>
  <c r="I1869" i="4"/>
  <c r="H1869" i="4"/>
  <c r="J1857" i="4"/>
  <c r="I1857" i="4"/>
  <c r="H1857" i="4"/>
  <c r="J1845" i="4"/>
  <c r="H1845" i="4"/>
  <c r="I1845" i="4"/>
  <c r="J1837" i="4"/>
  <c r="I1837" i="4"/>
  <c r="H1837" i="4"/>
  <c r="J1829" i="4"/>
  <c r="I1829" i="4"/>
  <c r="H1829" i="4"/>
  <c r="J1813" i="4"/>
  <c r="I1813" i="4"/>
  <c r="H1813" i="4"/>
  <c r="J1805" i="4"/>
  <c r="I1805" i="4"/>
  <c r="H1805" i="4"/>
  <c r="J1801" i="4"/>
  <c r="I1801" i="4"/>
  <c r="H1801" i="4"/>
  <c r="J1793" i="4"/>
  <c r="I1793" i="4"/>
  <c r="H1793" i="4"/>
  <c r="J1781" i="4"/>
  <c r="H1781" i="4"/>
  <c r="I1781" i="4"/>
  <c r="J1773" i="4"/>
  <c r="I1773" i="4"/>
  <c r="H1773" i="4"/>
  <c r="J1769" i="4"/>
  <c r="I1769" i="4"/>
  <c r="H1769" i="4"/>
  <c r="J1761" i="4"/>
  <c r="I1761" i="4"/>
  <c r="H1761" i="4"/>
  <c r="J1753" i="4"/>
  <c r="I1753" i="4"/>
  <c r="H1753" i="4"/>
  <c r="J1745" i="4"/>
  <c r="I1745" i="4"/>
  <c r="H1745" i="4"/>
  <c r="J1737" i="4"/>
  <c r="I1737" i="4"/>
  <c r="H1737" i="4"/>
  <c r="J1729" i="4"/>
  <c r="I1729" i="4"/>
  <c r="H1729" i="4"/>
  <c r="J1721" i="4"/>
  <c r="I1721" i="4"/>
  <c r="H1721" i="4"/>
  <c r="J1713" i="4"/>
  <c r="I1713" i="4"/>
  <c r="H1713" i="4"/>
  <c r="J1705" i="4"/>
  <c r="I1705" i="4"/>
  <c r="H1705" i="4"/>
  <c r="J1693" i="4"/>
  <c r="I1693" i="4"/>
  <c r="H1693" i="4"/>
  <c r="J1685" i="4"/>
  <c r="I1685" i="4"/>
  <c r="H1685" i="4"/>
  <c r="J1673" i="4"/>
  <c r="I1673" i="4"/>
  <c r="H1673" i="4"/>
  <c r="J1665" i="4"/>
  <c r="I1665" i="4"/>
  <c r="H1665" i="4"/>
  <c r="J1661" i="4"/>
  <c r="I1661" i="4"/>
  <c r="H1661" i="4"/>
  <c r="J1653" i="4"/>
  <c r="I1653" i="4"/>
  <c r="H1653" i="4"/>
  <c r="J1645" i="4"/>
  <c r="I1645" i="4"/>
  <c r="H1645" i="4"/>
  <c r="J1637" i="4"/>
  <c r="I1637" i="4"/>
  <c r="H1637" i="4"/>
  <c r="J1629" i="4"/>
  <c r="I1629" i="4"/>
  <c r="H1629" i="4"/>
  <c r="J1621" i="4"/>
  <c r="I1621" i="4"/>
  <c r="H1621" i="4"/>
  <c r="J1617" i="4"/>
  <c r="I1617" i="4"/>
  <c r="H1617" i="4"/>
  <c r="J1609" i="4"/>
  <c r="I1609" i="4"/>
  <c r="H1609" i="4"/>
  <c r="J1601" i="4"/>
  <c r="I1601" i="4"/>
  <c r="H1601" i="4"/>
  <c r="J1593" i="4"/>
  <c r="I1593" i="4"/>
  <c r="H1593" i="4"/>
  <c r="J1589" i="4"/>
  <c r="H1589" i="4"/>
  <c r="I1589" i="4"/>
  <c r="J1577" i="4"/>
  <c r="I1577" i="4"/>
  <c r="H1577" i="4"/>
  <c r="J1569" i="4"/>
  <c r="I1569" i="4"/>
  <c r="H1569" i="4"/>
  <c r="J1561" i="4"/>
  <c r="I1561" i="4"/>
  <c r="H1561" i="4"/>
  <c r="J1549" i="4"/>
  <c r="I1549" i="4"/>
  <c r="H1549" i="4"/>
  <c r="J1501" i="4"/>
  <c r="I1501" i="4"/>
  <c r="H1501" i="4"/>
  <c r="H2" i="4"/>
  <c r="J2" i="4"/>
  <c r="I1932" i="4"/>
  <c r="J1932" i="4"/>
  <c r="J1928" i="4"/>
  <c r="I1928" i="4"/>
  <c r="H1928" i="4"/>
  <c r="J1924" i="4"/>
  <c r="I1924" i="4"/>
  <c r="J1920" i="4"/>
  <c r="I1920" i="4"/>
  <c r="H1920" i="4"/>
  <c r="J1916" i="4"/>
  <c r="I1916" i="4"/>
  <c r="J1912" i="4"/>
  <c r="I1912" i="4"/>
  <c r="H1912" i="4"/>
  <c r="J1908" i="4"/>
  <c r="I1908" i="4"/>
  <c r="J1904" i="4"/>
  <c r="I1904" i="4"/>
  <c r="H1904" i="4"/>
  <c r="J1900" i="4"/>
  <c r="I1900" i="4"/>
  <c r="H1900" i="4"/>
  <c r="J1896" i="4"/>
  <c r="I1896" i="4"/>
  <c r="H1896" i="4"/>
  <c r="J1892" i="4"/>
  <c r="I1892" i="4"/>
  <c r="H1892" i="4"/>
  <c r="J1888" i="4"/>
  <c r="I1888" i="4"/>
  <c r="H1888" i="4"/>
  <c r="J1884" i="4"/>
  <c r="I1884" i="4"/>
  <c r="H1884" i="4"/>
  <c r="J1880" i="4"/>
  <c r="I1880" i="4"/>
  <c r="H1880" i="4"/>
  <c r="J1876" i="4"/>
  <c r="I1876" i="4"/>
  <c r="H1876" i="4"/>
  <c r="J1872" i="4"/>
  <c r="I1872" i="4"/>
  <c r="H1872" i="4"/>
  <c r="I1868" i="4"/>
  <c r="J1868" i="4"/>
  <c r="H1868" i="4"/>
  <c r="J1864" i="4"/>
  <c r="I1864" i="4"/>
  <c r="H1864" i="4"/>
  <c r="J1860" i="4"/>
  <c r="I1860" i="4"/>
  <c r="H1860" i="4"/>
  <c r="J1856" i="4"/>
  <c r="I1856" i="4"/>
  <c r="H1856" i="4"/>
  <c r="J1852" i="4"/>
  <c r="I1852" i="4"/>
  <c r="H1852" i="4"/>
  <c r="J1848" i="4"/>
  <c r="I1848" i="4"/>
  <c r="H1848" i="4"/>
  <c r="J1844" i="4"/>
  <c r="I1844" i="4"/>
  <c r="H1844" i="4"/>
  <c r="J1840" i="4"/>
  <c r="I1840" i="4"/>
  <c r="H1840" i="4"/>
  <c r="J1836" i="4"/>
  <c r="I1836" i="4"/>
  <c r="H1836" i="4"/>
  <c r="J1832" i="4"/>
  <c r="I1832" i="4"/>
  <c r="H1832" i="4"/>
  <c r="J1828" i="4"/>
  <c r="I1828" i="4"/>
  <c r="H1828" i="4"/>
  <c r="J1824" i="4"/>
  <c r="I1824" i="4"/>
  <c r="H1824" i="4"/>
  <c r="J1820" i="4"/>
  <c r="I1820" i="4"/>
  <c r="H1820" i="4"/>
  <c r="J1816" i="4"/>
  <c r="I1816" i="4"/>
  <c r="H1816" i="4"/>
  <c r="J1812" i="4"/>
  <c r="I1812" i="4"/>
  <c r="H1812" i="4"/>
  <c r="J1808" i="4"/>
  <c r="I1808" i="4"/>
  <c r="H1808" i="4"/>
  <c r="J1804" i="4"/>
  <c r="I1804" i="4"/>
  <c r="H1804" i="4"/>
  <c r="J1800" i="4"/>
  <c r="I1800" i="4"/>
  <c r="H1800" i="4"/>
  <c r="J1796" i="4"/>
  <c r="I1796" i="4"/>
  <c r="H1796" i="4"/>
  <c r="J1792" i="4"/>
  <c r="I1792" i="4"/>
  <c r="H1792" i="4"/>
  <c r="J1788" i="4"/>
  <c r="I1788" i="4"/>
  <c r="H1788" i="4"/>
  <c r="J1784" i="4"/>
  <c r="I1784" i="4"/>
  <c r="H1784" i="4"/>
  <c r="J1780" i="4"/>
  <c r="I1780" i="4"/>
  <c r="H1780" i="4"/>
  <c r="J1776" i="4"/>
  <c r="I1776" i="4"/>
  <c r="H1776" i="4"/>
  <c r="J1772" i="4"/>
  <c r="I1772" i="4"/>
  <c r="H1772" i="4"/>
  <c r="J1768" i="4"/>
  <c r="I1768" i="4"/>
  <c r="H1768" i="4"/>
  <c r="J1764" i="4"/>
  <c r="I1764" i="4"/>
  <c r="H1764" i="4"/>
  <c r="J1760" i="4"/>
  <c r="I1760" i="4"/>
  <c r="H1760" i="4"/>
  <c r="J1756" i="4"/>
  <c r="I1756" i="4"/>
  <c r="H1756" i="4"/>
  <c r="J1752" i="4"/>
  <c r="I1752" i="4"/>
  <c r="H1752" i="4"/>
  <c r="J1748" i="4"/>
  <c r="I1748" i="4"/>
  <c r="H1748" i="4"/>
  <c r="J1744" i="4"/>
  <c r="I1744" i="4"/>
  <c r="H1744" i="4"/>
  <c r="J1740" i="4"/>
  <c r="I1740" i="4"/>
  <c r="H1740" i="4"/>
  <c r="J1736" i="4"/>
  <c r="I1736" i="4"/>
  <c r="H1736" i="4"/>
  <c r="J1732" i="4"/>
  <c r="I1732" i="4"/>
  <c r="H1732" i="4"/>
  <c r="J1728" i="4"/>
  <c r="I1728" i="4"/>
  <c r="H1728" i="4"/>
  <c r="J1724" i="4"/>
  <c r="I1724" i="4"/>
  <c r="H1724" i="4"/>
  <c r="J1720" i="4"/>
  <c r="I1720" i="4"/>
  <c r="H1720" i="4"/>
  <c r="J1716" i="4"/>
  <c r="I1716" i="4"/>
  <c r="H1716" i="4"/>
  <c r="J1712" i="4"/>
  <c r="I1712" i="4"/>
  <c r="H1712" i="4"/>
  <c r="J1708" i="4"/>
  <c r="I1708" i="4"/>
  <c r="H1708" i="4"/>
  <c r="J1704" i="4"/>
  <c r="I1704" i="4"/>
  <c r="H1704" i="4"/>
  <c r="J1700" i="4"/>
  <c r="I1700" i="4"/>
  <c r="H1700" i="4"/>
  <c r="J1696" i="4"/>
  <c r="I1696" i="4"/>
  <c r="H1696" i="4"/>
  <c r="J1692" i="4"/>
  <c r="I1692" i="4"/>
  <c r="H1692" i="4"/>
  <c r="J1688" i="4"/>
  <c r="I1688" i="4"/>
  <c r="H1688" i="4"/>
  <c r="J1684" i="4"/>
  <c r="I1684" i="4"/>
  <c r="H1684" i="4"/>
  <c r="J1680" i="4"/>
  <c r="I1680" i="4"/>
  <c r="H1680" i="4"/>
  <c r="J1676" i="4"/>
  <c r="I1676" i="4"/>
  <c r="H1676" i="4"/>
  <c r="J1672" i="4"/>
  <c r="I1672" i="4"/>
  <c r="H1672" i="4"/>
  <c r="J1668" i="4"/>
  <c r="I1668" i="4"/>
  <c r="H1668" i="4"/>
  <c r="J1664" i="4"/>
  <c r="I1664" i="4"/>
  <c r="H1664" i="4"/>
  <c r="J1660" i="4"/>
  <c r="I1660" i="4"/>
  <c r="H1660" i="4"/>
  <c r="J1656" i="4"/>
  <c r="I1656" i="4"/>
  <c r="H1656" i="4"/>
  <c r="J1652" i="4"/>
  <c r="I1652" i="4"/>
  <c r="H1652" i="4"/>
  <c r="J1648" i="4"/>
  <c r="I1648" i="4"/>
  <c r="H1648" i="4"/>
  <c r="J1644" i="4"/>
  <c r="I1644" i="4"/>
  <c r="H1644" i="4"/>
  <c r="J1640" i="4"/>
  <c r="I1640" i="4"/>
  <c r="H1640" i="4"/>
  <c r="J1636" i="4"/>
  <c r="I1636" i="4"/>
  <c r="H1636" i="4"/>
  <c r="J1632" i="4"/>
  <c r="I1632" i="4"/>
  <c r="H1632" i="4"/>
  <c r="J1628" i="4"/>
  <c r="I1628" i="4"/>
  <c r="H1628" i="4"/>
  <c r="J1624" i="4"/>
  <c r="I1624" i="4"/>
  <c r="H1624" i="4"/>
  <c r="J1620" i="4"/>
  <c r="I1620" i="4"/>
  <c r="H1620" i="4"/>
  <c r="J1616" i="4"/>
  <c r="I1616" i="4"/>
  <c r="H1616" i="4"/>
  <c r="J1612" i="4"/>
  <c r="I1612" i="4"/>
  <c r="H1612" i="4"/>
  <c r="J1608" i="4"/>
  <c r="I1608" i="4"/>
  <c r="H1608" i="4"/>
  <c r="J1604" i="4"/>
  <c r="I1604" i="4"/>
  <c r="H1604" i="4"/>
  <c r="J1600" i="4"/>
  <c r="I1600" i="4"/>
  <c r="H1600" i="4"/>
  <c r="J1596" i="4"/>
  <c r="I1596" i="4"/>
  <c r="H1596" i="4"/>
  <c r="J1592" i="4"/>
  <c r="I1592" i="4"/>
  <c r="H1592" i="4"/>
  <c r="J1588" i="4"/>
  <c r="I1588" i="4"/>
  <c r="H1588" i="4"/>
  <c r="J1584" i="4"/>
  <c r="I1584" i="4"/>
  <c r="H1584" i="4"/>
  <c r="J1580" i="4"/>
  <c r="I1580" i="4"/>
  <c r="H1580" i="4"/>
  <c r="J1576" i="4"/>
  <c r="I1576" i="4"/>
  <c r="H1576" i="4"/>
  <c r="J1572" i="4"/>
  <c r="I1572" i="4"/>
  <c r="H1572" i="4"/>
  <c r="J1568" i="4"/>
  <c r="I1568" i="4"/>
  <c r="H1568" i="4"/>
  <c r="J1564" i="4"/>
  <c r="I1564" i="4"/>
  <c r="H1564" i="4"/>
  <c r="J1560" i="4"/>
  <c r="I1560" i="4"/>
  <c r="H1560" i="4"/>
  <c r="J1556" i="4"/>
  <c r="I1556" i="4"/>
  <c r="H1556" i="4"/>
  <c r="J1552" i="4"/>
  <c r="I1552" i="4"/>
  <c r="H1552" i="4"/>
  <c r="J1548" i="4"/>
  <c r="I1548" i="4"/>
  <c r="H1548" i="4"/>
  <c r="J1544" i="4"/>
  <c r="I1544" i="4"/>
  <c r="H1544" i="4"/>
  <c r="J1540" i="4"/>
  <c r="I1540" i="4"/>
  <c r="H1540" i="4"/>
  <c r="J1536" i="4"/>
  <c r="I1536" i="4"/>
  <c r="H1536" i="4"/>
  <c r="J1532" i="4"/>
  <c r="I1532" i="4"/>
  <c r="H1532" i="4"/>
  <c r="J1528" i="4"/>
  <c r="I1528" i="4"/>
  <c r="H1528" i="4"/>
  <c r="J1524" i="4"/>
  <c r="I1524" i="4"/>
  <c r="H1524" i="4"/>
  <c r="J1520" i="4"/>
  <c r="I1520" i="4"/>
  <c r="H1520" i="4"/>
  <c r="J1516" i="4"/>
  <c r="I1516" i="4"/>
  <c r="H1516" i="4"/>
  <c r="J1512" i="4"/>
  <c r="I1512" i="4"/>
  <c r="H1512" i="4"/>
  <c r="J1508" i="4"/>
  <c r="I1508" i="4"/>
  <c r="H1508" i="4"/>
  <c r="J1504" i="4"/>
  <c r="I1504" i="4"/>
  <c r="H1504" i="4"/>
  <c r="J1500" i="4"/>
  <c r="I1500" i="4"/>
  <c r="H1500" i="4"/>
  <c r="J1496" i="4"/>
  <c r="I1496" i="4"/>
  <c r="H1496" i="4"/>
  <c r="J1492" i="4"/>
  <c r="I1492" i="4"/>
  <c r="H1492" i="4"/>
  <c r="J1488" i="4"/>
  <c r="I1488" i="4"/>
  <c r="H1488" i="4"/>
  <c r="J1484" i="4"/>
  <c r="I1484" i="4"/>
  <c r="H1484" i="4"/>
  <c r="J1480" i="4"/>
  <c r="I1480" i="4"/>
  <c r="H1480" i="4"/>
  <c r="J1476" i="4"/>
  <c r="I1476" i="4"/>
  <c r="H1476" i="4"/>
  <c r="J1472" i="4"/>
  <c r="I1472" i="4"/>
  <c r="H1472" i="4"/>
  <c r="J1468" i="4"/>
  <c r="I1468" i="4"/>
  <c r="H1468" i="4"/>
  <c r="J1464" i="4"/>
  <c r="I1464" i="4"/>
  <c r="H1464" i="4"/>
  <c r="J1460" i="4"/>
  <c r="I1460" i="4"/>
  <c r="H1460" i="4"/>
  <c r="J1456" i="4"/>
  <c r="I1456" i="4"/>
  <c r="H1456" i="4"/>
  <c r="J1452" i="4"/>
  <c r="I1452" i="4"/>
  <c r="H1452" i="4"/>
  <c r="J1448" i="4"/>
  <c r="I1448" i="4"/>
  <c r="H1448" i="4"/>
  <c r="J1444" i="4"/>
  <c r="I1444" i="4"/>
  <c r="H1444" i="4"/>
  <c r="J1440" i="4"/>
  <c r="I1440" i="4"/>
  <c r="H1440" i="4"/>
  <c r="J1436" i="4"/>
  <c r="I1436" i="4"/>
  <c r="H1436" i="4"/>
  <c r="J1432" i="4"/>
  <c r="I1432" i="4"/>
  <c r="H1432" i="4"/>
  <c r="J1428" i="4"/>
  <c r="I1428" i="4"/>
  <c r="H1428" i="4"/>
  <c r="J1424" i="4"/>
  <c r="I1424" i="4"/>
  <c r="H1424" i="4"/>
  <c r="J1420" i="4"/>
  <c r="I1420" i="4"/>
  <c r="H1420" i="4"/>
  <c r="J1416" i="4"/>
  <c r="I1416" i="4"/>
  <c r="H1416" i="4"/>
  <c r="J1412" i="4"/>
  <c r="I1412" i="4"/>
  <c r="H1412" i="4"/>
  <c r="J1408" i="4"/>
  <c r="I1408" i="4"/>
  <c r="H1408" i="4"/>
  <c r="J1404" i="4"/>
  <c r="I1404" i="4"/>
  <c r="H1404" i="4"/>
  <c r="J1400" i="4"/>
  <c r="I1400" i="4"/>
  <c r="H1400" i="4"/>
  <c r="J1396" i="4"/>
  <c r="I1396" i="4"/>
  <c r="H1396" i="4"/>
  <c r="J1392" i="4"/>
  <c r="I1392" i="4"/>
  <c r="H1392" i="4"/>
  <c r="J1388" i="4"/>
  <c r="I1388" i="4"/>
  <c r="H1388" i="4"/>
  <c r="J1384" i="4"/>
  <c r="I1384" i="4"/>
  <c r="H1384" i="4"/>
  <c r="J1380" i="4"/>
  <c r="I1380" i="4"/>
  <c r="H1380" i="4"/>
  <c r="J1376" i="4"/>
  <c r="I1376" i="4"/>
  <c r="H1376" i="4"/>
  <c r="J1372" i="4"/>
  <c r="I1372" i="4"/>
  <c r="H1372" i="4"/>
  <c r="J1368" i="4"/>
  <c r="I1368" i="4"/>
  <c r="H1368" i="4"/>
  <c r="J1364" i="4"/>
  <c r="I1364" i="4"/>
  <c r="H1364" i="4"/>
  <c r="J1360" i="4"/>
  <c r="I1360" i="4"/>
  <c r="H1360" i="4"/>
  <c r="J1356" i="4"/>
  <c r="I1356" i="4"/>
  <c r="H1356" i="4"/>
  <c r="J1352" i="4"/>
  <c r="I1352" i="4"/>
  <c r="H1352" i="4"/>
  <c r="J1348" i="4"/>
  <c r="I1348" i="4"/>
  <c r="H1348" i="4"/>
  <c r="J1344" i="4"/>
  <c r="I1344" i="4"/>
  <c r="H1344" i="4"/>
  <c r="J1340" i="4"/>
  <c r="I1340" i="4"/>
  <c r="H1340" i="4"/>
  <c r="J1336" i="4"/>
  <c r="I1336" i="4"/>
  <c r="H1336" i="4"/>
  <c r="J1332" i="4"/>
  <c r="I1332" i="4"/>
  <c r="H1332" i="4"/>
  <c r="J1328" i="4"/>
  <c r="I1328" i="4"/>
  <c r="H1328" i="4"/>
  <c r="J1324" i="4"/>
  <c r="I1324" i="4"/>
  <c r="H1324" i="4"/>
  <c r="J1320" i="4"/>
  <c r="I1320" i="4"/>
  <c r="H1320" i="4"/>
  <c r="J1316" i="4"/>
  <c r="I1316" i="4"/>
  <c r="H1316" i="4"/>
  <c r="J1312" i="4"/>
  <c r="I1312" i="4"/>
  <c r="H1312" i="4"/>
  <c r="J1308" i="4"/>
  <c r="I1308" i="4"/>
  <c r="H1308" i="4"/>
  <c r="J1304" i="4"/>
  <c r="I1304" i="4"/>
  <c r="H1304" i="4"/>
  <c r="J1300" i="4"/>
  <c r="I1300" i="4"/>
  <c r="H1300" i="4"/>
  <c r="J1296" i="4"/>
  <c r="I1296" i="4"/>
  <c r="H1296" i="4"/>
  <c r="J1292" i="4"/>
  <c r="I1292" i="4"/>
  <c r="H1292" i="4"/>
  <c r="J1288" i="4"/>
  <c r="I1288" i="4"/>
  <c r="H1288" i="4"/>
  <c r="J1284" i="4"/>
  <c r="I1284" i="4"/>
  <c r="H1284" i="4"/>
  <c r="J1280" i="4"/>
  <c r="I1280" i="4"/>
  <c r="H1280" i="4"/>
  <c r="J1276" i="4"/>
  <c r="I1276" i="4"/>
  <c r="H1276" i="4"/>
  <c r="J1272" i="4"/>
  <c r="I1272" i="4"/>
  <c r="H1272" i="4"/>
  <c r="J1268" i="4"/>
  <c r="I1268" i="4"/>
  <c r="H1268" i="4"/>
  <c r="J1264" i="4"/>
  <c r="I1264" i="4"/>
  <c r="H1264" i="4"/>
  <c r="J1260" i="4"/>
  <c r="I1260" i="4"/>
  <c r="H1260" i="4"/>
  <c r="J1256" i="4"/>
  <c r="I1256" i="4"/>
  <c r="H1256" i="4"/>
  <c r="J1252" i="4"/>
  <c r="I1252" i="4"/>
  <c r="H1252" i="4"/>
  <c r="J1248" i="4"/>
  <c r="I1248" i="4"/>
  <c r="H1248" i="4"/>
  <c r="J1244" i="4"/>
  <c r="I1244" i="4"/>
  <c r="H1244" i="4"/>
  <c r="J1240" i="4"/>
  <c r="I1240" i="4"/>
  <c r="H1240" i="4"/>
  <c r="J1236" i="4"/>
  <c r="I1236" i="4"/>
  <c r="H1236" i="4"/>
  <c r="J1232" i="4"/>
  <c r="I1232" i="4"/>
  <c r="H1232" i="4"/>
  <c r="J1228" i="4"/>
  <c r="I1228" i="4"/>
  <c r="H1228" i="4"/>
  <c r="J1224" i="4"/>
  <c r="I1224" i="4"/>
  <c r="H1224" i="4"/>
  <c r="J1220" i="4"/>
  <c r="I1220" i="4"/>
  <c r="H1220" i="4"/>
  <c r="J1216" i="4"/>
  <c r="I1216" i="4"/>
  <c r="H1216" i="4"/>
  <c r="J1212" i="4"/>
  <c r="I1212" i="4"/>
  <c r="H1212" i="4"/>
  <c r="J1208" i="4"/>
  <c r="I1208" i="4"/>
  <c r="H1208" i="4"/>
  <c r="J1204" i="4"/>
  <c r="I1204" i="4"/>
  <c r="H1204" i="4"/>
  <c r="J1200" i="4"/>
  <c r="I1200" i="4"/>
  <c r="H1200" i="4"/>
  <c r="J1196" i="4"/>
  <c r="I1196" i="4"/>
  <c r="H1196" i="4"/>
  <c r="J1192" i="4"/>
  <c r="I1192" i="4"/>
  <c r="H1192" i="4"/>
  <c r="J1188" i="4"/>
  <c r="I1188" i="4"/>
  <c r="H1188" i="4"/>
  <c r="J1184" i="4"/>
  <c r="I1184" i="4"/>
  <c r="H1184" i="4"/>
  <c r="J1180" i="4"/>
  <c r="I1180" i="4"/>
  <c r="H1180" i="4"/>
  <c r="J1176" i="4"/>
  <c r="I1176" i="4"/>
  <c r="H1176" i="4"/>
  <c r="J1172" i="4"/>
  <c r="I1172" i="4"/>
  <c r="H1172" i="4"/>
  <c r="J1168" i="4"/>
  <c r="I1168" i="4"/>
  <c r="H1168" i="4"/>
  <c r="J1164" i="4"/>
  <c r="I1164" i="4"/>
  <c r="H1164" i="4"/>
  <c r="J1160" i="4"/>
  <c r="I1160" i="4"/>
  <c r="H1160" i="4"/>
  <c r="J1156" i="4"/>
  <c r="I1156" i="4"/>
  <c r="H1156" i="4"/>
  <c r="J1152" i="4"/>
  <c r="I1152" i="4"/>
  <c r="H1152" i="4"/>
  <c r="J1148" i="4"/>
  <c r="I1148" i="4"/>
  <c r="H1148" i="4"/>
  <c r="J1144" i="4"/>
  <c r="I1144" i="4"/>
  <c r="H1144" i="4"/>
  <c r="J1140" i="4"/>
  <c r="I1140" i="4"/>
  <c r="H1140" i="4"/>
  <c r="J1136" i="4"/>
  <c r="I1136" i="4"/>
  <c r="H1136" i="4"/>
  <c r="J1132" i="4"/>
  <c r="I1132" i="4"/>
  <c r="H1132" i="4"/>
  <c r="J1128" i="4"/>
  <c r="I1128" i="4"/>
  <c r="H1128" i="4"/>
  <c r="J1124" i="4"/>
  <c r="I1124" i="4"/>
  <c r="H1124" i="4"/>
  <c r="J1120" i="4"/>
  <c r="I1120" i="4"/>
  <c r="H1120" i="4"/>
  <c r="J1116" i="4"/>
  <c r="I1116" i="4"/>
  <c r="H1116" i="4"/>
  <c r="J1112" i="4"/>
  <c r="I1112" i="4"/>
  <c r="H1112" i="4"/>
  <c r="J1108" i="4"/>
  <c r="I1108" i="4"/>
  <c r="H1108" i="4"/>
  <c r="J1104" i="4"/>
  <c r="I1104" i="4"/>
  <c r="H1104" i="4"/>
  <c r="J1100" i="4"/>
  <c r="I1100" i="4"/>
  <c r="H1100" i="4"/>
  <c r="J1096" i="4"/>
  <c r="I1096" i="4"/>
  <c r="H1096" i="4"/>
  <c r="J1092" i="4"/>
  <c r="I1092" i="4"/>
  <c r="H1092" i="4"/>
  <c r="J1088" i="4"/>
  <c r="I1088" i="4"/>
  <c r="H1088" i="4"/>
  <c r="J1084" i="4"/>
  <c r="I1084" i="4"/>
  <c r="H1084" i="4"/>
  <c r="J1080" i="4"/>
  <c r="I1080" i="4"/>
  <c r="H1080" i="4"/>
  <c r="J1076" i="4"/>
  <c r="I1076" i="4"/>
  <c r="H1076" i="4"/>
  <c r="J1072" i="4"/>
  <c r="I1072" i="4"/>
  <c r="H1072" i="4"/>
  <c r="J1068" i="4"/>
  <c r="I1068" i="4"/>
  <c r="H1068" i="4"/>
  <c r="J1064" i="4"/>
  <c r="I1064" i="4"/>
  <c r="H1064" i="4"/>
  <c r="J1060" i="4"/>
  <c r="I1060" i="4"/>
  <c r="H1060" i="4"/>
  <c r="I1056" i="4"/>
  <c r="J1056" i="4"/>
  <c r="H1056" i="4"/>
  <c r="J1052" i="4"/>
  <c r="I1052" i="4"/>
  <c r="H1052" i="4"/>
  <c r="J1048" i="4"/>
  <c r="I1048" i="4"/>
  <c r="H1048" i="4"/>
  <c r="J1044" i="4"/>
  <c r="H1044" i="4"/>
  <c r="I1044" i="4"/>
  <c r="J1040" i="4"/>
  <c r="I1040" i="4"/>
  <c r="H1040" i="4"/>
  <c r="J1036" i="4"/>
  <c r="I1036" i="4"/>
  <c r="H1036" i="4"/>
  <c r="J1032" i="4"/>
  <c r="I1032" i="4"/>
  <c r="H1032" i="4"/>
  <c r="J1028" i="4"/>
  <c r="I1028" i="4"/>
  <c r="H1028" i="4"/>
  <c r="J1024" i="4"/>
  <c r="I1024" i="4"/>
  <c r="H1024" i="4"/>
  <c r="J1020" i="4"/>
  <c r="I1020" i="4"/>
  <c r="H1020" i="4"/>
  <c r="J1016" i="4"/>
  <c r="I1016" i="4"/>
  <c r="H1016" i="4"/>
  <c r="J1012" i="4"/>
  <c r="I1012" i="4"/>
  <c r="H1012" i="4"/>
  <c r="J1008" i="4"/>
  <c r="I1008" i="4"/>
  <c r="H1008" i="4"/>
  <c r="J1004" i="4"/>
  <c r="I1004" i="4"/>
  <c r="H1004" i="4"/>
  <c r="J1000" i="4"/>
  <c r="I1000" i="4"/>
  <c r="H1000" i="4"/>
  <c r="J996" i="4"/>
  <c r="I996" i="4"/>
  <c r="H996" i="4"/>
  <c r="J992" i="4"/>
  <c r="I992" i="4"/>
  <c r="H992" i="4"/>
  <c r="J988" i="4"/>
  <c r="I988" i="4"/>
  <c r="H988" i="4"/>
  <c r="J984" i="4"/>
  <c r="I984" i="4"/>
  <c r="H984" i="4"/>
  <c r="J980" i="4"/>
  <c r="H980" i="4"/>
  <c r="I980" i="4"/>
  <c r="J976" i="4"/>
  <c r="I976" i="4"/>
  <c r="H976" i="4"/>
  <c r="J972" i="4"/>
  <c r="I972" i="4"/>
  <c r="H972" i="4"/>
  <c r="J968" i="4"/>
  <c r="I968" i="4"/>
  <c r="H968" i="4"/>
  <c r="J964" i="4"/>
  <c r="I964" i="4"/>
  <c r="H964" i="4"/>
  <c r="J960" i="4"/>
  <c r="I960" i="4"/>
  <c r="H960" i="4"/>
  <c r="J956" i="4"/>
  <c r="I956" i="4"/>
  <c r="H956" i="4"/>
  <c r="J952" i="4"/>
  <c r="I952" i="4"/>
  <c r="H952" i="4"/>
  <c r="J948" i="4"/>
  <c r="I948" i="4"/>
  <c r="H948" i="4"/>
  <c r="J944" i="4"/>
  <c r="I944" i="4"/>
  <c r="H944" i="4"/>
  <c r="J940" i="4"/>
  <c r="I940" i="4"/>
  <c r="H940" i="4"/>
  <c r="J936" i="4"/>
  <c r="I936" i="4"/>
  <c r="H936" i="4"/>
  <c r="J932" i="4"/>
  <c r="I932" i="4"/>
  <c r="H932" i="4"/>
  <c r="J928" i="4"/>
  <c r="I928" i="4"/>
  <c r="H928" i="4"/>
  <c r="J924" i="4"/>
  <c r="I924" i="4"/>
  <c r="H924" i="4"/>
  <c r="J920" i="4"/>
  <c r="I920" i="4"/>
  <c r="H920" i="4"/>
  <c r="J916" i="4"/>
  <c r="H916" i="4"/>
  <c r="I916" i="4"/>
  <c r="J912" i="4"/>
  <c r="I912" i="4"/>
  <c r="H912" i="4"/>
  <c r="J908" i="4"/>
  <c r="I908" i="4"/>
  <c r="H908" i="4"/>
  <c r="J904" i="4"/>
  <c r="I904" i="4"/>
  <c r="H904" i="4"/>
  <c r="J900" i="4"/>
  <c r="I900" i="4"/>
  <c r="H900" i="4"/>
  <c r="J896" i="4"/>
  <c r="I896" i="4"/>
  <c r="H896" i="4"/>
  <c r="J892" i="4"/>
  <c r="I892" i="4"/>
  <c r="H892" i="4"/>
  <c r="J888" i="4"/>
  <c r="I888" i="4"/>
  <c r="H888" i="4"/>
  <c r="J884" i="4"/>
  <c r="I884" i="4"/>
  <c r="H884" i="4"/>
  <c r="J880" i="4"/>
  <c r="I880" i="4"/>
  <c r="H880" i="4"/>
  <c r="J876" i="4"/>
  <c r="I876" i="4"/>
  <c r="H876" i="4"/>
  <c r="J872" i="4"/>
  <c r="I872" i="4"/>
  <c r="H872" i="4"/>
  <c r="J868" i="4"/>
  <c r="I868" i="4"/>
  <c r="H868" i="4"/>
  <c r="J864" i="4"/>
  <c r="I864" i="4"/>
  <c r="H864" i="4"/>
  <c r="J860" i="4"/>
  <c r="I860" i="4"/>
  <c r="H860" i="4"/>
  <c r="J856" i="4"/>
  <c r="I856" i="4"/>
  <c r="H856" i="4"/>
  <c r="J852" i="4"/>
  <c r="H852" i="4"/>
  <c r="I852" i="4"/>
  <c r="J848" i="4"/>
  <c r="I848" i="4"/>
  <c r="H848" i="4"/>
  <c r="J844" i="4"/>
  <c r="I844" i="4"/>
  <c r="H844" i="4"/>
  <c r="J840" i="4"/>
  <c r="I840" i="4"/>
  <c r="H840" i="4"/>
  <c r="J836" i="4"/>
  <c r="I836" i="4"/>
  <c r="H836" i="4"/>
  <c r="J832" i="4"/>
  <c r="I832" i="4"/>
  <c r="H832" i="4"/>
  <c r="J828" i="4"/>
  <c r="I828" i="4"/>
  <c r="H828" i="4"/>
  <c r="J824" i="4"/>
  <c r="I824" i="4"/>
  <c r="H824" i="4"/>
  <c r="J820" i="4"/>
  <c r="I820" i="4"/>
  <c r="H820" i="4"/>
  <c r="J816" i="4"/>
  <c r="I816" i="4"/>
  <c r="H816" i="4"/>
  <c r="J812" i="4"/>
  <c r="I812" i="4"/>
  <c r="H812" i="4"/>
  <c r="J808" i="4"/>
  <c r="I808" i="4"/>
  <c r="H808" i="4"/>
  <c r="J804" i="4"/>
  <c r="I804" i="4"/>
  <c r="H804" i="4"/>
  <c r="J800" i="4"/>
  <c r="I800" i="4"/>
  <c r="H800" i="4"/>
  <c r="J796" i="4"/>
  <c r="I796" i="4"/>
  <c r="H796" i="4"/>
  <c r="J792" i="4"/>
  <c r="I792" i="4"/>
  <c r="H792" i="4"/>
  <c r="J788" i="4"/>
  <c r="H788" i="4"/>
  <c r="I788" i="4"/>
  <c r="I784" i="4"/>
  <c r="J784" i="4"/>
  <c r="H784" i="4"/>
  <c r="J780" i="4"/>
  <c r="I780" i="4"/>
  <c r="H780" i="4"/>
  <c r="J776" i="4"/>
  <c r="I776" i="4"/>
  <c r="H776" i="4"/>
  <c r="J772" i="4"/>
  <c r="I772" i="4"/>
  <c r="H772" i="4"/>
  <c r="J768" i="4"/>
  <c r="I768" i="4"/>
  <c r="H768" i="4"/>
  <c r="J764" i="4"/>
  <c r="I764" i="4"/>
  <c r="H764" i="4"/>
  <c r="J760" i="4"/>
  <c r="I760" i="4"/>
  <c r="H760" i="4"/>
  <c r="J756" i="4"/>
  <c r="I756" i="4"/>
  <c r="H756" i="4"/>
  <c r="J752" i="4"/>
  <c r="I752" i="4"/>
  <c r="H752" i="4"/>
  <c r="J748" i="4"/>
  <c r="I748" i="4"/>
  <c r="H748" i="4"/>
  <c r="J744" i="4"/>
  <c r="I744" i="4"/>
  <c r="H744" i="4"/>
  <c r="J740" i="4"/>
  <c r="I740" i="4"/>
  <c r="H740" i="4"/>
  <c r="J736" i="4"/>
  <c r="I736" i="4"/>
  <c r="H736" i="4"/>
  <c r="J732" i="4"/>
  <c r="I732" i="4"/>
  <c r="H732" i="4"/>
  <c r="J728" i="4"/>
  <c r="I728" i="4"/>
  <c r="H728" i="4"/>
  <c r="J724" i="4"/>
  <c r="H724" i="4"/>
  <c r="I724" i="4"/>
  <c r="J720" i="4"/>
  <c r="I720" i="4"/>
  <c r="H720" i="4"/>
  <c r="J716" i="4"/>
  <c r="I716" i="4"/>
  <c r="H716" i="4"/>
  <c r="J712" i="4"/>
  <c r="I712" i="4"/>
  <c r="H712" i="4"/>
  <c r="J708" i="4"/>
  <c r="I708" i="4"/>
  <c r="H708" i="4"/>
  <c r="J704" i="4"/>
  <c r="I704" i="4"/>
  <c r="H704" i="4"/>
  <c r="J700" i="4"/>
  <c r="I700" i="4"/>
  <c r="H700" i="4"/>
  <c r="J696" i="4"/>
  <c r="I696" i="4"/>
  <c r="H696" i="4"/>
  <c r="J692" i="4"/>
  <c r="I692" i="4"/>
  <c r="H692" i="4"/>
  <c r="J688" i="4"/>
  <c r="I688" i="4"/>
  <c r="H688" i="4"/>
  <c r="J684" i="4"/>
  <c r="I684" i="4"/>
  <c r="H684" i="4"/>
  <c r="J680" i="4"/>
  <c r="I680" i="4"/>
  <c r="H680" i="4"/>
  <c r="J676" i="4"/>
  <c r="I676" i="4"/>
  <c r="H676" i="4"/>
  <c r="J672" i="4"/>
  <c r="I672" i="4"/>
  <c r="H672" i="4"/>
  <c r="J668" i="4"/>
  <c r="I668" i="4"/>
  <c r="H668" i="4"/>
  <c r="J664" i="4"/>
  <c r="I664" i="4"/>
  <c r="H664" i="4"/>
  <c r="J660" i="4"/>
  <c r="H660" i="4"/>
  <c r="I660" i="4"/>
  <c r="J656" i="4"/>
  <c r="I656" i="4"/>
  <c r="H656" i="4"/>
  <c r="J652" i="4"/>
  <c r="I652" i="4"/>
  <c r="H652" i="4"/>
  <c r="J648" i="4"/>
  <c r="I648" i="4"/>
  <c r="H648" i="4"/>
  <c r="J644" i="4"/>
  <c r="I644" i="4"/>
  <c r="H644" i="4"/>
  <c r="J640" i="4"/>
  <c r="I640" i="4"/>
  <c r="H640" i="4"/>
  <c r="J636" i="4"/>
  <c r="I636" i="4"/>
  <c r="H636" i="4"/>
  <c r="J632" i="4"/>
  <c r="I632" i="4"/>
  <c r="H632" i="4"/>
  <c r="J628" i="4"/>
  <c r="I628" i="4"/>
  <c r="H628" i="4"/>
  <c r="J624" i="4"/>
  <c r="I624" i="4"/>
  <c r="H624" i="4"/>
  <c r="J620" i="4"/>
  <c r="I620" i="4"/>
  <c r="H620" i="4"/>
  <c r="J616" i="4"/>
  <c r="I616" i="4"/>
  <c r="H616" i="4"/>
  <c r="J612" i="4"/>
  <c r="I612" i="4"/>
  <c r="H612" i="4"/>
  <c r="J608" i="4"/>
  <c r="I608" i="4"/>
  <c r="H608" i="4"/>
  <c r="J604" i="4"/>
  <c r="I604" i="4"/>
  <c r="H604" i="4"/>
  <c r="J600" i="4"/>
  <c r="I600" i="4"/>
  <c r="H600" i="4"/>
  <c r="J596" i="4"/>
  <c r="H596" i="4"/>
  <c r="I596" i="4"/>
  <c r="J592" i="4"/>
  <c r="I592" i="4"/>
  <c r="H592" i="4"/>
  <c r="J588" i="4"/>
  <c r="I588" i="4"/>
  <c r="H588" i="4"/>
  <c r="J584" i="4"/>
  <c r="I584" i="4"/>
  <c r="H584" i="4"/>
  <c r="J580" i="4"/>
  <c r="I580" i="4"/>
  <c r="H580" i="4"/>
  <c r="J576" i="4"/>
  <c r="I576" i="4"/>
  <c r="H576" i="4"/>
  <c r="J572" i="4"/>
  <c r="I572" i="4"/>
  <c r="H572" i="4"/>
  <c r="J568" i="4"/>
  <c r="I568" i="4"/>
  <c r="H568" i="4"/>
  <c r="J564" i="4"/>
  <c r="I564" i="4"/>
  <c r="H564" i="4"/>
  <c r="J560" i="4"/>
  <c r="I560" i="4"/>
  <c r="H560" i="4"/>
  <c r="J556" i="4"/>
  <c r="I556" i="4"/>
  <c r="H556" i="4"/>
  <c r="J552" i="4"/>
  <c r="I552" i="4"/>
  <c r="H552" i="4"/>
  <c r="J548" i="4"/>
  <c r="I548" i="4"/>
  <c r="H548" i="4"/>
  <c r="J544" i="4"/>
  <c r="I544" i="4"/>
  <c r="H544" i="4"/>
  <c r="J540" i="4"/>
  <c r="I540" i="4"/>
  <c r="H540" i="4"/>
  <c r="J536" i="4"/>
  <c r="I536" i="4"/>
  <c r="H536" i="4"/>
  <c r="J532" i="4"/>
  <c r="H532" i="4"/>
  <c r="I532" i="4"/>
  <c r="J528" i="4"/>
  <c r="I528" i="4"/>
  <c r="H528" i="4"/>
  <c r="J524" i="4"/>
  <c r="I524" i="4"/>
  <c r="H524" i="4"/>
  <c r="J520" i="4"/>
  <c r="I520" i="4"/>
  <c r="H520" i="4"/>
  <c r="J516" i="4"/>
  <c r="I516" i="4"/>
  <c r="H516" i="4"/>
  <c r="J512" i="4"/>
  <c r="I512" i="4"/>
  <c r="H512" i="4"/>
  <c r="J508" i="4"/>
  <c r="I508" i="4"/>
  <c r="H508" i="4"/>
  <c r="J504" i="4"/>
  <c r="I504" i="4"/>
  <c r="H504" i="4"/>
  <c r="J500" i="4"/>
  <c r="I500" i="4"/>
  <c r="H500" i="4"/>
  <c r="J496" i="4"/>
  <c r="I496" i="4"/>
  <c r="H496" i="4"/>
  <c r="J492" i="4"/>
  <c r="I492" i="4"/>
  <c r="H492" i="4"/>
  <c r="I488" i="4"/>
  <c r="J488" i="4"/>
  <c r="H488" i="4"/>
  <c r="J484" i="4"/>
  <c r="I484" i="4"/>
  <c r="H484" i="4"/>
  <c r="J480" i="4"/>
  <c r="I480" i="4"/>
  <c r="H480" i="4"/>
  <c r="J476" i="4"/>
  <c r="I476" i="4"/>
  <c r="H476" i="4"/>
  <c r="J472" i="4"/>
  <c r="I472" i="4"/>
  <c r="H472" i="4"/>
  <c r="J468" i="4"/>
  <c r="I468" i="4"/>
  <c r="H468" i="4"/>
  <c r="J464" i="4"/>
  <c r="I464" i="4"/>
  <c r="H464" i="4"/>
  <c r="J460" i="4"/>
  <c r="I460" i="4"/>
  <c r="H460" i="4"/>
  <c r="J456" i="4"/>
  <c r="I456" i="4"/>
  <c r="H456" i="4"/>
  <c r="J452" i="4"/>
  <c r="I452" i="4"/>
  <c r="H452" i="4"/>
  <c r="J448" i="4"/>
  <c r="I448" i="4"/>
  <c r="H448" i="4"/>
  <c r="J444" i="4"/>
  <c r="I444" i="4"/>
  <c r="H444" i="4"/>
  <c r="J440" i="4"/>
  <c r="I440" i="4"/>
  <c r="H440" i="4"/>
  <c r="J436" i="4"/>
  <c r="I436" i="4"/>
  <c r="H436" i="4"/>
  <c r="J432" i="4"/>
  <c r="I432" i="4"/>
  <c r="H432" i="4"/>
  <c r="J428" i="4"/>
  <c r="I428" i="4"/>
  <c r="H428" i="4"/>
  <c r="J424" i="4"/>
  <c r="I424" i="4"/>
  <c r="H424" i="4"/>
  <c r="J420" i="4"/>
  <c r="I420" i="4"/>
  <c r="H420" i="4"/>
  <c r="J416" i="4"/>
  <c r="I416" i="4"/>
  <c r="H416" i="4"/>
  <c r="J412" i="4"/>
  <c r="I412" i="4"/>
  <c r="H412" i="4"/>
  <c r="J408" i="4"/>
  <c r="I408" i="4"/>
  <c r="H408" i="4"/>
  <c r="J404" i="4"/>
  <c r="I404" i="4"/>
  <c r="H404" i="4"/>
  <c r="J400" i="4"/>
  <c r="I400" i="4"/>
  <c r="H400" i="4"/>
  <c r="J396" i="4"/>
  <c r="I396" i="4"/>
  <c r="H396" i="4"/>
  <c r="J392" i="4"/>
  <c r="I392" i="4"/>
  <c r="H392" i="4"/>
  <c r="J388" i="4"/>
  <c r="I388" i="4"/>
  <c r="H388" i="4"/>
  <c r="J384" i="4"/>
  <c r="I384" i="4"/>
  <c r="H384" i="4"/>
  <c r="J380" i="4"/>
  <c r="I380" i="4"/>
  <c r="H380" i="4"/>
  <c r="J376" i="4"/>
  <c r="I376" i="4"/>
  <c r="H376" i="4"/>
  <c r="J372" i="4"/>
  <c r="I372" i="4"/>
  <c r="H372" i="4"/>
  <c r="J368" i="4"/>
  <c r="I368" i="4"/>
  <c r="H368" i="4"/>
  <c r="J364" i="4"/>
  <c r="I364" i="4"/>
  <c r="H364" i="4"/>
  <c r="J360" i="4"/>
  <c r="I360" i="4"/>
  <c r="H360" i="4"/>
  <c r="J356" i="4"/>
  <c r="I356" i="4"/>
  <c r="H356" i="4"/>
  <c r="J352" i="4"/>
  <c r="I352" i="4"/>
  <c r="H352" i="4"/>
  <c r="J348" i="4"/>
  <c r="I348" i="4"/>
  <c r="H348" i="4"/>
  <c r="J344" i="4"/>
  <c r="I344" i="4"/>
  <c r="H344" i="4"/>
  <c r="J340" i="4"/>
  <c r="I340" i="4"/>
  <c r="H340" i="4"/>
  <c r="J336" i="4"/>
  <c r="I336" i="4"/>
  <c r="H336" i="4"/>
  <c r="J332" i="4"/>
  <c r="I332" i="4"/>
  <c r="H332" i="4"/>
  <c r="J328" i="4"/>
  <c r="I328" i="4"/>
  <c r="H328" i="4"/>
  <c r="J324" i="4"/>
  <c r="I324" i="4"/>
  <c r="H324" i="4"/>
  <c r="J320" i="4"/>
  <c r="I320" i="4"/>
  <c r="H320" i="4"/>
  <c r="J316" i="4"/>
  <c r="I316" i="4"/>
  <c r="H316" i="4"/>
  <c r="J312" i="4"/>
  <c r="I312" i="4"/>
  <c r="H312" i="4"/>
  <c r="I308" i="4"/>
  <c r="J308" i="4"/>
  <c r="H308" i="4"/>
  <c r="J304" i="4"/>
  <c r="I304" i="4"/>
  <c r="H304" i="4"/>
  <c r="J300" i="4"/>
  <c r="I300" i="4"/>
  <c r="H300" i="4"/>
  <c r="J296" i="4"/>
  <c r="I296" i="4"/>
  <c r="H296" i="4"/>
  <c r="J292" i="4"/>
  <c r="I292" i="4"/>
  <c r="H292" i="4"/>
  <c r="J288" i="4"/>
  <c r="I288" i="4"/>
  <c r="H288" i="4"/>
  <c r="J284" i="4"/>
  <c r="I284" i="4"/>
  <c r="H284" i="4"/>
  <c r="J280" i="4"/>
  <c r="I280" i="4"/>
  <c r="H280" i="4"/>
  <c r="J276" i="4"/>
  <c r="I276" i="4"/>
  <c r="H276" i="4"/>
  <c r="J272" i="4"/>
  <c r="I272" i="4"/>
  <c r="H272" i="4"/>
  <c r="J268" i="4"/>
  <c r="I268" i="4"/>
  <c r="H268" i="4"/>
  <c r="J264" i="4"/>
  <c r="I264" i="4"/>
  <c r="H264" i="4"/>
  <c r="J260" i="4"/>
  <c r="I260" i="4"/>
  <c r="H260" i="4"/>
  <c r="J256" i="4"/>
  <c r="I256" i="4"/>
  <c r="H256" i="4"/>
  <c r="J252" i="4"/>
  <c r="I252" i="4"/>
  <c r="H252" i="4"/>
  <c r="J248" i="4"/>
  <c r="I248" i="4"/>
  <c r="H248" i="4"/>
  <c r="J244" i="4"/>
  <c r="I244" i="4"/>
  <c r="H244" i="4"/>
  <c r="J240" i="4"/>
  <c r="I240" i="4"/>
  <c r="H240" i="4"/>
  <c r="J236" i="4"/>
  <c r="I236" i="4"/>
  <c r="H236" i="4"/>
  <c r="J232" i="4"/>
  <c r="I232" i="4"/>
  <c r="H232" i="4"/>
  <c r="J228" i="4"/>
  <c r="I228" i="4"/>
  <c r="H228" i="4"/>
  <c r="J224" i="4"/>
  <c r="I224" i="4"/>
  <c r="H224" i="4"/>
  <c r="J220" i="4"/>
  <c r="I220" i="4"/>
  <c r="H220" i="4"/>
  <c r="J216" i="4"/>
  <c r="I216" i="4"/>
  <c r="H216" i="4"/>
  <c r="J212" i="4"/>
  <c r="I212" i="4"/>
  <c r="H212" i="4"/>
  <c r="J208" i="4"/>
  <c r="I208" i="4"/>
  <c r="H208" i="4"/>
  <c r="J204" i="4"/>
  <c r="I204" i="4"/>
  <c r="H204" i="4"/>
  <c r="J200" i="4"/>
  <c r="I200" i="4"/>
  <c r="H200" i="4"/>
  <c r="J196" i="4"/>
  <c r="I196" i="4"/>
  <c r="H196" i="4"/>
  <c r="J192" i="4"/>
  <c r="I192" i="4"/>
  <c r="H192" i="4"/>
  <c r="J188" i="4"/>
  <c r="I188" i="4"/>
  <c r="H188" i="4"/>
  <c r="J184" i="4"/>
  <c r="I184" i="4"/>
  <c r="H184" i="4"/>
  <c r="J180" i="4"/>
  <c r="I180" i="4"/>
  <c r="H180" i="4"/>
  <c r="J176" i="4"/>
  <c r="I176" i="4"/>
  <c r="H176" i="4"/>
  <c r="J172" i="4"/>
  <c r="I172" i="4"/>
  <c r="H172" i="4"/>
  <c r="J168" i="4"/>
  <c r="I168" i="4"/>
  <c r="H168" i="4"/>
  <c r="J164" i="4"/>
  <c r="I164" i="4"/>
  <c r="H164" i="4"/>
  <c r="J160" i="4"/>
  <c r="I160" i="4"/>
  <c r="H160" i="4"/>
  <c r="J156" i="4"/>
  <c r="I156" i="4"/>
  <c r="H156" i="4"/>
  <c r="J152" i="4"/>
  <c r="I152" i="4"/>
  <c r="H152" i="4"/>
  <c r="J148" i="4"/>
  <c r="I148" i="4"/>
  <c r="H148" i="4"/>
  <c r="J144" i="4"/>
  <c r="I144" i="4"/>
  <c r="H144" i="4"/>
  <c r="J140" i="4"/>
  <c r="I140" i="4"/>
  <c r="H140" i="4"/>
  <c r="J136" i="4"/>
  <c r="I136" i="4"/>
  <c r="H136" i="4"/>
  <c r="J132" i="4"/>
  <c r="I132" i="4"/>
  <c r="H132" i="4"/>
  <c r="J128" i="4"/>
  <c r="I128" i="4"/>
  <c r="H128" i="4"/>
  <c r="J124" i="4"/>
  <c r="I124" i="4"/>
  <c r="H124" i="4"/>
  <c r="J120" i="4"/>
  <c r="I120" i="4"/>
  <c r="H120" i="4"/>
  <c r="J116" i="4"/>
  <c r="I116" i="4"/>
  <c r="H116" i="4"/>
  <c r="J112" i="4"/>
  <c r="I112" i="4"/>
  <c r="H112" i="4"/>
  <c r="J108" i="4"/>
  <c r="I108" i="4"/>
  <c r="H108" i="4"/>
  <c r="J104" i="4"/>
  <c r="I104" i="4"/>
  <c r="H104" i="4"/>
  <c r="G104" i="4"/>
  <c r="J100" i="4"/>
  <c r="I100" i="4"/>
  <c r="H100" i="4"/>
  <c r="J96" i="4"/>
  <c r="I96" i="4"/>
  <c r="H96" i="4"/>
  <c r="G96" i="4"/>
  <c r="J92" i="4"/>
  <c r="I92" i="4"/>
  <c r="H92" i="4"/>
  <c r="J88" i="4"/>
  <c r="I88" i="4"/>
  <c r="H88" i="4"/>
  <c r="G88" i="4"/>
  <c r="J84" i="4"/>
  <c r="I84" i="4"/>
  <c r="H84" i="4"/>
  <c r="J80" i="4"/>
  <c r="I80" i="4"/>
  <c r="H80" i="4"/>
  <c r="G80" i="4"/>
  <c r="J76" i="4"/>
  <c r="I76" i="4"/>
  <c r="H76" i="4"/>
  <c r="J72" i="4"/>
  <c r="I72" i="4"/>
  <c r="H72" i="4"/>
  <c r="G72" i="4"/>
  <c r="J68" i="4"/>
  <c r="I68" i="4"/>
  <c r="H68" i="4"/>
  <c r="J64" i="4"/>
  <c r="I64" i="4"/>
  <c r="H64" i="4"/>
  <c r="G64" i="4"/>
  <c r="J60" i="4"/>
  <c r="I60" i="4"/>
  <c r="H60" i="4"/>
  <c r="J56" i="4"/>
  <c r="I56" i="4"/>
  <c r="H56" i="4"/>
  <c r="G56" i="4"/>
  <c r="J52" i="4"/>
  <c r="I52" i="4"/>
  <c r="H52" i="4"/>
  <c r="J48" i="4"/>
  <c r="I48" i="4"/>
  <c r="H48" i="4"/>
  <c r="G48" i="4"/>
  <c r="J44" i="4"/>
  <c r="I44" i="4"/>
  <c r="H44" i="4"/>
  <c r="J40" i="4"/>
  <c r="I40" i="4"/>
  <c r="H40" i="4"/>
  <c r="G40" i="4"/>
  <c r="J36" i="4"/>
  <c r="I36" i="4"/>
  <c r="H36" i="4"/>
  <c r="J32" i="4"/>
  <c r="I32" i="4"/>
  <c r="H32" i="4"/>
  <c r="G32" i="4"/>
  <c r="J28" i="4"/>
  <c r="I28" i="4"/>
  <c r="H28" i="4"/>
  <c r="J24" i="4"/>
  <c r="I24" i="4"/>
  <c r="H24" i="4"/>
  <c r="G24" i="4"/>
  <c r="J20" i="4"/>
  <c r="I20" i="4"/>
  <c r="H20" i="4"/>
  <c r="J16" i="4"/>
  <c r="I16" i="4"/>
  <c r="H16" i="4"/>
  <c r="G16" i="4"/>
  <c r="J12" i="4"/>
  <c r="I12" i="4"/>
  <c r="H12" i="4"/>
  <c r="J8" i="4"/>
  <c r="I8" i="4"/>
  <c r="H8" i="4"/>
  <c r="G8" i="4"/>
  <c r="J4" i="4"/>
  <c r="I4" i="4"/>
  <c r="H4" i="4"/>
  <c r="G1935" i="4"/>
  <c r="G1927" i="4"/>
  <c r="G1919" i="4"/>
  <c r="G1911" i="4"/>
  <c r="G1903" i="4"/>
  <c r="G1895" i="4"/>
  <c r="G1887" i="4"/>
  <c r="G1875" i="4"/>
  <c r="G1871" i="4"/>
  <c r="G1863" i="4"/>
  <c r="G1855" i="4"/>
  <c r="G1847" i="4"/>
  <c r="G1843" i="4"/>
  <c r="G1835" i="4"/>
  <c r="G1827" i="4"/>
  <c r="G1815" i="4"/>
  <c r="G1807" i="4"/>
  <c r="G1799" i="4"/>
  <c r="G1791" i="4"/>
  <c r="G1783" i="4"/>
  <c r="G1775" i="4"/>
  <c r="G1771" i="4"/>
  <c r="G1763" i="4"/>
  <c r="G1755" i="4"/>
  <c r="G1747" i="4"/>
  <c r="G1739" i="4"/>
  <c r="G1735" i="4"/>
  <c r="G1727" i="4"/>
  <c r="G1719" i="4"/>
  <c r="G1711" i="4"/>
  <c r="G1707" i="4"/>
  <c r="G1699" i="4"/>
  <c r="G1691" i="4"/>
  <c r="G1683" i="4"/>
  <c r="G1675" i="4"/>
  <c r="G1667" i="4"/>
  <c r="G1659" i="4"/>
  <c r="G1651" i="4"/>
  <c r="G1635" i="4"/>
  <c r="G1595" i="4"/>
  <c r="G1098" i="4"/>
  <c r="G1093" i="4"/>
  <c r="G1088" i="4"/>
  <c r="G1082" i="4"/>
  <c r="G1077" i="4"/>
  <c r="G1072" i="4"/>
  <c r="G1066" i="4"/>
  <c r="G1061" i="4"/>
  <c r="G1056" i="4"/>
  <c r="G1050" i="4"/>
  <c r="G1045" i="4"/>
  <c r="G1040" i="4"/>
  <c r="G1034" i="4"/>
  <c r="G1029" i="4"/>
  <c r="G1024" i="4"/>
  <c r="G1018" i="4"/>
  <c r="G1013" i="4"/>
  <c r="G1008" i="4"/>
  <c r="G1002" i="4"/>
  <c r="G997" i="4"/>
  <c r="G992" i="4"/>
  <c r="G986" i="4"/>
  <c r="G981" i="4"/>
  <c r="G976" i="4"/>
  <c r="G970" i="4"/>
  <c r="G965" i="4"/>
  <c r="G960" i="4"/>
  <c r="G954" i="4"/>
  <c r="G949" i="4"/>
  <c r="G944" i="4"/>
  <c r="G938" i="4"/>
  <c r="G933" i="4"/>
  <c r="G928" i="4"/>
  <c r="G922" i="4"/>
  <c r="G917" i="4"/>
  <c r="G912" i="4"/>
  <c r="G906" i="4"/>
  <c r="G901" i="4"/>
  <c r="G896" i="4"/>
  <c r="G890" i="4"/>
  <c r="G885" i="4"/>
  <c r="G880" i="4"/>
  <c r="G874" i="4"/>
  <c r="G869" i="4"/>
  <c r="G864" i="4"/>
  <c r="G858" i="4"/>
  <c r="G853" i="4"/>
  <c r="G848" i="4"/>
  <c r="G842" i="4"/>
  <c r="G837" i="4"/>
  <c r="G832" i="4"/>
  <c r="G826" i="4"/>
  <c r="G821" i="4"/>
  <c r="G816" i="4"/>
  <c r="G810" i="4"/>
  <c r="G805" i="4"/>
  <c r="G800" i="4"/>
  <c r="G794" i="4"/>
  <c r="G789" i="4"/>
  <c r="G784" i="4"/>
  <c r="G778" i="4"/>
  <c r="G773" i="4"/>
  <c r="G768" i="4"/>
  <c r="G762" i="4"/>
  <c r="G757" i="4"/>
  <c r="G752" i="4"/>
  <c r="G746" i="4"/>
  <c r="G741" i="4"/>
  <c r="G736" i="4"/>
  <c r="G730" i="4"/>
  <c r="G725" i="4"/>
  <c r="G720" i="4"/>
  <c r="G714" i="4"/>
  <c r="G709" i="4"/>
  <c r="G704" i="4"/>
  <c r="G698" i="4"/>
  <c r="G693" i="4"/>
  <c r="G688" i="4"/>
  <c r="G682" i="4"/>
  <c r="G677" i="4"/>
  <c r="G672" i="4"/>
  <c r="G666" i="4"/>
  <c r="G661" i="4"/>
  <c r="G656" i="4"/>
  <c r="G650" i="4"/>
  <c r="G645" i="4"/>
  <c r="G640" i="4"/>
  <c r="G634" i="4"/>
  <c r="G629" i="4"/>
  <c r="G624" i="4"/>
  <c r="G618" i="4"/>
  <c r="G613" i="4"/>
  <c r="G608" i="4"/>
  <c r="G602" i="4"/>
  <c r="G597" i="4"/>
  <c r="G592" i="4"/>
  <c r="G586" i="4"/>
  <c r="G581" i="4"/>
  <c r="G576" i="4"/>
  <c r="G570" i="4"/>
  <c r="G565" i="4"/>
  <c r="G560" i="4"/>
  <c r="G554" i="4"/>
  <c r="G549" i="4"/>
  <c r="G544" i="4"/>
  <c r="G538" i="4"/>
  <c r="G533" i="4"/>
  <c r="G528" i="4"/>
  <c r="G522" i="4"/>
  <c r="G517" i="4"/>
  <c r="G512" i="4"/>
  <c r="G506" i="4"/>
  <c r="G501" i="4"/>
  <c r="G496" i="4"/>
  <c r="G490" i="4"/>
  <c r="G485" i="4"/>
  <c r="G480" i="4"/>
  <c r="G474" i="4"/>
  <c r="G469" i="4"/>
  <c r="G464" i="4"/>
  <c r="G458" i="4"/>
  <c r="G453" i="4"/>
  <c r="G448" i="4"/>
  <c r="G442" i="4"/>
  <c r="G437" i="4"/>
  <c r="G432" i="4"/>
  <c r="G426" i="4"/>
  <c r="G421" i="4"/>
  <c r="G416" i="4"/>
  <c r="G410" i="4"/>
  <c r="G405" i="4"/>
  <c r="G400" i="4"/>
  <c r="G394" i="4"/>
  <c r="G389" i="4"/>
  <c r="G384" i="4"/>
  <c r="G378" i="4"/>
  <c r="G373" i="4"/>
  <c r="G368" i="4"/>
  <c r="G362" i="4"/>
  <c r="G357" i="4"/>
  <c r="G352" i="4"/>
  <c r="G346" i="4"/>
  <c r="G341" i="4"/>
  <c r="G336" i="4"/>
  <c r="G328" i="4"/>
  <c r="G320" i="4"/>
  <c r="G312" i="4"/>
  <c r="G304" i="4"/>
  <c r="G296" i="4"/>
  <c r="G288" i="4"/>
  <c r="G280" i="4"/>
  <c r="G272" i="4"/>
  <c r="G264" i="4"/>
  <c r="G256" i="4"/>
  <c r="G248" i="4"/>
  <c r="G240" i="4"/>
  <c r="G232" i="4"/>
  <c r="G224" i="4"/>
  <c r="G216" i="4"/>
  <c r="G208" i="4"/>
  <c r="G200" i="4"/>
  <c r="G192" i="4"/>
  <c r="G184" i="4"/>
  <c r="G176" i="4"/>
  <c r="G168" i="4"/>
  <c r="G160" i="4"/>
  <c r="G152" i="4"/>
  <c r="G144" i="4"/>
  <c r="G136" i="4"/>
  <c r="G128" i="4"/>
  <c r="G120" i="4"/>
  <c r="G112" i="4"/>
  <c r="G92" i="4"/>
  <c r="G81" i="4"/>
  <c r="G60" i="4"/>
  <c r="G49" i="4"/>
  <c r="G28" i="4"/>
  <c r="G17" i="4"/>
  <c r="H1932" i="4"/>
  <c r="J1925" i="4"/>
  <c r="I1925" i="4"/>
  <c r="H1925" i="4"/>
  <c r="J1905" i="4"/>
  <c r="I1905" i="4"/>
  <c r="H1905" i="4"/>
  <c r="J1881" i="4"/>
  <c r="I1881" i="4"/>
  <c r="H1881" i="4"/>
  <c r="J1865" i="4"/>
  <c r="I1865" i="4"/>
  <c r="H1865" i="4"/>
  <c r="J1849" i="4"/>
  <c r="I1849" i="4"/>
  <c r="H1849" i="4"/>
  <c r="J1817" i="4"/>
  <c r="I1817" i="4"/>
  <c r="H1817" i="4"/>
  <c r="J1931" i="4"/>
  <c r="I1931" i="4"/>
  <c r="H1931" i="4"/>
  <c r="J1923" i="4"/>
  <c r="I1923" i="4"/>
  <c r="H1923" i="4"/>
  <c r="J1915" i="4"/>
  <c r="I1915" i="4"/>
  <c r="H1915" i="4"/>
  <c r="J1907" i="4"/>
  <c r="I1907" i="4"/>
  <c r="H1907" i="4"/>
  <c r="J1899" i="4"/>
  <c r="I1899" i="4"/>
  <c r="H1899" i="4"/>
  <c r="J1891" i="4"/>
  <c r="I1891" i="4"/>
  <c r="H1891" i="4"/>
  <c r="J1883" i="4"/>
  <c r="I1883" i="4"/>
  <c r="H1883" i="4"/>
  <c r="J1879" i="4"/>
  <c r="I1879" i="4"/>
  <c r="H1879" i="4"/>
  <c r="J1867" i="4"/>
  <c r="I1867" i="4"/>
  <c r="H1867" i="4"/>
  <c r="J1859" i="4"/>
  <c r="I1859" i="4"/>
  <c r="H1859" i="4"/>
  <c r="J1851" i="4"/>
  <c r="I1851" i="4"/>
  <c r="H1851" i="4"/>
  <c r="J1839" i="4"/>
  <c r="I1839" i="4"/>
  <c r="H1839" i="4"/>
  <c r="J1831" i="4"/>
  <c r="I1831" i="4"/>
  <c r="H1831" i="4"/>
  <c r="J1823" i="4"/>
  <c r="I1823" i="4"/>
  <c r="H1823" i="4"/>
  <c r="J1819" i="4"/>
  <c r="I1819" i="4"/>
  <c r="H1819" i="4"/>
  <c r="J1811" i="4"/>
  <c r="I1811" i="4"/>
  <c r="H1811" i="4"/>
  <c r="J1803" i="4"/>
  <c r="I1803" i="4"/>
  <c r="H1803" i="4"/>
  <c r="J1795" i="4"/>
  <c r="I1795" i="4"/>
  <c r="H1795" i="4"/>
  <c r="J1787" i="4"/>
  <c r="I1787" i="4"/>
  <c r="H1787" i="4"/>
  <c r="J1779" i="4"/>
  <c r="I1779" i="4"/>
  <c r="H1779" i="4"/>
  <c r="J1767" i="4"/>
  <c r="I1767" i="4"/>
  <c r="H1767" i="4"/>
  <c r="J1759" i="4"/>
  <c r="I1759" i="4"/>
  <c r="H1759" i="4"/>
  <c r="J1751" i="4"/>
  <c r="I1751" i="4"/>
  <c r="H1751" i="4"/>
  <c r="J1743" i="4"/>
  <c r="I1743" i="4"/>
  <c r="H1743" i="4"/>
  <c r="J1731" i="4"/>
  <c r="I1731" i="4"/>
  <c r="H1731" i="4"/>
  <c r="J1723" i="4"/>
  <c r="I1723" i="4"/>
  <c r="H1723" i="4"/>
  <c r="J1715" i="4"/>
  <c r="I1715" i="4"/>
  <c r="H1715" i="4"/>
  <c r="J1703" i="4"/>
  <c r="I1703" i="4"/>
  <c r="H1703" i="4"/>
  <c r="J1695" i="4"/>
  <c r="I1695" i="4"/>
  <c r="H1695" i="4"/>
  <c r="J1687" i="4"/>
  <c r="I1687" i="4"/>
  <c r="H1687" i="4"/>
  <c r="J1679" i="4"/>
  <c r="I1679" i="4"/>
  <c r="H1679" i="4"/>
  <c r="J1671" i="4"/>
  <c r="I1671" i="4"/>
  <c r="H1671" i="4"/>
  <c r="J1663" i="4"/>
  <c r="I1663" i="4"/>
  <c r="H1663" i="4"/>
  <c r="J1655" i="4"/>
  <c r="I1655" i="4"/>
  <c r="H1655" i="4"/>
  <c r="J1647" i="4"/>
  <c r="I1647" i="4"/>
  <c r="H1647" i="4"/>
  <c r="J1643" i="4"/>
  <c r="I1643" i="4"/>
  <c r="H1643" i="4"/>
  <c r="J1639" i="4"/>
  <c r="I1639" i="4"/>
  <c r="H1639" i="4"/>
  <c r="J1631" i="4"/>
  <c r="I1631" i="4"/>
  <c r="H1631" i="4"/>
  <c r="J1627" i="4"/>
  <c r="I1627" i="4"/>
  <c r="H1627" i="4"/>
  <c r="J1623" i="4"/>
  <c r="I1623" i="4"/>
  <c r="H1623" i="4"/>
  <c r="J1619" i="4"/>
  <c r="I1619" i="4"/>
  <c r="H1619" i="4"/>
  <c r="J1615" i="4"/>
  <c r="I1615" i="4"/>
  <c r="H1615" i="4"/>
  <c r="J1611" i="4"/>
  <c r="I1611" i="4"/>
  <c r="H1611" i="4"/>
  <c r="J1607" i="4"/>
  <c r="I1607" i="4"/>
  <c r="H1607" i="4"/>
  <c r="J1603" i="4"/>
  <c r="I1603" i="4"/>
  <c r="H1603" i="4"/>
  <c r="J1599" i="4"/>
  <c r="I1599" i="4"/>
  <c r="H1599" i="4"/>
  <c r="J1591" i="4"/>
  <c r="I1591" i="4"/>
  <c r="H1591" i="4"/>
  <c r="J1587" i="4"/>
  <c r="I1587" i="4"/>
  <c r="H1587" i="4"/>
  <c r="J1583" i="4"/>
  <c r="I1583" i="4"/>
  <c r="H1583" i="4"/>
  <c r="J1579" i="4"/>
  <c r="I1579" i="4"/>
  <c r="H1579" i="4"/>
  <c r="J1575" i="4"/>
  <c r="I1575" i="4"/>
  <c r="H1575" i="4"/>
  <c r="J1571" i="4"/>
  <c r="I1571" i="4"/>
  <c r="H1571" i="4"/>
  <c r="J1567" i="4"/>
  <c r="I1567" i="4"/>
  <c r="H1567" i="4"/>
  <c r="J1563" i="4"/>
  <c r="I1563" i="4"/>
  <c r="H1563" i="4"/>
  <c r="J1559" i="4"/>
  <c r="I1559" i="4"/>
  <c r="H1559" i="4"/>
  <c r="J1555" i="4"/>
  <c r="I1555" i="4"/>
  <c r="H1555" i="4"/>
  <c r="J1551" i="4"/>
  <c r="I1551" i="4"/>
  <c r="H1551" i="4"/>
  <c r="J1547" i="4"/>
  <c r="I1547" i="4"/>
  <c r="H1547" i="4"/>
  <c r="J1543" i="4"/>
  <c r="I1543" i="4"/>
  <c r="H1543" i="4"/>
  <c r="J1539" i="4"/>
  <c r="I1539" i="4"/>
  <c r="H1539" i="4"/>
  <c r="J1535" i="4"/>
  <c r="I1535" i="4"/>
  <c r="H1535" i="4"/>
  <c r="J1531" i="4"/>
  <c r="I1531" i="4"/>
  <c r="H1531" i="4"/>
  <c r="J1527" i="4"/>
  <c r="I1527" i="4"/>
  <c r="H1527" i="4"/>
  <c r="J1523" i="4"/>
  <c r="I1523" i="4"/>
  <c r="H1523" i="4"/>
  <c r="J1519" i="4"/>
  <c r="I1519" i="4"/>
  <c r="H1519" i="4"/>
  <c r="J1515" i="4"/>
  <c r="I1515" i="4"/>
  <c r="H1515" i="4"/>
  <c r="J1511" i="4"/>
  <c r="I1511" i="4"/>
  <c r="H1511" i="4"/>
  <c r="J1507" i="4"/>
  <c r="I1507" i="4"/>
  <c r="H1507" i="4"/>
  <c r="J1503" i="4"/>
  <c r="I1503" i="4"/>
  <c r="H1503" i="4"/>
  <c r="J1499" i="4"/>
  <c r="I1499" i="4"/>
  <c r="H1499" i="4"/>
  <c r="J1495" i="4"/>
  <c r="I1495" i="4"/>
  <c r="H1495" i="4"/>
  <c r="J1491" i="4"/>
  <c r="I1491" i="4"/>
  <c r="H1491" i="4"/>
  <c r="J1487" i="4"/>
  <c r="I1487" i="4"/>
  <c r="H1487" i="4"/>
  <c r="J1483" i="4"/>
  <c r="I1483" i="4"/>
  <c r="H1483" i="4"/>
  <c r="J1479" i="4"/>
  <c r="I1479" i="4"/>
  <c r="H1479" i="4"/>
  <c r="J1475" i="4"/>
  <c r="I1475" i="4"/>
  <c r="H1475" i="4"/>
  <c r="J1471" i="4"/>
  <c r="I1471" i="4"/>
  <c r="H1471" i="4"/>
  <c r="J1467" i="4"/>
  <c r="I1467" i="4"/>
  <c r="H1467" i="4"/>
  <c r="J1463" i="4"/>
  <c r="I1463" i="4"/>
  <c r="H1463" i="4"/>
  <c r="J1459" i="4"/>
  <c r="I1459" i="4"/>
  <c r="H1459" i="4"/>
  <c r="J1455" i="4"/>
  <c r="I1455" i="4"/>
  <c r="H1455" i="4"/>
  <c r="J1451" i="4"/>
  <c r="I1451" i="4"/>
  <c r="H1451" i="4"/>
  <c r="J1447" i="4"/>
  <c r="I1447" i="4"/>
  <c r="H1447" i="4"/>
  <c r="J1443" i="4"/>
  <c r="I1443" i="4"/>
  <c r="H1443" i="4"/>
  <c r="J1439" i="4"/>
  <c r="I1439" i="4"/>
  <c r="H1439" i="4"/>
  <c r="J1435" i="4"/>
  <c r="I1435" i="4"/>
  <c r="H1435" i="4"/>
  <c r="J1431" i="4"/>
  <c r="I1431" i="4"/>
  <c r="H1431" i="4"/>
  <c r="J1427" i="4"/>
  <c r="I1427" i="4"/>
  <c r="H1427" i="4"/>
  <c r="J1423" i="4"/>
  <c r="I1423" i="4"/>
  <c r="H1423" i="4"/>
  <c r="J1419" i="4"/>
  <c r="I1419" i="4"/>
  <c r="H1419" i="4"/>
  <c r="J1415" i="4"/>
  <c r="I1415" i="4"/>
  <c r="H1415" i="4"/>
  <c r="J1411" i="4"/>
  <c r="I1411" i="4"/>
  <c r="H1411" i="4"/>
  <c r="J1407" i="4"/>
  <c r="I1407" i="4"/>
  <c r="H1407" i="4"/>
  <c r="J1403" i="4"/>
  <c r="I1403" i="4"/>
  <c r="H1403" i="4"/>
  <c r="J1399" i="4"/>
  <c r="I1399" i="4"/>
  <c r="H1399" i="4"/>
  <c r="J1395" i="4"/>
  <c r="I1395" i="4"/>
  <c r="H1395" i="4"/>
  <c r="J1391" i="4"/>
  <c r="I1391" i="4"/>
  <c r="H1391" i="4"/>
  <c r="J1387" i="4"/>
  <c r="I1387" i="4"/>
  <c r="H1387" i="4"/>
  <c r="J1383" i="4"/>
  <c r="I1383" i="4"/>
  <c r="H1383" i="4"/>
  <c r="J1379" i="4"/>
  <c r="I1379" i="4"/>
  <c r="H1379" i="4"/>
  <c r="J1375" i="4"/>
  <c r="I1375" i="4"/>
  <c r="H1375" i="4"/>
  <c r="J1371" i="4"/>
  <c r="I1371" i="4"/>
  <c r="H1371" i="4"/>
  <c r="J1367" i="4"/>
  <c r="I1367" i="4"/>
  <c r="H1367" i="4"/>
  <c r="J1363" i="4"/>
  <c r="I1363" i="4"/>
  <c r="H1363" i="4"/>
  <c r="J1359" i="4"/>
  <c r="I1359" i="4"/>
  <c r="H1359" i="4"/>
  <c r="J1355" i="4"/>
  <c r="I1355" i="4"/>
  <c r="H1355" i="4"/>
  <c r="J1351" i="4"/>
  <c r="I1351" i="4"/>
  <c r="H1351" i="4"/>
  <c r="J1347" i="4"/>
  <c r="I1347" i="4"/>
  <c r="H1347" i="4"/>
  <c r="J1343" i="4"/>
  <c r="I1343" i="4"/>
  <c r="H1343" i="4"/>
  <c r="J1339" i="4"/>
  <c r="I1339" i="4"/>
  <c r="H1339" i="4"/>
  <c r="J1335" i="4"/>
  <c r="I1335" i="4"/>
  <c r="H1335" i="4"/>
  <c r="J1331" i="4"/>
  <c r="I1331" i="4"/>
  <c r="H1331" i="4"/>
  <c r="J1327" i="4"/>
  <c r="I1327" i="4"/>
  <c r="H1327" i="4"/>
  <c r="J1323" i="4"/>
  <c r="I1323" i="4"/>
  <c r="H1323" i="4"/>
  <c r="J1319" i="4"/>
  <c r="I1319" i="4"/>
  <c r="H1319" i="4"/>
  <c r="J1315" i="4"/>
  <c r="I1315" i="4"/>
  <c r="H1315" i="4"/>
  <c r="J1311" i="4"/>
  <c r="I1311" i="4"/>
  <c r="H1311" i="4"/>
  <c r="J1307" i="4"/>
  <c r="I1307" i="4"/>
  <c r="H1307" i="4"/>
  <c r="J1303" i="4"/>
  <c r="I1303" i="4"/>
  <c r="H1303" i="4"/>
  <c r="J1299" i="4"/>
  <c r="I1299" i="4"/>
  <c r="H1299" i="4"/>
  <c r="J1295" i="4"/>
  <c r="I1295" i="4"/>
  <c r="H1295" i="4"/>
  <c r="J1291" i="4"/>
  <c r="I1291" i="4"/>
  <c r="H1291" i="4"/>
  <c r="J1287" i="4"/>
  <c r="I1287" i="4"/>
  <c r="H1287" i="4"/>
  <c r="I1283" i="4"/>
  <c r="J1283" i="4"/>
  <c r="H1283" i="4"/>
  <c r="J1279" i="4"/>
  <c r="I1279" i="4"/>
  <c r="H1279" i="4"/>
  <c r="J1275" i="4"/>
  <c r="I1275" i="4"/>
  <c r="H1275" i="4"/>
  <c r="J1271" i="4"/>
  <c r="I1271" i="4"/>
  <c r="H1271" i="4"/>
  <c r="J1267" i="4"/>
  <c r="I1267" i="4"/>
  <c r="H1267" i="4"/>
  <c r="J1263" i="4"/>
  <c r="I1263" i="4"/>
  <c r="H1263" i="4"/>
  <c r="J1259" i="4"/>
  <c r="I1259" i="4"/>
  <c r="H1259" i="4"/>
  <c r="J1255" i="4"/>
  <c r="I1255" i="4"/>
  <c r="H1255" i="4"/>
  <c r="J1251" i="4"/>
  <c r="I1251" i="4"/>
  <c r="H1251" i="4"/>
  <c r="J1247" i="4"/>
  <c r="I1247" i="4"/>
  <c r="H1247" i="4"/>
  <c r="J1243" i="4"/>
  <c r="I1243" i="4"/>
  <c r="H1243" i="4"/>
  <c r="J1239" i="4"/>
  <c r="I1239" i="4"/>
  <c r="H1239" i="4"/>
  <c r="J1235" i="4"/>
  <c r="I1235" i="4"/>
  <c r="H1235" i="4"/>
  <c r="J1231" i="4"/>
  <c r="I1231" i="4"/>
  <c r="H1231" i="4"/>
  <c r="J1227" i="4"/>
  <c r="I1227" i="4"/>
  <c r="H1227" i="4"/>
  <c r="J1223" i="4"/>
  <c r="I1223" i="4"/>
  <c r="H1223" i="4"/>
  <c r="J1219" i="4"/>
  <c r="I1219" i="4"/>
  <c r="H1219" i="4"/>
  <c r="J1215" i="4"/>
  <c r="I1215" i="4"/>
  <c r="H1215" i="4"/>
  <c r="J1211" i="4"/>
  <c r="I1211" i="4"/>
  <c r="H1211" i="4"/>
  <c r="J1207" i="4"/>
  <c r="I1207" i="4"/>
  <c r="H1207" i="4"/>
  <c r="J1203" i="4"/>
  <c r="I1203" i="4"/>
  <c r="H1203" i="4"/>
  <c r="J1199" i="4"/>
  <c r="I1199" i="4"/>
  <c r="H1199" i="4"/>
  <c r="J1195" i="4"/>
  <c r="I1195" i="4"/>
  <c r="H1195" i="4"/>
  <c r="J1191" i="4"/>
  <c r="I1191" i="4"/>
  <c r="H1191" i="4"/>
  <c r="J1187" i="4"/>
  <c r="I1187" i="4"/>
  <c r="H1187" i="4"/>
  <c r="J1183" i="4"/>
  <c r="I1183" i="4"/>
  <c r="H1183" i="4"/>
  <c r="J1179" i="4"/>
  <c r="I1179" i="4"/>
  <c r="H1179" i="4"/>
  <c r="J1175" i="4"/>
  <c r="I1175" i="4"/>
  <c r="H1175" i="4"/>
  <c r="J1171" i="4"/>
  <c r="I1171" i="4"/>
  <c r="H1171" i="4"/>
  <c r="J1167" i="4"/>
  <c r="I1167" i="4"/>
  <c r="H1167" i="4"/>
  <c r="J1163" i="4"/>
  <c r="I1163" i="4"/>
  <c r="H1163" i="4"/>
  <c r="J1159" i="4"/>
  <c r="I1159" i="4"/>
  <c r="H1159" i="4"/>
  <c r="J1155" i="4"/>
  <c r="I1155" i="4"/>
  <c r="H1155" i="4"/>
  <c r="J1151" i="4"/>
  <c r="I1151" i="4"/>
  <c r="H1151" i="4"/>
  <c r="J1147" i="4"/>
  <c r="I1147" i="4"/>
  <c r="H1147" i="4"/>
  <c r="J1143" i="4"/>
  <c r="I1143" i="4"/>
  <c r="H1143" i="4"/>
  <c r="J1139" i="4"/>
  <c r="I1139" i="4"/>
  <c r="H1139" i="4"/>
  <c r="J1135" i="4"/>
  <c r="I1135" i="4"/>
  <c r="H1135" i="4"/>
  <c r="J1131" i="4"/>
  <c r="I1131" i="4"/>
  <c r="H1131" i="4"/>
  <c r="J1127" i="4"/>
  <c r="I1127" i="4"/>
  <c r="H1127" i="4"/>
  <c r="J1123" i="4"/>
  <c r="I1123" i="4"/>
  <c r="H1123" i="4"/>
  <c r="J1119" i="4"/>
  <c r="I1119" i="4"/>
  <c r="H1119" i="4"/>
  <c r="J1115" i="4"/>
  <c r="I1115" i="4"/>
  <c r="H1115" i="4"/>
  <c r="J1111" i="4"/>
  <c r="I1111" i="4"/>
  <c r="H1111" i="4"/>
  <c r="J1107" i="4"/>
  <c r="I1107" i="4"/>
  <c r="H1107" i="4"/>
  <c r="J1103" i="4"/>
  <c r="I1103" i="4"/>
  <c r="H1103" i="4"/>
  <c r="J1099" i="4"/>
  <c r="I1099" i="4"/>
  <c r="H1099" i="4"/>
  <c r="G1099" i="4"/>
  <c r="J1095" i="4"/>
  <c r="I1095" i="4"/>
  <c r="H1095" i="4"/>
  <c r="G1095" i="4"/>
  <c r="J1091" i="4"/>
  <c r="I1091" i="4"/>
  <c r="H1091" i="4"/>
  <c r="G1091" i="4"/>
  <c r="J1087" i="4"/>
  <c r="I1087" i="4"/>
  <c r="H1087" i="4"/>
  <c r="G1087" i="4"/>
  <c r="J1083" i="4"/>
  <c r="I1083" i="4"/>
  <c r="H1083" i="4"/>
  <c r="G1083" i="4"/>
  <c r="J1079" i="4"/>
  <c r="I1079" i="4"/>
  <c r="H1079" i="4"/>
  <c r="G1079" i="4"/>
  <c r="J1075" i="4"/>
  <c r="I1075" i="4"/>
  <c r="H1075" i="4"/>
  <c r="G1075" i="4"/>
  <c r="J1071" i="4"/>
  <c r="I1071" i="4"/>
  <c r="G1071" i="4"/>
  <c r="H1071" i="4"/>
  <c r="J1067" i="4"/>
  <c r="I1067" i="4"/>
  <c r="H1067" i="4"/>
  <c r="G1067" i="4"/>
  <c r="J1063" i="4"/>
  <c r="I1063" i="4"/>
  <c r="H1063" i="4"/>
  <c r="G1063" i="4"/>
  <c r="J1059" i="4"/>
  <c r="I1059" i="4"/>
  <c r="H1059" i="4"/>
  <c r="G1059" i="4"/>
  <c r="J1055" i="4"/>
  <c r="I1055" i="4"/>
  <c r="H1055" i="4"/>
  <c r="G1055" i="4"/>
  <c r="J1051" i="4"/>
  <c r="I1051" i="4"/>
  <c r="H1051" i="4"/>
  <c r="G1051" i="4"/>
  <c r="J1047" i="4"/>
  <c r="I1047" i="4"/>
  <c r="H1047" i="4"/>
  <c r="G1047" i="4"/>
  <c r="J1043" i="4"/>
  <c r="I1043" i="4"/>
  <c r="G1043" i="4"/>
  <c r="H1043" i="4"/>
  <c r="J1039" i="4"/>
  <c r="I1039" i="4"/>
  <c r="H1039" i="4"/>
  <c r="G1039" i="4"/>
  <c r="J1035" i="4"/>
  <c r="I1035" i="4"/>
  <c r="H1035" i="4"/>
  <c r="G1035" i="4"/>
  <c r="J1031" i="4"/>
  <c r="I1031" i="4"/>
  <c r="H1031" i="4"/>
  <c r="G1031" i="4"/>
  <c r="J1027" i="4"/>
  <c r="I1027" i="4"/>
  <c r="H1027" i="4"/>
  <c r="G1027" i="4"/>
  <c r="J1023" i="4"/>
  <c r="I1023" i="4"/>
  <c r="H1023" i="4"/>
  <c r="G1023" i="4"/>
  <c r="J1019" i="4"/>
  <c r="I1019" i="4"/>
  <c r="H1019" i="4"/>
  <c r="G1019" i="4"/>
  <c r="J1015" i="4"/>
  <c r="I1015" i="4"/>
  <c r="G1015" i="4"/>
  <c r="H1015" i="4"/>
  <c r="J1011" i="4"/>
  <c r="I1011" i="4"/>
  <c r="H1011" i="4"/>
  <c r="G1011" i="4"/>
  <c r="J1007" i="4"/>
  <c r="I1007" i="4"/>
  <c r="H1007" i="4"/>
  <c r="G1007" i="4"/>
  <c r="J1003" i="4"/>
  <c r="I1003" i="4"/>
  <c r="H1003" i="4"/>
  <c r="G1003" i="4"/>
  <c r="J999" i="4"/>
  <c r="I999" i="4"/>
  <c r="H999" i="4"/>
  <c r="G999" i="4"/>
  <c r="J995" i="4"/>
  <c r="I995" i="4"/>
  <c r="H995" i="4"/>
  <c r="G995" i="4"/>
  <c r="J991" i="4"/>
  <c r="I991" i="4"/>
  <c r="H991" i="4"/>
  <c r="G991" i="4"/>
  <c r="J987" i="4"/>
  <c r="I987" i="4"/>
  <c r="G987" i="4"/>
  <c r="H987" i="4"/>
  <c r="J983" i="4"/>
  <c r="I983" i="4"/>
  <c r="H983" i="4"/>
  <c r="G983" i="4"/>
  <c r="J979" i="4"/>
  <c r="I979" i="4"/>
  <c r="H979" i="4"/>
  <c r="G979" i="4"/>
  <c r="J975" i="4"/>
  <c r="I975" i="4"/>
  <c r="H975" i="4"/>
  <c r="G975" i="4"/>
  <c r="J971" i="4"/>
  <c r="I971" i="4"/>
  <c r="H971" i="4"/>
  <c r="G971" i="4"/>
  <c r="J967" i="4"/>
  <c r="I967" i="4"/>
  <c r="H967" i="4"/>
  <c r="G967" i="4"/>
  <c r="J963" i="4"/>
  <c r="I963" i="4"/>
  <c r="H963" i="4"/>
  <c r="G963" i="4"/>
  <c r="J959" i="4"/>
  <c r="H959" i="4"/>
  <c r="I959" i="4"/>
  <c r="G959" i="4"/>
  <c r="J955" i="4"/>
  <c r="I955" i="4"/>
  <c r="H955" i="4"/>
  <c r="G955" i="4"/>
  <c r="J951" i="4"/>
  <c r="I951" i="4"/>
  <c r="H951" i="4"/>
  <c r="G951" i="4"/>
  <c r="J947" i="4"/>
  <c r="I947" i="4"/>
  <c r="H947" i="4"/>
  <c r="G947" i="4"/>
  <c r="J943" i="4"/>
  <c r="I943" i="4"/>
  <c r="H943" i="4"/>
  <c r="G943" i="4"/>
  <c r="J939" i="4"/>
  <c r="I939" i="4"/>
  <c r="H939" i="4"/>
  <c r="G939" i="4"/>
  <c r="J935" i="4"/>
  <c r="I935" i="4"/>
  <c r="H935" i="4"/>
  <c r="G935" i="4"/>
  <c r="J931" i="4"/>
  <c r="I931" i="4"/>
  <c r="H931" i="4"/>
  <c r="G931" i="4"/>
  <c r="J927" i="4"/>
  <c r="I927" i="4"/>
  <c r="H927" i="4"/>
  <c r="G927" i="4"/>
  <c r="J923" i="4"/>
  <c r="I923" i="4"/>
  <c r="H923" i="4"/>
  <c r="G923" i="4"/>
  <c r="J919" i="4"/>
  <c r="I919" i="4"/>
  <c r="H919" i="4"/>
  <c r="G919" i="4"/>
  <c r="J915" i="4"/>
  <c r="I915" i="4"/>
  <c r="H915" i="4"/>
  <c r="G915" i="4"/>
  <c r="J911" i="4"/>
  <c r="I911" i="4"/>
  <c r="H911" i="4"/>
  <c r="G911" i="4"/>
  <c r="J907" i="4"/>
  <c r="I907" i="4"/>
  <c r="H907" i="4"/>
  <c r="G907" i="4"/>
  <c r="J903" i="4"/>
  <c r="I903" i="4"/>
  <c r="H903" i="4"/>
  <c r="G903" i="4"/>
  <c r="J899" i="4"/>
  <c r="I899" i="4"/>
  <c r="H899" i="4"/>
  <c r="G899" i="4"/>
  <c r="J895" i="4"/>
  <c r="I895" i="4"/>
  <c r="H895" i="4"/>
  <c r="G895" i="4"/>
  <c r="J891" i="4"/>
  <c r="I891" i="4"/>
  <c r="H891" i="4"/>
  <c r="G891" i="4"/>
  <c r="J887" i="4"/>
  <c r="I887" i="4"/>
  <c r="H887" i="4"/>
  <c r="G887" i="4"/>
  <c r="J883" i="4"/>
  <c r="I883" i="4"/>
  <c r="H883" i="4"/>
  <c r="G883" i="4"/>
  <c r="J879" i="4"/>
  <c r="I879" i="4"/>
  <c r="H879" i="4"/>
  <c r="G879" i="4"/>
  <c r="J875" i="4"/>
  <c r="I875" i="4"/>
  <c r="H875" i="4"/>
  <c r="G875" i="4"/>
  <c r="J871" i="4"/>
  <c r="I871" i="4"/>
  <c r="H871" i="4"/>
  <c r="G871" i="4"/>
  <c r="J867" i="4"/>
  <c r="I867" i="4"/>
  <c r="H867" i="4"/>
  <c r="G867" i="4"/>
  <c r="J863" i="4"/>
  <c r="I863" i="4"/>
  <c r="H863" i="4"/>
  <c r="G863" i="4"/>
  <c r="J859" i="4"/>
  <c r="I859" i="4"/>
  <c r="H859" i="4"/>
  <c r="G859" i="4"/>
  <c r="J855" i="4"/>
  <c r="I855" i="4"/>
  <c r="H855" i="4"/>
  <c r="G855" i="4"/>
  <c r="J851" i="4"/>
  <c r="I851" i="4"/>
  <c r="G851" i="4"/>
  <c r="H851" i="4"/>
  <c r="J847" i="4"/>
  <c r="I847" i="4"/>
  <c r="H847" i="4"/>
  <c r="G847" i="4"/>
  <c r="J843" i="4"/>
  <c r="I843" i="4"/>
  <c r="H843" i="4"/>
  <c r="G843" i="4"/>
  <c r="J839" i="4"/>
  <c r="I839" i="4"/>
  <c r="H839" i="4"/>
  <c r="G839" i="4"/>
  <c r="J835" i="4"/>
  <c r="I835" i="4"/>
  <c r="H835" i="4"/>
  <c r="G835" i="4"/>
  <c r="J831" i="4"/>
  <c r="I831" i="4"/>
  <c r="H831" i="4"/>
  <c r="G831" i="4"/>
  <c r="J827" i="4"/>
  <c r="I827" i="4"/>
  <c r="H827" i="4"/>
  <c r="G827" i="4"/>
  <c r="J823" i="4"/>
  <c r="I823" i="4"/>
  <c r="H823" i="4"/>
  <c r="G823" i="4"/>
  <c r="J819" i="4"/>
  <c r="I819" i="4"/>
  <c r="H819" i="4"/>
  <c r="G819" i="4"/>
  <c r="J815" i="4"/>
  <c r="I815" i="4"/>
  <c r="H815" i="4"/>
  <c r="G815" i="4"/>
  <c r="J811" i="4"/>
  <c r="I811" i="4"/>
  <c r="H811" i="4"/>
  <c r="G811" i="4"/>
  <c r="J807" i="4"/>
  <c r="I807" i="4"/>
  <c r="H807" i="4"/>
  <c r="G807" i="4"/>
  <c r="J803" i="4"/>
  <c r="I803" i="4"/>
  <c r="H803" i="4"/>
  <c r="G803" i="4"/>
  <c r="J799" i="4"/>
  <c r="I799" i="4"/>
  <c r="H799" i="4"/>
  <c r="G799" i="4"/>
  <c r="J795" i="4"/>
  <c r="I795" i="4"/>
  <c r="H795" i="4"/>
  <c r="G795" i="4"/>
  <c r="J791" i="4"/>
  <c r="I791" i="4"/>
  <c r="H791" i="4"/>
  <c r="G791" i="4"/>
  <c r="J787" i="4"/>
  <c r="I787" i="4"/>
  <c r="H787" i="4"/>
  <c r="G787" i="4"/>
  <c r="J783" i="4"/>
  <c r="I783" i="4"/>
  <c r="H783" i="4"/>
  <c r="G783" i="4"/>
  <c r="J779" i="4"/>
  <c r="I779" i="4"/>
  <c r="H779" i="4"/>
  <c r="G779" i="4"/>
  <c r="J775" i="4"/>
  <c r="I775" i="4"/>
  <c r="H775" i="4"/>
  <c r="G775" i="4"/>
  <c r="J771" i="4"/>
  <c r="I771" i="4"/>
  <c r="H771" i="4"/>
  <c r="G771" i="4"/>
  <c r="J767" i="4"/>
  <c r="I767" i="4"/>
  <c r="H767" i="4"/>
  <c r="G767" i="4"/>
  <c r="J763" i="4"/>
  <c r="I763" i="4"/>
  <c r="H763" i="4"/>
  <c r="G763" i="4"/>
  <c r="J759" i="4"/>
  <c r="I759" i="4"/>
  <c r="H759" i="4"/>
  <c r="G759" i="4"/>
  <c r="J755" i="4"/>
  <c r="I755" i="4"/>
  <c r="H755" i="4"/>
  <c r="G755" i="4"/>
  <c r="J751" i="4"/>
  <c r="I751" i="4"/>
  <c r="H751" i="4"/>
  <c r="G751" i="4"/>
  <c r="J747" i="4"/>
  <c r="I747" i="4"/>
  <c r="H747" i="4"/>
  <c r="G747" i="4"/>
  <c r="J743" i="4"/>
  <c r="I743" i="4"/>
  <c r="H743" i="4"/>
  <c r="G743" i="4"/>
  <c r="J739" i="4"/>
  <c r="I739" i="4"/>
  <c r="H739" i="4"/>
  <c r="G739" i="4"/>
  <c r="J735" i="4"/>
  <c r="I735" i="4"/>
  <c r="H735" i="4"/>
  <c r="G735" i="4"/>
  <c r="J731" i="4"/>
  <c r="I731" i="4"/>
  <c r="H731" i="4"/>
  <c r="G731" i="4"/>
  <c r="J727" i="4"/>
  <c r="I727" i="4"/>
  <c r="H727" i="4"/>
  <c r="G727" i="4"/>
  <c r="J723" i="4"/>
  <c r="I723" i="4"/>
  <c r="H723" i="4"/>
  <c r="G723" i="4"/>
  <c r="J719" i="4"/>
  <c r="I719" i="4"/>
  <c r="H719" i="4"/>
  <c r="G719" i="4"/>
  <c r="J715" i="4"/>
  <c r="I715" i="4"/>
  <c r="H715" i="4"/>
  <c r="G715" i="4"/>
  <c r="J711" i="4"/>
  <c r="I711" i="4"/>
  <c r="H711" i="4"/>
  <c r="G711" i="4"/>
  <c r="J707" i="4"/>
  <c r="I707" i="4"/>
  <c r="H707" i="4"/>
  <c r="G707" i="4"/>
  <c r="J703" i="4"/>
  <c r="H703" i="4"/>
  <c r="I703" i="4"/>
  <c r="G703" i="4"/>
  <c r="J699" i="4"/>
  <c r="I699" i="4"/>
  <c r="H699" i="4"/>
  <c r="G699" i="4"/>
  <c r="J695" i="4"/>
  <c r="I695" i="4"/>
  <c r="H695" i="4"/>
  <c r="G695" i="4"/>
  <c r="J691" i="4"/>
  <c r="I691" i="4"/>
  <c r="H691" i="4"/>
  <c r="G691" i="4"/>
  <c r="J687" i="4"/>
  <c r="I687" i="4"/>
  <c r="H687" i="4"/>
  <c r="G687" i="4"/>
  <c r="J683" i="4"/>
  <c r="I683" i="4"/>
  <c r="H683" i="4"/>
  <c r="G683" i="4"/>
  <c r="J679" i="4"/>
  <c r="I679" i="4"/>
  <c r="H679" i="4"/>
  <c r="G679" i="4"/>
  <c r="J675" i="4"/>
  <c r="I675" i="4"/>
  <c r="H675" i="4"/>
  <c r="G675" i="4"/>
  <c r="J671" i="4"/>
  <c r="I671" i="4"/>
  <c r="H671" i="4"/>
  <c r="G671" i="4"/>
  <c r="J667" i="4"/>
  <c r="I667" i="4"/>
  <c r="H667" i="4"/>
  <c r="G667" i="4"/>
  <c r="J663" i="4"/>
  <c r="I663" i="4"/>
  <c r="H663" i="4"/>
  <c r="G663" i="4"/>
  <c r="J659" i="4"/>
  <c r="I659" i="4"/>
  <c r="H659" i="4"/>
  <c r="G659" i="4"/>
  <c r="J655" i="4"/>
  <c r="I655" i="4"/>
  <c r="H655" i="4"/>
  <c r="G655" i="4"/>
  <c r="J651" i="4"/>
  <c r="I651" i="4"/>
  <c r="H651" i="4"/>
  <c r="G651" i="4"/>
  <c r="J647" i="4"/>
  <c r="I647" i="4"/>
  <c r="H647" i="4"/>
  <c r="G647" i="4"/>
  <c r="J643" i="4"/>
  <c r="I643" i="4"/>
  <c r="H643" i="4"/>
  <c r="G643" i="4"/>
  <c r="J639" i="4"/>
  <c r="I639" i="4"/>
  <c r="H639" i="4"/>
  <c r="G639" i="4"/>
  <c r="J635" i="4"/>
  <c r="I635" i="4"/>
  <c r="H635" i="4"/>
  <c r="G635" i="4"/>
  <c r="J631" i="4"/>
  <c r="I631" i="4"/>
  <c r="H631" i="4"/>
  <c r="G631" i="4"/>
  <c r="J627" i="4"/>
  <c r="I627" i="4"/>
  <c r="H627" i="4"/>
  <c r="G627" i="4"/>
  <c r="J623" i="4"/>
  <c r="I623" i="4"/>
  <c r="H623" i="4"/>
  <c r="G623" i="4"/>
  <c r="J619" i="4"/>
  <c r="I619" i="4"/>
  <c r="H619" i="4"/>
  <c r="G619" i="4"/>
  <c r="J615" i="4"/>
  <c r="I615" i="4"/>
  <c r="H615" i="4"/>
  <c r="G615" i="4"/>
  <c r="J611" i="4"/>
  <c r="I611" i="4"/>
  <c r="H611" i="4"/>
  <c r="G611" i="4"/>
  <c r="J607" i="4"/>
  <c r="I607" i="4"/>
  <c r="H607" i="4"/>
  <c r="G607" i="4"/>
  <c r="J603" i="4"/>
  <c r="I603" i="4"/>
  <c r="H603" i="4"/>
  <c r="G603" i="4"/>
  <c r="J599" i="4"/>
  <c r="I599" i="4"/>
  <c r="H599" i="4"/>
  <c r="G599" i="4"/>
  <c r="J595" i="4"/>
  <c r="I595" i="4"/>
  <c r="H595" i="4"/>
  <c r="G595" i="4"/>
  <c r="J591" i="4"/>
  <c r="I591" i="4"/>
  <c r="H591" i="4"/>
  <c r="G591" i="4"/>
  <c r="J587" i="4"/>
  <c r="I587" i="4"/>
  <c r="H587" i="4"/>
  <c r="G587" i="4"/>
  <c r="J583" i="4"/>
  <c r="I583" i="4"/>
  <c r="H583" i="4"/>
  <c r="G583" i="4"/>
  <c r="J579" i="4"/>
  <c r="I579" i="4"/>
  <c r="H579" i="4"/>
  <c r="G579" i="4"/>
  <c r="J575" i="4"/>
  <c r="I575" i="4"/>
  <c r="H575" i="4"/>
  <c r="G575" i="4"/>
  <c r="J571" i="4"/>
  <c r="I571" i="4"/>
  <c r="H571" i="4"/>
  <c r="G571" i="4"/>
  <c r="J567" i="4"/>
  <c r="I567" i="4"/>
  <c r="H567" i="4"/>
  <c r="G567" i="4"/>
  <c r="J563" i="4"/>
  <c r="I563" i="4"/>
  <c r="H563" i="4"/>
  <c r="G563" i="4"/>
  <c r="J559" i="4"/>
  <c r="I559" i="4"/>
  <c r="H559" i="4"/>
  <c r="G559" i="4"/>
  <c r="J555" i="4"/>
  <c r="I555" i="4"/>
  <c r="H555" i="4"/>
  <c r="G555" i="4"/>
  <c r="J551" i="4"/>
  <c r="I551" i="4"/>
  <c r="H551" i="4"/>
  <c r="G551" i="4"/>
  <c r="J547" i="4"/>
  <c r="I547" i="4"/>
  <c r="H547" i="4"/>
  <c r="G547" i="4"/>
  <c r="J543" i="4"/>
  <c r="I543" i="4"/>
  <c r="H543" i="4"/>
  <c r="G543" i="4"/>
  <c r="J539" i="4"/>
  <c r="I539" i="4"/>
  <c r="H539" i="4"/>
  <c r="G539" i="4"/>
  <c r="J535" i="4"/>
  <c r="I535" i="4"/>
  <c r="H535" i="4"/>
  <c r="G535" i="4"/>
  <c r="J531" i="4"/>
  <c r="I531" i="4"/>
  <c r="H531" i="4"/>
  <c r="G531" i="4"/>
  <c r="J527" i="4"/>
  <c r="I527" i="4"/>
  <c r="H527" i="4"/>
  <c r="G527" i="4"/>
  <c r="J523" i="4"/>
  <c r="I523" i="4"/>
  <c r="H523" i="4"/>
  <c r="G523" i="4"/>
  <c r="J519" i="4"/>
  <c r="I519" i="4"/>
  <c r="H519" i="4"/>
  <c r="G519" i="4"/>
  <c r="J515" i="4"/>
  <c r="I515" i="4"/>
  <c r="H515" i="4"/>
  <c r="G515" i="4"/>
  <c r="J511" i="4"/>
  <c r="I511" i="4"/>
  <c r="H511" i="4"/>
  <c r="G511" i="4"/>
  <c r="J507" i="4"/>
  <c r="I507" i="4"/>
  <c r="H507" i="4"/>
  <c r="G507" i="4"/>
  <c r="J503" i="4"/>
  <c r="I503" i="4"/>
  <c r="H503" i="4"/>
  <c r="G503" i="4"/>
  <c r="J499" i="4"/>
  <c r="I499" i="4"/>
  <c r="H499" i="4"/>
  <c r="G499" i="4"/>
  <c r="J495" i="4"/>
  <c r="I495" i="4"/>
  <c r="H495" i="4"/>
  <c r="G495" i="4"/>
  <c r="J491" i="4"/>
  <c r="I491" i="4"/>
  <c r="H491" i="4"/>
  <c r="G491" i="4"/>
  <c r="J487" i="4"/>
  <c r="I487" i="4"/>
  <c r="H487" i="4"/>
  <c r="G487" i="4"/>
  <c r="J483" i="4"/>
  <c r="I483" i="4"/>
  <c r="H483" i="4"/>
  <c r="G483" i="4"/>
  <c r="J479" i="4"/>
  <c r="I479" i="4"/>
  <c r="H479" i="4"/>
  <c r="G479" i="4"/>
  <c r="J475" i="4"/>
  <c r="I475" i="4"/>
  <c r="H475" i="4"/>
  <c r="G475" i="4"/>
  <c r="J471" i="4"/>
  <c r="I471" i="4"/>
  <c r="H471" i="4"/>
  <c r="G471" i="4"/>
  <c r="J467" i="4"/>
  <c r="I467" i="4"/>
  <c r="H467" i="4"/>
  <c r="G467" i="4"/>
  <c r="J463" i="4"/>
  <c r="I463" i="4"/>
  <c r="H463" i="4"/>
  <c r="G463" i="4"/>
  <c r="J459" i="4"/>
  <c r="I459" i="4"/>
  <c r="H459" i="4"/>
  <c r="G459" i="4"/>
  <c r="J455" i="4"/>
  <c r="I455" i="4"/>
  <c r="H455" i="4"/>
  <c r="G455" i="4"/>
  <c r="J451" i="4"/>
  <c r="I451" i="4"/>
  <c r="H451" i="4"/>
  <c r="G451" i="4"/>
  <c r="J447" i="4"/>
  <c r="I447" i="4"/>
  <c r="H447" i="4"/>
  <c r="G447" i="4"/>
  <c r="J443" i="4"/>
  <c r="I443" i="4"/>
  <c r="H443" i="4"/>
  <c r="G443" i="4"/>
  <c r="J439" i="4"/>
  <c r="I439" i="4"/>
  <c r="H439" i="4"/>
  <c r="G439" i="4"/>
  <c r="J435" i="4"/>
  <c r="I435" i="4"/>
  <c r="H435" i="4"/>
  <c r="G435" i="4"/>
  <c r="J431" i="4"/>
  <c r="I431" i="4"/>
  <c r="H431" i="4"/>
  <c r="G431" i="4"/>
  <c r="J427" i="4"/>
  <c r="I427" i="4"/>
  <c r="H427" i="4"/>
  <c r="G427" i="4"/>
  <c r="J423" i="4"/>
  <c r="I423" i="4"/>
  <c r="H423" i="4"/>
  <c r="G423" i="4"/>
  <c r="J419" i="4"/>
  <c r="I419" i="4"/>
  <c r="H419" i="4"/>
  <c r="G419" i="4"/>
  <c r="J415" i="4"/>
  <c r="I415" i="4"/>
  <c r="H415" i="4"/>
  <c r="G415" i="4"/>
  <c r="J411" i="4"/>
  <c r="I411" i="4"/>
  <c r="H411" i="4"/>
  <c r="G411" i="4"/>
  <c r="J407" i="4"/>
  <c r="I407" i="4"/>
  <c r="H407" i="4"/>
  <c r="G407" i="4"/>
  <c r="J403" i="4"/>
  <c r="I403" i="4"/>
  <c r="H403" i="4"/>
  <c r="G403" i="4"/>
  <c r="J399" i="4"/>
  <c r="I399" i="4"/>
  <c r="H399" i="4"/>
  <c r="G399" i="4"/>
  <c r="J395" i="4"/>
  <c r="I395" i="4"/>
  <c r="H395" i="4"/>
  <c r="G395" i="4"/>
  <c r="J391" i="4"/>
  <c r="I391" i="4"/>
  <c r="H391" i="4"/>
  <c r="G391" i="4"/>
  <c r="J387" i="4"/>
  <c r="I387" i="4"/>
  <c r="H387" i="4"/>
  <c r="G387" i="4"/>
  <c r="J383" i="4"/>
  <c r="I383" i="4"/>
  <c r="H383" i="4"/>
  <c r="G383" i="4"/>
  <c r="J379" i="4"/>
  <c r="I379" i="4"/>
  <c r="H379" i="4"/>
  <c r="G379" i="4"/>
  <c r="J375" i="4"/>
  <c r="I375" i="4"/>
  <c r="H375" i="4"/>
  <c r="G375" i="4"/>
  <c r="J371" i="4"/>
  <c r="I371" i="4"/>
  <c r="H371" i="4"/>
  <c r="G371" i="4"/>
  <c r="J367" i="4"/>
  <c r="I367" i="4"/>
  <c r="H367" i="4"/>
  <c r="G367" i="4"/>
  <c r="J363" i="4"/>
  <c r="I363" i="4"/>
  <c r="H363" i="4"/>
  <c r="G363" i="4"/>
  <c r="J359" i="4"/>
  <c r="I359" i="4"/>
  <c r="H359" i="4"/>
  <c r="G359" i="4"/>
  <c r="J355" i="4"/>
  <c r="I355" i="4"/>
  <c r="H355" i="4"/>
  <c r="G355" i="4"/>
  <c r="J351" i="4"/>
  <c r="I351" i="4"/>
  <c r="H351" i="4"/>
  <c r="G351" i="4"/>
  <c r="J347" i="4"/>
  <c r="I347" i="4"/>
  <c r="H347" i="4"/>
  <c r="G347" i="4"/>
  <c r="J343" i="4"/>
  <c r="I343" i="4"/>
  <c r="H343" i="4"/>
  <c r="G343" i="4"/>
  <c r="J339" i="4"/>
  <c r="I339" i="4"/>
  <c r="H339" i="4"/>
  <c r="G339" i="4"/>
  <c r="J335" i="4"/>
  <c r="I335" i="4"/>
  <c r="H335" i="4"/>
  <c r="G335" i="4"/>
  <c r="J331" i="4"/>
  <c r="I331" i="4"/>
  <c r="H331" i="4"/>
  <c r="G331" i="4"/>
  <c r="J327" i="4"/>
  <c r="I327" i="4"/>
  <c r="H327" i="4"/>
  <c r="G327" i="4"/>
  <c r="J323" i="4"/>
  <c r="I323" i="4"/>
  <c r="H323" i="4"/>
  <c r="G323" i="4"/>
  <c r="J319" i="4"/>
  <c r="I319" i="4"/>
  <c r="H319" i="4"/>
  <c r="G319" i="4"/>
  <c r="J315" i="4"/>
  <c r="I315" i="4"/>
  <c r="H315" i="4"/>
  <c r="G315" i="4"/>
  <c r="J311" i="4"/>
  <c r="I311" i="4"/>
  <c r="H311" i="4"/>
  <c r="G311" i="4"/>
  <c r="J307" i="4"/>
  <c r="I307" i="4"/>
  <c r="H307" i="4"/>
  <c r="G307" i="4"/>
  <c r="J303" i="4"/>
  <c r="I303" i="4"/>
  <c r="H303" i="4"/>
  <c r="G303" i="4"/>
  <c r="J299" i="4"/>
  <c r="I299" i="4"/>
  <c r="H299" i="4"/>
  <c r="G299" i="4"/>
  <c r="J295" i="4"/>
  <c r="I295" i="4"/>
  <c r="H295" i="4"/>
  <c r="G295" i="4"/>
  <c r="J291" i="4"/>
  <c r="I291" i="4"/>
  <c r="H291" i="4"/>
  <c r="G291" i="4"/>
  <c r="J287" i="4"/>
  <c r="I287" i="4"/>
  <c r="H287" i="4"/>
  <c r="G287" i="4"/>
  <c r="J283" i="4"/>
  <c r="I283" i="4"/>
  <c r="H283" i="4"/>
  <c r="G283" i="4"/>
  <c r="J279" i="4"/>
  <c r="I279" i="4"/>
  <c r="H279" i="4"/>
  <c r="G279" i="4"/>
  <c r="J275" i="4"/>
  <c r="I275" i="4"/>
  <c r="H275" i="4"/>
  <c r="G275" i="4"/>
  <c r="J271" i="4"/>
  <c r="I271" i="4"/>
  <c r="H271" i="4"/>
  <c r="G271" i="4"/>
  <c r="J267" i="4"/>
  <c r="I267" i="4"/>
  <c r="H267" i="4"/>
  <c r="G267" i="4"/>
  <c r="J263" i="4"/>
  <c r="I263" i="4"/>
  <c r="H263" i="4"/>
  <c r="G263" i="4"/>
  <c r="J259" i="4"/>
  <c r="I259" i="4"/>
  <c r="H259" i="4"/>
  <c r="G259" i="4"/>
  <c r="J255" i="4"/>
  <c r="I255" i="4"/>
  <c r="H255" i="4"/>
  <c r="G255" i="4"/>
  <c r="J251" i="4"/>
  <c r="I251" i="4"/>
  <c r="H251" i="4"/>
  <c r="G251" i="4"/>
  <c r="J247" i="4"/>
  <c r="I247" i="4"/>
  <c r="H247" i="4"/>
  <c r="G247" i="4"/>
  <c r="J243" i="4"/>
  <c r="I243" i="4"/>
  <c r="H243" i="4"/>
  <c r="G243" i="4"/>
  <c r="J239" i="4"/>
  <c r="I239" i="4"/>
  <c r="H239" i="4"/>
  <c r="G239" i="4"/>
  <c r="J235" i="4"/>
  <c r="H235" i="4"/>
  <c r="I235" i="4"/>
  <c r="G235" i="4"/>
  <c r="J231" i="4"/>
  <c r="I231" i="4"/>
  <c r="H231" i="4"/>
  <c r="G231" i="4"/>
  <c r="J227" i="4"/>
  <c r="I227" i="4"/>
  <c r="H227" i="4"/>
  <c r="G227" i="4"/>
  <c r="J223" i="4"/>
  <c r="I223" i="4"/>
  <c r="H223" i="4"/>
  <c r="G223" i="4"/>
  <c r="J219" i="4"/>
  <c r="I219" i="4"/>
  <c r="H219" i="4"/>
  <c r="G219" i="4"/>
  <c r="J215" i="4"/>
  <c r="I215" i="4"/>
  <c r="H215" i="4"/>
  <c r="G215" i="4"/>
  <c r="J211" i="4"/>
  <c r="I211" i="4"/>
  <c r="H211" i="4"/>
  <c r="G211" i="4"/>
  <c r="J207" i="4"/>
  <c r="I207" i="4"/>
  <c r="H207" i="4"/>
  <c r="G207" i="4"/>
  <c r="J203" i="4"/>
  <c r="I203" i="4"/>
  <c r="H203" i="4"/>
  <c r="G203" i="4"/>
  <c r="J199" i="4"/>
  <c r="I199" i="4"/>
  <c r="H199" i="4"/>
  <c r="G199" i="4"/>
  <c r="J195" i="4"/>
  <c r="I195" i="4"/>
  <c r="H195" i="4"/>
  <c r="G195" i="4"/>
  <c r="J191" i="4"/>
  <c r="I191" i="4"/>
  <c r="H191" i="4"/>
  <c r="G191" i="4"/>
  <c r="J187" i="4"/>
  <c r="I187" i="4"/>
  <c r="H187" i="4"/>
  <c r="G187" i="4"/>
  <c r="J183" i="4"/>
  <c r="I183" i="4"/>
  <c r="H183" i="4"/>
  <c r="G183" i="4"/>
  <c r="J179" i="4"/>
  <c r="I179" i="4"/>
  <c r="H179" i="4"/>
  <c r="G179" i="4"/>
  <c r="J175" i="4"/>
  <c r="I175" i="4"/>
  <c r="H175" i="4"/>
  <c r="G175" i="4"/>
  <c r="J171" i="4"/>
  <c r="I171" i="4"/>
  <c r="H171" i="4"/>
  <c r="G171" i="4"/>
  <c r="J167" i="4"/>
  <c r="I167" i="4"/>
  <c r="H167" i="4"/>
  <c r="G167" i="4"/>
  <c r="J163" i="4"/>
  <c r="I163" i="4"/>
  <c r="H163" i="4"/>
  <c r="G163" i="4"/>
  <c r="J159" i="4"/>
  <c r="I159" i="4"/>
  <c r="H159" i="4"/>
  <c r="G159" i="4"/>
  <c r="J155" i="4"/>
  <c r="I155" i="4"/>
  <c r="H155" i="4"/>
  <c r="G155" i="4"/>
  <c r="J151" i="4"/>
  <c r="I151" i="4"/>
  <c r="H151" i="4"/>
  <c r="G151" i="4"/>
  <c r="J147" i="4"/>
  <c r="I147" i="4"/>
  <c r="H147" i="4"/>
  <c r="G147" i="4"/>
  <c r="J143" i="4"/>
  <c r="I143" i="4"/>
  <c r="H143" i="4"/>
  <c r="G143" i="4"/>
  <c r="J139" i="4"/>
  <c r="I139" i="4"/>
  <c r="H139" i="4"/>
  <c r="G139" i="4"/>
  <c r="J135" i="4"/>
  <c r="I135" i="4"/>
  <c r="H135" i="4"/>
  <c r="G135" i="4"/>
  <c r="J131" i="4"/>
  <c r="I131" i="4"/>
  <c r="H131" i="4"/>
  <c r="G131" i="4"/>
  <c r="J127" i="4"/>
  <c r="I127" i="4"/>
  <c r="H127" i="4"/>
  <c r="G127" i="4"/>
  <c r="J123" i="4"/>
  <c r="I123" i="4"/>
  <c r="H123" i="4"/>
  <c r="G123" i="4"/>
  <c r="J119" i="4"/>
  <c r="I119" i="4"/>
  <c r="H119" i="4"/>
  <c r="G119" i="4"/>
  <c r="J115" i="4"/>
  <c r="I115" i="4"/>
  <c r="H115" i="4"/>
  <c r="G115" i="4"/>
  <c r="J111" i="4"/>
  <c r="I111" i="4"/>
  <c r="H111" i="4"/>
  <c r="G111" i="4"/>
  <c r="J107" i="4"/>
  <c r="H107" i="4"/>
  <c r="I107" i="4"/>
  <c r="G107" i="4"/>
  <c r="J103" i="4"/>
  <c r="I103" i="4"/>
  <c r="H103" i="4"/>
  <c r="J99" i="4"/>
  <c r="I99" i="4"/>
  <c r="H99" i="4"/>
  <c r="G99" i="4"/>
  <c r="J95" i="4"/>
  <c r="I95" i="4"/>
  <c r="H95" i="4"/>
  <c r="J91" i="4"/>
  <c r="I91" i="4"/>
  <c r="H91" i="4"/>
  <c r="G91" i="4"/>
  <c r="J87" i="4"/>
  <c r="I87" i="4"/>
  <c r="H87" i="4"/>
  <c r="J83" i="4"/>
  <c r="I83" i="4"/>
  <c r="H83" i="4"/>
  <c r="G83" i="4"/>
  <c r="J79" i="4"/>
  <c r="I79" i="4"/>
  <c r="H79" i="4"/>
  <c r="J75" i="4"/>
  <c r="I75" i="4"/>
  <c r="H75" i="4"/>
  <c r="G75" i="4"/>
  <c r="J71" i="4"/>
  <c r="I71" i="4"/>
  <c r="H71" i="4"/>
  <c r="J67" i="4"/>
  <c r="I67" i="4"/>
  <c r="H67" i="4"/>
  <c r="G67" i="4"/>
  <c r="J63" i="4"/>
  <c r="I63" i="4"/>
  <c r="H63" i="4"/>
  <c r="J59" i="4"/>
  <c r="I59" i="4"/>
  <c r="H59" i="4"/>
  <c r="G59" i="4"/>
  <c r="J55" i="4"/>
  <c r="I55" i="4"/>
  <c r="H55" i="4"/>
  <c r="J51" i="4"/>
  <c r="I51" i="4"/>
  <c r="H51" i="4"/>
  <c r="G51" i="4"/>
  <c r="J47" i="4"/>
  <c r="I47" i="4"/>
  <c r="H47" i="4"/>
  <c r="J43" i="4"/>
  <c r="I43" i="4"/>
  <c r="H43" i="4"/>
  <c r="G43" i="4"/>
  <c r="J39" i="4"/>
  <c r="I39" i="4"/>
  <c r="H39" i="4"/>
  <c r="J35" i="4"/>
  <c r="I35" i="4"/>
  <c r="H35" i="4"/>
  <c r="G35" i="4"/>
  <c r="J31" i="4"/>
  <c r="I31" i="4"/>
  <c r="H31" i="4"/>
  <c r="J27" i="4"/>
  <c r="I27" i="4"/>
  <c r="H27" i="4"/>
  <c r="G27" i="4"/>
  <c r="J23" i="4"/>
  <c r="I23" i="4"/>
  <c r="H23" i="4"/>
  <c r="J19" i="4"/>
  <c r="I19" i="4"/>
  <c r="H19" i="4"/>
  <c r="G19" i="4"/>
  <c r="J15" i="4"/>
  <c r="I15" i="4"/>
  <c r="H15" i="4"/>
  <c r="J11" i="4"/>
  <c r="I11" i="4"/>
  <c r="H11" i="4"/>
  <c r="G11" i="4"/>
  <c r="J7" i="4"/>
  <c r="I7" i="4"/>
  <c r="H7" i="4"/>
  <c r="J3" i="4"/>
  <c r="I3" i="4"/>
  <c r="H3" i="4"/>
  <c r="G3" i="4"/>
  <c r="G1934" i="4"/>
  <c r="G1930" i="4"/>
  <c r="G1926" i="4"/>
  <c r="G1922" i="4"/>
  <c r="G1918" i="4"/>
  <c r="G1914" i="4"/>
  <c r="G1910" i="4"/>
  <c r="G1906" i="4"/>
  <c r="G1902" i="4"/>
  <c r="G1898" i="4"/>
  <c r="G1894" i="4"/>
  <c r="G1890" i="4"/>
  <c r="G1886" i="4"/>
  <c r="G1882" i="4"/>
  <c r="G1878" i="4"/>
  <c r="G1874" i="4"/>
  <c r="G1870" i="4"/>
  <c r="G1866" i="4"/>
  <c r="G1862" i="4"/>
  <c r="G1858" i="4"/>
  <c r="G1854" i="4"/>
  <c r="G1850" i="4"/>
  <c r="G1846" i="4"/>
  <c r="G1842" i="4"/>
  <c r="G1838" i="4"/>
  <c r="G1834" i="4"/>
  <c r="G1830" i="4"/>
  <c r="G1826" i="4"/>
  <c r="G1822" i="4"/>
  <c r="G1818" i="4"/>
  <c r="G1814" i="4"/>
  <c r="G1810" i="4"/>
  <c r="G1806" i="4"/>
  <c r="G1802" i="4"/>
  <c r="G1798" i="4"/>
  <c r="G1794" i="4"/>
  <c r="G1790" i="4"/>
  <c r="G1786" i="4"/>
  <c r="G1782" i="4"/>
  <c r="G1778" i="4"/>
  <c r="G1774" i="4"/>
  <c r="G1770" i="4"/>
  <c r="G1766" i="4"/>
  <c r="G1762" i="4"/>
  <c r="G1758" i="4"/>
  <c r="G1754" i="4"/>
  <c r="G1750" i="4"/>
  <c r="G1746" i="4"/>
  <c r="G1742" i="4"/>
  <c r="G1738" i="4"/>
  <c r="G1734" i="4"/>
  <c r="G1730" i="4"/>
  <c r="G1726" i="4"/>
  <c r="G1722" i="4"/>
  <c r="G1718" i="4"/>
  <c r="G1714" i="4"/>
  <c r="G1710" i="4"/>
  <c r="G1706" i="4"/>
  <c r="G1702" i="4"/>
  <c r="G1698" i="4"/>
  <c r="G1694" i="4"/>
  <c r="G1690" i="4"/>
  <c r="G1686" i="4"/>
  <c r="G1682" i="4"/>
  <c r="G1678" i="4"/>
  <c r="G1674" i="4"/>
  <c r="G1670" i="4"/>
  <c r="G1666" i="4"/>
  <c r="G1662" i="4"/>
  <c r="G1658" i="4"/>
  <c r="G1654" i="4"/>
  <c r="G1650" i="4"/>
  <c r="G1646" i="4"/>
  <c r="G1642" i="4"/>
  <c r="G1638" i="4"/>
  <c r="G1634" i="4"/>
  <c r="G1630" i="4"/>
  <c r="G1626" i="4"/>
  <c r="G1622" i="4"/>
  <c r="G1618" i="4"/>
  <c r="G1614" i="4"/>
  <c r="G1610" i="4"/>
  <c r="G1606" i="4"/>
  <c r="G1602" i="4"/>
  <c r="G1598" i="4"/>
  <c r="G1594" i="4"/>
  <c r="G1590" i="4"/>
  <c r="G1586" i="4"/>
  <c r="G1582" i="4"/>
  <c r="G1578" i="4"/>
  <c r="G1574" i="4"/>
  <c r="G1570" i="4"/>
  <c r="G1566" i="4"/>
  <c r="G1562" i="4"/>
  <c r="G1558" i="4"/>
  <c r="G1554" i="4"/>
  <c r="G1550" i="4"/>
  <c r="G1546" i="4"/>
  <c r="G1542" i="4"/>
  <c r="G1538" i="4"/>
  <c r="G1534" i="4"/>
  <c r="G1530" i="4"/>
  <c r="G1526" i="4"/>
  <c r="G1522" i="4"/>
  <c r="G1518" i="4"/>
  <c r="G1514" i="4"/>
  <c r="G1510" i="4"/>
  <c r="G1506" i="4"/>
  <c r="G1502" i="4"/>
  <c r="G1498" i="4"/>
  <c r="G1494" i="4"/>
  <c r="G1490" i="4"/>
  <c r="G1486" i="4"/>
  <c r="G1482" i="4"/>
  <c r="G1478" i="4"/>
  <c r="G1474" i="4"/>
  <c r="G1470" i="4"/>
  <c r="G1466" i="4"/>
  <c r="G1462" i="4"/>
  <c r="G1458" i="4"/>
  <c r="G1454" i="4"/>
  <c r="G1450" i="4"/>
  <c r="G1446" i="4"/>
  <c r="G1442" i="4"/>
  <c r="G1438" i="4"/>
  <c r="G1434" i="4"/>
  <c r="G1430" i="4"/>
  <c r="G1426" i="4"/>
  <c r="G1422" i="4"/>
  <c r="G1418" i="4"/>
  <c r="G1414" i="4"/>
  <c r="G1410" i="4"/>
  <c r="G1406" i="4"/>
  <c r="G1402" i="4"/>
  <c r="G1398" i="4"/>
  <c r="G1394" i="4"/>
  <c r="G1390" i="4"/>
  <c r="G1386" i="4"/>
  <c r="G1382" i="4"/>
  <c r="G1378" i="4"/>
  <c r="G1374" i="4"/>
  <c r="G1370" i="4"/>
  <c r="G1366" i="4"/>
  <c r="G1362" i="4"/>
  <c r="G1358" i="4"/>
  <c r="G1354" i="4"/>
  <c r="G1350" i="4"/>
  <c r="G1346" i="4"/>
  <c r="G1342" i="4"/>
  <c r="G1338" i="4"/>
  <c r="G1334" i="4"/>
  <c r="G1330" i="4"/>
  <c r="G1326" i="4"/>
  <c r="G1322" i="4"/>
  <c r="G1318" i="4"/>
  <c r="G1314" i="4"/>
  <c r="G1310" i="4"/>
  <c r="G1306" i="4"/>
  <c r="G1302" i="4"/>
  <c r="G1298" i="4"/>
  <c r="G1294" i="4"/>
  <c r="G1290" i="4"/>
  <c r="G1286" i="4"/>
  <c r="G1282" i="4"/>
  <c r="G1278" i="4"/>
  <c r="G1274" i="4"/>
  <c r="G1270" i="4"/>
  <c r="G1266" i="4"/>
  <c r="G1262" i="4"/>
  <c r="G1258" i="4"/>
  <c r="G1254" i="4"/>
  <c r="G1250" i="4"/>
  <c r="G1246" i="4"/>
  <c r="G1242" i="4"/>
  <c r="G1238" i="4"/>
  <c r="G1234" i="4"/>
  <c r="G1230" i="4"/>
  <c r="G1226" i="4"/>
  <c r="G1222" i="4"/>
  <c r="G1218" i="4"/>
  <c r="G1214" i="4"/>
  <c r="G1210" i="4"/>
  <c r="G1206" i="4"/>
  <c r="G1202" i="4"/>
  <c r="G1198" i="4"/>
  <c r="G1194" i="4"/>
  <c r="G1190" i="4"/>
  <c r="G1186" i="4"/>
  <c r="G1182" i="4"/>
  <c r="G1178" i="4"/>
  <c r="G1174" i="4"/>
  <c r="G1170" i="4"/>
  <c r="G1166" i="4"/>
  <c r="G1162" i="4"/>
  <c r="G1158" i="4"/>
  <c r="G1154" i="4"/>
  <c r="G1150" i="4"/>
  <c r="G1146" i="4"/>
  <c r="G1142" i="4"/>
  <c r="G1138" i="4"/>
  <c r="G1134" i="4"/>
  <c r="G1130" i="4"/>
  <c r="G1126" i="4"/>
  <c r="G1122" i="4"/>
  <c r="G1118" i="4"/>
  <c r="G1114" i="4"/>
  <c r="G1110" i="4"/>
  <c r="G1106" i="4"/>
  <c r="G1102" i="4"/>
  <c r="G1097" i="4"/>
  <c r="G1092" i="4"/>
  <c r="G1086" i="4"/>
  <c r="G1081" i="4"/>
  <c r="G1076" i="4"/>
  <c r="G1070" i="4"/>
  <c r="G1065" i="4"/>
  <c r="G1060" i="4"/>
  <c r="G1054" i="4"/>
  <c r="G1049" i="4"/>
  <c r="G1044" i="4"/>
  <c r="G1038" i="4"/>
  <c r="G1033" i="4"/>
  <c r="G1028" i="4"/>
  <c r="G1022" i="4"/>
  <c r="G1017" i="4"/>
  <c r="G1012" i="4"/>
  <c r="G1006" i="4"/>
  <c r="G1001" i="4"/>
  <c r="G996" i="4"/>
  <c r="G990" i="4"/>
  <c r="G985" i="4"/>
  <c r="G980" i="4"/>
  <c r="G974" i="4"/>
  <c r="G969" i="4"/>
  <c r="G964" i="4"/>
  <c r="G958" i="4"/>
  <c r="G953" i="4"/>
  <c r="G948" i="4"/>
  <c r="G942" i="4"/>
  <c r="G937" i="4"/>
  <c r="G932" i="4"/>
  <c r="G926" i="4"/>
  <c r="G921" i="4"/>
  <c r="G916" i="4"/>
  <c r="G910" i="4"/>
  <c r="G905" i="4"/>
  <c r="G900" i="4"/>
  <c r="G894" i="4"/>
  <c r="G889" i="4"/>
  <c r="G884" i="4"/>
  <c r="G878" i="4"/>
  <c r="G873" i="4"/>
  <c r="G868" i="4"/>
  <c r="G862" i="4"/>
  <c r="G857" i="4"/>
  <c r="G852" i="4"/>
  <c r="G846" i="4"/>
  <c r="G841" i="4"/>
  <c r="G836" i="4"/>
  <c r="G830" i="4"/>
  <c r="G825" i="4"/>
  <c r="G820" i="4"/>
  <c r="G814" i="4"/>
  <c r="G809" i="4"/>
  <c r="G804" i="4"/>
  <c r="G798" i="4"/>
  <c r="G793" i="4"/>
  <c r="G788" i="4"/>
  <c r="G782" i="4"/>
  <c r="G777" i="4"/>
  <c r="G772" i="4"/>
  <c r="G766" i="4"/>
  <c r="G761" i="4"/>
  <c r="G756" i="4"/>
  <c r="G750" i="4"/>
  <c r="G745" i="4"/>
  <c r="G740" i="4"/>
  <c r="G734" i="4"/>
  <c r="G729" i="4"/>
  <c r="G724" i="4"/>
  <c r="G718" i="4"/>
  <c r="G713" i="4"/>
  <c r="G708" i="4"/>
  <c r="G702" i="4"/>
  <c r="G697" i="4"/>
  <c r="G692" i="4"/>
  <c r="G686" i="4"/>
  <c r="G681" i="4"/>
  <c r="G676" i="4"/>
  <c r="G670" i="4"/>
  <c r="G665" i="4"/>
  <c r="G660" i="4"/>
  <c r="G654" i="4"/>
  <c r="G649" i="4"/>
  <c r="G644" i="4"/>
  <c r="G638" i="4"/>
  <c r="G633" i="4"/>
  <c r="G628" i="4"/>
  <c r="G622" i="4"/>
  <c r="G617" i="4"/>
  <c r="G612" i="4"/>
  <c r="G606" i="4"/>
  <c r="G601" i="4"/>
  <c r="G596" i="4"/>
  <c r="G590" i="4"/>
  <c r="G585" i="4"/>
  <c r="G580" i="4"/>
  <c r="G574" i="4"/>
  <c r="G569" i="4"/>
  <c r="G564" i="4"/>
  <c r="G558" i="4"/>
  <c r="G553" i="4"/>
  <c r="G548" i="4"/>
  <c r="G542" i="4"/>
  <c r="G537" i="4"/>
  <c r="G532" i="4"/>
  <c r="G526" i="4"/>
  <c r="G521" i="4"/>
  <c r="G516" i="4"/>
  <c r="G510" i="4"/>
  <c r="G505" i="4"/>
  <c r="G500" i="4"/>
  <c r="G494" i="4"/>
  <c r="G489" i="4"/>
  <c r="G484" i="4"/>
  <c r="G478" i="4"/>
  <c r="G473" i="4"/>
  <c r="G468" i="4"/>
  <c r="G462" i="4"/>
  <c r="G457" i="4"/>
  <c r="G452" i="4"/>
  <c r="G446" i="4"/>
  <c r="G441" i="4"/>
  <c r="G436" i="4"/>
  <c r="G430" i="4"/>
  <c r="G425" i="4"/>
  <c r="G420" i="4"/>
  <c r="G414" i="4"/>
  <c r="G409" i="4"/>
  <c r="G404" i="4"/>
  <c r="G398" i="4"/>
  <c r="G393" i="4"/>
  <c r="G388" i="4"/>
  <c r="G382" i="4"/>
  <c r="G377" i="4"/>
  <c r="G372" i="4"/>
  <c r="G366" i="4"/>
  <c r="G361" i="4"/>
  <c r="G356" i="4"/>
  <c r="G350" i="4"/>
  <c r="G345" i="4"/>
  <c r="G340" i="4"/>
  <c r="G334" i="4"/>
  <c r="G326" i="4"/>
  <c r="G318" i="4"/>
  <c r="G310" i="4"/>
  <c r="G302" i="4"/>
  <c r="G294" i="4"/>
  <c r="G286" i="4"/>
  <c r="G278" i="4"/>
  <c r="G270" i="4"/>
  <c r="G262" i="4"/>
  <c r="G254" i="4"/>
  <c r="G246" i="4"/>
  <c r="G238" i="4"/>
  <c r="G230" i="4"/>
  <c r="G222" i="4"/>
  <c r="G214" i="4"/>
  <c r="G206" i="4"/>
  <c r="G198" i="4"/>
  <c r="G190" i="4"/>
  <c r="G182" i="4"/>
  <c r="G174" i="4"/>
  <c r="G166" i="4"/>
  <c r="G158" i="4"/>
  <c r="G150" i="4"/>
  <c r="G142" i="4"/>
  <c r="G134" i="4"/>
  <c r="G126" i="4"/>
  <c r="G118" i="4"/>
  <c r="G110" i="4"/>
  <c r="G100" i="4"/>
  <c r="G89" i="4"/>
  <c r="G79" i="4"/>
  <c r="G68" i="4"/>
  <c r="G57" i="4"/>
  <c r="G47" i="4"/>
  <c r="G36" i="4"/>
  <c r="G25" i="4"/>
  <c r="G15" i="4"/>
  <c r="G4" i="4"/>
  <c r="H1924" i="4"/>
  <c r="AC4" i="3"/>
  <c r="AC5" i="3"/>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88" i="3"/>
  <c r="AC589" i="3"/>
  <c r="AC590" i="3"/>
  <c r="AC591" i="3"/>
  <c r="AC592" i="3"/>
  <c r="AC593" i="3"/>
  <c r="AC594" i="3"/>
  <c r="AC595" i="3"/>
  <c r="AC596" i="3"/>
  <c r="AC597" i="3"/>
  <c r="AC598" i="3"/>
  <c r="AC599" i="3"/>
  <c r="AC600" i="3"/>
  <c r="AC601" i="3"/>
  <c r="AC602" i="3"/>
  <c r="AC603" i="3"/>
  <c r="AC604" i="3"/>
  <c r="AC605" i="3"/>
  <c r="AC606" i="3"/>
  <c r="AC607" i="3"/>
  <c r="AC608" i="3"/>
  <c r="AC609" i="3"/>
  <c r="AC610" i="3"/>
  <c r="AC611" i="3"/>
  <c r="AC612" i="3"/>
  <c r="AC613" i="3"/>
  <c r="AC614" i="3"/>
  <c r="AC615" i="3"/>
  <c r="AC616" i="3"/>
  <c r="AC617" i="3"/>
  <c r="AC618" i="3"/>
  <c r="AC619" i="3"/>
  <c r="AC620" i="3"/>
  <c r="AC621" i="3"/>
  <c r="AC622" i="3"/>
  <c r="AC623" i="3"/>
  <c r="AC624" i="3"/>
  <c r="AC625" i="3"/>
  <c r="AC626" i="3"/>
  <c r="AC627" i="3"/>
  <c r="AC628" i="3"/>
  <c r="AC629" i="3"/>
  <c r="AC630" i="3"/>
  <c r="AC631" i="3"/>
  <c r="AC632" i="3"/>
  <c r="AC633" i="3"/>
  <c r="AC634" i="3"/>
  <c r="AC635" i="3"/>
  <c r="AC636" i="3"/>
  <c r="AC637" i="3"/>
  <c r="AC638" i="3"/>
  <c r="AC639" i="3"/>
  <c r="AC640" i="3"/>
  <c r="AC641" i="3"/>
  <c r="AC642" i="3"/>
  <c r="AC643" i="3"/>
  <c r="AC644" i="3"/>
  <c r="AC645" i="3"/>
  <c r="AC646" i="3"/>
  <c r="AC647" i="3"/>
  <c r="AC648" i="3"/>
  <c r="AC649" i="3"/>
  <c r="AC650" i="3"/>
  <c r="AC651" i="3"/>
  <c r="AC652" i="3"/>
  <c r="AC653" i="3"/>
  <c r="AC654" i="3"/>
  <c r="AC655" i="3"/>
  <c r="AC656" i="3"/>
  <c r="AC657" i="3"/>
  <c r="AC658" i="3"/>
  <c r="AC659" i="3"/>
  <c r="AC660" i="3"/>
  <c r="AC661" i="3"/>
  <c r="AC662" i="3"/>
  <c r="AC663" i="3"/>
  <c r="AC664" i="3"/>
  <c r="AC665" i="3"/>
  <c r="AC666" i="3"/>
  <c r="AC667" i="3"/>
  <c r="AC668" i="3"/>
  <c r="AC669" i="3"/>
  <c r="AC670" i="3"/>
  <c r="AC671" i="3"/>
  <c r="AC672" i="3"/>
  <c r="AC673" i="3"/>
  <c r="AC674" i="3"/>
  <c r="AC675" i="3"/>
  <c r="AC676" i="3"/>
  <c r="AC677" i="3"/>
  <c r="AC3" i="3"/>
  <c r="E1950" i="9" l="1"/>
  <c r="E1949" i="9"/>
  <c r="E1947" i="9"/>
  <c r="E1946" i="9"/>
  <c r="E1944" i="9"/>
  <c r="E1943" i="9"/>
  <c r="E1942" i="9"/>
  <c r="E1937" i="9"/>
  <c r="E1933" i="9"/>
  <c r="E1926" i="9"/>
  <c r="E1925" i="9"/>
  <c r="E1923" i="9"/>
  <c r="E1920" i="9"/>
  <c r="E1919" i="9"/>
  <c r="E1918" i="9"/>
  <c r="E1915" i="9"/>
  <c r="E1913" i="9"/>
  <c r="E1912" i="9"/>
  <c r="E1911" i="9"/>
  <c r="E1909" i="9"/>
  <c r="E1907" i="9"/>
  <c r="E1906" i="9"/>
  <c r="E1905" i="9"/>
  <c r="E1902" i="9"/>
  <c r="E1901" i="9"/>
  <c r="E1899" i="9"/>
  <c r="E1898" i="9"/>
  <c r="E1897" i="9"/>
  <c r="E1896" i="9"/>
  <c r="E1895" i="9"/>
  <c r="E1893" i="9"/>
  <c r="E1892" i="9"/>
  <c r="E1891" i="9"/>
  <c r="E1884" i="9"/>
  <c r="E1882" i="9"/>
  <c r="E1881" i="9"/>
  <c r="E1880" i="9"/>
  <c r="E1877" i="9"/>
  <c r="E1873" i="9"/>
  <c r="E1870" i="9"/>
  <c r="E1868" i="9"/>
  <c r="E1867" i="9"/>
  <c r="E1866" i="9"/>
  <c r="E1861" i="9"/>
  <c r="E1857" i="9"/>
  <c r="E1852" i="9"/>
  <c r="E1851" i="9"/>
  <c r="E1850" i="9"/>
  <c r="E1848" i="9"/>
  <c r="E1846" i="9"/>
  <c r="E1844" i="9"/>
  <c r="E1841" i="9"/>
  <c r="E1840" i="9"/>
  <c r="E1839" i="9"/>
  <c r="E1837" i="9"/>
  <c r="E1836" i="9"/>
  <c r="E1835" i="9"/>
  <c r="E1834" i="9"/>
  <c r="E1832" i="9"/>
  <c r="E1828" i="9"/>
  <c r="E1825" i="9"/>
  <c r="E1824" i="9"/>
  <c r="E1822" i="9"/>
  <c r="E1819" i="9"/>
  <c r="E1815" i="9"/>
  <c r="E1813" i="9"/>
  <c r="E1810" i="9"/>
  <c r="E1806" i="9"/>
  <c r="E1803" i="9"/>
  <c r="E1802" i="9"/>
  <c r="E1800" i="9"/>
  <c r="E1793" i="9"/>
  <c r="E1792" i="9"/>
  <c r="E1791" i="9"/>
  <c r="E1789" i="9"/>
  <c r="E1786" i="9"/>
  <c r="E1784" i="9"/>
  <c r="E1783" i="9"/>
  <c r="E1781" i="9"/>
  <c r="E1778" i="9"/>
  <c r="E1775" i="9"/>
  <c r="E1774" i="9"/>
  <c r="E1772" i="9"/>
  <c r="E1768" i="9"/>
  <c r="E1766" i="9"/>
  <c r="E1765" i="9"/>
  <c r="E1763" i="9"/>
  <c r="E1761" i="9"/>
  <c r="E1759" i="9"/>
  <c r="E1758" i="9"/>
  <c r="E1756" i="9"/>
  <c r="E1754" i="9"/>
  <c r="E1752" i="9"/>
  <c r="E1750" i="9"/>
  <c r="E1747" i="9"/>
  <c r="E1744" i="9"/>
  <c r="E1740" i="9"/>
  <c r="E1739" i="9"/>
  <c r="E1737" i="9"/>
  <c r="E1736" i="9"/>
  <c r="E1733" i="9"/>
  <c r="E1731" i="9"/>
  <c r="E1728" i="9"/>
  <c r="E1727" i="9"/>
  <c r="E1725" i="9"/>
  <c r="E1720" i="9"/>
  <c r="E1719" i="9"/>
  <c r="E1718" i="9"/>
  <c r="E1716" i="9"/>
  <c r="E1709" i="9"/>
  <c r="E1705" i="9"/>
  <c r="E1704" i="9"/>
  <c r="E1703" i="9"/>
  <c r="E1699" i="9"/>
  <c r="E1692" i="9"/>
  <c r="E1684" i="9"/>
  <c r="E1675" i="9"/>
  <c r="E1674" i="9"/>
  <c r="E1673" i="9"/>
  <c r="E1671" i="9"/>
  <c r="E1666" i="9"/>
  <c r="E1658" i="9"/>
  <c r="E1657" i="9"/>
  <c r="E1656" i="9"/>
  <c r="E1654" i="9"/>
  <c r="E1652" i="9"/>
  <c r="E1651" i="9"/>
  <c r="E1649" i="9"/>
  <c r="E1644" i="9"/>
  <c r="E1642" i="9"/>
  <c r="E1641" i="9"/>
  <c r="E1639" i="9"/>
  <c r="E1635" i="9"/>
  <c r="E1633" i="9"/>
  <c r="E1632" i="9"/>
  <c r="E1630" i="9"/>
  <c r="E1626" i="9"/>
  <c r="E1618" i="9"/>
  <c r="E1617" i="9"/>
  <c r="E1616" i="9"/>
  <c r="E1614" i="9"/>
  <c r="E1613" i="9"/>
  <c r="E1612" i="9"/>
  <c r="E1611" i="9"/>
  <c r="E1610" i="9"/>
  <c r="E1608" i="9"/>
  <c r="E1607" i="9"/>
  <c r="E1606" i="9"/>
  <c r="E1604" i="9"/>
  <c r="E1603" i="9"/>
  <c r="E1602" i="9"/>
  <c r="E1600" i="9"/>
  <c r="E1599" i="9"/>
  <c r="E1598" i="9"/>
  <c r="E1591" i="9"/>
  <c r="E1586" i="9"/>
  <c r="E1584" i="9"/>
  <c r="E1583" i="9"/>
  <c r="E1580" i="9"/>
  <c r="E1579" i="9"/>
  <c r="E1577" i="9"/>
  <c r="E1576" i="9"/>
  <c r="E1575" i="9"/>
  <c r="E1574" i="9"/>
  <c r="E1573" i="9"/>
  <c r="E1571" i="9"/>
  <c r="E1570" i="9"/>
  <c r="E1569" i="9"/>
  <c r="E1561" i="9"/>
  <c r="E1554" i="9"/>
  <c r="E1553" i="9"/>
  <c r="E1552" i="9"/>
  <c r="E1550" i="9"/>
  <c r="E1544" i="9"/>
  <c r="E1543" i="9"/>
  <c r="E1542" i="9"/>
  <c r="E1541" i="9"/>
  <c r="E1537" i="9"/>
  <c r="E1536" i="9"/>
  <c r="E1527" i="9"/>
  <c r="E1526" i="9"/>
  <c r="E1525" i="9"/>
  <c r="E1523" i="9"/>
  <c r="E1516" i="9"/>
  <c r="E1513" i="9"/>
  <c r="E1510" i="9"/>
  <c r="E1509" i="9"/>
  <c r="E1508" i="9"/>
  <c r="E1506" i="9"/>
  <c r="E1502" i="9"/>
  <c r="E1497" i="9"/>
  <c r="E1496" i="9"/>
  <c r="E1495" i="9"/>
  <c r="E1492" i="9"/>
  <c r="E1484" i="9"/>
  <c r="E1480" i="9"/>
  <c r="E1479" i="9"/>
  <c r="E1478" i="9"/>
  <c r="E1476" i="9"/>
  <c r="E1475" i="9"/>
  <c r="E1474" i="9"/>
  <c r="E1471" i="9"/>
  <c r="E1469" i="9"/>
  <c r="E1468" i="9"/>
  <c r="E1467" i="9"/>
  <c r="E1465" i="9"/>
  <c r="E1463" i="9"/>
  <c r="E1462" i="9"/>
  <c r="E1461" i="9"/>
  <c r="E1459" i="9"/>
  <c r="E1455" i="9"/>
  <c r="E1453" i="9"/>
  <c r="E1452" i="9"/>
  <c r="E1451" i="9"/>
  <c r="E1450" i="9"/>
  <c r="E1449" i="9"/>
  <c r="E1448" i="9"/>
  <c r="E1447" i="9"/>
  <c r="E1446" i="9"/>
  <c r="E1445" i="9"/>
  <c r="E1444" i="9"/>
  <c r="E1443" i="9"/>
  <c r="E1442" i="9"/>
  <c r="E1441" i="9"/>
  <c r="E1440" i="9"/>
  <c r="E1438" i="9"/>
  <c r="E1433" i="9"/>
  <c r="E1424" i="9"/>
  <c r="E1415" i="9"/>
  <c r="E1413" i="9"/>
  <c r="E1408" i="9"/>
  <c r="E1406" i="9"/>
  <c r="E1405" i="9"/>
  <c r="E1404" i="9"/>
  <c r="E1400" i="9"/>
  <c r="E1398" i="9"/>
  <c r="E1393" i="9"/>
  <c r="E1391" i="9"/>
  <c r="E1390" i="9"/>
  <c r="E1389" i="9"/>
  <c r="E1387" i="9"/>
  <c r="E1385" i="9"/>
  <c r="E1383" i="9"/>
  <c r="E1382" i="9"/>
  <c r="E1381" i="9"/>
  <c r="E1377" i="9"/>
  <c r="E1373" i="9"/>
  <c r="E1371" i="9"/>
  <c r="E1370" i="9"/>
  <c r="E1369" i="9"/>
  <c r="E1364" i="9"/>
  <c r="E1359" i="9"/>
  <c r="E1354" i="9"/>
  <c r="E1352" i="9"/>
  <c r="E1350" i="9"/>
  <c r="E1349" i="9"/>
  <c r="E1347" i="9"/>
  <c r="E1345" i="9"/>
  <c r="E1344" i="9"/>
  <c r="E1343" i="9"/>
  <c r="E1340" i="9"/>
  <c r="E1336" i="9"/>
  <c r="E1331" i="9"/>
  <c r="E1328" i="9"/>
  <c r="E1324" i="9"/>
  <c r="E1323" i="9"/>
  <c r="E1322" i="9"/>
  <c r="E1317" i="9"/>
  <c r="E1315" i="9"/>
  <c r="E1314" i="9"/>
  <c r="E1312" i="9"/>
  <c r="E1310" i="9"/>
  <c r="E1308" i="9"/>
  <c r="E1306" i="9"/>
  <c r="E1304" i="9"/>
  <c r="E1300" i="9"/>
  <c r="E1296" i="9"/>
  <c r="E1292" i="9"/>
  <c r="E1290" i="9"/>
  <c r="E1289" i="9"/>
  <c r="E1287" i="9"/>
  <c r="E1282" i="9"/>
  <c r="E1279" i="9"/>
  <c r="E1277" i="9"/>
  <c r="E1276" i="9"/>
  <c r="E1274" i="9"/>
  <c r="E1272" i="9"/>
  <c r="E1271" i="9"/>
  <c r="E1269" i="9"/>
  <c r="E1268" i="9"/>
  <c r="E1263" i="9"/>
  <c r="E1261" i="9"/>
  <c r="E1260" i="9"/>
  <c r="E1258" i="9"/>
  <c r="E1253" i="9"/>
  <c r="E1245" i="9"/>
  <c r="E1244" i="9"/>
  <c r="E1240" i="9"/>
  <c r="E1237" i="9"/>
  <c r="E1234" i="9"/>
  <c r="E1231" i="9"/>
  <c r="E1230" i="9"/>
  <c r="E1225" i="9"/>
  <c r="E1215" i="9"/>
  <c r="E1213" i="9"/>
  <c r="E1208" i="9"/>
  <c r="E1205" i="9"/>
  <c r="E1203" i="9"/>
  <c r="E1202" i="9"/>
  <c r="E1199" i="9"/>
  <c r="E1198" i="9"/>
  <c r="E1193" i="9"/>
  <c r="E1187" i="9"/>
  <c r="E1182" i="9"/>
  <c r="E1181" i="9"/>
  <c r="E1173" i="9"/>
  <c r="E1171" i="9"/>
  <c r="E1167" i="9"/>
  <c r="E1164" i="9"/>
  <c r="E1163" i="9"/>
  <c r="E1161" i="9"/>
  <c r="E1151" i="9"/>
  <c r="E1144" i="9"/>
  <c r="E1141" i="9"/>
  <c r="E1134" i="9"/>
  <c r="E1124" i="9"/>
  <c r="E1118" i="9"/>
  <c r="E1115" i="9"/>
  <c r="E1114" i="9"/>
  <c r="E1112" i="9"/>
  <c r="E1110" i="9"/>
  <c r="E1107" i="9"/>
  <c r="E1106" i="9"/>
  <c r="E1104" i="9"/>
  <c r="E1096" i="9"/>
  <c r="E1094" i="9"/>
  <c r="E1093" i="9"/>
  <c r="E1092" i="9"/>
  <c r="E1087" i="9"/>
  <c r="E1083" i="9"/>
  <c r="E1082" i="9"/>
  <c r="E1081" i="9"/>
  <c r="E1077" i="9"/>
  <c r="E1074" i="9"/>
  <c r="E1071" i="9"/>
  <c r="E1066" i="9"/>
  <c r="E1061" i="9"/>
  <c r="E1058" i="9"/>
  <c r="E1056" i="9"/>
  <c r="E1053" i="9"/>
  <c r="E1052" i="9"/>
  <c r="E1050" i="9"/>
  <c r="E1047" i="9"/>
  <c r="E1046" i="9"/>
  <c r="E1044" i="9"/>
  <c r="E1034" i="9"/>
  <c r="E1033" i="9"/>
  <c r="E1032" i="9"/>
  <c r="E1030" i="9"/>
  <c r="E1028" i="9"/>
  <c r="E1023" i="9"/>
  <c r="E1022" i="9"/>
  <c r="E1020" i="9"/>
  <c r="E1017" i="9"/>
  <c r="E1016" i="9"/>
  <c r="E1014" i="9"/>
  <c r="E1011" i="9"/>
  <c r="E1009" i="9"/>
  <c r="E1008" i="9"/>
  <c r="E999" i="9"/>
  <c r="E998" i="9"/>
  <c r="E995" i="9"/>
  <c r="E993" i="9"/>
  <c r="E989" i="9"/>
  <c r="E985" i="9"/>
  <c r="E983" i="9"/>
  <c r="E981" i="9"/>
  <c r="E973" i="9"/>
  <c r="E971" i="9"/>
  <c r="E969" i="9"/>
  <c r="E967" i="9"/>
  <c r="E965" i="9"/>
  <c r="E963" i="9"/>
  <c r="E955" i="9"/>
  <c r="E953" i="9"/>
  <c r="E950" i="9"/>
  <c r="E944" i="9"/>
  <c r="E934" i="9"/>
  <c r="E925" i="9"/>
  <c r="E923" i="9"/>
  <c r="E914" i="9"/>
  <c r="E910" i="9"/>
  <c r="E908" i="9"/>
  <c r="E907" i="9"/>
  <c r="E906" i="9"/>
  <c r="E904" i="9"/>
  <c r="E902" i="9"/>
  <c r="E900" i="9"/>
  <c r="E898" i="9"/>
  <c r="E897" i="9"/>
  <c r="E896" i="9"/>
  <c r="E895" i="9"/>
  <c r="E894" i="9"/>
  <c r="E891" i="9"/>
  <c r="E888" i="9"/>
  <c r="E887" i="9"/>
  <c r="E886" i="9"/>
  <c r="E884" i="9"/>
  <c r="E880" i="9"/>
  <c r="E877" i="9"/>
  <c r="E873" i="9"/>
  <c r="E869" i="9"/>
  <c r="E863" i="9"/>
  <c r="E860" i="9"/>
  <c r="E852" i="9"/>
  <c r="E849" i="9"/>
  <c r="E845" i="9"/>
  <c r="E844" i="9"/>
  <c r="E842" i="9"/>
  <c r="E839" i="9"/>
  <c r="E835" i="9"/>
  <c r="E834" i="9"/>
  <c r="E829" i="9"/>
  <c r="E826" i="9"/>
  <c r="E825" i="9"/>
  <c r="E815" i="9"/>
  <c r="E807" i="9"/>
  <c r="E803" i="9"/>
  <c r="E797" i="9"/>
  <c r="E790" i="9"/>
  <c r="E785" i="9"/>
  <c r="E775" i="9"/>
  <c r="E771" i="9"/>
  <c r="E762" i="9"/>
  <c r="E755" i="9"/>
  <c r="E753" i="9"/>
  <c r="E750" i="9"/>
  <c r="E749" i="9"/>
  <c r="E748" i="9"/>
  <c r="E746" i="9"/>
  <c r="E744" i="9"/>
  <c r="E738" i="9"/>
  <c r="E730" i="9"/>
  <c r="E728" i="9"/>
  <c r="E726" i="9"/>
  <c r="E725" i="9"/>
  <c r="E721" i="9"/>
  <c r="E715" i="9"/>
  <c r="E712" i="9"/>
  <c r="E706" i="9"/>
  <c r="E704" i="9"/>
  <c r="E703" i="9"/>
  <c r="E702" i="9"/>
  <c r="E701" i="9"/>
  <c r="E697" i="9"/>
  <c r="E695" i="9"/>
  <c r="E693" i="9"/>
  <c r="E691" i="9"/>
  <c r="E688" i="9"/>
  <c r="E686" i="9"/>
  <c r="E680" i="9"/>
  <c r="E676" i="9"/>
  <c r="E672" i="9"/>
  <c r="E666" i="9"/>
  <c r="E659" i="9"/>
  <c r="E654" i="9"/>
  <c r="E650" i="9"/>
  <c r="E649" i="9"/>
  <c r="E644" i="9"/>
  <c r="E640" i="9"/>
  <c r="E630" i="9"/>
  <c r="E628" i="9"/>
  <c r="E627" i="9"/>
  <c r="E626" i="9"/>
  <c r="E622" i="9"/>
  <c r="E618" i="9"/>
  <c r="E616" i="9"/>
  <c r="E610" i="9"/>
  <c r="E608" i="9"/>
  <c r="E605" i="9"/>
  <c r="E604" i="9"/>
  <c r="E596" i="9"/>
  <c r="E587" i="9"/>
  <c r="E577" i="9"/>
  <c r="E567" i="9"/>
  <c r="E562" i="9"/>
  <c r="E561" i="9"/>
  <c r="E560" i="9"/>
  <c r="E559" i="9"/>
  <c r="E557" i="9"/>
  <c r="E555" i="9"/>
  <c r="E554" i="9"/>
  <c r="E552" i="9"/>
  <c r="E550" i="9"/>
  <c r="E549" i="9"/>
  <c r="E548" i="9"/>
  <c r="E547" i="9"/>
  <c r="E546" i="9"/>
  <c r="E544" i="9"/>
  <c r="E542" i="9"/>
  <c r="E537" i="9"/>
  <c r="E535" i="9"/>
  <c r="E530" i="9"/>
  <c r="E524" i="9"/>
  <c r="E514" i="9"/>
  <c r="E508" i="9"/>
  <c r="E506" i="9"/>
  <c r="E501" i="9"/>
  <c r="E500" i="9"/>
  <c r="E497" i="9"/>
  <c r="E494" i="9"/>
  <c r="E493" i="9"/>
  <c r="E490" i="9"/>
  <c r="E489" i="9"/>
  <c r="E488" i="9"/>
  <c r="E487" i="9"/>
  <c r="E485" i="9"/>
  <c r="E483" i="9"/>
  <c r="E480" i="9"/>
  <c r="E477" i="9"/>
  <c r="E475" i="9"/>
  <c r="E473" i="9"/>
  <c r="E469" i="9"/>
  <c r="E464" i="9"/>
  <c r="E462" i="9"/>
  <c r="E459" i="9"/>
  <c r="E454" i="9"/>
  <c r="E450" i="9"/>
  <c r="E449" i="9"/>
  <c r="E448" i="9"/>
  <c r="E447" i="9"/>
  <c r="E446" i="9"/>
  <c r="E445" i="9"/>
  <c r="E444" i="9"/>
  <c r="E443" i="9"/>
  <c r="E442" i="9"/>
  <c r="E441" i="9"/>
  <c r="E440" i="9"/>
  <c r="E436" i="9"/>
  <c r="E435" i="9"/>
  <c r="E433" i="9"/>
  <c r="E431" i="9"/>
  <c r="E428" i="9"/>
  <c r="E425" i="9"/>
  <c r="E423" i="9"/>
  <c r="E421" i="9"/>
  <c r="E419" i="9"/>
  <c r="E417" i="9"/>
  <c r="E411" i="9"/>
  <c r="E404" i="9"/>
  <c r="E401" i="9"/>
  <c r="E399" i="9"/>
  <c r="E394" i="9"/>
  <c r="E391" i="9"/>
  <c r="E390" i="9"/>
  <c r="E388" i="9"/>
  <c r="E383" i="9"/>
  <c r="E382" i="9"/>
  <c r="E378" i="9"/>
  <c r="E377" i="9"/>
  <c r="E376" i="9"/>
  <c r="E372" i="9"/>
  <c r="E368" i="9"/>
  <c r="E365" i="9"/>
  <c r="E364" i="9"/>
  <c r="E361" i="9"/>
  <c r="E356" i="9"/>
  <c r="E352" i="9"/>
  <c r="E350" i="9"/>
  <c r="E344" i="9"/>
  <c r="E339" i="9"/>
  <c r="E336" i="9"/>
  <c r="E333" i="9"/>
  <c r="E332" i="9"/>
  <c r="E328" i="9"/>
  <c r="E327" i="9"/>
  <c r="E324" i="9"/>
  <c r="E323" i="9"/>
  <c r="E322" i="9"/>
  <c r="E318" i="9"/>
  <c r="E314" i="9"/>
  <c r="E311" i="9"/>
  <c r="E307" i="9"/>
  <c r="E304" i="9"/>
  <c r="E300" i="9"/>
  <c r="E296" i="9"/>
  <c r="E292" i="9"/>
  <c r="E288" i="9"/>
  <c r="E287" i="9"/>
  <c r="E285" i="9"/>
  <c r="E283" i="9"/>
  <c r="E281" i="9"/>
  <c r="E279" i="9"/>
  <c r="E278" i="9"/>
  <c r="E277" i="9"/>
  <c r="E276" i="9"/>
  <c r="E271" i="9"/>
  <c r="E267" i="9"/>
  <c r="E265" i="9"/>
  <c r="E264" i="9"/>
  <c r="E263" i="9"/>
  <c r="E260" i="9"/>
  <c r="E256" i="9"/>
  <c r="E253" i="9"/>
  <c r="E251" i="9"/>
  <c r="E247" i="9"/>
  <c r="E245" i="9"/>
  <c r="E244" i="9"/>
  <c r="E242" i="9"/>
  <c r="E240" i="9"/>
  <c r="E239" i="9"/>
  <c r="E238" i="9"/>
  <c r="E236" i="9"/>
  <c r="E234" i="9"/>
  <c r="E229" i="9"/>
  <c r="E226" i="9"/>
  <c r="E224" i="9"/>
  <c r="E222" i="9"/>
  <c r="E217" i="9"/>
  <c r="E214" i="9"/>
  <c r="E211" i="9"/>
  <c r="E209" i="9"/>
  <c r="E206" i="9"/>
  <c r="E205" i="9"/>
  <c r="E204" i="9"/>
  <c r="E203" i="9"/>
  <c r="E196" i="9"/>
  <c r="E195" i="9"/>
  <c r="E193" i="9"/>
  <c r="E192" i="9"/>
  <c r="E190" i="9"/>
  <c r="E189" i="9"/>
  <c r="E188" i="9"/>
  <c r="E186" i="9"/>
  <c r="E182" i="9"/>
  <c r="E179" i="9"/>
  <c r="E175" i="9"/>
  <c r="E173" i="9"/>
  <c r="E167" i="9"/>
  <c r="E157" i="9"/>
  <c r="E147" i="9"/>
  <c r="E146" i="9"/>
  <c r="E144" i="9"/>
  <c r="E142" i="9"/>
  <c r="E140" i="9"/>
  <c r="E139" i="9"/>
  <c r="E138" i="9"/>
  <c r="E137" i="9"/>
  <c r="E136" i="9"/>
  <c r="E133" i="9"/>
  <c r="E131" i="9"/>
  <c r="E129" i="9"/>
  <c r="E126" i="9"/>
  <c r="E122" i="9"/>
  <c r="E121" i="9"/>
  <c r="E114" i="9"/>
  <c r="E110" i="9"/>
  <c r="E107" i="9"/>
  <c r="E104" i="9"/>
  <c r="E103" i="9"/>
  <c r="E99" i="9"/>
  <c r="E98" i="9"/>
  <c r="E97" i="9"/>
  <c r="E96" i="9"/>
  <c r="E95" i="9"/>
  <c r="E92" i="9"/>
  <c r="E87" i="9"/>
  <c r="E85" i="9"/>
  <c r="E84" i="9"/>
  <c r="E79" i="9"/>
  <c r="E69" i="9"/>
  <c r="E61" i="9"/>
  <c r="E55" i="9"/>
  <c r="E47" i="9"/>
  <c r="E46" i="9"/>
  <c r="E44" i="9"/>
  <c r="E43" i="9"/>
  <c r="E42" i="9"/>
  <c r="E38" i="9"/>
  <c r="E37" i="9"/>
  <c r="E35" i="9"/>
  <c r="E34" i="9"/>
  <c r="E33" i="9"/>
  <c r="E31" i="9"/>
  <c r="E30" i="9"/>
  <c r="E27" i="9"/>
  <c r="E26" i="9"/>
  <c r="E24" i="9"/>
  <c r="E23" i="9"/>
  <c r="E20" i="9"/>
  <c r="E18" i="9"/>
  <c r="E17" i="9"/>
  <c r="E15" i="9"/>
  <c r="E11" i="9"/>
  <c r="E9" i="9"/>
  <c r="E8" i="9"/>
  <c r="E6" i="9"/>
  <c r="E2" i="9"/>
  <c r="E1954" i="9" l="1"/>
  <c r="G1954" i="9" s="1"/>
  <c r="D1954" i="9"/>
  <c r="A1954" i="9"/>
  <c r="E1953" i="9"/>
  <c r="G1953" i="9" s="1"/>
  <c r="D1953" i="9"/>
  <c r="A1953" i="9"/>
  <c r="E1952" i="9"/>
  <c r="G1952" i="9" s="1"/>
  <c r="D1952" i="9"/>
  <c r="A1952" i="9"/>
  <c r="E1951" i="9"/>
  <c r="G1951" i="9" s="1"/>
  <c r="D1951" i="9"/>
  <c r="A1951" i="9"/>
  <c r="G1950" i="9"/>
  <c r="D1950" i="9"/>
  <c r="A1950" i="9"/>
  <c r="G1949" i="9"/>
  <c r="D1949" i="9"/>
  <c r="A1949" i="9"/>
  <c r="E1948" i="9"/>
  <c r="G1948" i="9" s="1"/>
  <c r="D1948" i="9"/>
  <c r="A1948" i="9"/>
  <c r="G1947" i="9"/>
  <c r="D1947" i="9"/>
  <c r="A1947" i="9"/>
  <c r="G1946" i="9"/>
  <c r="D1946" i="9"/>
  <c r="A1946" i="9"/>
  <c r="E1945" i="9"/>
  <c r="G1945" i="9" s="1"/>
  <c r="D1945" i="9"/>
  <c r="A1945" i="9"/>
  <c r="G1944" i="9"/>
  <c r="D1944" i="9"/>
  <c r="A1944" i="9"/>
  <c r="G1943" i="9"/>
  <c r="D1943" i="9"/>
  <c r="A1943" i="9"/>
  <c r="G1942" i="9"/>
  <c r="D1942" i="9"/>
  <c r="A1942" i="9"/>
  <c r="E1941" i="9"/>
  <c r="G1941" i="9" s="1"/>
  <c r="D1941" i="9"/>
  <c r="A1941" i="9"/>
  <c r="E1940" i="9"/>
  <c r="G1940" i="9" s="1"/>
  <c r="D1940" i="9"/>
  <c r="A1940" i="9"/>
  <c r="E1939" i="9"/>
  <c r="G1939" i="9" s="1"/>
  <c r="D1939" i="9"/>
  <c r="A1939" i="9"/>
  <c r="E1938" i="9"/>
  <c r="G1938" i="9" s="1"/>
  <c r="D1938" i="9"/>
  <c r="A1938" i="9"/>
  <c r="G1937" i="9"/>
  <c r="D1937" i="9"/>
  <c r="A1937" i="9"/>
  <c r="E1936" i="9"/>
  <c r="G1936" i="9" s="1"/>
  <c r="D1936" i="9"/>
  <c r="A1936" i="9"/>
  <c r="E1935" i="9"/>
  <c r="G1935" i="9" s="1"/>
  <c r="D1935" i="9"/>
  <c r="A1935" i="9"/>
  <c r="E1934" i="9"/>
  <c r="G1934" i="9" s="1"/>
  <c r="D1934" i="9"/>
  <c r="A1934" i="9"/>
  <c r="G1933" i="9"/>
  <c r="D1933" i="9"/>
  <c r="A1933" i="9"/>
  <c r="E1932" i="9"/>
  <c r="G1932" i="9" s="1"/>
  <c r="D1932" i="9"/>
  <c r="A1932" i="9"/>
  <c r="E1931" i="9"/>
  <c r="G1931" i="9" s="1"/>
  <c r="D1931" i="9"/>
  <c r="A1931" i="9"/>
  <c r="E1930" i="9"/>
  <c r="G1930" i="9" s="1"/>
  <c r="D1930" i="9"/>
  <c r="A1930" i="9"/>
  <c r="E1929" i="9"/>
  <c r="G1929" i="9" s="1"/>
  <c r="D1929" i="9"/>
  <c r="A1929" i="9"/>
  <c r="E1928" i="9"/>
  <c r="G1928" i="9" s="1"/>
  <c r="D1928" i="9"/>
  <c r="A1928" i="9"/>
  <c r="E1927" i="9"/>
  <c r="G1927" i="9" s="1"/>
  <c r="D1927" i="9"/>
  <c r="A1927" i="9"/>
  <c r="G1926" i="9"/>
  <c r="D1926" i="9"/>
  <c r="A1926" i="9"/>
  <c r="G1925" i="9"/>
  <c r="D1925" i="9"/>
  <c r="A1925" i="9"/>
  <c r="E1924" i="9"/>
  <c r="G1924" i="9" s="1"/>
  <c r="D1924" i="9"/>
  <c r="A1924" i="9"/>
  <c r="G1923" i="9"/>
  <c r="D1923" i="9"/>
  <c r="A1923" i="9"/>
  <c r="E1922" i="9"/>
  <c r="G1922" i="9" s="1"/>
  <c r="D1922" i="9"/>
  <c r="A1922" i="9"/>
  <c r="E1921" i="9"/>
  <c r="G1921" i="9" s="1"/>
  <c r="D1921" i="9"/>
  <c r="A1921" i="9"/>
  <c r="G1920" i="9"/>
  <c r="D1920" i="9"/>
  <c r="A1920" i="9"/>
  <c r="G1919" i="9"/>
  <c r="D1919" i="9"/>
  <c r="A1919" i="9"/>
  <c r="G1918" i="9"/>
  <c r="D1918" i="9"/>
  <c r="A1918" i="9"/>
  <c r="E1917" i="9"/>
  <c r="G1917" i="9" s="1"/>
  <c r="D1917" i="9"/>
  <c r="A1917" i="9"/>
  <c r="E1916" i="9"/>
  <c r="G1916" i="9" s="1"/>
  <c r="D1916" i="9"/>
  <c r="A1916" i="9"/>
  <c r="G1915" i="9"/>
  <c r="D1915" i="9"/>
  <c r="A1915" i="9"/>
  <c r="E1914" i="9"/>
  <c r="G1914" i="9" s="1"/>
  <c r="D1914" i="9"/>
  <c r="A1914" i="9"/>
  <c r="G1913" i="9"/>
  <c r="D1913" i="9"/>
  <c r="A1913" i="9"/>
  <c r="G1912" i="9"/>
  <c r="D1912" i="9"/>
  <c r="A1912" i="9"/>
  <c r="G1911" i="9"/>
  <c r="D1911" i="9"/>
  <c r="A1911" i="9"/>
  <c r="E1910" i="9"/>
  <c r="G1910" i="9" s="1"/>
  <c r="D1910" i="9"/>
  <c r="A1910" i="9"/>
  <c r="G1909" i="9"/>
  <c r="D1909" i="9"/>
  <c r="A1909" i="9"/>
  <c r="E1908" i="9"/>
  <c r="G1908" i="9" s="1"/>
  <c r="D1908" i="9"/>
  <c r="A1908" i="9"/>
  <c r="G1907" i="9"/>
  <c r="D1907" i="9"/>
  <c r="A1907" i="9"/>
  <c r="G1906" i="9"/>
  <c r="D1906" i="9"/>
  <c r="A1906" i="9"/>
  <c r="G1905" i="9"/>
  <c r="D1905" i="9"/>
  <c r="A1905" i="9"/>
  <c r="E1904" i="9"/>
  <c r="G1904" i="9" s="1"/>
  <c r="D1904" i="9"/>
  <c r="A1904" i="9"/>
  <c r="E1903" i="9"/>
  <c r="G1903" i="9" s="1"/>
  <c r="D1903" i="9"/>
  <c r="A1903" i="9"/>
  <c r="G1902" i="9"/>
  <c r="D1902" i="9"/>
  <c r="A1902" i="9"/>
  <c r="G1901" i="9"/>
  <c r="D1901" i="9"/>
  <c r="A1901" i="9"/>
  <c r="E1900" i="9"/>
  <c r="G1900" i="9" s="1"/>
  <c r="D1900" i="9"/>
  <c r="A1900" i="9"/>
  <c r="G1899" i="9"/>
  <c r="D1899" i="9"/>
  <c r="A1899" i="9"/>
  <c r="G1898" i="9"/>
  <c r="D1898" i="9"/>
  <c r="A1898" i="9"/>
  <c r="G1897" i="9"/>
  <c r="D1897" i="9"/>
  <c r="A1897" i="9"/>
  <c r="G1896" i="9"/>
  <c r="D1896" i="9"/>
  <c r="A1896" i="9"/>
  <c r="G1895" i="9"/>
  <c r="D1895" i="9"/>
  <c r="A1895" i="9"/>
  <c r="E1894" i="9"/>
  <c r="G1894" i="9" s="1"/>
  <c r="D1894" i="9"/>
  <c r="A1894" i="9"/>
  <c r="G1893" i="9"/>
  <c r="D1893" i="9"/>
  <c r="A1893" i="9"/>
  <c r="G1892" i="9"/>
  <c r="D1892" i="9"/>
  <c r="A1892" i="9"/>
  <c r="G1891" i="9"/>
  <c r="D1891" i="9"/>
  <c r="A1891" i="9"/>
  <c r="E1890" i="9"/>
  <c r="G1890" i="9" s="1"/>
  <c r="D1890" i="9"/>
  <c r="A1890" i="9"/>
  <c r="E1889" i="9"/>
  <c r="G1889" i="9" s="1"/>
  <c r="D1889" i="9"/>
  <c r="A1889" i="9"/>
  <c r="E1888" i="9"/>
  <c r="G1888" i="9" s="1"/>
  <c r="D1888" i="9"/>
  <c r="A1888" i="9"/>
  <c r="E1887" i="9"/>
  <c r="G1887" i="9" s="1"/>
  <c r="D1887" i="9"/>
  <c r="A1887" i="9"/>
  <c r="E1886" i="9"/>
  <c r="G1886" i="9" s="1"/>
  <c r="D1886" i="9"/>
  <c r="A1886" i="9"/>
  <c r="E1885" i="9"/>
  <c r="G1885" i="9" s="1"/>
  <c r="D1885" i="9"/>
  <c r="A1885" i="9"/>
  <c r="G1884" i="9"/>
  <c r="D1884" i="9"/>
  <c r="A1884" i="9"/>
  <c r="E1883" i="9"/>
  <c r="G1883" i="9" s="1"/>
  <c r="D1883" i="9"/>
  <c r="A1883" i="9"/>
  <c r="G1882" i="9"/>
  <c r="D1882" i="9"/>
  <c r="A1882" i="9"/>
  <c r="G1881" i="9"/>
  <c r="D1881" i="9"/>
  <c r="A1881" i="9"/>
  <c r="G1880" i="9"/>
  <c r="D1880" i="9"/>
  <c r="A1880" i="9"/>
  <c r="E1879" i="9"/>
  <c r="G1879" i="9" s="1"/>
  <c r="D1879" i="9"/>
  <c r="A1879" i="9"/>
  <c r="E1878" i="9"/>
  <c r="G1878" i="9" s="1"/>
  <c r="D1878" i="9"/>
  <c r="A1878" i="9"/>
  <c r="G1877" i="9"/>
  <c r="D1877" i="9"/>
  <c r="A1877" i="9"/>
  <c r="E1876" i="9"/>
  <c r="G1876" i="9" s="1"/>
  <c r="D1876" i="9"/>
  <c r="A1876" i="9"/>
  <c r="E1875" i="9"/>
  <c r="G1875" i="9" s="1"/>
  <c r="D1875" i="9"/>
  <c r="A1875" i="9"/>
  <c r="E1874" i="9"/>
  <c r="G1874" i="9" s="1"/>
  <c r="D1874" i="9"/>
  <c r="A1874" i="9"/>
  <c r="G1873" i="9"/>
  <c r="D1873" i="9"/>
  <c r="A1873" i="9"/>
  <c r="E1872" i="9"/>
  <c r="G1872" i="9" s="1"/>
  <c r="D1872" i="9"/>
  <c r="A1872" i="9"/>
  <c r="E1871" i="9"/>
  <c r="G1871" i="9" s="1"/>
  <c r="D1871" i="9"/>
  <c r="A1871" i="9"/>
  <c r="G1870" i="9"/>
  <c r="D1870" i="9"/>
  <c r="A1870" i="9"/>
  <c r="E1869" i="9"/>
  <c r="G1869" i="9" s="1"/>
  <c r="D1869" i="9"/>
  <c r="A1869" i="9"/>
  <c r="G1868" i="9"/>
  <c r="D1868" i="9"/>
  <c r="A1868" i="9"/>
  <c r="G1867" i="9"/>
  <c r="D1867" i="9"/>
  <c r="A1867" i="9"/>
  <c r="G1866" i="9"/>
  <c r="D1866" i="9"/>
  <c r="A1866" i="9"/>
  <c r="E1865" i="9"/>
  <c r="G1865" i="9" s="1"/>
  <c r="D1865" i="9"/>
  <c r="A1865" i="9"/>
  <c r="E1864" i="9"/>
  <c r="G1864" i="9" s="1"/>
  <c r="D1864" i="9"/>
  <c r="A1864" i="9"/>
  <c r="E1863" i="9"/>
  <c r="G1863" i="9" s="1"/>
  <c r="D1863" i="9"/>
  <c r="A1863" i="9"/>
  <c r="E1862" i="9"/>
  <c r="G1862" i="9" s="1"/>
  <c r="D1862" i="9"/>
  <c r="A1862" i="9"/>
  <c r="G1861" i="9"/>
  <c r="D1861" i="9"/>
  <c r="A1861" i="9"/>
  <c r="E1860" i="9"/>
  <c r="G1860" i="9" s="1"/>
  <c r="D1860" i="9"/>
  <c r="A1860" i="9"/>
  <c r="E1859" i="9"/>
  <c r="G1859" i="9" s="1"/>
  <c r="D1859" i="9"/>
  <c r="A1859" i="9"/>
  <c r="E1858" i="9"/>
  <c r="G1858" i="9" s="1"/>
  <c r="D1858" i="9"/>
  <c r="A1858" i="9"/>
  <c r="G1857" i="9"/>
  <c r="D1857" i="9"/>
  <c r="A1857" i="9"/>
  <c r="E1856" i="9"/>
  <c r="G1856" i="9" s="1"/>
  <c r="D1856" i="9"/>
  <c r="A1856" i="9"/>
  <c r="E1855" i="9"/>
  <c r="G1855" i="9" s="1"/>
  <c r="D1855" i="9"/>
  <c r="A1855" i="9"/>
  <c r="E1854" i="9"/>
  <c r="G1854" i="9" s="1"/>
  <c r="D1854" i="9"/>
  <c r="A1854" i="9"/>
  <c r="E1853" i="9"/>
  <c r="G1853" i="9" s="1"/>
  <c r="D1853" i="9"/>
  <c r="A1853" i="9"/>
  <c r="G1852" i="9"/>
  <c r="D1852" i="9"/>
  <c r="A1852" i="9"/>
  <c r="G1851" i="9"/>
  <c r="D1851" i="9"/>
  <c r="A1851" i="9"/>
  <c r="G1850" i="9"/>
  <c r="D1850" i="9"/>
  <c r="A1850" i="9"/>
  <c r="E1849" i="9"/>
  <c r="G1849" i="9" s="1"/>
  <c r="D1849" i="9"/>
  <c r="A1849" i="9"/>
  <c r="G1848" i="9"/>
  <c r="D1848" i="9"/>
  <c r="A1848" i="9"/>
  <c r="E1847" i="9"/>
  <c r="G1847" i="9" s="1"/>
  <c r="D1847" i="9"/>
  <c r="A1847" i="9"/>
  <c r="G1846" i="9"/>
  <c r="D1846" i="9"/>
  <c r="A1846" i="9"/>
  <c r="E1845" i="9"/>
  <c r="G1845" i="9" s="1"/>
  <c r="D1845" i="9"/>
  <c r="A1845" i="9"/>
  <c r="G1844" i="9"/>
  <c r="D1844" i="9"/>
  <c r="A1844" i="9"/>
  <c r="E1843" i="9"/>
  <c r="G1843" i="9" s="1"/>
  <c r="D1843" i="9"/>
  <c r="A1843" i="9"/>
  <c r="E1842" i="9"/>
  <c r="G1842" i="9" s="1"/>
  <c r="D1842" i="9"/>
  <c r="A1842" i="9"/>
  <c r="G1841" i="9"/>
  <c r="D1841" i="9"/>
  <c r="A1841" i="9"/>
  <c r="G1840" i="9"/>
  <c r="D1840" i="9"/>
  <c r="A1840" i="9"/>
  <c r="G1839" i="9"/>
  <c r="D1839" i="9"/>
  <c r="A1839" i="9"/>
  <c r="E1838" i="9"/>
  <c r="G1838" i="9" s="1"/>
  <c r="D1838" i="9"/>
  <c r="A1838" i="9"/>
  <c r="G1837" i="9"/>
  <c r="D1837" i="9"/>
  <c r="A1837" i="9"/>
  <c r="G1836" i="9"/>
  <c r="D1836" i="9"/>
  <c r="A1836" i="9"/>
  <c r="G1835" i="9"/>
  <c r="D1835" i="9"/>
  <c r="A1835" i="9"/>
  <c r="G1834" i="9"/>
  <c r="D1834" i="9"/>
  <c r="A1834" i="9"/>
  <c r="E1833" i="9"/>
  <c r="G1833" i="9" s="1"/>
  <c r="D1833" i="9"/>
  <c r="A1833" i="9"/>
  <c r="G1832" i="9"/>
  <c r="D1832" i="9"/>
  <c r="A1832" i="9"/>
  <c r="E1831" i="9"/>
  <c r="G1831" i="9" s="1"/>
  <c r="D1831" i="9"/>
  <c r="A1831" i="9"/>
  <c r="E1830" i="9"/>
  <c r="G1830" i="9" s="1"/>
  <c r="D1830" i="9"/>
  <c r="A1830" i="9"/>
  <c r="E1829" i="9"/>
  <c r="G1829" i="9" s="1"/>
  <c r="D1829" i="9"/>
  <c r="A1829" i="9"/>
  <c r="G1828" i="9"/>
  <c r="D1828" i="9"/>
  <c r="A1828" i="9"/>
  <c r="E1827" i="9"/>
  <c r="G1827" i="9" s="1"/>
  <c r="D1827" i="9"/>
  <c r="A1827" i="9"/>
  <c r="E1826" i="9"/>
  <c r="G1826" i="9" s="1"/>
  <c r="D1826" i="9"/>
  <c r="A1826" i="9"/>
  <c r="G1825" i="9"/>
  <c r="D1825" i="9"/>
  <c r="A1825" i="9"/>
  <c r="G1824" i="9"/>
  <c r="D1824" i="9"/>
  <c r="A1824" i="9"/>
  <c r="E1823" i="9"/>
  <c r="G1823" i="9" s="1"/>
  <c r="D1823" i="9"/>
  <c r="A1823" i="9"/>
  <c r="G1822" i="9"/>
  <c r="D1822" i="9"/>
  <c r="A1822" i="9"/>
  <c r="E1821" i="9"/>
  <c r="G1821" i="9" s="1"/>
  <c r="D1821" i="9"/>
  <c r="A1821" i="9"/>
  <c r="E1820" i="9"/>
  <c r="G1820" i="9" s="1"/>
  <c r="D1820" i="9"/>
  <c r="A1820" i="9"/>
  <c r="G1819" i="9"/>
  <c r="D1819" i="9"/>
  <c r="A1819" i="9"/>
  <c r="E1818" i="9"/>
  <c r="G1818" i="9" s="1"/>
  <c r="D1818" i="9"/>
  <c r="A1818" i="9"/>
  <c r="E1817" i="9"/>
  <c r="G1817" i="9" s="1"/>
  <c r="D1817" i="9"/>
  <c r="A1817" i="9"/>
  <c r="E1816" i="9"/>
  <c r="G1816" i="9" s="1"/>
  <c r="D1816" i="9"/>
  <c r="A1816" i="9"/>
  <c r="G1815" i="9"/>
  <c r="D1815" i="9"/>
  <c r="A1815" i="9"/>
  <c r="E1814" i="9"/>
  <c r="G1814" i="9" s="1"/>
  <c r="D1814" i="9"/>
  <c r="A1814" i="9"/>
  <c r="G1813" i="9"/>
  <c r="D1813" i="9"/>
  <c r="A1813" i="9"/>
  <c r="E1812" i="9"/>
  <c r="G1812" i="9" s="1"/>
  <c r="D1812" i="9"/>
  <c r="A1812" i="9"/>
  <c r="E1811" i="9"/>
  <c r="G1811" i="9" s="1"/>
  <c r="D1811" i="9"/>
  <c r="A1811" i="9"/>
  <c r="G1810" i="9"/>
  <c r="D1810" i="9"/>
  <c r="A1810" i="9"/>
  <c r="E1809" i="9"/>
  <c r="G1809" i="9" s="1"/>
  <c r="D1809" i="9"/>
  <c r="A1809" i="9"/>
  <c r="E1808" i="9"/>
  <c r="G1808" i="9" s="1"/>
  <c r="D1808" i="9"/>
  <c r="A1808" i="9"/>
  <c r="E1807" i="9"/>
  <c r="G1807" i="9" s="1"/>
  <c r="D1807" i="9"/>
  <c r="A1807" i="9"/>
  <c r="G1806" i="9"/>
  <c r="D1806" i="9"/>
  <c r="A1806" i="9"/>
  <c r="E1805" i="9"/>
  <c r="G1805" i="9" s="1"/>
  <c r="D1805" i="9"/>
  <c r="A1805" i="9"/>
  <c r="E1804" i="9"/>
  <c r="G1804" i="9" s="1"/>
  <c r="D1804" i="9"/>
  <c r="A1804" i="9"/>
  <c r="G1803" i="9"/>
  <c r="D1803" i="9"/>
  <c r="A1803" i="9"/>
  <c r="G1802" i="9"/>
  <c r="D1802" i="9"/>
  <c r="A1802" i="9"/>
  <c r="E1801" i="9"/>
  <c r="G1801" i="9" s="1"/>
  <c r="D1801" i="9"/>
  <c r="A1801" i="9"/>
  <c r="G1800" i="9"/>
  <c r="D1800" i="9"/>
  <c r="A1800" i="9"/>
  <c r="E1799" i="9"/>
  <c r="G1799" i="9" s="1"/>
  <c r="D1799" i="9"/>
  <c r="A1799" i="9"/>
  <c r="E1798" i="9"/>
  <c r="G1798" i="9" s="1"/>
  <c r="D1798" i="9"/>
  <c r="A1798" i="9"/>
  <c r="E1797" i="9"/>
  <c r="G1797" i="9" s="1"/>
  <c r="D1797" i="9"/>
  <c r="A1797" i="9"/>
  <c r="E1796" i="9"/>
  <c r="G1796" i="9" s="1"/>
  <c r="D1796" i="9"/>
  <c r="A1796" i="9"/>
  <c r="E1795" i="9"/>
  <c r="G1795" i="9" s="1"/>
  <c r="D1795" i="9"/>
  <c r="A1795" i="9"/>
  <c r="E1794" i="9"/>
  <c r="G1794" i="9" s="1"/>
  <c r="D1794" i="9"/>
  <c r="A1794" i="9"/>
  <c r="G1793" i="9"/>
  <c r="D1793" i="9"/>
  <c r="A1793" i="9"/>
  <c r="G1792" i="9"/>
  <c r="D1792" i="9"/>
  <c r="A1792" i="9"/>
  <c r="G1791" i="9"/>
  <c r="D1791" i="9"/>
  <c r="A1791" i="9"/>
  <c r="E1790" i="9"/>
  <c r="G1790" i="9" s="1"/>
  <c r="D1790" i="9"/>
  <c r="A1790" i="9"/>
  <c r="G1789" i="9"/>
  <c r="D1789" i="9"/>
  <c r="A1789" i="9"/>
  <c r="E1788" i="9"/>
  <c r="G1788" i="9" s="1"/>
  <c r="D1788" i="9"/>
  <c r="A1788" i="9"/>
  <c r="E1787" i="9"/>
  <c r="G1787" i="9" s="1"/>
  <c r="D1787" i="9"/>
  <c r="A1787" i="9"/>
  <c r="G1786" i="9"/>
  <c r="D1786" i="9"/>
  <c r="A1786" i="9"/>
  <c r="E1785" i="9"/>
  <c r="G1785" i="9" s="1"/>
  <c r="D1785" i="9"/>
  <c r="A1785" i="9"/>
  <c r="G1784" i="9"/>
  <c r="D1784" i="9"/>
  <c r="A1784" i="9"/>
  <c r="G1783" i="9"/>
  <c r="D1783" i="9"/>
  <c r="A1783" i="9"/>
  <c r="E1782" i="9"/>
  <c r="G1782" i="9" s="1"/>
  <c r="D1782" i="9"/>
  <c r="A1782" i="9"/>
  <c r="G1781" i="9"/>
  <c r="D1781" i="9"/>
  <c r="A1781" i="9"/>
  <c r="E1780" i="9"/>
  <c r="G1780" i="9" s="1"/>
  <c r="D1780" i="9"/>
  <c r="A1780" i="9"/>
  <c r="E1779" i="9"/>
  <c r="G1779" i="9" s="1"/>
  <c r="D1779" i="9"/>
  <c r="A1779" i="9"/>
  <c r="G1778" i="9"/>
  <c r="D1778" i="9"/>
  <c r="A1778" i="9"/>
  <c r="E1777" i="9"/>
  <c r="G1777" i="9" s="1"/>
  <c r="D1777" i="9"/>
  <c r="A1777" i="9"/>
  <c r="E1776" i="9"/>
  <c r="G1776" i="9" s="1"/>
  <c r="D1776" i="9"/>
  <c r="A1776" i="9"/>
  <c r="G1775" i="9"/>
  <c r="D1775" i="9"/>
  <c r="A1775" i="9"/>
  <c r="G1774" i="9"/>
  <c r="D1774" i="9"/>
  <c r="A1774" i="9"/>
  <c r="E1773" i="9"/>
  <c r="G1773" i="9" s="1"/>
  <c r="D1773" i="9"/>
  <c r="A1773" i="9"/>
  <c r="G1772" i="9"/>
  <c r="D1772" i="9"/>
  <c r="A1772" i="9"/>
  <c r="E1771" i="9"/>
  <c r="G1771" i="9" s="1"/>
  <c r="D1771" i="9"/>
  <c r="A1771" i="9"/>
  <c r="E1770" i="9"/>
  <c r="G1770" i="9" s="1"/>
  <c r="D1770" i="9"/>
  <c r="A1770" i="9"/>
  <c r="E1769" i="9"/>
  <c r="G1769" i="9" s="1"/>
  <c r="D1769" i="9"/>
  <c r="A1769" i="9"/>
  <c r="G1768" i="9"/>
  <c r="D1768" i="9"/>
  <c r="A1768" i="9"/>
  <c r="E1767" i="9"/>
  <c r="G1767" i="9" s="1"/>
  <c r="D1767" i="9"/>
  <c r="A1767" i="9"/>
  <c r="G1766" i="9"/>
  <c r="D1766" i="9"/>
  <c r="A1766" i="9"/>
  <c r="G1765" i="9"/>
  <c r="D1765" i="9"/>
  <c r="A1765" i="9"/>
  <c r="E1764" i="9"/>
  <c r="G1764" i="9" s="1"/>
  <c r="D1764" i="9"/>
  <c r="A1764" i="9"/>
  <c r="G1763" i="9"/>
  <c r="D1763" i="9"/>
  <c r="A1763" i="9"/>
  <c r="E1762" i="9"/>
  <c r="G1762" i="9" s="1"/>
  <c r="D1762" i="9"/>
  <c r="A1762" i="9"/>
  <c r="G1761" i="9"/>
  <c r="D1761" i="9"/>
  <c r="A1761" i="9"/>
  <c r="E1760" i="9"/>
  <c r="G1760" i="9" s="1"/>
  <c r="D1760" i="9"/>
  <c r="A1760" i="9"/>
  <c r="G1759" i="9"/>
  <c r="D1759" i="9"/>
  <c r="A1759" i="9"/>
  <c r="G1758" i="9"/>
  <c r="D1758" i="9"/>
  <c r="A1758" i="9"/>
  <c r="E1757" i="9"/>
  <c r="G1757" i="9" s="1"/>
  <c r="D1757" i="9"/>
  <c r="A1757" i="9"/>
  <c r="G1756" i="9"/>
  <c r="D1756" i="9"/>
  <c r="A1756" i="9"/>
  <c r="E1755" i="9"/>
  <c r="G1755" i="9" s="1"/>
  <c r="D1755" i="9"/>
  <c r="A1755" i="9"/>
  <c r="G1754" i="9"/>
  <c r="D1754" i="9"/>
  <c r="A1754" i="9"/>
  <c r="E1753" i="9"/>
  <c r="G1753" i="9" s="1"/>
  <c r="D1753" i="9"/>
  <c r="A1753" i="9"/>
  <c r="G1752" i="9"/>
  <c r="D1752" i="9"/>
  <c r="A1752" i="9"/>
  <c r="E1751" i="9"/>
  <c r="G1751" i="9" s="1"/>
  <c r="D1751" i="9"/>
  <c r="A1751" i="9"/>
  <c r="G1750" i="9"/>
  <c r="D1750" i="9"/>
  <c r="A1750" i="9"/>
  <c r="E1749" i="9"/>
  <c r="G1749" i="9" s="1"/>
  <c r="D1749" i="9"/>
  <c r="A1749" i="9"/>
  <c r="E1748" i="9"/>
  <c r="G1748" i="9" s="1"/>
  <c r="D1748" i="9"/>
  <c r="A1748" i="9"/>
  <c r="G1747" i="9"/>
  <c r="D1747" i="9"/>
  <c r="A1747" i="9"/>
  <c r="E1746" i="9"/>
  <c r="G1746" i="9" s="1"/>
  <c r="D1746" i="9"/>
  <c r="A1746" i="9"/>
  <c r="E1745" i="9"/>
  <c r="G1745" i="9" s="1"/>
  <c r="D1745" i="9"/>
  <c r="A1745" i="9"/>
  <c r="G1744" i="9"/>
  <c r="D1744" i="9"/>
  <c r="A1744" i="9"/>
  <c r="E1743" i="9"/>
  <c r="G1743" i="9" s="1"/>
  <c r="D1743" i="9"/>
  <c r="A1743" i="9"/>
  <c r="E1742" i="9"/>
  <c r="G1742" i="9" s="1"/>
  <c r="D1742" i="9"/>
  <c r="A1742" i="9"/>
  <c r="E1741" i="9"/>
  <c r="G1741" i="9" s="1"/>
  <c r="D1741" i="9"/>
  <c r="A1741" i="9"/>
  <c r="G1740" i="9"/>
  <c r="D1740" i="9"/>
  <c r="A1740" i="9"/>
  <c r="G1739" i="9"/>
  <c r="D1739" i="9"/>
  <c r="A1739" i="9"/>
  <c r="E1738" i="9"/>
  <c r="G1738" i="9" s="1"/>
  <c r="D1738" i="9"/>
  <c r="A1738" i="9"/>
  <c r="G1737" i="9"/>
  <c r="D1737" i="9"/>
  <c r="A1737" i="9"/>
  <c r="G1736" i="9"/>
  <c r="D1736" i="9"/>
  <c r="A1736" i="9"/>
  <c r="E1735" i="9"/>
  <c r="G1735" i="9" s="1"/>
  <c r="D1735" i="9"/>
  <c r="A1735" i="9"/>
  <c r="E1734" i="9"/>
  <c r="G1734" i="9" s="1"/>
  <c r="D1734" i="9"/>
  <c r="A1734" i="9"/>
  <c r="G1733" i="9"/>
  <c r="D1733" i="9"/>
  <c r="A1733" i="9"/>
  <c r="E1732" i="9"/>
  <c r="G1732" i="9" s="1"/>
  <c r="D1732" i="9"/>
  <c r="A1732" i="9"/>
  <c r="G1731" i="9"/>
  <c r="D1731" i="9"/>
  <c r="A1731" i="9"/>
  <c r="E1730" i="9"/>
  <c r="G1730" i="9" s="1"/>
  <c r="D1730" i="9"/>
  <c r="A1730" i="9"/>
  <c r="E1729" i="9"/>
  <c r="G1729" i="9" s="1"/>
  <c r="D1729" i="9"/>
  <c r="A1729" i="9"/>
  <c r="G1728" i="9"/>
  <c r="D1728" i="9"/>
  <c r="A1728" i="9"/>
  <c r="G1727" i="9"/>
  <c r="D1727" i="9"/>
  <c r="A1727" i="9"/>
  <c r="E1726" i="9"/>
  <c r="G1726" i="9" s="1"/>
  <c r="D1726" i="9"/>
  <c r="A1726" i="9"/>
  <c r="G1725" i="9"/>
  <c r="D1725" i="9"/>
  <c r="A1725" i="9"/>
  <c r="E1724" i="9"/>
  <c r="G1724" i="9" s="1"/>
  <c r="D1724" i="9"/>
  <c r="A1724" i="9"/>
  <c r="E1723" i="9"/>
  <c r="G1723" i="9" s="1"/>
  <c r="D1723" i="9"/>
  <c r="A1723" i="9"/>
  <c r="E1722" i="9"/>
  <c r="G1722" i="9" s="1"/>
  <c r="D1722" i="9"/>
  <c r="A1722" i="9"/>
  <c r="E1721" i="9"/>
  <c r="G1721" i="9" s="1"/>
  <c r="D1721" i="9"/>
  <c r="A1721" i="9"/>
  <c r="G1720" i="9"/>
  <c r="D1720" i="9"/>
  <c r="A1720" i="9"/>
  <c r="G1719" i="9"/>
  <c r="D1719" i="9"/>
  <c r="A1719" i="9"/>
  <c r="G1718" i="9"/>
  <c r="D1718" i="9"/>
  <c r="A1718" i="9"/>
  <c r="E1717" i="9"/>
  <c r="G1717" i="9" s="1"/>
  <c r="D1717" i="9"/>
  <c r="A1717" i="9"/>
  <c r="G1716" i="9"/>
  <c r="D1716" i="9"/>
  <c r="A1716" i="9"/>
  <c r="E1715" i="9"/>
  <c r="G1715" i="9" s="1"/>
  <c r="D1715" i="9"/>
  <c r="A1715" i="9"/>
  <c r="E1714" i="9"/>
  <c r="G1714" i="9" s="1"/>
  <c r="D1714" i="9"/>
  <c r="A1714" i="9"/>
  <c r="E1713" i="9"/>
  <c r="G1713" i="9" s="1"/>
  <c r="D1713" i="9"/>
  <c r="A1713" i="9"/>
  <c r="E1712" i="9"/>
  <c r="G1712" i="9" s="1"/>
  <c r="D1712" i="9"/>
  <c r="A1712" i="9"/>
  <c r="E1711" i="9"/>
  <c r="G1711" i="9" s="1"/>
  <c r="D1711" i="9"/>
  <c r="A1711" i="9"/>
  <c r="E1710" i="9"/>
  <c r="G1710" i="9" s="1"/>
  <c r="D1710" i="9"/>
  <c r="A1710" i="9"/>
  <c r="G1709" i="9"/>
  <c r="D1709" i="9"/>
  <c r="A1709" i="9"/>
  <c r="E1708" i="9"/>
  <c r="G1708" i="9" s="1"/>
  <c r="D1708" i="9"/>
  <c r="A1708" i="9"/>
  <c r="E1707" i="9"/>
  <c r="G1707" i="9" s="1"/>
  <c r="D1707" i="9"/>
  <c r="A1707" i="9"/>
  <c r="E1706" i="9"/>
  <c r="G1706" i="9" s="1"/>
  <c r="D1706" i="9"/>
  <c r="A1706" i="9"/>
  <c r="G1705" i="9"/>
  <c r="D1705" i="9"/>
  <c r="A1705" i="9"/>
  <c r="G1704" i="9"/>
  <c r="D1704" i="9"/>
  <c r="A1704" i="9"/>
  <c r="G1703" i="9"/>
  <c r="D1703" i="9"/>
  <c r="A1703" i="9"/>
  <c r="E1702" i="9"/>
  <c r="G1702" i="9" s="1"/>
  <c r="D1702" i="9"/>
  <c r="A1702" i="9"/>
  <c r="E1701" i="9"/>
  <c r="G1701" i="9" s="1"/>
  <c r="D1701" i="9"/>
  <c r="A1701" i="9"/>
  <c r="E1700" i="9"/>
  <c r="G1700" i="9" s="1"/>
  <c r="D1700" i="9"/>
  <c r="A1700" i="9"/>
  <c r="G1699" i="9"/>
  <c r="D1699" i="9"/>
  <c r="A1699" i="9"/>
  <c r="E1698" i="9"/>
  <c r="G1698" i="9" s="1"/>
  <c r="D1698" i="9"/>
  <c r="A1698" i="9"/>
  <c r="E1697" i="9"/>
  <c r="G1697" i="9" s="1"/>
  <c r="D1697" i="9"/>
  <c r="A1697" i="9"/>
  <c r="E1696" i="9"/>
  <c r="G1696" i="9" s="1"/>
  <c r="D1696" i="9"/>
  <c r="A1696" i="9"/>
  <c r="E1695" i="9"/>
  <c r="G1695" i="9" s="1"/>
  <c r="D1695" i="9"/>
  <c r="A1695" i="9"/>
  <c r="E1694" i="9"/>
  <c r="G1694" i="9" s="1"/>
  <c r="D1694" i="9"/>
  <c r="A1694" i="9"/>
  <c r="E1693" i="9"/>
  <c r="G1693" i="9" s="1"/>
  <c r="D1693" i="9"/>
  <c r="A1693" i="9"/>
  <c r="G1692" i="9"/>
  <c r="D1692" i="9"/>
  <c r="A1692" i="9"/>
  <c r="E1691" i="9"/>
  <c r="G1691" i="9" s="1"/>
  <c r="D1691" i="9"/>
  <c r="A1691" i="9"/>
  <c r="E1690" i="9"/>
  <c r="G1690" i="9" s="1"/>
  <c r="D1690" i="9"/>
  <c r="A1690" i="9"/>
  <c r="E1689" i="9"/>
  <c r="G1689" i="9" s="1"/>
  <c r="D1689" i="9"/>
  <c r="A1689" i="9"/>
  <c r="E1688" i="9"/>
  <c r="G1688" i="9" s="1"/>
  <c r="D1688" i="9"/>
  <c r="A1688" i="9"/>
  <c r="E1687" i="9"/>
  <c r="G1687" i="9" s="1"/>
  <c r="D1687" i="9"/>
  <c r="A1687" i="9"/>
  <c r="E1686" i="9"/>
  <c r="G1686" i="9" s="1"/>
  <c r="D1686" i="9"/>
  <c r="A1686" i="9"/>
  <c r="E1685" i="9"/>
  <c r="G1685" i="9" s="1"/>
  <c r="D1685" i="9"/>
  <c r="A1685" i="9"/>
  <c r="G1684" i="9"/>
  <c r="D1684" i="9"/>
  <c r="A1684" i="9"/>
  <c r="E1683" i="9"/>
  <c r="G1683" i="9" s="1"/>
  <c r="D1683" i="9"/>
  <c r="A1683" i="9"/>
  <c r="E1682" i="9"/>
  <c r="G1682" i="9" s="1"/>
  <c r="D1682" i="9"/>
  <c r="A1682" i="9"/>
  <c r="E1681" i="9"/>
  <c r="G1681" i="9" s="1"/>
  <c r="D1681" i="9"/>
  <c r="A1681" i="9"/>
  <c r="E1680" i="9"/>
  <c r="G1680" i="9" s="1"/>
  <c r="D1680" i="9"/>
  <c r="A1680" i="9"/>
  <c r="E1679" i="9"/>
  <c r="G1679" i="9" s="1"/>
  <c r="D1679" i="9"/>
  <c r="A1679" i="9"/>
  <c r="E1678" i="9"/>
  <c r="G1678" i="9" s="1"/>
  <c r="D1678" i="9"/>
  <c r="A1678" i="9"/>
  <c r="E1677" i="9"/>
  <c r="G1677" i="9" s="1"/>
  <c r="D1677" i="9"/>
  <c r="A1677" i="9"/>
  <c r="E1676" i="9"/>
  <c r="G1676" i="9" s="1"/>
  <c r="D1676" i="9"/>
  <c r="A1676" i="9"/>
  <c r="G1675" i="9"/>
  <c r="D1675" i="9"/>
  <c r="A1675" i="9"/>
  <c r="G1674" i="9"/>
  <c r="D1674" i="9"/>
  <c r="A1674" i="9"/>
  <c r="G1673" i="9"/>
  <c r="D1673" i="9"/>
  <c r="A1673" i="9"/>
  <c r="E1672" i="9"/>
  <c r="G1672" i="9" s="1"/>
  <c r="D1672" i="9"/>
  <c r="A1672" i="9"/>
  <c r="G1671" i="9"/>
  <c r="D1671" i="9"/>
  <c r="A1671" i="9"/>
  <c r="E1670" i="9"/>
  <c r="G1670" i="9" s="1"/>
  <c r="D1670" i="9"/>
  <c r="A1670" i="9"/>
  <c r="E1669" i="9"/>
  <c r="G1669" i="9" s="1"/>
  <c r="D1669" i="9"/>
  <c r="A1669" i="9"/>
  <c r="E1668" i="9"/>
  <c r="G1668" i="9" s="1"/>
  <c r="D1668" i="9"/>
  <c r="A1668" i="9"/>
  <c r="E1667" i="9"/>
  <c r="G1667" i="9" s="1"/>
  <c r="D1667" i="9"/>
  <c r="A1667" i="9"/>
  <c r="G1666" i="9"/>
  <c r="D1666" i="9"/>
  <c r="A1666" i="9"/>
  <c r="E1665" i="9"/>
  <c r="G1665" i="9" s="1"/>
  <c r="D1665" i="9"/>
  <c r="A1665" i="9"/>
  <c r="E1664" i="9"/>
  <c r="G1664" i="9" s="1"/>
  <c r="D1664" i="9"/>
  <c r="A1664" i="9"/>
  <c r="E1663" i="9"/>
  <c r="G1663" i="9" s="1"/>
  <c r="D1663" i="9"/>
  <c r="A1663" i="9"/>
  <c r="E1662" i="9"/>
  <c r="G1662" i="9" s="1"/>
  <c r="D1662" i="9"/>
  <c r="A1662" i="9"/>
  <c r="E1661" i="9"/>
  <c r="G1661" i="9" s="1"/>
  <c r="D1661" i="9"/>
  <c r="A1661" i="9"/>
  <c r="E1660" i="9"/>
  <c r="G1660" i="9" s="1"/>
  <c r="D1660" i="9"/>
  <c r="A1660" i="9"/>
  <c r="E1659" i="9"/>
  <c r="G1659" i="9" s="1"/>
  <c r="D1659" i="9"/>
  <c r="A1659" i="9"/>
  <c r="G1658" i="9"/>
  <c r="D1658" i="9"/>
  <c r="A1658" i="9"/>
  <c r="G1657" i="9"/>
  <c r="D1657" i="9"/>
  <c r="A1657" i="9"/>
  <c r="G1656" i="9"/>
  <c r="D1656" i="9"/>
  <c r="A1656" i="9"/>
  <c r="E1655" i="9"/>
  <c r="G1655" i="9" s="1"/>
  <c r="D1655" i="9"/>
  <c r="A1655" i="9"/>
  <c r="G1654" i="9"/>
  <c r="D1654" i="9"/>
  <c r="A1654" i="9"/>
  <c r="E1653" i="9"/>
  <c r="G1653" i="9" s="1"/>
  <c r="D1653" i="9"/>
  <c r="A1653" i="9"/>
  <c r="G1652" i="9"/>
  <c r="D1652" i="9"/>
  <c r="A1652" i="9"/>
  <c r="G1651" i="9"/>
  <c r="D1651" i="9"/>
  <c r="A1651" i="9"/>
  <c r="E1650" i="9"/>
  <c r="G1650" i="9" s="1"/>
  <c r="D1650" i="9"/>
  <c r="A1650" i="9"/>
  <c r="G1649" i="9"/>
  <c r="D1649" i="9"/>
  <c r="A1649" i="9"/>
  <c r="E1648" i="9"/>
  <c r="G1648" i="9" s="1"/>
  <c r="D1648" i="9"/>
  <c r="A1648" i="9"/>
  <c r="E1647" i="9"/>
  <c r="G1647" i="9" s="1"/>
  <c r="D1647" i="9"/>
  <c r="A1647" i="9"/>
  <c r="E1646" i="9"/>
  <c r="G1646" i="9" s="1"/>
  <c r="D1646" i="9"/>
  <c r="A1646" i="9"/>
  <c r="E1645" i="9"/>
  <c r="G1645" i="9" s="1"/>
  <c r="D1645" i="9"/>
  <c r="A1645" i="9"/>
  <c r="G1644" i="9"/>
  <c r="D1644" i="9"/>
  <c r="A1644" i="9"/>
  <c r="E1643" i="9"/>
  <c r="G1643" i="9" s="1"/>
  <c r="D1643" i="9"/>
  <c r="A1643" i="9"/>
  <c r="G1642" i="9"/>
  <c r="D1642" i="9"/>
  <c r="A1642" i="9"/>
  <c r="G1641" i="9"/>
  <c r="D1641" i="9"/>
  <c r="A1641" i="9"/>
  <c r="E1640" i="9"/>
  <c r="G1640" i="9" s="1"/>
  <c r="D1640" i="9"/>
  <c r="A1640" i="9"/>
  <c r="G1639" i="9"/>
  <c r="D1639" i="9"/>
  <c r="A1639" i="9"/>
  <c r="E1638" i="9"/>
  <c r="G1638" i="9" s="1"/>
  <c r="D1638" i="9"/>
  <c r="A1638" i="9"/>
  <c r="E1637" i="9"/>
  <c r="G1637" i="9" s="1"/>
  <c r="D1637" i="9"/>
  <c r="A1637" i="9"/>
  <c r="E1636" i="9"/>
  <c r="G1636" i="9" s="1"/>
  <c r="D1636" i="9"/>
  <c r="A1636" i="9"/>
  <c r="G1635" i="9"/>
  <c r="D1635" i="9"/>
  <c r="A1635" i="9"/>
  <c r="E1634" i="9"/>
  <c r="G1634" i="9" s="1"/>
  <c r="D1634" i="9"/>
  <c r="A1634" i="9"/>
  <c r="G1633" i="9"/>
  <c r="D1633" i="9"/>
  <c r="A1633" i="9"/>
  <c r="G1632" i="9"/>
  <c r="D1632" i="9"/>
  <c r="A1632" i="9"/>
  <c r="E1631" i="9"/>
  <c r="G1631" i="9" s="1"/>
  <c r="D1631" i="9"/>
  <c r="A1631" i="9"/>
  <c r="G1630" i="9"/>
  <c r="D1630" i="9"/>
  <c r="A1630" i="9"/>
  <c r="E1629" i="9"/>
  <c r="G1629" i="9" s="1"/>
  <c r="D1629" i="9"/>
  <c r="A1629" i="9"/>
  <c r="E1628" i="9"/>
  <c r="G1628" i="9" s="1"/>
  <c r="D1628" i="9"/>
  <c r="A1628" i="9"/>
  <c r="E1627" i="9"/>
  <c r="G1627" i="9" s="1"/>
  <c r="D1627" i="9"/>
  <c r="A1627" i="9"/>
  <c r="G1626" i="9"/>
  <c r="D1626" i="9"/>
  <c r="A1626" i="9"/>
  <c r="E1625" i="9"/>
  <c r="G1625" i="9" s="1"/>
  <c r="D1625" i="9"/>
  <c r="A1625" i="9"/>
  <c r="E1624" i="9"/>
  <c r="G1624" i="9" s="1"/>
  <c r="D1624" i="9"/>
  <c r="A1624" i="9"/>
  <c r="E1623" i="9"/>
  <c r="G1623" i="9" s="1"/>
  <c r="D1623" i="9"/>
  <c r="A1623" i="9"/>
  <c r="E1622" i="9"/>
  <c r="G1622" i="9" s="1"/>
  <c r="D1622" i="9"/>
  <c r="A1622" i="9"/>
  <c r="E1621" i="9"/>
  <c r="G1621" i="9" s="1"/>
  <c r="D1621" i="9"/>
  <c r="A1621" i="9"/>
  <c r="E1620" i="9"/>
  <c r="G1620" i="9" s="1"/>
  <c r="D1620" i="9"/>
  <c r="A1620" i="9"/>
  <c r="E1619" i="9"/>
  <c r="G1619" i="9" s="1"/>
  <c r="D1619" i="9"/>
  <c r="A1619" i="9"/>
  <c r="G1618" i="9"/>
  <c r="D1618" i="9"/>
  <c r="A1618" i="9"/>
  <c r="G1617" i="9"/>
  <c r="D1617" i="9"/>
  <c r="A1617" i="9"/>
  <c r="G1616" i="9"/>
  <c r="D1616" i="9"/>
  <c r="A1616" i="9"/>
  <c r="E1615" i="9"/>
  <c r="G1615" i="9" s="1"/>
  <c r="D1615" i="9"/>
  <c r="A1615" i="9"/>
  <c r="G1614" i="9"/>
  <c r="D1614" i="9"/>
  <c r="A1614" i="9"/>
  <c r="G1613" i="9"/>
  <c r="D1613" i="9"/>
  <c r="A1613" i="9"/>
  <c r="G1612" i="9"/>
  <c r="D1612" i="9"/>
  <c r="A1612" i="9"/>
  <c r="G1611" i="9"/>
  <c r="D1611" i="9"/>
  <c r="A1611" i="9"/>
  <c r="G1610" i="9"/>
  <c r="D1610" i="9"/>
  <c r="A1610" i="9"/>
  <c r="E1609" i="9"/>
  <c r="G1609" i="9" s="1"/>
  <c r="D1609" i="9"/>
  <c r="A1609" i="9"/>
  <c r="G1608" i="9"/>
  <c r="D1608" i="9"/>
  <c r="A1608" i="9"/>
  <c r="G1607" i="9"/>
  <c r="D1607" i="9"/>
  <c r="A1607" i="9"/>
  <c r="G1606" i="9"/>
  <c r="D1606" i="9"/>
  <c r="A1606" i="9"/>
  <c r="E1605" i="9"/>
  <c r="G1605" i="9" s="1"/>
  <c r="D1605" i="9"/>
  <c r="A1605" i="9"/>
  <c r="G1604" i="9"/>
  <c r="D1604" i="9"/>
  <c r="A1604" i="9"/>
  <c r="G1603" i="9"/>
  <c r="D1603" i="9"/>
  <c r="A1603" i="9"/>
  <c r="G1602" i="9"/>
  <c r="D1602" i="9"/>
  <c r="A1602" i="9"/>
  <c r="E1601" i="9"/>
  <c r="G1601" i="9" s="1"/>
  <c r="D1601" i="9"/>
  <c r="A1601" i="9"/>
  <c r="G1600" i="9"/>
  <c r="D1600" i="9"/>
  <c r="A1600" i="9"/>
  <c r="G1599" i="9"/>
  <c r="D1599" i="9"/>
  <c r="A1599" i="9"/>
  <c r="D1598" i="9"/>
  <c r="A1598" i="9"/>
  <c r="E1597" i="9"/>
  <c r="G1597" i="9" s="1"/>
  <c r="D1597" i="9"/>
  <c r="A1597" i="9"/>
  <c r="E1596" i="9"/>
  <c r="G1596" i="9" s="1"/>
  <c r="D1596" i="9"/>
  <c r="A1596" i="9"/>
  <c r="E1595" i="9"/>
  <c r="G1595" i="9" s="1"/>
  <c r="D1595" i="9"/>
  <c r="A1595" i="9"/>
  <c r="E1594" i="9"/>
  <c r="D1594" i="9"/>
  <c r="A1594" i="9"/>
  <c r="E1593" i="9"/>
  <c r="G1593" i="9" s="1"/>
  <c r="D1593" i="9"/>
  <c r="A1593" i="9"/>
  <c r="E1592" i="9"/>
  <c r="G1592" i="9" s="1"/>
  <c r="D1592" i="9"/>
  <c r="A1592" i="9"/>
  <c r="G1591" i="9"/>
  <c r="D1591" i="9"/>
  <c r="A1591" i="9"/>
  <c r="E1590" i="9"/>
  <c r="D1590" i="9"/>
  <c r="A1590" i="9"/>
  <c r="E1589" i="9"/>
  <c r="G1589" i="9" s="1"/>
  <c r="D1589" i="9"/>
  <c r="A1589" i="9"/>
  <c r="E1588" i="9"/>
  <c r="G1588" i="9" s="1"/>
  <c r="D1588" i="9"/>
  <c r="A1588" i="9"/>
  <c r="E1587" i="9"/>
  <c r="G1587" i="9" s="1"/>
  <c r="D1587" i="9"/>
  <c r="A1587" i="9"/>
  <c r="D1586" i="9"/>
  <c r="A1586" i="9"/>
  <c r="E1585" i="9"/>
  <c r="G1585" i="9" s="1"/>
  <c r="D1585" i="9"/>
  <c r="A1585" i="9"/>
  <c r="G1584" i="9"/>
  <c r="D1584" i="9"/>
  <c r="A1584" i="9"/>
  <c r="G1583" i="9"/>
  <c r="D1583" i="9"/>
  <c r="A1583" i="9"/>
  <c r="E1582" i="9"/>
  <c r="D1582" i="9"/>
  <c r="A1582" i="9"/>
  <c r="E1581" i="9"/>
  <c r="G1581" i="9" s="1"/>
  <c r="D1581" i="9"/>
  <c r="A1581" i="9"/>
  <c r="G1580" i="9"/>
  <c r="D1580" i="9"/>
  <c r="A1580" i="9"/>
  <c r="D1579" i="9"/>
  <c r="A1579" i="9"/>
  <c r="E1578" i="9"/>
  <c r="D1578" i="9"/>
  <c r="A1578" i="9"/>
  <c r="G1577" i="9"/>
  <c r="D1577" i="9"/>
  <c r="A1577" i="9"/>
  <c r="D1576" i="9"/>
  <c r="A1576" i="9"/>
  <c r="D1575" i="9"/>
  <c r="A1575" i="9"/>
  <c r="D1574" i="9"/>
  <c r="A1574" i="9"/>
  <c r="G1573" i="9"/>
  <c r="D1573" i="9"/>
  <c r="A1573" i="9"/>
  <c r="E1572" i="9"/>
  <c r="D1572" i="9"/>
  <c r="A1572" i="9"/>
  <c r="D1571" i="9"/>
  <c r="A1571" i="9"/>
  <c r="D1570" i="9"/>
  <c r="A1570" i="9"/>
  <c r="G1569" i="9"/>
  <c r="D1569" i="9"/>
  <c r="A1569" i="9"/>
  <c r="E1568" i="9"/>
  <c r="D1568" i="9"/>
  <c r="A1568" i="9"/>
  <c r="E1567" i="9"/>
  <c r="D1567" i="9"/>
  <c r="A1567" i="9"/>
  <c r="E1566" i="9"/>
  <c r="D1566" i="9"/>
  <c r="A1566" i="9"/>
  <c r="E1565" i="9"/>
  <c r="G1565" i="9" s="1"/>
  <c r="D1565" i="9"/>
  <c r="A1565" i="9"/>
  <c r="E1564" i="9"/>
  <c r="D1564" i="9"/>
  <c r="A1564" i="9"/>
  <c r="E1563" i="9"/>
  <c r="D1563" i="9"/>
  <c r="A1563" i="9"/>
  <c r="E1562" i="9"/>
  <c r="D1562" i="9"/>
  <c r="A1562" i="9"/>
  <c r="G1561" i="9"/>
  <c r="D1561" i="9"/>
  <c r="A1561" i="9"/>
  <c r="E1560" i="9"/>
  <c r="D1560" i="9"/>
  <c r="A1560" i="9"/>
  <c r="E1559" i="9"/>
  <c r="D1559" i="9"/>
  <c r="A1559" i="9"/>
  <c r="E1558" i="9"/>
  <c r="D1558" i="9"/>
  <c r="A1558" i="9"/>
  <c r="E1557" i="9"/>
  <c r="G1557" i="9" s="1"/>
  <c r="D1557" i="9"/>
  <c r="A1557" i="9"/>
  <c r="E1556" i="9"/>
  <c r="D1556" i="9"/>
  <c r="A1556" i="9"/>
  <c r="E1555" i="9"/>
  <c r="D1555" i="9"/>
  <c r="A1555" i="9"/>
  <c r="D1554" i="9"/>
  <c r="A1554" i="9"/>
  <c r="G1553" i="9"/>
  <c r="D1553" i="9"/>
  <c r="A1553" i="9"/>
  <c r="D1552" i="9"/>
  <c r="A1552" i="9"/>
  <c r="E1551" i="9"/>
  <c r="D1551" i="9"/>
  <c r="A1551" i="9"/>
  <c r="D1550" i="9"/>
  <c r="A1550" i="9"/>
  <c r="E1549" i="9"/>
  <c r="G1549" i="9" s="1"/>
  <c r="D1549" i="9"/>
  <c r="A1549" i="9"/>
  <c r="E1548" i="9"/>
  <c r="D1548" i="9"/>
  <c r="A1548" i="9"/>
  <c r="E1547" i="9"/>
  <c r="D1547" i="9"/>
  <c r="A1547" i="9"/>
  <c r="E1546" i="9"/>
  <c r="D1546" i="9"/>
  <c r="A1546" i="9"/>
  <c r="E1545" i="9"/>
  <c r="G1545" i="9" s="1"/>
  <c r="D1545" i="9"/>
  <c r="A1545" i="9"/>
  <c r="D1544" i="9"/>
  <c r="A1544" i="9"/>
  <c r="D1543" i="9"/>
  <c r="A1543" i="9"/>
  <c r="D1542" i="9"/>
  <c r="A1542" i="9"/>
  <c r="G1541" i="9"/>
  <c r="D1541" i="9"/>
  <c r="A1541" i="9"/>
  <c r="E1540" i="9"/>
  <c r="D1540" i="9"/>
  <c r="A1540" i="9"/>
  <c r="E1539" i="9"/>
  <c r="D1539" i="9"/>
  <c r="A1539" i="9"/>
  <c r="E1538" i="9"/>
  <c r="D1538" i="9"/>
  <c r="A1538" i="9"/>
  <c r="G1537" i="9"/>
  <c r="D1537" i="9"/>
  <c r="A1537" i="9"/>
  <c r="D1536" i="9"/>
  <c r="A1536" i="9"/>
  <c r="E1535" i="9"/>
  <c r="D1535" i="9"/>
  <c r="A1535" i="9"/>
  <c r="E1534" i="9"/>
  <c r="D1534" i="9"/>
  <c r="A1534" i="9"/>
  <c r="E1533" i="9"/>
  <c r="G1533" i="9" s="1"/>
  <c r="D1533" i="9"/>
  <c r="A1533" i="9"/>
  <c r="E1532" i="9"/>
  <c r="D1532" i="9"/>
  <c r="A1532" i="9"/>
  <c r="E1531" i="9"/>
  <c r="D1531" i="9"/>
  <c r="A1531" i="9"/>
  <c r="E1530" i="9"/>
  <c r="D1530" i="9"/>
  <c r="A1530" i="9"/>
  <c r="E1529" i="9"/>
  <c r="G1529" i="9" s="1"/>
  <c r="D1529" i="9"/>
  <c r="A1529" i="9"/>
  <c r="E1528" i="9"/>
  <c r="D1528" i="9"/>
  <c r="A1528" i="9"/>
  <c r="D1527" i="9"/>
  <c r="A1527" i="9"/>
  <c r="D1526" i="9"/>
  <c r="A1526" i="9"/>
  <c r="G1525" i="9"/>
  <c r="D1525" i="9"/>
  <c r="A1525" i="9"/>
  <c r="E1524" i="9"/>
  <c r="D1524" i="9"/>
  <c r="A1524" i="9"/>
  <c r="D1523" i="9"/>
  <c r="A1523" i="9"/>
  <c r="E1522" i="9"/>
  <c r="D1522" i="9"/>
  <c r="A1522" i="9"/>
  <c r="E1521" i="9"/>
  <c r="G1521" i="9" s="1"/>
  <c r="D1521" i="9"/>
  <c r="A1521" i="9"/>
  <c r="E1520" i="9"/>
  <c r="D1520" i="9"/>
  <c r="A1520" i="9"/>
  <c r="E1519" i="9"/>
  <c r="D1519" i="9"/>
  <c r="A1519" i="9"/>
  <c r="E1518" i="9"/>
  <c r="D1518" i="9"/>
  <c r="A1518" i="9"/>
  <c r="E1517" i="9"/>
  <c r="G1517" i="9" s="1"/>
  <c r="D1517" i="9"/>
  <c r="A1517" i="9"/>
  <c r="D1516" i="9"/>
  <c r="A1516" i="9"/>
  <c r="E1515" i="9"/>
  <c r="D1515" i="9"/>
  <c r="A1515" i="9"/>
  <c r="E1514" i="9"/>
  <c r="D1514" i="9"/>
  <c r="A1514" i="9"/>
  <c r="G1513" i="9"/>
  <c r="D1513" i="9"/>
  <c r="A1513" i="9"/>
  <c r="E1512" i="9"/>
  <c r="D1512" i="9"/>
  <c r="A1512" i="9"/>
  <c r="E1511" i="9"/>
  <c r="D1511" i="9"/>
  <c r="A1511" i="9"/>
  <c r="D1510" i="9"/>
  <c r="A1510" i="9"/>
  <c r="G1509" i="9"/>
  <c r="D1509" i="9"/>
  <c r="A1509" i="9"/>
  <c r="D1508" i="9"/>
  <c r="A1508" i="9"/>
  <c r="E1507" i="9"/>
  <c r="D1507" i="9"/>
  <c r="A1507" i="9"/>
  <c r="D1506" i="9"/>
  <c r="A1506" i="9"/>
  <c r="E1505" i="9"/>
  <c r="G1505" i="9" s="1"/>
  <c r="D1505" i="9"/>
  <c r="A1505" i="9"/>
  <c r="E1504" i="9"/>
  <c r="D1504" i="9"/>
  <c r="A1504" i="9"/>
  <c r="E1503" i="9"/>
  <c r="D1503" i="9"/>
  <c r="A1503" i="9"/>
  <c r="D1502" i="9"/>
  <c r="A1502" i="9"/>
  <c r="E1501" i="9"/>
  <c r="G1501" i="9" s="1"/>
  <c r="D1501" i="9"/>
  <c r="A1501" i="9"/>
  <c r="E1500" i="9"/>
  <c r="D1500" i="9"/>
  <c r="A1500" i="9"/>
  <c r="E1499" i="9"/>
  <c r="D1499" i="9"/>
  <c r="A1499" i="9"/>
  <c r="E1498" i="9"/>
  <c r="D1498" i="9"/>
  <c r="A1498" i="9"/>
  <c r="G1497" i="9"/>
  <c r="D1497" i="9"/>
  <c r="A1497" i="9"/>
  <c r="D1496" i="9"/>
  <c r="A1496" i="9"/>
  <c r="D1495" i="9"/>
  <c r="A1495" i="9"/>
  <c r="E1494" i="9"/>
  <c r="D1494" i="9"/>
  <c r="A1494" i="9"/>
  <c r="E1493" i="9"/>
  <c r="D1493" i="9"/>
  <c r="A1493" i="9"/>
  <c r="D1492" i="9"/>
  <c r="A1492" i="9"/>
  <c r="E1491" i="9"/>
  <c r="D1491" i="9"/>
  <c r="A1491" i="9"/>
  <c r="E1490" i="9"/>
  <c r="D1490" i="9"/>
  <c r="A1490" i="9"/>
  <c r="E1489" i="9"/>
  <c r="D1489" i="9"/>
  <c r="A1489" i="9"/>
  <c r="E1488" i="9"/>
  <c r="D1488" i="9"/>
  <c r="A1488" i="9"/>
  <c r="E1487" i="9"/>
  <c r="D1487" i="9"/>
  <c r="A1487" i="9"/>
  <c r="E1486" i="9"/>
  <c r="D1486" i="9"/>
  <c r="A1486" i="9"/>
  <c r="E1485" i="9"/>
  <c r="D1485" i="9"/>
  <c r="A1485" i="9"/>
  <c r="D1484" i="9"/>
  <c r="A1484" i="9"/>
  <c r="E1483" i="9"/>
  <c r="D1483" i="9"/>
  <c r="A1483" i="9"/>
  <c r="E1482" i="9"/>
  <c r="D1482" i="9"/>
  <c r="A1482" i="9"/>
  <c r="E1481" i="9"/>
  <c r="D1481" i="9"/>
  <c r="A1481" i="9"/>
  <c r="D1480" i="9"/>
  <c r="A1480" i="9"/>
  <c r="D1479" i="9"/>
  <c r="A1479" i="9"/>
  <c r="D1478" i="9"/>
  <c r="A1478" i="9"/>
  <c r="E1477" i="9"/>
  <c r="D1477" i="9"/>
  <c r="A1477" i="9"/>
  <c r="D1476" i="9"/>
  <c r="A1476" i="9"/>
  <c r="D1475" i="9"/>
  <c r="A1475" i="9"/>
  <c r="D1474" i="9"/>
  <c r="A1474" i="9"/>
  <c r="E1473" i="9"/>
  <c r="D1473" i="9"/>
  <c r="A1473" i="9"/>
  <c r="E1472" i="9"/>
  <c r="D1472" i="9"/>
  <c r="A1472" i="9"/>
  <c r="D1471" i="9"/>
  <c r="A1471" i="9"/>
  <c r="E1470" i="9"/>
  <c r="D1470" i="9"/>
  <c r="A1470" i="9"/>
  <c r="D1469" i="9"/>
  <c r="A1469" i="9"/>
  <c r="D1468" i="9"/>
  <c r="A1468" i="9"/>
  <c r="D1467" i="9"/>
  <c r="A1467" i="9"/>
  <c r="E1466" i="9"/>
  <c r="D1466" i="9"/>
  <c r="A1466" i="9"/>
  <c r="D1465" i="9"/>
  <c r="A1465" i="9"/>
  <c r="E1464" i="9"/>
  <c r="D1464" i="9"/>
  <c r="A1464" i="9"/>
  <c r="D1463" i="9"/>
  <c r="A1463" i="9"/>
  <c r="D1462" i="9"/>
  <c r="A1462" i="9"/>
  <c r="D1461" i="9"/>
  <c r="A1461" i="9"/>
  <c r="E1460" i="9"/>
  <c r="D1460" i="9"/>
  <c r="A1460" i="9"/>
  <c r="D1459" i="9"/>
  <c r="A1459" i="9"/>
  <c r="E1458" i="9"/>
  <c r="D1458" i="9"/>
  <c r="A1458" i="9"/>
  <c r="E1457" i="9"/>
  <c r="D1457" i="9"/>
  <c r="A1457" i="9"/>
  <c r="E1456" i="9"/>
  <c r="D1456" i="9"/>
  <c r="A1456" i="9"/>
  <c r="D1455" i="9"/>
  <c r="A1455" i="9"/>
  <c r="E1454" i="9"/>
  <c r="D1454" i="9"/>
  <c r="A1454" i="9"/>
  <c r="D1453" i="9"/>
  <c r="A1453" i="9"/>
  <c r="D1452" i="9"/>
  <c r="A1452" i="9"/>
  <c r="D1451" i="9"/>
  <c r="A1451" i="9"/>
  <c r="D1450" i="9"/>
  <c r="A1450" i="9"/>
  <c r="D1449" i="9"/>
  <c r="A1449" i="9"/>
  <c r="D1448" i="9"/>
  <c r="A1448" i="9"/>
  <c r="D1447" i="9"/>
  <c r="A1447" i="9"/>
  <c r="D1446" i="9"/>
  <c r="A1446" i="9"/>
  <c r="D1445" i="9"/>
  <c r="A1445" i="9"/>
  <c r="D1444" i="9"/>
  <c r="A1444" i="9"/>
  <c r="D1443" i="9"/>
  <c r="A1443" i="9"/>
  <c r="D1442" i="9"/>
  <c r="A1442" i="9"/>
  <c r="D1441" i="9"/>
  <c r="A1441" i="9"/>
  <c r="D1440" i="9"/>
  <c r="A1440" i="9"/>
  <c r="E1439" i="9"/>
  <c r="D1439" i="9"/>
  <c r="A1439" i="9"/>
  <c r="D1438" i="9"/>
  <c r="A1438" i="9"/>
  <c r="E1437" i="9"/>
  <c r="D1437" i="9"/>
  <c r="A1437" i="9"/>
  <c r="E1436" i="9"/>
  <c r="D1436" i="9"/>
  <c r="A1436" i="9"/>
  <c r="E1435" i="9"/>
  <c r="D1435" i="9"/>
  <c r="A1435" i="9"/>
  <c r="E1434" i="9"/>
  <c r="D1434" i="9"/>
  <c r="A1434" i="9"/>
  <c r="D1433" i="9"/>
  <c r="A1433" i="9"/>
  <c r="E1432" i="9"/>
  <c r="D1432" i="9"/>
  <c r="A1432" i="9"/>
  <c r="E1431" i="9"/>
  <c r="D1431" i="9"/>
  <c r="A1431" i="9"/>
  <c r="E1430" i="9"/>
  <c r="D1430" i="9"/>
  <c r="A1430" i="9"/>
  <c r="E1429" i="9"/>
  <c r="D1429" i="9"/>
  <c r="A1429" i="9"/>
  <c r="E1428" i="9"/>
  <c r="D1428" i="9"/>
  <c r="A1428" i="9"/>
  <c r="E1427" i="9"/>
  <c r="D1427" i="9"/>
  <c r="A1427" i="9"/>
  <c r="E1426" i="9"/>
  <c r="D1426" i="9"/>
  <c r="A1426" i="9"/>
  <c r="E1425" i="9"/>
  <c r="D1425" i="9"/>
  <c r="A1425" i="9"/>
  <c r="D1424" i="9"/>
  <c r="A1424" i="9"/>
  <c r="E1423" i="9"/>
  <c r="D1423" i="9"/>
  <c r="A1423" i="9"/>
  <c r="E1422" i="9"/>
  <c r="D1422" i="9"/>
  <c r="A1422" i="9"/>
  <c r="E1421" i="9"/>
  <c r="D1421" i="9"/>
  <c r="A1421" i="9"/>
  <c r="E1420" i="9"/>
  <c r="D1420" i="9"/>
  <c r="A1420" i="9"/>
  <c r="E1419" i="9"/>
  <c r="D1419" i="9"/>
  <c r="A1419" i="9"/>
  <c r="E1418" i="9"/>
  <c r="D1418" i="9"/>
  <c r="A1418" i="9"/>
  <c r="E1417" i="9"/>
  <c r="D1417" i="9"/>
  <c r="A1417" i="9"/>
  <c r="E1416" i="9"/>
  <c r="D1416" i="9"/>
  <c r="A1416" i="9"/>
  <c r="D1415" i="9"/>
  <c r="A1415" i="9"/>
  <c r="E1414" i="9"/>
  <c r="D1414" i="9"/>
  <c r="A1414" i="9"/>
  <c r="D1413" i="9"/>
  <c r="A1413" i="9"/>
  <c r="E1412" i="9"/>
  <c r="D1412" i="9"/>
  <c r="A1412" i="9"/>
  <c r="E1411" i="9"/>
  <c r="D1411" i="9"/>
  <c r="A1411" i="9"/>
  <c r="E1410" i="9"/>
  <c r="D1410" i="9"/>
  <c r="A1410" i="9"/>
  <c r="E1409" i="9"/>
  <c r="D1409" i="9"/>
  <c r="A1409" i="9"/>
  <c r="D1408" i="9"/>
  <c r="A1408" i="9"/>
  <c r="E1407" i="9"/>
  <c r="D1407" i="9"/>
  <c r="A1407" i="9"/>
  <c r="D1406" i="9"/>
  <c r="A1406" i="9"/>
  <c r="D1405" i="9"/>
  <c r="A1405" i="9"/>
  <c r="D1404" i="9"/>
  <c r="A1404" i="9"/>
  <c r="E1403" i="9"/>
  <c r="D1403" i="9"/>
  <c r="A1403" i="9"/>
  <c r="E1402" i="9"/>
  <c r="D1402" i="9"/>
  <c r="A1402" i="9"/>
  <c r="E1401" i="9"/>
  <c r="D1401" i="9"/>
  <c r="A1401" i="9"/>
  <c r="D1400" i="9"/>
  <c r="A1400" i="9"/>
  <c r="E1399" i="9"/>
  <c r="D1399" i="9"/>
  <c r="A1399" i="9"/>
  <c r="D1398" i="9"/>
  <c r="A1398" i="9"/>
  <c r="E1397" i="9"/>
  <c r="D1397" i="9"/>
  <c r="A1397" i="9"/>
  <c r="E1396" i="9"/>
  <c r="D1396" i="9"/>
  <c r="A1396" i="9"/>
  <c r="E1395" i="9"/>
  <c r="D1395" i="9"/>
  <c r="A1395" i="9"/>
  <c r="E1394" i="9"/>
  <c r="D1394" i="9"/>
  <c r="A1394" i="9"/>
  <c r="D1393" i="9"/>
  <c r="A1393" i="9"/>
  <c r="E1392" i="9"/>
  <c r="D1392" i="9"/>
  <c r="A1392" i="9"/>
  <c r="D1391" i="9"/>
  <c r="A1391" i="9"/>
  <c r="D1390" i="9"/>
  <c r="A1390" i="9"/>
  <c r="D1389" i="9"/>
  <c r="A1389" i="9"/>
  <c r="E1388" i="9"/>
  <c r="D1388" i="9"/>
  <c r="A1388" i="9"/>
  <c r="D1387" i="9"/>
  <c r="A1387" i="9"/>
  <c r="E1386" i="9"/>
  <c r="D1386" i="9"/>
  <c r="A1386" i="9"/>
  <c r="D1385" i="9"/>
  <c r="A1385" i="9"/>
  <c r="E1384" i="9"/>
  <c r="D1384" i="9"/>
  <c r="A1384" i="9"/>
  <c r="D1383" i="9"/>
  <c r="A1383" i="9"/>
  <c r="D1382" i="9"/>
  <c r="A1382" i="9"/>
  <c r="D1381" i="9"/>
  <c r="A1381" i="9"/>
  <c r="E1380" i="9"/>
  <c r="D1380" i="9"/>
  <c r="A1380" i="9"/>
  <c r="E1379" i="9"/>
  <c r="D1379" i="9"/>
  <c r="A1379" i="9"/>
  <c r="E1378" i="9"/>
  <c r="D1378" i="9"/>
  <c r="A1378" i="9"/>
  <c r="D1377" i="9"/>
  <c r="A1377" i="9"/>
  <c r="E1376" i="9"/>
  <c r="D1376" i="9"/>
  <c r="A1376" i="9"/>
  <c r="E1375" i="9"/>
  <c r="D1375" i="9"/>
  <c r="A1375" i="9"/>
  <c r="E1374" i="9"/>
  <c r="D1374" i="9"/>
  <c r="A1374" i="9"/>
  <c r="D1373" i="9"/>
  <c r="A1373" i="9"/>
  <c r="E1372" i="9"/>
  <c r="D1372" i="9"/>
  <c r="A1372" i="9"/>
  <c r="D1371" i="9"/>
  <c r="A1371" i="9"/>
  <c r="D1370" i="9"/>
  <c r="A1370" i="9"/>
  <c r="D1369" i="9"/>
  <c r="A1369" i="9"/>
  <c r="E1368" i="9"/>
  <c r="D1368" i="9"/>
  <c r="A1368" i="9"/>
  <c r="E1367" i="9"/>
  <c r="D1367" i="9"/>
  <c r="A1367" i="9"/>
  <c r="E1366" i="9"/>
  <c r="D1366" i="9"/>
  <c r="A1366" i="9"/>
  <c r="E1365" i="9"/>
  <c r="D1365" i="9"/>
  <c r="A1365" i="9"/>
  <c r="D1364" i="9"/>
  <c r="A1364" i="9"/>
  <c r="E1363" i="9"/>
  <c r="D1363" i="9"/>
  <c r="A1363" i="9"/>
  <c r="E1362" i="9"/>
  <c r="D1362" i="9"/>
  <c r="A1362" i="9"/>
  <c r="E1361" i="9"/>
  <c r="D1361" i="9"/>
  <c r="A1361" i="9"/>
  <c r="E1360" i="9"/>
  <c r="D1360" i="9"/>
  <c r="A1360" i="9"/>
  <c r="D1359" i="9"/>
  <c r="A1359" i="9"/>
  <c r="E1358" i="9"/>
  <c r="D1358" i="9"/>
  <c r="A1358" i="9"/>
  <c r="E1357" i="9"/>
  <c r="D1357" i="9"/>
  <c r="A1357" i="9"/>
  <c r="E1356" i="9"/>
  <c r="D1356" i="9"/>
  <c r="A1356" i="9"/>
  <c r="E1355" i="9"/>
  <c r="D1355" i="9"/>
  <c r="A1355" i="9"/>
  <c r="D1354" i="9"/>
  <c r="A1354" i="9"/>
  <c r="E1353" i="9"/>
  <c r="D1353" i="9"/>
  <c r="A1353" i="9"/>
  <c r="D1352" i="9"/>
  <c r="A1352" i="9"/>
  <c r="E1351" i="9"/>
  <c r="D1351" i="9"/>
  <c r="A1351" i="9"/>
  <c r="D1350" i="9"/>
  <c r="A1350" i="9"/>
  <c r="D1349" i="9"/>
  <c r="A1349" i="9"/>
  <c r="E1348" i="9"/>
  <c r="D1348" i="9"/>
  <c r="A1348" i="9"/>
  <c r="D1347" i="9"/>
  <c r="A1347" i="9"/>
  <c r="E1346" i="9"/>
  <c r="D1346" i="9"/>
  <c r="A1346" i="9"/>
  <c r="D1345" i="9"/>
  <c r="A1345" i="9"/>
  <c r="D1344" i="9"/>
  <c r="A1344" i="9"/>
  <c r="D1343" i="9"/>
  <c r="A1343" i="9"/>
  <c r="E1342" i="9"/>
  <c r="D1342" i="9"/>
  <c r="A1342" i="9"/>
  <c r="E1341" i="9"/>
  <c r="D1341" i="9"/>
  <c r="A1341" i="9"/>
  <c r="D1340" i="9"/>
  <c r="A1340" i="9"/>
  <c r="E1339" i="9"/>
  <c r="D1339" i="9"/>
  <c r="A1339" i="9"/>
  <c r="E1338" i="9"/>
  <c r="D1338" i="9"/>
  <c r="A1338" i="9"/>
  <c r="E1337" i="9"/>
  <c r="D1337" i="9"/>
  <c r="A1337" i="9"/>
  <c r="D1336" i="9"/>
  <c r="A1336" i="9"/>
  <c r="E1335" i="9"/>
  <c r="D1335" i="9"/>
  <c r="A1335" i="9"/>
  <c r="E1334" i="9"/>
  <c r="D1334" i="9"/>
  <c r="A1334" i="9"/>
  <c r="E1333" i="9"/>
  <c r="D1333" i="9"/>
  <c r="A1333" i="9"/>
  <c r="E1332" i="9"/>
  <c r="D1332" i="9"/>
  <c r="A1332" i="9"/>
  <c r="D1331" i="9"/>
  <c r="A1331" i="9"/>
  <c r="E1330" i="9"/>
  <c r="D1330" i="9"/>
  <c r="A1330" i="9"/>
  <c r="E1329" i="9"/>
  <c r="D1329" i="9"/>
  <c r="A1329" i="9"/>
  <c r="D1328" i="9"/>
  <c r="A1328" i="9"/>
  <c r="E1327" i="9"/>
  <c r="D1327" i="9"/>
  <c r="A1327" i="9"/>
  <c r="E1326" i="9"/>
  <c r="D1326" i="9"/>
  <c r="A1326" i="9"/>
  <c r="E1325" i="9"/>
  <c r="D1325" i="9"/>
  <c r="A1325" i="9"/>
  <c r="D1324" i="9"/>
  <c r="A1324" i="9"/>
  <c r="D1323" i="9"/>
  <c r="A1323" i="9"/>
  <c r="D1322" i="9"/>
  <c r="A1322" i="9"/>
  <c r="E1321" i="9"/>
  <c r="D1321" i="9"/>
  <c r="A1321" i="9"/>
  <c r="E1320" i="9"/>
  <c r="D1320" i="9"/>
  <c r="A1320" i="9"/>
  <c r="E1319" i="9"/>
  <c r="D1319" i="9"/>
  <c r="A1319" i="9"/>
  <c r="E1318" i="9"/>
  <c r="D1318" i="9"/>
  <c r="A1318" i="9"/>
  <c r="D1317" i="9"/>
  <c r="A1317" i="9"/>
  <c r="E1316" i="9"/>
  <c r="D1316" i="9"/>
  <c r="A1316" i="9"/>
  <c r="D1315" i="9"/>
  <c r="A1315" i="9"/>
  <c r="D1314" i="9"/>
  <c r="A1314" i="9"/>
  <c r="E1313" i="9"/>
  <c r="D1313" i="9"/>
  <c r="A1313" i="9"/>
  <c r="D1312" i="9"/>
  <c r="A1312" i="9"/>
  <c r="E1311" i="9"/>
  <c r="D1311" i="9"/>
  <c r="A1311" i="9"/>
  <c r="D1310" i="9"/>
  <c r="A1310" i="9"/>
  <c r="E1309" i="9"/>
  <c r="D1309" i="9"/>
  <c r="A1309" i="9"/>
  <c r="D1308" i="9"/>
  <c r="A1308" i="9"/>
  <c r="E1307" i="9"/>
  <c r="D1307" i="9"/>
  <c r="A1307" i="9"/>
  <c r="D1306" i="9"/>
  <c r="A1306" i="9"/>
  <c r="E1305" i="9"/>
  <c r="D1305" i="9"/>
  <c r="A1305" i="9"/>
  <c r="D1304" i="9"/>
  <c r="A1304" i="9"/>
  <c r="E1303" i="9"/>
  <c r="D1303" i="9"/>
  <c r="A1303" i="9"/>
  <c r="E1302" i="9"/>
  <c r="D1302" i="9"/>
  <c r="A1302" i="9"/>
  <c r="E1301" i="9"/>
  <c r="D1301" i="9"/>
  <c r="A1301" i="9"/>
  <c r="D1300" i="9"/>
  <c r="A1300" i="9"/>
  <c r="E1299" i="9"/>
  <c r="D1299" i="9"/>
  <c r="A1299" i="9"/>
  <c r="E1298" i="9"/>
  <c r="D1298" i="9"/>
  <c r="A1298" i="9"/>
  <c r="E1297" i="9"/>
  <c r="D1297" i="9"/>
  <c r="A1297" i="9"/>
  <c r="D1296" i="9"/>
  <c r="A1296" i="9"/>
  <c r="E1295" i="9"/>
  <c r="D1295" i="9"/>
  <c r="A1295" i="9"/>
  <c r="E1294" i="9"/>
  <c r="D1294" i="9"/>
  <c r="A1294" i="9"/>
  <c r="E1293" i="9"/>
  <c r="D1293" i="9"/>
  <c r="A1293" i="9"/>
  <c r="D1292" i="9"/>
  <c r="A1292" i="9"/>
  <c r="E1291" i="9"/>
  <c r="D1291" i="9"/>
  <c r="A1291" i="9"/>
  <c r="D1290" i="9"/>
  <c r="A1290" i="9"/>
  <c r="D1289" i="9"/>
  <c r="A1289" i="9"/>
  <c r="E1288" i="9"/>
  <c r="D1288" i="9"/>
  <c r="A1288" i="9"/>
  <c r="D1287" i="9"/>
  <c r="A1287" i="9"/>
  <c r="E1286" i="9"/>
  <c r="D1286" i="9"/>
  <c r="A1286" i="9"/>
  <c r="E1285" i="9"/>
  <c r="D1285" i="9"/>
  <c r="A1285" i="9"/>
  <c r="E1284" i="9"/>
  <c r="D1284" i="9"/>
  <c r="A1284" i="9"/>
  <c r="E1283" i="9"/>
  <c r="D1283" i="9"/>
  <c r="A1283" i="9"/>
  <c r="D1282" i="9"/>
  <c r="A1282" i="9"/>
  <c r="E1281" i="9"/>
  <c r="D1281" i="9"/>
  <c r="A1281" i="9"/>
  <c r="E1280" i="9"/>
  <c r="D1280" i="9"/>
  <c r="A1280" i="9"/>
  <c r="D1279" i="9"/>
  <c r="A1279" i="9"/>
  <c r="E1278" i="9"/>
  <c r="D1278" i="9"/>
  <c r="A1278" i="9"/>
  <c r="D1277" i="9"/>
  <c r="A1277" i="9"/>
  <c r="D1276" i="9"/>
  <c r="A1276" i="9"/>
  <c r="E1275" i="9"/>
  <c r="D1275" i="9"/>
  <c r="A1275" i="9"/>
  <c r="D1274" i="9"/>
  <c r="A1274" i="9"/>
  <c r="E1273" i="9"/>
  <c r="D1273" i="9"/>
  <c r="A1273" i="9"/>
  <c r="D1272" i="9"/>
  <c r="A1272" i="9"/>
  <c r="D1271" i="9"/>
  <c r="A1271" i="9"/>
  <c r="E1270" i="9"/>
  <c r="D1270" i="9"/>
  <c r="A1270" i="9"/>
  <c r="D1269" i="9"/>
  <c r="A1269" i="9"/>
  <c r="D1268" i="9"/>
  <c r="A1268" i="9"/>
  <c r="E1267" i="9"/>
  <c r="D1267" i="9"/>
  <c r="A1267" i="9"/>
  <c r="E1266" i="9"/>
  <c r="D1266" i="9"/>
  <c r="A1266" i="9"/>
  <c r="E1265" i="9"/>
  <c r="D1265" i="9"/>
  <c r="A1265" i="9"/>
  <c r="E1264" i="9"/>
  <c r="D1264" i="9"/>
  <c r="A1264" i="9"/>
  <c r="D1263" i="9"/>
  <c r="A1263" i="9"/>
  <c r="E1262" i="9"/>
  <c r="D1262" i="9"/>
  <c r="A1262" i="9"/>
  <c r="D1261" i="9"/>
  <c r="A1261" i="9"/>
  <c r="D1260" i="9"/>
  <c r="A1260" i="9"/>
  <c r="E1259" i="9"/>
  <c r="D1259" i="9"/>
  <c r="A1259" i="9"/>
  <c r="D1258" i="9"/>
  <c r="A1258" i="9"/>
  <c r="E1257" i="9"/>
  <c r="D1257" i="9"/>
  <c r="A1257" i="9"/>
  <c r="E1256" i="9"/>
  <c r="D1256" i="9"/>
  <c r="A1256" i="9"/>
  <c r="E1255" i="9"/>
  <c r="D1255" i="9"/>
  <c r="A1255" i="9"/>
  <c r="E1254" i="9"/>
  <c r="D1254" i="9"/>
  <c r="A1254" i="9"/>
  <c r="D1253" i="9"/>
  <c r="A1253" i="9"/>
  <c r="E1252" i="9"/>
  <c r="D1252" i="9"/>
  <c r="A1252" i="9"/>
  <c r="E1251" i="9"/>
  <c r="D1251" i="9"/>
  <c r="A1251" i="9"/>
  <c r="E1250" i="9"/>
  <c r="D1250" i="9"/>
  <c r="A1250" i="9"/>
  <c r="E1249" i="9"/>
  <c r="D1249" i="9"/>
  <c r="A1249" i="9"/>
  <c r="E1248" i="9"/>
  <c r="D1248" i="9"/>
  <c r="A1248" i="9"/>
  <c r="E1247" i="9"/>
  <c r="D1247" i="9"/>
  <c r="A1247" i="9"/>
  <c r="E1246" i="9"/>
  <c r="D1246" i="9"/>
  <c r="A1246" i="9"/>
  <c r="D1245" i="9"/>
  <c r="A1245" i="9"/>
  <c r="D1244" i="9"/>
  <c r="A1244" i="9"/>
  <c r="E1243" i="9"/>
  <c r="D1243" i="9"/>
  <c r="A1243" i="9"/>
  <c r="E1242" i="9"/>
  <c r="D1242" i="9"/>
  <c r="A1242" i="9"/>
  <c r="E1241" i="9"/>
  <c r="D1241" i="9"/>
  <c r="A1241" i="9"/>
  <c r="D1240" i="9"/>
  <c r="A1240" i="9"/>
  <c r="E1239" i="9"/>
  <c r="D1239" i="9"/>
  <c r="A1239" i="9"/>
  <c r="E1238" i="9"/>
  <c r="D1238" i="9"/>
  <c r="A1238" i="9"/>
  <c r="D1237" i="9"/>
  <c r="A1237" i="9"/>
  <c r="E1236" i="9"/>
  <c r="D1236" i="9"/>
  <c r="A1236" i="9"/>
  <c r="E1235" i="9"/>
  <c r="D1235" i="9"/>
  <c r="A1235" i="9"/>
  <c r="D1234" i="9"/>
  <c r="A1234" i="9"/>
  <c r="E1233" i="9"/>
  <c r="D1233" i="9"/>
  <c r="A1233" i="9"/>
  <c r="E1232" i="9"/>
  <c r="D1232" i="9"/>
  <c r="A1232" i="9"/>
  <c r="D1231" i="9"/>
  <c r="A1231" i="9"/>
  <c r="D1230" i="9"/>
  <c r="A1230" i="9"/>
  <c r="E1229" i="9"/>
  <c r="D1229" i="9"/>
  <c r="A1229" i="9"/>
  <c r="E1228" i="9"/>
  <c r="D1228" i="9"/>
  <c r="A1228" i="9"/>
  <c r="E1227" i="9"/>
  <c r="D1227" i="9"/>
  <c r="A1227" i="9"/>
  <c r="E1226" i="9"/>
  <c r="D1226" i="9"/>
  <c r="A1226" i="9"/>
  <c r="D1225" i="9"/>
  <c r="A1225" i="9"/>
  <c r="E1224" i="9"/>
  <c r="D1224" i="9"/>
  <c r="A1224" i="9"/>
  <c r="E1223" i="9"/>
  <c r="D1223" i="9"/>
  <c r="A1223" i="9"/>
  <c r="E1222" i="9"/>
  <c r="D1222" i="9"/>
  <c r="A1222" i="9"/>
  <c r="E1221" i="9"/>
  <c r="D1221" i="9"/>
  <c r="A1221" i="9"/>
  <c r="E1220" i="9"/>
  <c r="D1220" i="9"/>
  <c r="A1220" i="9"/>
  <c r="E1219" i="9"/>
  <c r="D1219" i="9"/>
  <c r="A1219" i="9"/>
  <c r="E1218" i="9"/>
  <c r="D1218" i="9"/>
  <c r="A1218" i="9"/>
  <c r="E1217" i="9"/>
  <c r="D1217" i="9"/>
  <c r="A1217" i="9"/>
  <c r="E1216" i="9"/>
  <c r="D1216" i="9"/>
  <c r="A1216" i="9"/>
  <c r="D1215" i="9"/>
  <c r="A1215" i="9"/>
  <c r="E1214" i="9"/>
  <c r="D1214" i="9"/>
  <c r="A1214" i="9"/>
  <c r="D1213" i="9"/>
  <c r="A1213" i="9"/>
  <c r="E1212" i="9"/>
  <c r="D1212" i="9"/>
  <c r="A1212" i="9"/>
  <c r="E1211" i="9"/>
  <c r="D1211" i="9"/>
  <c r="A1211" i="9"/>
  <c r="E1210" i="9"/>
  <c r="D1210" i="9"/>
  <c r="A1210" i="9"/>
  <c r="E1209" i="9"/>
  <c r="D1209" i="9"/>
  <c r="A1209" i="9"/>
  <c r="D1208" i="9"/>
  <c r="A1208" i="9"/>
  <c r="E1207" i="9"/>
  <c r="D1207" i="9"/>
  <c r="A1207" i="9"/>
  <c r="E1206" i="9"/>
  <c r="D1206" i="9"/>
  <c r="A1206" i="9"/>
  <c r="D1205" i="9"/>
  <c r="A1205" i="9"/>
  <c r="E1204" i="9"/>
  <c r="D1204" i="9"/>
  <c r="A1204" i="9"/>
  <c r="D1203" i="9"/>
  <c r="A1203" i="9"/>
  <c r="D1202" i="9"/>
  <c r="A1202" i="9"/>
  <c r="E1201" i="9"/>
  <c r="D1201" i="9"/>
  <c r="A1201" i="9"/>
  <c r="E1200" i="9"/>
  <c r="D1200" i="9"/>
  <c r="A1200" i="9"/>
  <c r="D1199" i="9"/>
  <c r="A1199" i="9"/>
  <c r="D1198" i="9"/>
  <c r="A1198" i="9"/>
  <c r="E1197" i="9"/>
  <c r="D1197" i="9"/>
  <c r="A1197" i="9"/>
  <c r="E1196" i="9"/>
  <c r="D1196" i="9"/>
  <c r="A1196" i="9"/>
  <c r="E1195" i="9"/>
  <c r="D1195" i="9"/>
  <c r="A1195" i="9"/>
  <c r="E1194" i="9"/>
  <c r="D1194" i="9"/>
  <c r="A1194" i="9"/>
  <c r="D1193" i="9"/>
  <c r="A1193" i="9"/>
  <c r="E1192" i="9"/>
  <c r="D1192" i="9"/>
  <c r="A1192" i="9"/>
  <c r="E1191" i="9"/>
  <c r="D1191" i="9"/>
  <c r="A1191" i="9"/>
  <c r="E1190" i="9"/>
  <c r="D1190" i="9"/>
  <c r="A1190" i="9"/>
  <c r="E1189" i="9"/>
  <c r="D1189" i="9"/>
  <c r="A1189" i="9"/>
  <c r="E1188" i="9"/>
  <c r="D1188" i="9"/>
  <c r="A1188" i="9"/>
  <c r="D1187" i="9"/>
  <c r="A1187" i="9"/>
  <c r="E1186" i="9"/>
  <c r="D1186" i="9"/>
  <c r="A1186" i="9"/>
  <c r="E1185" i="9"/>
  <c r="D1185" i="9"/>
  <c r="A1185" i="9"/>
  <c r="E1184" i="9"/>
  <c r="D1184" i="9"/>
  <c r="A1184" i="9"/>
  <c r="E1183" i="9"/>
  <c r="D1183" i="9"/>
  <c r="A1183" i="9"/>
  <c r="D1182" i="9"/>
  <c r="A1182" i="9"/>
  <c r="D1181" i="9"/>
  <c r="A1181" i="9"/>
  <c r="E1180" i="9"/>
  <c r="D1180" i="9"/>
  <c r="A1180" i="9"/>
  <c r="E1179" i="9"/>
  <c r="D1179" i="9"/>
  <c r="A1179" i="9"/>
  <c r="E1178" i="9"/>
  <c r="D1178" i="9"/>
  <c r="A1178" i="9"/>
  <c r="E1177" i="9"/>
  <c r="D1177" i="9"/>
  <c r="A1177" i="9"/>
  <c r="E1176" i="9"/>
  <c r="D1176" i="9"/>
  <c r="A1176" i="9"/>
  <c r="E1175" i="9"/>
  <c r="D1175" i="9"/>
  <c r="A1175" i="9"/>
  <c r="E1174" i="9"/>
  <c r="D1174" i="9"/>
  <c r="A1174" i="9"/>
  <c r="D1173" i="9"/>
  <c r="A1173" i="9"/>
  <c r="E1172" i="9"/>
  <c r="D1172" i="9"/>
  <c r="A1172" i="9"/>
  <c r="D1171" i="9"/>
  <c r="A1171" i="9"/>
  <c r="E1170" i="9"/>
  <c r="D1170" i="9"/>
  <c r="A1170" i="9"/>
  <c r="E1169" i="9"/>
  <c r="D1169" i="9"/>
  <c r="A1169" i="9"/>
  <c r="E1168" i="9"/>
  <c r="D1168" i="9"/>
  <c r="A1168" i="9"/>
  <c r="D1167" i="9"/>
  <c r="A1167" i="9"/>
  <c r="E1166" i="9"/>
  <c r="D1166" i="9"/>
  <c r="A1166" i="9"/>
  <c r="E1165" i="9"/>
  <c r="D1165" i="9"/>
  <c r="A1165" i="9"/>
  <c r="D1164" i="9"/>
  <c r="A1164" i="9"/>
  <c r="D1163" i="9"/>
  <c r="A1163" i="9"/>
  <c r="E1162" i="9"/>
  <c r="D1162" i="9"/>
  <c r="A1162" i="9"/>
  <c r="D1161" i="9"/>
  <c r="A1161" i="9"/>
  <c r="E1160" i="9"/>
  <c r="D1160" i="9"/>
  <c r="A1160" i="9"/>
  <c r="E1159" i="9"/>
  <c r="D1159" i="9"/>
  <c r="A1159" i="9"/>
  <c r="E1158" i="9"/>
  <c r="D1158" i="9"/>
  <c r="A1158" i="9"/>
  <c r="E1157" i="9"/>
  <c r="D1157" i="9"/>
  <c r="A1157" i="9"/>
  <c r="E1156" i="9"/>
  <c r="D1156" i="9"/>
  <c r="A1156" i="9"/>
  <c r="E1155" i="9"/>
  <c r="D1155" i="9"/>
  <c r="A1155" i="9"/>
  <c r="E1154" i="9"/>
  <c r="D1154" i="9"/>
  <c r="A1154" i="9"/>
  <c r="E1153" i="9"/>
  <c r="D1153" i="9"/>
  <c r="A1153" i="9"/>
  <c r="E1152" i="9"/>
  <c r="D1152" i="9"/>
  <c r="A1152" i="9"/>
  <c r="D1151" i="9"/>
  <c r="A1151" i="9"/>
  <c r="E1150" i="9"/>
  <c r="D1150" i="9"/>
  <c r="A1150" i="9"/>
  <c r="E1149" i="9"/>
  <c r="D1149" i="9"/>
  <c r="A1149" i="9"/>
  <c r="E1148" i="9"/>
  <c r="D1148" i="9"/>
  <c r="A1148" i="9"/>
  <c r="E1147" i="9"/>
  <c r="D1147" i="9"/>
  <c r="A1147" i="9"/>
  <c r="E1146" i="9"/>
  <c r="D1146" i="9"/>
  <c r="A1146" i="9"/>
  <c r="E1145" i="9"/>
  <c r="D1145" i="9"/>
  <c r="A1145" i="9"/>
  <c r="D1144" i="9"/>
  <c r="A1144" i="9"/>
  <c r="E1143" i="9"/>
  <c r="D1143" i="9"/>
  <c r="A1143" i="9"/>
  <c r="E1142" i="9"/>
  <c r="D1142" i="9"/>
  <c r="A1142" i="9"/>
  <c r="D1141" i="9"/>
  <c r="A1141" i="9"/>
  <c r="E1140" i="9"/>
  <c r="D1140" i="9"/>
  <c r="A1140" i="9"/>
  <c r="E1139" i="9"/>
  <c r="D1139" i="9"/>
  <c r="A1139" i="9"/>
  <c r="E1138" i="9"/>
  <c r="D1138" i="9"/>
  <c r="A1138" i="9"/>
  <c r="E1137" i="9"/>
  <c r="D1137" i="9"/>
  <c r="A1137" i="9"/>
  <c r="E1136" i="9"/>
  <c r="D1136" i="9"/>
  <c r="A1136" i="9"/>
  <c r="E1135" i="9"/>
  <c r="D1135" i="9"/>
  <c r="A1135" i="9"/>
  <c r="D1134" i="9"/>
  <c r="A1134" i="9"/>
  <c r="E1133" i="9"/>
  <c r="D1133" i="9"/>
  <c r="A1133" i="9"/>
  <c r="E1132" i="9"/>
  <c r="D1132" i="9"/>
  <c r="A1132" i="9"/>
  <c r="E1131" i="9"/>
  <c r="D1131" i="9"/>
  <c r="A1131" i="9"/>
  <c r="E1130" i="9"/>
  <c r="D1130" i="9"/>
  <c r="A1130" i="9"/>
  <c r="E1129" i="9"/>
  <c r="D1129" i="9"/>
  <c r="A1129" i="9"/>
  <c r="E1128" i="9"/>
  <c r="D1128" i="9"/>
  <c r="A1128" i="9"/>
  <c r="E1127" i="9"/>
  <c r="D1127" i="9"/>
  <c r="A1127" i="9"/>
  <c r="E1126" i="9"/>
  <c r="D1126" i="9"/>
  <c r="A1126" i="9"/>
  <c r="E1125" i="9"/>
  <c r="D1125" i="9"/>
  <c r="A1125" i="9"/>
  <c r="D1124" i="9"/>
  <c r="A1124" i="9"/>
  <c r="E1123" i="9"/>
  <c r="D1123" i="9"/>
  <c r="A1123" i="9"/>
  <c r="E1122" i="9"/>
  <c r="D1122" i="9"/>
  <c r="A1122" i="9"/>
  <c r="E1121" i="9"/>
  <c r="D1121" i="9"/>
  <c r="A1121" i="9"/>
  <c r="E1120" i="9"/>
  <c r="D1120" i="9"/>
  <c r="A1120" i="9"/>
  <c r="E1119" i="9"/>
  <c r="D1119" i="9"/>
  <c r="A1119" i="9"/>
  <c r="D1118" i="9"/>
  <c r="A1118" i="9"/>
  <c r="E1117" i="9"/>
  <c r="D1117" i="9"/>
  <c r="A1117" i="9"/>
  <c r="E1116" i="9"/>
  <c r="D1116" i="9"/>
  <c r="A1116" i="9"/>
  <c r="D1115" i="9"/>
  <c r="A1115" i="9"/>
  <c r="D1114" i="9"/>
  <c r="A1114" i="9"/>
  <c r="E1113" i="9"/>
  <c r="D1113" i="9"/>
  <c r="A1113" i="9"/>
  <c r="D1112" i="9"/>
  <c r="A1112" i="9"/>
  <c r="E1111" i="9"/>
  <c r="D1111" i="9"/>
  <c r="A1111" i="9"/>
  <c r="D1110" i="9"/>
  <c r="A1110" i="9"/>
  <c r="E1109" i="9"/>
  <c r="D1109" i="9"/>
  <c r="A1109" i="9"/>
  <c r="E1108" i="9"/>
  <c r="D1108" i="9"/>
  <c r="A1108" i="9"/>
  <c r="D1107" i="9"/>
  <c r="A1107" i="9"/>
  <c r="D1106" i="9"/>
  <c r="A1106" i="9"/>
  <c r="E1105" i="9"/>
  <c r="D1105" i="9"/>
  <c r="A1105" i="9"/>
  <c r="D1104" i="9"/>
  <c r="A1104" i="9"/>
  <c r="E1103" i="9"/>
  <c r="D1103" i="9"/>
  <c r="A1103" i="9"/>
  <c r="E1102" i="9"/>
  <c r="D1102" i="9"/>
  <c r="A1102" i="9"/>
  <c r="E1101" i="9"/>
  <c r="D1101" i="9"/>
  <c r="A1101" i="9"/>
  <c r="E1100" i="9"/>
  <c r="D1100" i="9"/>
  <c r="A1100" i="9"/>
  <c r="E1099" i="9"/>
  <c r="D1099" i="9"/>
  <c r="A1099" i="9"/>
  <c r="E1098" i="9"/>
  <c r="D1098" i="9"/>
  <c r="A1098" i="9"/>
  <c r="E1097" i="9"/>
  <c r="D1097" i="9"/>
  <c r="A1097" i="9"/>
  <c r="D1096" i="9"/>
  <c r="A1096" i="9"/>
  <c r="E1095" i="9"/>
  <c r="D1095" i="9"/>
  <c r="A1095" i="9"/>
  <c r="D1094" i="9"/>
  <c r="A1094" i="9"/>
  <c r="D1093" i="9"/>
  <c r="A1093" i="9"/>
  <c r="D1092" i="9"/>
  <c r="A1092" i="9"/>
  <c r="E1091" i="9"/>
  <c r="D1091" i="9"/>
  <c r="A1091" i="9"/>
  <c r="E1090" i="9"/>
  <c r="D1090" i="9"/>
  <c r="A1090" i="9"/>
  <c r="E1089" i="9"/>
  <c r="D1089" i="9"/>
  <c r="A1089" i="9"/>
  <c r="E1088" i="9"/>
  <c r="D1088" i="9"/>
  <c r="A1088" i="9"/>
  <c r="D1087" i="9"/>
  <c r="A1087" i="9"/>
  <c r="E1086" i="9"/>
  <c r="D1086" i="9"/>
  <c r="A1086" i="9"/>
  <c r="E1085" i="9"/>
  <c r="D1085" i="9"/>
  <c r="A1085" i="9"/>
  <c r="E1084" i="9"/>
  <c r="D1084" i="9"/>
  <c r="A1084" i="9"/>
  <c r="D1083" i="9"/>
  <c r="A1083" i="9"/>
  <c r="D1082" i="9"/>
  <c r="A1082" i="9"/>
  <c r="D1081" i="9"/>
  <c r="A1081" i="9"/>
  <c r="E1080" i="9"/>
  <c r="D1080" i="9"/>
  <c r="A1080" i="9"/>
  <c r="E1079" i="9"/>
  <c r="D1079" i="9"/>
  <c r="A1079" i="9"/>
  <c r="E1078" i="9"/>
  <c r="D1078" i="9"/>
  <c r="A1078" i="9"/>
  <c r="D1077" i="9"/>
  <c r="A1077" i="9"/>
  <c r="E1076" i="9"/>
  <c r="D1076" i="9"/>
  <c r="A1076" i="9"/>
  <c r="E1075" i="9"/>
  <c r="D1075" i="9"/>
  <c r="A1075" i="9"/>
  <c r="D1074" i="9"/>
  <c r="A1074" i="9"/>
  <c r="E1073" i="9"/>
  <c r="D1073" i="9"/>
  <c r="A1073" i="9"/>
  <c r="E1072" i="9"/>
  <c r="D1072" i="9"/>
  <c r="A1072" i="9"/>
  <c r="D1071" i="9"/>
  <c r="A1071" i="9"/>
  <c r="E1070" i="9"/>
  <c r="D1070" i="9"/>
  <c r="A1070" i="9"/>
  <c r="E1069" i="9"/>
  <c r="D1069" i="9"/>
  <c r="A1069" i="9"/>
  <c r="E1068" i="9"/>
  <c r="D1068" i="9"/>
  <c r="A1068" i="9"/>
  <c r="E1067" i="9"/>
  <c r="D1067" i="9"/>
  <c r="A1067" i="9"/>
  <c r="D1066" i="9"/>
  <c r="A1066" i="9"/>
  <c r="E1065" i="9"/>
  <c r="D1065" i="9"/>
  <c r="A1065" i="9"/>
  <c r="E1064" i="9"/>
  <c r="D1064" i="9"/>
  <c r="A1064" i="9"/>
  <c r="E1063" i="9"/>
  <c r="D1063" i="9"/>
  <c r="A1063" i="9"/>
  <c r="E1062" i="9"/>
  <c r="D1062" i="9"/>
  <c r="A1062" i="9"/>
  <c r="D1061" i="9"/>
  <c r="A1061" i="9"/>
  <c r="E1060" i="9"/>
  <c r="D1060" i="9"/>
  <c r="A1060" i="9"/>
  <c r="E1059" i="9"/>
  <c r="D1059" i="9"/>
  <c r="A1059" i="9"/>
  <c r="D1058" i="9"/>
  <c r="A1058" i="9"/>
  <c r="E1057" i="9"/>
  <c r="D1057" i="9"/>
  <c r="A1057" i="9"/>
  <c r="D1056" i="9"/>
  <c r="A1056" i="9"/>
  <c r="E1055" i="9"/>
  <c r="D1055" i="9"/>
  <c r="A1055" i="9"/>
  <c r="E1054" i="9"/>
  <c r="D1054" i="9"/>
  <c r="A1054" i="9"/>
  <c r="D1053" i="9"/>
  <c r="A1053" i="9"/>
  <c r="D1052" i="9"/>
  <c r="A1052" i="9"/>
  <c r="E1051" i="9"/>
  <c r="D1051" i="9"/>
  <c r="A1051" i="9"/>
  <c r="D1050" i="9"/>
  <c r="A1050" i="9"/>
  <c r="E1049" i="9"/>
  <c r="D1049" i="9"/>
  <c r="A1049" i="9"/>
  <c r="E1048" i="9"/>
  <c r="D1048" i="9"/>
  <c r="A1048" i="9"/>
  <c r="D1047" i="9"/>
  <c r="A1047" i="9"/>
  <c r="D1046" i="9"/>
  <c r="A1046" i="9"/>
  <c r="E1045" i="9"/>
  <c r="D1045" i="9"/>
  <c r="A1045" i="9"/>
  <c r="D1044" i="9"/>
  <c r="A1044" i="9"/>
  <c r="E1043" i="9"/>
  <c r="D1043" i="9"/>
  <c r="A1043" i="9"/>
  <c r="E1042" i="9"/>
  <c r="D1042" i="9"/>
  <c r="A1042" i="9"/>
  <c r="E1041" i="9"/>
  <c r="D1041" i="9"/>
  <c r="A1041" i="9"/>
  <c r="E1040" i="9"/>
  <c r="D1040" i="9"/>
  <c r="A1040" i="9"/>
  <c r="E1039" i="9"/>
  <c r="D1039" i="9"/>
  <c r="A1039" i="9"/>
  <c r="E1038" i="9"/>
  <c r="D1038" i="9"/>
  <c r="A1038" i="9"/>
  <c r="E1037" i="9"/>
  <c r="D1037" i="9"/>
  <c r="A1037" i="9"/>
  <c r="E1036" i="9"/>
  <c r="D1036" i="9"/>
  <c r="A1036" i="9"/>
  <c r="E1035" i="9"/>
  <c r="D1035" i="9"/>
  <c r="A1035" i="9"/>
  <c r="D1034" i="9"/>
  <c r="A1034" i="9"/>
  <c r="D1033" i="9"/>
  <c r="A1033" i="9"/>
  <c r="D1032" i="9"/>
  <c r="A1032" i="9"/>
  <c r="E1031" i="9"/>
  <c r="D1031" i="9"/>
  <c r="A1031" i="9"/>
  <c r="D1030" i="9"/>
  <c r="A1030" i="9"/>
  <c r="E1029" i="9"/>
  <c r="D1029" i="9"/>
  <c r="A1029" i="9"/>
  <c r="D1028" i="9"/>
  <c r="A1028" i="9"/>
  <c r="E1027" i="9"/>
  <c r="D1027" i="9"/>
  <c r="A1027" i="9"/>
  <c r="E1026" i="9"/>
  <c r="D1026" i="9"/>
  <c r="A1026" i="9"/>
  <c r="E1025" i="9"/>
  <c r="D1025" i="9"/>
  <c r="A1025" i="9"/>
  <c r="E1024" i="9"/>
  <c r="D1024" i="9"/>
  <c r="A1024" i="9"/>
  <c r="D1023" i="9"/>
  <c r="A1023" i="9"/>
  <c r="D1022" i="9"/>
  <c r="A1022" i="9"/>
  <c r="E1021" i="9"/>
  <c r="D1021" i="9"/>
  <c r="A1021" i="9"/>
  <c r="D1020" i="9"/>
  <c r="A1020" i="9"/>
  <c r="E1019" i="9"/>
  <c r="D1019" i="9"/>
  <c r="A1019" i="9"/>
  <c r="E1018" i="9"/>
  <c r="D1018" i="9"/>
  <c r="A1018" i="9"/>
  <c r="D1017" i="9"/>
  <c r="A1017" i="9"/>
  <c r="D1016" i="9"/>
  <c r="A1016" i="9"/>
  <c r="E1015" i="9"/>
  <c r="D1015" i="9"/>
  <c r="A1015" i="9"/>
  <c r="D1014" i="9"/>
  <c r="A1014" i="9"/>
  <c r="E1013" i="9"/>
  <c r="D1013" i="9"/>
  <c r="A1013" i="9"/>
  <c r="E1012" i="9"/>
  <c r="D1012" i="9"/>
  <c r="A1012" i="9"/>
  <c r="D1011" i="9"/>
  <c r="A1011" i="9"/>
  <c r="E1010" i="9"/>
  <c r="D1010" i="9"/>
  <c r="A1010" i="9"/>
  <c r="D1009" i="9"/>
  <c r="A1009" i="9"/>
  <c r="D1008" i="9"/>
  <c r="A1008" i="9"/>
  <c r="E1007" i="9"/>
  <c r="D1007" i="9"/>
  <c r="A1007" i="9"/>
  <c r="E1006" i="9"/>
  <c r="D1006" i="9"/>
  <c r="A1006" i="9"/>
  <c r="E1005" i="9"/>
  <c r="D1005" i="9"/>
  <c r="A1005" i="9"/>
  <c r="E1004" i="9"/>
  <c r="D1004" i="9"/>
  <c r="A1004" i="9"/>
  <c r="E1003" i="9"/>
  <c r="D1003" i="9"/>
  <c r="A1003" i="9"/>
  <c r="E1002" i="9"/>
  <c r="D1002" i="9"/>
  <c r="A1002" i="9"/>
  <c r="E1001" i="9"/>
  <c r="D1001" i="9"/>
  <c r="A1001" i="9"/>
  <c r="E1000" i="9"/>
  <c r="D1000" i="9"/>
  <c r="A1000" i="9"/>
  <c r="D999" i="9"/>
  <c r="A999" i="9"/>
  <c r="D998" i="9"/>
  <c r="A998" i="9"/>
  <c r="E997" i="9"/>
  <c r="D997" i="9"/>
  <c r="A997" i="9"/>
  <c r="E996" i="9"/>
  <c r="D996" i="9"/>
  <c r="A996" i="9"/>
  <c r="D995" i="9"/>
  <c r="A995" i="9"/>
  <c r="E994" i="9"/>
  <c r="D994" i="9"/>
  <c r="A994" i="9"/>
  <c r="D993" i="9"/>
  <c r="A993" i="9"/>
  <c r="E992" i="9"/>
  <c r="D992" i="9"/>
  <c r="A992" i="9"/>
  <c r="E991" i="9"/>
  <c r="D991" i="9"/>
  <c r="A991" i="9"/>
  <c r="E990" i="9"/>
  <c r="D990" i="9"/>
  <c r="A990" i="9"/>
  <c r="D989" i="9"/>
  <c r="A989" i="9"/>
  <c r="E988" i="9"/>
  <c r="D988" i="9"/>
  <c r="A988" i="9"/>
  <c r="E987" i="9"/>
  <c r="D987" i="9"/>
  <c r="A987" i="9"/>
  <c r="E986" i="9"/>
  <c r="D986" i="9"/>
  <c r="A986" i="9"/>
  <c r="D985" i="9"/>
  <c r="A985" i="9"/>
  <c r="E984" i="9"/>
  <c r="D984" i="9"/>
  <c r="A984" i="9"/>
  <c r="D983" i="9"/>
  <c r="A983" i="9"/>
  <c r="E982" i="9"/>
  <c r="D982" i="9"/>
  <c r="A982" i="9"/>
  <c r="D981" i="9"/>
  <c r="A981" i="9"/>
  <c r="E980" i="9"/>
  <c r="D980" i="9"/>
  <c r="A980" i="9"/>
  <c r="E979" i="9"/>
  <c r="D979" i="9"/>
  <c r="A979" i="9"/>
  <c r="E978" i="9"/>
  <c r="D978" i="9"/>
  <c r="A978" i="9"/>
  <c r="E977" i="9"/>
  <c r="D977" i="9"/>
  <c r="A977" i="9"/>
  <c r="E976" i="9"/>
  <c r="D976" i="9"/>
  <c r="A976" i="9"/>
  <c r="E975" i="9"/>
  <c r="D975" i="9"/>
  <c r="A975" i="9"/>
  <c r="E974" i="9"/>
  <c r="D974" i="9"/>
  <c r="A974" i="9"/>
  <c r="D973" i="9"/>
  <c r="A973" i="9"/>
  <c r="E972" i="9"/>
  <c r="D972" i="9"/>
  <c r="A972" i="9"/>
  <c r="D971" i="9"/>
  <c r="A971" i="9"/>
  <c r="E970" i="9"/>
  <c r="D970" i="9"/>
  <c r="A970" i="9"/>
  <c r="D969" i="9"/>
  <c r="A969" i="9"/>
  <c r="E968" i="9"/>
  <c r="D968" i="9"/>
  <c r="A968" i="9"/>
  <c r="D967" i="9"/>
  <c r="A967" i="9"/>
  <c r="E966" i="9"/>
  <c r="D966" i="9"/>
  <c r="A966" i="9"/>
  <c r="D965" i="9"/>
  <c r="A965" i="9"/>
  <c r="E964" i="9"/>
  <c r="D964" i="9"/>
  <c r="A964" i="9"/>
  <c r="D963" i="9"/>
  <c r="A963" i="9"/>
  <c r="E962" i="9"/>
  <c r="D962" i="9"/>
  <c r="A962" i="9"/>
  <c r="E961" i="9"/>
  <c r="D961" i="9"/>
  <c r="A961" i="9"/>
  <c r="E960" i="9"/>
  <c r="D960" i="9"/>
  <c r="A960" i="9"/>
  <c r="E959" i="9"/>
  <c r="D959" i="9"/>
  <c r="A959" i="9"/>
  <c r="E958" i="9"/>
  <c r="D958" i="9"/>
  <c r="A958" i="9"/>
  <c r="E957" i="9"/>
  <c r="D957" i="9"/>
  <c r="A957" i="9"/>
  <c r="E956" i="9"/>
  <c r="D956" i="9"/>
  <c r="A956" i="9"/>
  <c r="D955" i="9"/>
  <c r="A955" i="9"/>
  <c r="E954" i="9"/>
  <c r="D954" i="9"/>
  <c r="A954" i="9"/>
  <c r="D953" i="9"/>
  <c r="A953" i="9"/>
  <c r="E952" i="9"/>
  <c r="D952" i="9"/>
  <c r="A952" i="9"/>
  <c r="E951" i="9"/>
  <c r="D951" i="9"/>
  <c r="A951" i="9"/>
  <c r="D950" i="9"/>
  <c r="A950" i="9"/>
  <c r="E949" i="9"/>
  <c r="D949" i="9"/>
  <c r="A949" i="9"/>
  <c r="E948" i="9"/>
  <c r="D948" i="9"/>
  <c r="A948" i="9"/>
  <c r="E947" i="9"/>
  <c r="D947" i="9"/>
  <c r="A947" i="9"/>
  <c r="E946" i="9"/>
  <c r="D946" i="9"/>
  <c r="A946" i="9"/>
  <c r="E945" i="9"/>
  <c r="D945" i="9"/>
  <c r="A945" i="9"/>
  <c r="D944" i="9"/>
  <c r="A944" i="9"/>
  <c r="E943" i="9"/>
  <c r="D943" i="9"/>
  <c r="A943" i="9"/>
  <c r="E942" i="9"/>
  <c r="D942" i="9"/>
  <c r="A942" i="9"/>
  <c r="E941" i="9"/>
  <c r="D941" i="9"/>
  <c r="A941" i="9"/>
  <c r="E940" i="9"/>
  <c r="D940" i="9"/>
  <c r="A940" i="9"/>
  <c r="E939" i="9"/>
  <c r="D939" i="9"/>
  <c r="A939" i="9"/>
  <c r="E938" i="9"/>
  <c r="D938" i="9"/>
  <c r="A938" i="9"/>
  <c r="E937" i="9"/>
  <c r="D937" i="9"/>
  <c r="A937" i="9"/>
  <c r="E936" i="9"/>
  <c r="D936" i="9"/>
  <c r="A936" i="9"/>
  <c r="E935" i="9"/>
  <c r="D935" i="9"/>
  <c r="A935" i="9"/>
  <c r="D934" i="9"/>
  <c r="A934" i="9"/>
  <c r="E933" i="9"/>
  <c r="D933" i="9"/>
  <c r="A933" i="9"/>
  <c r="E932" i="9"/>
  <c r="D932" i="9"/>
  <c r="A932" i="9"/>
  <c r="E931" i="9"/>
  <c r="D931" i="9"/>
  <c r="A931" i="9"/>
  <c r="E930" i="9"/>
  <c r="D930" i="9"/>
  <c r="A930" i="9"/>
  <c r="E929" i="9"/>
  <c r="D929" i="9"/>
  <c r="A929" i="9"/>
  <c r="E928" i="9"/>
  <c r="D928" i="9"/>
  <c r="A928" i="9"/>
  <c r="E927" i="9"/>
  <c r="D927" i="9"/>
  <c r="A927" i="9"/>
  <c r="E926" i="9"/>
  <c r="D926" i="9"/>
  <c r="A926" i="9"/>
  <c r="D925" i="9"/>
  <c r="A925" i="9"/>
  <c r="E924" i="9"/>
  <c r="D924" i="9"/>
  <c r="A924" i="9"/>
  <c r="D923" i="9"/>
  <c r="A923" i="9"/>
  <c r="E922" i="9"/>
  <c r="D922" i="9"/>
  <c r="A922" i="9"/>
  <c r="E921" i="9"/>
  <c r="D921" i="9"/>
  <c r="A921" i="9"/>
  <c r="E920" i="9"/>
  <c r="D920" i="9"/>
  <c r="A920" i="9"/>
  <c r="E919" i="9"/>
  <c r="D919" i="9"/>
  <c r="A919" i="9"/>
  <c r="E918" i="9"/>
  <c r="D918" i="9"/>
  <c r="A918" i="9"/>
  <c r="E917" i="9"/>
  <c r="D917" i="9"/>
  <c r="A917" i="9"/>
  <c r="E916" i="9"/>
  <c r="D916" i="9"/>
  <c r="A916" i="9"/>
  <c r="E915" i="9"/>
  <c r="D915" i="9"/>
  <c r="A915" i="9"/>
  <c r="D914" i="9"/>
  <c r="A914" i="9"/>
  <c r="E913" i="9"/>
  <c r="D913" i="9"/>
  <c r="A913" i="9"/>
  <c r="E912" i="9"/>
  <c r="D912" i="9"/>
  <c r="A912" i="9"/>
  <c r="E911" i="9"/>
  <c r="D911" i="9"/>
  <c r="A911" i="9"/>
  <c r="D910" i="9"/>
  <c r="A910" i="9"/>
  <c r="E909" i="9"/>
  <c r="D909" i="9"/>
  <c r="A909" i="9"/>
  <c r="D908" i="9"/>
  <c r="A908" i="9"/>
  <c r="D907" i="9"/>
  <c r="A907" i="9"/>
  <c r="D906" i="9"/>
  <c r="A906" i="9"/>
  <c r="E905" i="9"/>
  <c r="D905" i="9"/>
  <c r="A905" i="9"/>
  <c r="D904" i="9"/>
  <c r="A904" i="9"/>
  <c r="E903" i="9"/>
  <c r="D903" i="9"/>
  <c r="A903" i="9"/>
  <c r="D902" i="9"/>
  <c r="A902" i="9"/>
  <c r="E901" i="9"/>
  <c r="D901" i="9"/>
  <c r="A901" i="9"/>
  <c r="D900" i="9"/>
  <c r="A900" i="9"/>
  <c r="E899" i="9"/>
  <c r="D899" i="9"/>
  <c r="A899" i="9"/>
  <c r="D898" i="9"/>
  <c r="A898" i="9"/>
  <c r="D897" i="9"/>
  <c r="A897" i="9"/>
  <c r="D896" i="9"/>
  <c r="A896" i="9"/>
  <c r="D895" i="9"/>
  <c r="A895" i="9"/>
  <c r="D894" i="9"/>
  <c r="A894" i="9"/>
  <c r="E893" i="9"/>
  <c r="D893" i="9"/>
  <c r="A893" i="9"/>
  <c r="E892" i="9"/>
  <c r="D892" i="9"/>
  <c r="A892" i="9"/>
  <c r="D891" i="9"/>
  <c r="A891" i="9"/>
  <c r="E890" i="9"/>
  <c r="D890" i="9"/>
  <c r="A890" i="9"/>
  <c r="E889" i="9"/>
  <c r="D889" i="9"/>
  <c r="A889" i="9"/>
  <c r="D888" i="9"/>
  <c r="A888" i="9"/>
  <c r="D887" i="9"/>
  <c r="A887" i="9"/>
  <c r="D886" i="9"/>
  <c r="A886" i="9"/>
  <c r="E885" i="9"/>
  <c r="D885" i="9"/>
  <c r="A885" i="9"/>
  <c r="D884" i="9"/>
  <c r="A884" i="9"/>
  <c r="E883" i="9"/>
  <c r="D883" i="9"/>
  <c r="A883" i="9"/>
  <c r="E882" i="9"/>
  <c r="D882" i="9"/>
  <c r="A882" i="9"/>
  <c r="E881" i="9"/>
  <c r="D881" i="9"/>
  <c r="A881" i="9"/>
  <c r="D880" i="9"/>
  <c r="A880" i="9"/>
  <c r="E879" i="9"/>
  <c r="D879" i="9"/>
  <c r="A879" i="9"/>
  <c r="E878" i="9"/>
  <c r="D878" i="9"/>
  <c r="A878" i="9"/>
  <c r="D877" i="9"/>
  <c r="A877" i="9"/>
  <c r="E876" i="9"/>
  <c r="D876" i="9"/>
  <c r="A876" i="9"/>
  <c r="E875" i="9"/>
  <c r="D875" i="9"/>
  <c r="A875" i="9"/>
  <c r="E874" i="9"/>
  <c r="D874" i="9"/>
  <c r="A874" i="9"/>
  <c r="D873" i="9"/>
  <c r="A873" i="9"/>
  <c r="E872" i="9"/>
  <c r="D872" i="9"/>
  <c r="A872" i="9"/>
  <c r="E871" i="9"/>
  <c r="D871" i="9"/>
  <c r="A871" i="9"/>
  <c r="E870" i="9"/>
  <c r="D870" i="9"/>
  <c r="A870" i="9"/>
  <c r="D869" i="9"/>
  <c r="A869" i="9"/>
  <c r="E868" i="9"/>
  <c r="D868" i="9"/>
  <c r="A868" i="9"/>
  <c r="E867" i="9"/>
  <c r="D867" i="9"/>
  <c r="A867" i="9"/>
  <c r="E866" i="9"/>
  <c r="D866" i="9"/>
  <c r="A866" i="9"/>
  <c r="E865" i="9"/>
  <c r="D865" i="9"/>
  <c r="A865" i="9"/>
  <c r="E864" i="9"/>
  <c r="D864" i="9"/>
  <c r="A864" i="9"/>
  <c r="D863" i="9"/>
  <c r="A863" i="9"/>
  <c r="E862" i="9"/>
  <c r="D862" i="9"/>
  <c r="A862" i="9"/>
  <c r="E861" i="9"/>
  <c r="D861" i="9"/>
  <c r="A861" i="9"/>
  <c r="D860" i="9"/>
  <c r="A860" i="9"/>
  <c r="E859" i="9"/>
  <c r="D859" i="9"/>
  <c r="A859" i="9"/>
  <c r="E858" i="9"/>
  <c r="D858" i="9"/>
  <c r="A858" i="9"/>
  <c r="E857" i="9"/>
  <c r="D857" i="9"/>
  <c r="A857" i="9"/>
  <c r="E856" i="9"/>
  <c r="D856" i="9"/>
  <c r="A856" i="9"/>
  <c r="E855" i="9"/>
  <c r="D855" i="9"/>
  <c r="A855" i="9"/>
  <c r="E854" i="9"/>
  <c r="D854" i="9"/>
  <c r="A854" i="9"/>
  <c r="E853" i="9"/>
  <c r="D853" i="9"/>
  <c r="A853" i="9"/>
  <c r="D852" i="9"/>
  <c r="A852" i="9"/>
  <c r="E851" i="9"/>
  <c r="D851" i="9"/>
  <c r="A851" i="9"/>
  <c r="E850" i="9"/>
  <c r="D850" i="9"/>
  <c r="A850" i="9"/>
  <c r="D849" i="9"/>
  <c r="A849" i="9"/>
  <c r="E848" i="9"/>
  <c r="D848" i="9"/>
  <c r="A848" i="9"/>
  <c r="E847" i="9"/>
  <c r="D847" i="9"/>
  <c r="A847" i="9"/>
  <c r="E846" i="9"/>
  <c r="D846" i="9"/>
  <c r="A846" i="9"/>
  <c r="D845" i="9"/>
  <c r="A845" i="9"/>
  <c r="D844" i="9"/>
  <c r="A844" i="9"/>
  <c r="E843" i="9"/>
  <c r="D843" i="9"/>
  <c r="A843" i="9"/>
  <c r="D842" i="9"/>
  <c r="A842" i="9"/>
  <c r="E841" i="9"/>
  <c r="D841" i="9"/>
  <c r="A841" i="9"/>
  <c r="E840" i="9"/>
  <c r="D840" i="9"/>
  <c r="A840" i="9"/>
  <c r="D839" i="9"/>
  <c r="A839" i="9"/>
  <c r="E838" i="9"/>
  <c r="D838" i="9"/>
  <c r="A838" i="9"/>
  <c r="E837" i="9"/>
  <c r="D837" i="9"/>
  <c r="A837" i="9"/>
  <c r="E836" i="9"/>
  <c r="D836" i="9"/>
  <c r="A836" i="9"/>
  <c r="D835" i="9"/>
  <c r="A835" i="9"/>
  <c r="D834" i="9"/>
  <c r="A834" i="9"/>
  <c r="E833" i="9"/>
  <c r="D833" i="9"/>
  <c r="A833" i="9"/>
  <c r="E832" i="9"/>
  <c r="D832" i="9"/>
  <c r="A832" i="9"/>
  <c r="E831" i="9"/>
  <c r="D831" i="9"/>
  <c r="A831" i="9"/>
  <c r="E830" i="9"/>
  <c r="D830" i="9"/>
  <c r="A830" i="9"/>
  <c r="D829" i="9"/>
  <c r="A829" i="9"/>
  <c r="E828" i="9"/>
  <c r="D828" i="9"/>
  <c r="A828" i="9"/>
  <c r="E827" i="9"/>
  <c r="D827" i="9"/>
  <c r="A827" i="9"/>
  <c r="D826" i="9"/>
  <c r="A826" i="9"/>
  <c r="D825" i="9"/>
  <c r="A825" i="9"/>
  <c r="E824" i="9"/>
  <c r="D824" i="9"/>
  <c r="A824" i="9"/>
  <c r="E823" i="9"/>
  <c r="D823" i="9"/>
  <c r="A823" i="9"/>
  <c r="E822" i="9"/>
  <c r="D822" i="9"/>
  <c r="A822" i="9"/>
  <c r="E821" i="9"/>
  <c r="D821" i="9"/>
  <c r="A821" i="9"/>
  <c r="E820" i="9"/>
  <c r="D820" i="9"/>
  <c r="A820" i="9"/>
  <c r="E819" i="9"/>
  <c r="D819" i="9"/>
  <c r="A819" i="9"/>
  <c r="E818" i="9"/>
  <c r="D818" i="9"/>
  <c r="A818" i="9"/>
  <c r="E817" i="9"/>
  <c r="D817" i="9"/>
  <c r="A817" i="9"/>
  <c r="E816" i="9"/>
  <c r="D816" i="9"/>
  <c r="A816" i="9"/>
  <c r="D815" i="9"/>
  <c r="A815" i="9"/>
  <c r="E814" i="9"/>
  <c r="D814" i="9"/>
  <c r="A814" i="9"/>
  <c r="E813" i="9"/>
  <c r="D813" i="9"/>
  <c r="A813" i="9"/>
  <c r="E812" i="9"/>
  <c r="D812" i="9"/>
  <c r="A812" i="9"/>
  <c r="E811" i="9"/>
  <c r="D811" i="9"/>
  <c r="A811" i="9"/>
  <c r="E810" i="9"/>
  <c r="D810" i="9"/>
  <c r="A810" i="9"/>
  <c r="E809" i="9"/>
  <c r="D809" i="9"/>
  <c r="A809" i="9"/>
  <c r="E808" i="9"/>
  <c r="D808" i="9"/>
  <c r="A808" i="9"/>
  <c r="D807" i="9"/>
  <c r="A807" i="9"/>
  <c r="E806" i="9"/>
  <c r="D806" i="9"/>
  <c r="A806" i="9"/>
  <c r="E805" i="9"/>
  <c r="D805" i="9"/>
  <c r="A805" i="9"/>
  <c r="E804" i="9"/>
  <c r="D804" i="9"/>
  <c r="A804" i="9"/>
  <c r="D803" i="9"/>
  <c r="A803" i="9"/>
  <c r="E802" i="9"/>
  <c r="D802" i="9"/>
  <c r="A802" i="9"/>
  <c r="E801" i="9"/>
  <c r="D801" i="9"/>
  <c r="A801" i="9"/>
  <c r="E800" i="9"/>
  <c r="D800" i="9"/>
  <c r="A800" i="9"/>
  <c r="E799" i="9"/>
  <c r="D799" i="9"/>
  <c r="A799" i="9"/>
  <c r="E798" i="9"/>
  <c r="D798" i="9"/>
  <c r="A798" i="9"/>
  <c r="D797" i="9"/>
  <c r="A797" i="9"/>
  <c r="E796" i="9"/>
  <c r="D796" i="9"/>
  <c r="A796" i="9"/>
  <c r="E795" i="9"/>
  <c r="D795" i="9"/>
  <c r="A795" i="9"/>
  <c r="E794" i="9"/>
  <c r="D794" i="9"/>
  <c r="A794" i="9"/>
  <c r="E793" i="9"/>
  <c r="D793" i="9"/>
  <c r="A793" i="9"/>
  <c r="E792" i="9"/>
  <c r="D792" i="9"/>
  <c r="A792" i="9"/>
  <c r="E791" i="9"/>
  <c r="D791" i="9"/>
  <c r="A791" i="9"/>
  <c r="D790" i="9"/>
  <c r="A790" i="9"/>
  <c r="E789" i="9"/>
  <c r="D789" i="9"/>
  <c r="A789" i="9"/>
  <c r="E788" i="9"/>
  <c r="D788" i="9"/>
  <c r="A788" i="9"/>
  <c r="E787" i="9"/>
  <c r="D787" i="9"/>
  <c r="A787" i="9"/>
  <c r="E786" i="9"/>
  <c r="D786" i="9"/>
  <c r="A786" i="9"/>
  <c r="D785" i="9"/>
  <c r="A785" i="9"/>
  <c r="E784" i="9"/>
  <c r="D784" i="9"/>
  <c r="A784" i="9"/>
  <c r="E783" i="9"/>
  <c r="D783" i="9"/>
  <c r="A783" i="9"/>
  <c r="E782" i="9"/>
  <c r="D782" i="9"/>
  <c r="A782" i="9"/>
  <c r="E781" i="9"/>
  <c r="D781" i="9"/>
  <c r="A781" i="9"/>
  <c r="E780" i="9"/>
  <c r="D780" i="9"/>
  <c r="A780" i="9"/>
  <c r="E779" i="9"/>
  <c r="D779" i="9"/>
  <c r="A779" i="9"/>
  <c r="E778" i="9"/>
  <c r="D778" i="9"/>
  <c r="A778" i="9"/>
  <c r="E777" i="9"/>
  <c r="D777" i="9"/>
  <c r="A777" i="9"/>
  <c r="E776" i="9"/>
  <c r="D776" i="9"/>
  <c r="A776" i="9"/>
  <c r="D775" i="9"/>
  <c r="A775" i="9"/>
  <c r="E774" i="9"/>
  <c r="D774" i="9"/>
  <c r="A774" i="9"/>
  <c r="E773" i="9"/>
  <c r="D773" i="9"/>
  <c r="A773" i="9"/>
  <c r="E772" i="9"/>
  <c r="D772" i="9"/>
  <c r="A772" i="9"/>
  <c r="D771" i="9"/>
  <c r="A771" i="9"/>
  <c r="E770" i="9"/>
  <c r="D770" i="9"/>
  <c r="A770" i="9"/>
  <c r="E769" i="9"/>
  <c r="D769" i="9"/>
  <c r="A769" i="9"/>
  <c r="E768" i="9"/>
  <c r="D768" i="9"/>
  <c r="A768" i="9"/>
  <c r="E767" i="9"/>
  <c r="D767" i="9"/>
  <c r="A767" i="9"/>
  <c r="E766" i="9"/>
  <c r="D766" i="9"/>
  <c r="A766" i="9"/>
  <c r="E765" i="9"/>
  <c r="D765" i="9"/>
  <c r="A765" i="9"/>
  <c r="E764" i="9"/>
  <c r="D764" i="9"/>
  <c r="A764" i="9"/>
  <c r="E763" i="9"/>
  <c r="D763" i="9"/>
  <c r="A763" i="9"/>
  <c r="D762" i="9"/>
  <c r="A762" i="9"/>
  <c r="E761" i="9"/>
  <c r="D761" i="9"/>
  <c r="A761" i="9"/>
  <c r="E760" i="9"/>
  <c r="D760" i="9"/>
  <c r="A760" i="9"/>
  <c r="E759" i="9"/>
  <c r="D759" i="9"/>
  <c r="A759" i="9"/>
  <c r="E758" i="9"/>
  <c r="D758" i="9"/>
  <c r="A758" i="9"/>
  <c r="E757" i="9"/>
  <c r="D757" i="9"/>
  <c r="A757" i="9"/>
  <c r="E756" i="9"/>
  <c r="D756" i="9"/>
  <c r="A756" i="9"/>
  <c r="D755" i="9"/>
  <c r="A755" i="9"/>
  <c r="E754" i="9"/>
  <c r="D754" i="9"/>
  <c r="A754" i="9"/>
  <c r="D753" i="9"/>
  <c r="A753" i="9"/>
  <c r="E752" i="9"/>
  <c r="D752" i="9"/>
  <c r="A752" i="9"/>
  <c r="E751" i="9"/>
  <c r="D751" i="9"/>
  <c r="A751" i="9"/>
  <c r="D750" i="9"/>
  <c r="A750" i="9"/>
  <c r="D749" i="9"/>
  <c r="A749" i="9"/>
  <c r="D748" i="9"/>
  <c r="A748" i="9"/>
  <c r="E747" i="9"/>
  <c r="D747" i="9"/>
  <c r="A747" i="9"/>
  <c r="D746" i="9"/>
  <c r="A746" i="9"/>
  <c r="E745" i="9"/>
  <c r="D745" i="9"/>
  <c r="A745" i="9"/>
  <c r="D744" i="9"/>
  <c r="A744" i="9"/>
  <c r="E743" i="9"/>
  <c r="D743" i="9"/>
  <c r="A743" i="9"/>
  <c r="E742" i="9"/>
  <c r="D742" i="9"/>
  <c r="A742" i="9"/>
  <c r="E741" i="9"/>
  <c r="D741" i="9"/>
  <c r="A741" i="9"/>
  <c r="E740" i="9"/>
  <c r="D740" i="9"/>
  <c r="A740" i="9"/>
  <c r="E739" i="9"/>
  <c r="D739" i="9"/>
  <c r="A739" i="9"/>
  <c r="D738" i="9"/>
  <c r="A738" i="9"/>
  <c r="E737" i="9"/>
  <c r="D737" i="9"/>
  <c r="A737" i="9"/>
  <c r="E736" i="9"/>
  <c r="D736" i="9"/>
  <c r="A736" i="9"/>
  <c r="E735" i="9"/>
  <c r="D735" i="9"/>
  <c r="A735" i="9"/>
  <c r="E734" i="9"/>
  <c r="D734" i="9"/>
  <c r="A734" i="9"/>
  <c r="E733" i="9"/>
  <c r="D733" i="9"/>
  <c r="A733" i="9"/>
  <c r="E732" i="9"/>
  <c r="D732" i="9"/>
  <c r="A732" i="9"/>
  <c r="E731" i="9"/>
  <c r="D731" i="9"/>
  <c r="A731" i="9"/>
  <c r="D730" i="9"/>
  <c r="A730" i="9"/>
  <c r="E729" i="9"/>
  <c r="D729" i="9"/>
  <c r="A729" i="9"/>
  <c r="D728" i="9"/>
  <c r="A728" i="9"/>
  <c r="E727" i="9"/>
  <c r="D727" i="9"/>
  <c r="A727" i="9"/>
  <c r="D726" i="9"/>
  <c r="A726" i="9"/>
  <c r="D725" i="9"/>
  <c r="A725" i="9"/>
  <c r="E724" i="9"/>
  <c r="D724" i="9"/>
  <c r="A724" i="9"/>
  <c r="E723" i="9"/>
  <c r="D723" i="9"/>
  <c r="A723" i="9"/>
  <c r="E722" i="9"/>
  <c r="D722" i="9"/>
  <c r="A722" i="9"/>
  <c r="D721" i="9"/>
  <c r="A721" i="9"/>
  <c r="E720" i="9"/>
  <c r="D720" i="9"/>
  <c r="A720" i="9"/>
  <c r="E719" i="9"/>
  <c r="D719" i="9"/>
  <c r="A719" i="9"/>
  <c r="E718" i="9"/>
  <c r="D718" i="9"/>
  <c r="A718" i="9"/>
  <c r="E717" i="9"/>
  <c r="D717" i="9"/>
  <c r="A717" i="9"/>
  <c r="E716" i="9"/>
  <c r="D716" i="9"/>
  <c r="A716" i="9"/>
  <c r="D715" i="9"/>
  <c r="A715" i="9"/>
  <c r="E714" i="9"/>
  <c r="D714" i="9"/>
  <c r="A714" i="9"/>
  <c r="E713" i="9"/>
  <c r="D713" i="9"/>
  <c r="A713" i="9"/>
  <c r="D712" i="9"/>
  <c r="A712" i="9"/>
  <c r="E711" i="9"/>
  <c r="D711" i="9"/>
  <c r="A711" i="9"/>
  <c r="E710" i="9"/>
  <c r="D710" i="9"/>
  <c r="A710" i="9"/>
  <c r="E709" i="9"/>
  <c r="D709" i="9"/>
  <c r="A709" i="9"/>
  <c r="E708" i="9"/>
  <c r="D708" i="9"/>
  <c r="A708" i="9"/>
  <c r="E707" i="9"/>
  <c r="D707" i="9"/>
  <c r="A707" i="9"/>
  <c r="D706" i="9"/>
  <c r="A706" i="9"/>
  <c r="E705" i="9"/>
  <c r="D705" i="9"/>
  <c r="A705" i="9"/>
  <c r="D704" i="9"/>
  <c r="A704" i="9"/>
  <c r="D703" i="9"/>
  <c r="A703" i="9"/>
  <c r="D702" i="9"/>
  <c r="A702" i="9"/>
  <c r="D701" i="9"/>
  <c r="A701" i="9"/>
  <c r="E700" i="9"/>
  <c r="D700" i="9"/>
  <c r="A700" i="9"/>
  <c r="E699" i="9"/>
  <c r="D699" i="9"/>
  <c r="A699" i="9"/>
  <c r="E698" i="9"/>
  <c r="D698" i="9"/>
  <c r="A698" i="9"/>
  <c r="D697" i="9"/>
  <c r="A697" i="9"/>
  <c r="E696" i="9"/>
  <c r="D696" i="9"/>
  <c r="A696" i="9"/>
  <c r="D695" i="9"/>
  <c r="A695" i="9"/>
  <c r="E694" i="9"/>
  <c r="D694" i="9"/>
  <c r="A694" i="9"/>
  <c r="D693" i="9"/>
  <c r="A693" i="9"/>
  <c r="E692" i="9"/>
  <c r="D692" i="9"/>
  <c r="A692" i="9"/>
  <c r="D691" i="9"/>
  <c r="A691" i="9"/>
  <c r="E690" i="9"/>
  <c r="D690" i="9"/>
  <c r="A690" i="9"/>
  <c r="E689" i="9"/>
  <c r="D689" i="9"/>
  <c r="A689" i="9"/>
  <c r="D688" i="9"/>
  <c r="A688" i="9"/>
  <c r="E687" i="9"/>
  <c r="D687" i="9"/>
  <c r="A687" i="9"/>
  <c r="D686" i="9"/>
  <c r="A686" i="9"/>
  <c r="E685" i="9"/>
  <c r="D685" i="9"/>
  <c r="A685" i="9"/>
  <c r="E684" i="9"/>
  <c r="D684" i="9"/>
  <c r="A684" i="9"/>
  <c r="E683" i="9"/>
  <c r="D683" i="9"/>
  <c r="A683" i="9"/>
  <c r="E682" i="9"/>
  <c r="D682" i="9"/>
  <c r="A682" i="9"/>
  <c r="E681" i="9"/>
  <c r="D681" i="9"/>
  <c r="A681" i="9"/>
  <c r="D680" i="9"/>
  <c r="A680" i="9"/>
  <c r="E679" i="9"/>
  <c r="D679" i="9"/>
  <c r="A679" i="9"/>
  <c r="E678" i="9"/>
  <c r="D678" i="9"/>
  <c r="A678" i="9"/>
  <c r="E677" i="9"/>
  <c r="D677" i="9"/>
  <c r="A677" i="9"/>
  <c r="D676" i="9"/>
  <c r="A676" i="9"/>
  <c r="E675" i="9"/>
  <c r="D675" i="9"/>
  <c r="A675" i="9"/>
  <c r="E674" i="9"/>
  <c r="D674" i="9"/>
  <c r="A674" i="9"/>
  <c r="E673" i="9"/>
  <c r="D673" i="9"/>
  <c r="A673" i="9"/>
  <c r="D672" i="9"/>
  <c r="A672" i="9"/>
  <c r="E671" i="9"/>
  <c r="D671" i="9"/>
  <c r="A671" i="9"/>
  <c r="E670" i="9"/>
  <c r="D670" i="9"/>
  <c r="A670" i="9"/>
  <c r="E669" i="9"/>
  <c r="D669" i="9"/>
  <c r="A669" i="9"/>
  <c r="E668" i="9"/>
  <c r="D668" i="9"/>
  <c r="A668" i="9"/>
  <c r="E667" i="9"/>
  <c r="D667" i="9"/>
  <c r="A667" i="9"/>
  <c r="D666" i="9"/>
  <c r="A666" i="9"/>
  <c r="E665" i="9"/>
  <c r="D665" i="9"/>
  <c r="A665" i="9"/>
  <c r="E664" i="9"/>
  <c r="D664" i="9"/>
  <c r="A664" i="9"/>
  <c r="E663" i="9"/>
  <c r="D663" i="9"/>
  <c r="A663" i="9"/>
  <c r="E662" i="9"/>
  <c r="D662" i="9"/>
  <c r="A662" i="9"/>
  <c r="E661" i="9"/>
  <c r="D661" i="9"/>
  <c r="A661" i="9"/>
  <c r="E660" i="9"/>
  <c r="D660" i="9"/>
  <c r="A660" i="9"/>
  <c r="D659" i="9"/>
  <c r="A659" i="9"/>
  <c r="E658" i="9"/>
  <c r="D658" i="9"/>
  <c r="A658" i="9"/>
  <c r="E657" i="9"/>
  <c r="D657" i="9"/>
  <c r="A657" i="9"/>
  <c r="E656" i="9"/>
  <c r="D656" i="9"/>
  <c r="A656" i="9"/>
  <c r="E655" i="9"/>
  <c r="D655" i="9"/>
  <c r="A655" i="9"/>
  <c r="D654" i="9"/>
  <c r="A654" i="9"/>
  <c r="E653" i="9"/>
  <c r="D653" i="9"/>
  <c r="A653" i="9"/>
  <c r="E652" i="9"/>
  <c r="D652" i="9"/>
  <c r="A652" i="9"/>
  <c r="E651" i="9"/>
  <c r="D651" i="9"/>
  <c r="A651" i="9"/>
  <c r="D650" i="9"/>
  <c r="A650" i="9"/>
  <c r="D649" i="9"/>
  <c r="A649" i="9"/>
  <c r="E648" i="9"/>
  <c r="D648" i="9"/>
  <c r="A648" i="9"/>
  <c r="E647" i="9"/>
  <c r="D647" i="9"/>
  <c r="A647" i="9"/>
  <c r="E646" i="9"/>
  <c r="D646" i="9"/>
  <c r="A646" i="9"/>
  <c r="E645" i="9"/>
  <c r="D645" i="9"/>
  <c r="A645" i="9"/>
  <c r="D644" i="9"/>
  <c r="A644" i="9"/>
  <c r="E643" i="9"/>
  <c r="D643" i="9"/>
  <c r="A643" i="9"/>
  <c r="E642" i="9"/>
  <c r="D642" i="9"/>
  <c r="A642" i="9"/>
  <c r="E641" i="9"/>
  <c r="D641" i="9"/>
  <c r="A641" i="9"/>
  <c r="D640" i="9"/>
  <c r="A640" i="9"/>
  <c r="E639" i="9"/>
  <c r="D639" i="9"/>
  <c r="A639" i="9"/>
  <c r="E638" i="9"/>
  <c r="D638" i="9"/>
  <c r="A638" i="9"/>
  <c r="E637" i="9"/>
  <c r="D637" i="9"/>
  <c r="A637" i="9"/>
  <c r="E636" i="9"/>
  <c r="D636" i="9"/>
  <c r="A636" i="9"/>
  <c r="E635" i="9"/>
  <c r="D635" i="9"/>
  <c r="A635" i="9"/>
  <c r="E634" i="9"/>
  <c r="D634" i="9"/>
  <c r="A634" i="9"/>
  <c r="E633" i="9"/>
  <c r="D633" i="9"/>
  <c r="A633" i="9"/>
  <c r="E632" i="9"/>
  <c r="D632" i="9"/>
  <c r="A632" i="9"/>
  <c r="E631" i="9"/>
  <c r="D631" i="9"/>
  <c r="A631" i="9"/>
  <c r="D630" i="9"/>
  <c r="A630" i="9"/>
  <c r="E629" i="9"/>
  <c r="D629" i="9"/>
  <c r="A629" i="9"/>
  <c r="D628" i="9"/>
  <c r="A628" i="9"/>
  <c r="D627" i="9"/>
  <c r="A627" i="9"/>
  <c r="D626" i="9"/>
  <c r="A626" i="9"/>
  <c r="E625" i="9"/>
  <c r="D625" i="9"/>
  <c r="A625" i="9"/>
  <c r="E624" i="9"/>
  <c r="D624" i="9"/>
  <c r="A624" i="9"/>
  <c r="E623" i="9"/>
  <c r="D623" i="9"/>
  <c r="A623" i="9"/>
  <c r="D622" i="9"/>
  <c r="A622" i="9"/>
  <c r="E621" i="9"/>
  <c r="D621" i="9"/>
  <c r="A621" i="9"/>
  <c r="E620" i="9"/>
  <c r="D620" i="9"/>
  <c r="A620" i="9"/>
  <c r="E619" i="9"/>
  <c r="D619" i="9"/>
  <c r="A619" i="9"/>
  <c r="D618" i="9"/>
  <c r="A618" i="9"/>
  <c r="E617" i="9"/>
  <c r="D617" i="9"/>
  <c r="A617" i="9"/>
  <c r="D616" i="9"/>
  <c r="A616" i="9"/>
  <c r="E615" i="9"/>
  <c r="D615" i="9"/>
  <c r="A615" i="9"/>
  <c r="E614" i="9"/>
  <c r="D614" i="9"/>
  <c r="A614" i="9"/>
  <c r="E613" i="9"/>
  <c r="D613" i="9"/>
  <c r="A613" i="9"/>
  <c r="E612" i="9"/>
  <c r="D612" i="9"/>
  <c r="A612" i="9"/>
  <c r="E611" i="9"/>
  <c r="D611" i="9"/>
  <c r="A611" i="9"/>
  <c r="D610" i="9"/>
  <c r="A610" i="9"/>
  <c r="E609" i="9"/>
  <c r="D609" i="9"/>
  <c r="A609" i="9"/>
  <c r="D608" i="9"/>
  <c r="A608" i="9"/>
  <c r="E607" i="9"/>
  <c r="D607" i="9"/>
  <c r="A607" i="9"/>
  <c r="E606" i="9"/>
  <c r="D606" i="9"/>
  <c r="A606" i="9"/>
  <c r="D605" i="9"/>
  <c r="A605" i="9"/>
  <c r="D604" i="9"/>
  <c r="A604" i="9"/>
  <c r="E603" i="9"/>
  <c r="D603" i="9"/>
  <c r="A603" i="9"/>
  <c r="E602" i="9"/>
  <c r="D602" i="9"/>
  <c r="A602" i="9"/>
  <c r="E601" i="9"/>
  <c r="D601" i="9"/>
  <c r="A601" i="9"/>
  <c r="E600" i="9"/>
  <c r="D600" i="9"/>
  <c r="A600" i="9"/>
  <c r="E599" i="9"/>
  <c r="D599" i="9"/>
  <c r="A599" i="9"/>
  <c r="E598" i="9"/>
  <c r="D598" i="9"/>
  <c r="A598" i="9"/>
  <c r="E597" i="9"/>
  <c r="D597" i="9"/>
  <c r="A597" i="9"/>
  <c r="D596" i="9"/>
  <c r="A596" i="9"/>
  <c r="E595" i="9"/>
  <c r="D595" i="9"/>
  <c r="A595" i="9"/>
  <c r="E594" i="9"/>
  <c r="D594" i="9"/>
  <c r="A594" i="9"/>
  <c r="E593" i="9"/>
  <c r="D593" i="9"/>
  <c r="A593" i="9"/>
  <c r="E592" i="9"/>
  <c r="D592" i="9"/>
  <c r="A592" i="9"/>
  <c r="E591" i="9"/>
  <c r="D591" i="9"/>
  <c r="A591" i="9"/>
  <c r="E590" i="9"/>
  <c r="D590" i="9"/>
  <c r="A590" i="9"/>
  <c r="E589" i="9"/>
  <c r="D589" i="9"/>
  <c r="A589" i="9"/>
  <c r="E588" i="9"/>
  <c r="D588" i="9"/>
  <c r="A588" i="9"/>
  <c r="D587" i="9"/>
  <c r="A587" i="9"/>
  <c r="E586" i="9"/>
  <c r="D586" i="9"/>
  <c r="A586" i="9"/>
  <c r="E585" i="9"/>
  <c r="D585" i="9"/>
  <c r="A585" i="9"/>
  <c r="E584" i="9"/>
  <c r="D584" i="9"/>
  <c r="A584" i="9"/>
  <c r="E583" i="9"/>
  <c r="D583" i="9"/>
  <c r="A583" i="9"/>
  <c r="E582" i="9"/>
  <c r="D582" i="9"/>
  <c r="A582" i="9"/>
  <c r="E581" i="9"/>
  <c r="D581" i="9"/>
  <c r="A581" i="9"/>
  <c r="E580" i="9"/>
  <c r="D580" i="9"/>
  <c r="A580" i="9"/>
  <c r="E579" i="9"/>
  <c r="D579" i="9"/>
  <c r="A579" i="9"/>
  <c r="E578" i="9"/>
  <c r="D578" i="9"/>
  <c r="A578" i="9"/>
  <c r="D577" i="9"/>
  <c r="A577" i="9"/>
  <c r="E576" i="9"/>
  <c r="D576" i="9"/>
  <c r="A576" i="9"/>
  <c r="E575" i="9"/>
  <c r="D575" i="9"/>
  <c r="A575" i="9"/>
  <c r="E574" i="9"/>
  <c r="D574" i="9"/>
  <c r="A574" i="9"/>
  <c r="E573" i="9"/>
  <c r="D573" i="9"/>
  <c r="A573" i="9"/>
  <c r="E572" i="9"/>
  <c r="D572" i="9"/>
  <c r="A572" i="9"/>
  <c r="E571" i="9"/>
  <c r="D571" i="9"/>
  <c r="A571" i="9"/>
  <c r="E570" i="9"/>
  <c r="D570" i="9"/>
  <c r="A570" i="9"/>
  <c r="E569" i="9"/>
  <c r="D569" i="9"/>
  <c r="A569" i="9"/>
  <c r="E568" i="9"/>
  <c r="D568" i="9"/>
  <c r="A568" i="9"/>
  <c r="D567" i="9"/>
  <c r="A567" i="9"/>
  <c r="E566" i="9"/>
  <c r="D566" i="9"/>
  <c r="A566" i="9"/>
  <c r="E565" i="9"/>
  <c r="D565" i="9"/>
  <c r="A565" i="9"/>
  <c r="E564" i="9"/>
  <c r="D564" i="9"/>
  <c r="A564" i="9"/>
  <c r="E563" i="9"/>
  <c r="D563" i="9"/>
  <c r="A563" i="9"/>
  <c r="D562" i="9"/>
  <c r="A562" i="9"/>
  <c r="D561" i="9"/>
  <c r="A561" i="9"/>
  <c r="D560" i="9"/>
  <c r="A560" i="9"/>
  <c r="D559" i="9"/>
  <c r="A559" i="9"/>
  <c r="E558" i="9"/>
  <c r="D558" i="9"/>
  <c r="A558" i="9"/>
  <c r="D557" i="9"/>
  <c r="A557" i="9"/>
  <c r="E556" i="9"/>
  <c r="D556" i="9"/>
  <c r="A556" i="9"/>
  <c r="D555" i="9"/>
  <c r="A555" i="9"/>
  <c r="D554" i="9"/>
  <c r="A554" i="9"/>
  <c r="E553" i="9"/>
  <c r="D553" i="9"/>
  <c r="A553" i="9"/>
  <c r="D552" i="9"/>
  <c r="A552" i="9"/>
  <c r="E551" i="9"/>
  <c r="D551" i="9"/>
  <c r="A551" i="9"/>
  <c r="D550" i="9"/>
  <c r="A550" i="9"/>
  <c r="D549" i="9"/>
  <c r="A549" i="9"/>
  <c r="D548" i="9"/>
  <c r="A548" i="9"/>
  <c r="D547" i="9"/>
  <c r="A547" i="9"/>
  <c r="D546" i="9"/>
  <c r="A546" i="9"/>
  <c r="E545" i="9"/>
  <c r="D545" i="9"/>
  <c r="A545" i="9"/>
  <c r="D544" i="9"/>
  <c r="A544" i="9"/>
  <c r="E543" i="9"/>
  <c r="D543" i="9"/>
  <c r="A543" i="9"/>
  <c r="D542" i="9"/>
  <c r="A542" i="9"/>
  <c r="E541" i="9"/>
  <c r="D541" i="9"/>
  <c r="A541" i="9"/>
  <c r="E540" i="9"/>
  <c r="D540" i="9"/>
  <c r="A540" i="9"/>
  <c r="E539" i="9"/>
  <c r="D539" i="9"/>
  <c r="A539" i="9"/>
  <c r="E538" i="9"/>
  <c r="D538" i="9"/>
  <c r="A538" i="9"/>
  <c r="D537" i="9"/>
  <c r="A537" i="9"/>
  <c r="E536" i="9"/>
  <c r="D536" i="9"/>
  <c r="A536" i="9"/>
  <c r="D535" i="9"/>
  <c r="A535" i="9"/>
  <c r="E534" i="9"/>
  <c r="D534" i="9"/>
  <c r="A534" i="9"/>
  <c r="E533" i="9"/>
  <c r="D533" i="9"/>
  <c r="A533" i="9"/>
  <c r="E532" i="9"/>
  <c r="D532" i="9"/>
  <c r="A532" i="9"/>
  <c r="E531" i="9"/>
  <c r="D531" i="9"/>
  <c r="A531" i="9"/>
  <c r="D530" i="9"/>
  <c r="A530" i="9"/>
  <c r="E529" i="9"/>
  <c r="D529" i="9"/>
  <c r="A529" i="9"/>
  <c r="E528" i="9"/>
  <c r="D528" i="9"/>
  <c r="A528" i="9"/>
  <c r="E527" i="9"/>
  <c r="D527" i="9"/>
  <c r="A527" i="9"/>
  <c r="E526" i="9"/>
  <c r="D526" i="9"/>
  <c r="A526" i="9"/>
  <c r="E525" i="9"/>
  <c r="D525" i="9"/>
  <c r="A525" i="9"/>
  <c r="D524" i="9"/>
  <c r="A524" i="9"/>
  <c r="E523" i="9"/>
  <c r="D523" i="9"/>
  <c r="A523" i="9"/>
  <c r="E522" i="9"/>
  <c r="D522" i="9"/>
  <c r="A522" i="9"/>
  <c r="E521" i="9"/>
  <c r="D521" i="9"/>
  <c r="A521" i="9"/>
  <c r="E520" i="9"/>
  <c r="D520" i="9"/>
  <c r="A520" i="9"/>
  <c r="E519" i="9"/>
  <c r="D519" i="9"/>
  <c r="A519" i="9"/>
  <c r="E518" i="9"/>
  <c r="D518" i="9"/>
  <c r="A518" i="9"/>
  <c r="E517" i="9"/>
  <c r="D517" i="9"/>
  <c r="A517" i="9"/>
  <c r="E516" i="9"/>
  <c r="D516" i="9"/>
  <c r="A516" i="9"/>
  <c r="E515" i="9"/>
  <c r="D515" i="9"/>
  <c r="A515" i="9"/>
  <c r="D514" i="9"/>
  <c r="A514" i="9"/>
  <c r="E513" i="9"/>
  <c r="D513" i="9"/>
  <c r="A513" i="9"/>
  <c r="E512" i="9"/>
  <c r="D512" i="9"/>
  <c r="A512" i="9"/>
  <c r="E511" i="9"/>
  <c r="D511" i="9"/>
  <c r="A511" i="9"/>
  <c r="E510" i="9"/>
  <c r="D510" i="9"/>
  <c r="A510" i="9"/>
  <c r="E509" i="9"/>
  <c r="D509" i="9"/>
  <c r="A509" i="9"/>
  <c r="D508" i="9"/>
  <c r="A508" i="9"/>
  <c r="E507" i="9"/>
  <c r="D507" i="9"/>
  <c r="A507" i="9"/>
  <c r="D506" i="9"/>
  <c r="A506" i="9"/>
  <c r="E505" i="9"/>
  <c r="D505" i="9"/>
  <c r="A505" i="9"/>
  <c r="E504" i="9"/>
  <c r="D504" i="9"/>
  <c r="A504" i="9"/>
  <c r="E503" i="9"/>
  <c r="D503" i="9"/>
  <c r="A503" i="9"/>
  <c r="E502" i="9"/>
  <c r="D502" i="9"/>
  <c r="A502" i="9"/>
  <c r="D501" i="9"/>
  <c r="A501" i="9"/>
  <c r="D500" i="9"/>
  <c r="A500" i="9"/>
  <c r="E499" i="9"/>
  <c r="D499" i="9"/>
  <c r="A499" i="9"/>
  <c r="E498" i="9"/>
  <c r="D498" i="9"/>
  <c r="A498" i="9"/>
  <c r="D497" i="9"/>
  <c r="A497" i="9"/>
  <c r="E496" i="9"/>
  <c r="D496" i="9"/>
  <c r="A496" i="9"/>
  <c r="E495" i="9"/>
  <c r="D495" i="9"/>
  <c r="A495" i="9"/>
  <c r="D494" i="9"/>
  <c r="A494" i="9"/>
  <c r="D493" i="9"/>
  <c r="A493" i="9"/>
  <c r="E492" i="9"/>
  <c r="D492" i="9"/>
  <c r="A492" i="9"/>
  <c r="E491" i="9"/>
  <c r="D491" i="9"/>
  <c r="A491" i="9"/>
  <c r="D490" i="9"/>
  <c r="A490" i="9"/>
  <c r="D489" i="9"/>
  <c r="A489" i="9"/>
  <c r="D488" i="9"/>
  <c r="A488" i="9"/>
  <c r="D487" i="9"/>
  <c r="A487" i="9"/>
  <c r="E486" i="9"/>
  <c r="D486" i="9"/>
  <c r="A486" i="9"/>
  <c r="D485" i="9"/>
  <c r="A485" i="9"/>
  <c r="E484" i="9"/>
  <c r="D484" i="9"/>
  <c r="A484" i="9"/>
  <c r="D483" i="9"/>
  <c r="A483" i="9"/>
  <c r="E482" i="9"/>
  <c r="D482" i="9"/>
  <c r="A482" i="9"/>
  <c r="E481" i="9"/>
  <c r="D481" i="9"/>
  <c r="A481" i="9"/>
  <c r="D480" i="9"/>
  <c r="A480" i="9"/>
  <c r="E479" i="9"/>
  <c r="D479" i="9"/>
  <c r="A479" i="9"/>
  <c r="E478" i="9"/>
  <c r="D478" i="9"/>
  <c r="A478" i="9"/>
  <c r="D477" i="9"/>
  <c r="A477" i="9"/>
  <c r="E476" i="9"/>
  <c r="D476" i="9"/>
  <c r="A476" i="9"/>
  <c r="D475" i="9"/>
  <c r="A475" i="9"/>
  <c r="E474" i="9"/>
  <c r="D474" i="9"/>
  <c r="A474" i="9"/>
  <c r="D473" i="9"/>
  <c r="A473" i="9"/>
  <c r="E472" i="9"/>
  <c r="D472" i="9"/>
  <c r="A472" i="9"/>
  <c r="E471" i="9"/>
  <c r="D471" i="9"/>
  <c r="A471" i="9"/>
  <c r="E470" i="9"/>
  <c r="D470" i="9"/>
  <c r="A470" i="9"/>
  <c r="D469" i="9"/>
  <c r="A469" i="9"/>
  <c r="E468" i="9"/>
  <c r="D468" i="9"/>
  <c r="A468" i="9"/>
  <c r="E467" i="9"/>
  <c r="D467" i="9"/>
  <c r="A467" i="9"/>
  <c r="E466" i="9"/>
  <c r="D466" i="9"/>
  <c r="A466" i="9"/>
  <c r="E465" i="9"/>
  <c r="D465" i="9"/>
  <c r="A465" i="9"/>
  <c r="D464" i="9"/>
  <c r="A464" i="9"/>
  <c r="E463" i="9"/>
  <c r="D463" i="9"/>
  <c r="A463" i="9"/>
  <c r="D462" i="9"/>
  <c r="A462" i="9"/>
  <c r="E461" i="9"/>
  <c r="D461" i="9"/>
  <c r="A461" i="9"/>
  <c r="E460" i="9"/>
  <c r="D460" i="9"/>
  <c r="A460" i="9"/>
  <c r="D459" i="9"/>
  <c r="A459" i="9"/>
  <c r="E458" i="9"/>
  <c r="D458" i="9"/>
  <c r="A458" i="9"/>
  <c r="E457" i="9"/>
  <c r="D457" i="9"/>
  <c r="A457" i="9"/>
  <c r="E456" i="9"/>
  <c r="D456" i="9"/>
  <c r="A456" i="9"/>
  <c r="E455" i="9"/>
  <c r="D455" i="9"/>
  <c r="A455" i="9"/>
  <c r="D454" i="9"/>
  <c r="A454" i="9"/>
  <c r="E453" i="9"/>
  <c r="D453" i="9"/>
  <c r="A453" i="9"/>
  <c r="E452" i="9"/>
  <c r="D452" i="9"/>
  <c r="A452" i="9"/>
  <c r="E451" i="9"/>
  <c r="D451" i="9"/>
  <c r="A451" i="9"/>
  <c r="D450" i="9"/>
  <c r="A450" i="9"/>
  <c r="D449" i="9"/>
  <c r="A449" i="9"/>
  <c r="D448" i="9"/>
  <c r="A448" i="9"/>
  <c r="D447" i="9"/>
  <c r="A447" i="9"/>
  <c r="D446" i="9"/>
  <c r="A446" i="9"/>
  <c r="D445" i="9"/>
  <c r="A445" i="9"/>
  <c r="D444" i="9"/>
  <c r="A444" i="9"/>
  <c r="D443" i="9"/>
  <c r="A443" i="9"/>
  <c r="D442" i="9"/>
  <c r="A442" i="9"/>
  <c r="D441" i="9"/>
  <c r="A441" i="9"/>
  <c r="D440" i="9"/>
  <c r="A440" i="9"/>
  <c r="E439" i="9"/>
  <c r="D439" i="9"/>
  <c r="A439" i="9"/>
  <c r="E438" i="9"/>
  <c r="D438" i="9"/>
  <c r="A438" i="9"/>
  <c r="E437" i="9"/>
  <c r="D437" i="9"/>
  <c r="A437" i="9"/>
  <c r="D436" i="9"/>
  <c r="A436" i="9"/>
  <c r="D435" i="9"/>
  <c r="A435" i="9"/>
  <c r="E434" i="9"/>
  <c r="D434" i="9"/>
  <c r="A434" i="9"/>
  <c r="D433" i="9"/>
  <c r="A433" i="9"/>
  <c r="E432" i="9"/>
  <c r="D432" i="9"/>
  <c r="A432" i="9"/>
  <c r="D431" i="9"/>
  <c r="A431" i="9"/>
  <c r="E430" i="9"/>
  <c r="D430" i="9"/>
  <c r="A430" i="9"/>
  <c r="E429" i="9"/>
  <c r="D429" i="9"/>
  <c r="A429" i="9"/>
  <c r="D428" i="9"/>
  <c r="A428" i="9"/>
  <c r="E427" i="9"/>
  <c r="D427" i="9"/>
  <c r="A427" i="9"/>
  <c r="E426" i="9"/>
  <c r="D426" i="9"/>
  <c r="A426" i="9"/>
  <c r="D425" i="9"/>
  <c r="A425" i="9"/>
  <c r="E424" i="9"/>
  <c r="D424" i="9"/>
  <c r="A424" i="9"/>
  <c r="D423" i="9"/>
  <c r="A423" i="9"/>
  <c r="E422" i="9"/>
  <c r="D422" i="9"/>
  <c r="A422" i="9"/>
  <c r="D421" i="9"/>
  <c r="A421" i="9"/>
  <c r="E420" i="9"/>
  <c r="D420" i="9"/>
  <c r="A420" i="9"/>
  <c r="D419" i="9"/>
  <c r="A419" i="9"/>
  <c r="E418" i="9"/>
  <c r="D418" i="9"/>
  <c r="A418" i="9"/>
  <c r="D417" i="9"/>
  <c r="A417" i="9"/>
  <c r="E416" i="9"/>
  <c r="D416" i="9"/>
  <c r="A416" i="9"/>
  <c r="E415" i="9"/>
  <c r="D415" i="9"/>
  <c r="A415" i="9"/>
  <c r="E414" i="9"/>
  <c r="D414" i="9"/>
  <c r="A414" i="9"/>
  <c r="E413" i="9"/>
  <c r="D413" i="9"/>
  <c r="A413" i="9"/>
  <c r="E412" i="9"/>
  <c r="D412" i="9"/>
  <c r="A412" i="9"/>
  <c r="D411" i="9"/>
  <c r="A411" i="9"/>
  <c r="E410" i="9"/>
  <c r="D410" i="9"/>
  <c r="A410" i="9"/>
  <c r="E409" i="9"/>
  <c r="D409" i="9"/>
  <c r="A409" i="9"/>
  <c r="E408" i="9"/>
  <c r="D408" i="9"/>
  <c r="A408" i="9"/>
  <c r="E407" i="9"/>
  <c r="D407" i="9"/>
  <c r="A407" i="9"/>
  <c r="E406" i="9"/>
  <c r="D406" i="9"/>
  <c r="A406" i="9"/>
  <c r="E405" i="9"/>
  <c r="D405" i="9"/>
  <c r="A405" i="9"/>
  <c r="D404" i="9"/>
  <c r="A404" i="9"/>
  <c r="E403" i="9"/>
  <c r="D403" i="9"/>
  <c r="A403" i="9"/>
  <c r="E402" i="9"/>
  <c r="D402" i="9"/>
  <c r="A402" i="9"/>
  <c r="D401" i="9"/>
  <c r="A401" i="9"/>
  <c r="E400" i="9"/>
  <c r="D400" i="9"/>
  <c r="A400" i="9"/>
  <c r="D399" i="9"/>
  <c r="A399" i="9"/>
  <c r="E398" i="9"/>
  <c r="D398" i="9"/>
  <c r="A398" i="9"/>
  <c r="E397" i="9"/>
  <c r="D397" i="9"/>
  <c r="A397" i="9"/>
  <c r="E396" i="9"/>
  <c r="D396" i="9"/>
  <c r="A396" i="9"/>
  <c r="E395" i="9"/>
  <c r="D395" i="9"/>
  <c r="A395" i="9"/>
  <c r="D394" i="9"/>
  <c r="A394" i="9"/>
  <c r="E393" i="9"/>
  <c r="D393" i="9"/>
  <c r="A393" i="9"/>
  <c r="E392" i="9"/>
  <c r="D392" i="9"/>
  <c r="A392" i="9"/>
  <c r="D391" i="9"/>
  <c r="A391" i="9"/>
  <c r="D390" i="9"/>
  <c r="A390" i="9"/>
  <c r="E389" i="9"/>
  <c r="D389" i="9"/>
  <c r="A389" i="9"/>
  <c r="D388" i="9"/>
  <c r="A388" i="9"/>
  <c r="E387" i="9"/>
  <c r="D387" i="9"/>
  <c r="A387" i="9"/>
  <c r="E386" i="9"/>
  <c r="D386" i="9"/>
  <c r="A386" i="9"/>
  <c r="E385" i="9"/>
  <c r="D385" i="9"/>
  <c r="A385" i="9"/>
  <c r="E384" i="9"/>
  <c r="D384" i="9"/>
  <c r="A384" i="9"/>
  <c r="D383" i="9"/>
  <c r="A383" i="9"/>
  <c r="D382" i="9"/>
  <c r="A382" i="9"/>
  <c r="E381" i="9"/>
  <c r="D381" i="9"/>
  <c r="A381" i="9"/>
  <c r="E380" i="9"/>
  <c r="D380" i="9"/>
  <c r="A380" i="9"/>
  <c r="E379" i="9"/>
  <c r="D379" i="9"/>
  <c r="A379" i="9"/>
  <c r="D378" i="9"/>
  <c r="A378" i="9"/>
  <c r="D377" i="9"/>
  <c r="A377" i="9"/>
  <c r="D376" i="9"/>
  <c r="A376" i="9"/>
  <c r="E375" i="9"/>
  <c r="D375" i="9"/>
  <c r="A375" i="9"/>
  <c r="E374" i="9"/>
  <c r="D374" i="9"/>
  <c r="A374" i="9"/>
  <c r="E373" i="9"/>
  <c r="D373" i="9"/>
  <c r="A373" i="9"/>
  <c r="D372" i="9"/>
  <c r="A372" i="9"/>
  <c r="E371" i="9"/>
  <c r="D371" i="9"/>
  <c r="A371" i="9"/>
  <c r="E370" i="9"/>
  <c r="D370" i="9"/>
  <c r="A370" i="9"/>
  <c r="E369" i="9"/>
  <c r="D369" i="9"/>
  <c r="A369" i="9"/>
  <c r="D368" i="9"/>
  <c r="A368" i="9"/>
  <c r="E367" i="9"/>
  <c r="D367" i="9"/>
  <c r="A367" i="9"/>
  <c r="E366" i="9"/>
  <c r="D366" i="9"/>
  <c r="A366" i="9"/>
  <c r="D365" i="9"/>
  <c r="A365" i="9"/>
  <c r="D364" i="9"/>
  <c r="A364" i="9"/>
  <c r="E363" i="9"/>
  <c r="D363" i="9"/>
  <c r="A363" i="9"/>
  <c r="E362" i="9"/>
  <c r="D362" i="9"/>
  <c r="A362" i="9"/>
  <c r="D361" i="9"/>
  <c r="A361" i="9"/>
  <c r="E360" i="9"/>
  <c r="D360" i="9"/>
  <c r="A360" i="9"/>
  <c r="E359" i="9"/>
  <c r="D359" i="9"/>
  <c r="A359" i="9"/>
  <c r="E358" i="9"/>
  <c r="D358" i="9"/>
  <c r="A358" i="9"/>
  <c r="E357" i="9"/>
  <c r="D357" i="9"/>
  <c r="A357" i="9"/>
  <c r="D356" i="9"/>
  <c r="A356" i="9"/>
  <c r="E355" i="9"/>
  <c r="D355" i="9"/>
  <c r="A355" i="9"/>
  <c r="E354" i="9"/>
  <c r="D354" i="9"/>
  <c r="A354" i="9"/>
  <c r="E353" i="9"/>
  <c r="D353" i="9"/>
  <c r="A353" i="9"/>
  <c r="D352" i="9"/>
  <c r="A352" i="9"/>
  <c r="E351" i="9"/>
  <c r="D351" i="9"/>
  <c r="A351" i="9"/>
  <c r="D350" i="9"/>
  <c r="A350" i="9"/>
  <c r="E349" i="9"/>
  <c r="D349" i="9"/>
  <c r="A349" i="9"/>
  <c r="E348" i="9"/>
  <c r="D348" i="9"/>
  <c r="A348" i="9"/>
  <c r="E347" i="9"/>
  <c r="D347" i="9"/>
  <c r="A347" i="9"/>
  <c r="E346" i="9"/>
  <c r="D346" i="9"/>
  <c r="A346" i="9"/>
  <c r="E345" i="9"/>
  <c r="D345" i="9"/>
  <c r="A345" i="9"/>
  <c r="D344" i="9"/>
  <c r="A344" i="9"/>
  <c r="E343" i="9"/>
  <c r="D343" i="9"/>
  <c r="A343" i="9"/>
  <c r="E342" i="9"/>
  <c r="D342" i="9"/>
  <c r="A342" i="9"/>
  <c r="E341" i="9"/>
  <c r="D341" i="9"/>
  <c r="A341" i="9"/>
  <c r="E340" i="9"/>
  <c r="D340" i="9"/>
  <c r="A340" i="9"/>
  <c r="D339" i="9"/>
  <c r="A339" i="9"/>
  <c r="E338" i="9"/>
  <c r="D338" i="9"/>
  <c r="A338" i="9"/>
  <c r="E337" i="9"/>
  <c r="D337" i="9"/>
  <c r="A337" i="9"/>
  <c r="D336" i="9"/>
  <c r="A336" i="9"/>
  <c r="E335" i="9"/>
  <c r="D335" i="9"/>
  <c r="A335" i="9"/>
  <c r="E334" i="9"/>
  <c r="D334" i="9"/>
  <c r="A334" i="9"/>
  <c r="D333" i="9"/>
  <c r="A333" i="9"/>
  <c r="D332" i="9"/>
  <c r="A332" i="9"/>
  <c r="E331" i="9"/>
  <c r="D331" i="9"/>
  <c r="A331" i="9"/>
  <c r="E330" i="9"/>
  <c r="D330" i="9"/>
  <c r="A330" i="9"/>
  <c r="E329" i="9"/>
  <c r="D329" i="9"/>
  <c r="A329" i="9"/>
  <c r="D328" i="9"/>
  <c r="A328" i="9"/>
  <c r="D327" i="9"/>
  <c r="A327" i="9"/>
  <c r="E326" i="9"/>
  <c r="D326" i="9"/>
  <c r="A326" i="9"/>
  <c r="E325" i="9"/>
  <c r="D325" i="9"/>
  <c r="A325" i="9"/>
  <c r="D324" i="9"/>
  <c r="A324" i="9"/>
  <c r="D323" i="9"/>
  <c r="A323" i="9"/>
  <c r="D322" i="9"/>
  <c r="A322" i="9"/>
  <c r="E321" i="9"/>
  <c r="D321" i="9"/>
  <c r="A321" i="9"/>
  <c r="E320" i="9"/>
  <c r="D320" i="9"/>
  <c r="A320" i="9"/>
  <c r="E319" i="9"/>
  <c r="D319" i="9"/>
  <c r="A319" i="9"/>
  <c r="D318" i="9"/>
  <c r="A318" i="9"/>
  <c r="E317" i="9"/>
  <c r="D317" i="9"/>
  <c r="A317" i="9"/>
  <c r="E316" i="9"/>
  <c r="D316" i="9"/>
  <c r="A316" i="9"/>
  <c r="E315" i="9"/>
  <c r="D315" i="9"/>
  <c r="A315" i="9"/>
  <c r="D314" i="9"/>
  <c r="A314" i="9"/>
  <c r="E313" i="9"/>
  <c r="D313" i="9"/>
  <c r="A313" i="9"/>
  <c r="E312" i="9"/>
  <c r="D312" i="9"/>
  <c r="A312" i="9"/>
  <c r="D311" i="9"/>
  <c r="A311" i="9"/>
  <c r="E310" i="9"/>
  <c r="D310" i="9"/>
  <c r="A310" i="9"/>
  <c r="E309" i="9"/>
  <c r="D309" i="9"/>
  <c r="A309" i="9"/>
  <c r="E308" i="9"/>
  <c r="D308" i="9"/>
  <c r="A308" i="9"/>
  <c r="D307" i="9"/>
  <c r="A307" i="9"/>
  <c r="E306" i="9"/>
  <c r="D306" i="9"/>
  <c r="A306" i="9"/>
  <c r="E305" i="9"/>
  <c r="D305" i="9"/>
  <c r="A305" i="9"/>
  <c r="D304" i="9"/>
  <c r="A304" i="9"/>
  <c r="E303" i="9"/>
  <c r="D303" i="9"/>
  <c r="A303" i="9"/>
  <c r="E302" i="9"/>
  <c r="D302" i="9"/>
  <c r="A302" i="9"/>
  <c r="E301" i="9"/>
  <c r="D301" i="9"/>
  <c r="A301" i="9"/>
  <c r="D300" i="9"/>
  <c r="A300" i="9"/>
  <c r="E299" i="9"/>
  <c r="D299" i="9"/>
  <c r="A299" i="9"/>
  <c r="E298" i="9"/>
  <c r="D298" i="9"/>
  <c r="A298" i="9"/>
  <c r="E297" i="9"/>
  <c r="D297" i="9"/>
  <c r="A297" i="9"/>
  <c r="D296" i="9"/>
  <c r="A296" i="9"/>
  <c r="E295" i="9"/>
  <c r="D295" i="9"/>
  <c r="A295" i="9"/>
  <c r="E294" i="9"/>
  <c r="D294" i="9"/>
  <c r="A294" i="9"/>
  <c r="E293" i="9"/>
  <c r="D293" i="9"/>
  <c r="A293" i="9"/>
  <c r="D292" i="9"/>
  <c r="A292" i="9"/>
  <c r="E291" i="9"/>
  <c r="D291" i="9"/>
  <c r="A291" i="9"/>
  <c r="E290" i="9"/>
  <c r="D290" i="9"/>
  <c r="A290" i="9"/>
  <c r="E289" i="9"/>
  <c r="D289" i="9"/>
  <c r="A289" i="9"/>
  <c r="D288" i="9"/>
  <c r="A288" i="9"/>
  <c r="D287" i="9"/>
  <c r="A287" i="9"/>
  <c r="E286" i="9"/>
  <c r="D286" i="9"/>
  <c r="A286" i="9"/>
  <c r="D285" i="9"/>
  <c r="A285" i="9"/>
  <c r="E284" i="9"/>
  <c r="D284" i="9"/>
  <c r="A284" i="9"/>
  <c r="D283" i="9"/>
  <c r="A283" i="9"/>
  <c r="E282" i="9"/>
  <c r="D282" i="9"/>
  <c r="A282" i="9"/>
  <c r="D281" i="9"/>
  <c r="A281" i="9"/>
  <c r="E280" i="9"/>
  <c r="D280" i="9"/>
  <c r="A280" i="9"/>
  <c r="D279" i="9"/>
  <c r="A279" i="9"/>
  <c r="D278" i="9"/>
  <c r="A278" i="9"/>
  <c r="D277" i="9"/>
  <c r="A277" i="9"/>
  <c r="D276" i="9"/>
  <c r="A276" i="9"/>
  <c r="E275" i="9"/>
  <c r="D275" i="9"/>
  <c r="A275" i="9"/>
  <c r="E274" i="9"/>
  <c r="D274" i="9"/>
  <c r="A274" i="9"/>
  <c r="E273" i="9"/>
  <c r="D273" i="9"/>
  <c r="A273" i="9"/>
  <c r="E272" i="9"/>
  <c r="D272" i="9"/>
  <c r="A272" i="9"/>
  <c r="D271" i="9"/>
  <c r="A271" i="9"/>
  <c r="E270" i="9"/>
  <c r="D270" i="9"/>
  <c r="A270" i="9"/>
  <c r="E269" i="9"/>
  <c r="D269" i="9"/>
  <c r="A269" i="9"/>
  <c r="E268" i="9"/>
  <c r="D268" i="9"/>
  <c r="A268" i="9"/>
  <c r="D267" i="9"/>
  <c r="A267" i="9"/>
  <c r="E266" i="9"/>
  <c r="D266" i="9"/>
  <c r="A266" i="9"/>
  <c r="D265" i="9"/>
  <c r="A265" i="9"/>
  <c r="D264" i="9"/>
  <c r="A264" i="9"/>
  <c r="D263" i="9"/>
  <c r="A263" i="9"/>
  <c r="E262" i="9"/>
  <c r="D262" i="9"/>
  <c r="A262" i="9"/>
  <c r="E261" i="9"/>
  <c r="D261" i="9"/>
  <c r="A261" i="9"/>
  <c r="D260" i="9"/>
  <c r="A260" i="9"/>
  <c r="E259" i="9"/>
  <c r="D259" i="9"/>
  <c r="A259" i="9"/>
  <c r="E258" i="9"/>
  <c r="D258" i="9"/>
  <c r="A258" i="9"/>
  <c r="E257" i="9"/>
  <c r="D257" i="9"/>
  <c r="A257" i="9"/>
  <c r="D256" i="9"/>
  <c r="A256" i="9"/>
  <c r="E255" i="9"/>
  <c r="D255" i="9"/>
  <c r="A255" i="9"/>
  <c r="E254" i="9"/>
  <c r="D254" i="9"/>
  <c r="A254" i="9"/>
  <c r="D253" i="9"/>
  <c r="A253" i="9"/>
  <c r="E252" i="9"/>
  <c r="D252" i="9"/>
  <c r="A252" i="9"/>
  <c r="D251" i="9"/>
  <c r="A251" i="9"/>
  <c r="E250" i="9"/>
  <c r="D250" i="9"/>
  <c r="A250" i="9"/>
  <c r="E249" i="9"/>
  <c r="D249" i="9"/>
  <c r="A249" i="9"/>
  <c r="E248" i="9"/>
  <c r="D248" i="9"/>
  <c r="A248" i="9"/>
  <c r="D247" i="9"/>
  <c r="A247" i="9"/>
  <c r="E246" i="9"/>
  <c r="D246" i="9"/>
  <c r="A246" i="9"/>
  <c r="D245" i="9"/>
  <c r="A245" i="9"/>
  <c r="D244" i="9"/>
  <c r="A244" i="9"/>
  <c r="E243" i="9"/>
  <c r="D243" i="9"/>
  <c r="A243" i="9"/>
  <c r="D242" i="9"/>
  <c r="A242" i="9"/>
  <c r="E241" i="9"/>
  <c r="D241" i="9"/>
  <c r="A241" i="9"/>
  <c r="D240" i="9"/>
  <c r="A240" i="9"/>
  <c r="D239" i="9"/>
  <c r="A239" i="9"/>
  <c r="D238" i="9"/>
  <c r="A238" i="9"/>
  <c r="E237" i="9"/>
  <c r="D237" i="9"/>
  <c r="A237" i="9"/>
  <c r="D236" i="9"/>
  <c r="A236" i="9"/>
  <c r="E235" i="9"/>
  <c r="D235" i="9"/>
  <c r="A235" i="9"/>
  <c r="D234" i="9"/>
  <c r="A234" i="9"/>
  <c r="E233" i="9"/>
  <c r="D233" i="9"/>
  <c r="A233" i="9"/>
  <c r="E232" i="9"/>
  <c r="D232" i="9"/>
  <c r="A232" i="9"/>
  <c r="E231" i="9"/>
  <c r="D231" i="9"/>
  <c r="A231" i="9"/>
  <c r="E230" i="9"/>
  <c r="D230" i="9"/>
  <c r="A230" i="9"/>
  <c r="D229" i="9"/>
  <c r="A229" i="9"/>
  <c r="E228" i="9"/>
  <c r="D228" i="9"/>
  <c r="A228" i="9"/>
  <c r="E227" i="9"/>
  <c r="D227" i="9"/>
  <c r="A227" i="9"/>
  <c r="D226" i="9"/>
  <c r="A226" i="9"/>
  <c r="E225" i="9"/>
  <c r="D225" i="9"/>
  <c r="A225" i="9"/>
  <c r="D224" i="9"/>
  <c r="A224" i="9"/>
  <c r="E223" i="9"/>
  <c r="D223" i="9"/>
  <c r="A223" i="9"/>
  <c r="D222" i="9"/>
  <c r="A222" i="9"/>
  <c r="E221" i="9"/>
  <c r="D221" i="9"/>
  <c r="A221" i="9"/>
  <c r="E220" i="9"/>
  <c r="D220" i="9"/>
  <c r="A220" i="9"/>
  <c r="E219" i="9"/>
  <c r="D219" i="9"/>
  <c r="A219" i="9"/>
  <c r="E218" i="9"/>
  <c r="D218" i="9"/>
  <c r="A218" i="9"/>
  <c r="D217" i="9"/>
  <c r="A217" i="9"/>
  <c r="E216" i="9"/>
  <c r="D216" i="9"/>
  <c r="A216" i="9"/>
  <c r="E215" i="9"/>
  <c r="D215" i="9"/>
  <c r="A215" i="9"/>
  <c r="D214" i="9"/>
  <c r="A214" i="9"/>
  <c r="E213" i="9"/>
  <c r="D213" i="9"/>
  <c r="A213" i="9"/>
  <c r="E212" i="9"/>
  <c r="D212" i="9"/>
  <c r="A212" i="9"/>
  <c r="D211" i="9"/>
  <c r="A211" i="9"/>
  <c r="E210" i="9"/>
  <c r="D210" i="9"/>
  <c r="A210" i="9"/>
  <c r="D209" i="9"/>
  <c r="A209" i="9"/>
  <c r="E208" i="9"/>
  <c r="D208" i="9"/>
  <c r="A208" i="9"/>
  <c r="E207" i="9"/>
  <c r="D207" i="9"/>
  <c r="A207" i="9"/>
  <c r="D206" i="9"/>
  <c r="A206" i="9"/>
  <c r="D205" i="9"/>
  <c r="A205" i="9"/>
  <c r="D204" i="9"/>
  <c r="A204" i="9"/>
  <c r="D203" i="9"/>
  <c r="A203" i="9"/>
  <c r="E202" i="9"/>
  <c r="D202" i="9"/>
  <c r="A202" i="9"/>
  <c r="E201" i="9"/>
  <c r="D201" i="9"/>
  <c r="A201" i="9"/>
  <c r="E200" i="9"/>
  <c r="D200" i="9"/>
  <c r="A200" i="9"/>
  <c r="E199" i="9"/>
  <c r="D199" i="9"/>
  <c r="A199" i="9"/>
  <c r="E198" i="9"/>
  <c r="D198" i="9"/>
  <c r="A198" i="9"/>
  <c r="E197" i="9"/>
  <c r="D197" i="9"/>
  <c r="A197" i="9"/>
  <c r="D196" i="9"/>
  <c r="A196" i="9"/>
  <c r="D195" i="9"/>
  <c r="A195" i="9"/>
  <c r="E194" i="9"/>
  <c r="D194" i="9"/>
  <c r="A194" i="9"/>
  <c r="D193" i="9"/>
  <c r="A193" i="9"/>
  <c r="D192" i="9"/>
  <c r="A192" i="9"/>
  <c r="E191" i="9"/>
  <c r="D191" i="9"/>
  <c r="A191" i="9"/>
  <c r="D190" i="9"/>
  <c r="A190" i="9"/>
  <c r="D189" i="9"/>
  <c r="A189" i="9"/>
  <c r="D188" i="9"/>
  <c r="A188" i="9"/>
  <c r="E187" i="9"/>
  <c r="D187" i="9"/>
  <c r="A187" i="9"/>
  <c r="D186" i="9"/>
  <c r="A186" i="9"/>
  <c r="E185" i="9"/>
  <c r="D185" i="9"/>
  <c r="A185" i="9"/>
  <c r="E184" i="9"/>
  <c r="D184" i="9"/>
  <c r="A184" i="9"/>
  <c r="E183" i="9"/>
  <c r="D183" i="9"/>
  <c r="A183" i="9"/>
  <c r="D182" i="9"/>
  <c r="A182" i="9"/>
  <c r="E181" i="9"/>
  <c r="D181" i="9"/>
  <c r="A181" i="9"/>
  <c r="E180" i="9"/>
  <c r="D180" i="9"/>
  <c r="A180" i="9"/>
  <c r="D179" i="9"/>
  <c r="A179" i="9"/>
  <c r="E178" i="9"/>
  <c r="D178" i="9"/>
  <c r="A178" i="9"/>
  <c r="E177" i="9"/>
  <c r="D177" i="9"/>
  <c r="A177" i="9"/>
  <c r="E176" i="9"/>
  <c r="D176" i="9"/>
  <c r="A176" i="9"/>
  <c r="D175" i="9"/>
  <c r="A175" i="9"/>
  <c r="E174" i="9"/>
  <c r="D174" i="9"/>
  <c r="A174" i="9"/>
  <c r="D173" i="9"/>
  <c r="A173" i="9"/>
  <c r="E172" i="9"/>
  <c r="D172" i="9"/>
  <c r="A172" i="9"/>
  <c r="E171" i="9"/>
  <c r="D171" i="9"/>
  <c r="A171" i="9"/>
  <c r="E170" i="9"/>
  <c r="D170" i="9"/>
  <c r="A170" i="9"/>
  <c r="E169" i="9"/>
  <c r="D169" i="9"/>
  <c r="A169" i="9"/>
  <c r="E168" i="9"/>
  <c r="D168" i="9"/>
  <c r="A168" i="9"/>
  <c r="D167" i="9"/>
  <c r="A167" i="9"/>
  <c r="E166" i="9"/>
  <c r="D166" i="9"/>
  <c r="A166" i="9"/>
  <c r="E165" i="9"/>
  <c r="D165" i="9"/>
  <c r="A165" i="9"/>
  <c r="E164" i="9"/>
  <c r="D164" i="9"/>
  <c r="A164" i="9"/>
  <c r="E163" i="9"/>
  <c r="D163" i="9"/>
  <c r="A163" i="9"/>
  <c r="E162" i="9"/>
  <c r="D162" i="9"/>
  <c r="A162" i="9"/>
  <c r="E161" i="9"/>
  <c r="D161" i="9"/>
  <c r="A161" i="9"/>
  <c r="E160" i="9"/>
  <c r="D160" i="9"/>
  <c r="A160" i="9"/>
  <c r="E159" i="9"/>
  <c r="D159" i="9"/>
  <c r="A159" i="9"/>
  <c r="E158" i="9"/>
  <c r="D158" i="9"/>
  <c r="A158" i="9"/>
  <c r="D157" i="9"/>
  <c r="A157" i="9"/>
  <c r="E156" i="9"/>
  <c r="D156" i="9"/>
  <c r="A156" i="9"/>
  <c r="E155" i="9"/>
  <c r="D155" i="9"/>
  <c r="A155" i="9"/>
  <c r="E154" i="9"/>
  <c r="D154" i="9"/>
  <c r="A154" i="9"/>
  <c r="E153" i="9"/>
  <c r="D153" i="9"/>
  <c r="A153" i="9"/>
  <c r="E152" i="9"/>
  <c r="D152" i="9"/>
  <c r="A152" i="9"/>
  <c r="E151" i="9"/>
  <c r="D151" i="9"/>
  <c r="A151" i="9"/>
  <c r="E150" i="9"/>
  <c r="D150" i="9"/>
  <c r="A150" i="9"/>
  <c r="E149" i="9"/>
  <c r="D149" i="9"/>
  <c r="A149" i="9"/>
  <c r="E148" i="9"/>
  <c r="D148" i="9"/>
  <c r="A148" i="9"/>
  <c r="D147" i="9"/>
  <c r="A147" i="9"/>
  <c r="D146" i="9"/>
  <c r="A146" i="9"/>
  <c r="E145" i="9"/>
  <c r="D145" i="9"/>
  <c r="A145" i="9"/>
  <c r="D144" i="9"/>
  <c r="A144" i="9"/>
  <c r="E143" i="9"/>
  <c r="D143" i="9"/>
  <c r="A143" i="9"/>
  <c r="D142" i="9"/>
  <c r="A142" i="9"/>
  <c r="E141" i="9"/>
  <c r="D141" i="9"/>
  <c r="A141" i="9"/>
  <c r="D140" i="9"/>
  <c r="A140" i="9"/>
  <c r="D139" i="9"/>
  <c r="A139" i="9"/>
  <c r="D138" i="9"/>
  <c r="A138" i="9"/>
  <c r="D137" i="9"/>
  <c r="A137" i="9"/>
  <c r="D136" i="9"/>
  <c r="A136" i="9"/>
  <c r="E135" i="9"/>
  <c r="D135" i="9"/>
  <c r="A135" i="9"/>
  <c r="E134" i="9"/>
  <c r="D134" i="9"/>
  <c r="A134" i="9"/>
  <c r="D133" i="9"/>
  <c r="A133" i="9"/>
  <c r="E132" i="9"/>
  <c r="D132" i="9"/>
  <c r="A132" i="9"/>
  <c r="D131" i="9"/>
  <c r="A131" i="9"/>
  <c r="E130" i="9"/>
  <c r="D130" i="9"/>
  <c r="A130" i="9"/>
  <c r="D129" i="9"/>
  <c r="A129" i="9"/>
  <c r="E128" i="9"/>
  <c r="D128" i="9"/>
  <c r="A128" i="9"/>
  <c r="E127" i="9"/>
  <c r="D127" i="9"/>
  <c r="A127" i="9"/>
  <c r="D126" i="9"/>
  <c r="A126" i="9"/>
  <c r="E125" i="9"/>
  <c r="D125" i="9"/>
  <c r="A125" i="9"/>
  <c r="E124" i="9"/>
  <c r="D124" i="9"/>
  <c r="A124" i="9"/>
  <c r="E123" i="9"/>
  <c r="D123" i="9"/>
  <c r="A123" i="9"/>
  <c r="D122" i="9"/>
  <c r="A122" i="9"/>
  <c r="D121" i="9"/>
  <c r="A121" i="9"/>
  <c r="E120" i="9"/>
  <c r="D120" i="9"/>
  <c r="A120" i="9"/>
  <c r="E119" i="9"/>
  <c r="D119" i="9"/>
  <c r="A119" i="9"/>
  <c r="E118" i="9"/>
  <c r="D118" i="9"/>
  <c r="A118" i="9"/>
  <c r="E117" i="9"/>
  <c r="D117" i="9"/>
  <c r="A117" i="9"/>
  <c r="E116" i="9"/>
  <c r="D116" i="9"/>
  <c r="A116" i="9"/>
  <c r="E115" i="9"/>
  <c r="D115" i="9"/>
  <c r="A115" i="9"/>
  <c r="D114" i="9"/>
  <c r="A114" i="9"/>
  <c r="E113" i="9"/>
  <c r="D113" i="9"/>
  <c r="A113" i="9"/>
  <c r="E112" i="9"/>
  <c r="D112" i="9"/>
  <c r="A112" i="9"/>
  <c r="E111" i="9"/>
  <c r="D111" i="9"/>
  <c r="A111" i="9"/>
  <c r="D110" i="9"/>
  <c r="A110" i="9"/>
  <c r="E109" i="9"/>
  <c r="D109" i="9"/>
  <c r="A109" i="9"/>
  <c r="E108" i="9"/>
  <c r="D108" i="9"/>
  <c r="A108" i="9"/>
  <c r="D107" i="9"/>
  <c r="A107" i="9"/>
  <c r="E106" i="9"/>
  <c r="D106" i="9"/>
  <c r="A106" i="9"/>
  <c r="E105" i="9"/>
  <c r="D105" i="9"/>
  <c r="A105" i="9"/>
  <c r="D104" i="9"/>
  <c r="A104" i="9"/>
  <c r="D103" i="9"/>
  <c r="A103" i="9"/>
  <c r="E102" i="9"/>
  <c r="D102" i="9"/>
  <c r="A102" i="9"/>
  <c r="E101" i="9"/>
  <c r="D101" i="9"/>
  <c r="A101" i="9"/>
  <c r="E100" i="9"/>
  <c r="D100" i="9"/>
  <c r="A100" i="9"/>
  <c r="D99" i="9"/>
  <c r="A99" i="9"/>
  <c r="D98" i="9"/>
  <c r="A98" i="9"/>
  <c r="D97" i="9"/>
  <c r="A97" i="9"/>
  <c r="D96" i="9"/>
  <c r="A96" i="9"/>
  <c r="D95" i="9"/>
  <c r="A95" i="9"/>
  <c r="E94" i="9"/>
  <c r="D94" i="9"/>
  <c r="A94" i="9"/>
  <c r="E93" i="9"/>
  <c r="D93" i="9"/>
  <c r="A93" i="9"/>
  <c r="D92" i="9"/>
  <c r="A92" i="9"/>
  <c r="E91" i="9"/>
  <c r="D91" i="9"/>
  <c r="A91" i="9"/>
  <c r="E90" i="9"/>
  <c r="D90" i="9"/>
  <c r="A90" i="9"/>
  <c r="E89" i="9"/>
  <c r="D89" i="9"/>
  <c r="A89" i="9"/>
  <c r="E88" i="9"/>
  <c r="D88" i="9"/>
  <c r="A88" i="9"/>
  <c r="D87" i="9"/>
  <c r="A87" i="9"/>
  <c r="E86" i="9"/>
  <c r="D86" i="9"/>
  <c r="A86" i="9"/>
  <c r="D85" i="9"/>
  <c r="A85" i="9"/>
  <c r="D84" i="9"/>
  <c r="A84" i="9"/>
  <c r="E83" i="9"/>
  <c r="D83" i="9"/>
  <c r="A83" i="9"/>
  <c r="E82" i="9"/>
  <c r="D82" i="9"/>
  <c r="A82" i="9"/>
  <c r="E81" i="9"/>
  <c r="D81" i="9"/>
  <c r="A81" i="9"/>
  <c r="E80" i="9"/>
  <c r="D80" i="9"/>
  <c r="A80" i="9"/>
  <c r="D79" i="9"/>
  <c r="A79" i="9"/>
  <c r="E78" i="9"/>
  <c r="D78" i="9"/>
  <c r="A78" i="9"/>
  <c r="E77" i="9"/>
  <c r="D77" i="9"/>
  <c r="A77" i="9"/>
  <c r="E76" i="9"/>
  <c r="D76" i="9"/>
  <c r="A76" i="9"/>
  <c r="E75" i="9"/>
  <c r="D75" i="9"/>
  <c r="A75" i="9"/>
  <c r="E74" i="9"/>
  <c r="D74" i="9"/>
  <c r="A74" i="9"/>
  <c r="E73" i="9"/>
  <c r="D73" i="9"/>
  <c r="A73" i="9"/>
  <c r="E72" i="9"/>
  <c r="D72" i="9"/>
  <c r="A72" i="9"/>
  <c r="E71" i="9"/>
  <c r="D71" i="9"/>
  <c r="A71" i="9"/>
  <c r="E70" i="9"/>
  <c r="D70" i="9"/>
  <c r="A70" i="9"/>
  <c r="D69" i="9"/>
  <c r="A69" i="9"/>
  <c r="E68" i="9"/>
  <c r="D68" i="9"/>
  <c r="A68" i="9"/>
  <c r="E67" i="9"/>
  <c r="D67" i="9"/>
  <c r="A67" i="9"/>
  <c r="E66" i="9"/>
  <c r="D66" i="9"/>
  <c r="A66" i="9"/>
  <c r="E65" i="9"/>
  <c r="D65" i="9"/>
  <c r="A65" i="9"/>
  <c r="E64" i="9"/>
  <c r="D64" i="9"/>
  <c r="A64" i="9"/>
  <c r="E63" i="9"/>
  <c r="D63" i="9"/>
  <c r="A63" i="9"/>
  <c r="E62" i="9"/>
  <c r="D62" i="9"/>
  <c r="A62" i="9"/>
  <c r="D61" i="9"/>
  <c r="A61" i="9"/>
  <c r="E60" i="9"/>
  <c r="D60" i="9"/>
  <c r="A60" i="9"/>
  <c r="E59" i="9"/>
  <c r="D59" i="9"/>
  <c r="A59" i="9"/>
  <c r="E58" i="9"/>
  <c r="D58" i="9"/>
  <c r="A58" i="9"/>
  <c r="E57" i="9"/>
  <c r="D57" i="9"/>
  <c r="A57" i="9"/>
  <c r="E56" i="9"/>
  <c r="D56" i="9"/>
  <c r="A56" i="9"/>
  <c r="D55" i="9"/>
  <c r="A55" i="9"/>
  <c r="E54" i="9"/>
  <c r="D54" i="9"/>
  <c r="A54" i="9"/>
  <c r="E53" i="9"/>
  <c r="D53" i="9"/>
  <c r="A53" i="9"/>
  <c r="E52" i="9"/>
  <c r="D52" i="9"/>
  <c r="A52" i="9"/>
  <c r="E51" i="9"/>
  <c r="D51" i="9"/>
  <c r="A51" i="9"/>
  <c r="E50" i="9"/>
  <c r="D50" i="9"/>
  <c r="A50" i="9"/>
  <c r="E49" i="9"/>
  <c r="D49" i="9"/>
  <c r="A49" i="9"/>
  <c r="E48" i="9"/>
  <c r="D48" i="9"/>
  <c r="A48" i="9"/>
  <c r="D47" i="9"/>
  <c r="A47" i="9"/>
  <c r="D46" i="9"/>
  <c r="A46" i="9"/>
  <c r="E45" i="9"/>
  <c r="D45" i="9"/>
  <c r="A45" i="9"/>
  <c r="D44" i="9"/>
  <c r="A44" i="9"/>
  <c r="D43" i="9"/>
  <c r="A43" i="9"/>
  <c r="D42" i="9"/>
  <c r="A42" i="9"/>
  <c r="E41" i="9"/>
  <c r="D41" i="9"/>
  <c r="A41" i="9"/>
  <c r="E40" i="9"/>
  <c r="D40" i="9"/>
  <c r="A40" i="9"/>
  <c r="E39" i="9"/>
  <c r="D39" i="9"/>
  <c r="A39" i="9"/>
  <c r="D38" i="9"/>
  <c r="A38" i="9"/>
  <c r="D37" i="9"/>
  <c r="A37" i="9"/>
  <c r="E36" i="9"/>
  <c r="D36" i="9"/>
  <c r="A36" i="9"/>
  <c r="D35" i="9"/>
  <c r="A35" i="9"/>
  <c r="D34" i="9"/>
  <c r="A34" i="9"/>
  <c r="D33" i="9"/>
  <c r="A33" i="9"/>
  <c r="E32" i="9"/>
  <c r="D32" i="9"/>
  <c r="A32" i="9"/>
  <c r="D31" i="9"/>
  <c r="A31" i="9"/>
  <c r="D30" i="9"/>
  <c r="A30" i="9"/>
  <c r="E29" i="9"/>
  <c r="D29" i="9"/>
  <c r="A29" i="9"/>
  <c r="E28" i="9"/>
  <c r="D28" i="9"/>
  <c r="A28" i="9"/>
  <c r="D27" i="9"/>
  <c r="A27" i="9"/>
  <c r="D26" i="9"/>
  <c r="A26" i="9"/>
  <c r="E25" i="9"/>
  <c r="D25" i="9"/>
  <c r="A25" i="9"/>
  <c r="D24" i="9"/>
  <c r="A24" i="9"/>
  <c r="D23" i="9"/>
  <c r="A23" i="9"/>
  <c r="E22" i="9"/>
  <c r="D22" i="9"/>
  <c r="A22" i="9"/>
  <c r="E21" i="9"/>
  <c r="D21" i="9"/>
  <c r="A21" i="9"/>
  <c r="D20" i="9"/>
  <c r="A20" i="9"/>
  <c r="E19" i="9"/>
  <c r="D19" i="9"/>
  <c r="A19" i="9"/>
  <c r="D18" i="9"/>
  <c r="A18" i="9"/>
  <c r="D17" i="9"/>
  <c r="A17" i="9"/>
  <c r="E16" i="9"/>
  <c r="D16" i="9"/>
  <c r="A16" i="9"/>
  <c r="D15" i="9"/>
  <c r="A15" i="9"/>
  <c r="E14" i="9"/>
  <c r="D14" i="9"/>
  <c r="A14" i="9"/>
  <c r="E13" i="9"/>
  <c r="D13" i="9"/>
  <c r="A13" i="9"/>
  <c r="E12" i="9"/>
  <c r="D12" i="9"/>
  <c r="A12" i="9"/>
  <c r="D11" i="9"/>
  <c r="A11" i="9"/>
  <c r="E10" i="9"/>
  <c r="D10" i="9"/>
  <c r="A10" i="9"/>
  <c r="D9" i="9"/>
  <c r="A9" i="9"/>
  <c r="D8" i="9"/>
  <c r="A8" i="9"/>
  <c r="E7" i="9"/>
  <c r="D7" i="9"/>
  <c r="A7" i="9"/>
  <c r="D6" i="9"/>
  <c r="A6" i="9"/>
  <c r="E5" i="9"/>
  <c r="D5" i="9"/>
  <c r="A5" i="9"/>
  <c r="E4" i="9"/>
  <c r="D4" i="9"/>
  <c r="A4" i="9"/>
  <c r="E3" i="9"/>
  <c r="D3" i="9"/>
  <c r="A3" i="9"/>
  <c r="D2" i="9"/>
  <c r="A2" i="9"/>
  <c r="B2" i="9" s="1"/>
  <c r="A3" i="5"/>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A1457" i="5"/>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6" i="5"/>
  <c r="A1727" i="5"/>
  <c r="A1728" i="5"/>
  <c r="A1729" i="5"/>
  <c r="A1730" i="5"/>
  <c r="A1731" i="5"/>
  <c r="A1732" i="5"/>
  <c r="A1733" i="5"/>
  <c r="A1734" i="5"/>
  <c r="A1735" i="5"/>
  <c r="A1736" i="5"/>
  <c r="A1737" i="5"/>
  <c r="A1738" i="5"/>
  <c r="A1739" i="5"/>
  <c r="A1740" i="5"/>
  <c r="A1741" i="5"/>
  <c r="A1742" i="5"/>
  <c r="A1743" i="5"/>
  <c r="A1744" i="5"/>
  <c r="A1745" i="5"/>
  <c r="A1746" i="5"/>
  <c r="A1747" i="5"/>
  <c r="A1748" i="5"/>
  <c r="A1749" i="5"/>
  <c r="A1750" i="5"/>
  <c r="A1751" i="5"/>
  <c r="A1752" i="5"/>
  <c r="A1753" i="5"/>
  <c r="A1754" i="5"/>
  <c r="A1755" i="5"/>
  <c r="A1756" i="5"/>
  <c r="A1757" i="5"/>
  <c r="A1758" i="5"/>
  <c r="A1759" i="5"/>
  <c r="A1760" i="5"/>
  <c r="A1761" i="5"/>
  <c r="A1762" i="5"/>
  <c r="A1763" i="5"/>
  <c r="A1764" i="5"/>
  <c r="A1765" i="5"/>
  <c r="A1766" i="5"/>
  <c r="A1767" i="5"/>
  <c r="A1768" i="5"/>
  <c r="A1769" i="5"/>
  <c r="A1770" i="5"/>
  <c r="A1771" i="5"/>
  <c r="A1772" i="5"/>
  <c r="A1773" i="5"/>
  <c r="A1774" i="5"/>
  <c r="A1775" i="5"/>
  <c r="A1776" i="5"/>
  <c r="A1777" i="5"/>
  <c r="A1778" i="5"/>
  <c r="A1779" i="5"/>
  <c r="A1780" i="5"/>
  <c r="A1781" i="5"/>
  <c r="A1782" i="5"/>
  <c r="A1783" i="5"/>
  <c r="A1784" i="5"/>
  <c r="A1785" i="5"/>
  <c r="A1786" i="5"/>
  <c r="A1787" i="5"/>
  <c r="A1788" i="5"/>
  <c r="A1789" i="5"/>
  <c r="A1790" i="5"/>
  <c r="A1791" i="5"/>
  <c r="A1792" i="5"/>
  <c r="A1793" i="5"/>
  <c r="A1794" i="5"/>
  <c r="A1795" i="5"/>
  <c r="A1796" i="5"/>
  <c r="A1797" i="5"/>
  <c r="A1798" i="5"/>
  <c r="A1799" i="5"/>
  <c r="A1800" i="5"/>
  <c r="A1801" i="5"/>
  <c r="A1802" i="5"/>
  <c r="A1803" i="5"/>
  <c r="A1804" i="5"/>
  <c r="A1805" i="5"/>
  <c r="A1806" i="5"/>
  <c r="A1807" i="5"/>
  <c r="A1808" i="5"/>
  <c r="A1809" i="5"/>
  <c r="A1810" i="5"/>
  <c r="A1811" i="5"/>
  <c r="A1812" i="5"/>
  <c r="A1813" i="5"/>
  <c r="A1814" i="5"/>
  <c r="A1815" i="5"/>
  <c r="A1816" i="5"/>
  <c r="A1817" i="5"/>
  <c r="A1818" i="5"/>
  <c r="A1819" i="5"/>
  <c r="A1820" i="5"/>
  <c r="A1821" i="5"/>
  <c r="A1822" i="5"/>
  <c r="A1823" i="5"/>
  <c r="A1824" i="5"/>
  <c r="A1825" i="5"/>
  <c r="A1826" i="5"/>
  <c r="A1827" i="5"/>
  <c r="A1828" i="5"/>
  <c r="A1829" i="5"/>
  <c r="A1830" i="5"/>
  <c r="A1831" i="5"/>
  <c r="A1832" i="5"/>
  <c r="A1833" i="5"/>
  <c r="A1834" i="5"/>
  <c r="A1835" i="5"/>
  <c r="A1836" i="5"/>
  <c r="A1837" i="5"/>
  <c r="A1838" i="5"/>
  <c r="A1839" i="5"/>
  <c r="A1840" i="5"/>
  <c r="A1841" i="5"/>
  <c r="A1842" i="5"/>
  <c r="A1843" i="5"/>
  <c r="A1844" i="5"/>
  <c r="A1845" i="5"/>
  <c r="A1846" i="5"/>
  <c r="A1847" i="5"/>
  <c r="A1848" i="5"/>
  <c r="A1849" i="5"/>
  <c r="A1850" i="5"/>
  <c r="A1851" i="5"/>
  <c r="A1852" i="5"/>
  <c r="A1853" i="5"/>
  <c r="A1854" i="5"/>
  <c r="A1855" i="5"/>
  <c r="A1856" i="5"/>
  <c r="A1857" i="5"/>
  <c r="A1858" i="5"/>
  <c r="A1859" i="5"/>
  <c r="A1860" i="5"/>
  <c r="A1861" i="5"/>
  <c r="A1862" i="5"/>
  <c r="A1863" i="5"/>
  <c r="A1864" i="5"/>
  <c r="A1865" i="5"/>
  <c r="A1866" i="5"/>
  <c r="A1867" i="5"/>
  <c r="A1868" i="5"/>
  <c r="A1869" i="5"/>
  <c r="A1870" i="5"/>
  <c r="A1871" i="5"/>
  <c r="A1872" i="5"/>
  <c r="A1873" i="5"/>
  <c r="A1874" i="5"/>
  <c r="A1875" i="5"/>
  <c r="A1876" i="5"/>
  <c r="A1877" i="5"/>
  <c r="A1878" i="5"/>
  <c r="A1879" i="5"/>
  <c r="A1880" i="5"/>
  <c r="A1881" i="5"/>
  <c r="A1882" i="5"/>
  <c r="A1883" i="5"/>
  <c r="A1884" i="5"/>
  <c r="A1885" i="5"/>
  <c r="A1886" i="5"/>
  <c r="A1887" i="5"/>
  <c r="A1888" i="5"/>
  <c r="A1889" i="5"/>
  <c r="A1890" i="5"/>
  <c r="A1891" i="5"/>
  <c r="A1892" i="5"/>
  <c r="A1893" i="5"/>
  <c r="A1894" i="5"/>
  <c r="A1895" i="5"/>
  <c r="A1896" i="5"/>
  <c r="A1897" i="5"/>
  <c r="A1898" i="5"/>
  <c r="A1899" i="5"/>
  <c r="A1900" i="5"/>
  <c r="A1901" i="5"/>
  <c r="A1902" i="5"/>
  <c r="A1903" i="5"/>
  <c r="A1904" i="5"/>
  <c r="A1905" i="5"/>
  <c r="A1906" i="5"/>
  <c r="A1907" i="5"/>
  <c r="A1908" i="5"/>
  <c r="A1909" i="5"/>
  <c r="A1910" i="5"/>
  <c r="A1911" i="5"/>
  <c r="A1912" i="5"/>
  <c r="A1913" i="5"/>
  <c r="A1914" i="5"/>
  <c r="A1915" i="5"/>
  <c r="A1916" i="5"/>
  <c r="A1917" i="5"/>
  <c r="A1918" i="5"/>
  <c r="A1919" i="5"/>
  <c r="A1920" i="5"/>
  <c r="A1921" i="5"/>
  <c r="A1922" i="5"/>
  <c r="A1923" i="5"/>
  <c r="A1924" i="5"/>
  <c r="A1925" i="5"/>
  <c r="A1926" i="5"/>
  <c r="A1927" i="5"/>
  <c r="A1928" i="5"/>
  <c r="A1929" i="5"/>
  <c r="A1930" i="5"/>
  <c r="A1931" i="5"/>
  <c r="A1932" i="5"/>
  <c r="A1933" i="5"/>
  <c r="A1934" i="5"/>
  <c r="A1935" i="5"/>
  <c r="A1936" i="5"/>
  <c r="A1937" i="5"/>
  <c r="A1938" i="5"/>
  <c r="A1939" i="5"/>
  <c r="A1940" i="5"/>
  <c r="A1941" i="5"/>
  <c r="A1942" i="5"/>
  <c r="A1943" i="5"/>
  <c r="A1944" i="5"/>
  <c r="A1945" i="5"/>
  <c r="A1946" i="5"/>
  <c r="A1947" i="5"/>
  <c r="A1948" i="5"/>
  <c r="A1949" i="5"/>
  <c r="A1950" i="5"/>
  <c r="A1951" i="5"/>
  <c r="A1952" i="5"/>
  <c r="A1953" i="5"/>
  <c r="A1954" i="5"/>
  <c r="A1955" i="5"/>
  <c r="A1956" i="5"/>
  <c r="A1957" i="5"/>
  <c r="A1958" i="5"/>
  <c r="A1959" i="5"/>
  <c r="A1960" i="5"/>
  <c r="A1961" i="5"/>
  <c r="A1962" i="5"/>
  <c r="A1963" i="5"/>
  <c r="A1964" i="5"/>
  <c r="A1965" i="5"/>
  <c r="A1966" i="5"/>
  <c r="A1967" i="5"/>
  <c r="A1968" i="5"/>
  <c r="A1969" i="5"/>
  <c r="A1970" i="5"/>
  <c r="A1971" i="5"/>
  <c r="A1972" i="5"/>
  <c r="A1973" i="5"/>
  <c r="A1974" i="5"/>
  <c r="A1975" i="5"/>
  <c r="A1976" i="5"/>
  <c r="A1977" i="5"/>
  <c r="A1978" i="5"/>
  <c r="A1979" i="5"/>
  <c r="A1980" i="5"/>
  <c r="A1981" i="5"/>
  <c r="A1982" i="5"/>
  <c r="A1983" i="5"/>
  <c r="A1984" i="5"/>
  <c r="A1985" i="5"/>
  <c r="A1986" i="5"/>
  <c r="A1987" i="5"/>
  <c r="A1988" i="5"/>
  <c r="A1989" i="5"/>
  <c r="A1990" i="5"/>
  <c r="A1991" i="5"/>
  <c r="A1992" i="5"/>
  <c r="A1993" i="5"/>
  <c r="A1994" i="5"/>
  <c r="A1995" i="5"/>
  <c r="A1996" i="5"/>
  <c r="A1997" i="5"/>
  <c r="A1998" i="5"/>
  <c r="A1999" i="5"/>
  <c r="A2000" i="5"/>
  <c r="A2001" i="5"/>
  <c r="A2002" i="5"/>
  <c r="A2003" i="5"/>
  <c r="A2004" i="5"/>
  <c r="A2005" i="5"/>
  <c r="A2006" i="5"/>
  <c r="A2007" i="5"/>
  <c r="A2008" i="5"/>
  <c r="A2009" i="5"/>
  <c r="A2010" i="5"/>
  <c r="A2011" i="5"/>
  <c r="A2012" i="5"/>
  <c r="A2013" i="5"/>
  <c r="A2014" i="5"/>
  <c r="A2015" i="5"/>
  <c r="A2016" i="5"/>
  <c r="A2017" i="5"/>
  <c r="A2018" i="5"/>
  <c r="A2019" i="5"/>
  <c r="A2020" i="5"/>
  <c r="A2021" i="5"/>
  <c r="A2022" i="5"/>
  <c r="A2023" i="5"/>
  <c r="A2024" i="5"/>
  <c r="A2025" i="5"/>
  <c r="A2026" i="5"/>
  <c r="A2027" i="5"/>
  <c r="A2028" i="5"/>
  <c r="A2029" i="5"/>
  <c r="A2030" i="5"/>
  <c r="A2031" i="5"/>
  <c r="A2032" i="5"/>
  <c r="A2033" i="5"/>
  <c r="A2034" i="5"/>
  <c r="A2035" i="5"/>
  <c r="A2036" i="5"/>
  <c r="A2037" i="5"/>
  <c r="A2038" i="5"/>
  <c r="A2039" i="5"/>
  <c r="A2040" i="5"/>
  <c r="A2041" i="5"/>
  <c r="A2042" i="5"/>
  <c r="A2043" i="5"/>
  <c r="A2044" i="5"/>
  <c r="A2045" i="5"/>
  <c r="A2046" i="5"/>
  <c r="A2047" i="5"/>
  <c r="A2048" i="5"/>
  <c r="A2049" i="5"/>
  <c r="A2050" i="5"/>
  <c r="A2051" i="5"/>
  <c r="A2052" i="5"/>
  <c r="A2053" i="5"/>
  <c r="A2054" i="5"/>
  <c r="A2055" i="5"/>
  <c r="A2056" i="5"/>
  <c r="A2057" i="5"/>
  <c r="A2058" i="5"/>
  <c r="A2059" i="5"/>
  <c r="A2060" i="5"/>
  <c r="A2061" i="5"/>
  <c r="A2062" i="5"/>
  <c r="A2063" i="5"/>
  <c r="A2064" i="5"/>
  <c r="A2065" i="5"/>
  <c r="A2066" i="5"/>
  <c r="A2067" i="5"/>
  <c r="A2068" i="5"/>
  <c r="A2069" i="5"/>
  <c r="A2070" i="5"/>
  <c r="A2071" i="5"/>
  <c r="A2072" i="5"/>
  <c r="A2073" i="5"/>
  <c r="A2074" i="5"/>
  <c r="A2075" i="5"/>
  <c r="A2076" i="5"/>
  <c r="A2077" i="5"/>
  <c r="A2078" i="5"/>
  <c r="A2079" i="5"/>
  <c r="A2080" i="5"/>
  <c r="A2081" i="5"/>
  <c r="A2082" i="5"/>
  <c r="A2083" i="5"/>
  <c r="A2084" i="5"/>
  <c r="A2085" i="5"/>
  <c r="A2086" i="5"/>
  <c r="A2087" i="5"/>
  <c r="A2088" i="5"/>
  <c r="A2089" i="5"/>
  <c r="A2090" i="5"/>
  <c r="A2091" i="5"/>
  <c r="A2092" i="5"/>
  <c r="A2093" i="5"/>
  <c r="A2094" i="5"/>
  <c r="A2095" i="5"/>
  <c r="A2096" i="5"/>
  <c r="A2097" i="5"/>
  <c r="A2098" i="5"/>
  <c r="A2099" i="5"/>
  <c r="A2100" i="5"/>
  <c r="A2101" i="5"/>
  <c r="A2102" i="5"/>
  <c r="A2103" i="5"/>
  <c r="A2104" i="5"/>
  <c r="A2105" i="5"/>
  <c r="A2106" i="5"/>
  <c r="A2107" i="5"/>
  <c r="A2108" i="5"/>
  <c r="A2109" i="5"/>
  <c r="A2110" i="5"/>
  <c r="A2111" i="5"/>
  <c r="A2112" i="5"/>
  <c r="A2113" i="5"/>
  <c r="A2114" i="5"/>
  <c r="A2115" i="5"/>
  <c r="A2116" i="5"/>
  <c r="A2117" i="5"/>
  <c r="A2118" i="5"/>
  <c r="A2119" i="5"/>
  <c r="A2120" i="5"/>
  <c r="A2121" i="5"/>
  <c r="A2122" i="5"/>
  <c r="A2123" i="5"/>
  <c r="A2124" i="5"/>
  <c r="A2125" i="5"/>
  <c r="A2126" i="5"/>
  <c r="A2127" i="5"/>
  <c r="A2128" i="5"/>
  <c r="A2129" i="5"/>
  <c r="A2130" i="5"/>
  <c r="A2131" i="5"/>
  <c r="A2132" i="5"/>
  <c r="A2133" i="5"/>
  <c r="A2134" i="5"/>
  <c r="A2135" i="5"/>
  <c r="A2136" i="5"/>
  <c r="A2137" i="5"/>
  <c r="A2138" i="5"/>
  <c r="A2139" i="5"/>
  <c r="A2140" i="5"/>
  <c r="A2141" i="5"/>
  <c r="A2142" i="5"/>
  <c r="A2143" i="5"/>
  <c r="A2144" i="5"/>
  <c r="A2145" i="5"/>
  <c r="A2146" i="5"/>
  <c r="A2147" i="5"/>
  <c r="A2148" i="5"/>
  <c r="A2149" i="5"/>
  <c r="A2150" i="5"/>
  <c r="A2151" i="5"/>
  <c r="A2152" i="5"/>
  <c r="A2153" i="5"/>
  <c r="A2154" i="5"/>
  <c r="A2155" i="5"/>
  <c r="A2156" i="5"/>
  <c r="A2157" i="5"/>
  <c r="A2158" i="5"/>
  <c r="A2159" i="5"/>
  <c r="A2160" i="5"/>
  <c r="A2161" i="5"/>
  <c r="A2162" i="5"/>
  <c r="A2163" i="5"/>
  <c r="A2164" i="5"/>
  <c r="A2165" i="5"/>
  <c r="A2166" i="5"/>
  <c r="A2167" i="5"/>
  <c r="A2168" i="5"/>
  <c r="A2169" i="5"/>
  <c r="A2170" i="5"/>
  <c r="A2171" i="5"/>
  <c r="A2172" i="5"/>
  <c r="A2173" i="5"/>
  <c r="A2174" i="5"/>
  <c r="A2175" i="5"/>
  <c r="A2176" i="5"/>
  <c r="A2177" i="5"/>
  <c r="A2178" i="5"/>
  <c r="A2179" i="5"/>
  <c r="A2180" i="5"/>
  <c r="A2181" i="5"/>
  <c r="A2182" i="5"/>
  <c r="A2183" i="5"/>
  <c r="A2184" i="5"/>
  <c r="A2185" i="5"/>
  <c r="A2186" i="5"/>
  <c r="A2187" i="5"/>
  <c r="A2188" i="5"/>
  <c r="A2189" i="5"/>
  <c r="A2190" i="5"/>
  <c r="A2191" i="5"/>
  <c r="A2192" i="5"/>
  <c r="A2193" i="5"/>
  <c r="A2194" i="5"/>
  <c r="A2195" i="5"/>
  <c r="A2196" i="5"/>
  <c r="A2197" i="5"/>
  <c r="A2198" i="5"/>
  <c r="A2199" i="5"/>
  <c r="A2200" i="5"/>
  <c r="A2201" i="5"/>
  <c r="A2202" i="5"/>
  <c r="A2203" i="5"/>
  <c r="A2204" i="5"/>
  <c r="A2205" i="5"/>
  <c r="A2206" i="5"/>
  <c r="A2207" i="5"/>
  <c r="A2208" i="5"/>
  <c r="A2209" i="5"/>
  <c r="A2210" i="5"/>
  <c r="A2211" i="5"/>
  <c r="A2212" i="5"/>
  <c r="A2213" i="5"/>
  <c r="A2214" i="5"/>
  <c r="A2215" i="5"/>
  <c r="A2216" i="5"/>
  <c r="A2217" i="5"/>
  <c r="A2218" i="5"/>
  <c r="A2219" i="5"/>
  <c r="A2220" i="5"/>
  <c r="A2221" i="5"/>
  <c r="A2222" i="5"/>
  <c r="A2223" i="5"/>
  <c r="A2224" i="5"/>
  <c r="A2225" i="5"/>
  <c r="A2226" i="5"/>
  <c r="A2227" i="5"/>
  <c r="A2228" i="5"/>
  <c r="A2229" i="5"/>
  <c r="A2230" i="5"/>
  <c r="A2231" i="5"/>
  <c r="A2232" i="5"/>
  <c r="A2233" i="5"/>
  <c r="A2234" i="5"/>
  <c r="A2235" i="5"/>
  <c r="A2236" i="5"/>
  <c r="A2237" i="5"/>
  <c r="A2238" i="5"/>
  <c r="A2239" i="5"/>
  <c r="A2240" i="5"/>
  <c r="A2241" i="5"/>
  <c r="A2242" i="5"/>
  <c r="A2243" i="5"/>
  <c r="A2244" i="5"/>
  <c r="A2245" i="5"/>
  <c r="A2246" i="5"/>
  <c r="A2247" i="5"/>
  <c r="A2248" i="5"/>
  <c r="A2249" i="5"/>
  <c r="A2250" i="5"/>
  <c r="A2251" i="5"/>
  <c r="A2252" i="5"/>
  <c r="A2253" i="5"/>
  <c r="A2254" i="5"/>
  <c r="A2255" i="5"/>
  <c r="A2256" i="5"/>
  <c r="A2257" i="5"/>
  <c r="A2258" i="5"/>
  <c r="A2259" i="5"/>
  <c r="A2260" i="5"/>
  <c r="A2261" i="5"/>
  <c r="A2262" i="5"/>
  <c r="A2263" i="5"/>
  <c r="A2264" i="5"/>
  <c r="A2265" i="5"/>
  <c r="A2266" i="5"/>
  <c r="A2267" i="5"/>
  <c r="A2268" i="5"/>
  <c r="A2269" i="5"/>
  <c r="A2270" i="5"/>
  <c r="A2271" i="5"/>
  <c r="A2272" i="5"/>
  <c r="A2273" i="5"/>
  <c r="A2274" i="5"/>
  <c r="A2275" i="5"/>
  <c r="A2276" i="5"/>
  <c r="A2277" i="5"/>
  <c r="A2278" i="5"/>
  <c r="A2279" i="5"/>
  <c r="A2280" i="5"/>
  <c r="A2281" i="5"/>
  <c r="A2282" i="5"/>
  <c r="A2283" i="5"/>
  <c r="A2284" i="5"/>
  <c r="A2285" i="5"/>
  <c r="A2286" i="5"/>
  <c r="A2287" i="5"/>
  <c r="A2288" i="5"/>
  <c r="A2289" i="5"/>
  <c r="A2290" i="5"/>
  <c r="A2291" i="5"/>
  <c r="A2292" i="5"/>
  <c r="A2293" i="5"/>
  <c r="A2294" i="5"/>
  <c r="A2295" i="5"/>
  <c r="A2296" i="5"/>
  <c r="A2297" i="5"/>
  <c r="A2298" i="5"/>
  <c r="A2299" i="5"/>
  <c r="A2300" i="5"/>
  <c r="A2301" i="5"/>
  <c r="A2302" i="5"/>
  <c r="A2303" i="5"/>
  <c r="A2304" i="5"/>
  <c r="A2305" i="5"/>
  <c r="A2306" i="5"/>
  <c r="A2307" i="5"/>
  <c r="A2308" i="5"/>
  <c r="A2309" i="5"/>
  <c r="A2310" i="5"/>
  <c r="A2311" i="5"/>
  <c r="A2312" i="5"/>
  <c r="A2313" i="5"/>
  <c r="A2314" i="5"/>
  <c r="A2315" i="5"/>
  <c r="A2316" i="5"/>
  <c r="A2317" i="5"/>
  <c r="A2318" i="5"/>
  <c r="A2319" i="5"/>
  <c r="A2320" i="5"/>
  <c r="A2321" i="5"/>
  <c r="A2322" i="5"/>
  <c r="A2323" i="5"/>
  <c r="A2324" i="5"/>
  <c r="A2325" i="5"/>
  <c r="A2326" i="5"/>
  <c r="A2327" i="5"/>
  <c r="A2328" i="5"/>
  <c r="A2329" i="5"/>
  <c r="A2330" i="5"/>
  <c r="A2331" i="5"/>
  <c r="A2332" i="5"/>
  <c r="A2333" i="5"/>
  <c r="A2334" i="5"/>
  <c r="A2335" i="5"/>
  <c r="A2336" i="5"/>
  <c r="A2337" i="5"/>
  <c r="A2338" i="5"/>
  <c r="A2339" i="5"/>
  <c r="A2340" i="5"/>
  <c r="A2341" i="5"/>
  <c r="A2342" i="5"/>
  <c r="A2343" i="5"/>
  <c r="A2344" i="5"/>
  <c r="A2345" i="5"/>
  <c r="A2346" i="5"/>
  <c r="A2347" i="5"/>
  <c r="A2348" i="5"/>
  <c r="A2349" i="5"/>
  <c r="A2350" i="5"/>
  <c r="A2351" i="5"/>
  <c r="A2352" i="5"/>
  <c r="A2353" i="5"/>
  <c r="A2354" i="5"/>
  <c r="A2355" i="5"/>
  <c r="A2356" i="5"/>
  <c r="A2357" i="5"/>
  <c r="A2358" i="5"/>
  <c r="A2359" i="5"/>
  <c r="A2360" i="5"/>
  <c r="A2361" i="5"/>
  <c r="A2362" i="5"/>
  <c r="A2363" i="5"/>
  <c r="A2364" i="5"/>
  <c r="A2365" i="5"/>
  <c r="A2366" i="5"/>
  <c r="A2367" i="5"/>
  <c r="A2368" i="5"/>
  <c r="A2369" i="5"/>
  <c r="A2370" i="5"/>
  <c r="A2371" i="5"/>
  <c r="A2372" i="5"/>
  <c r="A2373" i="5"/>
  <c r="A2374" i="5"/>
  <c r="A2375" i="5"/>
  <c r="A2376" i="5"/>
  <c r="A2377" i="5"/>
  <c r="A2378" i="5"/>
  <c r="A2379" i="5"/>
  <c r="A2380" i="5"/>
  <c r="A2381" i="5"/>
  <c r="A2382" i="5"/>
  <c r="A2383" i="5"/>
  <c r="A2384" i="5"/>
  <c r="A2385" i="5"/>
  <c r="A2386" i="5"/>
  <c r="A2387" i="5"/>
  <c r="A2388" i="5"/>
  <c r="A2389" i="5"/>
  <c r="A2390" i="5"/>
  <c r="A2391" i="5"/>
  <c r="A2392" i="5"/>
  <c r="A2393" i="5"/>
  <c r="A2394" i="5"/>
  <c r="A2395" i="5"/>
  <c r="A2396" i="5"/>
  <c r="A2397" i="5"/>
  <c r="A2398" i="5"/>
  <c r="A2399" i="5"/>
  <c r="A2400" i="5"/>
  <c r="A2401" i="5"/>
  <c r="A2402" i="5"/>
  <c r="A2403" i="5"/>
  <c r="A2404" i="5"/>
  <c r="A2405" i="5"/>
  <c r="A2406" i="5"/>
  <c r="A2407" i="5"/>
  <c r="A2408" i="5"/>
  <c r="A2409" i="5"/>
  <c r="A2410" i="5"/>
  <c r="A2411" i="5"/>
  <c r="A2412" i="5"/>
  <c r="A2413" i="5"/>
  <c r="A2414" i="5"/>
  <c r="A2415" i="5"/>
  <c r="A2416" i="5"/>
  <c r="A2417" i="5"/>
  <c r="A2418" i="5"/>
  <c r="A2419" i="5"/>
  <c r="A2420" i="5"/>
  <c r="A2421" i="5"/>
  <c r="A2422" i="5"/>
  <c r="A2423" i="5"/>
  <c r="A2424" i="5"/>
  <c r="A2425" i="5"/>
  <c r="A2426" i="5"/>
  <c r="A2427" i="5"/>
  <c r="A2428" i="5"/>
  <c r="A2429" i="5"/>
  <c r="A2430" i="5"/>
  <c r="A2431" i="5"/>
  <c r="A2432" i="5"/>
  <c r="A2433" i="5"/>
  <c r="A2434" i="5"/>
  <c r="A2435" i="5"/>
  <c r="A2436" i="5"/>
  <c r="A2437" i="5"/>
  <c r="A2438" i="5"/>
  <c r="A2439" i="5"/>
  <c r="A2440" i="5"/>
  <c r="A2441" i="5"/>
  <c r="A2442" i="5"/>
  <c r="A2443" i="5"/>
  <c r="A2444" i="5"/>
  <c r="A2445" i="5"/>
  <c r="A2446" i="5"/>
  <c r="A2447" i="5"/>
  <c r="A2448" i="5"/>
  <c r="A2449" i="5"/>
  <c r="A2450" i="5"/>
  <c r="A2451" i="5"/>
  <c r="A2452" i="5"/>
  <c r="A2453" i="5"/>
  <c r="A2454" i="5"/>
  <c r="A2455" i="5"/>
  <c r="A2456" i="5"/>
  <c r="A2457" i="5"/>
  <c r="A2458" i="5"/>
  <c r="A2459" i="5"/>
  <c r="A2460" i="5"/>
  <c r="A2461" i="5"/>
  <c r="A2462" i="5"/>
  <c r="A2463" i="5"/>
  <c r="A2464" i="5"/>
  <c r="A2465" i="5"/>
  <c r="A2466" i="5"/>
  <c r="A2467" i="5"/>
  <c r="A2468" i="5"/>
  <c r="A2469" i="5"/>
  <c r="A2470" i="5"/>
  <c r="A2471" i="5"/>
  <c r="A2472" i="5"/>
  <c r="A2473" i="5"/>
  <c r="A2474" i="5"/>
  <c r="A2475" i="5"/>
  <c r="A2476" i="5"/>
  <c r="A2477" i="5"/>
  <c r="A2478" i="5"/>
  <c r="A2479" i="5"/>
  <c r="A2480" i="5"/>
  <c r="A2481" i="5"/>
  <c r="A2482" i="5"/>
  <c r="A2483" i="5"/>
  <c r="A2484" i="5"/>
  <c r="A2485" i="5"/>
  <c r="A2486" i="5"/>
  <c r="A2487" i="5"/>
  <c r="A2488" i="5"/>
  <c r="A2489" i="5"/>
  <c r="A2490" i="5"/>
  <c r="A2491" i="5"/>
  <c r="A2492" i="5"/>
  <c r="A2493" i="5"/>
  <c r="A2494" i="5"/>
  <c r="A2495" i="5"/>
  <c r="A2496" i="5"/>
  <c r="A2497" i="5"/>
  <c r="A2498" i="5"/>
  <c r="A2499" i="5"/>
  <c r="A2500" i="5"/>
  <c r="A2501" i="5"/>
  <c r="A2502" i="5"/>
  <c r="A2503" i="5"/>
  <c r="A2504" i="5"/>
  <c r="A2505" i="5"/>
  <c r="A2506" i="5"/>
  <c r="A2507" i="5"/>
  <c r="A2508" i="5"/>
  <c r="A2509" i="5"/>
  <c r="A2510" i="5"/>
  <c r="A2511" i="5"/>
  <c r="A2512" i="5"/>
  <c r="A2513" i="5"/>
  <c r="A2514" i="5"/>
  <c r="A2515" i="5"/>
  <c r="A2516" i="5"/>
  <c r="A2517" i="5"/>
  <c r="A2518" i="5"/>
  <c r="A2519" i="5"/>
  <c r="A2520" i="5"/>
  <c r="A2521" i="5"/>
  <c r="A2522" i="5"/>
  <c r="A2523" i="5"/>
  <c r="A2524" i="5"/>
  <c r="A2525" i="5"/>
  <c r="A2526" i="5"/>
  <c r="A2527" i="5"/>
  <c r="A2528" i="5"/>
  <c r="A2529" i="5"/>
  <c r="A2530" i="5"/>
  <c r="A2531" i="5"/>
  <c r="A2532" i="5"/>
  <c r="A2533" i="5"/>
  <c r="A2534" i="5"/>
  <c r="A2535" i="5"/>
  <c r="A2536" i="5"/>
  <c r="A2537" i="5"/>
  <c r="A2538" i="5"/>
  <c r="A2539" i="5"/>
  <c r="A2540" i="5"/>
  <c r="A2541" i="5"/>
  <c r="A2542" i="5"/>
  <c r="A2543" i="5"/>
  <c r="A2544" i="5"/>
  <c r="A2545" i="5"/>
  <c r="A2546" i="5"/>
  <c r="A2547" i="5"/>
  <c r="A2548" i="5"/>
  <c r="A2549" i="5"/>
  <c r="A2550" i="5"/>
  <c r="A2551" i="5"/>
  <c r="A2552" i="5"/>
  <c r="A2553" i="5"/>
  <c r="A2554" i="5"/>
  <c r="A2555" i="5"/>
  <c r="A2556" i="5"/>
  <c r="A2557" i="5"/>
  <c r="A2558" i="5"/>
  <c r="A2559" i="5"/>
  <c r="A2560" i="5"/>
  <c r="A2561" i="5"/>
  <c r="A2562" i="5"/>
  <c r="A2563" i="5"/>
  <c r="A2564" i="5"/>
  <c r="A2565" i="5"/>
  <c r="A2566" i="5"/>
  <c r="A2567" i="5"/>
  <c r="A2568" i="5"/>
  <c r="A2569" i="5"/>
  <c r="A2570" i="5"/>
  <c r="A2571" i="5"/>
  <c r="A2572" i="5"/>
  <c r="A2573" i="5"/>
  <c r="A2574" i="5"/>
  <c r="A2575" i="5"/>
  <c r="A2576" i="5"/>
  <c r="A2577" i="5"/>
  <c r="A2578" i="5"/>
  <c r="A2579" i="5"/>
  <c r="A2580" i="5"/>
  <c r="A2581" i="5"/>
  <c r="A2582" i="5"/>
  <c r="A2583" i="5"/>
  <c r="A2584" i="5"/>
  <c r="A2585" i="5"/>
  <c r="A2586" i="5"/>
  <c r="A2587" i="5"/>
  <c r="A2588" i="5"/>
  <c r="A2589" i="5"/>
  <c r="A2590" i="5"/>
  <c r="A2591" i="5"/>
  <c r="A2592" i="5"/>
  <c r="A2593" i="5"/>
  <c r="A2594" i="5"/>
  <c r="A2595" i="5"/>
  <c r="A2596" i="5"/>
  <c r="A2597" i="5"/>
  <c r="A2598" i="5"/>
  <c r="A2599" i="5"/>
  <c r="A2600" i="5"/>
  <c r="A2601" i="5"/>
  <c r="A2602" i="5"/>
  <c r="A2603" i="5"/>
  <c r="A2604" i="5"/>
  <c r="A2605" i="5"/>
  <c r="A2606" i="5"/>
  <c r="A2607" i="5"/>
  <c r="A2608" i="5"/>
  <c r="A2609" i="5"/>
  <c r="A2610" i="5"/>
  <c r="A2611" i="5"/>
  <c r="A2612" i="5"/>
  <c r="A2613" i="5"/>
  <c r="A2614" i="5"/>
  <c r="A2615" i="5"/>
  <c r="A2616" i="5"/>
  <c r="A2617" i="5"/>
  <c r="A2618" i="5"/>
  <c r="A2619" i="5"/>
  <c r="A2620" i="5"/>
  <c r="A2621" i="5"/>
  <c r="A2622" i="5"/>
  <c r="A2623" i="5"/>
  <c r="A2624" i="5"/>
  <c r="A2625" i="5"/>
  <c r="A2626" i="5"/>
  <c r="A2627" i="5"/>
  <c r="A2628" i="5"/>
  <c r="A2629" i="5"/>
  <c r="A2630" i="5"/>
  <c r="A2631" i="5"/>
  <c r="A2632" i="5"/>
  <c r="A2633" i="5"/>
  <c r="A2634" i="5"/>
  <c r="A2635" i="5"/>
  <c r="A2636" i="5"/>
  <c r="A2637" i="5"/>
  <c r="A2638" i="5"/>
  <c r="A2639" i="5"/>
  <c r="A2640" i="5"/>
  <c r="A2641" i="5"/>
  <c r="A2642" i="5"/>
  <c r="A2643" i="5"/>
  <c r="A2644" i="5"/>
  <c r="A2645" i="5"/>
  <c r="A2646" i="5"/>
  <c r="A2647" i="5"/>
  <c r="A2648" i="5"/>
  <c r="A2649" i="5"/>
  <c r="A2650" i="5"/>
  <c r="A2651" i="5"/>
  <c r="A2652" i="5"/>
  <c r="A2653" i="5"/>
  <c r="A2654" i="5"/>
  <c r="A2655" i="5"/>
  <c r="A2656" i="5"/>
  <c r="A2657" i="5"/>
  <c r="A2658" i="5"/>
  <c r="A2659" i="5"/>
  <c r="A2660" i="5"/>
  <c r="A2661" i="5"/>
  <c r="A2662" i="5"/>
  <c r="A2663" i="5"/>
  <c r="A2664" i="5"/>
  <c r="A2665" i="5"/>
  <c r="A2666" i="5"/>
  <c r="A2667" i="5"/>
  <c r="A2668" i="5"/>
  <c r="A2669" i="5"/>
  <c r="A2670" i="5"/>
  <c r="A2671" i="5"/>
  <c r="A2672" i="5"/>
  <c r="A2673" i="5"/>
  <c r="A2674" i="5"/>
  <c r="A2675" i="5"/>
  <c r="A2676" i="5"/>
  <c r="A2677" i="5"/>
  <c r="A2678" i="5"/>
  <c r="A2679" i="5"/>
  <c r="A2680" i="5"/>
  <c r="A2681" i="5"/>
  <c r="A2682" i="5"/>
  <c r="A2683" i="5"/>
  <c r="A2684" i="5"/>
  <c r="A2685" i="5"/>
  <c r="A2686" i="5"/>
  <c r="A2687" i="5"/>
  <c r="A2688" i="5"/>
  <c r="A2689" i="5"/>
  <c r="A2690" i="5"/>
  <c r="A2691" i="5"/>
  <c r="A2692" i="5"/>
  <c r="A2693" i="5"/>
  <c r="A2694" i="5"/>
  <c r="A2695" i="5"/>
  <c r="A2696" i="5"/>
  <c r="A2697" i="5"/>
  <c r="A2698" i="5"/>
  <c r="A2699" i="5"/>
  <c r="A2700" i="5"/>
  <c r="A2701" i="5"/>
  <c r="A2702" i="5"/>
  <c r="A2703" i="5"/>
  <c r="A2704" i="5"/>
  <c r="A2705" i="5"/>
  <c r="A2706" i="5"/>
  <c r="A2707" i="5"/>
  <c r="A2708" i="5"/>
  <c r="A2709" i="5"/>
  <c r="A2710" i="5"/>
  <c r="A2711" i="5"/>
  <c r="A2712" i="5"/>
  <c r="A2713" i="5"/>
  <c r="A2714" i="5"/>
  <c r="A2715" i="5"/>
  <c r="A2716" i="5"/>
  <c r="A2717" i="5"/>
  <c r="A2718" i="5"/>
  <c r="A2719" i="5"/>
  <c r="A2720" i="5"/>
  <c r="A2721" i="5"/>
  <c r="A2722" i="5"/>
  <c r="A2723" i="5"/>
  <c r="A2724" i="5"/>
  <c r="A2725" i="5"/>
  <c r="A2726" i="5"/>
  <c r="A2727" i="5"/>
  <c r="A2728" i="5"/>
  <c r="A2729" i="5"/>
  <c r="A2730" i="5"/>
  <c r="A2731" i="5"/>
  <c r="A2732" i="5"/>
  <c r="A2733" i="5"/>
  <c r="A2734" i="5"/>
  <c r="A2735" i="5"/>
  <c r="A2736" i="5"/>
  <c r="A2737" i="5"/>
  <c r="A2738" i="5"/>
  <c r="A2739" i="5"/>
  <c r="A2740" i="5"/>
  <c r="A2741" i="5"/>
  <c r="A2742" i="5"/>
  <c r="A2743" i="5"/>
  <c r="A2744" i="5"/>
  <c r="A2745" i="5"/>
  <c r="A2746" i="5"/>
  <c r="A2747" i="5"/>
  <c r="A2748" i="5"/>
  <c r="A2749" i="5"/>
  <c r="A2750" i="5"/>
  <c r="A2751" i="5"/>
  <c r="A2752" i="5"/>
  <c r="A2753" i="5"/>
  <c r="A2754" i="5"/>
  <c r="A2755" i="5"/>
  <c r="A2756" i="5"/>
  <c r="A2757" i="5"/>
  <c r="A2758" i="5"/>
  <c r="A2759" i="5"/>
  <c r="A2760" i="5"/>
  <c r="A2761" i="5"/>
  <c r="A2762" i="5"/>
  <c r="A2763" i="5"/>
  <c r="A2764" i="5"/>
  <c r="A2765" i="5"/>
  <c r="A2766" i="5"/>
  <c r="A2767" i="5"/>
  <c r="A2768" i="5"/>
  <c r="A2769" i="5"/>
  <c r="A2770" i="5"/>
  <c r="A2771" i="5"/>
  <c r="A2772" i="5"/>
  <c r="A2773" i="5"/>
  <c r="A2774" i="5"/>
  <c r="A2775" i="5"/>
  <c r="A2776" i="5"/>
  <c r="A2777" i="5"/>
  <c r="A2778" i="5"/>
  <c r="A2779" i="5"/>
  <c r="A2780" i="5"/>
  <c r="A2781" i="5"/>
  <c r="A2782" i="5"/>
  <c r="A2783" i="5"/>
  <c r="A2784" i="5"/>
  <c r="A2785" i="5"/>
  <c r="A2786" i="5"/>
  <c r="A2787" i="5"/>
  <c r="A2788" i="5"/>
  <c r="A2789" i="5"/>
  <c r="A2790" i="5"/>
  <c r="A2791" i="5"/>
  <c r="A2792" i="5"/>
  <c r="A2793" i="5"/>
  <c r="A2794" i="5"/>
  <c r="A2795" i="5"/>
  <c r="A2796" i="5"/>
  <c r="A2797" i="5"/>
  <c r="A2798" i="5"/>
  <c r="A2799" i="5"/>
  <c r="A2800" i="5"/>
  <c r="A2801" i="5"/>
  <c r="A2802" i="5"/>
  <c r="A2803" i="5"/>
  <c r="A2804" i="5"/>
  <c r="A2805" i="5"/>
  <c r="A2806" i="5"/>
  <c r="A2807" i="5"/>
  <c r="A2808" i="5"/>
  <c r="A2809" i="5"/>
  <c r="A2810" i="5"/>
  <c r="A2811" i="5"/>
  <c r="A2812" i="5"/>
  <c r="A2813" i="5"/>
  <c r="A2814" i="5"/>
  <c r="A2815" i="5"/>
  <c r="A2816" i="5"/>
  <c r="A2817" i="5"/>
  <c r="A2818" i="5"/>
  <c r="A2819" i="5"/>
  <c r="A2820" i="5"/>
  <c r="A2821" i="5"/>
  <c r="A2822" i="5"/>
  <c r="A2823" i="5"/>
  <c r="A2824" i="5"/>
  <c r="A2825" i="5"/>
  <c r="A2826" i="5"/>
  <c r="A2827" i="5"/>
  <c r="A2828" i="5"/>
  <c r="A2829" i="5"/>
  <c r="A2830" i="5"/>
  <c r="A2831" i="5"/>
  <c r="A2832" i="5"/>
  <c r="A2833" i="5"/>
  <c r="A2834" i="5"/>
  <c r="A2835" i="5"/>
  <c r="A2836" i="5"/>
  <c r="A2837" i="5"/>
  <c r="A2838" i="5"/>
  <c r="A2839" i="5"/>
  <c r="A2840" i="5"/>
  <c r="A2841" i="5"/>
  <c r="A2842" i="5"/>
  <c r="A2843" i="5"/>
  <c r="A2844" i="5"/>
  <c r="A2845" i="5"/>
  <c r="A2846" i="5"/>
  <c r="A2847" i="5"/>
  <c r="A2848" i="5"/>
  <c r="A2849" i="5"/>
  <c r="A2850" i="5"/>
  <c r="A2851" i="5"/>
  <c r="A2852" i="5"/>
  <c r="A2853" i="5"/>
  <c r="A2854" i="5"/>
  <c r="A2855" i="5"/>
  <c r="A2856" i="5"/>
  <c r="A2857" i="5"/>
  <c r="A2858" i="5"/>
  <c r="A2859" i="5"/>
  <c r="A2860" i="5"/>
  <c r="A2861" i="5"/>
  <c r="A2862" i="5"/>
  <c r="A2863" i="5"/>
  <c r="A2864" i="5"/>
  <c r="A2865" i="5"/>
  <c r="A2866" i="5"/>
  <c r="A2867" i="5"/>
  <c r="A2868" i="5"/>
  <c r="A2869" i="5"/>
  <c r="A2870" i="5"/>
  <c r="A2871" i="5"/>
  <c r="A2872" i="5"/>
  <c r="A2873" i="5"/>
  <c r="A2874" i="5"/>
  <c r="A2875" i="5"/>
  <c r="A2876" i="5"/>
  <c r="A2877" i="5"/>
  <c r="A2878" i="5"/>
  <c r="A2879" i="5"/>
  <c r="A2880" i="5"/>
  <c r="A2881" i="5"/>
  <c r="A2882" i="5"/>
  <c r="A2883" i="5"/>
  <c r="A2884" i="5"/>
  <c r="A2885" i="5"/>
  <c r="A2886" i="5"/>
  <c r="A2887" i="5"/>
  <c r="A2888" i="5"/>
  <c r="A2889" i="5"/>
  <c r="A2890" i="5"/>
  <c r="A2891" i="5"/>
  <c r="A2892" i="5"/>
  <c r="A2893" i="5"/>
  <c r="A2894" i="5"/>
  <c r="A2895" i="5"/>
  <c r="A2896" i="5"/>
  <c r="A2897" i="5"/>
  <c r="A2898" i="5"/>
  <c r="A2899" i="5"/>
  <c r="A2900" i="5"/>
  <c r="A2901" i="5"/>
  <c r="A2902" i="5"/>
  <c r="A2903" i="5"/>
  <c r="A2904" i="5"/>
  <c r="A2905" i="5"/>
  <c r="A2906" i="5"/>
  <c r="A2907" i="5"/>
  <c r="A2908" i="5"/>
  <c r="A2909" i="5"/>
  <c r="A2910" i="5"/>
  <c r="A2911" i="5"/>
  <c r="A2912" i="5"/>
  <c r="A2913" i="5"/>
  <c r="A2914" i="5"/>
  <c r="A2915" i="5"/>
  <c r="A2916" i="5"/>
  <c r="A2917" i="5"/>
  <c r="A2918" i="5"/>
  <c r="A2919" i="5"/>
  <c r="A2920" i="5"/>
  <c r="A2921" i="5"/>
  <c r="A2922" i="5"/>
  <c r="A2923" i="5"/>
  <c r="A2924" i="5"/>
  <c r="A2925" i="5"/>
  <c r="A2926" i="5"/>
  <c r="A2927" i="5"/>
  <c r="A2928" i="5"/>
  <c r="A2929" i="5"/>
  <c r="A2930" i="5"/>
  <c r="A2931" i="5"/>
  <c r="A2932" i="5"/>
  <c r="A2933" i="5"/>
  <c r="A2934" i="5"/>
  <c r="A2935" i="5"/>
  <c r="A2936" i="5"/>
  <c r="A2937" i="5"/>
  <c r="A2938" i="5"/>
  <c r="A2939" i="5"/>
  <c r="A2940" i="5"/>
  <c r="A2941" i="5"/>
  <c r="A2942" i="5"/>
  <c r="A2943" i="5"/>
  <c r="A2944" i="5"/>
  <c r="A2945" i="5"/>
  <c r="A2946" i="5"/>
  <c r="A2947" i="5"/>
  <c r="A2948" i="5"/>
  <c r="A2949" i="5"/>
  <c r="A2950" i="5"/>
  <c r="A2951" i="5"/>
  <c r="A2952" i="5"/>
  <c r="A2953" i="5"/>
  <c r="A2954" i="5"/>
  <c r="A2955" i="5"/>
  <c r="A2956" i="5"/>
  <c r="A2957" i="5"/>
  <c r="A2958" i="5"/>
  <c r="A2959" i="5"/>
  <c r="A2960" i="5"/>
  <c r="A2961" i="5"/>
  <c r="A2962" i="5"/>
  <c r="A2963" i="5"/>
  <c r="A2964" i="5"/>
  <c r="A2965" i="5"/>
  <c r="A2966" i="5"/>
  <c r="A2967" i="5"/>
  <c r="A2968" i="5"/>
  <c r="A2969" i="5"/>
  <c r="A2970" i="5"/>
  <c r="A2971" i="5"/>
  <c r="A2972" i="5"/>
  <c r="A2973" i="5"/>
  <c r="A2974" i="5"/>
  <c r="A2975" i="5"/>
  <c r="A2976" i="5"/>
  <c r="A2977" i="5"/>
  <c r="A2978" i="5"/>
  <c r="A2979" i="5"/>
  <c r="A2980" i="5"/>
  <c r="A2981" i="5"/>
  <c r="A2982" i="5"/>
  <c r="A2983" i="5"/>
  <c r="A2984" i="5"/>
  <c r="A2985" i="5"/>
  <c r="A2986" i="5"/>
  <c r="A2987" i="5"/>
  <c r="A2988" i="5"/>
  <c r="A2989" i="5"/>
  <c r="A2990" i="5"/>
  <c r="A2991" i="5"/>
  <c r="A2992" i="5"/>
  <c r="A2993" i="5"/>
  <c r="A2994" i="5"/>
  <c r="A2995" i="5"/>
  <c r="A2996" i="5"/>
  <c r="A2997" i="5"/>
  <c r="A2998" i="5"/>
  <c r="A2999" i="5"/>
  <c r="A3000" i="5"/>
  <c r="A3001" i="5"/>
  <c r="A3002" i="5"/>
  <c r="A3003" i="5"/>
  <c r="A3004" i="5"/>
  <c r="A3005" i="5"/>
  <c r="A3006" i="5"/>
  <c r="A3007" i="5"/>
  <c r="A3008" i="5"/>
  <c r="A3009" i="5"/>
  <c r="A3010" i="5"/>
  <c r="A3011" i="5"/>
  <c r="A3012" i="5"/>
  <c r="A3013" i="5"/>
  <c r="A3014" i="5"/>
  <c r="A3015" i="5"/>
  <c r="A3016" i="5"/>
  <c r="A3017" i="5"/>
  <c r="A3018" i="5"/>
  <c r="A3019" i="5"/>
  <c r="A3020" i="5"/>
  <c r="A3021" i="5"/>
  <c r="A3022" i="5"/>
  <c r="A3023" i="5"/>
  <c r="A3024" i="5"/>
  <c r="A3025" i="5"/>
  <c r="A3026" i="5"/>
  <c r="A3027" i="5"/>
  <c r="A3028" i="5"/>
  <c r="A3029" i="5"/>
  <c r="A3030" i="5"/>
  <c r="A3031" i="5"/>
  <c r="A3032" i="5"/>
  <c r="A3033" i="5"/>
  <c r="A3034" i="5"/>
  <c r="A3035" i="5"/>
  <c r="A3036" i="5"/>
  <c r="A3037" i="5"/>
  <c r="A3038" i="5"/>
  <c r="A3039" i="5"/>
  <c r="A3040" i="5"/>
  <c r="A3041" i="5"/>
  <c r="A3042" i="5"/>
  <c r="A3043" i="5"/>
  <c r="A3044" i="5"/>
  <c r="A3045" i="5"/>
  <c r="A3046" i="5"/>
  <c r="A3047" i="5"/>
  <c r="A3048" i="5"/>
  <c r="A3049" i="5"/>
  <c r="A3050" i="5"/>
  <c r="A3051" i="5"/>
  <c r="A3052" i="5"/>
  <c r="A3053" i="5"/>
  <c r="A3054" i="5"/>
  <c r="A3055" i="5"/>
  <c r="A3056" i="5"/>
  <c r="A3057" i="5"/>
  <c r="A3058" i="5"/>
  <c r="A3059" i="5"/>
  <c r="A3060" i="5"/>
  <c r="A3061" i="5"/>
  <c r="A3062" i="5"/>
  <c r="A3063" i="5"/>
  <c r="A3064" i="5"/>
  <c r="A3065" i="5"/>
  <c r="A3066" i="5"/>
  <c r="A3067" i="5"/>
  <c r="A3068" i="5"/>
  <c r="A3069" i="5"/>
  <c r="A3070" i="5"/>
  <c r="A3071" i="5"/>
  <c r="A3072" i="5"/>
  <c r="A3073" i="5"/>
  <c r="A3074" i="5"/>
  <c r="A3075" i="5"/>
  <c r="A3076" i="5"/>
  <c r="A3077" i="5"/>
  <c r="A3078" i="5"/>
  <c r="A3079" i="5"/>
  <c r="A3080" i="5"/>
  <c r="A3081" i="5"/>
  <c r="A3082" i="5"/>
  <c r="A3083" i="5"/>
  <c r="A3084" i="5"/>
  <c r="A3085" i="5"/>
  <c r="A3086" i="5"/>
  <c r="A3087" i="5"/>
  <c r="A3088" i="5"/>
  <c r="A3089" i="5"/>
  <c r="A3090" i="5"/>
  <c r="A3091" i="5"/>
  <c r="A3092" i="5"/>
  <c r="A3093" i="5"/>
  <c r="A3094" i="5"/>
  <c r="A3095" i="5"/>
  <c r="A3096" i="5"/>
  <c r="A3097" i="5"/>
  <c r="A3098" i="5"/>
  <c r="A3099" i="5"/>
  <c r="A3100" i="5"/>
  <c r="A3101" i="5"/>
  <c r="A3102" i="5"/>
  <c r="A3103" i="5"/>
  <c r="A3104" i="5"/>
  <c r="A3105" i="5"/>
  <c r="A3106" i="5"/>
  <c r="A3107" i="5"/>
  <c r="A3108" i="5"/>
  <c r="A3109" i="5"/>
  <c r="A3110" i="5"/>
  <c r="A3111" i="5"/>
  <c r="A3112" i="5"/>
  <c r="A3113" i="5"/>
  <c r="A3114" i="5"/>
  <c r="A3115" i="5"/>
  <c r="A3116" i="5"/>
  <c r="A3117" i="5"/>
  <c r="A3118" i="5"/>
  <c r="A3119" i="5"/>
  <c r="A3120" i="5"/>
  <c r="A3121" i="5"/>
  <c r="A3122" i="5"/>
  <c r="A3123" i="5"/>
  <c r="A3124" i="5"/>
  <c r="A3125" i="5"/>
  <c r="A3126" i="5"/>
  <c r="A3127" i="5"/>
  <c r="A3128" i="5"/>
  <c r="A3129" i="5"/>
  <c r="A3130" i="5"/>
  <c r="A3131" i="5"/>
  <c r="A3132" i="5"/>
  <c r="A3133" i="5"/>
  <c r="A3134" i="5"/>
  <c r="A3135" i="5"/>
  <c r="A3136" i="5"/>
  <c r="A3137" i="5"/>
  <c r="A3138" i="5"/>
  <c r="A3139" i="5"/>
  <c r="A3140" i="5"/>
  <c r="A3141" i="5"/>
  <c r="A3142" i="5"/>
  <c r="A3143" i="5"/>
  <c r="A3144" i="5"/>
  <c r="A3145" i="5"/>
  <c r="A3146" i="5"/>
  <c r="A3147" i="5"/>
  <c r="A3148" i="5"/>
  <c r="A3149" i="5"/>
  <c r="A3150" i="5"/>
  <c r="A3151" i="5"/>
  <c r="A3152" i="5"/>
  <c r="A3153" i="5"/>
  <c r="A3154" i="5"/>
  <c r="A3155" i="5"/>
  <c r="A3156" i="5"/>
  <c r="A3157" i="5"/>
  <c r="A3158" i="5"/>
  <c r="A3159" i="5"/>
  <c r="A3160" i="5"/>
  <c r="A3161" i="5"/>
  <c r="A3162" i="5"/>
  <c r="A3163" i="5"/>
  <c r="A3164" i="5"/>
  <c r="A3165" i="5"/>
  <c r="A3166" i="5"/>
  <c r="A3167" i="5"/>
  <c r="A3168" i="5"/>
  <c r="A3169" i="5"/>
  <c r="A3170" i="5"/>
  <c r="A3171" i="5"/>
  <c r="A3172" i="5"/>
  <c r="A3173" i="5"/>
  <c r="A3174" i="5"/>
  <c r="A3175" i="5"/>
  <c r="A3176" i="5"/>
  <c r="A3177" i="5"/>
  <c r="A3178" i="5"/>
  <c r="A3179" i="5"/>
  <c r="A3180" i="5"/>
  <c r="A3181" i="5"/>
  <c r="A3182" i="5"/>
  <c r="A3183" i="5"/>
  <c r="A3184" i="5"/>
  <c r="A3185" i="5"/>
  <c r="A3186" i="5"/>
  <c r="A3187" i="5"/>
  <c r="A3188" i="5"/>
  <c r="A3189" i="5"/>
  <c r="A3190" i="5"/>
  <c r="A3191" i="5"/>
  <c r="A3192" i="5"/>
  <c r="A3193" i="5"/>
  <c r="A3194" i="5"/>
  <c r="A3195" i="5"/>
  <c r="A3196" i="5"/>
  <c r="A3197" i="5"/>
  <c r="A3198" i="5"/>
  <c r="A3199" i="5"/>
  <c r="A3200" i="5"/>
  <c r="A3201" i="5"/>
  <c r="A3202" i="5"/>
  <c r="A3203" i="5"/>
  <c r="A3204" i="5"/>
  <c r="A3205" i="5"/>
  <c r="A3206" i="5"/>
  <c r="A3207" i="5"/>
  <c r="A3208" i="5"/>
  <c r="A3209" i="5"/>
  <c r="A3210" i="5"/>
  <c r="A3211" i="5"/>
  <c r="A3212" i="5"/>
  <c r="A3213" i="5"/>
  <c r="A3214" i="5"/>
  <c r="A3215" i="5"/>
  <c r="A3216" i="5"/>
  <c r="A3217" i="5"/>
  <c r="A3218" i="5"/>
  <c r="A3219" i="5"/>
  <c r="A3220" i="5"/>
  <c r="A3221" i="5"/>
  <c r="A3222" i="5"/>
  <c r="A3223" i="5"/>
  <c r="A3224" i="5"/>
  <c r="A3225" i="5"/>
  <c r="A3226" i="5"/>
  <c r="A3227" i="5"/>
  <c r="A3228" i="5"/>
  <c r="A3229" i="5"/>
  <c r="A3230" i="5"/>
  <c r="A3231" i="5"/>
  <c r="A3232" i="5"/>
  <c r="A3233" i="5"/>
  <c r="A3234" i="5"/>
  <c r="A3235" i="5"/>
  <c r="A3236" i="5"/>
  <c r="A3237" i="5"/>
  <c r="A3238" i="5"/>
  <c r="A3239" i="5"/>
  <c r="A3240" i="5"/>
  <c r="A3241" i="5"/>
  <c r="A3242" i="5"/>
  <c r="A3243" i="5"/>
  <c r="A3244" i="5"/>
  <c r="A3245" i="5"/>
  <c r="A3246" i="5"/>
  <c r="A3247" i="5"/>
  <c r="A3248" i="5"/>
  <c r="A3249" i="5"/>
  <c r="A3250" i="5"/>
  <c r="A3251" i="5"/>
  <c r="A3252" i="5"/>
  <c r="A3253" i="5"/>
  <c r="A3254" i="5"/>
  <c r="A3255" i="5"/>
  <c r="A3256" i="5"/>
  <c r="A3257" i="5"/>
  <c r="A3258" i="5"/>
  <c r="A3259" i="5"/>
  <c r="A3260" i="5"/>
  <c r="A3261" i="5"/>
  <c r="A3262" i="5"/>
  <c r="A3263" i="5"/>
  <c r="A3264" i="5"/>
  <c r="A3265" i="5"/>
  <c r="A3266" i="5"/>
  <c r="A3267" i="5"/>
  <c r="A3268" i="5"/>
  <c r="A3269" i="5"/>
  <c r="A3270" i="5"/>
  <c r="A3271" i="5"/>
  <c r="A3272" i="5"/>
  <c r="A3273" i="5"/>
  <c r="A3274" i="5"/>
  <c r="A3275" i="5"/>
  <c r="A3276" i="5"/>
  <c r="A3277" i="5"/>
  <c r="A3278" i="5"/>
  <c r="A3279" i="5"/>
  <c r="A3280" i="5"/>
  <c r="A3281" i="5"/>
  <c r="A3282" i="5"/>
  <c r="A3283" i="5"/>
  <c r="A3284" i="5"/>
  <c r="A3285" i="5"/>
  <c r="A3286" i="5"/>
  <c r="A3287" i="5"/>
  <c r="A3288" i="5"/>
  <c r="A3289" i="5"/>
  <c r="A3290" i="5"/>
  <c r="A3291" i="5"/>
  <c r="A3292" i="5"/>
  <c r="A3293" i="5"/>
  <c r="A3294" i="5"/>
  <c r="A3295" i="5"/>
  <c r="A3296" i="5"/>
  <c r="A3297" i="5"/>
  <c r="A3298" i="5"/>
  <c r="A3299" i="5"/>
  <c r="A3300" i="5"/>
  <c r="A3301" i="5"/>
  <c r="A3302" i="5"/>
  <c r="A3303" i="5"/>
  <c r="A3304" i="5"/>
  <c r="A3305" i="5"/>
  <c r="A3306" i="5"/>
  <c r="A3307" i="5"/>
  <c r="A3308" i="5"/>
  <c r="A3309" i="5"/>
  <c r="A3310" i="5"/>
  <c r="A3311" i="5"/>
  <c r="A3312" i="5"/>
  <c r="A3313" i="5"/>
  <c r="A3314" i="5"/>
  <c r="A3315" i="5"/>
  <c r="A3316" i="5"/>
  <c r="A3317" i="5"/>
  <c r="A3318" i="5"/>
  <c r="A3319" i="5"/>
  <c r="A3320" i="5"/>
  <c r="A3321" i="5"/>
  <c r="A3322" i="5"/>
  <c r="A3323" i="5"/>
  <c r="A3324" i="5"/>
  <c r="A3325" i="5"/>
  <c r="A3326" i="5"/>
  <c r="A3327" i="5"/>
  <c r="A3328" i="5"/>
  <c r="A3329" i="5"/>
  <c r="A3330" i="5"/>
  <c r="A3331" i="5"/>
  <c r="A3332" i="5"/>
  <c r="A3333" i="5"/>
  <c r="A3334" i="5"/>
  <c r="A3335" i="5"/>
  <c r="A3336" i="5"/>
  <c r="A3337" i="5"/>
  <c r="A3338" i="5"/>
  <c r="A3339" i="5"/>
  <c r="A3340" i="5"/>
  <c r="A3341" i="5"/>
  <c r="A3342" i="5"/>
  <c r="A3343" i="5"/>
  <c r="A3344" i="5"/>
  <c r="A3345" i="5"/>
  <c r="A3346" i="5"/>
  <c r="A3347" i="5"/>
  <c r="A3348" i="5"/>
  <c r="A3349" i="5"/>
  <c r="A3350" i="5"/>
  <c r="A3351" i="5"/>
  <c r="A3352" i="5"/>
  <c r="A3353" i="5"/>
  <c r="A3354" i="5"/>
  <c r="A3355" i="5"/>
  <c r="A3356" i="5"/>
  <c r="A3357" i="5"/>
  <c r="A3358" i="5"/>
  <c r="A3359" i="5"/>
  <c r="A3360" i="5"/>
  <c r="A3361" i="5"/>
  <c r="A3362" i="5"/>
  <c r="A3363" i="5"/>
  <c r="A3364" i="5"/>
  <c r="A3365" i="5"/>
  <c r="A3366" i="5"/>
  <c r="A3367" i="5"/>
  <c r="A3368" i="5"/>
  <c r="A3369" i="5"/>
  <c r="A3370" i="5"/>
  <c r="A3371" i="5"/>
  <c r="A3372" i="5"/>
  <c r="A3373" i="5"/>
  <c r="A3374" i="5"/>
  <c r="A3375" i="5"/>
  <c r="A3376" i="5"/>
  <c r="A3377" i="5"/>
  <c r="A3378" i="5"/>
  <c r="A3379" i="5"/>
  <c r="A3380" i="5"/>
  <c r="A3381" i="5"/>
  <c r="A3382" i="5"/>
  <c r="A3383" i="5"/>
  <c r="A3384" i="5"/>
  <c r="A3385" i="5"/>
  <c r="A3386" i="5"/>
  <c r="A3387" i="5"/>
  <c r="A3388" i="5"/>
  <c r="A3389" i="5"/>
  <c r="A3390" i="5"/>
  <c r="A3391" i="5"/>
  <c r="A3392" i="5"/>
  <c r="A3393" i="5"/>
  <c r="A3394" i="5"/>
  <c r="A3395" i="5"/>
  <c r="A3396" i="5"/>
  <c r="A3397" i="5"/>
  <c r="A3398" i="5"/>
  <c r="A3399" i="5"/>
  <c r="A3400" i="5"/>
  <c r="A3401" i="5"/>
  <c r="A3402" i="5"/>
  <c r="A3403" i="5"/>
  <c r="A3404" i="5"/>
  <c r="A3405" i="5"/>
  <c r="A3406" i="5"/>
  <c r="A3407" i="5"/>
  <c r="A3408" i="5"/>
  <c r="A3409" i="5"/>
  <c r="A3410" i="5"/>
  <c r="A3411" i="5"/>
  <c r="A3412" i="5"/>
  <c r="A3413" i="5"/>
  <c r="A3414" i="5"/>
  <c r="A3415" i="5"/>
  <c r="A3416" i="5"/>
  <c r="A3417" i="5"/>
  <c r="A3418" i="5"/>
  <c r="A3419" i="5"/>
  <c r="A3420" i="5"/>
  <c r="A3421" i="5"/>
  <c r="A3422" i="5"/>
  <c r="A3423" i="5"/>
  <c r="A3424" i="5"/>
  <c r="A3425" i="5"/>
  <c r="A3426" i="5"/>
  <c r="A3427" i="5"/>
  <c r="A3428" i="5"/>
  <c r="A3429" i="5"/>
  <c r="A3430" i="5"/>
  <c r="A3431" i="5"/>
  <c r="A3432" i="5"/>
  <c r="A3433" i="5"/>
  <c r="A3434" i="5"/>
  <c r="A3435" i="5"/>
  <c r="A3436" i="5"/>
  <c r="A3437" i="5"/>
  <c r="A3438" i="5"/>
  <c r="A3439" i="5"/>
  <c r="A3440" i="5"/>
  <c r="A3441" i="5"/>
  <c r="A3442" i="5"/>
  <c r="A3443" i="5"/>
  <c r="A3444" i="5"/>
  <c r="A3445" i="5"/>
  <c r="A3446" i="5"/>
  <c r="A3447" i="5"/>
  <c r="A3448" i="5"/>
  <c r="A3449" i="5"/>
  <c r="A3450" i="5"/>
  <c r="A3451" i="5"/>
  <c r="A3452" i="5"/>
  <c r="A3453" i="5"/>
  <c r="A3454" i="5"/>
  <c r="A3455" i="5"/>
  <c r="A3456" i="5"/>
  <c r="A3457" i="5"/>
  <c r="A3458" i="5"/>
  <c r="A3459" i="5"/>
  <c r="A3460" i="5"/>
  <c r="A3461" i="5"/>
  <c r="A3462" i="5"/>
  <c r="A3463" i="5"/>
  <c r="A3464" i="5"/>
  <c r="A3465" i="5"/>
  <c r="A3466" i="5"/>
  <c r="A3467" i="5"/>
  <c r="A3468" i="5"/>
  <c r="A3469" i="5"/>
  <c r="A3470" i="5"/>
  <c r="A3471" i="5"/>
  <c r="A3472" i="5"/>
  <c r="A3473" i="5"/>
  <c r="A3474" i="5"/>
  <c r="A3475" i="5"/>
  <c r="A3476" i="5"/>
  <c r="A3477" i="5"/>
  <c r="A3478" i="5"/>
  <c r="A3479" i="5"/>
  <c r="A3480" i="5"/>
  <c r="A3481" i="5"/>
  <c r="A3482" i="5"/>
  <c r="A3483" i="5"/>
  <c r="A3484" i="5"/>
  <c r="A3485" i="5"/>
  <c r="A3486" i="5"/>
  <c r="A3487" i="5"/>
  <c r="A3488" i="5"/>
  <c r="A3489" i="5"/>
  <c r="A3490" i="5"/>
  <c r="A3491" i="5"/>
  <c r="A3492" i="5"/>
  <c r="A3493" i="5"/>
  <c r="A3494" i="5"/>
  <c r="A3495" i="5"/>
  <c r="A3496" i="5"/>
  <c r="A3497" i="5"/>
  <c r="A3498" i="5"/>
  <c r="A3499" i="5"/>
  <c r="A3500" i="5"/>
  <c r="A3501" i="5"/>
  <c r="A3502" i="5"/>
  <c r="A3503" i="5"/>
  <c r="A3504" i="5"/>
  <c r="A3505" i="5"/>
  <c r="A3506" i="5"/>
  <c r="A3507" i="5"/>
  <c r="A3508" i="5"/>
  <c r="A3509" i="5"/>
  <c r="A3510" i="5"/>
  <c r="A3511" i="5"/>
  <c r="A3512" i="5"/>
  <c r="A3513" i="5"/>
  <c r="A3514" i="5"/>
  <c r="A3515" i="5"/>
  <c r="A3516" i="5"/>
  <c r="A3517" i="5"/>
  <c r="A3518" i="5"/>
  <c r="A3519" i="5"/>
  <c r="A3520" i="5"/>
  <c r="A3521" i="5"/>
  <c r="A3522" i="5"/>
  <c r="A3523" i="5"/>
  <c r="A3524" i="5"/>
  <c r="A3525" i="5"/>
  <c r="A3526" i="5"/>
  <c r="A3527" i="5"/>
  <c r="A3528" i="5"/>
  <c r="A3529" i="5"/>
  <c r="A3530" i="5"/>
  <c r="A3531" i="5"/>
  <c r="A3532" i="5"/>
  <c r="A3533" i="5"/>
  <c r="A3534" i="5"/>
  <c r="A3535" i="5"/>
  <c r="A3536" i="5"/>
  <c r="A3537" i="5"/>
  <c r="A3538" i="5"/>
  <c r="A3539" i="5"/>
  <c r="A3540" i="5"/>
  <c r="A3541" i="5"/>
  <c r="A3542" i="5"/>
  <c r="A3543" i="5"/>
  <c r="A3544" i="5"/>
  <c r="A3545" i="5"/>
  <c r="A3546" i="5"/>
  <c r="A3547" i="5"/>
  <c r="A3548" i="5"/>
  <c r="A3549" i="5"/>
  <c r="A3550" i="5"/>
  <c r="A3551" i="5"/>
  <c r="A3552" i="5"/>
  <c r="A3553" i="5"/>
  <c r="A3554" i="5"/>
  <c r="A3555" i="5"/>
  <c r="A3556" i="5"/>
  <c r="A3557" i="5"/>
  <c r="A3558" i="5"/>
  <c r="A3559" i="5"/>
  <c r="A3560" i="5"/>
  <c r="A3561" i="5"/>
  <c r="A3562" i="5"/>
  <c r="A3563" i="5"/>
  <c r="A3564" i="5"/>
  <c r="A3565" i="5"/>
  <c r="A3566" i="5"/>
  <c r="A3567" i="5"/>
  <c r="A3568" i="5"/>
  <c r="A3569" i="5"/>
  <c r="A3570" i="5"/>
  <c r="A3571" i="5"/>
  <c r="A3572" i="5"/>
  <c r="A3573" i="5"/>
  <c r="A3574" i="5"/>
  <c r="A3575" i="5"/>
  <c r="A3576" i="5"/>
  <c r="A3577" i="5"/>
  <c r="A3578" i="5"/>
  <c r="A3579" i="5"/>
  <c r="A3580" i="5"/>
  <c r="A3581" i="5"/>
  <c r="A3582" i="5"/>
  <c r="A3583" i="5"/>
  <c r="A3584" i="5"/>
  <c r="A3585" i="5"/>
  <c r="A3586" i="5"/>
  <c r="A3587" i="5"/>
  <c r="A3588" i="5"/>
  <c r="A3589" i="5"/>
  <c r="A3590" i="5"/>
  <c r="A3591" i="5"/>
  <c r="A3592" i="5"/>
  <c r="A3593" i="5"/>
  <c r="A3594" i="5"/>
  <c r="A3595" i="5"/>
  <c r="A3596" i="5"/>
  <c r="A3597" i="5"/>
  <c r="A3598" i="5"/>
  <c r="A3599" i="5"/>
  <c r="A3600" i="5"/>
  <c r="A3601" i="5"/>
  <c r="A3602" i="5"/>
  <c r="A3603" i="5"/>
  <c r="A3604" i="5"/>
  <c r="A3605" i="5"/>
  <c r="A3606" i="5"/>
  <c r="A3607" i="5"/>
  <c r="A3608" i="5"/>
  <c r="A3609" i="5"/>
  <c r="A3610" i="5"/>
  <c r="A3611" i="5"/>
  <c r="A3612" i="5"/>
  <c r="A3613" i="5"/>
  <c r="A3614" i="5"/>
  <c r="A3615" i="5"/>
  <c r="A3616" i="5"/>
  <c r="A3617" i="5"/>
  <c r="A3618" i="5"/>
  <c r="A3619" i="5"/>
  <c r="A3620" i="5"/>
  <c r="A3621" i="5"/>
  <c r="A3622" i="5"/>
  <c r="A3623" i="5"/>
  <c r="A3624" i="5"/>
  <c r="A3625" i="5"/>
  <c r="A3626" i="5"/>
  <c r="A3627" i="5"/>
  <c r="A3628" i="5"/>
  <c r="A3629" i="5"/>
  <c r="A3630" i="5"/>
  <c r="A3631" i="5"/>
  <c r="A3632" i="5"/>
  <c r="A3633" i="5"/>
  <c r="A3634" i="5"/>
  <c r="A3635" i="5"/>
  <c r="A3636" i="5"/>
  <c r="A3637" i="5"/>
  <c r="A3638" i="5"/>
  <c r="A3639" i="5"/>
  <c r="A3640" i="5"/>
  <c r="A3641" i="5"/>
  <c r="A3642" i="5"/>
  <c r="A3643" i="5"/>
  <c r="A3644" i="5"/>
  <c r="A3645" i="5"/>
  <c r="A3646" i="5"/>
  <c r="A3647" i="5"/>
  <c r="A3648" i="5"/>
  <c r="A3649" i="5"/>
  <c r="A3650" i="5"/>
  <c r="A3651" i="5"/>
  <c r="A3652" i="5"/>
  <c r="A3653" i="5"/>
  <c r="A3654" i="5"/>
  <c r="A3655" i="5"/>
  <c r="A3656" i="5"/>
  <c r="A3657" i="5"/>
  <c r="A3658" i="5"/>
  <c r="A3659" i="5"/>
  <c r="A3660" i="5"/>
  <c r="A3661" i="5"/>
  <c r="A3662" i="5"/>
  <c r="A3663" i="5"/>
  <c r="A3664" i="5"/>
  <c r="A3665" i="5"/>
  <c r="A3666" i="5"/>
  <c r="A3667" i="5"/>
  <c r="A3668" i="5"/>
  <c r="A3669" i="5"/>
  <c r="A3670" i="5"/>
  <c r="A3671" i="5"/>
  <c r="A3672" i="5"/>
  <c r="A3673" i="5"/>
  <c r="A3674" i="5"/>
  <c r="A3675" i="5"/>
  <c r="A3676" i="5"/>
  <c r="A3677" i="5"/>
  <c r="A3678" i="5"/>
  <c r="A3679" i="5"/>
  <c r="A3680" i="5"/>
  <c r="A3681" i="5"/>
  <c r="A3682" i="5"/>
  <c r="A3683" i="5"/>
  <c r="A3684" i="5"/>
  <c r="A3685" i="5"/>
  <c r="A3686" i="5"/>
  <c r="A3687" i="5"/>
  <c r="A3688" i="5"/>
  <c r="A3689" i="5"/>
  <c r="A3690" i="5"/>
  <c r="A3691" i="5"/>
  <c r="A3692" i="5"/>
  <c r="A3693" i="5"/>
  <c r="A3694" i="5"/>
  <c r="A3695" i="5"/>
  <c r="A3696" i="5"/>
  <c r="A3697" i="5"/>
  <c r="A3698" i="5"/>
  <c r="A3699" i="5"/>
  <c r="A3700" i="5"/>
  <c r="A3701" i="5"/>
  <c r="A3702" i="5"/>
  <c r="A3703" i="5"/>
  <c r="A3704" i="5"/>
  <c r="A3705" i="5"/>
  <c r="A3706" i="5"/>
  <c r="A3707" i="5"/>
  <c r="A3708" i="5"/>
  <c r="A3709" i="5"/>
  <c r="A3710" i="5"/>
  <c r="A3711" i="5"/>
  <c r="A3712" i="5"/>
  <c r="A3713" i="5"/>
  <c r="A3714" i="5"/>
  <c r="A3715" i="5"/>
  <c r="A3716" i="5"/>
  <c r="A3717" i="5"/>
  <c r="A3718" i="5"/>
  <c r="A3719" i="5"/>
  <c r="A3720" i="5"/>
  <c r="A3721" i="5"/>
  <c r="A3722" i="5"/>
  <c r="A3723" i="5"/>
  <c r="A3724" i="5"/>
  <c r="A3725" i="5"/>
  <c r="A3726" i="5"/>
  <c r="A3727" i="5"/>
  <c r="A3728" i="5"/>
  <c r="A3729" i="5"/>
  <c r="A3730" i="5"/>
  <c r="A3731" i="5"/>
  <c r="A3732" i="5"/>
  <c r="A3733" i="5"/>
  <c r="A3734" i="5"/>
  <c r="A3735" i="5"/>
  <c r="A3736" i="5"/>
  <c r="A3737" i="5"/>
  <c r="A3738" i="5"/>
  <c r="A3739" i="5"/>
  <c r="A3740" i="5"/>
  <c r="A3741" i="5"/>
  <c r="A3742" i="5"/>
  <c r="A3743" i="5"/>
  <c r="A3744" i="5"/>
  <c r="A3745" i="5"/>
  <c r="A3746" i="5"/>
  <c r="A3747" i="5"/>
  <c r="A3748" i="5"/>
  <c r="A3749" i="5"/>
  <c r="A3750" i="5"/>
  <c r="A3751" i="5"/>
  <c r="A3752" i="5"/>
  <c r="A3753" i="5"/>
  <c r="A3754" i="5"/>
  <c r="A3755" i="5"/>
  <c r="A3756" i="5"/>
  <c r="A3757" i="5"/>
  <c r="A3758" i="5"/>
  <c r="A3759" i="5"/>
  <c r="A3760" i="5"/>
  <c r="A3761" i="5"/>
  <c r="A3762" i="5"/>
  <c r="A3763" i="5"/>
  <c r="A3764" i="5"/>
  <c r="A3765" i="5"/>
  <c r="A3766" i="5"/>
  <c r="A3767" i="5"/>
  <c r="A3768" i="5"/>
  <c r="A3769" i="5"/>
  <c r="A3770" i="5"/>
  <c r="A3771" i="5"/>
  <c r="A3772" i="5"/>
  <c r="A3773" i="5"/>
  <c r="A3774" i="5"/>
  <c r="A3775" i="5"/>
  <c r="A3776" i="5"/>
  <c r="A3777" i="5"/>
  <c r="A3778" i="5"/>
  <c r="A3779" i="5"/>
  <c r="A3780" i="5"/>
  <c r="A3781" i="5"/>
  <c r="A3782" i="5"/>
  <c r="A3783" i="5"/>
  <c r="A3784" i="5"/>
  <c r="A3785" i="5"/>
  <c r="A3786" i="5"/>
  <c r="A3787" i="5"/>
  <c r="A3788" i="5"/>
  <c r="A3789" i="5"/>
  <c r="A3790" i="5"/>
  <c r="A3791" i="5"/>
  <c r="A3792" i="5"/>
  <c r="A3793" i="5"/>
  <c r="A3794" i="5"/>
  <c r="A3795" i="5"/>
  <c r="A3796" i="5"/>
  <c r="A3797" i="5"/>
  <c r="A3798" i="5"/>
  <c r="A3799" i="5"/>
  <c r="A3800" i="5"/>
  <c r="A3801" i="5"/>
  <c r="A3802" i="5"/>
  <c r="A3803" i="5"/>
  <c r="A3804" i="5"/>
  <c r="A3805" i="5"/>
  <c r="A3806" i="5"/>
  <c r="A3807" i="5"/>
  <c r="A3808" i="5"/>
  <c r="A3809" i="5"/>
  <c r="A3810" i="5"/>
  <c r="A3811" i="5"/>
  <c r="A3812" i="5"/>
  <c r="A3813" i="5"/>
  <c r="A3814" i="5"/>
  <c r="A3815" i="5"/>
  <c r="A3816" i="5"/>
  <c r="A3817" i="5"/>
  <c r="A3818" i="5"/>
  <c r="A3819" i="5"/>
  <c r="A3820" i="5"/>
  <c r="A3821" i="5"/>
  <c r="A3822" i="5"/>
  <c r="A3823" i="5"/>
  <c r="A3824" i="5"/>
  <c r="A3825" i="5"/>
  <c r="A3826" i="5"/>
  <c r="A3827" i="5"/>
  <c r="A3828" i="5"/>
  <c r="A3829" i="5"/>
  <c r="A3830" i="5"/>
  <c r="A3831" i="5"/>
  <c r="A3832" i="5"/>
  <c r="A3833" i="5"/>
  <c r="A3834" i="5"/>
  <c r="A3835" i="5"/>
  <c r="A3836" i="5"/>
  <c r="A3837" i="5"/>
  <c r="A3838" i="5"/>
  <c r="A3839" i="5"/>
  <c r="A3840" i="5"/>
  <c r="A3841" i="5"/>
  <c r="A3842" i="5"/>
  <c r="A3843" i="5"/>
  <c r="A3844" i="5"/>
  <c r="A3845" i="5"/>
  <c r="A3846" i="5"/>
  <c r="A3847" i="5"/>
  <c r="A3848" i="5"/>
  <c r="A3849" i="5"/>
  <c r="A3850" i="5"/>
  <c r="A3851" i="5"/>
  <c r="A3852" i="5"/>
  <c r="A3853" i="5"/>
  <c r="A3854" i="5"/>
  <c r="A3855" i="5"/>
  <c r="A3856" i="5"/>
  <c r="A3857" i="5"/>
  <c r="A3858" i="5"/>
  <c r="A3859" i="5"/>
  <c r="A3860" i="5"/>
  <c r="A3861" i="5"/>
  <c r="A3862" i="5"/>
  <c r="A3863" i="5"/>
  <c r="A3864" i="5"/>
  <c r="A3865" i="5"/>
  <c r="A3866" i="5"/>
  <c r="A3867" i="5"/>
  <c r="A3868" i="5"/>
  <c r="A3869" i="5"/>
  <c r="A3870" i="5"/>
  <c r="A3871" i="5"/>
  <c r="A3872" i="5"/>
  <c r="A3873" i="5"/>
  <c r="A3874" i="5"/>
  <c r="A3875" i="5"/>
  <c r="A3876" i="5"/>
  <c r="A3877" i="5"/>
  <c r="A3878" i="5"/>
  <c r="A3879" i="5"/>
  <c r="A3880" i="5"/>
  <c r="A3881" i="5"/>
  <c r="A3882" i="5"/>
  <c r="A3883" i="5"/>
  <c r="A3884" i="5"/>
  <c r="A3885" i="5"/>
  <c r="A3886" i="5"/>
  <c r="A3887" i="5"/>
  <c r="A3888" i="5"/>
  <c r="A3889" i="5"/>
  <c r="A3890" i="5"/>
  <c r="A3891" i="5"/>
  <c r="A3892" i="5"/>
  <c r="A3893" i="5"/>
  <c r="A3894" i="5"/>
  <c r="A3895" i="5"/>
  <c r="A3896" i="5"/>
  <c r="A3897" i="5"/>
  <c r="A3898" i="5"/>
  <c r="A3899" i="5"/>
  <c r="A3900" i="5"/>
  <c r="A3901" i="5"/>
  <c r="A3902" i="5"/>
  <c r="A3903" i="5"/>
  <c r="A3904" i="5"/>
  <c r="A3905" i="5"/>
  <c r="A3906" i="5"/>
  <c r="A3907" i="5"/>
  <c r="A3908" i="5"/>
  <c r="A3909" i="5"/>
  <c r="A3910" i="5"/>
  <c r="A3911" i="5"/>
  <c r="A3912" i="5"/>
  <c r="A3913" i="5"/>
  <c r="A3914" i="5"/>
  <c r="A3915" i="5"/>
  <c r="A3916" i="5"/>
  <c r="A3917" i="5"/>
  <c r="A3918" i="5"/>
  <c r="A3919" i="5"/>
  <c r="A3920" i="5"/>
  <c r="A3921" i="5"/>
  <c r="A3922" i="5"/>
  <c r="A3923" i="5"/>
  <c r="A3924" i="5"/>
  <c r="A3925" i="5"/>
  <c r="A3926" i="5"/>
  <c r="A3927" i="5"/>
  <c r="A3928" i="5"/>
  <c r="A3929" i="5"/>
  <c r="A3930" i="5"/>
  <c r="A3931" i="5"/>
  <c r="A3932" i="5"/>
  <c r="A3933" i="5"/>
  <c r="A3934" i="5"/>
  <c r="A3935" i="5"/>
  <c r="A3936" i="5"/>
  <c r="A3937" i="5"/>
  <c r="A3938" i="5"/>
  <c r="A3939" i="5"/>
  <c r="A3940" i="5"/>
  <c r="A3941" i="5"/>
  <c r="A3942" i="5"/>
  <c r="A3943" i="5"/>
  <c r="A3944" i="5"/>
  <c r="A3945" i="5"/>
  <c r="A3946" i="5"/>
  <c r="A3947" i="5"/>
  <c r="A3948" i="5"/>
  <c r="A3949" i="5"/>
  <c r="A3950" i="5"/>
  <c r="A3951" i="5"/>
  <c r="A3952" i="5"/>
  <c r="A3953" i="5"/>
  <c r="A3954" i="5"/>
  <c r="A3955" i="5"/>
  <c r="A3956" i="5"/>
  <c r="A3957" i="5"/>
  <c r="A3958" i="5"/>
  <c r="A3959" i="5"/>
  <c r="A3960" i="5"/>
  <c r="A3961" i="5"/>
  <c r="A3962" i="5"/>
  <c r="A3963" i="5"/>
  <c r="A3964" i="5"/>
  <c r="A3965" i="5"/>
  <c r="A3966" i="5"/>
  <c r="A3967" i="5"/>
  <c r="A3968" i="5"/>
  <c r="A3969" i="5"/>
  <c r="A3970" i="5"/>
  <c r="A3971" i="5"/>
  <c r="A3972" i="5"/>
  <c r="A3973" i="5"/>
  <c r="A3974" i="5"/>
  <c r="A3975" i="5"/>
  <c r="A3976" i="5"/>
  <c r="A3977" i="5"/>
  <c r="A3978" i="5"/>
  <c r="A3979" i="5"/>
  <c r="A3980" i="5"/>
  <c r="A3981" i="5"/>
  <c r="A3982" i="5"/>
  <c r="A3983" i="5"/>
  <c r="A3984" i="5"/>
  <c r="A3985" i="5"/>
  <c r="A3986" i="5"/>
  <c r="A3987" i="5"/>
  <c r="A3988" i="5"/>
  <c r="A3989" i="5"/>
  <c r="A3990" i="5"/>
  <c r="A3991" i="5"/>
  <c r="A3992" i="5"/>
  <c r="A3993" i="5"/>
  <c r="A3994" i="5"/>
  <c r="A3995" i="5"/>
  <c r="A3996" i="5"/>
  <c r="A3997" i="5"/>
  <c r="A3998" i="5"/>
  <c r="A3999" i="5"/>
  <c r="A4000" i="5"/>
  <c r="A4001" i="5"/>
  <c r="A4002" i="5"/>
  <c r="A4003" i="5"/>
  <c r="A4004" i="5"/>
  <c r="A4005" i="5"/>
  <c r="A4006" i="5"/>
  <c r="A4007" i="5"/>
  <c r="A4008" i="5"/>
  <c r="A4009" i="5"/>
  <c r="A4010" i="5"/>
  <c r="A4011" i="5"/>
  <c r="A4012" i="5"/>
  <c r="A4013" i="5"/>
  <c r="A4014" i="5"/>
  <c r="A4015" i="5"/>
  <c r="A4016" i="5"/>
  <c r="A4017" i="5"/>
  <c r="A4018" i="5"/>
  <c r="A4019" i="5"/>
  <c r="A4020" i="5"/>
  <c r="A4021" i="5"/>
  <c r="A4022" i="5"/>
  <c r="A4023" i="5"/>
  <c r="A4024" i="5"/>
  <c r="A4025" i="5"/>
  <c r="A4026" i="5"/>
  <c r="A4027" i="5"/>
  <c r="A4028" i="5"/>
  <c r="A4029" i="5"/>
  <c r="A4030" i="5"/>
  <c r="A4031" i="5"/>
  <c r="A4032" i="5"/>
  <c r="A4033" i="5"/>
  <c r="A4034" i="5"/>
  <c r="A4035" i="5"/>
  <c r="A4036" i="5"/>
  <c r="A4037" i="5"/>
  <c r="A4038" i="5"/>
  <c r="A4039" i="5"/>
  <c r="A4040" i="5"/>
  <c r="A4041" i="5"/>
  <c r="A4042" i="5"/>
  <c r="A4043" i="5"/>
  <c r="A4044" i="5"/>
  <c r="A4045" i="5"/>
  <c r="A4046" i="5"/>
  <c r="A4047" i="5"/>
  <c r="A4048" i="5"/>
  <c r="A4049" i="5"/>
  <c r="A4050" i="5"/>
  <c r="A4051" i="5"/>
  <c r="A4052" i="5"/>
  <c r="A4053" i="5"/>
  <c r="A4054" i="5"/>
  <c r="A4055" i="5"/>
  <c r="A4056" i="5"/>
  <c r="A4057" i="5"/>
  <c r="A4058" i="5"/>
  <c r="A4059" i="5"/>
  <c r="A4060" i="5"/>
  <c r="A4061" i="5"/>
  <c r="A4062" i="5"/>
  <c r="A4063" i="5"/>
  <c r="A4064" i="5"/>
  <c r="A4065" i="5"/>
  <c r="A4066" i="5"/>
  <c r="A4067" i="5"/>
  <c r="A4068" i="5"/>
  <c r="A4069" i="5"/>
  <c r="A4070" i="5"/>
  <c r="A4071" i="5"/>
  <c r="A4072" i="5"/>
  <c r="A4073" i="5"/>
  <c r="A4074" i="5"/>
  <c r="A4075" i="5"/>
  <c r="A4076" i="5"/>
  <c r="A4077" i="5"/>
  <c r="A4078" i="5"/>
  <c r="A4079" i="5"/>
  <c r="A4080" i="5"/>
  <c r="A4081" i="5"/>
  <c r="A4082" i="5"/>
  <c r="A4083" i="5"/>
  <c r="A4084" i="5"/>
  <c r="A4085" i="5"/>
  <c r="A4086" i="5"/>
  <c r="A4087" i="5"/>
  <c r="A4088" i="5"/>
  <c r="A4089" i="5"/>
  <c r="A4090" i="5"/>
  <c r="A4091" i="5"/>
  <c r="A4092" i="5"/>
  <c r="A4093" i="5"/>
  <c r="A4094" i="5"/>
  <c r="A4095" i="5"/>
  <c r="A4096" i="5"/>
  <c r="A4097" i="5"/>
  <c r="A4098" i="5"/>
  <c r="A4099" i="5"/>
  <c r="A4100" i="5"/>
  <c r="A4101" i="5"/>
  <c r="A4102" i="5"/>
  <c r="A4103" i="5"/>
  <c r="A4104" i="5"/>
  <c r="A4105" i="5"/>
  <c r="A4106" i="5"/>
  <c r="A4107" i="5"/>
  <c r="A4108" i="5"/>
  <c r="A4109" i="5"/>
  <c r="A4110" i="5"/>
  <c r="A4111" i="5"/>
  <c r="A4112" i="5"/>
  <c r="A4113" i="5"/>
  <c r="A4114" i="5"/>
  <c r="A4115" i="5"/>
  <c r="A4116" i="5"/>
  <c r="A4117" i="5"/>
  <c r="A4118" i="5"/>
  <c r="A4119" i="5"/>
  <c r="A4120" i="5"/>
  <c r="A4121" i="5"/>
  <c r="A4122" i="5"/>
  <c r="A4123" i="5"/>
  <c r="A4124" i="5"/>
  <c r="A4125" i="5"/>
  <c r="A4126" i="5"/>
  <c r="A4127" i="5"/>
  <c r="A4128" i="5"/>
  <c r="A4129" i="5"/>
  <c r="A4130" i="5"/>
  <c r="A4131" i="5"/>
  <c r="A4132" i="5"/>
  <c r="A4133" i="5"/>
  <c r="A4134" i="5"/>
  <c r="A4135" i="5"/>
  <c r="A4136" i="5"/>
  <c r="A4137" i="5"/>
  <c r="A4138" i="5"/>
  <c r="A4139" i="5"/>
  <c r="A4140" i="5"/>
  <c r="A4141" i="5"/>
  <c r="A4142" i="5"/>
  <c r="A4143" i="5"/>
  <c r="A4144" i="5"/>
  <c r="A4145" i="5"/>
  <c r="A4146" i="5"/>
  <c r="A4147" i="5"/>
  <c r="A4148" i="5"/>
  <c r="A4149" i="5"/>
  <c r="A4150" i="5"/>
  <c r="A4151" i="5"/>
  <c r="A4152" i="5"/>
  <c r="A4153" i="5"/>
  <c r="A4154" i="5"/>
  <c r="A4155" i="5"/>
  <c r="A4156" i="5"/>
  <c r="A4157" i="5"/>
  <c r="A4158" i="5"/>
  <c r="A4159" i="5"/>
  <c r="A4160" i="5"/>
  <c r="A4161" i="5"/>
  <c r="A4162" i="5"/>
  <c r="A4163" i="5"/>
  <c r="A4164" i="5"/>
  <c r="A4165" i="5"/>
  <c r="A4166" i="5"/>
  <c r="A4167" i="5"/>
  <c r="A4168" i="5"/>
  <c r="A4169" i="5"/>
  <c r="A4170" i="5"/>
  <c r="A4171" i="5"/>
  <c r="A4172" i="5"/>
  <c r="A4173" i="5"/>
  <c r="A4174" i="5"/>
  <c r="A4175" i="5"/>
  <c r="A4176" i="5"/>
  <c r="A4177" i="5"/>
  <c r="A4178" i="5"/>
  <c r="A4179" i="5"/>
  <c r="A4180" i="5"/>
  <c r="A4181" i="5"/>
  <c r="A4182" i="5"/>
  <c r="A4183" i="5"/>
  <c r="A4184" i="5"/>
  <c r="A4185" i="5"/>
  <c r="A4186" i="5"/>
  <c r="A4187" i="5"/>
  <c r="A4188" i="5"/>
  <c r="A4189" i="5"/>
  <c r="A4190" i="5"/>
  <c r="A4191" i="5"/>
  <c r="A4192" i="5"/>
  <c r="A4193" i="5"/>
  <c r="A4194" i="5"/>
  <c r="A4195" i="5"/>
  <c r="A4196" i="5"/>
  <c r="A4197" i="5"/>
  <c r="A4198" i="5"/>
  <c r="A4199" i="5"/>
  <c r="A4200" i="5"/>
  <c r="A4201" i="5"/>
  <c r="A4202" i="5"/>
  <c r="A4203" i="5"/>
  <c r="A4204" i="5"/>
  <c r="A4205" i="5"/>
  <c r="A4206" i="5"/>
  <c r="A4207" i="5"/>
  <c r="A4208" i="5"/>
  <c r="A4209" i="5"/>
  <c r="A4210" i="5"/>
  <c r="A4211" i="5"/>
  <c r="A4212" i="5"/>
  <c r="A4213" i="5"/>
  <c r="A4214" i="5"/>
  <c r="A4215" i="5"/>
  <c r="A4216" i="5"/>
  <c r="A4217" i="5"/>
  <c r="A4218" i="5"/>
  <c r="A4219" i="5"/>
  <c r="A4220" i="5"/>
  <c r="A4221" i="5"/>
  <c r="A4222" i="5"/>
  <c r="A4223" i="5"/>
  <c r="A4224" i="5"/>
  <c r="A4225" i="5"/>
  <c r="A4226" i="5"/>
  <c r="A4227" i="5"/>
  <c r="A4228" i="5"/>
  <c r="A4229" i="5"/>
  <c r="A4230" i="5"/>
  <c r="A4231" i="5"/>
  <c r="A4232" i="5"/>
  <c r="A4233" i="5"/>
  <c r="A4234" i="5"/>
  <c r="A4235" i="5"/>
  <c r="A4236" i="5"/>
  <c r="A4237" i="5"/>
  <c r="A4238" i="5"/>
  <c r="A4239" i="5"/>
  <c r="A4240" i="5"/>
  <c r="A4241" i="5"/>
  <c r="A4242" i="5"/>
  <c r="A4243" i="5"/>
  <c r="A4244" i="5"/>
  <c r="A4245" i="5"/>
  <c r="A4246" i="5"/>
  <c r="A4247" i="5"/>
  <c r="A4248" i="5"/>
  <c r="A4249" i="5"/>
  <c r="A4250" i="5"/>
  <c r="A4251" i="5"/>
  <c r="A4252" i="5"/>
  <c r="A4253" i="5"/>
  <c r="A4254" i="5"/>
  <c r="A4255" i="5"/>
  <c r="A4256" i="5"/>
  <c r="A4257" i="5"/>
  <c r="A4258" i="5"/>
  <c r="A4259" i="5"/>
  <c r="A4260" i="5"/>
  <c r="A4261" i="5"/>
  <c r="A4262" i="5"/>
  <c r="A4263" i="5"/>
  <c r="A4264" i="5"/>
  <c r="A4265" i="5"/>
  <c r="A4266" i="5"/>
  <c r="A4267" i="5"/>
  <c r="A4268" i="5"/>
  <c r="A4269" i="5"/>
  <c r="A4270" i="5"/>
  <c r="A4271" i="5"/>
  <c r="A4272" i="5"/>
  <c r="A4273" i="5"/>
  <c r="A4274" i="5"/>
  <c r="A4275" i="5"/>
  <c r="A4276" i="5"/>
  <c r="A4277" i="5"/>
  <c r="A4278" i="5"/>
  <c r="A4279" i="5"/>
  <c r="A4280" i="5"/>
  <c r="A4281" i="5"/>
  <c r="A4282" i="5"/>
  <c r="A4283" i="5"/>
  <c r="A4284" i="5"/>
  <c r="A4285" i="5"/>
  <c r="A4286" i="5"/>
  <c r="A4287" i="5"/>
  <c r="A4288" i="5"/>
  <c r="A4289" i="5"/>
  <c r="A4290" i="5"/>
  <c r="A4291" i="5"/>
  <c r="A4292" i="5"/>
  <c r="A4293" i="5"/>
  <c r="A4294" i="5"/>
  <c r="A4295" i="5"/>
  <c r="A4296" i="5"/>
  <c r="A4297" i="5"/>
  <c r="A4298" i="5"/>
  <c r="A4299" i="5"/>
  <c r="A4300" i="5"/>
  <c r="A4301" i="5"/>
  <c r="A4302" i="5"/>
  <c r="A4303" i="5"/>
  <c r="A4304" i="5"/>
  <c r="A4305" i="5"/>
  <c r="A4306" i="5"/>
  <c r="A4307" i="5"/>
  <c r="A4308" i="5"/>
  <c r="A4309" i="5"/>
  <c r="A4310" i="5"/>
  <c r="A4311" i="5"/>
  <c r="A4312" i="5"/>
  <c r="A4313" i="5"/>
  <c r="A4314" i="5"/>
  <c r="A4315" i="5"/>
  <c r="A4316" i="5"/>
  <c r="A4317" i="5"/>
  <c r="A4318" i="5"/>
  <c r="A4319" i="5"/>
  <c r="A4320" i="5"/>
  <c r="A4321" i="5"/>
  <c r="A4322" i="5"/>
  <c r="A4323" i="5"/>
  <c r="A4324" i="5"/>
  <c r="A4325" i="5"/>
  <c r="A4326" i="5"/>
  <c r="A4327" i="5"/>
  <c r="A4328" i="5"/>
  <c r="A4329" i="5"/>
  <c r="A4330" i="5"/>
  <c r="A4331" i="5"/>
  <c r="A4332" i="5"/>
  <c r="A4333" i="5"/>
  <c r="A4334" i="5"/>
  <c r="A4335" i="5"/>
  <c r="A4336" i="5"/>
  <c r="A4337" i="5"/>
  <c r="A4338" i="5"/>
  <c r="A4339" i="5"/>
  <c r="A4340" i="5"/>
  <c r="A4341" i="5"/>
  <c r="A4342" i="5"/>
  <c r="A4343" i="5"/>
  <c r="A4344" i="5"/>
  <c r="A4345" i="5"/>
  <c r="A4346" i="5"/>
  <c r="A4347" i="5"/>
  <c r="A4348" i="5"/>
  <c r="A4349" i="5"/>
  <c r="A4350" i="5"/>
  <c r="A4351" i="5"/>
  <c r="A4352" i="5"/>
  <c r="A4353" i="5"/>
  <c r="A4354" i="5"/>
  <c r="A4355" i="5"/>
  <c r="A4356" i="5"/>
  <c r="A4357" i="5"/>
  <c r="A4358" i="5"/>
  <c r="A4359" i="5"/>
  <c r="A4360" i="5"/>
  <c r="A4361" i="5"/>
  <c r="A4362" i="5"/>
  <c r="A4363" i="5"/>
  <c r="A4364" i="5"/>
  <c r="A4365" i="5"/>
  <c r="A4366" i="5"/>
  <c r="A4367" i="5"/>
  <c r="A4368" i="5"/>
  <c r="A4369" i="5"/>
  <c r="A4370" i="5"/>
  <c r="A4371" i="5"/>
  <c r="A4372" i="5"/>
  <c r="A4373" i="5"/>
  <c r="A4374" i="5"/>
  <c r="A4375" i="5"/>
  <c r="A4376" i="5"/>
  <c r="A4377" i="5"/>
  <c r="A4378" i="5"/>
  <c r="A4379" i="5"/>
  <c r="A4380" i="5"/>
  <c r="A4381" i="5"/>
  <c r="A4382" i="5"/>
  <c r="A4383" i="5"/>
  <c r="A4384" i="5"/>
  <c r="A4385" i="5"/>
  <c r="A4386" i="5"/>
  <c r="A4387" i="5"/>
  <c r="A4388" i="5"/>
  <c r="A4389" i="5"/>
  <c r="A4390" i="5"/>
  <c r="A4391" i="5"/>
  <c r="A4392" i="5"/>
  <c r="A4393" i="5"/>
  <c r="A4394" i="5"/>
  <c r="A4395" i="5"/>
  <c r="A4396" i="5"/>
  <c r="A4397" i="5"/>
  <c r="A4398" i="5"/>
  <c r="A4399" i="5"/>
  <c r="A4400" i="5"/>
  <c r="A4401" i="5"/>
  <c r="A4402" i="5"/>
  <c r="A4403" i="5"/>
  <c r="A4404" i="5"/>
  <c r="A4405" i="5"/>
  <c r="A4406" i="5"/>
  <c r="A4407" i="5"/>
  <c r="A4408" i="5"/>
  <c r="A4409" i="5"/>
  <c r="A4410" i="5"/>
  <c r="A4411" i="5"/>
  <c r="A4412" i="5"/>
  <c r="A4413" i="5"/>
  <c r="A4414" i="5"/>
  <c r="A4415" i="5"/>
  <c r="A4416" i="5"/>
  <c r="A4417" i="5"/>
  <c r="A4418" i="5"/>
  <c r="A4419" i="5"/>
  <c r="A4420" i="5"/>
  <c r="A4421" i="5"/>
  <c r="A4422" i="5"/>
  <c r="A4423" i="5"/>
  <c r="A4424" i="5"/>
  <c r="A4425" i="5"/>
  <c r="A4426" i="5"/>
  <c r="A4427" i="5"/>
  <c r="A4428" i="5"/>
  <c r="A4429" i="5"/>
  <c r="A4430" i="5"/>
  <c r="A4431" i="5"/>
  <c r="A4432" i="5"/>
  <c r="A4433" i="5"/>
  <c r="A4434" i="5"/>
  <c r="A4435" i="5"/>
  <c r="A4436" i="5"/>
  <c r="A4437" i="5"/>
  <c r="A4438" i="5"/>
  <c r="A4439" i="5"/>
  <c r="A4440" i="5"/>
  <c r="A4441" i="5"/>
  <c r="A4442" i="5"/>
  <c r="A4443" i="5"/>
  <c r="A4444" i="5"/>
  <c r="A4445" i="5"/>
  <c r="A4446" i="5"/>
  <c r="A4447" i="5"/>
  <c r="A4448" i="5"/>
  <c r="A4449" i="5"/>
  <c r="A4450" i="5"/>
  <c r="A4451" i="5"/>
  <c r="A4452" i="5"/>
  <c r="A4453" i="5"/>
  <c r="A4454" i="5"/>
  <c r="A4455" i="5"/>
  <c r="A4456" i="5"/>
  <c r="A4457" i="5"/>
  <c r="A4458" i="5"/>
  <c r="A4459" i="5"/>
  <c r="A4460" i="5"/>
  <c r="A4461" i="5"/>
  <c r="A4462" i="5"/>
  <c r="A4463" i="5"/>
  <c r="A4464" i="5"/>
  <c r="A4465" i="5"/>
  <c r="A4466" i="5"/>
  <c r="A4467" i="5"/>
  <c r="A4468" i="5"/>
  <c r="A4469" i="5"/>
  <c r="A4470" i="5"/>
  <c r="A4471" i="5"/>
  <c r="A4472" i="5"/>
  <c r="A4473" i="5"/>
  <c r="A4474" i="5"/>
  <c r="A4475" i="5"/>
  <c r="A4476" i="5"/>
  <c r="A4477" i="5"/>
  <c r="A4478" i="5"/>
  <c r="A4479" i="5"/>
  <c r="A4480" i="5"/>
  <c r="A4481" i="5"/>
  <c r="A4482" i="5"/>
  <c r="A4483" i="5"/>
  <c r="A4484" i="5"/>
  <c r="A4485" i="5"/>
  <c r="A4486" i="5"/>
  <c r="A4487" i="5"/>
  <c r="A4488" i="5"/>
  <c r="A4489" i="5"/>
  <c r="A4490" i="5"/>
  <c r="A4491" i="5"/>
  <c r="A4492" i="5"/>
  <c r="A4493" i="5"/>
  <c r="A4494" i="5"/>
  <c r="A4495" i="5"/>
  <c r="A4496" i="5"/>
  <c r="A4497" i="5"/>
  <c r="A4498" i="5"/>
  <c r="A4499" i="5"/>
  <c r="A4500" i="5"/>
  <c r="A4501" i="5"/>
  <c r="A4502" i="5"/>
  <c r="A4503" i="5"/>
  <c r="A4504" i="5"/>
  <c r="A4505" i="5"/>
  <c r="A4506" i="5"/>
  <c r="A4507" i="5"/>
  <c r="A4508" i="5"/>
  <c r="A4509" i="5"/>
  <c r="A4510" i="5"/>
  <c r="A4511" i="5"/>
  <c r="A4512" i="5"/>
  <c r="A4513" i="5"/>
  <c r="A4514" i="5"/>
  <c r="A4515" i="5"/>
  <c r="A4516" i="5"/>
  <c r="A4517" i="5"/>
  <c r="A4518" i="5"/>
  <c r="A4519" i="5"/>
  <c r="A4520" i="5"/>
  <c r="A4521" i="5"/>
  <c r="A4522" i="5"/>
  <c r="A4523" i="5"/>
  <c r="A4524" i="5"/>
  <c r="A4525" i="5"/>
  <c r="A4526" i="5"/>
  <c r="A4527" i="5"/>
  <c r="A4528" i="5"/>
  <c r="A4529" i="5"/>
  <c r="A4530" i="5"/>
  <c r="A4531" i="5"/>
  <c r="A4532" i="5"/>
  <c r="A4533" i="5"/>
  <c r="A4534" i="5"/>
  <c r="A4535" i="5"/>
  <c r="A4536" i="5"/>
  <c r="A4537" i="5"/>
  <c r="A4538" i="5"/>
  <c r="A4539" i="5"/>
  <c r="A4540" i="5"/>
  <c r="A4541" i="5"/>
  <c r="A4542" i="5"/>
  <c r="A4543" i="5"/>
  <c r="A4544" i="5"/>
  <c r="A4545" i="5"/>
  <c r="A4546" i="5"/>
  <c r="A4547" i="5"/>
  <c r="A4548" i="5"/>
  <c r="A4549" i="5"/>
  <c r="A4550" i="5"/>
  <c r="A4551" i="5"/>
  <c r="A4552" i="5"/>
  <c r="A4553" i="5"/>
  <c r="A4554" i="5"/>
  <c r="A4555" i="5"/>
  <c r="A4556" i="5"/>
  <c r="A4557" i="5"/>
  <c r="A4558" i="5"/>
  <c r="A4559" i="5"/>
  <c r="A4560" i="5"/>
  <c r="A4561" i="5"/>
  <c r="A4562" i="5"/>
  <c r="A4563" i="5"/>
  <c r="A4564" i="5"/>
  <c r="A4565" i="5"/>
  <c r="A4566" i="5"/>
  <c r="A4567" i="5"/>
  <c r="A4568" i="5"/>
  <c r="A4569" i="5"/>
  <c r="A4570" i="5"/>
  <c r="A4571" i="5"/>
  <c r="A4572" i="5"/>
  <c r="A4573" i="5"/>
  <c r="A4574" i="5"/>
  <c r="A4575" i="5"/>
  <c r="A4576" i="5"/>
  <c r="A4577" i="5"/>
  <c r="A4578" i="5"/>
  <c r="A4579" i="5"/>
  <c r="A4580" i="5"/>
  <c r="A4581" i="5"/>
  <c r="A4582" i="5"/>
  <c r="A4583" i="5"/>
  <c r="A4584" i="5"/>
  <c r="A4585" i="5"/>
  <c r="A4586" i="5"/>
  <c r="A4587" i="5"/>
  <c r="A4588" i="5"/>
  <c r="A4589" i="5"/>
  <c r="A4590" i="5"/>
  <c r="A4591" i="5"/>
  <c r="A4592" i="5"/>
  <c r="A4593" i="5"/>
  <c r="A4594" i="5"/>
  <c r="A4595" i="5"/>
  <c r="A4596" i="5"/>
  <c r="A4597" i="5"/>
  <c r="A4598" i="5"/>
  <c r="A4599" i="5"/>
  <c r="A4600" i="5"/>
  <c r="A4601" i="5"/>
  <c r="A4602" i="5"/>
  <c r="A4603" i="5"/>
  <c r="A4604" i="5"/>
  <c r="A4605" i="5"/>
  <c r="A4606" i="5"/>
  <c r="A4607" i="5"/>
  <c r="A4608" i="5"/>
  <c r="A4609" i="5"/>
  <c r="A4610" i="5"/>
  <c r="A4611" i="5"/>
  <c r="A4612" i="5"/>
  <c r="A4613" i="5"/>
  <c r="A4614" i="5"/>
  <c r="A4615" i="5"/>
  <c r="A4616" i="5"/>
  <c r="A4617" i="5"/>
  <c r="A4618" i="5"/>
  <c r="A4619" i="5"/>
  <c r="A4620" i="5"/>
  <c r="A4621" i="5"/>
  <c r="A4622" i="5"/>
  <c r="A4623" i="5"/>
  <c r="A4624" i="5"/>
  <c r="A4625" i="5"/>
  <c r="A4626" i="5"/>
  <c r="A4627" i="5"/>
  <c r="A4628" i="5"/>
  <c r="A4629" i="5"/>
  <c r="A4630" i="5"/>
  <c r="A4631" i="5"/>
  <c r="A4632" i="5"/>
  <c r="A4633" i="5"/>
  <c r="A4634" i="5"/>
  <c r="A4635" i="5"/>
  <c r="A4636" i="5"/>
  <c r="A4637" i="5"/>
  <c r="A4638" i="5"/>
  <c r="A4639" i="5"/>
  <c r="A4640" i="5"/>
  <c r="A4641" i="5"/>
  <c r="A4642" i="5"/>
  <c r="A4643" i="5"/>
  <c r="A4644" i="5"/>
  <c r="A4645" i="5"/>
  <c r="A4646" i="5"/>
  <c r="A4647" i="5"/>
  <c r="A4648" i="5"/>
  <c r="A4649" i="5"/>
  <c r="A4650" i="5"/>
  <c r="A4651" i="5"/>
  <c r="A4652" i="5"/>
  <c r="A4653" i="5"/>
  <c r="A4654" i="5"/>
  <c r="A4655" i="5"/>
  <c r="A4656" i="5"/>
  <c r="A4657" i="5"/>
  <c r="A4658" i="5"/>
  <c r="A4659" i="5"/>
  <c r="A4660" i="5"/>
  <c r="A4661" i="5"/>
  <c r="A4662" i="5"/>
  <c r="A4663" i="5"/>
  <c r="A4664" i="5"/>
  <c r="A4665" i="5"/>
  <c r="A4666" i="5"/>
  <c r="A4667" i="5"/>
  <c r="A4668" i="5"/>
  <c r="A4669" i="5"/>
  <c r="A4670" i="5"/>
  <c r="A4671" i="5"/>
  <c r="A4672" i="5"/>
  <c r="A4673" i="5"/>
  <c r="A4674" i="5"/>
  <c r="A4675" i="5"/>
  <c r="A4676" i="5"/>
  <c r="A4677" i="5"/>
  <c r="A4678" i="5"/>
  <c r="A4679" i="5"/>
  <c r="A4680" i="5"/>
  <c r="A4681" i="5"/>
  <c r="A4682" i="5"/>
  <c r="A4683" i="5"/>
  <c r="A4684" i="5"/>
  <c r="A4685" i="5"/>
  <c r="A4686" i="5"/>
  <c r="A4687" i="5"/>
  <c r="A4688" i="5"/>
  <c r="A4689" i="5"/>
  <c r="A4690" i="5"/>
  <c r="A4691" i="5"/>
  <c r="A4692" i="5"/>
  <c r="A4693" i="5"/>
  <c r="A4694" i="5"/>
  <c r="A4695" i="5"/>
  <c r="A4696" i="5"/>
  <c r="A4697" i="5"/>
  <c r="A4698" i="5"/>
  <c r="A4699" i="5"/>
  <c r="A4700" i="5"/>
  <c r="A4701" i="5"/>
  <c r="A4702" i="5"/>
  <c r="A4703" i="5"/>
  <c r="A4704" i="5"/>
  <c r="A4705" i="5"/>
  <c r="A4706" i="5"/>
  <c r="A4707" i="5"/>
  <c r="A4708" i="5"/>
  <c r="A4709" i="5"/>
  <c r="A4710" i="5"/>
  <c r="A4711" i="5"/>
  <c r="A4712" i="5"/>
  <c r="A4713" i="5"/>
  <c r="A4714" i="5"/>
  <c r="A4715" i="5"/>
  <c r="A4716" i="5"/>
  <c r="A4717" i="5"/>
  <c r="A4718" i="5"/>
  <c r="A4719" i="5"/>
  <c r="A4720" i="5"/>
  <c r="A4721" i="5"/>
  <c r="A4722" i="5"/>
  <c r="A4723" i="5"/>
  <c r="A4724" i="5"/>
  <c r="A4725" i="5"/>
  <c r="A4726" i="5"/>
  <c r="A4727" i="5"/>
  <c r="A4728" i="5"/>
  <c r="A4729" i="5"/>
  <c r="A4730" i="5"/>
  <c r="A4731" i="5"/>
  <c r="A4732" i="5"/>
  <c r="A4733" i="5"/>
  <c r="A4734" i="5"/>
  <c r="A4735" i="5"/>
  <c r="A4736" i="5"/>
  <c r="A4737" i="5"/>
  <c r="A4738" i="5"/>
  <c r="A4739" i="5"/>
  <c r="A4740" i="5"/>
  <c r="A4741" i="5"/>
  <c r="A4742" i="5"/>
  <c r="A4743" i="5"/>
  <c r="A4744" i="5"/>
  <c r="A4745" i="5"/>
  <c r="A4746" i="5"/>
  <c r="A4747" i="5"/>
  <c r="A4748" i="5"/>
  <c r="A4749" i="5"/>
  <c r="A4750" i="5"/>
  <c r="A4751" i="5"/>
  <c r="A4752" i="5"/>
  <c r="A4753" i="5"/>
  <c r="A4754" i="5"/>
  <c r="A4755" i="5"/>
  <c r="A4756" i="5"/>
  <c r="A4757" i="5"/>
  <c r="A4758" i="5"/>
  <c r="A4759" i="5"/>
  <c r="A4760" i="5"/>
  <c r="A4761" i="5"/>
  <c r="A4762" i="5"/>
  <c r="A4763" i="5"/>
  <c r="A4764" i="5"/>
  <c r="A4765" i="5"/>
  <c r="A4766" i="5"/>
  <c r="A4767" i="5"/>
  <c r="A4768" i="5"/>
  <c r="A4769" i="5"/>
  <c r="A4770" i="5"/>
  <c r="A4771" i="5"/>
  <c r="A4772" i="5"/>
  <c r="A4773" i="5"/>
  <c r="A4774" i="5"/>
  <c r="A4775" i="5"/>
  <c r="A4776" i="5"/>
  <c r="A4777" i="5"/>
  <c r="A4778" i="5"/>
  <c r="A4779" i="5"/>
  <c r="A4780" i="5"/>
  <c r="A4781" i="5"/>
  <c r="A4782" i="5"/>
  <c r="A4783" i="5"/>
  <c r="A4784" i="5"/>
  <c r="A4785" i="5"/>
  <c r="A4786" i="5"/>
  <c r="A4787" i="5"/>
  <c r="A4788" i="5"/>
  <c r="A4789" i="5"/>
  <c r="A4790" i="5"/>
  <c r="A4791" i="5"/>
  <c r="A4792" i="5"/>
  <c r="A4793" i="5"/>
  <c r="A4794" i="5"/>
  <c r="A4795" i="5"/>
  <c r="A4796" i="5"/>
  <c r="A4797" i="5"/>
  <c r="A4798" i="5"/>
  <c r="A4799" i="5"/>
  <c r="A4800" i="5"/>
  <c r="A4801" i="5"/>
  <c r="A4802" i="5"/>
  <c r="A4803" i="5"/>
  <c r="A4804" i="5"/>
  <c r="A4805" i="5"/>
  <c r="A4806" i="5"/>
  <c r="A4807" i="5"/>
  <c r="A4808" i="5"/>
  <c r="A4809" i="5"/>
  <c r="A4810" i="5"/>
  <c r="A4811" i="5"/>
  <c r="A4812" i="5"/>
  <c r="A4813" i="5"/>
  <c r="A4814" i="5"/>
  <c r="A4815" i="5"/>
  <c r="A4816" i="5"/>
  <c r="A4817" i="5"/>
  <c r="A4818" i="5"/>
  <c r="A4819" i="5"/>
  <c r="A4820" i="5"/>
  <c r="A4821" i="5"/>
  <c r="A4822" i="5"/>
  <c r="A4823" i="5"/>
  <c r="A4824" i="5"/>
  <c r="A4825" i="5"/>
  <c r="A4826" i="5"/>
  <c r="A4827" i="5"/>
  <c r="A4828" i="5"/>
  <c r="A4829" i="5"/>
  <c r="A4830" i="5"/>
  <c r="A4831" i="5"/>
  <c r="A4832" i="5"/>
  <c r="A4833" i="5"/>
  <c r="A4834" i="5"/>
  <c r="A4835" i="5"/>
  <c r="A4836" i="5"/>
  <c r="A4837" i="5"/>
  <c r="A4838" i="5"/>
  <c r="A4839" i="5"/>
  <c r="A4840" i="5"/>
  <c r="A4841" i="5"/>
  <c r="A4842" i="5"/>
  <c r="A4843" i="5"/>
  <c r="A4844" i="5"/>
  <c r="A4845" i="5"/>
  <c r="A4846" i="5"/>
  <c r="A4847" i="5"/>
  <c r="A4848" i="5"/>
  <c r="A4849" i="5"/>
  <c r="A4850" i="5"/>
  <c r="A4851" i="5"/>
  <c r="A4852" i="5"/>
  <c r="A4853" i="5"/>
  <c r="A4854" i="5"/>
  <c r="A4855" i="5"/>
  <c r="A4856" i="5"/>
  <c r="A4857" i="5"/>
  <c r="A4858" i="5"/>
  <c r="A4859" i="5"/>
  <c r="A4860" i="5"/>
  <c r="A4861" i="5"/>
  <c r="A4862" i="5"/>
  <c r="A4863" i="5"/>
  <c r="A4864" i="5"/>
  <c r="A4865" i="5"/>
  <c r="A4866" i="5"/>
  <c r="A4867" i="5"/>
  <c r="A4868" i="5"/>
  <c r="A4869" i="5"/>
  <c r="A4870" i="5"/>
  <c r="A4871" i="5"/>
  <c r="A4872" i="5"/>
  <c r="A4873" i="5"/>
  <c r="A4874" i="5"/>
  <c r="A4875" i="5"/>
  <c r="A4876" i="5"/>
  <c r="A4877" i="5"/>
  <c r="A4878" i="5"/>
  <c r="A4879" i="5"/>
  <c r="A4880" i="5"/>
  <c r="A4881" i="5"/>
  <c r="A4882" i="5"/>
  <c r="A4883" i="5"/>
  <c r="A4884" i="5"/>
  <c r="A4885" i="5"/>
  <c r="A4886" i="5"/>
  <c r="A4887" i="5"/>
  <c r="A4888" i="5"/>
  <c r="A4889" i="5"/>
  <c r="A4890" i="5"/>
  <c r="A4891" i="5"/>
  <c r="A4892" i="5"/>
  <c r="A4893" i="5"/>
  <c r="A4894" i="5"/>
  <c r="A4895" i="5"/>
  <c r="A4896" i="5"/>
  <c r="A4897" i="5"/>
  <c r="A4898" i="5"/>
  <c r="A4899" i="5"/>
  <c r="A4900" i="5"/>
  <c r="A4901" i="5"/>
  <c r="A4902" i="5"/>
  <c r="A4903" i="5"/>
  <c r="A4904" i="5"/>
  <c r="A4905" i="5"/>
  <c r="A4906" i="5"/>
  <c r="A4907" i="5"/>
  <c r="A4908" i="5"/>
  <c r="A4909" i="5"/>
  <c r="A4910" i="5"/>
  <c r="A4911" i="5"/>
  <c r="A4912" i="5"/>
  <c r="A4913" i="5"/>
  <c r="A4914" i="5"/>
  <c r="A4915" i="5"/>
  <c r="A4916" i="5"/>
  <c r="A4917" i="5"/>
  <c r="A4918" i="5"/>
  <c r="A4919" i="5"/>
  <c r="A4920" i="5"/>
  <c r="A4921" i="5"/>
  <c r="A4922" i="5"/>
  <c r="A4923" i="5"/>
  <c r="A4924" i="5"/>
  <c r="A4925" i="5"/>
  <c r="A4926" i="5"/>
  <c r="A4927" i="5"/>
  <c r="A4928" i="5"/>
  <c r="A4929" i="5"/>
  <c r="A4930" i="5"/>
  <c r="A4931" i="5"/>
  <c r="A4932" i="5"/>
  <c r="A4933" i="5"/>
  <c r="A4934" i="5"/>
  <c r="A4935" i="5"/>
  <c r="A4936" i="5"/>
  <c r="A4937" i="5"/>
  <c r="A4938" i="5"/>
  <c r="A4939" i="5"/>
  <c r="A4940" i="5"/>
  <c r="A4941" i="5"/>
  <c r="A4942" i="5"/>
  <c r="A4943" i="5"/>
  <c r="A4944" i="5"/>
  <c r="A4945" i="5"/>
  <c r="A4946" i="5"/>
  <c r="A4947" i="5"/>
  <c r="A4948" i="5"/>
  <c r="A4949" i="5"/>
  <c r="A4950" i="5"/>
  <c r="A4951" i="5"/>
  <c r="A4952" i="5"/>
  <c r="A4953" i="5"/>
  <c r="A4954" i="5"/>
  <c r="A4955" i="5"/>
  <c r="A4956" i="5"/>
  <c r="A4957" i="5"/>
  <c r="A4958" i="5"/>
  <c r="A4959" i="5"/>
  <c r="A4960" i="5"/>
  <c r="A4961" i="5"/>
  <c r="A4962" i="5"/>
  <c r="A4963" i="5"/>
  <c r="A4964" i="5"/>
  <c r="A4965" i="5"/>
  <c r="A4966" i="5"/>
  <c r="A4967" i="5"/>
  <c r="A4968" i="5"/>
  <c r="A4969" i="5"/>
  <c r="A4970" i="5"/>
  <c r="A4971" i="5"/>
  <c r="A4972" i="5"/>
  <c r="A4973" i="5"/>
  <c r="A4974" i="5"/>
  <c r="A4975" i="5"/>
  <c r="A4976" i="5"/>
  <c r="A4977" i="5"/>
  <c r="A4978" i="5"/>
  <c r="A4979" i="5"/>
  <c r="A4980" i="5"/>
  <c r="A4981" i="5"/>
  <c r="A4982" i="5"/>
  <c r="A4983" i="5"/>
  <c r="A4984" i="5"/>
  <c r="A4985" i="5"/>
  <c r="A4986" i="5"/>
  <c r="A4987" i="5"/>
  <c r="A4988" i="5"/>
  <c r="A4989" i="5"/>
  <c r="A4990" i="5"/>
  <c r="A4991" i="5"/>
  <c r="A4992" i="5"/>
  <c r="A4993" i="5"/>
  <c r="A4994" i="5"/>
  <c r="A4995" i="5"/>
  <c r="A4996" i="5"/>
  <c r="A4997" i="5"/>
  <c r="A4998" i="5"/>
  <c r="A4999" i="5"/>
  <c r="A5000" i="5"/>
  <c r="A5001" i="5"/>
  <c r="A5002" i="5"/>
  <c r="A5003" i="5"/>
  <c r="A5004" i="5"/>
  <c r="A5005" i="5"/>
  <c r="A5006" i="5"/>
  <c r="A5007" i="5"/>
  <c r="A5008" i="5"/>
  <c r="A5009" i="5"/>
  <c r="A5010" i="5"/>
  <c r="A5011" i="5"/>
  <c r="A5012" i="5"/>
  <c r="A5013" i="5"/>
  <c r="A5014" i="5"/>
  <c r="A5015" i="5"/>
  <c r="A5016" i="5"/>
  <c r="A5017" i="5"/>
  <c r="A5018" i="5"/>
  <c r="A5019" i="5"/>
  <c r="A5020" i="5"/>
  <c r="A5021" i="5"/>
  <c r="A5022" i="5"/>
  <c r="A5023" i="5"/>
  <c r="A5024" i="5"/>
  <c r="A5025" i="5"/>
  <c r="A5026" i="5"/>
  <c r="A5027" i="5"/>
  <c r="A5028" i="5"/>
  <c r="A5029" i="5"/>
  <c r="A5030" i="5"/>
  <c r="A5031" i="5"/>
  <c r="A5032" i="5"/>
  <c r="A5033" i="5"/>
  <c r="A5034" i="5"/>
  <c r="A5035" i="5"/>
  <c r="A5036" i="5"/>
  <c r="A5037" i="5"/>
  <c r="A5038" i="5"/>
  <c r="A5039" i="5"/>
  <c r="A5040" i="5"/>
  <c r="A5041" i="5"/>
  <c r="A5042" i="5"/>
  <c r="A5043" i="5"/>
  <c r="A5044" i="5"/>
  <c r="A5045" i="5"/>
  <c r="A5046" i="5"/>
  <c r="A5047" i="5"/>
  <c r="A5048" i="5"/>
  <c r="A5049" i="5"/>
  <c r="A5050" i="5"/>
  <c r="A5051" i="5"/>
  <c r="A5052" i="5"/>
  <c r="A5053" i="5"/>
  <c r="A5054" i="5"/>
  <c r="A5055" i="5"/>
  <c r="A5056" i="5"/>
  <c r="A5057" i="5"/>
  <c r="A5058" i="5"/>
  <c r="A5059" i="5"/>
  <c r="A5060" i="5"/>
  <c r="A5061" i="5"/>
  <c r="A5062" i="5"/>
  <c r="A5063" i="5"/>
  <c r="A5064" i="5"/>
  <c r="A5065" i="5"/>
  <c r="A5066" i="5"/>
  <c r="A5067" i="5"/>
  <c r="A5068" i="5"/>
  <c r="A5069" i="5"/>
  <c r="A5070" i="5"/>
  <c r="A5071" i="5"/>
  <c r="A5072" i="5"/>
  <c r="A5073" i="5"/>
  <c r="A5074" i="5"/>
  <c r="A5075" i="5"/>
  <c r="A5076" i="5"/>
  <c r="A5077" i="5"/>
  <c r="A5078" i="5"/>
  <c r="A5079" i="5"/>
  <c r="A5080" i="5"/>
  <c r="A5081" i="5"/>
  <c r="A5082" i="5"/>
  <c r="A5083" i="5"/>
  <c r="A5084" i="5"/>
  <c r="A5085" i="5"/>
  <c r="A5086" i="5"/>
  <c r="A5087" i="5"/>
  <c r="A5088" i="5"/>
  <c r="A5089" i="5"/>
  <c r="A5090" i="5"/>
  <c r="A5091" i="5"/>
  <c r="A5092" i="5"/>
  <c r="A5093" i="5"/>
  <c r="A5094" i="5"/>
  <c r="A5095" i="5"/>
  <c r="A5096" i="5"/>
  <c r="A5097" i="5"/>
  <c r="A5098" i="5"/>
  <c r="A5099" i="5"/>
  <c r="A5100" i="5"/>
  <c r="A5101" i="5"/>
  <c r="A5102" i="5"/>
  <c r="A5103" i="5"/>
  <c r="A5104" i="5"/>
  <c r="A5105" i="5"/>
  <c r="A5106" i="5"/>
  <c r="A5107" i="5"/>
  <c r="A5108" i="5"/>
  <c r="A5109" i="5"/>
  <c r="A5110" i="5"/>
  <c r="A5111" i="5"/>
  <c r="A5112" i="5"/>
  <c r="A5113" i="5"/>
  <c r="A5114" i="5"/>
  <c r="A5115" i="5"/>
  <c r="A5116" i="5"/>
  <c r="A5117" i="5"/>
  <c r="A5118" i="5"/>
  <c r="A5119" i="5"/>
  <c r="A5120" i="5"/>
  <c r="A5121" i="5"/>
  <c r="A5122" i="5"/>
  <c r="A5123" i="5"/>
  <c r="A5124" i="5"/>
  <c r="A5125" i="5"/>
  <c r="A5126" i="5"/>
  <c r="A5127" i="5"/>
  <c r="A5128" i="5"/>
  <c r="A5129" i="5"/>
  <c r="A5130" i="5"/>
  <c r="A5131" i="5"/>
  <c r="A5132" i="5"/>
  <c r="A5133" i="5"/>
  <c r="A5134" i="5"/>
  <c r="A5135" i="5"/>
  <c r="A5136" i="5"/>
  <c r="A5137" i="5"/>
  <c r="A5138" i="5"/>
  <c r="A5139" i="5"/>
  <c r="A5140" i="5"/>
  <c r="A5141" i="5"/>
  <c r="A5142" i="5"/>
  <c r="A5143" i="5"/>
  <c r="A5144" i="5"/>
  <c r="A5145" i="5"/>
  <c r="A5146" i="5"/>
  <c r="A5147" i="5"/>
  <c r="A5148" i="5"/>
  <c r="A5149" i="5"/>
  <c r="A5150" i="5"/>
  <c r="A5151" i="5"/>
  <c r="A5152" i="5"/>
  <c r="A5153" i="5"/>
  <c r="A5154" i="5"/>
  <c r="A5155" i="5"/>
  <c r="A5156" i="5"/>
  <c r="A5157" i="5"/>
  <c r="A5158" i="5"/>
  <c r="A5159" i="5"/>
  <c r="A5160" i="5"/>
  <c r="A5161" i="5"/>
  <c r="A5162" i="5"/>
  <c r="A5163" i="5"/>
  <c r="A5164" i="5"/>
  <c r="A5165" i="5"/>
  <c r="A5166" i="5"/>
  <c r="A5167" i="5"/>
  <c r="A5168" i="5"/>
  <c r="A5169" i="5"/>
  <c r="A5170" i="5"/>
  <c r="A5171" i="5"/>
  <c r="A5172" i="5"/>
  <c r="A5173" i="5"/>
  <c r="A5174" i="5"/>
  <c r="A5175" i="5"/>
  <c r="A5176" i="5"/>
  <c r="A5177" i="5"/>
  <c r="A5178" i="5"/>
  <c r="A5179" i="5"/>
  <c r="A5180" i="5"/>
  <c r="A5181" i="5"/>
  <c r="A5182" i="5"/>
  <c r="A5183" i="5"/>
  <c r="A5184" i="5"/>
  <c r="A5185" i="5"/>
  <c r="A5186" i="5"/>
  <c r="A5187" i="5"/>
  <c r="A5188" i="5"/>
  <c r="A5189" i="5"/>
  <c r="A5190" i="5"/>
  <c r="A5191" i="5"/>
  <c r="A5192" i="5"/>
  <c r="A5193" i="5"/>
  <c r="A5194" i="5"/>
  <c r="A5195" i="5"/>
  <c r="A5196" i="5"/>
  <c r="A5197" i="5"/>
  <c r="A5198" i="5"/>
  <c r="A5199" i="5"/>
  <c r="A5200" i="5"/>
  <c r="A5201" i="5"/>
  <c r="A5202" i="5"/>
  <c r="A5203" i="5"/>
  <c r="A5204" i="5"/>
  <c r="A5205" i="5"/>
  <c r="A5206" i="5"/>
  <c r="A5207" i="5"/>
  <c r="A5208" i="5"/>
  <c r="A5209" i="5"/>
  <c r="A5210" i="5"/>
  <c r="A5211" i="5"/>
  <c r="A5212" i="5"/>
  <c r="A5213" i="5"/>
  <c r="A5214" i="5"/>
  <c r="A5215" i="5"/>
  <c r="A5216" i="5"/>
  <c r="A5217" i="5"/>
  <c r="A5218" i="5"/>
  <c r="A5219" i="5"/>
  <c r="A5220" i="5"/>
  <c r="A5221" i="5"/>
  <c r="A5222" i="5"/>
  <c r="A5223" i="5"/>
  <c r="A5224" i="5"/>
  <c r="A5225" i="5"/>
  <c r="A5226" i="5"/>
  <c r="A5227" i="5"/>
  <c r="A5228" i="5"/>
  <c r="A5229" i="5"/>
  <c r="A5230" i="5"/>
  <c r="A5231" i="5"/>
  <c r="A5232" i="5"/>
  <c r="A5233" i="5"/>
  <c r="A5234" i="5"/>
  <c r="A5235" i="5"/>
  <c r="A5236" i="5"/>
  <c r="A5237" i="5"/>
  <c r="A5238" i="5"/>
  <c r="A5239" i="5"/>
  <c r="A5240" i="5"/>
  <c r="A5241" i="5"/>
  <c r="A5242" i="5"/>
  <c r="A5243" i="5"/>
  <c r="A5244" i="5"/>
  <c r="A5245" i="5"/>
  <c r="A5246" i="5"/>
  <c r="A5247" i="5"/>
  <c r="A5248" i="5"/>
  <c r="A5249" i="5"/>
  <c r="A5250" i="5"/>
  <c r="A5251" i="5"/>
  <c r="A5252" i="5"/>
  <c r="A5253" i="5"/>
  <c r="A5254" i="5"/>
  <c r="A5255" i="5"/>
  <c r="A5256" i="5"/>
  <c r="A5257" i="5"/>
  <c r="A5258" i="5"/>
  <c r="A5259" i="5"/>
  <c r="A5260" i="5"/>
  <c r="A5261" i="5"/>
  <c r="A5262" i="5"/>
  <c r="A5263" i="5"/>
  <c r="A5264" i="5"/>
  <c r="A5265" i="5"/>
  <c r="A5266" i="5"/>
  <c r="A5267" i="5"/>
  <c r="A5268" i="5"/>
  <c r="A5269" i="5"/>
  <c r="A5270" i="5"/>
  <c r="A5271" i="5"/>
  <c r="A5272" i="5"/>
  <c r="A5273" i="5"/>
  <c r="A5274" i="5"/>
  <c r="A5275" i="5"/>
  <c r="A5276" i="5"/>
  <c r="A5277" i="5"/>
  <c r="A5278" i="5"/>
  <c r="A5279" i="5"/>
  <c r="A5280" i="5"/>
  <c r="A5281" i="5"/>
  <c r="A5282" i="5"/>
  <c r="A5283" i="5"/>
  <c r="A5284" i="5"/>
  <c r="A5285" i="5"/>
  <c r="A5286" i="5"/>
  <c r="A5287" i="5"/>
  <c r="A5288" i="5"/>
  <c r="A5289" i="5"/>
  <c r="A5290" i="5"/>
  <c r="A5291" i="5"/>
  <c r="A5292" i="5"/>
  <c r="A5293" i="5"/>
  <c r="A5294" i="5"/>
  <c r="A5295" i="5"/>
  <c r="A5296" i="5"/>
  <c r="A5297" i="5"/>
  <c r="A5298" i="5"/>
  <c r="A5299" i="5"/>
  <c r="A5300" i="5"/>
  <c r="A5301" i="5"/>
  <c r="A5302" i="5"/>
  <c r="A5303" i="5"/>
  <c r="A5304" i="5"/>
  <c r="A5305" i="5"/>
  <c r="A5306" i="5"/>
  <c r="A5307" i="5"/>
  <c r="A5308" i="5"/>
  <c r="A5309" i="5"/>
  <c r="A5310" i="5"/>
  <c r="A5311" i="5"/>
  <c r="A5312" i="5"/>
  <c r="A5313" i="5"/>
  <c r="A5314" i="5"/>
  <c r="A5315" i="5"/>
  <c r="A5316" i="5"/>
  <c r="A5317" i="5"/>
  <c r="A5318" i="5"/>
  <c r="A5319" i="5"/>
  <c r="A5320" i="5"/>
  <c r="A5321" i="5"/>
  <c r="A5322" i="5"/>
  <c r="A5323" i="5"/>
  <c r="A5324" i="5"/>
  <c r="A5325" i="5"/>
  <c r="A5326" i="5"/>
  <c r="A5327" i="5"/>
  <c r="A5328" i="5"/>
  <c r="A5329" i="5"/>
  <c r="A5330" i="5"/>
  <c r="A5331" i="5"/>
  <c r="A5332" i="5"/>
  <c r="A5333" i="5"/>
  <c r="A5334" i="5"/>
  <c r="A5335" i="5"/>
  <c r="A5336" i="5"/>
  <c r="A5337" i="5"/>
  <c r="A5338" i="5"/>
  <c r="A5339" i="5"/>
  <c r="A5340" i="5"/>
  <c r="A5341" i="5"/>
  <c r="A5342" i="5"/>
  <c r="A5343" i="5"/>
  <c r="A5344" i="5"/>
  <c r="A5345" i="5"/>
  <c r="A5346" i="5"/>
  <c r="A5347" i="5"/>
  <c r="A5348" i="5"/>
  <c r="A5349" i="5"/>
  <c r="A5350" i="5"/>
  <c r="A5351" i="5"/>
  <c r="A5352" i="5"/>
  <c r="A5353" i="5"/>
  <c r="A5354" i="5"/>
  <c r="A5355" i="5"/>
  <c r="A5356" i="5"/>
  <c r="A5357" i="5"/>
  <c r="A5358" i="5"/>
  <c r="A5359" i="5"/>
  <c r="A5360" i="5"/>
  <c r="A5361" i="5"/>
  <c r="A5362" i="5"/>
  <c r="A5363" i="5"/>
  <c r="A5364" i="5"/>
  <c r="A5365" i="5"/>
  <c r="A5366" i="5"/>
  <c r="A5367" i="5"/>
  <c r="A5368" i="5"/>
  <c r="A5369" i="5"/>
  <c r="A5370" i="5"/>
  <c r="A5371" i="5"/>
  <c r="A5372" i="5"/>
  <c r="A5373" i="5"/>
  <c r="A5374" i="5"/>
  <c r="A5375" i="5"/>
  <c r="A5376" i="5"/>
  <c r="A5377" i="5"/>
  <c r="A5378" i="5"/>
  <c r="A5379" i="5"/>
  <c r="A5380" i="5"/>
  <c r="A5381" i="5"/>
  <c r="A5382" i="5"/>
  <c r="A5383" i="5"/>
  <c r="A5384" i="5"/>
  <c r="A5385" i="5"/>
  <c r="A5386" i="5"/>
  <c r="A5387" i="5"/>
  <c r="A5388" i="5"/>
  <c r="A5389" i="5"/>
  <c r="A5390" i="5"/>
  <c r="A5391" i="5"/>
  <c r="A5392" i="5"/>
  <c r="A5393" i="5"/>
  <c r="A5394" i="5"/>
  <c r="A5395" i="5"/>
  <c r="A5396" i="5"/>
  <c r="A5397" i="5"/>
  <c r="A5398" i="5"/>
  <c r="A5399" i="5"/>
  <c r="A5400" i="5"/>
  <c r="A5401" i="5"/>
  <c r="A5402" i="5"/>
  <c r="A5403" i="5"/>
  <c r="A5404" i="5"/>
  <c r="A5405" i="5"/>
  <c r="A5406" i="5"/>
  <c r="A5407" i="5"/>
  <c r="A5408" i="5"/>
  <c r="A5409" i="5"/>
  <c r="A5410" i="5"/>
  <c r="A5411" i="5"/>
  <c r="A5412" i="5"/>
  <c r="A5413" i="5"/>
  <c r="A5414" i="5"/>
  <c r="A5415" i="5"/>
  <c r="A5416" i="5"/>
  <c r="A5417" i="5"/>
  <c r="A5418" i="5"/>
  <c r="A5419" i="5"/>
  <c r="A5420" i="5"/>
  <c r="A5421" i="5"/>
  <c r="A5422" i="5"/>
  <c r="A5423" i="5"/>
  <c r="A5424" i="5"/>
  <c r="A5425" i="5"/>
  <c r="A5426" i="5"/>
  <c r="A5427" i="5"/>
  <c r="A5428" i="5"/>
  <c r="A5429" i="5"/>
  <c r="A5430" i="5"/>
  <c r="A5431" i="5"/>
  <c r="A5432" i="5"/>
  <c r="A5433" i="5"/>
  <c r="A5434" i="5"/>
  <c r="A5435" i="5"/>
  <c r="A5436" i="5"/>
  <c r="A5437" i="5"/>
  <c r="A5438" i="5"/>
  <c r="A5439" i="5"/>
  <c r="A5440" i="5"/>
  <c r="A5441" i="5"/>
  <c r="A5442" i="5"/>
  <c r="A5443" i="5"/>
  <c r="A5444" i="5"/>
  <c r="A5445" i="5"/>
  <c r="A5446" i="5"/>
  <c r="A5447" i="5"/>
  <c r="A5448" i="5"/>
  <c r="A5449" i="5"/>
  <c r="A5450" i="5"/>
  <c r="A5451" i="5"/>
  <c r="A5452" i="5"/>
  <c r="A5453" i="5"/>
  <c r="A5454" i="5"/>
  <c r="A5455" i="5"/>
  <c r="A5456" i="5"/>
  <c r="A5457" i="5"/>
  <c r="A5458" i="5"/>
  <c r="A5459" i="5"/>
  <c r="A5460" i="5"/>
  <c r="A5461" i="5"/>
  <c r="A5462" i="5"/>
  <c r="A5463" i="5"/>
  <c r="A5464" i="5"/>
  <c r="A5465" i="5"/>
  <c r="A5466" i="5"/>
  <c r="A5467" i="5"/>
  <c r="A5468" i="5"/>
  <c r="A5469" i="5"/>
  <c r="A5470" i="5"/>
  <c r="A5471" i="5"/>
  <c r="A5472" i="5"/>
  <c r="A5473" i="5"/>
  <c r="A5474" i="5"/>
  <c r="A5475" i="5"/>
  <c r="A5476" i="5"/>
  <c r="A5477" i="5"/>
  <c r="A5478" i="5"/>
  <c r="A5479" i="5"/>
  <c r="A5480" i="5"/>
  <c r="A5481" i="5"/>
  <c r="A5482" i="5"/>
  <c r="A5483" i="5"/>
  <c r="A5484" i="5"/>
  <c r="A5485" i="5"/>
  <c r="A5486" i="5"/>
  <c r="A5487" i="5"/>
  <c r="A5488" i="5"/>
  <c r="A5489" i="5"/>
  <c r="A5490" i="5"/>
  <c r="A5491" i="5"/>
  <c r="A5492" i="5"/>
  <c r="A5493" i="5"/>
  <c r="A5494" i="5"/>
  <c r="A5495" i="5"/>
  <c r="A5496" i="5"/>
  <c r="A5497" i="5"/>
  <c r="A5498" i="5"/>
  <c r="A5499" i="5"/>
  <c r="A5500" i="5"/>
  <c r="A5501" i="5"/>
  <c r="A5502" i="5"/>
  <c r="A5503" i="5"/>
  <c r="A5504" i="5"/>
  <c r="A5505" i="5"/>
  <c r="A5506" i="5"/>
  <c r="A5507" i="5"/>
  <c r="A5508" i="5"/>
  <c r="A5509" i="5"/>
  <c r="A5510" i="5"/>
  <c r="A5511" i="5"/>
  <c r="A5512" i="5"/>
  <c r="A5513" i="5"/>
  <c r="A5514" i="5"/>
  <c r="A5515" i="5"/>
  <c r="A5516" i="5"/>
  <c r="A5517" i="5"/>
  <c r="A5518" i="5"/>
  <c r="A5519" i="5"/>
  <c r="A5520" i="5"/>
  <c r="A5521" i="5"/>
  <c r="A5522" i="5"/>
  <c r="A5523" i="5"/>
  <c r="A5524" i="5"/>
  <c r="A5525" i="5"/>
  <c r="A5526" i="5"/>
  <c r="A5527" i="5"/>
  <c r="A5528" i="5"/>
  <c r="A5529" i="5"/>
  <c r="A5530" i="5"/>
  <c r="A5531" i="5"/>
  <c r="A5532" i="5"/>
  <c r="A5533" i="5"/>
  <c r="A5534" i="5"/>
  <c r="A5535" i="5"/>
  <c r="A5536" i="5"/>
  <c r="A5537" i="5"/>
  <c r="A5538" i="5"/>
  <c r="A5539" i="5"/>
  <c r="A5540" i="5"/>
  <c r="A5541" i="5"/>
  <c r="A5542" i="5"/>
  <c r="A5543" i="5"/>
  <c r="A5544" i="5"/>
  <c r="A5545" i="5"/>
  <c r="A5546" i="5"/>
  <c r="A5547" i="5"/>
  <c r="A5548" i="5"/>
  <c r="A5549" i="5"/>
  <c r="A5550" i="5"/>
  <c r="A5551" i="5"/>
  <c r="A5552" i="5"/>
  <c r="A5553" i="5"/>
  <c r="A5554" i="5"/>
  <c r="A5555" i="5"/>
  <c r="A5556" i="5"/>
  <c r="A5557" i="5"/>
  <c r="A5558" i="5"/>
  <c r="A5559" i="5"/>
  <c r="A5560" i="5"/>
  <c r="A5561" i="5"/>
  <c r="A5562" i="5"/>
  <c r="A5563" i="5"/>
  <c r="A5564" i="5"/>
  <c r="A5565" i="5"/>
  <c r="A5566" i="5"/>
  <c r="A5567" i="5"/>
  <c r="A5568" i="5"/>
  <c r="A5569" i="5"/>
  <c r="A5570" i="5"/>
  <c r="A5571" i="5"/>
  <c r="A5572" i="5"/>
  <c r="A5573" i="5"/>
  <c r="A5574" i="5"/>
  <c r="A5575" i="5"/>
  <c r="A5576" i="5"/>
  <c r="A5577" i="5"/>
  <c r="A5578" i="5"/>
  <c r="A5579" i="5"/>
  <c r="A5580" i="5"/>
  <c r="A5581" i="5"/>
  <c r="A5582" i="5"/>
  <c r="A5583" i="5"/>
  <c r="A5584" i="5"/>
  <c r="A5585" i="5"/>
  <c r="A5586" i="5"/>
  <c r="A5587" i="5"/>
  <c r="A5588" i="5"/>
  <c r="A5589" i="5"/>
  <c r="A5590" i="5"/>
  <c r="A5591" i="5"/>
  <c r="A5592" i="5"/>
  <c r="A5593" i="5"/>
  <c r="A5594" i="5"/>
  <c r="A5595" i="5"/>
  <c r="A5596" i="5"/>
  <c r="A5597" i="5"/>
  <c r="A5598" i="5"/>
  <c r="A5599" i="5"/>
  <c r="A5600" i="5"/>
  <c r="A5601" i="5"/>
  <c r="A5602" i="5"/>
  <c r="A5603" i="5"/>
  <c r="A5604" i="5"/>
  <c r="A5605" i="5"/>
  <c r="A5606" i="5"/>
  <c r="A5607" i="5"/>
  <c r="A5608" i="5"/>
  <c r="A5609" i="5"/>
  <c r="A5610" i="5"/>
  <c r="A5611" i="5"/>
  <c r="A5612" i="5"/>
  <c r="A5613" i="5"/>
  <c r="A5614" i="5"/>
  <c r="A5615" i="5"/>
  <c r="A5616" i="5"/>
  <c r="A5617" i="5"/>
  <c r="A5618" i="5"/>
  <c r="A5619" i="5"/>
  <c r="A5620" i="5"/>
  <c r="A5621" i="5"/>
  <c r="A5622" i="5"/>
  <c r="A5623" i="5"/>
  <c r="A5624" i="5"/>
  <c r="A5625" i="5"/>
  <c r="A5626" i="5"/>
  <c r="A5627" i="5"/>
  <c r="A5628" i="5"/>
  <c r="A5629" i="5"/>
  <c r="A5630" i="5"/>
  <c r="A5631" i="5"/>
  <c r="A5632" i="5"/>
  <c r="A5633" i="5"/>
  <c r="A5634" i="5"/>
  <c r="A5635" i="5"/>
  <c r="A5636" i="5"/>
  <c r="A5637" i="5"/>
  <c r="A5638" i="5"/>
  <c r="A5639" i="5"/>
  <c r="A5640" i="5"/>
  <c r="A5641" i="5"/>
  <c r="A5642" i="5"/>
  <c r="A5643" i="5"/>
  <c r="A5644" i="5"/>
  <c r="A5645" i="5"/>
  <c r="A5646" i="5"/>
  <c r="A5647" i="5"/>
  <c r="A5648" i="5"/>
  <c r="A5649" i="5"/>
  <c r="A5650" i="5"/>
  <c r="A5651" i="5"/>
  <c r="A5652" i="5"/>
  <c r="A5653" i="5"/>
  <c r="A5654" i="5"/>
  <c r="A5655" i="5"/>
  <c r="A5656" i="5"/>
  <c r="A5657" i="5"/>
  <c r="A5658" i="5"/>
  <c r="A5659" i="5"/>
  <c r="A5660" i="5"/>
  <c r="A5661" i="5"/>
  <c r="A5662" i="5"/>
  <c r="A5663" i="5"/>
  <c r="A5664" i="5"/>
  <c r="A5665" i="5"/>
  <c r="A5666" i="5"/>
  <c r="A5667" i="5"/>
  <c r="A5668" i="5"/>
  <c r="A5669" i="5"/>
  <c r="A5670" i="5"/>
  <c r="A5671" i="5"/>
  <c r="A5672" i="5"/>
  <c r="A5673" i="5"/>
  <c r="A5674" i="5"/>
  <c r="A5675" i="5"/>
  <c r="A5676" i="5"/>
  <c r="A5677" i="5"/>
  <c r="A5678" i="5"/>
  <c r="A5679" i="5"/>
  <c r="A5680" i="5"/>
  <c r="A5681" i="5"/>
  <c r="A5682" i="5"/>
  <c r="A5683" i="5"/>
  <c r="A5684" i="5"/>
  <c r="A5685" i="5"/>
  <c r="A5686" i="5"/>
  <c r="A5687" i="5"/>
  <c r="A5688" i="5"/>
  <c r="A5689" i="5"/>
  <c r="A5690" i="5"/>
  <c r="A5691" i="5"/>
  <c r="A5692" i="5"/>
  <c r="A5693" i="5"/>
  <c r="A5694" i="5"/>
  <c r="A5695" i="5"/>
  <c r="A5696" i="5"/>
  <c r="A5697" i="5"/>
  <c r="A5698" i="5"/>
  <c r="A5699" i="5"/>
  <c r="A5700" i="5"/>
  <c r="A5701" i="5"/>
  <c r="A5702" i="5"/>
  <c r="A5703" i="5"/>
  <c r="A5704" i="5"/>
  <c r="A5705" i="5"/>
  <c r="A5706" i="5"/>
  <c r="A5707" i="5"/>
  <c r="A5708" i="5"/>
  <c r="A5709" i="5"/>
  <c r="A5710" i="5"/>
  <c r="A5711" i="5"/>
  <c r="A5712" i="5"/>
  <c r="A5713" i="5"/>
  <c r="A5714" i="5"/>
  <c r="A5715" i="5"/>
  <c r="A5716" i="5"/>
  <c r="A5717" i="5"/>
  <c r="A5718" i="5"/>
  <c r="A5719" i="5"/>
  <c r="A5720" i="5"/>
  <c r="A5721" i="5"/>
  <c r="A5722" i="5"/>
  <c r="A5723" i="5"/>
  <c r="A5724" i="5"/>
  <c r="A5725" i="5"/>
  <c r="A5726" i="5"/>
  <c r="A5727" i="5"/>
  <c r="A5728" i="5"/>
  <c r="A5729" i="5"/>
  <c r="A5730" i="5"/>
  <c r="A5731" i="5"/>
  <c r="A5732" i="5"/>
  <c r="A5733" i="5"/>
  <c r="A5734" i="5"/>
  <c r="A5735" i="5"/>
  <c r="A5736" i="5"/>
  <c r="A5737" i="5"/>
  <c r="A5738" i="5"/>
  <c r="A5739" i="5"/>
  <c r="A5740" i="5"/>
  <c r="A5741" i="5"/>
  <c r="A5742" i="5"/>
  <c r="A5743" i="5"/>
  <c r="A5744" i="5"/>
  <c r="A5745" i="5"/>
  <c r="A5746" i="5"/>
  <c r="A5747" i="5"/>
  <c r="A5748" i="5"/>
  <c r="A5749" i="5"/>
  <c r="A5750" i="5"/>
  <c r="A5751" i="5"/>
  <c r="A5752" i="5"/>
  <c r="A5753" i="5"/>
  <c r="A5754" i="5"/>
  <c r="A5755" i="5"/>
  <c r="A5756" i="5"/>
  <c r="A5757" i="5"/>
  <c r="A5758" i="5"/>
  <c r="A5759" i="5"/>
  <c r="A5760" i="5"/>
  <c r="A5761" i="5"/>
  <c r="A5762" i="5"/>
  <c r="A5763" i="5"/>
  <c r="A5764" i="5"/>
  <c r="A5765" i="5"/>
  <c r="A5766" i="5"/>
  <c r="A5767" i="5"/>
  <c r="A5768" i="5"/>
  <c r="A5769" i="5"/>
  <c r="A5770" i="5"/>
  <c r="A5771" i="5"/>
  <c r="A5772" i="5"/>
  <c r="A5773" i="5"/>
  <c r="A5774" i="5"/>
  <c r="A5775" i="5"/>
  <c r="A5776" i="5"/>
  <c r="A5777" i="5"/>
  <c r="A5778" i="5"/>
  <c r="A5779" i="5"/>
  <c r="A5780" i="5"/>
  <c r="A5781" i="5"/>
  <c r="A5782" i="5"/>
  <c r="A5783" i="5"/>
  <c r="A5784" i="5"/>
  <c r="A5785" i="5"/>
  <c r="A5786" i="5"/>
  <c r="A5787" i="5"/>
  <c r="A5788" i="5"/>
  <c r="A5789" i="5"/>
  <c r="A5790" i="5"/>
  <c r="A5791" i="5"/>
  <c r="A5792" i="5"/>
  <c r="A5793" i="5"/>
  <c r="A5794" i="5"/>
  <c r="A5795" i="5"/>
  <c r="A5796" i="5"/>
  <c r="A5797" i="5"/>
  <c r="A5798" i="5"/>
  <c r="A5799" i="5"/>
  <c r="A5800" i="5"/>
  <c r="A5801" i="5"/>
  <c r="A5802" i="5"/>
  <c r="A5803" i="5"/>
  <c r="A5804" i="5"/>
  <c r="A5805" i="5"/>
  <c r="A5806" i="5"/>
  <c r="A5807" i="5"/>
  <c r="A5808" i="5"/>
  <c r="A5809" i="5"/>
  <c r="A5810" i="5"/>
  <c r="A5811" i="5"/>
  <c r="A5812" i="5"/>
  <c r="A5813" i="5"/>
  <c r="A5814" i="5"/>
  <c r="A5815" i="5"/>
  <c r="A5816" i="5"/>
  <c r="A5817" i="5"/>
  <c r="A5818" i="5"/>
  <c r="A5819" i="5"/>
  <c r="A5820" i="5"/>
  <c r="A5821" i="5"/>
  <c r="A5822" i="5"/>
  <c r="A5823" i="5"/>
  <c r="A5824" i="5"/>
  <c r="A5825" i="5"/>
  <c r="A5826" i="5"/>
  <c r="A5827" i="5"/>
  <c r="A5828" i="5"/>
  <c r="A5829" i="5"/>
  <c r="A5830" i="5"/>
  <c r="A5831" i="5"/>
  <c r="A5832" i="5"/>
  <c r="A5833" i="5"/>
  <c r="A5834" i="5"/>
  <c r="A5835" i="5"/>
  <c r="A5836" i="5"/>
  <c r="A5837" i="5"/>
  <c r="A5838" i="5"/>
  <c r="A5839" i="5"/>
  <c r="A5840" i="5"/>
  <c r="A5841" i="5"/>
  <c r="A5842" i="5"/>
  <c r="A5843" i="5"/>
  <c r="A5844" i="5"/>
  <c r="A5845" i="5"/>
  <c r="A5846" i="5"/>
  <c r="A5847" i="5"/>
  <c r="A5848" i="5"/>
  <c r="A5849" i="5"/>
  <c r="A5850" i="5"/>
  <c r="A5851" i="5"/>
  <c r="A5852" i="5"/>
  <c r="A5853" i="5"/>
  <c r="A5854" i="5"/>
  <c r="A5855" i="5"/>
  <c r="A5856" i="5"/>
  <c r="A5857" i="5"/>
  <c r="A5858" i="5"/>
  <c r="A5859" i="5"/>
  <c r="A5860" i="5"/>
  <c r="A5861" i="5"/>
  <c r="A5862" i="5"/>
  <c r="A5863" i="5"/>
  <c r="A5864" i="5"/>
  <c r="A5865" i="5"/>
  <c r="A5866" i="5"/>
  <c r="A5867" i="5"/>
  <c r="A5868" i="5"/>
  <c r="A5869" i="5"/>
  <c r="A5870" i="5"/>
  <c r="A5871" i="5"/>
  <c r="A5872" i="5"/>
  <c r="A5873" i="5"/>
  <c r="A5874" i="5"/>
  <c r="A5875" i="5"/>
  <c r="A5876" i="5"/>
  <c r="A5877" i="5"/>
  <c r="A5878" i="5"/>
  <c r="A5879" i="5"/>
  <c r="A5880" i="5"/>
  <c r="A5881" i="5"/>
  <c r="A5882" i="5"/>
  <c r="A5883" i="5"/>
  <c r="A5884" i="5"/>
  <c r="A5885" i="5"/>
  <c r="A5886" i="5"/>
  <c r="A5887" i="5"/>
  <c r="A5888" i="5"/>
  <c r="A5889" i="5"/>
  <c r="A5890" i="5"/>
  <c r="A5891" i="5"/>
  <c r="A5892" i="5"/>
  <c r="A5893" i="5"/>
  <c r="A5894" i="5"/>
  <c r="A5895" i="5"/>
  <c r="A5896" i="5"/>
  <c r="A5897" i="5"/>
  <c r="A5898" i="5"/>
  <c r="A5899" i="5"/>
  <c r="A5900" i="5"/>
  <c r="A5901" i="5"/>
  <c r="A5902" i="5"/>
  <c r="A5903" i="5"/>
  <c r="A5904" i="5"/>
  <c r="A5905" i="5"/>
  <c r="A5906" i="5"/>
  <c r="A5907" i="5"/>
  <c r="A5908" i="5"/>
  <c r="A5909" i="5"/>
  <c r="A5910" i="5"/>
  <c r="A5911" i="5"/>
  <c r="A5912" i="5"/>
  <c r="A5913" i="5"/>
  <c r="A5914" i="5"/>
  <c r="A5915" i="5"/>
  <c r="A5916" i="5"/>
  <c r="A5917" i="5"/>
  <c r="A5918" i="5"/>
  <c r="A5919" i="5"/>
  <c r="A5920" i="5"/>
  <c r="A5921" i="5"/>
  <c r="A5922" i="5"/>
  <c r="A5923" i="5"/>
  <c r="A5924" i="5"/>
  <c r="A5925" i="5"/>
  <c r="A5926" i="5"/>
  <c r="A5927" i="5"/>
  <c r="A5928" i="5"/>
  <c r="A5929" i="5"/>
  <c r="A5930" i="5"/>
  <c r="A5931" i="5"/>
  <c r="A5932" i="5"/>
  <c r="A5933" i="5"/>
  <c r="A5934" i="5"/>
  <c r="A5935" i="5"/>
  <c r="A5936" i="5"/>
  <c r="A5937" i="5"/>
  <c r="A5938" i="5"/>
  <c r="A5939" i="5"/>
  <c r="A5940" i="5"/>
  <c r="A5941" i="5"/>
  <c r="A5942" i="5"/>
  <c r="A5943" i="5"/>
  <c r="A5944" i="5"/>
  <c r="A5945" i="5"/>
  <c r="A5946" i="5"/>
  <c r="A5947" i="5"/>
  <c r="A5948" i="5"/>
  <c r="A5949" i="5"/>
  <c r="A5950" i="5"/>
  <c r="A5951" i="5"/>
  <c r="A5952" i="5"/>
  <c r="A5953" i="5"/>
  <c r="A5954" i="5"/>
  <c r="A5955" i="5"/>
  <c r="A5956" i="5"/>
  <c r="A5957" i="5"/>
  <c r="A5958" i="5"/>
  <c r="A5959" i="5"/>
  <c r="A5960" i="5"/>
  <c r="A5961" i="5"/>
  <c r="A5962" i="5"/>
  <c r="A5963" i="5"/>
  <c r="A5964" i="5"/>
  <c r="A5965" i="5"/>
  <c r="A5966" i="5"/>
  <c r="A5967" i="5"/>
  <c r="A5968" i="5"/>
  <c r="A5969" i="5"/>
  <c r="A5970" i="5"/>
  <c r="A5971" i="5"/>
  <c r="A5972" i="5"/>
  <c r="A5973" i="5"/>
  <c r="A5974" i="5"/>
  <c r="A5975" i="5"/>
  <c r="A5976" i="5"/>
  <c r="A5977" i="5"/>
  <c r="A5978" i="5"/>
  <c r="A5979" i="5"/>
  <c r="A5980" i="5"/>
  <c r="A5981" i="5"/>
  <c r="A5982" i="5"/>
  <c r="A5983" i="5"/>
  <c r="A5984" i="5"/>
  <c r="A5985" i="5"/>
  <c r="A5986" i="5"/>
  <c r="A5987" i="5"/>
  <c r="A5988" i="5"/>
  <c r="A5989" i="5"/>
  <c r="A5990" i="5"/>
  <c r="A5991" i="5"/>
  <c r="A5992" i="5"/>
  <c r="A5993" i="5"/>
  <c r="A5994" i="5"/>
  <c r="A5995" i="5"/>
  <c r="A5996" i="5"/>
  <c r="A5997" i="5"/>
  <c r="A5998" i="5"/>
  <c r="A5999" i="5"/>
  <c r="A6000" i="5"/>
  <c r="A6001" i="5"/>
  <c r="A6002" i="5"/>
  <c r="A6003" i="5"/>
  <c r="A6004" i="5"/>
  <c r="A6005" i="5"/>
  <c r="A6006" i="5"/>
  <c r="A6007" i="5"/>
  <c r="A6008" i="5"/>
  <c r="A6009" i="5"/>
  <c r="A6010" i="5"/>
  <c r="A6011" i="5"/>
  <c r="A6012" i="5"/>
  <c r="A6013" i="5"/>
  <c r="A6014" i="5"/>
  <c r="A6015" i="5"/>
  <c r="A6016" i="5"/>
  <c r="A6017" i="5"/>
  <c r="A6018" i="5"/>
  <c r="A6019" i="5"/>
  <c r="A6020" i="5"/>
  <c r="A6021" i="5"/>
  <c r="A6022" i="5"/>
  <c r="A6023" i="5"/>
  <c r="A6024" i="5"/>
  <c r="A6025" i="5"/>
  <c r="A6026" i="5"/>
  <c r="A6027" i="5"/>
  <c r="A6028" i="5"/>
  <c r="A6029" i="5"/>
  <c r="A6030" i="5"/>
  <c r="A6031" i="5"/>
  <c r="A6032" i="5"/>
  <c r="A6033" i="5"/>
  <c r="A6034" i="5"/>
  <c r="A6035" i="5"/>
  <c r="A6036" i="5"/>
  <c r="A6037" i="5"/>
  <c r="A6038" i="5"/>
  <c r="A6039" i="5"/>
  <c r="A6040" i="5"/>
  <c r="A6041" i="5"/>
  <c r="A6042" i="5"/>
  <c r="A6043" i="5"/>
  <c r="A6044" i="5"/>
  <c r="A6045" i="5"/>
  <c r="A6046" i="5"/>
  <c r="A6047" i="5"/>
  <c r="A6048" i="5"/>
  <c r="A6049" i="5"/>
  <c r="A6050" i="5"/>
  <c r="A6051" i="5"/>
  <c r="A6052" i="5"/>
  <c r="A6053" i="5"/>
  <c r="A6054" i="5"/>
  <c r="A6055" i="5"/>
  <c r="A6056" i="5"/>
  <c r="A6057" i="5"/>
  <c r="A6058" i="5"/>
  <c r="A6059" i="5"/>
  <c r="A6060" i="5"/>
  <c r="A6061" i="5"/>
  <c r="A6062" i="5"/>
  <c r="A6063" i="5"/>
  <c r="A6064" i="5"/>
  <c r="A6065" i="5"/>
  <c r="A6066" i="5"/>
  <c r="A6067" i="5"/>
  <c r="A6068" i="5"/>
  <c r="A6069" i="5"/>
  <c r="A6070" i="5"/>
  <c r="A6071" i="5"/>
  <c r="A6072" i="5"/>
  <c r="A6073" i="5"/>
  <c r="A6074" i="5"/>
  <c r="A6075" i="5"/>
  <c r="A6076" i="5"/>
  <c r="A6077" i="5"/>
  <c r="A6078" i="5"/>
  <c r="A6079" i="5"/>
  <c r="A6080" i="5"/>
  <c r="A6081" i="5"/>
  <c r="A6082" i="5"/>
  <c r="A6083" i="5"/>
  <c r="A6084" i="5"/>
  <c r="A6085" i="5"/>
  <c r="A6086" i="5"/>
  <c r="A6087" i="5"/>
  <c r="A6088" i="5"/>
  <c r="A6089" i="5"/>
  <c r="A6090" i="5"/>
  <c r="A6091" i="5"/>
  <c r="A6092" i="5"/>
  <c r="A6093" i="5"/>
  <c r="A6094" i="5"/>
  <c r="A6095" i="5"/>
  <c r="A6096" i="5"/>
  <c r="A6097" i="5"/>
  <c r="A6098" i="5"/>
  <c r="A6099" i="5"/>
  <c r="A6100" i="5"/>
  <c r="A6101" i="5"/>
  <c r="A6102" i="5"/>
  <c r="A6103" i="5"/>
  <c r="A6104" i="5"/>
  <c r="A6105" i="5"/>
  <c r="A6106" i="5"/>
  <c r="A6107" i="5"/>
  <c r="A6108" i="5"/>
  <c r="A6109" i="5"/>
  <c r="A6110" i="5"/>
  <c r="A6111" i="5"/>
  <c r="A6112" i="5"/>
  <c r="A6113" i="5"/>
  <c r="A6114" i="5"/>
  <c r="A6115" i="5"/>
  <c r="A6116" i="5"/>
  <c r="A6117" i="5"/>
  <c r="A6118" i="5"/>
  <c r="A6119" i="5"/>
  <c r="A6120" i="5"/>
  <c r="A6121" i="5"/>
  <c r="A6122" i="5"/>
  <c r="A6123" i="5"/>
  <c r="A6124" i="5"/>
  <c r="A6125" i="5"/>
  <c r="A6126" i="5"/>
  <c r="A6127" i="5"/>
  <c r="A6128" i="5"/>
  <c r="A6129" i="5"/>
  <c r="A6130" i="5"/>
  <c r="A6131" i="5"/>
  <c r="A6132" i="5"/>
  <c r="A6133" i="5"/>
  <c r="A6134" i="5"/>
  <c r="A6135" i="5"/>
  <c r="A6136" i="5"/>
  <c r="A6137" i="5"/>
  <c r="A6138" i="5"/>
  <c r="A6139" i="5"/>
  <c r="A6140" i="5"/>
  <c r="A6141" i="5"/>
  <c r="A6142" i="5"/>
  <c r="A6143" i="5"/>
  <c r="A6144" i="5"/>
  <c r="A6145" i="5"/>
  <c r="A6146" i="5"/>
  <c r="A6147" i="5"/>
  <c r="A6148" i="5"/>
  <c r="A6149" i="5"/>
  <c r="A6150" i="5"/>
  <c r="A6151" i="5"/>
  <c r="A6152" i="5"/>
  <c r="A6153" i="5"/>
  <c r="A6154" i="5"/>
  <c r="A6155" i="5"/>
  <c r="A6156" i="5"/>
  <c r="A6157" i="5"/>
  <c r="A6158" i="5"/>
  <c r="A6159" i="5"/>
  <c r="A6160" i="5"/>
  <c r="A6161" i="5"/>
  <c r="A6162" i="5"/>
  <c r="A6163" i="5"/>
  <c r="A6164" i="5"/>
  <c r="A6165" i="5"/>
  <c r="A6166" i="5"/>
  <c r="A6167" i="5"/>
  <c r="A6168" i="5"/>
  <c r="A6169" i="5"/>
  <c r="A6170" i="5"/>
  <c r="A6171" i="5"/>
  <c r="A6172" i="5"/>
  <c r="A6173" i="5"/>
  <c r="A6174" i="5"/>
  <c r="A6175" i="5"/>
  <c r="A6176" i="5"/>
  <c r="A6177" i="5"/>
  <c r="A6178" i="5"/>
  <c r="A6179" i="5"/>
  <c r="A6180" i="5"/>
  <c r="A6181" i="5"/>
  <c r="A6182" i="5"/>
  <c r="A6183" i="5"/>
  <c r="A6184" i="5"/>
  <c r="A6185" i="5"/>
  <c r="A6186" i="5"/>
  <c r="A6187" i="5"/>
  <c r="A6188" i="5"/>
  <c r="A6189" i="5"/>
  <c r="A6190" i="5"/>
  <c r="A6191" i="5"/>
  <c r="A6192" i="5"/>
  <c r="A6193" i="5"/>
  <c r="A6194" i="5"/>
  <c r="A6195" i="5"/>
  <c r="A6196" i="5"/>
  <c r="A6197" i="5"/>
  <c r="A6198" i="5"/>
  <c r="A6199" i="5"/>
  <c r="A6200" i="5"/>
  <c r="A6201" i="5"/>
  <c r="A6202" i="5"/>
  <c r="A6203" i="5"/>
  <c r="A6204" i="5"/>
  <c r="A6205" i="5"/>
  <c r="A6206" i="5"/>
  <c r="A6207" i="5"/>
  <c r="A6208" i="5"/>
  <c r="A6209" i="5"/>
  <c r="A6210" i="5"/>
  <c r="A6211" i="5"/>
  <c r="A6212" i="5"/>
  <c r="A6213" i="5"/>
  <c r="A6214" i="5"/>
  <c r="A6215" i="5"/>
  <c r="A6216" i="5"/>
  <c r="A6217" i="5"/>
  <c r="A6218" i="5"/>
  <c r="A6219" i="5"/>
  <c r="A6220" i="5"/>
  <c r="A6221" i="5"/>
  <c r="A6222" i="5"/>
  <c r="A6223" i="5"/>
  <c r="A6224" i="5"/>
  <c r="A6225" i="5"/>
  <c r="A6226" i="5"/>
  <c r="A6227" i="5"/>
  <c r="A6228" i="5"/>
  <c r="A6229" i="5"/>
  <c r="A6230" i="5"/>
  <c r="A6231" i="5"/>
  <c r="A6232" i="5"/>
  <c r="A6233" i="5"/>
  <c r="A6234" i="5"/>
  <c r="A6235" i="5"/>
  <c r="A6236" i="5"/>
  <c r="A6237" i="5"/>
  <c r="A6238" i="5"/>
  <c r="A6239" i="5"/>
  <c r="A6240" i="5"/>
  <c r="A6241" i="5"/>
  <c r="A6242" i="5"/>
  <c r="A6243" i="5"/>
  <c r="A6244" i="5"/>
  <c r="A6245" i="5"/>
  <c r="A6246" i="5"/>
  <c r="A6247" i="5"/>
  <c r="A6248" i="5"/>
  <c r="A6249" i="5"/>
  <c r="A6250" i="5"/>
  <c r="A6251" i="5"/>
  <c r="A6252" i="5"/>
  <c r="A6253" i="5"/>
  <c r="A6254" i="5"/>
  <c r="A6255" i="5"/>
  <c r="A6256" i="5"/>
  <c r="A6257" i="5"/>
  <c r="A6258" i="5"/>
  <c r="A6259" i="5"/>
  <c r="A6260" i="5"/>
  <c r="A6261" i="5"/>
  <c r="A6262" i="5"/>
  <c r="A6263" i="5"/>
  <c r="A6264" i="5"/>
  <c r="A6265" i="5"/>
  <c r="A6266" i="5"/>
  <c r="A6267" i="5"/>
  <c r="A6268" i="5"/>
  <c r="A6269" i="5"/>
  <c r="A6270" i="5"/>
  <c r="A6271" i="5"/>
  <c r="A6272" i="5"/>
  <c r="A6273" i="5"/>
  <c r="A6274" i="5"/>
  <c r="A6275" i="5"/>
  <c r="A6276" i="5"/>
  <c r="A6277" i="5"/>
  <c r="A6278" i="5"/>
  <c r="A6279" i="5"/>
  <c r="A6280" i="5"/>
  <c r="A6281" i="5"/>
  <c r="A6282" i="5"/>
  <c r="A6283" i="5"/>
  <c r="A6284" i="5"/>
  <c r="A6285" i="5"/>
  <c r="A6286" i="5"/>
  <c r="A6287" i="5"/>
  <c r="A6288" i="5"/>
  <c r="A6289" i="5"/>
  <c r="A6290" i="5"/>
  <c r="A6291" i="5"/>
  <c r="A6292" i="5"/>
  <c r="A6293" i="5"/>
  <c r="A6294" i="5"/>
  <c r="A6295" i="5"/>
  <c r="A6296" i="5"/>
  <c r="A6297" i="5"/>
  <c r="A6298" i="5"/>
  <c r="A6299" i="5"/>
  <c r="A6300" i="5"/>
  <c r="A6301" i="5"/>
  <c r="A6302" i="5"/>
  <c r="A6303" i="5"/>
  <c r="A6304" i="5"/>
  <c r="A6305" i="5"/>
  <c r="A6306" i="5"/>
  <c r="A6307" i="5"/>
  <c r="A6308" i="5"/>
  <c r="A6309" i="5"/>
  <c r="A6310" i="5"/>
  <c r="A6311" i="5"/>
  <c r="A6312" i="5"/>
  <c r="A6313" i="5"/>
  <c r="A6314" i="5"/>
  <c r="A6315" i="5"/>
  <c r="A6316" i="5"/>
  <c r="A6317" i="5"/>
  <c r="A6318" i="5"/>
  <c r="A6319" i="5"/>
  <c r="A6320" i="5"/>
  <c r="A6321" i="5"/>
  <c r="A6322" i="5"/>
  <c r="A6323" i="5"/>
  <c r="A6324" i="5"/>
  <c r="A6325" i="5"/>
  <c r="A6326" i="5"/>
  <c r="A6327" i="5"/>
  <c r="A6328" i="5"/>
  <c r="A6329" i="5"/>
  <c r="A6330" i="5"/>
  <c r="A6331" i="5"/>
  <c r="A6332" i="5"/>
  <c r="A6333" i="5"/>
  <c r="A6334" i="5"/>
  <c r="A6335" i="5"/>
  <c r="A6336" i="5"/>
  <c r="A6337" i="5"/>
  <c r="A6338" i="5"/>
  <c r="A6339" i="5"/>
  <c r="A6340" i="5"/>
  <c r="A6341" i="5"/>
  <c r="A6342" i="5"/>
  <c r="A6343" i="5"/>
  <c r="A6344" i="5"/>
  <c r="A6345" i="5"/>
  <c r="A6346" i="5"/>
  <c r="A6347" i="5"/>
  <c r="A6348" i="5"/>
  <c r="A6349" i="5"/>
  <c r="A6350" i="5"/>
  <c r="A6351" i="5"/>
  <c r="A6352" i="5"/>
  <c r="A6353" i="5"/>
  <c r="A6354" i="5"/>
  <c r="A6355" i="5"/>
  <c r="A6356" i="5"/>
  <c r="A6357" i="5"/>
  <c r="A6358" i="5"/>
  <c r="A6359" i="5"/>
  <c r="A6360" i="5"/>
  <c r="A6361" i="5"/>
  <c r="A6362" i="5"/>
  <c r="A6363" i="5"/>
  <c r="A6364" i="5"/>
  <c r="A6365" i="5"/>
  <c r="A6366" i="5"/>
  <c r="A6367" i="5"/>
  <c r="A6368" i="5"/>
  <c r="A6369" i="5"/>
  <c r="A6370" i="5"/>
  <c r="A6371" i="5"/>
  <c r="A6372" i="5"/>
  <c r="A6373" i="5"/>
  <c r="A6374" i="5"/>
  <c r="A6375" i="5"/>
  <c r="A6376" i="5"/>
  <c r="A6377" i="5"/>
  <c r="A6378" i="5"/>
  <c r="A6379" i="5"/>
  <c r="A6380" i="5"/>
  <c r="A6381" i="5"/>
  <c r="A6382" i="5"/>
  <c r="A6383" i="5"/>
  <c r="A6384" i="5"/>
  <c r="A6385" i="5"/>
  <c r="A6386" i="5"/>
  <c r="A6387" i="5"/>
  <c r="A6388" i="5"/>
  <c r="A6389" i="5"/>
  <c r="A6390" i="5"/>
  <c r="A6391" i="5"/>
  <c r="A6392" i="5"/>
  <c r="A6393" i="5"/>
  <c r="A6394" i="5"/>
  <c r="A6395" i="5"/>
  <c r="A6396" i="5"/>
  <c r="A6397" i="5"/>
  <c r="A6398" i="5"/>
  <c r="A6399" i="5"/>
  <c r="A6400" i="5"/>
  <c r="A6401" i="5"/>
  <c r="A6402" i="5"/>
  <c r="A6403" i="5"/>
  <c r="A6404" i="5"/>
  <c r="A6405" i="5"/>
  <c r="A6406" i="5"/>
  <c r="A6407" i="5"/>
  <c r="A6408" i="5"/>
  <c r="A6409" i="5"/>
  <c r="A6410" i="5"/>
  <c r="A6411" i="5"/>
  <c r="A6412" i="5"/>
  <c r="A6413" i="5"/>
  <c r="A6414" i="5"/>
  <c r="A6415" i="5"/>
  <c r="A6416" i="5"/>
  <c r="A6417" i="5"/>
  <c r="A6418" i="5"/>
  <c r="A6419" i="5"/>
  <c r="A6420" i="5"/>
  <c r="A6421" i="5"/>
  <c r="A6422" i="5"/>
  <c r="A6423" i="5"/>
  <c r="A6424" i="5"/>
  <c r="A6425" i="5"/>
  <c r="A6426" i="5"/>
  <c r="A6427" i="5"/>
  <c r="A6428" i="5"/>
  <c r="A6429" i="5"/>
  <c r="A6430" i="5"/>
  <c r="A6431" i="5"/>
  <c r="A6432" i="5"/>
  <c r="A6433" i="5"/>
  <c r="A6434" i="5"/>
  <c r="A6435" i="5"/>
  <c r="A6436" i="5"/>
  <c r="A6437" i="5"/>
  <c r="A6438" i="5"/>
  <c r="A6439" i="5"/>
  <c r="A6440" i="5"/>
  <c r="A6441" i="5"/>
  <c r="A6442" i="5"/>
  <c r="A6443" i="5"/>
  <c r="A6444" i="5"/>
  <c r="A6445" i="5"/>
  <c r="A6446" i="5"/>
  <c r="A6447" i="5"/>
  <c r="A6448" i="5"/>
  <c r="A6449" i="5"/>
  <c r="A6450" i="5"/>
  <c r="A6451" i="5"/>
  <c r="A6452" i="5"/>
  <c r="A6453" i="5"/>
  <c r="A6454" i="5"/>
  <c r="A6455" i="5"/>
  <c r="A6456" i="5"/>
  <c r="A6457" i="5"/>
  <c r="A6458" i="5"/>
  <c r="A6459" i="5"/>
  <c r="A6460" i="5"/>
  <c r="A6461" i="5"/>
  <c r="A6462" i="5"/>
  <c r="A6463" i="5"/>
  <c r="A6464" i="5"/>
  <c r="A6465" i="5"/>
  <c r="A6466" i="5"/>
  <c r="A6467" i="5"/>
  <c r="A6468" i="5"/>
  <c r="A6469" i="5"/>
  <c r="A6470" i="5"/>
  <c r="A6471" i="5"/>
  <c r="A6472" i="5"/>
  <c r="A6473" i="5"/>
  <c r="A6474" i="5"/>
  <c r="A6475" i="5"/>
  <c r="A6476" i="5"/>
  <c r="A6477" i="5"/>
  <c r="A6478" i="5"/>
  <c r="A6479" i="5"/>
  <c r="A6480" i="5"/>
  <c r="A6481" i="5"/>
  <c r="A6482" i="5"/>
  <c r="A6483" i="5"/>
  <c r="A6484" i="5"/>
  <c r="A6485" i="5"/>
  <c r="A6486" i="5"/>
  <c r="A6487" i="5"/>
  <c r="A6488" i="5"/>
  <c r="A6489" i="5"/>
  <c r="A6490" i="5"/>
  <c r="A6491" i="5"/>
  <c r="A6492" i="5"/>
  <c r="A6493" i="5"/>
  <c r="A6494" i="5"/>
  <c r="A6495" i="5"/>
  <c r="A6496" i="5"/>
  <c r="A6497" i="5"/>
  <c r="A6498" i="5"/>
  <c r="A6499" i="5"/>
  <c r="A6500" i="5"/>
  <c r="A6501" i="5"/>
  <c r="A6502" i="5"/>
  <c r="A6503" i="5"/>
  <c r="A6504" i="5"/>
  <c r="A6505" i="5"/>
  <c r="A6506" i="5"/>
  <c r="A6507" i="5"/>
  <c r="A6508" i="5"/>
  <c r="A6509" i="5"/>
  <c r="A6510" i="5"/>
  <c r="A6511" i="5"/>
  <c r="A6512" i="5"/>
  <c r="A6513" i="5"/>
  <c r="A6514" i="5"/>
  <c r="A6515" i="5"/>
  <c r="A6516" i="5"/>
  <c r="A6517" i="5"/>
  <c r="A6518" i="5"/>
  <c r="A6519" i="5"/>
  <c r="A6520" i="5"/>
  <c r="A6521" i="5"/>
  <c r="A6522" i="5"/>
  <c r="A6523" i="5"/>
  <c r="A6524" i="5"/>
  <c r="A6525" i="5"/>
  <c r="A6526" i="5"/>
  <c r="A6527" i="5"/>
  <c r="A6528" i="5"/>
  <c r="A6529" i="5"/>
  <c r="A6530" i="5"/>
  <c r="A6531" i="5"/>
  <c r="A6532" i="5"/>
  <c r="A6533" i="5"/>
  <c r="A6534" i="5"/>
  <c r="A6535" i="5"/>
  <c r="A6536" i="5"/>
  <c r="A6537" i="5"/>
  <c r="A6538" i="5"/>
  <c r="A6539" i="5"/>
  <c r="A6540" i="5"/>
  <c r="A6541" i="5"/>
  <c r="A6542" i="5"/>
  <c r="A6543" i="5"/>
  <c r="A6544" i="5"/>
  <c r="A6545" i="5"/>
  <c r="A6546" i="5"/>
  <c r="A6547" i="5"/>
  <c r="A6548" i="5"/>
  <c r="A6549" i="5"/>
  <c r="A6550" i="5"/>
  <c r="A6551" i="5"/>
  <c r="A6552" i="5"/>
  <c r="A6553" i="5"/>
  <c r="A6554" i="5"/>
  <c r="A6555" i="5"/>
  <c r="A6556" i="5"/>
  <c r="A6557" i="5"/>
  <c r="A6558" i="5"/>
  <c r="A6559" i="5"/>
  <c r="A6560" i="5"/>
  <c r="A6561" i="5"/>
  <c r="A6562" i="5"/>
  <c r="A6563" i="5"/>
  <c r="A6564" i="5"/>
  <c r="A6565" i="5"/>
  <c r="A6566" i="5"/>
  <c r="A6567" i="5"/>
  <c r="A6568" i="5"/>
  <c r="A6569" i="5"/>
  <c r="A6570" i="5"/>
  <c r="A6571" i="5"/>
  <c r="A6572" i="5"/>
  <c r="A6573" i="5"/>
  <c r="A6574" i="5"/>
  <c r="A6575" i="5"/>
  <c r="A6576" i="5"/>
  <c r="A6577" i="5"/>
  <c r="A6578" i="5"/>
  <c r="A6579" i="5"/>
  <c r="A6580" i="5"/>
  <c r="A6581" i="5"/>
  <c r="A6582" i="5"/>
  <c r="A6583" i="5"/>
  <c r="A6584" i="5"/>
  <c r="A6585" i="5"/>
  <c r="A6586" i="5"/>
  <c r="A6587" i="5"/>
  <c r="A6588" i="5"/>
  <c r="A6589" i="5"/>
  <c r="A6590" i="5"/>
  <c r="A6591" i="5"/>
  <c r="A6592" i="5"/>
  <c r="A6593" i="5"/>
  <c r="A6594" i="5"/>
  <c r="A6595" i="5"/>
  <c r="A6596" i="5"/>
  <c r="A6597" i="5"/>
  <c r="A6598" i="5"/>
  <c r="A6599" i="5"/>
  <c r="A6600" i="5"/>
  <c r="A6601" i="5"/>
  <c r="A6602" i="5"/>
  <c r="A6603" i="5"/>
  <c r="A6604" i="5"/>
  <c r="A6605" i="5"/>
  <c r="A6606" i="5"/>
  <c r="A6607" i="5"/>
  <c r="A6608" i="5"/>
  <c r="A6609" i="5"/>
  <c r="A6610" i="5"/>
  <c r="A6611" i="5"/>
  <c r="A6612" i="5"/>
  <c r="A6613" i="5"/>
  <c r="A6614" i="5"/>
  <c r="A6615" i="5"/>
  <c r="A6616" i="5"/>
  <c r="A6617" i="5"/>
  <c r="A6618" i="5"/>
  <c r="A6619" i="5"/>
  <c r="A6620" i="5"/>
  <c r="A6621" i="5"/>
  <c r="A6622" i="5"/>
  <c r="A6623" i="5"/>
  <c r="A6624" i="5"/>
  <c r="A6625" i="5"/>
  <c r="A6626" i="5"/>
  <c r="A6627" i="5"/>
  <c r="A6628" i="5"/>
  <c r="A6629" i="5"/>
  <c r="A6630" i="5"/>
  <c r="A6631" i="5"/>
  <c r="A6632" i="5"/>
  <c r="A6633" i="5"/>
  <c r="A6634" i="5"/>
  <c r="A6635" i="5"/>
  <c r="A6636" i="5"/>
  <c r="A6637" i="5"/>
  <c r="A6638" i="5"/>
  <c r="A6639" i="5"/>
  <c r="A6640" i="5"/>
  <c r="A6641" i="5"/>
  <c r="A6642" i="5"/>
  <c r="A6643" i="5"/>
  <c r="A6644" i="5"/>
  <c r="A6645" i="5"/>
  <c r="A6646" i="5"/>
  <c r="A6647" i="5"/>
  <c r="A6648" i="5"/>
  <c r="A6649" i="5"/>
  <c r="A6650" i="5"/>
  <c r="A6651" i="5"/>
  <c r="A6652" i="5"/>
  <c r="A6653" i="5"/>
  <c r="A6654" i="5"/>
  <c r="A6655" i="5"/>
  <c r="A6656" i="5"/>
  <c r="A6657" i="5"/>
  <c r="A6658" i="5"/>
  <c r="A6659" i="5"/>
  <c r="A6660" i="5"/>
  <c r="A6661" i="5"/>
  <c r="A6662" i="5"/>
  <c r="A6663" i="5"/>
  <c r="A6664" i="5"/>
  <c r="A6665" i="5"/>
  <c r="A6666" i="5"/>
  <c r="A6667" i="5"/>
  <c r="A6668" i="5"/>
  <c r="A6669" i="5"/>
  <c r="A6670" i="5"/>
  <c r="A6671" i="5"/>
  <c r="A6672" i="5"/>
  <c r="A6673" i="5"/>
  <c r="A6674" i="5"/>
  <c r="A6675" i="5"/>
  <c r="A6676" i="5"/>
  <c r="A6677" i="5"/>
  <c r="A6678" i="5"/>
  <c r="A6679" i="5"/>
  <c r="A6680" i="5"/>
  <c r="A6681" i="5"/>
  <c r="A6682" i="5"/>
  <c r="A6683" i="5"/>
  <c r="A6684" i="5"/>
  <c r="A6685" i="5"/>
  <c r="A6686" i="5"/>
  <c r="A6687" i="5"/>
  <c r="A6688" i="5"/>
  <c r="A6689" i="5"/>
  <c r="A6690" i="5"/>
  <c r="A6691" i="5"/>
  <c r="A6692" i="5"/>
  <c r="A6693" i="5"/>
  <c r="A6694" i="5"/>
  <c r="A6695" i="5"/>
  <c r="A6696" i="5"/>
  <c r="A6697" i="5"/>
  <c r="A6698" i="5"/>
  <c r="A6699" i="5"/>
  <c r="A6700" i="5"/>
  <c r="A6701" i="5"/>
  <c r="A6702" i="5"/>
  <c r="A6703" i="5"/>
  <c r="A6704" i="5"/>
  <c r="A6705" i="5"/>
  <c r="A6706" i="5"/>
  <c r="A6707" i="5"/>
  <c r="A6708" i="5"/>
  <c r="A6709" i="5"/>
  <c r="A6710" i="5"/>
  <c r="A6711" i="5"/>
  <c r="A6712" i="5"/>
  <c r="A6713" i="5"/>
  <c r="A6714" i="5"/>
  <c r="A6715" i="5"/>
  <c r="A6716" i="5"/>
  <c r="A6717" i="5"/>
  <c r="A6718" i="5"/>
  <c r="A6719" i="5"/>
  <c r="A6720" i="5"/>
  <c r="A6721" i="5"/>
  <c r="A6722" i="5"/>
  <c r="A6723" i="5"/>
  <c r="A6724" i="5"/>
  <c r="A6725" i="5"/>
  <c r="A6726" i="5"/>
  <c r="A6727" i="5"/>
  <c r="A6728" i="5"/>
  <c r="A6729" i="5"/>
  <c r="A6730" i="5"/>
  <c r="A6731" i="5"/>
  <c r="A6732" i="5"/>
  <c r="A6733" i="5"/>
  <c r="A6734" i="5"/>
  <c r="A6735" i="5"/>
  <c r="A6736" i="5"/>
  <c r="A6737" i="5"/>
  <c r="A6738" i="5"/>
  <c r="A6739" i="5"/>
  <c r="A6740" i="5"/>
  <c r="A6741" i="5"/>
  <c r="A6742" i="5"/>
  <c r="A6743" i="5"/>
  <c r="A6744" i="5"/>
  <c r="A6745" i="5"/>
  <c r="A6746" i="5"/>
  <c r="A6747" i="5"/>
  <c r="A6748" i="5"/>
  <c r="A6749" i="5"/>
  <c r="A6750" i="5"/>
  <c r="A6751" i="5"/>
  <c r="A2" i="5"/>
  <c r="B2" i="5" s="1"/>
  <c r="E6751" i="5"/>
  <c r="E6741" i="5"/>
  <c r="E6731" i="5"/>
  <c r="E6721" i="5"/>
  <c r="E6711" i="5"/>
  <c r="E6701" i="5"/>
  <c r="E6691" i="5"/>
  <c r="E6681" i="5"/>
  <c r="E6671" i="5"/>
  <c r="E6661" i="5"/>
  <c r="E6651" i="5"/>
  <c r="E6641" i="5"/>
  <c r="E6631" i="5"/>
  <c r="E6621" i="5"/>
  <c r="E6611" i="5"/>
  <c r="E6601" i="5"/>
  <c r="E6591" i="5"/>
  <c r="E6581" i="5"/>
  <c r="E6571" i="5"/>
  <c r="E6561" i="5"/>
  <c r="E6551" i="5"/>
  <c r="E6541" i="5"/>
  <c r="E6531" i="5"/>
  <c r="E6521" i="5"/>
  <c r="E6511" i="5"/>
  <c r="E6501" i="5"/>
  <c r="E6491" i="5"/>
  <c r="E6481" i="5"/>
  <c r="E6471" i="5"/>
  <c r="E6461" i="5"/>
  <c r="E6451" i="5"/>
  <c r="E6441" i="5"/>
  <c r="E6431" i="5"/>
  <c r="E6421" i="5"/>
  <c r="E6411" i="5"/>
  <c r="E6401" i="5"/>
  <c r="E6391" i="5"/>
  <c r="E6381" i="5"/>
  <c r="E6371" i="5"/>
  <c r="E6361" i="5"/>
  <c r="E6351" i="5"/>
  <c r="E6341" i="5"/>
  <c r="E6331" i="5"/>
  <c r="E6321" i="5"/>
  <c r="E6311" i="5"/>
  <c r="E6301" i="5"/>
  <c r="E6291" i="5"/>
  <c r="E6281" i="5"/>
  <c r="E6271" i="5"/>
  <c r="E6261" i="5"/>
  <c r="E6251" i="5"/>
  <c r="E6241" i="5"/>
  <c r="E6231" i="5"/>
  <c r="E6221" i="5"/>
  <c r="E6211" i="5"/>
  <c r="E6201" i="5"/>
  <c r="E6191" i="5"/>
  <c r="E6181" i="5"/>
  <c r="E6171" i="5"/>
  <c r="E6161" i="5"/>
  <c r="E6151" i="5"/>
  <c r="E6141" i="5"/>
  <c r="E6131" i="5"/>
  <c r="E6121" i="5"/>
  <c r="E6111" i="5"/>
  <c r="E6101" i="5"/>
  <c r="E6091" i="5"/>
  <c r="E6081" i="5"/>
  <c r="E6071" i="5"/>
  <c r="E6061" i="5"/>
  <c r="E6051" i="5"/>
  <c r="E6041" i="5"/>
  <c r="E6031" i="5"/>
  <c r="E6021" i="5"/>
  <c r="E6011" i="5"/>
  <c r="E6001" i="5"/>
  <c r="E5991" i="5"/>
  <c r="E5981" i="5"/>
  <c r="E5971" i="5"/>
  <c r="E5961" i="5"/>
  <c r="E5951" i="5"/>
  <c r="E5941" i="5"/>
  <c r="E5931" i="5"/>
  <c r="E5921" i="5"/>
  <c r="E5911" i="5"/>
  <c r="E5901" i="5"/>
  <c r="E5891" i="5"/>
  <c r="E5881" i="5"/>
  <c r="E5871" i="5"/>
  <c r="E5861" i="5"/>
  <c r="E5851" i="5"/>
  <c r="E5841" i="5"/>
  <c r="E5831" i="5"/>
  <c r="E5821" i="5"/>
  <c r="E5811" i="5"/>
  <c r="E5801" i="5"/>
  <c r="E5791" i="5"/>
  <c r="E5781" i="5"/>
  <c r="E5771" i="5"/>
  <c r="E5761" i="5"/>
  <c r="E5751" i="5"/>
  <c r="E5741" i="5"/>
  <c r="E5731" i="5"/>
  <c r="E5721" i="5"/>
  <c r="E5711" i="5"/>
  <c r="E5701" i="5"/>
  <c r="E5691" i="5"/>
  <c r="E5681" i="5"/>
  <c r="E5671" i="5"/>
  <c r="E5661" i="5"/>
  <c r="E5651" i="5"/>
  <c r="E5641" i="5"/>
  <c r="E5631" i="5"/>
  <c r="E5621" i="5"/>
  <c r="E5611" i="5"/>
  <c r="E5601" i="5"/>
  <c r="E5591" i="5"/>
  <c r="E5581" i="5"/>
  <c r="E5571" i="5"/>
  <c r="E5561" i="5"/>
  <c r="E5551" i="5"/>
  <c r="E5541" i="5"/>
  <c r="E5531" i="5"/>
  <c r="E5521" i="5"/>
  <c r="E5511" i="5"/>
  <c r="E5501" i="5"/>
  <c r="E5491" i="5"/>
  <c r="E5481" i="5"/>
  <c r="E5471" i="5"/>
  <c r="E5461" i="5"/>
  <c r="E5451" i="5"/>
  <c r="E5441" i="5"/>
  <c r="E5431" i="5"/>
  <c r="E5421" i="5"/>
  <c r="E5411" i="5"/>
  <c r="E5401" i="5"/>
  <c r="E5391" i="5"/>
  <c r="E5381" i="5"/>
  <c r="E5371" i="5"/>
  <c r="E5361" i="5"/>
  <c r="E5351" i="5"/>
  <c r="E5341" i="5"/>
  <c r="E5331" i="5"/>
  <c r="E5321" i="5"/>
  <c r="E5311" i="5"/>
  <c r="E5301" i="5"/>
  <c r="E5291" i="5"/>
  <c r="E5281" i="5"/>
  <c r="E5271" i="5"/>
  <c r="E5261" i="5"/>
  <c r="E5251" i="5"/>
  <c r="E5241" i="5"/>
  <c r="E5231" i="5"/>
  <c r="E5221" i="5"/>
  <c r="E5211" i="5"/>
  <c r="E5201" i="5"/>
  <c r="E5191" i="5"/>
  <c r="E5181" i="5"/>
  <c r="E5171" i="5"/>
  <c r="E5161" i="5"/>
  <c r="E5151" i="5"/>
  <c r="E5141" i="5"/>
  <c r="E5131" i="5"/>
  <c r="E5121" i="5"/>
  <c r="E5111" i="5"/>
  <c r="E5101" i="5"/>
  <c r="E5091" i="5"/>
  <c r="E5081" i="5"/>
  <c r="E5071" i="5"/>
  <c r="E5061" i="5"/>
  <c r="E5051" i="5"/>
  <c r="E5041" i="5"/>
  <c r="E5031" i="5"/>
  <c r="E5021" i="5"/>
  <c r="E5011" i="5"/>
  <c r="E5001" i="5"/>
  <c r="E4991" i="5"/>
  <c r="E4981" i="5"/>
  <c r="E4971" i="5"/>
  <c r="E4961" i="5"/>
  <c r="E4951" i="5"/>
  <c r="E4941" i="5"/>
  <c r="E4931" i="5"/>
  <c r="E4921" i="5"/>
  <c r="E4911" i="5"/>
  <c r="E4901" i="5"/>
  <c r="E4891" i="5"/>
  <c r="E4881" i="5"/>
  <c r="E4871" i="5"/>
  <c r="E4861" i="5"/>
  <c r="E4851" i="5"/>
  <c r="E4841" i="5"/>
  <c r="E4831" i="5"/>
  <c r="E4821" i="5"/>
  <c r="E4811" i="5"/>
  <c r="E4801" i="5"/>
  <c r="E4791" i="5"/>
  <c r="E4781" i="5"/>
  <c r="E4771" i="5"/>
  <c r="E4761" i="5"/>
  <c r="E4751" i="5"/>
  <c r="E4741" i="5"/>
  <c r="E4731" i="5"/>
  <c r="E4721" i="5"/>
  <c r="E4711" i="5"/>
  <c r="E4701" i="5"/>
  <c r="E4691" i="5"/>
  <c r="E4681" i="5"/>
  <c r="E4671" i="5"/>
  <c r="E4661" i="5"/>
  <c r="E4651" i="5"/>
  <c r="E4641" i="5"/>
  <c r="E4631" i="5"/>
  <c r="E4621" i="5"/>
  <c r="E4611" i="5"/>
  <c r="E4601" i="5"/>
  <c r="E4591" i="5"/>
  <c r="E4581" i="5"/>
  <c r="E4571" i="5"/>
  <c r="E4561" i="5"/>
  <c r="E4551" i="5"/>
  <c r="E4541" i="5"/>
  <c r="E4531" i="5"/>
  <c r="E4521" i="5"/>
  <c r="E4511" i="5"/>
  <c r="E4501" i="5"/>
  <c r="E4491" i="5"/>
  <c r="E4481" i="5"/>
  <c r="E4471" i="5"/>
  <c r="E4461" i="5"/>
  <c r="E4451" i="5"/>
  <c r="E4441" i="5"/>
  <c r="E4431" i="5"/>
  <c r="E4421" i="5"/>
  <c r="E4411" i="5"/>
  <c r="E4401" i="5"/>
  <c r="E4391" i="5"/>
  <c r="E4381" i="5"/>
  <c r="E4371" i="5"/>
  <c r="E4361" i="5"/>
  <c r="E4351" i="5"/>
  <c r="E4341" i="5"/>
  <c r="E4331" i="5"/>
  <c r="E4321" i="5"/>
  <c r="E4311" i="5"/>
  <c r="E4301" i="5"/>
  <c r="E4291" i="5"/>
  <c r="E4281" i="5"/>
  <c r="E4271" i="5"/>
  <c r="E4261" i="5"/>
  <c r="E4251" i="5"/>
  <c r="E4241" i="5"/>
  <c r="E4231" i="5"/>
  <c r="E4221" i="5"/>
  <c r="E4211" i="5"/>
  <c r="E4201" i="5"/>
  <c r="E4191" i="5"/>
  <c r="E4181" i="5"/>
  <c r="E4171" i="5"/>
  <c r="E4161" i="5"/>
  <c r="E4151" i="5"/>
  <c r="E4141" i="5"/>
  <c r="E4131" i="5"/>
  <c r="E4121" i="5"/>
  <c r="E4111" i="5"/>
  <c r="E4101" i="5"/>
  <c r="E4091" i="5"/>
  <c r="E4081" i="5"/>
  <c r="E4071" i="5"/>
  <c r="E4061" i="5"/>
  <c r="E4051" i="5"/>
  <c r="E4041" i="5"/>
  <c r="E4031" i="5"/>
  <c r="E4021" i="5"/>
  <c r="E4011" i="5"/>
  <c r="E4001" i="5"/>
  <c r="E3991" i="5"/>
  <c r="E3981" i="5"/>
  <c r="E3971" i="5"/>
  <c r="E3961" i="5"/>
  <c r="E3951" i="5"/>
  <c r="E3941" i="5"/>
  <c r="E3931" i="5"/>
  <c r="E3921" i="5"/>
  <c r="E3911" i="5"/>
  <c r="E3901" i="5"/>
  <c r="E3891" i="5"/>
  <c r="E3881" i="5"/>
  <c r="E3871" i="5"/>
  <c r="E3861" i="5"/>
  <c r="E3851" i="5"/>
  <c r="E3841" i="5"/>
  <c r="E3831" i="5"/>
  <c r="E3821" i="5"/>
  <c r="E3811" i="5"/>
  <c r="E3801" i="5"/>
  <c r="E3791" i="5"/>
  <c r="E3781" i="5"/>
  <c r="E3771" i="5"/>
  <c r="E3761" i="5"/>
  <c r="E3751" i="5"/>
  <c r="E3741" i="5"/>
  <c r="E3731" i="5"/>
  <c r="E3721" i="5"/>
  <c r="E3711" i="5"/>
  <c r="E3701" i="5"/>
  <c r="E3691" i="5"/>
  <c r="E3681" i="5"/>
  <c r="E3671" i="5"/>
  <c r="E3661" i="5"/>
  <c r="E3651" i="5"/>
  <c r="E3641" i="5"/>
  <c r="E3631" i="5"/>
  <c r="E3621" i="5"/>
  <c r="E3611" i="5"/>
  <c r="E3601" i="5"/>
  <c r="E3591" i="5"/>
  <c r="E3581" i="5"/>
  <c r="E3571" i="5"/>
  <c r="E3561" i="5"/>
  <c r="E3551" i="5"/>
  <c r="E3541" i="5"/>
  <c r="E3531" i="5"/>
  <c r="E3521" i="5"/>
  <c r="E3511" i="5"/>
  <c r="E3501" i="5"/>
  <c r="E3491" i="5"/>
  <c r="E3481" i="5"/>
  <c r="E3471" i="5"/>
  <c r="E3461" i="5"/>
  <c r="E3451" i="5"/>
  <c r="E3441" i="5"/>
  <c r="E3431" i="5"/>
  <c r="E3421" i="5"/>
  <c r="E3411" i="5"/>
  <c r="E3401" i="5"/>
  <c r="E3391" i="5"/>
  <c r="E3381" i="5"/>
  <c r="E3371" i="5"/>
  <c r="E3361" i="5"/>
  <c r="E3351" i="5"/>
  <c r="E3341" i="5"/>
  <c r="E3331" i="5"/>
  <c r="E3321" i="5"/>
  <c r="E3311" i="5"/>
  <c r="E3301" i="5"/>
  <c r="E3291" i="5"/>
  <c r="E3281" i="5"/>
  <c r="E3271" i="5"/>
  <c r="E3261" i="5"/>
  <c r="E3251" i="5"/>
  <c r="E3241" i="5"/>
  <c r="E3231" i="5"/>
  <c r="E3221" i="5"/>
  <c r="E3211" i="5"/>
  <c r="E3201" i="5"/>
  <c r="E3191" i="5"/>
  <c r="E3181" i="5"/>
  <c r="E3171" i="5"/>
  <c r="E3161" i="5"/>
  <c r="E3151" i="5"/>
  <c r="E3141" i="5"/>
  <c r="E3131" i="5"/>
  <c r="E3121" i="5"/>
  <c r="E3111" i="5"/>
  <c r="E3101" i="5"/>
  <c r="E3091" i="5"/>
  <c r="E3081" i="5"/>
  <c r="E3071" i="5"/>
  <c r="E3061" i="5"/>
  <c r="E3051" i="5"/>
  <c r="E3041" i="5"/>
  <c r="E3031" i="5"/>
  <c r="E3021" i="5"/>
  <c r="E3011" i="5"/>
  <c r="E3001" i="5"/>
  <c r="E2991" i="5"/>
  <c r="E2981" i="5"/>
  <c r="E2971" i="5"/>
  <c r="E2961" i="5"/>
  <c r="E2951" i="5"/>
  <c r="E2941" i="5"/>
  <c r="E2931" i="5"/>
  <c r="E2921" i="5"/>
  <c r="E2911" i="5"/>
  <c r="E2901" i="5"/>
  <c r="E2891" i="5"/>
  <c r="E2881" i="5"/>
  <c r="E2871" i="5"/>
  <c r="E2861" i="5"/>
  <c r="E2851" i="5"/>
  <c r="E2841" i="5"/>
  <c r="E2831" i="5"/>
  <c r="E2821" i="5"/>
  <c r="E2811" i="5"/>
  <c r="E2801" i="5"/>
  <c r="E2791" i="5"/>
  <c r="E2781" i="5"/>
  <c r="E2771" i="5"/>
  <c r="E2761" i="5"/>
  <c r="E2751" i="5"/>
  <c r="E2741" i="5"/>
  <c r="E2731" i="5"/>
  <c r="E2721" i="5"/>
  <c r="E2711" i="5"/>
  <c r="E2701" i="5"/>
  <c r="E2691" i="5"/>
  <c r="E2681" i="5"/>
  <c r="E2671" i="5"/>
  <c r="E2661" i="5"/>
  <c r="E2651" i="5"/>
  <c r="E2641" i="5"/>
  <c r="E2631" i="5"/>
  <c r="E2621" i="5"/>
  <c r="E2611" i="5"/>
  <c r="E2601" i="5"/>
  <c r="E2591" i="5"/>
  <c r="E2581" i="5"/>
  <c r="E2571" i="5"/>
  <c r="E2561" i="5"/>
  <c r="E2551" i="5"/>
  <c r="E2541" i="5"/>
  <c r="E2531" i="5"/>
  <c r="E2521" i="5"/>
  <c r="E2511" i="5"/>
  <c r="E2501" i="5"/>
  <c r="E2491" i="5"/>
  <c r="E2481" i="5"/>
  <c r="E2471" i="5"/>
  <c r="E2461" i="5"/>
  <c r="E2451" i="5"/>
  <c r="E2441" i="5"/>
  <c r="E2431" i="5"/>
  <c r="E2421" i="5"/>
  <c r="E2411" i="5"/>
  <c r="E2401" i="5"/>
  <c r="E2391" i="5"/>
  <c r="E2381" i="5"/>
  <c r="E2371" i="5"/>
  <c r="E2361" i="5"/>
  <c r="E2351" i="5"/>
  <c r="E2341" i="5"/>
  <c r="E2331" i="5"/>
  <c r="E2321" i="5"/>
  <c r="E2311" i="5"/>
  <c r="E2301" i="5"/>
  <c r="E2291" i="5"/>
  <c r="E2281" i="5"/>
  <c r="E2271" i="5"/>
  <c r="E2261" i="5"/>
  <c r="E2251" i="5"/>
  <c r="E2241" i="5"/>
  <c r="E2231" i="5"/>
  <c r="E2221" i="5"/>
  <c r="E2211" i="5"/>
  <c r="E2201" i="5"/>
  <c r="E2191" i="5"/>
  <c r="E2181" i="5"/>
  <c r="E2171" i="5"/>
  <c r="E2161" i="5"/>
  <c r="E2151" i="5"/>
  <c r="E2141" i="5"/>
  <c r="E2131" i="5"/>
  <c r="E2121" i="5"/>
  <c r="E2111" i="5"/>
  <c r="E2101" i="5"/>
  <c r="E2091" i="5"/>
  <c r="E2081" i="5"/>
  <c r="E2071" i="5"/>
  <c r="E2061" i="5"/>
  <c r="E2051" i="5"/>
  <c r="E2041" i="5"/>
  <c r="E2031" i="5"/>
  <c r="E2021" i="5"/>
  <c r="E2011" i="5"/>
  <c r="E2001" i="5"/>
  <c r="E1991" i="5"/>
  <c r="E1981" i="5"/>
  <c r="E1971" i="5"/>
  <c r="E1961" i="5"/>
  <c r="E1951" i="5"/>
  <c r="E1941" i="5"/>
  <c r="E1931" i="5"/>
  <c r="E1921" i="5"/>
  <c r="E1911" i="5"/>
  <c r="E1901" i="5"/>
  <c r="E1891" i="5"/>
  <c r="E1881" i="5"/>
  <c r="E1871" i="5"/>
  <c r="E1861" i="5"/>
  <c r="E1851" i="5"/>
  <c r="E1841" i="5"/>
  <c r="E1831" i="5"/>
  <c r="E1821" i="5"/>
  <c r="E1811" i="5"/>
  <c r="E1801" i="5"/>
  <c r="E1791" i="5"/>
  <c r="E1781" i="5"/>
  <c r="E1771" i="5"/>
  <c r="E1761" i="5"/>
  <c r="E1751" i="5"/>
  <c r="E1741" i="5"/>
  <c r="E1731" i="5"/>
  <c r="E1721" i="5"/>
  <c r="E1711" i="5"/>
  <c r="E1701" i="5"/>
  <c r="E1691" i="5"/>
  <c r="E1681" i="5"/>
  <c r="E1671" i="5"/>
  <c r="E1661" i="5"/>
  <c r="E1651" i="5"/>
  <c r="E1641" i="5"/>
  <c r="E1631" i="5"/>
  <c r="E1621" i="5"/>
  <c r="E1611" i="5"/>
  <c r="E1601" i="5"/>
  <c r="E1591" i="5"/>
  <c r="E1581" i="5"/>
  <c r="E1571" i="5"/>
  <c r="E1561" i="5"/>
  <c r="E1551" i="5"/>
  <c r="E1541" i="5"/>
  <c r="E1531" i="5"/>
  <c r="E1521" i="5"/>
  <c r="E1511" i="5"/>
  <c r="E1501" i="5"/>
  <c r="E1491" i="5"/>
  <c r="E1481" i="5"/>
  <c r="E1471" i="5"/>
  <c r="E1461" i="5"/>
  <c r="E1451" i="5"/>
  <c r="E1441" i="5"/>
  <c r="E1431" i="5"/>
  <c r="E1421" i="5"/>
  <c r="E1411" i="5"/>
  <c r="E1401" i="5"/>
  <c r="E1391" i="5"/>
  <c r="E1381" i="5"/>
  <c r="E1371" i="5"/>
  <c r="E1361" i="5"/>
  <c r="E1351" i="5"/>
  <c r="E1341" i="5"/>
  <c r="E1331" i="5"/>
  <c r="E1321" i="5"/>
  <c r="E1311" i="5"/>
  <c r="E1301" i="5"/>
  <c r="E1291" i="5"/>
  <c r="E1281" i="5"/>
  <c r="E1271" i="5"/>
  <c r="E1261" i="5"/>
  <c r="E1251" i="5"/>
  <c r="E1241" i="5"/>
  <c r="E1231" i="5"/>
  <c r="E1221" i="5"/>
  <c r="E1211" i="5"/>
  <c r="E1201" i="5"/>
  <c r="E1191" i="5"/>
  <c r="E1181" i="5"/>
  <c r="E1171" i="5"/>
  <c r="E1161" i="5"/>
  <c r="E1151" i="5"/>
  <c r="E1141" i="5"/>
  <c r="E1131" i="5"/>
  <c r="E1121" i="5"/>
  <c r="E1111" i="5"/>
  <c r="E1101" i="5"/>
  <c r="E1091" i="5"/>
  <c r="E1081" i="5"/>
  <c r="E1071" i="5"/>
  <c r="E1061" i="5"/>
  <c r="E1051" i="5"/>
  <c r="E1041" i="5"/>
  <c r="E1031" i="5"/>
  <c r="E1021" i="5"/>
  <c r="E1011" i="5"/>
  <c r="E1001" i="5"/>
  <c r="E991" i="5"/>
  <c r="E981" i="5"/>
  <c r="E971" i="5"/>
  <c r="E961" i="5"/>
  <c r="E951" i="5"/>
  <c r="E941" i="5"/>
  <c r="E931" i="5"/>
  <c r="E921" i="5"/>
  <c r="E911" i="5"/>
  <c r="E901" i="5"/>
  <c r="E891" i="5"/>
  <c r="E881" i="5"/>
  <c r="E871" i="5"/>
  <c r="E861" i="5"/>
  <c r="E851" i="5"/>
  <c r="E841" i="5"/>
  <c r="E831" i="5"/>
  <c r="E821" i="5"/>
  <c r="E811" i="5"/>
  <c r="E801" i="5"/>
  <c r="E791" i="5"/>
  <c r="E781" i="5"/>
  <c r="E771" i="5"/>
  <c r="E761" i="5"/>
  <c r="E751" i="5"/>
  <c r="E741" i="5"/>
  <c r="E731" i="5"/>
  <c r="E721" i="5"/>
  <c r="E711" i="5"/>
  <c r="E701" i="5"/>
  <c r="E691" i="5"/>
  <c r="E681" i="5"/>
  <c r="E671" i="5"/>
  <c r="E661" i="5"/>
  <c r="E651" i="5"/>
  <c r="E641" i="5"/>
  <c r="E631" i="5"/>
  <c r="E621" i="5"/>
  <c r="E611" i="5"/>
  <c r="E601" i="5"/>
  <c r="E591" i="5"/>
  <c r="E581" i="5"/>
  <c r="E571" i="5"/>
  <c r="E561" i="5"/>
  <c r="E551" i="5"/>
  <c r="E541" i="5"/>
  <c r="E531" i="5"/>
  <c r="E521" i="5"/>
  <c r="E511" i="5"/>
  <c r="E501" i="5"/>
  <c r="E491" i="5"/>
  <c r="E481" i="5"/>
  <c r="E471" i="5"/>
  <c r="E461" i="5"/>
  <c r="E451" i="5"/>
  <c r="E441" i="5"/>
  <c r="E431" i="5"/>
  <c r="E421" i="5"/>
  <c r="E411" i="5"/>
  <c r="E401" i="5"/>
  <c r="E391" i="5"/>
  <c r="E381" i="5"/>
  <c r="E371" i="5"/>
  <c r="E361" i="5"/>
  <c r="E351" i="5"/>
  <c r="E341" i="5"/>
  <c r="E331" i="5"/>
  <c r="E321" i="5"/>
  <c r="E311" i="5"/>
  <c r="E301" i="5"/>
  <c r="E291" i="5"/>
  <c r="E281" i="5"/>
  <c r="E271" i="5"/>
  <c r="E261" i="5"/>
  <c r="E251" i="5"/>
  <c r="E241" i="5"/>
  <c r="E231" i="5"/>
  <c r="E221" i="5"/>
  <c r="E211" i="5"/>
  <c r="E201" i="5"/>
  <c r="E191" i="5"/>
  <c r="E181" i="5"/>
  <c r="E171" i="5"/>
  <c r="E161" i="5"/>
  <c r="E151" i="5"/>
  <c r="E141" i="5"/>
  <c r="E131" i="5"/>
  <c r="E121" i="5"/>
  <c r="E111" i="5"/>
  <c r="E101" i="5"/>
  <c r="E91" i="5"/>
  <c r="E81" i="5"/>
  <c r="E71" i="5"/>
  <c r="E61" i="5"/>
  <c r="E51" i="5"/>
  <c r="E41" i="5"/>
  <c r="E31" i="5"/>
  <c r="E21" i="5"/>
  <c r="E11" i="5"/>
  <c r="E6750" i="5"/>
  <c r="E6740" i="5"/>
  <c r="E6730" i="5"/>
  <c r="E6720" i="5"/>
  <c r="E6710" i="5"/>
  <c r="E6700" i="5"/>
  <c r="E6690" i="5"/>
  <c r="E6680" i="5"/>
  <c r="E6670" i="5"/>
  <c r="E6660" i="5"/>
  <c r="E6650" i="5"/>
  <c r="E6640" i="5"/>
  <c r="E6630" i="5"/>
  <c r="E6620" i="5"/>
  <c r="E6610" i="5"/>
  <c r="E6600" i="5"/>
  <c r="E6590" i="5"/>
  <c r="E6580" i="5"/>
  <c r="E6570" i="5"/>
  <c r="E6560" i="5"/>
  <c r="E6550" i="5"/>
  <c r="E6540" i="5"/>
  <c r="E6530" i="5"/>
  <c r="E6520" i="5"/>
  <c r="E6510" i="5"/>
  <c r="E6500" i="5"/>
  <c r="E6490" i="5"/>
  <c r="E6480" i="5"/>
  <c r="E6470" i="5"/>
  <c r="E6460" i="5"/>
  <c r="E6450" i="5"/>
  <c r="E6440" i="5"/>
  <c r="E6430" i="5"/>
  <c r="E6420" i="5"/>
  <c r="E6410" i="5"/>
  <c r="E6400" i="5"/>
  <c r="E6390" i="5"/>
  <c r="E6380" i="5"/>
  <c r="E6370" i="5"/>
  <c r="E6360" i="5"/>
  <c r="E6350" i="5"/>
  <c r="E6340" i="5"/>
  <c r="E6330" i="5"/>
  <c r="E6320" i="5"/>
  <c r="E6310" i="5"/>
  <c r="E6300" i="5"/>
  <c r="E6290" i="5"/>
  <c r="E6280" i="5"/>
  <c r="E6270" i="5"/>
  <c r="E6260" i="5"/>
  <c r="E6250" i="5"/>
  <c r="E6240" i="5"/>
  <c r="E6230" i="5"/>
  <c r="E6220" i="5"/>
  <c r="E6210" i="5"/>
  <c r="E6200" i="5"/>
  <c r="E6190" i="5"/>
  <c r="E6180" i="5"/>
  <c r="E6170" i="5"/>
  <c r="E6160" i="5"/>
  <c r="E6150" i="5"/>
  <c r="E6140" i="5"/>
  <c r="E6130" i="5"/>
  <c r="E6120" i="5"/>
  <c r="E6110" i="5"/>
  <c r="E6100" i="5"/>
  <c r="E6090" i="5"/>
  <c r="E6080" i="5"/>
  <c r="E6070" i="5"/>
  <c r="E6060" i="5"/>
  <c r="E6050" i="5"/>
  <c r="E6040" i="5"/>
  <c r="E6030" i="5"/>
  <c r="E6020" i="5"/>
  <c r="E6010" i="5"/>
  <c r="E6000" i="5"/>
  <c r="E5990" i="5"/>
  <c r="E5980" i="5"/>
  <c r="E5970" i="5"/>
  <c r="E5960" i="5"/>
  <c r="E5950" i="5"/>
  <c r="E5940" i="5"/>
  <c r="E5930" i="5"/>
  <c r="E5920" i="5"/>
  <c r="E5910" i="5"/>
  <c r="E5900" i="5"/>
  <c r="E5890" i="5"/>
  <c r="E5880" i="5"/>
  <c r="E5870" i="5"/>
  <c r="E5860" i="5"/>
  <c r="E5850" i="5"/>
  <c r="E5840" i="5"/>
  <c r="E5830" i="5"/>
  <c r="E5820" i="5"/>
  <c r="E5810" i="5"/>
  <c r="E5800" i="5"/>
  <c r="E5790" i="5"/>
  <c r="E5780" i="5"/>
  <c r="E5770" i="5"/>
  <c r="E5760" i="5"/>
  <c r="E5750" i="5"/>
  <c r="E5740" i="5"/>
  <c r="E5730" i="5"/>
  <c r="E5720" i="5"/>
  <c r="E5710" i="5"/>
  <c r="E5700" i="5"/>
  <c r="E5690" i="5"/>
  <c r="E5680" i="5"/>
  <c r="E5670" i="5"/>
  <c r="E5660" i="5"/>
  <c r="E5650" i="5"/>
  <c r="E5640" i="5"/>
  <c r="E5630" i="5"/>
  <c r="E5620" i="5"/>
  <c r="E5610" i="5"/>
  <c r="E5600" i="5"/>
  <c r="E5590" i="5"/>
  <c r="E5580" i="5"/>
  <c r="E5570" i="5"/>
  <c r="E5560" i="5"/>
  <c r="E5550" i="5"/>
  <c r="E5540" i="5"/>
  <c r="E5530" i="5"/>
  <c r="E5520" i="5"/>
  <c r="E5510" i="5"/>
  <c r="E5500" i="5"/>
  <c r="E5490" i="5"/>
  <c r="E5480" i="5"/>
  <c r="E5470" i="5"/>
  <c r="E5460" i="5"/>
  <c r="E5450" i="5"/>
  <c r="E5440" i="5"/>
  <c r="E5430" i="5"/>
  <c r="E5420" i="5"/>
  <c r="E5410" i="5"/>
  <c r="E5400" i="5"/>
  <c r="E5390" i="5"/>
  <c r="E5380" i="5"/>
  <c r="E5370" i="5"/>
  <c r="E5360" i="5"/>
  <c r="E5350" i="5"/>
  <c r="E5340" i="5"/>
  <c r="E5330" i="5"/>
  <c r="E5320" i="5"/>
  <c r="E5310" i="5"/>
  <c r="E5300" i="5"/>
  <c r="E5290" i="5"/>
  <c r="E5280" i="5"/>
  <c r="E5270" i="5"/>
  <c r="E5260" i="5"/>
  <c r="E5250" i="5"/>
  <c r="E5240" i="5"/>
  <c r="E5230" i="5"/>
  <c r="E5220" i="5"/>
  <c r="E5210" i="5"/>
  <c r="E5200" i="5"/>
  <c r="E5190" i="5"/>
  <c r="E5180" i="5"/>
  <c r="E5170" i="5"/>
  <c r="E5160" i="5"/>
  <c r="E5150" i="5"/>
  <c r="E5140" i="5"/>
  <c r="E5130" i="5"/>
  <c r="E5120" i="5"/>
  <c r="E5110" i="5"/>
  <c r="E5100" i="5"/>
  <c r="E5090" i="5"/>
  <c r="E5080" i="5"/>
  <c r="E5070" i="5"/>
  <c r="E5060" i="5"/>
  <c r="E5050" i="5"/>
  <c r="E5040" i="5"/>
  <c r="E5030" i="5"/>
  <c r="E5020" i="5"/>
  <c r="E5010" i="5"/>
  <c r="E5000" i="5"/>
  <c r="E4990" i="5"/>
  <c r="E4980" i="5"/>
  <c r="E4970" i="5"/>
  <c r="E4960" i="5"/>
  <c r="E4950" i="5"/>
  <c r="E4940" i="5"/>
  <c r="E4930" i="5"/>
  <c r="E4920" i="5"/>
  <c r="E4910" i="5"/>
  <c r="E4900" i="5"/>
  <c r="E4890" i="5"/>
  <c r="E4880" i="5"/>
  <c r="E4870" i="5"/>
  <c r="E4860" i="5"/>
  <c r="E4850" i="5"/>
  <c r="E4840" i="5"/>
  <c r="E4830" i="5"/>
  <c r="E4820" i="5"/>
  <c r="E4810" i="5"/>
  <c r="E4800" i="5"/>
  <c r="E4790" i="5"/>
  <c r="E4780" i="5"/>
  <c r="E4770" i="5"/>
  <c r="E4760" i="5"/>
  <c r="E4750" i="5"/>
  <c r="E4740" i="5"/>
  <c r="E4730" i="5"/>
  <c r="E4720" i="5"/>
  <c r="E4710" i="5"/>
  <c r="E4700" i="5"/>
  <c r="E4690" i="5"/>
  <c r="E4680" i="5"/>
  <c r="E4670" i="5"/>
  <c r="E4660" i="5"/>
  <c r="E4650" i="5"/>
  <c r="E4640" i="5"/>
  <c r="E4630" i="5"/>
  <c r="E4620" i="5"/>
  <c r="E4610" i="5"/>
  <c r="E4600" i="5"/>
  <c r="E4590" i="5"/>
  <c r="E4580" i="5"/>
  <c r="E4570" i="5"/>
  <c r="E4560" i="5"/>
  <c r="E4550" i="5"/>
  <c r="E4540" i="5"/>
  <c r="E4530" i="5"/>
  <c r="E4520" i="5"/>
  <c r="E4510" i="5"/>
  <c r="E4500" i="5"/>
  <c r="E4490" i="5"/>
  <c r="E4480" i="5"/>
  <c r="E4470" i="5"/>
  <c r="E4460" i="5"/>
  <c r="E4450" i="5"/>
  <c r="E4440" i="5"/>
  <c r="E4430" i="5"/>
  <c r="E4420" i="5"/>
  <c r="E4410" i="5"/>
  <c r="E4400" i="5"/>
  <c r="E4390" i="5"/>
  <c r="E4380" i="5"/>
  <c r="E4370" i="5"/>
  <c r="E4360" i="5"/>
  <c r="E4350" i="5"/>
  <c r="E4340" i="5"/>
  <c r="E4330" i="5"/>
  <c r="E4320" i="5"/>
  <c r="E4310" i="5"/>
  <c r="E4300" i="5"/>
  <c r="E4290" i="5"/>
  <c r="E4280" i="5"/>
  <c r="E4270" i="5"/>
  <c r="E4260" i="5"/>
  <c r="E4250" i="5"/>
  <c r="E4240" i="5"/>
  <c r="E4230" i="5"/>
  <c r="E4220" i="5"/>
  <c r="E4210" i="5"/>
  <c r="E4200" i="5"/>
  <c r="E4190" i="5"/>
  <c r="E4180" i="5"/>
  <c r="E4170" i="5"/>
  <c r="E4160" i="5"/>
  <c r="E4150" i="5"/>
  <c r="E4140" i="5"/>
  <c r="E4130" i="5"/>
  <c r="E4120" i="5"/>
  <c r="E4110" i="5"/>
  <c r="E4100" i="5"/>
  <c r="E4090" i="5"/>
  <c r="E4080" i="5"/>
  <c r="E4070" i="5"/>
  <c r="E4060" i="5"/>
  <c r="E4050" i="5"/>
  <c r="E4040" i="5"/>
  <c r="E4030" i="5"/>
  <c r="E4020" i="5"/>
  <c r="E4010" i="5"/>
  <c r="E4000" i="5"/>
  <c r="E3990" i="5"/>
  <c r="E3980" i="5"/>
  <c r="E3970" i="5"/>
  <c r="E3960" i="5"/>
  <c r="E3950" i="5"/>
  <c r="E3940" i="5"/>
  <c r="E3930" i="5"/>
  <c r="E3920" i="5"/>
  <c r="E3910" i="5"/>
  <c r="E3900" i="5"/>
  <c r="E3890" i="5"/>
  <c r="E3880" i="5"/>
  <c r="E3870" i="5"/>
  <c r="E3860" i="5"/>
  <c r="E3850" i="5"/>
  <c r="E3840" i="5"/>
  <c r="E3830" i="5"/>
  <c r="E3820" i="5"/>
  <c r="E3810" i="5"/>
  <c r="E3800" i="5"/>
  <c r="E3790" i="5"/>
  <c r="E3780" i="5"/>
  <c r="E3770" i="5"/>
  <c r="E3760" i="5"/>
  <c r="E3750" i="5"/>
  <c r="E3740" i="5"/>
  <c r="E3730" i="5"/>
  <c r="E3720" i="5"/>
  <c r="E3710" i="5"/>
  <c r="E3700" i="5"/>
  <c r="E3690" i="5"/>
  <c r="E3680" i="5"/>
  <c r="E3670" i="5"/>
  <c r="E3660" i="5"/>
  <c r="E3650" i="5"/>
  <c r="E3640" i="5"/>
  <c r="E3630" i="5"/>
  <c r="E3620" i="5"/>
  <c r="E3610" i="5"/>
  <c r="E3600" i="5"/>
  <c r="E3590" i="5"/>
  <c r="E3580" i="5"/>
  <c r="E3570" i="5"/>
  <c r="E3560" i="5"/>
  <c r="E3550" i="5"/>
  <c r="E3540" i="5"/>
  <c r="E3530" i="5"/>
  <c r="E3520" i="5"/>
  <c r="E3510" i="5"/>
  <c r="E3500" i="5"/>
  <c r="E3490" i="5"/>
  <c r="E3480" i="5"/>
  <c r="E3470" i="5"/>
  <c r="E3460" i="5"/>
  <c r="E3450" i="5"/>
  <c r="E3440" i="5"/>
  <c r="E3430" i="5"/>
  <c r="E3420" i="5"/>
  <c r="E3410" i="5"/>
  <c r="E3400" i="5"/>
  <c r="E3390" i="5"/>
  <c r="E3380" i="5"/>
  <c r="E3370" i="5"/>
  <c r="E3360" i="5"/>
  <c r="E3350" i="5"/>
  <c r="E3340" i="5"/>
  <c r="E3330" i="5"/>
  <c r="E3320" i="5"/>
  <c r="E3310" i="5"/>
  <c r="E3300" i="5"/>
  <c r="E3290" i="5"/>
  <c r="E3280" i="5"/>
  <c r="E3270" i="5"/>
  <c r="E3260" i="5"/>
  <c r="E3250" i="5"/>
  <c r="E3240" i="5"/>
  <c r="E3230" i="5"/>
  <c r="E3220" i="5"/>
  <c r="E3210" i="5"/>
  <c r="E3200" i="5"/>
  <c r="E3190" i="5"/>
  <c r="E3180" i="5"/>
  <c r="E3170" i="5"/>
  <c r="E3160" i="5"/>
  <c r="E3150" i="5"/>
  <c r="E3140" i="5"/>
  <c r="E3130" i="5"/>
  <c r="E3120" i="5"/>
  <c r="E3110" i="5"/>
  <c r="E3100" i="5"/>
  <c r="E3090" i="5"/>
  <c r="E3080" i="5"/>
  <c r="E3070" i="5"/>
  <c r="E3060" i="5"/>
  <c r="E3050" i="5"/>
  <c r="E3040" i="5"/>
  <c r="E3030" i="5"/>
  <c r="E3020" i="5"/>
  <c r="E3010" i="5"/>
  <c r="E3000" i="5"/>
  <c r="E2990" i="5"/>
  <c r="E2980" i="5"/>
  <c r="E2970" i="5"/>
  <c r="E2960" i="5"/>
  <c r="E2950" i="5"/>
  <c r="E2940" i="5"/>
  <c r="E2930" i="5"/>
  <c r="E2920" i="5"/>
  <c r="E2910" i="5"/>
  <c r="E2900" i="5"/>
  <c r="E2890" i="5"/>
  <c r="E2880" i="5"/>
  <c r="E2870" i="5"/>
  <c r="E2860" i="5"/>
  <c r="E2850" i="5"/>
  <c r="E2840" i="5"/>
  <c r="E2830" i="5"/>
  <c r="E2820" i="5"/>
  <c r="E2810" i="5"/>
  <c r="E2800" i="5"/>
  <c r="E2790" i="5"/>
  <c r="E2780" i="5"/>
  <c r="E2770" i="5"/>
  <c r="E2760" i="5"/>
  <c r="E2750" i="5"/>
  <c r="E2740" i="5"/>
  <c r="E2730" i="5"/>
  <c r="E2720" i="5"/>
  <c r="E2710" i="5"/>
  <c r="E2700" i="5"/>
  <c r="E2690" i="5"/>
  <c r="E2680" i="5"/>
  <c r="E2670" i="5"/>
  <c r="E2660" i="5"/>
  <c r="E2650" i="5"/>
  <c r="E2640" i="5"/>
  <c r="E2630" i="5"/>
  <c r="E2620" i="5"/>
  <c r="E2610" i="5"/>
  <c r="E2600" i="5"/>
  <c r="E2590" i="5"/>
  <c r="E2580" i="5"/>
  <c r="E2570" i="5"/>
  <c r="E2560" i="5"/>
  <c r="E2550" i="5"/>
  <c r="E2540" i="5"/>
  <c r="E2530" i="5"/>
  <c r="E2520" i="5"/>
  <c r="E2510" i="5"/>
  <c r="E2500" i="5"/>
  <c r="E2490" i="5"/>
  <c r="E2480" i="5"/>
  <c r="E2470" i="5"/>
  <c r="E2460" i="5"/>
  <c r="E2450" i="5"/>
  <c r="E2440" i="5"/>
  <c r="E2430" i="5"/>
  <c r="E2420" i="5"/>
  <c r="E2410" i="5"/>
  <c r="E2400" i="5"/>
  <c r="E2390" i="5"/>
  <c r="E2380" i="5"/>
  <c r="E2370" i="5"/>
  <c r="E2360" i="5"/>
  <c r="E2350" i="5"/>
  <c r="E2340" i="5"/>
  <c r="E2330" i="5"/>
  <c r="E2320" i="5"/>
  <c r="E2310" i="5"/>
  <c r="E2300" i="5"/>
  <c r="E2290" i="5"/>
  <c r="E2280" i="5"/>
  <c r="E2270" i="5"/>
  <c r="E2260" i="5"/>
  <c r="E2250" i="5"/>
  <c r="E2240" i="5"/>
  <c r="E2230" i="5"/>
  <c r="E2220" i="5"/>
  <c r="E2210" i="5"/>
  <c r="E2200" i="5"/>
  <c r="E2190" i="5"/>
  <c r="E2180" i="5"/>
  <c r="E2170" i="5"/>
  <c r="E2160" i="5"/>
  <c r="E2150" i="5"/>
  <c r="E2140" i="5"/>
  <c r="E2130" i="5"/>
  <c r="E2120" i="5"/>
  <c r="E2110" i="5"/>
  <c r="E2100" i="5"/>
  <c r="E2090" i="5"/>
  <c r="E2080" i="5"/>
  <c r="E2070" i="5"/>
  <c r="E2060" i="5"/>
  <c r="E2050" i="5"/>
  <c r="E2040" i="5"/>
  <c r="E2030" i="5"/>
  <c r="E2020" i="5"/>
  <c r="E2010" i="5"/>
  <c r="E2000" i="5"/>
  <c r="E1990" i="5"/>
  <c r="E1980" i="5"/>
  <c r="E1970" i="5"/>
  <c r="E1960" i="5"/>
  <c r="E1950" i="5"/>
  <c r="E1940" i="5"/>
  <c r="E1930" i="5"/>
  <c r="E1920" i="5"/>
  <c r="E1910" i="5"/>
  <c r="E1900" i="5"/>
  <c r="E1890" i="5"/>
  <c r="E1880" i="5"/>
  <c r="E1870" i="5"/>
  <c r="E1860" i="5"/>
  <c r="E1850" i="5"/>
  <c r="E1840" i="5"/>
  <c r="E1830" i="5"/>
  <c r="E1820" i="5"/>
  <c r="E1810" i="5"/>
  <c r="E1800" i="5"/>
  <c r="E1790" i="5"/>
  <c r="E1780" i="5"/>
  <c r="E1770" i="5"/>
  <c r="E1760" i="5"/>
  <c r="E1750" i="5"/>
  <c r="E1740" i="5"/>
  <c r="E1730" i="5"/>
  <c r="E1720" i="5"/>
  <c r="E1710" i="5"/>
  <c r="E1700" i="5"/>
  <c r="E1690" i="5"/>
  <c r="E1680" i="5"/>
  <c r="E1670" i="5"/>
  <c r="E1660" i="5"/>
  <c r="E1650" i="5"/>
  <c r="E1640" i="5"/>
  <c r="E1630" i="5"/>
  <c r="E1620" i="5"/>
  <c r="E1610" i="5"/>
  <c r="E1600" i="5"/>
  <c r="E1590" i="5"/>
  <c r="E1580" i="5"/>
  <c r="E1570" i="5"/>
  <c r="E1560" i="5"/>
  <c r="E1550" i="5"/>
  <c r="E1540" i="5"/>
  <c r="E1530" i="5"/>
  <c r="E1520" i="5"/>
  <c r="E1510" i="5"/>
  <c r="E1500" i="5"/>
  <c r="E1490" i="5"/>
  <c r="E1480" i="5"/>
  <c r="E1470" i="5"/>
  <c r="E1460" i="5"/>
  <c r="E1450" i="5"/>
  <c r="E1440" i="5"/>
  <c r="E1430" i="5"/>
  <c r="E1420" i="5"/>
  <c r="E1410" i="5"/>
  <c r="E1400" i="5"/>
  <c r="E1390" i="5"/>
  <c r="E1380" i="5"/>
  <c r="E1370" i="5"/>
  <c r="E1360" i="5"/>
  <c r="E1350" i="5"/>
  <c r="E1340" i="5"/>
  <c r="E1330" i="5"/>
  <c r="E1320" i="5"/>
  <c r="E1310" i="5"/>
  <c r="E1300" i="5"/>
  <c r="E1290" i="5"/>
  <c r="E1280" i="5"/>
  <c r="E1270" i="5"/>
  <c r="E1260" i="5"/>
  <c r="E1250" i="5"/>
  <c r="E1240" i="5"/>
  <c r="E1230" i="5"/>
  <c r="E1220" i="5"/>
  <c r="E1210" i="5"/>
  <c r="E1200" i="5"/>
  <c r="E1190" i="5"/>
  <c r="E1180" i="5"/>
  <c r="E1170" i="5"/>
  <c r="E1160" i="5"/>
  <c r="E1150" i="5"/>
  <c r="E1140" i="5"/>
  <c r="E1130" i="5"/>
  <c r="E1120" i="5"/>
  <c r="E1110" i="5"/>
  <c r="E1100" i="5"/>
  <c r="E1090" i="5"/>
  <c r="E1080" i="5"/>
  <c r="E1070" i="5"/>
  <c r="E1060" i="5"/>
  <c r="E1050" i="5"/>
  <c r="E1040" i="5"/>
  <c r="E1030" i="5"/>
  <c r="E1020" i="5"/>
  <c r="E1010" i="5"/>
  <c r="E1000" i="5"/>
  <c r="E990" i="5"/>
  <c r="E980" i="5"/>
  <c r="E970" i="5"/>
  <c r="E960" i="5"/>
  <c r="E950" i="5"/>
  <c r="E940" i="5"/>
  <c r="E930" i="5"/>
  <c r="E920" i="5"/>
  <c r="E910" i="5"/>
  <c r="E900" i="5"/>
  <c r="E890" i="5"/>
  <c r="E880" i="5"/>
  <c r="E870" i="5"/>
  <c r="E860" i="5"/>
  <c r="E850" i="5"/>
  <c r="E840" i="5"/>
  <c r="E830" i="5"/>
  <c r="E820" i="5"/>
  <c r="E810" i="5"/>
  <c r="E800" i="5"/>
  <c r="E790" i="5"/>
  <c r="E780" i="5"/>
  <c r="E770" i="5"/>
  <c r="E760" i="5"/>
  <c r="E750" i="5"/>
  <c r="E740" i="5"/>
  <c r="E730" i="5"/>
  <c r="E720" i="5"/>
  <c r="E710" i="5"/>
  <c r="E700" i="5"/>
  <c r="E690" i="5"/>
  <c r="E680" i="5"/>
  <c r="E670" i="5"/>
  <c r="E660" i="5"/>
  <c r="E650" i="5"/>
  <c r="E640" i="5"/>
  <c r="E630" i="5"/>
  <c r="E620" i="5"/>
  <c r="E610" i="5"/>
  <c r="E600" i="5"/>
  <c r="E590" i="5"/>
  <c r="E580" i="5"/>
  <c r="E570" i="5"/>
  <c r="E560" i="5"/>
  <c r="E550" i="5"/>
  <c r="E540" i="5"/>
  <c r="E530" i="5"/>
  <c r="E520" i="5"/>
  <c r="E510" i="5"/>
  <c r="E500" i="5"/>
  <c r="E490" i="5"/>
  <c r="E480" i="5"/>
  <c r="E470" i="5"/>
  <c r="E460" i="5"/>
  <c r="E450" i="5"/>
  <c r="E440" i="5"/>
  <c r="E430" i="5"/>
  <c r="E420" i="5"/>
  <c r="E410" i="5"/>
  <c r="E400" i="5"/>
  <c r="E390" i="5"/>
  <c r="E380" i="5"/>
  <c r="E370" i="5"/>
  <c r="E360" i="5"/>
  <c r="E350" i="5"/>
  <c r="E340" i="5"/>
  <c r="E330" i="5"/>
  <c r="E320" i="5"/>
  <c r="E310" i="5"/>
  <c r="E300" i="5"/>
  <c r="E290" i="5"/>
  <c r="E280" i="5"/>
  <c r="E270" i="5"/>
  <c r="E260" i="5"/>
  <c r="E250" i="5"/>
  <c r="E240" i="5"/>
  <c r="E230" i="5"/>
  <c r="E220" i="5"/>
  <c r="E210" i="5"/>
  <c r="E200" i="5"/>
  <c r="E190" i="5"/>
  <c r="E180" i="5"/>
  <c r="E170" i="5"/>
  <c r="E160" i="5"/>
  <c r="E150" i="5"/>
  <c r="E140" i="5"/>
  <c r="E130" i="5"/>
  <c r="E120" i="5"/>
  <c r="E110" i="5"/>
  <c r="E100" i="5"/>
  <c r="E90" i="5"/>
  <c r="E80" i="5"/>
  <c r="E70" i="5"/>
  <c r="E60" i="5"/>
  <c r="E50" i="5"/>
  <c r="E40" i="5"/>
  <c r="E30" i="5"/>
  <c r="E20" i="5"/>
  <c r="E10" i="5"/>
  <c r="E6749" i="5"/>
  <c r="E6739" i="5"/>
  <c r="E6729" i="5"/>
  <c r="E6719" i="5"/>
  <c r="E6709" i="5"/>
  <c r="E6699" i="5"/>
  <c r="E6689" i="5"/>
  <c r="E6679" i="5"/>
  <c r="E6669" i="5"/>
  <c r="E6659" i="5"/>
  <c r="E6649" i="5"/>
  <c r="E6639" i="5"/>
  <c r="E6629" i="5"/>
  <c r="E6619" i="5"/>
  <c r="E6609" i="5"/>
  <c r="E6599" i="5"/>
  <c r="E6589" i="5"/>
  <c r="E6579" i="5"/>
  <c r="E6569" i="5"/>
  <c r="E6559" i="5"/>
  <c r="E6549" i="5"/>
  <c r="E6539" i="5"/>
  <c r="E6529" i="5"/>
  <c r="E6519" i="5"/>
  <c r="E6509" i="5"/>
  <c r="E6499" i="5"/>
  <c r="E6489" i="5"/>
  <c r="E6479" i="5"/>
  <c r="E6469" i="5"/>
  <c r="E6459" i="5"/>
  <c r="E6449" i="5"/>
  <c r="E6439" i="5"/>
  <c r="E6429" i="5"/>
  <c r="E6419" i="5"/>
  <c r="E6409" i="5"/>
  <c r="E6399" i="5"/>
  <c r="E6389" i="5"/>
  <c r="E6379" i="5"/>
  <c r="E6369" i="5"/>
  <c r="E6359" i="5"/>
  <c r="E6349" i="5"/>
  <c r="E6339" i="5"/>
  <c r="E6329" i="5"/>
  <c r="E6319" i="5"/>
  <c r="E6309" i="5"/>
  <c r="E6299" i="5"/>
  <c r="E6289" i="5"/>
  <c r="E6279" i="5"/>
  <c r="E6269" i="5"/>
  <c r="E6259" i="5"/>
  <c r="E6249" i="5"/>
  <c r="E6239" i="5"/>
  <c r="E6229" i="5"/>
  <c r="E6219" i="5"/>
  <c r="E6209" i="5"/>
  <c r="E6199" i="5"/>
  <c r="E6189" i="5"/>
  <c r="E6179" i="5"/>
  <c r="E6169" i="5"/>
  <c r="E6159" i="5"/>
  <c r="E6149" i="5"/>
  <c r="E6139" i="5"/>
  <c r="E6129" i="5"/>
  <c r="E6119" i="5"/>
  <c r="E6109" i="5"/>
  <c r="E6099" i="5"/>
  <c r="E6089" i="5"/>
  <c r="E6079" i="5"/>
  <c r="E6069" i="5"/>
  <c r="E6059" i="5"/>
  <c r="E6049" i="5"/>
  <c r="E6039" i="5"/>
  <c r="E6029" i="5"/>
  <c r="E6019" i="5"/>
  <c r="E6009" i="5"/>
  <c r="E5999" i="5"/>
  <c r="E5989" i="5"/>
  <c r="E5979" i="5"/>
  <c r="E5969" i="5"/>
  <c r="E5959" i="5"/>
  <c r="E5949" i="5"/>
  <c r="E5939" i="5"/>
  <c r="E5929" i="5"/>
  <c r="E5919" i="5"/>
  <c r="E5909" i="5"/>
  <c r="E5899" i="5"/>
  <c r="E5889" i="5"/>
  <c r="E5879" i="5"/>
  <c r="E5869" i="5"/>
  <c r="E5859" i="5"/>
  <c r="E5849" i="5"/>
  <c r="E5839" i="5"/>
  <c r="E5829" i="5"/>
  <c r="E5819" i="5"/>
  <c r="E5809" i="5"/>
  <c r="E5799" i="5"/>
  <c r="E5789" i="5"/>
  <c r="E5779" i="5"/>
  <c r="E5769" i="5"/>
  <c r="E5759" i="5"/>
  <c r="E5749" i="5"/>
  <c r="E5739" i="5"/>
  <c r="E5729" i="5"/>
  <c r="E5719" i="5"/>
  <c r="E5709" i="5"/>
  <c r="E5699" i="5"/>
  <c r="E5689" i="5"/>
  <c r="E5679" i="5"/>
  <c r="E5669" i="5"/>
  <c r="E5659" i="5"/>
  <c r="E5649" i="5"/>
  <c r="E5639" i="5"/>
  <c r="E5629" i="5"/>
  <c r="E5619" i="5"/>
  <c r="E5609" i="5"/>
  <c r="E5599" i="5"/>
  <c r="E5589" i="5"/>
  <c r="E5579" i="5"/>
  <c r="E5569" i="5"/>
  <c r="E5559" i="5"/>
  <c r="E5549" i="5"/>
  <c r="E5539" i="5"/>
  <c r="E5529" i="5"/>
  <c r="E5519" i="5"/>
  <c r="E5509" i="5"/>
  <c r="E5499" i="5"/>
  <c r="E5489" i="5"/>
  <c r="E5479" i="5"/>
  <c r="E5469" i="5"/>
  <c r="E5459" i="5"/>
  <c r="E5449" i="5"/>
  <c r="E5439" i="5"/>
  <c r="E5429" i="5"/>
  <c r="E5419" i="5"/>
  <c r="E5409" i="5"/>
  <c r="E5399" i="5"/>
  <c r="E5389" i="5"/>
  <c r="E5379" i="5"/>
  <c r="E5369" i="5"/>
  <c r="E5359" i="5"/>
  <c r="E5349" i="5"/>
  <c r="E5339" i="5"/>
  <c r="E5329" i="5"/>
  <c r="E5319" i="5"/>
  <c r="E5309" i="5"/>
  <c r="E5299" i="5"/>
  <c r="E5289" i="5"/>
  <c r="E5279" i="5"/>
  <c r="E5269" i="5"/>
  <c r="E5259" i="5"/>
  <c r="E5249" i="5"/>
  <c r="E5239" i="5"/>
  <c r="E5229" i="5"/>
  <c r="E5219" i="5"/>
  <c r="E5209" i="5"/>
  <c r="E5199" i="5"/>
  <c r="E5189" i="5"/>
  <c r="E5179" i="5"/>
  <c r="E5169" i="5"/>
  <c r="E5159" i="5"/>
  <c r="E5149" i="5"/>
  <c r="E5139" i="5"/>
  <c r="E5129" i="5"/>
  <c r="E5119" i="5"/>
  <c r="E5109" i="5"/>
  <c r="E5099" i="5"/>
  <c r="E5089" i="5"/>
  <c r="E5079" i="5"/>
  <c r="E5069" i="5"/>
  <c r="E5059" i="5"/>
  <c r="E5049" i="5"/>
  <c r="E5039" i="5"/>
  <c r="E5029" i="5"/>
  <c r="E5019" i="5"/>
  <c r="E5009" i="5"/>
  <c r="E4999" i="5"/>
  <c r="E4989" i="5"/>
  <c r="E4979" i="5"/>
  <c r="E4969" i="5"/>
  <c r="E4959" i="5"/>
  <c r="E4949" i="5"/>
  <c r="E4939" i="5"/>
  <c r="E4929" i="5"/>
  <c r="E4919" i="5"/>
  <c r="E4909" i="5"/>
  <c r="E4899" i="5"/>
  <c r="E4889" i="5"/>
  <c r="E4879" i="5"/>
  <c r="E4869" i="5"/>
  <c r="E4859" i="5"/>
  <c r="E4849" i="5"/>
  <c r="E4839" i="5"/>
  <c r="E4829" i="5"/>
  <c r="E4819" i="5"/>
  <c r="E4809" i="5"/>
  <c r="E4799" i="5"/>
  <c r="E4789" i="5"/>
  <c r="E4779" i="5"/>
  <c r="E4769" i="5"/>
  <c r="E4759" i="5"/>
  <c r="E4749" i="5"/>
  <c r="E4739" i="5"/>
  <c r="E4729" i="5"/>
  <c r="E4719" i="5"/>
  <c r="E4709" i="5"/>
  <c r="E4699" i="5"/>
  <c r="E4689" i="5"/>
  <c r="E4679" i="5"/>
  <c r="E4669" i="5"/>
  <c r="E4659" i="5"/>
  <c r="E4649" i="5"/>
  <c r="E4639" i="5"/>
  <c r="E4629" i="5"/>
  <c r="E4619" i="5"/>
  <c r="E4609" i="5"/>
  <c r="E4599" i="5"/>
  <c r="E4589" i="5"/>
  <c r="E4579" i="5"/>
  <c r="E4569" i="5"/>
  <c r="E4559" i="5"/>
  <c r="E4549" i="5"/>
  <c r="E4539" i="5"/>
  <c r="E4529" i="5"/>
  <c r="E4519" i="5"/>
  <c r="E4509" i="5"/>
  <c r="E4499" i="5"/>
  <c r="E4489" i="5"/>
  <c r="E4479" i="5"/>
  <c r="E4469" i="5"/>
  <c r="E4459" i="5"/>
  <c r="E4449" i="5"/>
  <c r="E4439" i="5"/>
  <c r="E4429" i="5"/>
  <c r="E4419" i="5"/>
  <c r="E4409" i="5"/>
  <c r="E4399" i="5"/>
  <c r="E4389" i="5"/>
  <c r="E4379" i="5"/>
  <c r="E4369" i="5"/>
  <c r="E4359" i="5"/>
  <c r="E4349" i="5"/>
  <c r="E4339" i="5"/>
  <c r="E4329" i="5"/>
  <c r="E4319" i="5"/>
  <c r="E4309" i="5"/>
  <c r="E4299" i="5"/>
  <c r="E4289" i="5"/>
  <c r="E4279" i="5"/>
  <c r="E4269" i="5"/>
  <c r="E4259" i="5"/>
  <c r="E4249" i="5"/>
  <c r="E4239" i="5"/>
  <c r="E4229" i="5"/>
  <c r="E4219" i="5"/>
  <c r="E4209" i="5"/>
  <c r="E4199" i="5"/>
  <c r="E4189" i="5"/>
  <c r="E4179" i="5"/>
  <c r="E4169" i="5"/>
  <c r="E4159" i="5"/>
  <c r="E4149" i="5"/>
  <c r="E4139" i="5"/>
  <c r="E4129" i="5"/>
  <c r="E4119" i="5"/>
  <c r="E4109" i="5"/>
  <c r="E4099" i="5"/>
  <c r="E4089" i="5"/>
  <c r="E4079" i="5"/>
  <c r="E4069" i="5"/>
  <c r="E4059" i="5"/>
  <c r="E4049" i="5"/>
  <c r="E4039" i="5"/>
  <c r="E4029" i="5"/>
  <c r="E4019" i="5"/>
  <c r="E4009" i="5"/>
  <c r="E3999" i="5"/>
  <c r="E3989" i="5"/>
  <c r="E3979" i="5"/>
  <c r="E3969" i="5"/>
  <c r="E3959" i="5"/>
  <c r="E3949" i="5"/>
  <c r="E3939" i="5"/>
  <c r="E3929" i="5"/>
  <c r="E3919" i="5"/>
  <c r="E3909" i="5"/>
  <c r="E3899" i="5"/>
  <c r="E3889" i="5"/>
  <c r="E3879" i="5"/>
  <c r="E3869" i="5"/>
  <c r="E3859" i="5"/>
  <c r="E3849" i="5"/>
  <c r="E3839" i="5"/>
  <c r="E3829" i="5"/>
  <c r="E3819" i="5"/>
  <c r="E3809" i="5"/>
  <c r="E3799" i="5"/>
  <c r="E3789" i="5"/>
  <c r="E3779" i="5"/>
  <c r="E3769" i="5"/>
  <c r="E3759" i="5"/>
  <c r="E3749" i="5"/>
  <c r="E3739" i="5"/>
  <c r="E3729" i="5"/>
  <c r="E3719" i="5"/>
  <c r="E3709" i="5"/>
  <c r="E3699" i="5"/>
  <c r="E3689" i="5"/>
  <c r="E3679" i="5"/>
  <c r="E3669" i="5"/>
  <c r="E3659" i="5"/>
  <c r="E3649" i="5"/>
  <c r="E3639" i="5"/>
  <c r="E3629" i="5"/>
  <c r="E3619" i="5"/>
  <c r="E3609" i="5"/>
  <c r="E3599" i="5"/>
  <c r="E3589" i="5"/>
  <c r="E3579" i="5"/>
  <c r="E3569" i="5"/>
  <c r="E3559" i="5"/>
  <c r="E3549" i="5"/>
  <c r="E3539" i="5"/>
  <c r="E3529" i="5"/>
  <c r="E3519" i="5"/>
  <c r="E3509" i="5"/>
  <c r="E3499" i="5"/>
  <c r="E3489" i="5"/>
  <c r="E3479" i="5"/>
  <c r="E3469" i="5"/>
  <c r="E3459" i="5"/>
  <c r="E3449" i="5"/>
  <c r="E3439" i="5"/>
  <c r="E3429" i="5"/>
  <c r="E3419" i="5"/>
  <c r="E3409" i="5"/>
  <c r="E3399" i="5"/>
  <c r="E3389" i="5"/>
  <c r="E3379" i="5"/>
  <c r="E3369" i="5"/>
  <c r="E3359" i="5"/>
  <c r="E3349" i="5"/>
  <c r="E3339" i="5"/>
  <c r="E3329" i="5"/>
  <c r="E3319" i="5"/>
  <c r="E3309" i="5"/>
  <c r="E3299" i="5"/>
  <c r="E3289" i="5"/>
  <c r="E3279" i="5"/>
  <c r="E3269" i="5"/>
  <c r="E3259" i="5"/>
  <c r="E3249" i="5"/>
  <c r="E3239" i="5"/>
  <c r="E3229" i="5"/>
  <c r="E3219" i="5"/>
  <c r="E3209" i="5"/>
  <c r="E3199" i="5"/>
  <c r="E3189" i="5"/>
  <c r="E3179" i="5"/>
  <c r="E3169" i="5"/>
  <c r="E3159" i="5"/>
  <c r="E3149" i="5"/>
  <c r="E3139" i="5"/>
  <c r="E3129" i="5"/>
  <c r="E3119" i="5"/>
  <c r="E3109" i="5"/>
  <c r="E3099" i="5"/>
  <c r="E3089" i="5"/>
  <c r="E3079" i="5"/>
  <c r="E3069" i="5"/>
  <c r="E3059" i="5"/>
  <c r="E3049" i="5"/>
  <c r="E3039" i="5"/>
  <c r="E3029" i="5"/>
  <c r="E3019" i="5"/>
  <c r="E3009" i="5"/>
  <c r="E2999" i="5"/>
  <c r="E2989" i="5"/>
  <c r="E2979" i="5"/>
  <c r="E2969" i="5"/>
  <c r="E2959" i="5"/>
  <c r="E2949" i="5"/>
  <c r="E2939" i="5"/>
  <c r="E2929" i="5"/>
  <c r="E2919" i="5"/>
  <c r="E2909" i="5"/>
  <c r="E2899" i="5"/>
  <c r="E2889" i="5"/>
  <c r="E2879" i="5"/>
  <c r="E2869" i="5"/>
  <c r="E2859" i="5"/>
  <c r="E2849" i="5"/>
  <c r="E2839" i="5"/>
  <c r="E2829" i="5"/>
  <c r="E2819" i="5"/>
  <c r="E2809" i="5"/>
  <c r="E2799" i="5"/>
  <c r="E2789" i="5"/>
  <c r="E2779" i="5"/>
  <c r="E2769" i="5"/>
  <c r="E2759" i="5"/>
  <c r="E2749" i="5"/>
  <c r="E2739" i="5"/>
  <c r="E2729" i="5"/>
  <c r="E2719" i="5"/>
  <c r="E2709" i="5"/>
  <c r="E2699" i="5"/>
  <c r="E2689" i="5"/>
  <c r="E2679" i="5"/>
  <c r="E2669" i="5"/>
  <c r="E2659" i="5"/>
  <c r="E2649" i="5"/>
  <c r="E2639" i="5"/>
  <c r="E2629" i="5"/>
  <c r="E2619" i="5"/>
  <c r="E2609" i="5"/>
  <c r="E2599" i="5"/>
  <c r="E2589" i="5"/>
  <c r="E2579" i="5"/>
  <c r="E2569" i="5"/>
  <c r="E2559" i="5"/>
  <c r="E2549" i="5"/>
  <c r="E2539" i="5"/>
  <c r="E2529" i="5"/>
  <c r="E2519" i="5"/>
  <c r="E2509" i="5"/>
  <c r="E2499" i="5"/>
  <c r="E2489" i="5"/>
  <c r="E2479" i="5"/>
  <c r="E2469" i="5"/>
  <c r="E2459" i="5"/>
  <c r="E2449" i="5"/>
  <c r="E2439" i="5"/>
  <c r="E2429" i="5"/>
  <c r="E2419" i="5"/>
  <c r="E2409" i="5"/>
  <c r="E2399" i="5"/>
  <c r="E2389" i="5"/>
  <c r="E2379" i="5"/>
  <c r="E2369" i="5"/>
  <c r="E2359" i="5"/>
  <c r="E2349" i="5"/>
  <c r="E2339" i="5"/>
  <c r="E2329" i="5"/>
  <c r="E2319" i="5"/>
  <c r="E2309" i="5"/>
  <c r="E2299" i="5"/>
  <c r="E2289" i="5"/>
  <c r="E2279" i="5"/>
  <c r="E2269" i="5"/>
  <c r="E2259" i="5"/>
  <c r="E2249" i="5"/>
  <c r="E2239" i="5"/>
  <c r="E2229" i="5"/>
  <c r="E2219" i="5"/>
  <c r="E2209" i="5"/>
  <c r="E2199" i="5"/>
  <c r="E2189" i="5"/>
  <c r="E2179" i="5"/>
  <c r="E2169" i="5"/>
  <c r="E2159" i="5"/>
  <c r="E2149" i="5"/>
  <c r="E2139" i="5"/>
  <c r="E2129" i="5"/>
  <c r="E2119" i="5"/>
  <c r="E2109" i="5"/>
  <c r="E2099" i="5"/>
  <c r="E2089" i="5"/>
  <c r="E2079" i="5"/>
  <c r="E2069" i="5"/>
  <c r="E2059" i="5"/>
  <c r="E2049" i="5"/>
  <c r="E2039" i="5"/>
  <c r="E2029" i="5"/>
  <c r="E2019" i="5"/>
  <c r="E2009" i="5"/>
  <c r="E1999" i="5"/>
  <c r="E1989" i="5"/>
  <c r="E1979" i="5"/>
  <c r="E1969" i="5"/>
  <c r="E1959" i="5"/>
  <c r="E1949" i="5"/>
  <c r="E1939" i="5"/>
  <c r="E1929" i="5"/>
  <c r="E1919" i="5"/>
  <c r="E1909" i="5"/>
  <c r="E1899" i="5"/>
  <c r="E1889" i="5"/>
  <c r="E1879" i="5"/>
  <c r="E1869" i="5"/>
  <c r="E1859" i="5"/>
  <c r="E1849" i="5"/>
  <c r="E1839" i="5"/>
  <c r="E1829" i="5"/>
  <c r="E1819" i="5"/>
  <c r="E1809" i="5"/>
  <c r="E1799" i="5"/>
  <c r="E1789" i="5"/>
  <c r="E1779" i="5"/>
  <c r="E1769" i="5"/>
  <c r="E1759" i="5"/>
  <c r="E1749" i="5"/>
  <c r="E1739" i="5"/>
  <c r="E1729" i="5"/>
  <c r="E1719" i="5"/>
  <c r="E1709" i="5"/>
  <c r="E1699" i="5"/>
  <c r="E1689" i="5"/>
  <c r="E1679" i="5"/>
  <c r="E1669" i="5"/>
  <c r="E1659" i="5"/>
  <c r="E1649" i="5"/>
  <c r="E1639" i="5"/>
  <c r="E1629" i="5"/>
  <c r="E1619" i="5"/>
  <c r="E1609" i="5"/>
  <c r="E1599" i="5"/>
  <c r="E1589" i="5"/>
  <c r="E1579" i="5"/>
  <c r="E1569" i="5"/>
  <c r="E1559" i="5"/>
  <c r="E1549" i="5"/>
  <c r="E1539" i="5"/>
  <c r="E1529" i="5"/>
  <c r="E1519" i="5"/>
  <c r="E1509" i="5"/>
  <c r="E1499" i="5"/>
  <c r="E1489" i="5"/>
  <c r="E1479" i="5"/>
  <c r="E1469" i="5"/>
  <c r="E1459" i="5"/>
  <c r="E1449" i="5"/>
  <c r="E1439" i="5"/>
  <c r="E1429" i="5"/>
  <c r="E1419" i="5"/>
  <c r="E1409" i="5"/>
  <c r="E1399" i="5"/>
  <c r="E1389" i="5"/>
  <c r="E1379" i="5"/>
  <c r="E1369" i="5"/>
  <c r="E1359" i="5"/>
  <c r="E1349" i="5"/>
  <c r="E1339" i="5"/>
  <c r="E1329" i="5"/>
  <c r="E1319" i="5"/>
  <c r="E1309" i="5"/>
  <c r="E1299" i="5"/>
  <c r="E1289" i="5"/>
  <c r="E1279" i="5"/>
  <c r="E1269" i="5"/>
  <c r="E1259" i="5"/>
  <c r="E1249" i="5"/>
  <c r="E1239" i="5"/>
  <c r="E1229" i="5"/>
  <c r="E1219" i="5"/>
  <c r="E1209" i="5"/>
  <c r="E1199" i="5"/>
  <c r="E1189" i="5"/>
  <c r="E1179" i="5"/>
  <c r="E1169" i="5"/>
  <c r="E1159" i="5"/>
  <c r="E1149" i="5"/>
  <c r="E1139" i="5"/>
  <c r="E1129" i="5"/>
  <c r="E1119" i="5"/>
  <c r="E1109" i="5"/>
  <c r="E1099" i="5"/>
  <c r="E1089" i="5"/>
  <c r="E1079" i="5"/>
  <c r="E1069" i="5"/>
  <c r="E1059" i="5"/>
  <c r="E1049" i="5"/>
  <c r="E1039" i="5"/>
  <c r="E1029" i="5"/>
  <c r="E1019" i="5"/>
  <c r="E1009" i="5"/>
  <c r="E999" i="5"/>
  <c r="E989" i="5"/>
  <c r="E979" i="5"/>
  <c r="E969" i="5"/>
  <c r="E959" i="5"/>
  <c r="E949" i="5"/>
  <c r="E939" i="5"/>
  <c r="E929" i="5"/>
  <c r="E919" i="5"/>
  <c r="E909" i="5"/>
  <c r="E899" i="5"/>
  <c r="E889" i="5"/>
  <c r="E879" i="5"/>
  <c r="E869" i="5"/>
  <c r="E859" i="5"/>
  <c r="E849" i="5"/>
  <c r="E839" i="5"/>
  <c r="E829" i="5"/>
  <c r="E819" i="5"/>
  <c r="E809" i="5"/>
  <c r="E799" i="5"/>
  <c r="E789" i="5"/>
  <c r="E779" i="5"/>
  <c r="E769" i="5"/>
  <c r="E759" i="5"/>
  <c r="E749" i="5"/>
  <c r="E739" i="5"/>
  <c r="E729" i="5"/>
  <c r="E719" i="5"/>
  <c r="E709" i="5"/>
  <c r="E699" i="5"/>
  <c r="E689" i="5"/>
  <c r="E679" i="5"/>
  <c r="E669" i="5"/>
  <c r="E659" i="5"/>
  <c r="E649" i="5"/>
  <c r="E639" i="5"/>
  <c r="E629" i="5"/>
  <c r="E619" i="5"/>
  <c r="E609" i="5"/>
  <c r="E599" i="5"/>
  <c r="E589" i="5"/>
  <c r="E579" i="5"/>
  <c r="E569" i="5"/>
  <c r="E559" i="5"/>
  <c r="E549" i="5"/>
  <c r="E539" i="5"/>
  <c r="E529" i="5"/>
  <c r="E519" i="5"/>
  <c r="E509" i="5"/>
  <c r="E499" i="5"/>
  <c r="E489" i="5"/>
  <c r="E479" i="5"/>
  <c r="E469" i="5"/>
  <c r="E459" i="5"/>
  <c r="E449" i="5"/>
  <c r="E439" i="5"/>
  <c r="E429" i="5"/>
  <c r="E419" i="5"/>
  <c r="E409" i="5"/>
  <c r="E399" i="5"/>
  <c r="E389" i="5"/>
  <c r="E379" i="5"/>
  <c r="E369" i="5"/>
  <c r="E359" i="5"/>
  <c r="E349" i="5"/>
  <c r="E339" i="5"/>
  <c r="E329" i="5"/>
  <c r="E319" i="5"/>
  <c r="E309" i="5"/>
  <c r="E299" i="5"/>
  <c r="E289" i="5"/>
  <c r="E279" i="5"/>
  <c r="E269" i="5"/>
  <c r="E259" i="5"/>
  <c r="E249" i="5"/>
  <c r="E239" i="5"/>
  <c r="E229" i="5"/>
  <c r="E219" i="5"/>
  <c r="E209" i="5"/>
  <c r="E199" i="5"/>
  <c r="E189" i="5"/>
  <c r="E179" i="5"/>
  <c r="E169" i="5"/>
  <c r="E159" i="5"/>
  <c r="E149" i="5"/>
  <c r="E139" i="5"/>
  <c r="E129" i="5"/>
  <c r="E119" i="5"/>
  <c r="E109" i="5"/>
  <c r="E99" i="5"/>
  <c r="E89" i="5"/>
  <c r="E79" i="5"/>
  <c r="E69" i="5"/>
  <c r="E59" i="5"/>
  <c r="E49" i="5"/>
  <c r="E39" i="5"/>
  <c r="E29" i="5"/>
  <c r="E19" i="5"/>
  <c r="E9" i="5"/>
  <c r="E6748" i="5"/>
  <c r="E6738" i="5"/>
  <c r="E6728" i="5"/>
  <c r="E6718" i="5"/>
  <c r="E6708" i="5"/>
  <c r="E6698" i="5"/>
  <c r="E6688" i="5"/>
  <c r="E6678" i="5"/>
  <c r="E6668" i="5"/>
  <c r="E6658" i="5"/>
  <c r="E6648" i="5"/>
  <c r="E6638" i="5"/>
  <c r="E6628" i="5"/>
  <c r="E6618" i="5"/>
  <c r="E6608" i="5"/>
  <c r="E6598" i="5"/>
  <c r="E6588" i="5"/>
  <c r="E6578" i="5"/>
  <c r="E6568" i="5"/>
  <c r="E6558" i="5"/>
  <c r="E6548" i="5"/>
  <c r="E6538" i="5"/>
  <c r="E6528" i="5"/>
  <c r="E6518" i="5"/>
  <c r="E6508" i="5"/>
  <c r="E6498" i="5"/>
  <c r="E6488" i="5"/>
  <c r="E6478" i="5"/>
  <c r="E6468" i="5"/>
  <c r="E6458" i="5"/>
  <c r="E6448" i="5"/>
  <c r="E6438" i="5"/>
  <c r="E6428" i="5"/>
  <c r="E6418" i="5"/>
  <c r="E6408" i="5"/>
  <c r="E6398" i="5"/>
  <c r="E6388" i="5"/>
  <c r="E6378" i="5"/>
  <c r="E6368" i="5"/>
  <c r="E6358" i="5"/>
  <c r="E6348" i="5"/>
  <c r="E6338" i="5"/>
  <c r="E6328" i="5"/>
  <c r="E6318" i="5"/>
  <c r="E6308" i="5"/>
  <c r="E6298" i="5"/>
  <c r="E6288" i="5"/>
  <c r="E6278" i="5"/>
  <c r="E6268" i="5"/>
  <c r="E6258" i="5"/>
  <c r="E6248" i="5"/>
  <c r="E6238" i="5"/>
  <c r="E6228" i="5"/>
  <c r="E6218" i="5"/>
  <c r="E6208" i="5"/>
  <c r="E6198" i="5"/>
  <c r="E6188" i="5"/>
  <c r="E6178" i="5"/>
  <c r="E6168" i="5"/>
  <c r="E6158" i="5"/>
  <c r="E6148" i="5"/>
  <c r="E6138" i="5"/>
  <c r="E6128" i="5"/>
  <c r="E6118" i="5"/>
  <c r="E6108" i="5"/>
  <c r="E6098" i="5"/>
  <c r="E6088" i="5"/>
  <c r="E6078" i="5"/>
  <c r="E6068" i="5"/>
  <c r="E6058" i="5"/>
  <c r="E6048" i="5"/>
  <c r="E6038" i="5"/>
  <c r="E6028" i="5"/>
  <c r="E6018" i="5"/>
  <c r="E6008" i="5"/>
  <c r="E5998" i="5"/>
  <c r="E5988" i="5"/>
  <c r="E5978" i="5"/>
  <c r="E5968" i="5"/>
  <c r="E5958" i="5"/>
  <c r="E5948" i="5"/>
  <c r="E5938" i="5"/>
  <c r="E5928" i="5"/>
  <c r="E5918" i="5"/>
  <c r="E5908" i="5"/>
  <c r="E5898" i="5"/>
  <c r="E5888" i="5"/>
  <c r="E5878" i="5"/>
  <c r="E5868" i="5"/>
  <c r="E5858" i="5"/>
  <c r="E5848" i="5"/>
  <c r="E5838" i="5"/>
  <c r="E5828" i="5"/>
  <c r="E5818" i="5"/>
  <c r="E5808" i="5"/>
  <c r="E5798" i="5"/>
  <c r="E5788" i="5"/>
  <c r="E5778" i="5"/>
  <c r="E5768" i="5"/>
  <c r="E5758" i="5"/>
  <c r="E5748" i="5"/>
  <c r="E5738" i="5"/>
  <c r="E5728" i="5"/>
  <c r="E5718" i="5"/>
  <c r="E5708" i="5"/>
  <c r="E5698" i="5"/>
  <c r="E5688" i="5"/>
  <c r="E5678" i="5"/>
  <c r="E5668" i="5"/>
  <c r="E5658" i="5"/>
  <c r="E5648" i="5"/>
  <c r="E5638" i="5"/>
  <c r="E5628" i="5"/>
  <c r="E5618" i="5"/>
  <c r="E5608" i="5"/>
  <c r="E5598" i="5"/>
  <c r="E5588" i="5"/>
  <c r="E5578" i="5"/>
  <c r="E5568" i="5"/>
  <c r="E5558" i="5"/>
  <c r="E5548" i="5"/>
  <c r="E5538" i="5"/>
  <c r="E5528" i="5"/>
  <c r="E5518" i="5"/>
  <c r="E5508" i="5"/>
  <c r="E5498" i="5"/>
  <c r="E5488" i="5"/>
  <c r="E5478" i="5"/>
  <c r="E5468" i="5"/>
  <c r="E5458" i="5"/>
  <c r="E5448" i="5"/>
  <c r="E5438" i="5"/>
  <c r="E5428" i="5"/>
  <c r="E5418" i="5"/>
  <c r="E5408" i="5"/>
  <c r="E5398" i="5"/>
  <c r="E5388" i="5"/>
  <c r="E5378" i="5"/>
  <c r="E5368" i="5"/>
  <c r="E5358" i="5"/>
  <c r="E5348" i="5"/>
  <c r="E5338" i="5"/>
  <c r="E5328" i="5"/>
  <c r="E5318" i="5"/>
  <c r="E5308" i="5"/>
  <c r="E5298" i="5"/>
  <c r="E5288" i="5"/>
  <c r="E5278" i="5"/>
  <c r="E5268" i="5"/>
  <c r="E5258" i="5"/>
  <c r="E5248" i="5"/>
  <c r="E5238" i="5"/>
  <c r="E5228" i="5"/>
  <c r="E5218" i="5"/>
  <c r="E5208" i="5"/>
  <c r="E5198" i="5"/>
  <c r="E5188" i="5"/>
  <c r="E5178" i="5"/>
  <c r="E5168" i="5"/>
  <c r="E5158" i="5"/>
  <c r="E5148" i="5"/>
  <c r="E5138" i="5"/>
  <c r="E5128" i="5"/>
  <c r="E5118" i="5"/>
  <c r="E5108" i="5"/>
  <c r="E5098" i="5"/>
  <c r="E5088" i="5"/>
  <c r="E5078" i="5"/>
  <c r="E5068" i="5"/>
  <c r="E5058" i="5"/>
  <c r="E5048" i="5"/>
  <c r="E5038" i="5"/>
  <c r="E5028" i="5"/>
  <c r="E5018" i="5"/>
  <c r="E5008" i="5"/>
  <c r="E4998" i="5"/>
  <c r="E4988" i="5"/>
  <c r="E4978" i="5"/>
  <c r="E4968" i="5"/>
  <c r="E4958" i="5"/>
  <c r="E4948" i="5"/>
  <c r="E4938" i="5"/>
  <c r="E4928" i="5"/>
  <c r="E4918" i="5"/>
  <c r="E4908" i="5"/>
  <c r="E4898" i="5"/>
  <c r="E4888" i="5"/>
  <c r="E4878" i="5"/>
  <c r="E4868" i="5"/>
  <c r="E4858" i="5"/>
  <c r="E4848" i="5"/>
  <c r="E4838" i="5"/>
  <c r="E4828" i="5"/>
  <c r="E4818" i="5"/>
  <c r="E4808" i="5"/>
  <c r="E4798" i="5"/>
  <c r="E4788" i="5"/>
  <c r="E4778" i="5"/>
  <c r="E4768" i="5"/>
  <c r="E4758" i="5"/>
  <c r="E4748" i="5"/>
  <c r="E4738" i="5"/>
  <c r="E4728" i="5"/>
  <c r="E4718" i="5"/>
  <c r="E4708" i="5"/>
  <c r="E4698" i="5"/>
  <c r="E4688" i="5"/>
  <c r="E4678" i="5"/>
  <c r="E4668" i="5"/>
  <c r="E4658" i="5"/>
  <c r="E4648" i="5"/>
  <c r="E4638" i="5"/>
  <c r="E4628" i="5"/>
  <c r="E4618" i="5"/>
  <c r="E4608" i="5"/>
  <c r="E4598" i="5"/>
  <c r="E4588" i="5"/>
  <c r="E4578" i="5"/>
  <c r="E4568" i="5"/>
  <c r="E4558" i="5"/>
  <c r="E4548" i="5"/>
  <c r="E4538" i="5"/>
  <c r="E4528" i="5"/>
  <c r="E4518" i="5"/>
  <c r="E4508" i="5"/>
  <c r="E4498" i="5"/>
  <c r="E4488" i="5"/>
  <c r="E4478" i="5"/>
  <c r="E4468" i="5"/>
  <c r="E4458" i="5"/>
  <c r="E4448" i="5"/>
  <c r="E4438" i="5"/>
  <c r="E4428" i="5"/>
  <c r="E4418" i="5"/>
  <c r="E4408" i="5"/>
  <c r="E4398" i="5"/>
  <c r="E4388" i="5"/>
  <c r="E4378" i="5"/>
  <c r="E4368" i="5"/>
  <c r="E4358" i="5"/>
  <c r="E4348" i="5"/>
  <c r="E4338" i="5"/>
  <c r="E4328" i="5"/>
  <c r="E4318" i="5"/>
  <c r="E4308" i="5"/>
  <c r="E4298" i="5"/>
  <c r="E4288" i="5"/>
  <c r="E4278" i="5"/>
  <c r="E4268" i="5"/>
  <c r="E4258" i="5"/>
  <c r="E4248" i="5"/>
  <c r="E4238" i="5"/>
  <c r="E4228" i="5"/>
  <c r="E4218" i="5"/>
  <c r="E4208" i="5"/>
  <c r="E4198" i="5"/>
  <c r="E4188" i="5"/>
  <c r="E4178" i="5"/>
  <c r="E4168" i="5"/>
  <c r="E4158" i="5"/>
  <c r="E4148" i="5"/>
  <c r="E4138" i="5"/>
  <c r="E4128" i="5"/>
  <c r="E4118" i="5"/>
  <c r="E4108" i="5"/>
  <c r="E4098" i="5"/>
  <c r="E4088" i="5"/>
  <c r="E4078" i="5"/>
  <c r="E4068" i="5"/>
  <c r="E4058" i="5"/>
  <c r="E4048" i="5"/>
  <c r="E4038" i="5"/>
  <c r="E4028" i="5"/>
  <c r="E4018" i="5"/>
  <c r="E4008" i="5"/>
  <c r="E3998" i="5"/>
  <c r="E3988" i="5"/>
  <c r="E3978" i="5"/>
  <c r="E3968" i="5"/>
  <c r="E3958" i="5"/>
  <c r="E3948" i="5"/>
  <c r="E3938" i="5"/>
  <c r="E3928" i="5"/>
  <c r="E3918" i="5"/>
  <c r="E3908" i="5"/>
  <c r="E3898" i="5"/>
  <c r="E3888" i="5"/>
  <c r="E3878" i="5"/>
  <c r="E3868" i="5"/>
  <c r="E3858" i="5"/>
  <c r="E3848" i="5"/>
  <c r="E3838" i="5"/>
  <c r="E3828" i="5"/>
  <c r="E3818" i="5"/>
  <c r="E3808" i="5"/>
  <c r="E3798" i="5"/>
  <c r="E3788" i="5"/>
  <c r="E3778" i="5"/>
  <c r="E3768" i="5"/>
  <c r="E3758" i="5"/>
  <c r="E3748" i="5"/>
  <c r="E3738" i="5"/>
  <c r="E3728" i="5"/>
  <c r="E3718" i="5"/>
  <c r="E3708" i="5"/>
  <c r="E3698" i="5"/>
  <c r="E3688" i="5"/>
  <c r="E3678" i="5"/>
  <c r="E3668" i="5"/>
  <c r="E3658" i="5"/>
  <c r="E3648" i="5"/>
  <c r="E3638" i="5"/>
  <c r="E3628" i="5"/>
  <c r="E3618" i="5"/>
  <c r="E3608" i="5"/>
  <c r="E3598" i="5"/>
  <c r="E3588" i="5"/>
  <c r="E3578" i="5"/>
  <c r="E3568" i="5"/>
  <c r="E3558" i="5"/>
  <c r="E3548" i="5"/>
  <c r="E3538" i="5"/>
  <c r="E3528" i="5"/>
  <c r="E3518" i="5"/>
  <c r="E3508" i="5"/>
  <c r="E3498" i="5"/>
  <c r="E3488" i="5"/>
  <c r="E3478" i="5"/>
  <c r="E3468" i="5"/>
  <c r="E3458" i="5"/>
  <c r="E3448" i="5"/>
  <c r="E3438" i="5"/>
  <c r="E3428" i="5"/>
  <c r="E3418" i="5"/>
  <c r="E3408" i="5"/>
  <c r="E3398" i="5"/>
  <c r="E3388" i="5"/>
  <c r="E3378" i="5"/>
  <c r="E3368" i="5"/>
  <c r="E3358" i="5"/>
  <c r="E3348" i="5"/>
  <c r="E3338" i="5"/>
  <c r="E3328" i="5"/>
  <c r="E3318" i="5"/>
  <c r="E3308" i="5"/>
  <c r="E3298" i="5"/>
  <c r="E3288" i="5"/>
  <c r="E3278" i="5"/>
  <c r="E3268" i="5"/>
  <c r="E3258" i="5"/>
  <c r="E3248" i="5"/>
  <c r="E3238" i="5"/>
  <c r="E3228" i="5"/>
  <c r="E3218" i="5"/>
  <c r="E3208" i="5"/>
  <c r="E3198" i="5"/>
  <c r="E3188" i="5"/>
  <c r="E3178" i="5"/>
  <c r="E3168" i="5"/>
  <c r="E3158" i="5"/>
  <c r="E3148" i="5"/>
  <c r="E3138" i="5"/>
  <c r="E3128" i="5"/>
  <c r="E3118" i="5"/>
  <c r="E3108" i="5"/>
  <c r="E3098" i="5"/>
  <c r="E3088" i="5"/>
  <c r="E3078" i="5"/>
  <c r="E3068" i="5"/>
  <c r="E3058" i="5"/>
  <c r="E3048" i="5"/>
  <c r="E3038" i="5"/>
  <c r="E3028" i="5"/>
  <c r="E3018" i="5"/>
  <c r="E3008" i="5"/>
  <c r="E2998" i="5"/>
  <c r="E2988" i="5"/>
  <c r="E2978" i="5"/>
  <c r="E2968" i="5"/>
  <c r="E2958" i="5"/>
  <c r="E2948" i="5"/>
  <c r="E2938" i="5"/>
  <c r="E2928" i="5"/>
  <c r="E2918" i="5"/>
  <c r="E2908" i="5"/>
  <c r="E2898" i="5"/>
  <c r="E2888" i="5"/>
  <c r="E2878" i="5"/>
  <c r="E2868" i="5"/>
  <c r="E2858" i="5"/>
  <c r="E2848" i="5"/>
  <c r="E2838" i="5"/>
  <c r="E2828" i="5"/>
  <c r="E2818" i="5"/>
  <c r="E2808" i="5"/>
  <c r="E2798" i="5"/>
  <c r="E2788" i="5"/>
  <c r="E2778" i="5"/>
  <c r="E2768" i="5"/>
  <c r="E2758" i="5"/>
  <c r="E2748" i="5"/>
  <c r="E2738" i="5"/>
  <c r="E2728" i="5"/>
  <c r="E2718" i="5"/>
  <c r="E2708" i="5"/>
  <c r="E2698" i="5"/>
  <c r="E2688" i="5"/>
  <c r="E2678" i="5"/>
  <c r="E2668" i="5"/>
  <c r="E2658" i="5"/>
  <c r="E2648" i="5"/>
  <c r="E2638" i="5"/>
  <c r="E2628" i="5"/>
  <c r="E2618" i="5"/>
  <c r="E2608" i="5"/>
  <c r="E2598" i="5"/>
  <c r="E2588" i="5"/>
  <c r="E2578" i="5"/>
  <c r="E2568" i="5"/>
  <c r="E2558" i="5"/>
  <c r="E2548" i="5"/>
  <c r="E2538" i="5"/>
  <c r="E2528" i="5"/>
  <c r="E2518" i="5"/>
  <c r="E2508" i="5"/>
  <c r="E2498" i="5"/>
  <c r="E2488" i="5"/>
  <c r="E2478" i="5"/>
  <c r="E2468" i="5"/>
  <c r="E2458" i="5"/>
  <c r="E2448" i="5"/>
  <c r="E2438" i="5"/>
  <c r="E2428" i="5"/>
  <c r="E2418" i="5"/>
  <c r="E2408" i="5"/>
  <c r="E2398" i="5"/>
  <c r="E2388" i="5"/>
  <c r="E2378" i="5"/>
  <c r="E2368" i="5"/>
  <c r="E2358" i="5"/>
  <c r="E2348" i="5"/>
  <c r="E2338" i="5"/>
  <c r="E2328" i="5"/>
  <c r="E2318" i="5"/>
  <c r="E2308" i="5"/>
  <c r="E2298" i="5"/>
  <c r="E2288" i="5"/>
  <c r="E2278" i="5"/>
  <c r="E2268" i="5"/>
  <c r="E2258" i="5"/>
  <c r="E2248" i="5"/>
  <c r="E2238" i="5"/>
  <c r="E2228" i="5"/>
  <c r="E2218" i="5"/>
  <c r="E2208" i="5"/>
  <c r="E2198" i="5"/>
  <c r="E2188" i="5"/>
  <c r="E2178" i="5"/>
  <c r="E2168" i="5"/>
  <c r="E2158" i="5"/>
  <c r="E2148" i="5"/>
  <c r="E2138" i="5"/>
  <c r="E2128" i="5"/>
  <c r="E2118" i="5"/>
  <c r="E2108" i="5"/>
  <c r="E2098" i="5"/>
  <c r="E2088" i="5"/>
  <c r="E2078" i="5"/>
  <c r="E2068" i="5"/>
  <c r="E2058" i="5"/>
  <c r="E2048" i="5"/>
  <c r="E2038" i="5"/>
  <c r="E2028" i="5"/>
  <c r="E2018" i="5"/>
  <c r="E2008" i="5"/>
  <c r="E1998" i="5"/>
  <c r="E1988" i="5"/>
  <c r="E1978" i="5"/>
  <c r="E1968" i="5"/>
  <c r="E1958" i="5"/>
  <c r="E1948" i="5"/>
  <c r="E1938" i="5"/>
  <c r="E1928" i="5"/>
  <c r="E1918" i="5"/>
  <c r="E1908" i="5"/>
  <c r="E1898" i="5"/>
  <c r="E1888" i="5"/>
  <c r="E1878" i="5"/>
  <c r="E1868" i="5"/>
  <c r="E1858" i="5"/>
  <c r="E1848" i="5"/>
  <c r="E1838" i="5"/>
  <c r="E1828" i="5"/>
  <c r="E1818" i="5"/>
  <c r="E1808" i="5"/>
  <c r="E1798" i="5"/>
  <c r="E1788" i="5"/>
  <c r="E1778" i="5"/>
  <c r="E1768" i="5"/>
  <c r="E1758" i="5"/>
  <c r="E1748" i="5"/>
  <c r="E1738" i="5"/>
  <c r="E1728" i="5"/>
  <c r="E1718" i="5"/>
  <c r="E1708" i="5"/>
  <c r="E1698" i="5"/>
  <c r="E1688" i="5"/>
  <c r="E1678" i="5"/>
  <c r="E1668" i="5"/>
  <c r="E1658" i="5"/>
  <c r="E1648" i="5"/>
  <c r="E1638" i="5"/>
  <c r="E1628" i="5"/>
  <c r="E1618" i="5"/>
  <c r="E1608" i="5"/>
  <c r="E1598" i="5"/>
  <c r="E1588" i="5"/>
  <c r="E1578" i="5"/>
  <c r="E1568" i="5"/>
  <c r="E1558" i="5"/>
  <c r="E1548" i="5"/>
  <c r="E1538" i="5"/>
  <c r="E1528" i="5"/>
  <c r="E1518" i="5"/>
  <c r="E1508" i="5"/>
  <c r="E1498" i="5"/>
  <c r="E1488" i="5"/>
  <c r="E1478" i="5"/>
  <c r="E1468" i="5"/>
  <c r="E1458" i="5"/>
  <c r="E1448" i="5"/>
  <c r="E1438" i="5"/>
  <c r="E1428" i="5"/>
  <c r="E1418" i="5"/>
  <c r="E1408" i="5"/>
  <c r="E1398" i="5"/>
  <c r="E1388" i="5"/>
  <c r="E1378" i="5"/>
  <c r="E1368" i="5"/>
  <c r="E1358" i="5"/>
  <c r="E1348" i="5"/>
  <c r="E1338" i="5"/>
  <c r="E1328" i="5"/>
  <c r="E1318" i="5"/>
  <c r="E1308" i="5"/>
  <c r="E1298" i="5"/>
  <c r="E1288" i="5"/>
  <c r="E1278" i="5"/>
  <c r="E1268" i="5"/>
  <c r="E1258" i="5"/>
  <c r="E1248" i="5"/>
  <c r="E1238" i="5"/>
  <c r="E1228" i="5"/>
  <c r="E1218" i="5"/>
  <c r="E1208" i="5"/>
  <c r="E1198" i="5"/>
  <c r="E1188" i="5"/>
  <c r="E1178" i="5"/>
  <c r="E1168" i="5"/>
  <c r="E1158" i="5"/>
  <c r="E1148" i="5"/>
  <c r="E1138" i="5"/>
  <c r="E1128" i="5"/>
  <c r="E1118" i="5"/>
  <c r="E1108" i="5"/>
  <c r="E1098" i="5"/>
  <c r="E1088" i="5"/>
  <c r="E1078" i="5"/>
  <c r="E1068" i="5"/>
  <c r="E1058" i="5"/>
  <c r="E1048" i="5"/>
  <c r="E1038" i="5"/>
  <c r="E1028" i="5"/>
  <c r="E1018" i="5"/>
  <c r="E1008" i="5"/>
  <c r="E998" i="5"/>
  <c r="E988" i="5"/>
  <c r="E978" i="5"/>
  <c r="E968" i="5"/>
  <c r="E958" i="5"/>
  <c r="E948" i="5"/>
  <c r="E938" i="5"/>
  <c r="E928" i="5"/>
  <c r="E918" i="5"/>
  <c r="E908" i="5"/>
  <c r="E898" i="5"/>
  <c r="E888" i="5"/>
  <c r="E878" i="5"/>
  <c r="E868" i="5"/>
  <c r="E858" i="5"/>
  <c r="E848" i="5"/>
  <c r="E838" i="5"/>
  <c r="E828" i="5"/>
  <c r="E818" i="5"/>
  <c r="E808" i="5"/>
  <c r="E798" i="5"/>
  <c r="E788" i="5"/>
  <c r="E778" i="5"/>
  <c r="E768" i="5"/>
  <c r="E758" i="5"/>
  <c r="E748" i="5"/>
  <c r="E738" i="5"/>
  <c r="E728" i="5"/>
  <c r="E718" i="5"/>
  <c r="E708" i="5"/>
  <c r="E698" i="5"/>
  <c r="E688" i="5"/>
  <c r="E678" i="5"/>
  <c r="E668" i="5"/>
  <c r="E658" i="5"/>
  <c r="E648" i="5"/>
  <c r="E638" i="5"/>
  <c r="E628" i="5"/>
  <c r="E618" i="5"/>
  <c r="E608" i="5"/>
  <c r="E598" i="5"/>
  <c r="E588" i="5"/>
  <c r="E578" i="5"/>
  <c r="E568" i="5"/>
  <c r="E558" i="5"/>
  <c r="E548" i="5"/>
  <c r="E538" i="5"/>
  <c r="E528" i="5"/>
  <c r="E518" i="5"/>
  <c r="E508" i="5"/>
  <c r="E498" i="5"/>
  <c r="E488" i="5"/>
  <c r="E478" i="5"/>
  <c r="E468" i="5"/>
  <c r="E458" i="5"/>
  <c r="E448" i="5"/>
  <c r="E438" i="5"/>
  <c r="E428" i="5"/>
  <c r="E418" i="5"/>
  <c r="E408" i="5"/>
  <c r="E398" i="5"/>
  <c r="E388" i="5"/>
  <c r="E378" i="5"/>
  <c r="E368" i="5"/>
  <c r="E358" i="5"/>
  <c r="E348" i="5"/>
  <c r="E338" i="5"/>
  <c r="E328" i="5"/>
  <c r="E318" i="5"/>
  <c r="E308" i="5"/>
  <c r="E298" i="5"/>
  <c r="E288" i="5"/>
  <c r="E278" i="5"/>
  <c r="E268" i="5"/>
  <c r="E258" i="5"/>
  <c r="E248" i="5"/>
  <c r="E238" i="5"/>
  <c r="E228" i="5"/>
  <c r="E218" i="5"/>
  <c r="E208" i="5"/>
  <c r="E198" i="5"/>
  <c r="E188" i="5"/>
  <c r="E178" i="5"/>
  <c r="E168" i="5"/>
  <c r="E158" i="5"/>
  <c r="E148" i="5"/>
  <c r="E138" i="5"/>
  <c r="E128" i="5"/>
  <c r="E118" i="5"/>
  <c r="E108" i="5"/>
  <c r="E98" i="5"/>
  <c r="E88" i="5"/>
  <c r="E78" i="5"/>
  <c r="E68" i="5"/>
  <c r="E58" i="5"/>
  <c r="E48" i="5"/>
  <c r="E38" i="5"/>
  <c r="E28" i="5"/>
  <c r="E18" i="5"/>
  <c r="E8" i="5"/>
  <c r="E6747" i="5"/>
  <c r="E6737" i="5"/>
  <c r="E6727" i="5"/>
  <c r="E6717" i="5"/>
  <c r="E6707" i="5"/>
  <c r="E6697" i="5"/>
  <c r="E6687" i="5"/>
  <c r="E6677" i="5"/>
  <c r="E6667" i="5"/>
  <c r="E6657" i="5"/>
  <c r="E6647" i="5"/>
  <c r="E6637" i="5"/>
  <c r="E6627" i="5"/>
  <c r="E6617" i="5"/>
  <c r="E6607" i="5"/>
  <c r="E6597" i="5"/>
  <c r="E6587" i="5"/>
  <c r="E6577" i="5"/>
  <c r="E6567" i="5"/>
  <c r="E6557" i="5"/>
  <c r="E6547" i="5"/>
  <c r="E6537" i="5"/>
  <c r="E6527" i="5"/>
  <c r="E6517" i="5"/>
  <c r="E6507" i="5"/>
  <c r="E6497" i="5"/>
  <c r="E6487" i="5"/>
  <c r="E6477" i="5"/>
  <c r="E6467" i="5"/>
  <c r="E6457" i="5"/>
  <c r="E6447" i="5"/>
  <c r="E6437" i="5"/>
  <c r="E6427" i="5"/>
  <c r="E6417" i="5"/>
  <c r="E6407" i="5"/>
  <c r="E6397" i="5"/>
  <c r="E6387" i="5"/>
  <c r="E6377" i="5"/>
  <c r="E6367" i="5"/>
  <c r="E6357" i="5"/>
  <c r="E6347" i="5"/>
  <c r="E6337" i="5"/>
  <c r="E6327" i="5"/>
  <c r="E6317" i="5"/>
  <c r="E6307" i="5"/>
  <c r="E6297" i="5"/>
  <c r="E6287" i="5"/>
  <c r="E6277" i="5"/>
  <c r="E6267" i="5"/>
  <c r="E6257" i="5"/>
  <c r="E6247" i="5"/>
  <c r="E6237" i="5"/>
  <c r="E6227" i="5"/>
  <c r="E6217" i="5"/>
  <c r="E6207" i="5"/>
  <c r="E6197" i="5"/>
  <c r="E6187" i="5"/>
  <c r="E6177" i="5"/>
  <c r="E6167" i="5"/>
  <c r="E6157" i="5"/>
  <c r="E6147" i="5"/>
  <c r="E6137" i="5"/>
  <c r="E6127" i="5"/>
  <c r="E6117" i="5"/>
  <c r="E6107" i="5"/>
  <c r="E6097" i="5"/>
  <c r="E6087" i="5"/>
  <c r="E6077" i="5"/>
  <c r="E6067" i="5"/>
  <c r="E6057" i="5"/>
  <c r="E6047" i="5"/>
  <c r="E6037" i="5"/>
  <c r="E6027" i="5"/>
  <c r="E6017" i="5"/>
  <c r="E6007" i="5"/>
  <c r="E5997" i="5"/>
  <c r="E5987" i="5"/>
  <c r="E5977" i="5"/>
  <c r="E5967" i="5"/>
  <c r="E5957" i="5"/>
  <c r="E5947" i="5"/>
  <c r="E5937" i="5"/>
  <c r="E5927" i="5"/>
  <c r="E5917" i="5"/>
  <c r="E5907" i="5"/>
  <c r="E5897" i="5"/>
  <c r="E5887" i="5"/>
  <c r="E5877" i="5"/>
  <c r="E5867" i="5"/>
  <c r="E5857" i="5"/>
  <c r="E5847" i="5"/>
  <c r="E5837" i="5"/>
  <c r="E5827" i="5"/>
  <c r="E5817" i="5"/>
  <c r="E5807" i="5"/>
  <c r="E5797" i="5"/>
  <c r="E5787" i="5"/>
  <c r="E5777" i="5"/>
  <c r="E5767" i="5"/>
  <c r="E5757" i="5"/>
  <c r="E5747" i="5"/>
  <c r="E5737" i="5"/>
  <c r="E5727" i="5"/>
  <c r="E5717" i="5"/>
  <c r="E5707" i="5"/>
  <c r="E5697" i="5"/>
  <c r="E5687" i="5"/>
  <c r="E5677" i="5"/>
  <c r="E5667" i="5"/>
  <c r="E5657" i="5"/>
  <c r="E5647" i="5"/>
  <c r="E5637" i="5"/>
  <c r="E5627" i="5"/>
  <c r="E5617" i="5"/>
  <c r="E5607" i="5"/>
  <c r="E5597" i="5"/>
  <c r="E5587" i="5"/>
  <c r="E5577" i="5"/>
  <c r="E5567" i="5"/>
  <c r="E5557" i="5"/>
  <c r="E5547" i="5"/>
  <c r="E5537" i="5"/>
  <c r="E5527" i="5"/>
  <c r="E5517" i="5"/>
  <c r="E5507" i="5"/>
  <c r="E5497" i="5"/>
  <c r="E5487" i="5"/>
  <c r="E5477" i="5"/>
  <c r="E5467" i="5"/>
  <c r="E5457" i="5"/>
  <c r="E5447" i="5"/>
  <c r="E5437" i="5"/>
  <c r="E5427" i="5"/>
  <c r="E5417" i="5"/>
  <c r="E5407" i="5"/>
  <c r="E5397" i="5"/>
  <c r="E5387" i="5"/>
  <c r="E5377" i="5"/>
  <c r="E5367" i="5"/>
  <c r="E5357" i="5"/>
  <c r="E5347" i="5"/>
  <c r="E5337" i="5"/>
  <c r="E5327" i="5"/>
  <c r="E5317" i="5"/>
  <c r="E5307" i="5"/>
  <c r="E5297" i="5"/>
  <c r="E5287" i="5"/>
  <c r="E5277" i="5"/>
  <c r="E5267" i="5"/>
  <c r="E5257" i="5"/>
  <c r="E5247" i="5"/>
  <c r="E5237" i="5"/>
  <c r="E5227" i="5"/>
  <c r="E5217" i="5"/>
  <c r="E5207" i="5"/>
  <c r="E5197" i="5"/>
  <c r="E5187" i="5"/>
  <c r="E5177" i="5"/>
  <c r="E5167" i="5"/>
  <c r="E5157" i="5"/>
  <c r="E5147" i="5"/>
  <c r="E5137" i="5"/>
  <c r="E5127" i="5"/>
  <c r="E5117" i="5"/>
  <c r="E5107" i="5"/>
  <c r="E5097" i="5"/>
  <c r="E5087" i="5"/>
  <c r="E5077" i="5"/>
  <c r="E5067" i="5"/>
  <c r="E5057" i="5"/>
  <c r="E5047" i="5"/>
  <c r="E5037" i="5"/>
  <c r="E5027" i="5"/>
  <c r="E5017" i="5"/>
  <c r="E5007" i="5"/>
  <c r="E4997" i="5"/>
  <c r="E4987" i="5"/>
  <c r="E4977" i="5"/>
  <c r="E4967" i="5"/>
  <c r="E4957" i="5"/>
  <c r="E4947" i="5"/>
  <c r="E4937" i="5"/>
  <c r="E4927" i="5"/>
  <c r="E4917" i="5"/>
  <c r="E4907" i="5"/>
  <c r="E4897" i="5"/>
  <c r="E4887" i="5"/>
  <c r="E4877" i="5"/>
  <c r="E4867" i="5"/>
  <c r="E4857" i="5"/>
  <c r="E4847" i="5"/>
  <c r="E4837" i="5"/>
  <c r="E4827" i="5"/>
  <c r="E4817" i="5"/>
  <c r="E4807" i="5"/>
  <c r="E4797" i="5"/>
  <c r="E4787" i="5"/>
  <c r="E4777" i="5"/>
  <c r="E4767" i="5"/>
  <c r="E4757" i="5"/>
  <c r="E4747" i="5"/>
  <c r="E4737" i="5"/>
  <c r="E4727" i="5"/>
  <c r="E4717" i="5"/>
  <c r="E4707" i="5"/>
  <c r="E4697" i="5"/>
  <c r="E4687" i="5"/>
  <c r="E4677" i="5"/>
  <c r="E4667" i="5"/>
  <c r="E4657" i="5"/>
  <c r="E4647" i="5"/>
  <c r="E4637" i="5"/>
  <c r="E4627" i="5"/>
  <c r="E4617" i="5"/>
  <c r="E4607" i="5"/>
  <c r="E4597" i="5"/>
  <c r="E4587" i="5"/>
  <c r="E4577" i="5"/>
  <c r="E4567" i="5"/>
  <c r="E4557" i="5"/>
  <c r="E4547" i="5"/>
  <c r="E4537" i="5"/>
  <c r="E4527" i="5"/>
  <c r="E4517" i="5"/>
  <c r="E4507" i="5"/>
  <c r="E4497" i="5"/>
  <c r="E4487" i="5"/>
  <c r="E4477" i="5"/>
  <c r="E4467" i="5"/>
  <c r="E4457" i="5"/>
  <c r="E4447" i="5"/>
  <c r="E4437" i="5"/>
  <c r="E4427" i="5"/>
  <c r="E4417" i="5"/>
  <c r="E4407" i="5"/>
  <c r="E4397" i="5"/>
  <c r="E4387" i="5"/>
  <c r="E4377" i="5"/>
  <c r="E4367" i="5"/>
  <c r="E4357" i="5"/>
  <c r="E4347" i="5"/>
  <c r="E4337" i="5"/>
  <c r="E4327" i="5"/>
  <c r="E4317" i="5"/>
  <c r="E4307" i="5"/>
  <c r="E4297" i="5"/>
  <c r="E4287" i="5"/>
  <c r="E4277" i="5"/>
  <c r="E4267" i="5"/>
  <c r="E4257" i="5"/>
  <c r="E4247" i="5"/>
  <c r="E4237" i="5"/>
  <c r="E4227" i="5"/>
  <c r="E4217" i="5"/>
  <c r="E4207" i="5"/>
  <c r="E4197" i="5"/>
  <c r="E4187" i="5"/>
  <c r="E4177" i="5"/>
  <c r="E4167" i="5"/>
  <c r="E4157" i="5"/>
  <c r="E4147" i="5"/>
  <c r="E4137" i="5"/>
  <c r="E4127" i="5"/>
  <c r="E4117" i="5"/>
  <c r="E4107" i="5"/>
  <c r="E4097" i="5"/>
  <c r="E4087" i="5"/>
  <c r="E4077" i="5"/>
  <c r="E4067" i="5"/>
  <c r="E4057" i="5"/>
  <c r="E4047" i="5"/>
  <c r="E4037" i="5"/>
  <c r="E4027" i="5"/>
  <c r="E4017" i="5"/>
  <c r="E4007" i="5"/>
  <c r="E3997" i="5"/>
  <c r="E3987" i="5"/>
  <c r="E3977" i="5"/>
  <c r="E3967" i="5"/>
  <c r="E3957" i="5"/>
  <c r="E3947" i="5"/>
  <c r="E3937" i="5"/>
  <c r="E3927" i="5"/>
  <c r="E3917" i="5"/>
  <c r="E3907" i="5"/>
  <c r="E3897" i="5"/>
  <c r="E3887" i="5"/>
  <c r="E3877" i="5"/>
  <c r="E3867" i="5"/>
  <c r="E3857" i="5"/>
  <c r="E3847" i="5"/>
  <c r="E3837" i="5"/>
  <c r="E3827" i="5"/>
  <c r="E3817" i="5"/>
  <c r="E3807" i="5"/>
  <c r="E3797" i="5"/>
  <c r="E3787" i="5"/>
  <c r="E3777" i="5"/>
  <c r="E3767" i="5"/>
  <c r="E3757" i="5"/>
  <c r="E3747" i="5"/>
  <c r="E3737" i="5"/>
  <c r="E3727" i="5"/>
  <c r="E3717" i="5"/>
  <c r="E3707" i="5"/>
  <c r="E3697" i="5"/>
  <c r="E3687" i="5"/>
  <c r="E3677" i="5"/>
  <c r="E3667" i="5"/>
  <c r="E3657" i="5"/>
  <c r="E3647" i="5"/>
  <c r="E3637" i="5"/>
  <c r="E3627" i="5"/>
  <c r="E3617" i="5"/>
  <c r="E3607" i="5"/>
  <c r="E3597" i="5"/>
  <c r="E3587" i="5"/>
  <c r="E3577" i="5"/>
  <c r="E3567" i="5"/>
  <c r="E3557" i="5"/>
  <c r="E3547" i="5"/>
  <c r="E3537" i="5"/>
  <c r="E3527" i="5"/>
  <c r="E3517" i="5"/>
  <c r="E3507" i="5"/>
  <c r="E3497" i="5"/>
  <c r="E3487" i="5"/>
  <c r="E3477" i="5"/>
  <c r="E3467" i="5"/>
  <c r="E3457" i="5"/>
  <c r="E3447" i="5"/>
  <c r="E3437" i="5"/>
  <c r="E3427" i="5"/>
  <c r="E3417" i="5"/>
  <c r="E3407" i="5"/>
  <c r="E3397" i="5"/>
  <c r="E3387" i="5"/>
  <c r="E3377" i="5"/>
  <c r="E3367" i="5"/>
  <c r="E3357" i="5"/>
  <c r="E3347" i="5"/>
  <c r="E3337" i="5"/>
  <c r="E3327" i="5"/>
  <c r="E3317" i="5"/>
  <c r="E3307" i="5"/>
  <c r="E3297" i="5"/>
  <c r="E3287" i="5"/>
  <c r="E3277" i="5"/>
  <c r="E3267" i="5"/>
  <c r="E3257" i="5"/>
  <c r="E3247" i="5"/>
  <c r="E3237" i="5"/>
  <c r="E3227" i="5"/>
  <c r="E3217" i="5"/>
  <c r="E3207" i="5"/>
  <c r="E3197" i="5"/>
  <c r="E3187" i="5"/>
  <c r="E3177" i="5"/>
  <c r="E3167" i="5"/>
  <c r="E3157" i="5"/>
  <c r="E3147" i="5"/>
  <c r="E3137" i="5"/>
  <c r="E3127" i="5"/>
  <c r="E3117" i="5"/>
  <c r="E3107" i="5"/>
  <c r="E3097" i="5"/>
  <c r="E3087" i="5"/>
  <c r="E3077" i="5"/>
  <c r="E3067" i="5"/>
  <c r="E3057" i="5"/>
  <c r="E3047" i="5"/>
  <c r="E3037" i="5"/>
  <c r="E3027" i="5"/>
  <c r="E3017" i="5"/>
  <c r="E3007" i="5"/>
  <c r="E2997" i="5"/>
  <c r="E2987" i="5"/>
  <c r="E2977" i="5"/>
  <c r="E2967" i="5"/>
  <c r="E2957" i="5"/>
  <c r="E2947" i="5"/>
  <c r="E2937" i="5"/>
  <c r="E2927" i="5"/>
  <c r="E2917" i="5"/>
  <c r="E2907" i="5"/>
  <c r="E2897" i="5"/>
  <c r="E2887" i="5"/>
  <c r="E2877" i="5"/>
  <c r="E2867" i="5"/>
  <c r="E2857" i="5"/>
  <c r="E2847" i="5"/>
  <c r="E2837" i="5"/>
  <c r="E2827" i="5"/>
  <c r="E2817" i="5"/>
  <c r="E2807" i="5"/>
  <c r="E2797" i="5"/>
  <c r="E2787" i="5"/>
  <c r="E2777" i="5"/>
  <c r="E2767" i="5"/>
  <c r="E2757" i="5"/>
  <c r="E2747" i="5"/>
  <c r="E2737" i="5"/>
  <c r="E2727" i="5"/>
  <c r="E2717" i="5"/>
  <c r="E2707" i="5"/>
  <c r="E2697" i="5"/>
  <c r="E2687" i="5"/>
  <c r="E2677" i="5"/>
  <c r="E2667" i="5"/>
  <c r="E2657" i="5"/>
  <c r="E2647" i="5"/>
  <c r="E2637" i="5"/>
  <c r="E2627" i="5"/>
  <c r="E2617" i="5"/>
  <c r="E2607" i="5"/>
  <c r="E2597" i="5"/>
  <c r="E2587" i="5"/>
  <c r="E2577" i="5"/>
  <c r="E2567" i="5"/>
  <c r="E2557" i="5"/>
  <c r="E2547" i="5"/>
  <c r="E2537" i="5"/>
  <c r="E2527" i="5"/>
  <c r="E2517" i="5"/>
  <c r="E2507" i="5"/>
  <c r="E2497" i="5"/>
  <c r="E2487" i="5"/>
  <c r="E2477" i="5"/>
  <c r="E2467" i="5"/>
  <c r="E2457" i="5"/>
  <c r="E2447" i="5"/>
  <c r="E2437" i="5"/>
  <c r="E2427" i="5"/>
  <c r="E2417" i="5"/>
  <c r="E2407" i="5"/>
  <c r="E2397" i="5"/>
  <c r="E2387" i="5"/>
  <c r="E2377" i="5"/>
  <c r="E2367" i="5"/>
  <c r="E2357" i="5"/>
  <c r="E2347" i="5"/>
  <c r="E2337" i="5"/>
  <c r="E2327" i="5"/>
  <c r="E2317" i="5"/>
  <c r="E2307" i="5"/>
  <c r="E2297" i="5"/>
  <c r="E2287" i="5"/>
  <c r="E2277" i="5"/>
  <c r="E2267" i="5"/>
  <c r="E2257" i="5"/>
  <c r="E2247" i="5"/>
  <c r="E2237" i="5"/>
  <c r="E2227" i="5"/>
  <c r="E2217" i="5"/>
  <c r="E2207" i="5"/>
  <c r="E2197" i="5"/>
  <c r="E2187" i="5"/>
  <c r="E2177" i="5"/>
  <c r="E2167" i="5"/>
  <c r="E2157" i="5"/>
  <c r="E2147" i="5"/>
  <c r="E2137" i="5"/>
  <c r="E2127" i="5"/>
  <c r="E2117" i="5"/>
  <c r="E2107" i="5"/>
  <c r="E2097" i="5"/>
  <c r="E2087" i="5"/>
  <c r="E2077" i="5"/>
  <c r="E2067" i="5"/>
  <c r="E2057" i="5"/>
  <c r="E2047" i="5"/>
  <c r="E2037" i="5"/>
  <c r="E2027" i="5"/>
  <c r="E2017" i="5"/>
  <c r="E2007" i="5"/>
  <c r="E1997" i="5"/>
  <c r="E1987" i="5"/>
  <c r="E1977" i="5"/>
  <c r="E1967" i="5"/>
  <c r="E1957" i="5"/>
  <c r="E1947" i="5"/>
  <c r="E1937" i="5"/>
  <c r="E1927" i="5"/>
  <c r="E1917" i="5"/>
  <c r="E1907" i="5"/>
  <c r="E1897" i="5"/>
  <c r="E1887" i="5"/>
  <c r="E1877" i="5"/>
  <c r="E1867" i="5"/>
  <c r="E1857" i="5"/>
  <c r="E1847" i="5"/>
  <c r="E1837" i="5"/>
  <c r="E1827" i="5"/>
  <c r="E1817" i="5"/>
  <c r="E1807" i="5"/>
  <c r="E1797" i="5"/>
  <c r="E1787" i="5"/>
  <c r="E1777" i="5"/>
  <c r="E1767" i="5"/>
  <c r="E1757" i="5"/>
  <c r="E1747" i="5"/>
  <c r="E1737" i="5"/>
  <c r="E1727" i="5"/>
  <c r="E1717" i="5"/>
  <c r="E1707" i="5"/>
  <c r="E1697" i="5"/>
  <c r="E1687" i="5"/>
  <c r="E1677" i="5"/>
  <c r="E1667" i="5"/>
  <c r="E1657" i="5"/>
  <c r="E1647" i="5"/>
  <c r="E1637" i="5"/>
  <c r="E1627" i="5"/>
  <c r="E1617" i="5"/>
  <c r="E1607" i="5"/>
  <c r="E1597" i="5"/>
  <c r="E1587" i="5"/>
  <c r="E1577" i="5"/>
  <c r="E1567" i="5"/>
  <c r="E1557" i="5"/>
  <c r="E1547" i="5"/>
  <c r="E1537" i="5"/>
  <c r="E1527" i="5"/>
  <c r="E1517" i="5"/>
  <c r="E1507" i="5"/>
  <c r="E1497" i="5"/>
  <c r="E1487" i="5"/>
  <c r="E1477" i="5"/>
  <c r="E1467" i="5"/>
  <c r="E1457" i="5"/>
  <c r="E1447" i="5"/>
  <c r="E1437" i="5"/>
  <c r="E1427" i="5"/>
  <c r="E1417" i="5"/>
  <c r="E1407" i="5"/>
  <c r="E1397" i="5"/>
  <c r="E1387" i="5"/>
  <c r="E1377" i="5"/>
  <c r="E1367" i="5"/>
  <c r="E1357" i="5"/>
  <c r="E1347" i="5"/>
  <c r="E1337" i="5"/>
  <c r="E1327" i="5"/>
  <c r="E1317" i="5"/>
  <c r="E1307" i="5"/>
  <c r="E1297" i="5"/>
  <c r="E1287" i="5"/>
  <c r="E1277" i="5"/>
  <c r="E1267" i="5"/>
  <c r="E1257" i="5"/>
  <c r="E1247" i="5"/>
  <c r="E1237" i="5"/>
  <c r="E1227" i="5"/>
  <c r="E1217" i="5"/>
  <c r="E1207" i="5"/>
  <c r="E1197" i="5"/>
  <c r="E1187" i="5"/>
  <c r="E1177" i="5"/>
  <c r="E1167" i="5"/>
  <c r="E1157" i="5"/>
  <c r="E1147" i="5"/>
  <c r="E1137" i="5"/>
  <c r="E1127" i="5"/>
  <c r="E1117" i="5"/>
  <c r="E1107" i="5"/>
  <c r="E1097" i="5"/>
  <c r="E1087" i="5"/>
  <c r="E1077" i="5"/>
  <c r="E1067" i="5"/>
  <c r="E1057" i="5"/>
  <c r="E1047" i="5"/>
  <c r="E1037" i="5"/>
  <c r="E1027" i="5"/>
  <c r="E1017" i="5"/>
  <c r="E1007" i="5"/>
  <c r="E997" i="5"/>
  <c r="E987" i="5"/>
  <c r="E977" i="5"/>
  <c r="E967" i="5"/>
  <c r="E957" i="5"/>
  <c r="E947" i="5"/>
  <c r="E937" i="5"/>
  <c r="E927" i="5"/>
  <c r="E917" i="5"/>
  <c r="E907" i="5"/>
  <c r="E897" i="5"/>
  <c r="E887" i="5"/>
  <c r="E877" i="5"/>
  <c r="E867" i="5"/>
  <c r="E857" i="5"/>
  <c r="E847" i="5"/>
  <c r="E837" i="5"/>
  <c r="E827" i="5"/>
  <c r="E817" i="5"/>
  <c r="E807" i="5"/>
  <c r="E797" i="5"/>
  <c r="E787" i="5"/>
  <c r="E777" i="5"/>
  <c r="E767" i="5"/>
  <c r="E757" i="5"/>
  <c r="E747" i="5"/>
  <c r="E737" i="5"/>
  <c r="E727" i="5"/>
  <c r="E717" i="5"/>
  <c r="E707" i="5"/>
  <c r="E697" i="5"/>
  <c r="E687" i="5"/>
  <c r="E677" i="5"/>
  <c r="E667" i="5"/>
  <c r="E657" i="5"/>
  <c r="E647" i="5"/>
  <c r="E637" i="5"/>
  <c r="E627" i="5"/>
  <c r="E617" i="5"/>
  <c r="E607" i="5"/>
  <c r="E597" i="5"/>
  <c r="E587" i="5"/>
  <c r="E577" i="5"/>
  <c r="E567" i="5"/>
  <c r="E557" i="5"/>
  <c r="E547" i="5"/>
  <c r="E537" i="5"/>
  <c r="E527" i="5"/>
  <c r="E517" i="5"/>
  <c r="E507" i="5"/>
  <c r="E497" i="5"/>
  <c r="E487" i="5"/>
  <c r="E477" i="5"/>
  <c r="E467" i="5"/>
  <c r="E457" i="5"/>
  <c r="E447" i="5"/>
  <c r="E437" i="5"/>
  <c r="E427" i="5"/>
  <c r="E417" i="5"/>
  <c r="E407" i="5"/>
  <c r="E397" i="5"/>
  <c r="E387" i="5"/>
  <c r="E377" i="5"/>
  <c r="E367" i="5"/>
  <c r="E357" i="5"/>
  <c r="E347" i="5"/>
  <c r="E337" i="5"/>
  <c r="E327" i="5"/>
  <c r="E317" i="5"/>
  <c r="E307" i="5"/>
  <c r="E297" i="5"/>
  <c r="E287" i="5"/>
  <c r="E277" i="5"/>
  <c r="E267" i="5"/>
  <c r="E257" i="5"/>
  <c r="E247" i="5"/>
  <c r="E237" i="5"/>
  <c r="E227" i="5"/>
  <c r="E217" i="5"/>
  <c r="E207" i="5"/>
  <c r="E197" i="5"/>
  <c r="E187" i="5"/>
  <c r="E177" i="5"/>
  <c r="E167" i="5"/>
  <c r="E157" i="5"/>
  <c r="E147" i="5"/>
  <c r="E137" i="5"/>
  <c r="E127" i="5"/>
  <c r="E117" i="5"/>
  <c r="E107" i="5"/>
  <c r="E97" i="5"/>
  <c r="E87" i="5"/>
  <c r="E77" i="5"/>
  <c r="E67" i="5"/>
  <c r="E57" i="5"/>
  <c r="E47" i="5"/>
  <c r="E37" i="5"/>
  <c r="E27" i="5"/>
  <c r="E17" i="5"/>
  <c r="E7" i="5"/>
  <c r="E6746" i="5"/>
  <c r="E6736" i="5"/>
  <c r="E6726" i="5"/>
  <c r="E6716" i="5"/>
  <c r="E6706" i="5"/>
  <c r="E6696" i="5"/>
  <c r="E6686" i="5"/>
  <c r="E6676" i="5"/>
  <c r="E6666" i="5"/>
  <c r="E6656" i="5"/>
  <c r="E6646" i="5"/>
  <c r="E6636" i="5"/>
  <c r="E6626" i="5"/>
  <c r="E6616" i="5"/>
  <c r="E6606" i="5"/>
  <c r="E6596" i="5"/>
  <c r="E6586" i="5"/>
  <c r="E6576" i="5"/>
  <c r="E6566" i="5"/>
  <c r="E6556" i="5"/>
  <c r="E6546" i="5"/>
  <c r="E6536" i="5"/>
  <c r="E6526" i="5"/>
  <c r="E6516" i="5"/>
  <c r="E6506" i="5"/>
  <c r="E6496" i="5"/>
  <c r="E6486" i="5"/>
  <c r="E6476" i="5"/>
  <c r="E6466" i="5"/>
  <c r="E6456" i="5"/>
  <c r="E6446" i="5"/>
  <c r="E6436" i="5"/>
  <c r="E6426" i="5"/>
  <c r="E6416" i="5"/>
  <c r="E6406" i="5"/>
  <c r="E6396" i="5"/>
  <c r="E6386" i="5"/>
  <c r="E6376" i="5"/>
  <c r="E6366" i="5"/>
  <c r="E6356" i="5"/>
  <c r="E6346" i="5"/>
  <c r="E6336" i="5"/>
  <c r="E6326" i="5"/>
  <c r="E6316" i="5"/>
  <c r="E6306" i="5"/>
  <c r="E6296" i="5"/>
  <c r="E6286" i="5"/>
  <c r="E6276" i="5"/>
  <c r="E6266" i="5"/>
  <c r="E6256" i="5"/>
  <c r="E6246" i="5"/>
  <c r="E6236" i="5"/>
  <c r="E6226" i="5"/>
  <c r="E6216" i="5"/>
  <c r="E6206" i="5"/>
  <c r="E6196" i="5"/>
  <c r="E6186" i="5"/>
  <c r="E6176" i="5"/>
  <c r="E6166" i="5"/>
  <c r="E6156" i="5"/>
  <c r="E6146" i="5"/>
  <c r="E6136" i="5"/>
  <c r="E6126" i="5"/>
  <c r="E6116" i="5"/>
  <c r="E6106" i="5"/>
  <c r="E6096" i="5"/>
  <c r="E6086" i="5"/>
  <c r="E6076" i="5"/>
  <c r="E6066" i="5"/>
  <c r="E6056" i="5"/>
  <c r="E6046" i="5"/>
  <c r="E6036" i="5"/>
  <c r="E6026" i="5"/>
  <c r="E6016" i="5"/>
  <c r="E6006" i="5"/>
  <c r="E5996" i="5"/>
  <c r="E5986" i="5"/>
  <c r="E5976" i="5"/>
  <c r="E5966" i="5"/>
  <c r="E5956" i="5"/>
  <c r="E5946" i="5"/>
  <c r="E5936" i="5"/>
  <c r="E5926" i="5"/>
  <c r="E5916" i="5"/>
  <c r="E5906" i="5"/>
  <c r="E5896" i="5"/>
  <c r="E5886" i="5"/>
  <c r="E5876" i="5"/>
  <c r="E5866" i="5"/>
  <c r="E5856" i="5"/>
  <c r="E5846" i="5"/>
  <c r="E5836" i="5"/>
  <c r="E5826" i="5"/>
  <c r="E5816" i="5"/>
  <c r="E5806" i="5"/>
  <c r="E5796" i="5"/>
  <c r="E5786" i="5"/>
  <c r="E5776" i="5"/>
  <c r="E5766" i="5"/>
  <c r="E5756" i="5"/>
  <c r="E5746" i="5"/>
  <c r="E5736" i="5"/>
  <c r="E5726" i="5"/>
  <c r="E5716" i="5"/>
  <c r="E5706" i="5"/>
  <c r="E5696" i="5"/>
  <c r="E5686" i="5"/>
  <c r="E5676" i="5"/>
  <c r="E5666" i="5"/>
  <c r="E5656" i="5"/>
  <c r="E5646" i="5"/>
  <c r="E5636" i="5"/>
  <c r="E5626" i="5"/>
  <c r="E5616" i="5"/>
  <c r="E5606" i="5"/>
  <c r="E5596" i="5"/>
  <c r="E5586" i="5"/>
  <c r="E5576" i="5"/>
  <c r="E5566" i="5"/>
  <c r="E5556" i="5"/>
  <c r="E5546" i="5"/>
  <c r="E5536" i="5"/>
  <c r="E5526" i="5"/>
  <c r="E5516" i="5"/>
  <c r="E5506" i="5"/>
  <c r="E5496" i="5"/>
  <c r="E5486" i="5"/>
  <c r="E5476" i="5"/>
  <c r="E5466" i="5"/>
  <c r="E5456" i="5"/>
  <c r="E5446" i="5"/>
  <c r="E5436" i="5"/>
  <c r="E5426" i="5"/>
  <c r="E5416" i="5"/>
  <c r="E5406" i="5"/>
  <c r="E5396" i="5"/>
  <c r="E5386" i="5"/>
  <c r="E5376" i="5"/>
  <c r="E5366" i="5"/>
  <c r="E5356" i="5"/>
  <c r="E5346" i="5"/>
  <c r="E5336" i="5"/>
  <c r="E5326" i="5"/>
  <c r="E5316" i="5"/>
  <c r="E5306" i="5"/>
  <c r="E5296" i="5"/>
  <c r="E5286" i="5"/>
  <c r="E5276" i="5"/>
  <c r="E5266" i="5"/>
  <c r="E5256" i="5"/>
  <c r="E5246" i="5"/>
  <c r="E5236" i="5"/>
  <c r="E5226" i="5"/>
  <c r="E5216" i="5"/>
  <c r="E5206" i="5"/>
  <c r="E5196" i="5"/>
  <c r="E5186" i="5"/>
  <c r="E5176" i="5"/>
  <c r="E5166" i="5"/>
  <c r="E5156" i="5"/>
  <c r="E5146" i="5"/>
  <c r="E5136" i="5"/>
  <c r="E5126" i="5"/>
  <c r="E5116" i="5"/>
  <c r="E5106" i="5"/>
  <c r="E5096" i="5"/>
  <c r="E5086" i="5"/>
  <c r="E5076" i="5"/>
  <c r="E5066" i="5"/>
  <c r="E5056" i="5"/>
  <c r="E5046" i="5"/>
  <c r="E5036" i="5"/>
  <c r="E5026" i="5"/>
  <c r="E5016" i="5"/>
  <c r="E5006" i="5"/>
  <c r="E4996" i="5"/>
  <c r="E4986" i="5"/>
  <c r="E4976" i="5"/>
  <c r="E4966" i="5"/>
  <c r="E4956" i="5"/>
  <c r="E4946" i="5"/>
  <c r="E4936" i="5"/>
  <c r="E4926" i="5"/>
  <c r="E4916" i="5"/>
  <c r="E4906" i="5"/>
  <c r="E4896" i="5"/>
  <c r="E4886" i="5"/>
  <c r="E4876" i="5"/>
  <c r="E4866" i="5"/>
  <c r="E4856" i="5"/>
  <c r="E4846" i="5"/>
  <c r="E4836" i="5"/>
  <c r="E4826" i="5"/>
  <c r="E4816" i="5"/>
  <c r="E4806" i="5"/>
  <c r="E4796" i="5"/>
  <c r="E4786" i="5"/>
  <c r="E4776" i="5"/>
  <c r="E4766" i="5"/>
  <c r="E4756" i="5"/>
  <c r="E4746" i="5"/>
  <c r="E4736" i="5"/>
  <c r="E4726" i="5"/>
  <c r="E4716" i="5"/>
  <c r="E4706" i="5"/>
  <c r="E4696" i="5"/>
  <c r="E4686" i="5"/>
  <c r="E4676" i="5"/>
  <c r="E4666" i="5"/>
  <c r="E4656" i="5"/>
  <c r="E4646" i="5"/>
  <c r="E4636" i="5"/>
  <c r="E4626" i="5"/>
  <c r="E4616" i="5"/>
  <c r="E4606" i="5"/>
  <c r="E4596" i="5"/>
  <c r="E4586" i="5"/>
  <c r="E4576" i="5"/>
  <c r="E4566" i="5"/>
  <c r="E4556" i="5"/>
  <c r="E4546" i="5"/>
  <c r="E4536" i="5"/>
  <c r="E4526" i="5"/>
  <c r="E4516" i="5"/>
  <c r="E4506" i="5"/>
  <c r="E4496" i="5"/>
  <c r="E4486" i="5"/>
  <c r="E4476" i="5"/>
  <c r="E4466" i="5"/>
  <c r="E4456" i="5"/>
  <c r="E4446" i="5"/>
  <c r="E4436" i="5"/>
  <c r="E4426" i="5"/>
  <c r="E4416" i="5"/>
  <c r="E4406" i="5"/>
  <c r="E4396" i="5"/>
  <c r="E4386" i="5"/>
  <c r="E4376" i="5"/>
  <c r="E4366" i="5"/>
  <c r="E4356" i="5"/>
  <c r="E4346" i="5"/>
  <c r="E4336" i="5"/>
  <c r="E4326" i="5"/>
  <c r="E4316" i="5"/>
  <c r="E4306" i="5"/>
  <c r="E4296" i="5"/>
  <c r="E4286" i="5"/>
  <c r="E4276" i="5"/>
  <c r="E4266" i="5"/>
  <c r="E4256" i="5"/>
  <c r="E4246" i="5"/>
  <c r="E4236" i="5"/>
  <c r="E4226" i="5"/>
  <c r="E4216" i="5"/>
  <c r="E4206" i="5"/>
  <c r="E4196" i="5"/>
  <c r="E4186" i="5"/>
  <c r="E4176" i="5"/>
  <c r="E4166" i="5"/>
  <c r="E4156" i="5"/>
  <c r="E4146" i="5"/>
  <c r="E4136" i="5"/>
  <c r="E4126" i="5"/>
  <c r="E4116" i="5"/>
  <c r="E4106" i="5"/>
  <c r="E4096" i="5"/>
  <c r="E4086" i="5"/>
  <c r="E4076" i="5"/>
  <c r="E4066" i="5"/>
  <c r="E4056" i="5"/>
  <c r="E4046" i="5"/>
  <c r="E4036" i="5"/>
  <c r="E4026" i="5"/>
  <c r="E4016" i="5"/>
  <c r="E4006" i="5"/>
  <c r="E3996" i="5"/>
  <c r="E3986" i="5"/>
  <c r="E3976" i="5"/>
  <c r="E3966" i="5"/>
  <c r="E3956" i="5"/>
  <c r="E3946" i="5"/>
  <c r="E3936" i="5"/>
  <c r="E3926" i="5"/>
  <c r="E3916" i="5"/>
  <c r="E3906" i="5"/>
  <c r="E3896" i="5"/>
  <c r="E3886" i="5"/>
  <c r="E3876" i="5"/>
  <c r="E3866" i="5"/>
  <c r="E3856" i="5"/>
  <c r="E3846" i="5"/>
  <c r="E3836" i="5"/>
  <c r="E3826" i="5"/>
  <c r="E3816" i="5"/>
  <c r="E3806" i="5"/>
  <c r="E3796" i="5"/>
  <c r="E3786" i="5"/>
  <c r="E3776" i="5"/>
  <c r="E3766" i="5"/>
  <c r="E3756" i="5"/>
  <c r="E3746" i="5"/>
  <c r="E3736" i="5"/>
  <c r="E3726" i="5"/>
  <c r="E3716" i="5"/>
  <c r="E3706" i="5"/>
  <c r="E3696" i="5"/>
  <c r="E3686" i="5"/>
  <c r="E3676" i="5"/>
  <c r="E3666" i="5"/>
  <c r="E3656" i="5"/>
  <c r="E3646" i="5"/>
  <c r="E3636" i="5"/>
  <c r="E3626" i="5"/>
  <c r="E3616" i="5"/>
  <c r="E3606" i="5"/>
  <c r="E3596" i="5"/>
  <c r="E3586" i="5"/>
  <c r="E3576" i="5"/>
  <c r="E3566" i="5"/>
  <c r="E3556" i="5"/>
  <c r="E3546" i="5"/>
  <c r="E3536" i="5"/>
  <c r="E3526" i="5"/>
  <c r="E3516" i="5"/>
  <c r="E3506" i="5"/>
  <c r="E3496" i="5"/>
  <c r="E3486" i="5"/>
  <c r="E3476" i="5"/>
  <c r="E3466" i="5"/>
  <c r="E3456" i="5"/>
  <c r="E3446" i="5"/>
  <c r="E3436" i="5"/>
  <c r="E3426" i="5"/>
  <c r="E3416" i="5"/>
  <c r="E3406" i="5"/>
  <c r="E3396" i="5"/>
  <c r="E3386" i="5"/>
  <c r="E3376" i="5"/>
  <c r="E3366" i="5"/>
  <c r="E3356" i="5"/>
  <c r="E3346" i="5"/>
  <c r="E3336" i="5"/>
  <c r="E3326" i="5"/>
  <c r="E3316" i="5"/>
  <c r="E3306" i="5"/>
  <c r="E3296" i="5"/>
  <c r="E3286" i="5"/>
  <c r="E3276" i="5"/>
  <c r="E3266" i="5"/>
  <c r="E3256" i="5"/>
  <c r="E3246" i="5"/>
  <c r="E3236" i="5"/>
  <c r="E3226" i="5"/>
  <c r="E3216" i="5"/>
  <c r="E3206" i="5"/>
  <c r="E3196" i="5"/>
  <c r="E3186" i="5"/>
  <c r="E3176" i="5"/>
  <c r="E3166" i="5"/>
  <c r="E3156" i="5"/>
  <c r="E3146" i="5"/>
  <c r="E3136" i="5"/>
  <c r="E3126" i="5"/>
  <c r="E3116" i="5"/>
  <c r="E3106" i="5"/>
  <c r="E3096" i="5"/>
  <c r="E3086" i="5"/>
  <c r="E3076" i="5"/>
  <c r="E3066" i="5"/>
  <c r="E3056" i="5"/>
  <c r="E3046" i="5"/>
  <c r="E3036" i="5"/>
  <c r="E3026" i="5"/>
  <c r="E3016" i="5"/>
  <c r="E3006" i="5"/>
  <c r="E2996" i="5"/>
  <c r="E2986" i="5"/>
  <c r="E2976" i="5"/>
  <c r="E2966" i="5"/>
  <c r="E2956" i="5"/>
  <c r="E2946" i="5"/>
  <c r="E2936" i="5"/>
  <c r="E2926" i="5"/>
  <c r="E2916" i="5"/>
  <c r="E2906" i="5"/>
  <c r="E2896" i="5"/>
  <c r="E2886" i="5"/>
  <c r="E2876" i="5"/>
  <c r="E2866" i="5"/>
  <c r="E2856" i="5"/>
  <c r="E2846" i="5"/>
  <c r="E2836" i="5"/>
  <c r="E2826" i="5"/>
  <c r="E2816" i="5"/>
  <c r="E2806" i="5"/>
  <c r="E2796" i="5"/>
  <c r="E2786" i="5"/>
  <c r="E2776" i="5"/>
  <c r="E2766" i="5"/>
  <c r="E2756" i="5"/>
  <c r="E2746" i="5"/>
  <c r="E2736" i="5"/>
  <c r="E2726" i="5"/>
  <c r="E2716" i="5"/>
  <c r="E2706" i="5"/>
  <c r="E2696" i="5"/>
  <c r="E2686" i="5"/>
  <c r="E2676" i="5"/>
  <c r="E2666" i="5"/>
  <c r="E2656" i="5"/>
  <c r="E2646" i="5"/>
  <c r="E2636" i="5"/>
  <c r="E2626" i="5"/>
  <c r="E2616" i="5"/>
  <c r="E2606" i="5"/>
  <c r="E2596" i="5"/>
  <c r="E2586" i="5"/>
  <c r="E2576" i="5"/>
  <c r="E2566" i="5"/>
  <c r="E2556" i="5"/>
  <c r="E2546" i="5"/>
  <c r="E2536" i="5"/>
  <c r="E2526" i="5"/>
  <c r="E2516" i="5"/>
  <c r="E2506" i="5"/>
  <c r="E2496" i="5"/>
  <c r="E2486" i="5"/>
  <c r="E2476" i="5"/>
  <c r="E2466" i="5"/>
  <c r="E2456" i="5"/>
  <c r="E2446" i="5"/>
  <c r="E2436" i="5"/>
  <c r="E2426" i="5"/>
  <c r="E2416" i="5"/>
  <c r="E2406" i="5"/>
  <c r="E2396" i="5"/>
  <c r="E2386" i="5"/>
  <c r="E2376" i="5"/>
  <c r="E2366" i="5"/>
  <c r="E2356" i="5"/>
  <c r="E2346" i="5"/>
  <c r="E2336" i="5"/>
  <c r="E2326" i="5"/>
  <c r="E2316" i="5"/>
  <c r="E2306" i="5"/>
  <c r="E2296" i="5"/>
  <c r="E2286" i="5"/>
  <c r="E2276" i="5"/>
  <c r="E2266" i="5"/>
  <c r="E2256" i="5"/>
  <c r="E2246" i="5"/>
  <c r="E2236" i="5"/>
  <c r="E2226" i="5"/>
  <c r="E2216" i="5"/>
  <c r="E2206" i="5"/>
  <c r="E2196" i="5"/>
  <c r="E2186" i="5"/>
  <c r="E2176" i="5"/>
  <c r="E2166" i="5"/>
  <c r="E2156" i="5"/>
  <c r="E2146" i="5"/>
  <c r="E2136" i="5"/>
  <c r="E2126" i="5"/>
  <c r="E2116" i="5"/>
  <c r="E2106" i="5"/>
  <c r="E2096" i="5"/>
  <c r="E2086" i="5"/>
  <c r="E2076" i="5"/>
  <c r="E2066" i="5"/>
  <c r="E2056" i="5"/>
  <c r="E2046" i="5"/>
  <c r="E2036" i="5"/>
  <c r="E2026" i="5"/>
  <c r="E2016" i="5"/>
  <c r="E2006" i="5"/>
  <c r="E1996" i="5"/>
  <c r="E1986" i="5"/>
  <c r="E1976" i="5"/>
  <c r="E1966" i="5"/>
  <c r="E1956" i="5"/>
  <c r="E1946" i="5"/>
  <c r="E1936" i="5"/>
  <c r="E1926" i="5"/>
  <c r="E1916" i="5"/>
  <c r="E1906" i="5"/>
  <c r="E1896" i="5"/>
  <c r="E1886" i="5"/>
  <c r="E1876" i="5"/>
  <c r="E1866" i="5"/>
  <c r="E1856" i="5"/>
  <c r="E1846" i="5"/>
  <c r="E1836" i="5"/>
  <c r="E1826" i="5"/>
  <c r="E1816" i="5"/>
  <c r="E1806" i="5"/>
  <c r="E1796" i="5"/>
  <c r="E1786" i="5"/>
  <c r="E1776" i="5"/>
  <c r="E1766" i="5"/>
  <c r="E1756" i="5"/>
  <c r="E1746" i="5"/>
  <c r="E1736" i="5"/>
  <c r="E1726" i="5"/>
  <c r="E1716" i="5"/>
  <c r="E1706" i="5"/>
  <c r="E1696" i="5"/>
  <c r="E1686" i="5"/>
  <c r="E1676" i="5"/>
  <c r="E1666" i="5"/>
  <c r="E1656" i="5"/>
  <c r="E1646" i="5"/>
  <c r="E1636" i="5"/>
  <c r="E1626" i="5"/>
  <c r="E1616" i="5"/>
  <c r="E1606" i="5"/>
  <c r="E1596" i="5"/>
  <c r="E1586" i="5"/>
  <c r="E1576" i="5"/>
  <c r="E1566" i="5"/>
  <c r="E1556" i="5"/>
  <c r="E1546" i="5"/>
  <c r="E1536" i="5"/>
  <c r="E1526" i="5"/>
  <c r="E1516" i="5"/>
  <c r="E1506" i="5"/>
  <c r="E1496" i="5"/>
  <c r="E1486" i="5"/>
  <c r="E1476" i="5"/>
  <c r="E1466" i="5"/>
  <c r="E1456" i="5"/>
  <c r="E1446" i="5"/>
  <c r="E1436" i="5"/>
  <c r="E1426" i="5"/>
  <c r="E1416" i="5"/>
  <c r="E1406" i="5"/>
  <c r="E1396" i="5"/>
  <c r="E1386" i="5"/>
  <c r="E1376" i="5"/>
  <c r="E1366" i="5"/>
  <c r="E1356" i="5"/>
  <c r="E1346" i="5"/>
  <c r="E1336" i="5"/>
  <c r="E1326" i="5"/>
  <c r="E1316" i="5"/>
  <c r="E1306" i="5"/>
  <c r="E1296" i="5"/>
  <c r="E1286" i="5"/>
  <c r="E1276" i="5"/>
  <c r="E1266" i="5"/>
  <c r="E1256" i="5"/>
  <c r="E1246" i="5"/>
  <c r="E1236" i="5"/>
  <c r="E1226" i="5"/>
  <c r="E1216" i="5"/>
  <c r="E1206" i="5"/>
  <c r="E1196" i="5"/>
  <c r="E1186" i="5"/>
  <c r="E1176" i="5"/>
  <c r="E1166" i="5"/>
  <c r="E1156" i="5"/>
  <c r="E1146" i="5"/>
  <c r="E1136" i="5"/>
  <c r="E1126" i="5"/>
  <c r="E1116" i="5"/>
  <c r="E1106" i="5"/>
  <c r="E1096" i="5"/>
  <c r="E1086" i="5"/>
  <c r="E1076" i="5"/>
  <c r="E1066" i="5"/>
  <c r="E1056" i="5"/>
  <c r="E1046" i="5"/>
  <c r="E1036" i="5"/>
  <c r="E1026" i="5"/>
  <c r="E1016" i="5"/>
  <c r="E1006" i="5"/>
  <c r="E996" i="5"/>
  <c r="E986" i="5"/>
  <c r="E976" i="5"/>
  <c r="E966" i="5"/>
  <c r="E956" i="5"/>
  <c r="E946" i="5"/>
  <c r="E936" i="5"/>
  <c r="E926" i="5"/>
  <c r="E916" i="5"/>
  <c r="E906" i="5"/>
  <c r="E896" i="5"/>
  <c r="E886" i="5"/>
  <c r="E876" i="5"/>
  <c r="E866" i="5"/>
  <c r="E856" i="5"/>
  <c r="E846" i="5"/>
  <c r="E836" i="5"/>
  <c r="E826" i="5"/>
  <c r="E816" i="5"/>
  <c r="E806" i="5"/>
  <c r="E796" i="5"/>
  <c r="E786" i="5"/>
  <c r="E776" i="5"/>
  <c r="E766" i="5"/>
  <c r="E756" i="5"/>
  <c r="E746" i="5"/>
  <c r="E736" i="5"/>
  <c r="E726" i="5"/>
  <c r="E716" i="5"/>
  <c r="E706" i="5"/>
  <c r="E696" i="5"/>
  <c r="E686" i="5"/>
  <c r="E676" i="5"/>
  <c r="E666" i="5"/>
  <c r="E656" i="5"/>
  <c r="E646" i="5"/>
  <c r="E636" i="5"/>
  <c r="E626" i="5"/>
  <c r="E616" i="5"/>
  <c r="E606" i="5"/>
  <c r="E596" i="5"/>
  <c r="E586" i="5"/>
  <c r="E576" i="5"/>
  <c r="E566" i="5"/>
  <c r="E556" i="5"/>
  <c r="E546" i="5"/>
  <c r="E536" i="5"/>
  <c r="E526" i="5"/>
  <c r="E516" i="5"/>
  <c r="E506" i="5"/>
  <c r="E496" i="5"/>
  <c r="E486" i="5"/>
  <c r="E476" i="5"/>
  <c r="E466" i="5"/>
  <c r="E456" i="5"/>
  <c r="E446" i="5"/>
  <c r="E436" i="5"/>
  <c r="E426" i="5"/>
  <c r="E416" i="5"/>
  <c r="E406" i="5"/>
  <c r="E396" i="5"/>
  <c r="E386" i="5"/>
  <c r="E376" i="5"/>
  <c r="E366" i="5"/>
  <c r="E356" i="5"/>
  <c r="E346" i="5"/>
  <c r="E336" i="5"/>
  <c r="E326" i="5"/>
  <c r="E316" i="5"/>
  <c r="E306" i="5"/>
  <c r="E296" i="5"/>
  <c r="E286" i="5"/>
  <c r="E276" i="5"/>
  <c r="E266" i="5"/>
  <c r="E256" i="5"/>
  <c r="E246" i="5"/>
  <c r="E236" i="5"/>
  <c r="E226" i="5"/>
  <c r="E216" i="5"/>
  <c r="E206" i="5"/>
  <c r="E196" i="5"/>
  <c r="E186" i="5"/>
  <c r="E176" i="5"/>
  <c r="E166" i="5"/>
  <c r="E156" i="5"/>
  <c r="E146" i="5"/>
  <c r="E136" i="5"/>
  <c r="E126" i="5"/>
  <c r="E116" i="5"/>
  <c r="E106" i="5"/>
  <c r="E96" i="5"/>
  <c r="E86" i="5"/>
  <c r="E76" i="5"/>
  <c r="E66" i="5"/>
  <c r="E56" i="5"/>
  <c r="E46" i="5"/>
  <c r="E36" i="5"/>
  <c r="E26" i="5"/>
  <c r="E16" i="5"/>
  <c r="E6" i="5"/>
  <c r="E6745" i="5"/>
  <c r="E6735" i="5"/>
  <c r="E6725" i="5"/>
  <c r="E6715" i="5"/>
  <c r="E6705" i="5"/>
  <c r="E6695" i="5"/>
  <c r="E6685" i="5"/>
  <c r="E6675" i="5"/>
  <c r="E6665" i="5"/>
  <c r="E6655" i="5"/>
  <c r="E6645" i="5"/>
  <c r="E6635" i="5"/>
  <c r="E6625" i="5"/>
  <c r="E6615" i="5"/>
  <c r="E6605" i="5"/>
  <c r="E6595" i="5"/>
  <c r="E6585" i="5"/>
  <c r="E6575" i="5"/>
  <c r="E6565" i="5"/>
  <c r="E6555" i="5"/>
  <c r="E6545" i="5"/>
  <c r="E6535" i="5"/>
  <c r="E6525" i="5"/>
  <c r="E6515" i="5"/>
  <c r="E6505" i="5"/>
  <c r="E6495" i="5"/>
  <c r="E6485" i="5"/>
  <c r="E6475" i="5"/>
  <c r="E6465" i="5"/>
  <c r="E6455" i="5"/>
  <c r="E6445" i="5"/>
  <c r="E6435" i="5"/>
  <c r="E6425" i="5"/>
  <c r="E6415" i="5"/>
  <c r="E6405" i="5"/>
  <c r="E6395" i="5"/>
  <c r="E6385" i="5"/>
  <c r="E6375" i="5"/>
  <c r="E6365" i="5"/>
  <c r="E6355" i="5"/>
  <c r="E6345" i="5"/>
  <c r="E6335" i="5"/>
  <c r="E6325" i="5"/>
  <c r="E6315" i="5"/>
  <c r="E6305" i="5"/>
  <c r="E6295" i="5"/>
  <c r="E6285" i="5"/>
  <c r="E6275" i="5"/>
  <c r="E6265" i="5"/>
  <c r="E6255" i="5"/>
  <c r="E6245" i="5"/>
  <c r="E6235" i="5"/>
  <c r="E6225" i="5"/>
  <c r="E6215" i="5"/>
  <c r="E6205" i="5"/>
  <c r="E6195" i="5"/>
  <c r="E6185" i="5"/>
  <c r="E6175" i="5"/>
  <c r="E6165" i="5"/>
  <c r="E6155" i="5"/>
  <c r="E6145" i="5"/>
  <c r="E6135" i="5"/>
  <c r="E6125" i="5"/>
  <c r="E6115" i="5"/>
  <c r="E6105" i="5"/>
  <c r="E6095" i="5"/>
  <c r="E6085" i="5"/>
  <c r="E6075" i="5"/>
  <c r="E6065" i="5"/>
  <c r="E6055" i="5"/>
  <c r="E6045" i="5"/>
  <c r="E6035" i="5"/>
  <c r="E6025" i="5"/>
  <c r="E6015" i="5"/>
  <c r="E6005" i="5"/>
  <c r="E5995" i="5"/>
  <c r="E5985" i="5"/>
  <c r="E5975" i="5"/>
  <c r="E5965" i="5"/>
  <c r="E5955" i="5"/>
  <c r="E5945" i="5"/>
  <c r="E5935" i="5"/>
  <c r="E5925" i="5"/>
  <c r="E5915" i="5"/>
  <c r="E5905" i="5"/>
  <c r="E5895" i="5"/>
  <c r="E5885" i="5"/>
  <c r="E5875" i="5"/>
  <c r="E5865" i="5"/>
  <c r="E5855" i="5"/>
  <c r="E5845" i="5"/>
  <c r="E5835" i="5"/>
  <c r="E5825" i="5"/>
  <c r="E5815" i="5"/>
  <c r="E5805" i="5"/>
  <c r="E5795" i="5"/>
  <c r="E5785" i="5"/>
  <c r="E5775" i="5"/>
  <c r="E5765" i="5"/>
  <c r="E5755" i="5"/>
  <c r="E5745" i="5"/>
  <c r="E5735" i="5"/>
  <c r="E5725" i="5"/>
  <c r="E5715" i="5"/>
  <c r="E5705" i="5"/>
  <c r="E5695" i="5"/>
  <c r="E5685" i="5"/>
  <c r="E5675" i="5"/>
  <c r="E5665" i="5"/>
  <c r="E5655" i="5"/>
  <c r="E5645" i="5"/>
  <c r="E5635" i="5"/>
  <c r="E5625" i="5"/>
  <c r="E5615" i="5"/>
  <c r="E5605" i="5"/>
  <c r="E5595" i="5"/>
  <c r="E5585" i="5"/>
  <c r="E5575" i="5"/>
  <c r="E5565" i="5"/>
  <c r="E5555" i="5"/>
  <c r="E5545" i="5"/>
  <c r="E5535" i="5"/>
  <c r="E5525" i="5"/>
  <c r="E5515" i="5"/>
  <c r="E5505" i="5"/>
  <c r="E5495" i="5"/>
  <c r="E5485" i="5"/>
  <c r="E5475" i="5"/>
  <c r="E5465" i="5"/>
  <c r="E5455" i="5"/>
  <c r="E5445" i="5"/>
  <c r="E5435" i="5"/>
  <c r="E5425" i="5"/>
  <c r="E5415" i="5"/>
  <c r="E5405" i="5"/>
  <c r="E5395" i="5"/>
  <c r="E5385" i="5"/>
  <c r="E5375" i="5"/>
  <c r="E5365" i="5"/>
  <c r="E5355" i="5"/>
  <c r="E5345" i="5"/>
  <c r="E5335" i="5"/>
  <c r="E5325" i="5"/>
  <c r="E5315" i="5"/>
  <c r="E5305" i="5"/>
  <c r="E5295" i="5"/>
  <c r="E5285" i="5"/>
  <c r="E5275" i="5"/>
  <c r="E5265" i="5"/>
  <c r="E5255" i="5"/>
  <c r="E5245" i="5"/>
  <c r="E5235" i="5"/>
  <c r="E5225" i="5"/>
  <c r="E5215" i="5"/>
  <c r="E5205" i="5"/>
  <c r="E5195" i="5"/>
  <c r="E5185" i="5"/>
  <c r="E5175" i="5"/>
  <c r="E5165" i="5"/>
  <c r="E5155" i="5"/>
  <c r="E5145" i="5"/>
  <c r="E5135" i="5"/>
  <c r="E5125" i="5"/>
  <c r="E5115" i="5"/>
  <c r="E5105" i="5"/>
  <c r="E5095" i="5"/>
  <c r="E5085" i="5"/>
  <c r="E5075" i="5"/>
  <c r="E5065" i="5"/>
  <c r="E5055" i="5"/>
  <c r="E5045" i="5"/>
  <c r="E5035" i="5"/>
  <c r="E5025" i="5"/>
  <c r="E5015" i="5"/>
  <c r="E5005" i="5"/>
  <c r="E4995" i="5"/>
  <c r="E4985" i="5"/>
  <c r="E4975" i="5"/>
  <c r="E4965" i="5"/>
  <c r="E4955" i="5"/>
  <c r="E4945" i="5"/>
  <c r="E4935" i="5"/>
  <c r="E4925" i="5"/>
  <c r="E4915" i="5"/>
  <c r="E4905" i="5"/>
  <c r="E4895" i="5"/>
  <c r="E4885" i="5"/>
  <c r="E4875" i="5"/>
  <c r="E4865" i="5"/>
  <c r="E4855" i="5"/>
  <c r="E4845" i="5"/>
  <c r="E4835" i="5"/>
  <c r="E4825" i="5"/>
  <c r="E4815" i="5"/>
  <c r="E4805" i="5"/>
  <c r="E4795" i="5"/>
  <c r="E4785" i="5"/>
  <c r="E4775" i="5"/>
  <c r="E4765" i="5"/>
  <c r="E4755" i="5"/>
  <c r="E4745" i="5"/>
  <c r="E4735" i="5"/>
  <c r="E4725" i="5"/>
  <c r="E4715" i="5"/>
  <c r="E4705" i="5"/>
  <c r="E4695" i="5"/>
  <c r="E4685" i="5"/>
  <c r="E4675" i="5"/>
  <c r="E4665" i="5"/>
  <c r="E4655" i="5"/>
  <c r="E4645" i="5"/>
  <c r="E4635" i="5"/>
  <c r="E4625" i="5"/>
  <c r="E4615" i="5"/>
  <c r="E4605" i="5"/>
  <c r="E4595" i="5"/>
  <c r="E4585" i="5"/>
  <c r="E4575" i="5"/>
  <c r="E4565" i="5"/>
  <c r="E4555" i="5"/>
  <c r="E4545" i="5"/>
  <c r="E4535" i="5"/>
  <c r="E4525" i="5"/>
  <c r="E4515" i="5"/>
  <c r="E4505" i="5"/>
  <c r="E4495" i="5"/>
  <c r="E4485" i="5"/>
  <c r="E4475" i="5"/>
  <c r="E4465" i="5"/>
  <c r="E4455" i="5"/>
  <c r="E4445" i="5"/>
  <c r="E4435" i="5"/>
  <c r="E4425" i="5"/>
  <c r="E4415" i="5"/>
  <c r="E4405" i="5"/>
  <c r="E4395" i="5"/>
  <c r="E4385" i="5"/>
  <c r="E4375" i="5"/>
  <c r="E4365" i="5"/>
  <c r="E4355" i="5"/>
  <c r="E4345" i="5"/>
  <c r="E4335" i="5"/>
  <c r="E4325" i="5"/>
  <c r="E4315" i="5"/>
  <c r="E4305" i="5"/>
  <c r="E4295" i="5"/>
  <c r="E4285" i="5"/>
  <c r="E4275" i="5"/>
  <c r="E4265" i="5"/>
  <c r="E4255" i="5"/>
  <c r="E4245" i="5"/>
  <c r="E4235" i="5"/>
  <c r="E4225" i="5"/>
  <c r="E4215" i="5"/>
  <c r="E4205" i="5"/>
  <c r="E4195" i="5"/>
  <c r="E4185" i="5"/>
  <c r="E4175" i="5"/>
  <c r="E4165" i="5"/>
  <c r="E4155" i="5"/>
  <c r="E4145" i="5"/>
  <c r="E4135" i="5"/>
  <c r="E4125" i="5"/>
  <c r="E4115" i="5"/>
  <c r="E4105" i="5"/>
  <c r="E4095" i="5"/>
  <c r="E4085" i="5"/>
  <c r="E4075" i="5"/>
  <c r="E4065" i="5"/>
  <c r="E4055" i="5"/>
  <c r="E4045" i="5"/>
  <c r="E4035" i="5"/>
  <c r="E4025" i="5"/>
  <c r="E4015" i="5"/>
  <c r="E4005" i="5"/>
  <c r="E3995" i="5"/>
  <c r="E3985" i="5"/>
  <c r="E3975" i="5"/>
  <c r="E3965" i="5"/>
  <c r="E3955" i="5"/>
  <c r="E3945" i="5"/>
  <c r="E3935" i="5"/>
  <c r="E3925" i="5"/>
  <c r="E3915" i="5"/>
  <c r="E3905" i="5"/>
  <c r="E3895" i="5"/>
  <c r="E3885" i="5"/>
  <c r="E3875" i="5"/>
  <c r="E3865" i="5"/>
  <c r="E3855" i="5"/>
  <c r="E3845" i="5"/>
  <c r="E3835" i="5"/>
  <c r="E3825" i="5"/>
  <c r="E3815" i="5"/>
  <c r="E3805" i="5"/>
  <c r="E3795" i="5"/>
  <c r="E3785" i="5"/>
  <c r="E3775" i="5"/>
  <c r="E3765" i="5"/>
  <c r="E3755" i="5"/>
  <c r="E3745" i="5"/>
  <c r="E3735" i="5"/>
  <c r="E3725" i="5"/>
  <c r="E3715" i="5"/>
  <c r="E3705" i="5"/>
  <c r="E3695" i="5"/>
  <c r="E3685" i="5"/>
  <c r="E3675" i="5"/>
  <c r="E3665" i="5"/>
  <c r="E3655" i="5"/>
  <c r="E3645" i="5"/>
  <c r="E3635" i="5"/>
  <c r="E3625" i="5"/>
  <c r="E3615" i="5"/>
  <c r="E3605" i="5"/>
  <c r="E3595" i="5"/>
  <c r="E3585" i="5"/>
  <c r="E3575" i="5"/>
  <c r="E3565" i="5"/>
  <c r="E3555" i="5"/>
  <c r="E3545" i="5"/>
  <c r="E3535" i="5"/>
  <c r="E3525" i="5"/>
  <c r="E3515" i="5"/>
  <c r="E3505" i="5"/>
  <c r="E3495" i="5"/>
  <c r="E3485" i="5"/>
  <c r="E3475" i="5"/>
  <c r="E3465" i="5"/>
  <c r="E3455" i="5"/>
  <c r="E3445" i="5"/>
  <c r="E3435" i="5"/>
  <c r="E3425" i="5"/>
  <c r="E3415" i="5"/>
  <c r="E3405" i="5"/>
  <c r="E3395" i="5"/>
  <c r="E3385" i="5"/>
  <c r="E3375" i="5"/>
  <c r="E3365" i="5"/>
  <c r="E3355" i="5"/>
  <c r="E3345" i="5"/>
  <c r="E3335" i="5"/>
  <c r="E3325" i="5"/>
  <c r="E3315" i="5"/>
  <c r="E3305" i="5"/>
  <c r="E3295" i="5"/>
  <c r="E3285" i="5"/>
  <c r="E3275" i="5"/>
  <c r="E3265" i="5"/>
  <c r="E3255" i="5"/>
  <c r="E3245" i="5"/>
  <c r="E3235" i="5"/>
  <c r="E3225" i="5"/>
  <c r="E3215" i="5"/>
  <c r="E3205" i="5"/>
  <c r="E3195" i="5"/>
  <c r="E3185" i="5"/>
  <c r="E3175" i="5"/>
  <c r="E3165" i="5"/>
  <c r="E3155" i="5"/>
  <c r="E3145" i="5"/>
  <c r="E3135" i="5"/>
  <c r="E3125" i="5"/>
  <c r="E3115" i="5"/>
  <c r="E3105" i="5"/>
  <c r="E3095" i="5"/>
  <c r="E3085" i="5"/>
  <c r="E3075" i="5"/>
  <c r="E3065" i="5"/>
  <c r="E3055" i="5"/>
  <c r="E3045" i="5"/>
  <c r="E3035" i="5"/>
  <c r="E3025" i="5"/>
  <c r="E3015" i="5"/>
  <c r="E3005" i="5"/>
  <c r="E2995" i="5"/>
  <c r="E2985" i="5"/>
  <c r="E2975" i="5"/>
  <c r="E2965" i="5"/>
  <c r="E2955" i="5"/>
  <c r="E2945" i="5"/>
  <c r="E2935" i="5"/>
  <c r="E2925" i="5"/>
  <c r="E2915" i="5"/>
  <c r="E2905" i="5"/>
  <c r="E2895" i="5"/>
  <c r="E2885" i="5"/>
  <c r="E2875" i="5"/>
  <c r="E2865" i="5"/>
  <c r="E2855" i="5"/>
  <c r="E2845" i="5"/>
  <c r="E2835" i="5"/>
  <c r="E2825" i="5"/>
  <c r="E2815" i="5"/>
  <c r="E2805" i="5"/>
  <c r="E2795" i="5"/>
  <c r="E2785" i="5"/>
  <c r="E2775" i="5"/>
  <c r="E2765" i="5"/>
  <c r="E2755" i="5"/>
  <c r="E2745" i="5"/>
  <c r="E2735" i="5"/>
  <c r="E2725" i="5"/>
  <c r="E2715" i="5"/>
  <c r="E2705" i="5"/>
  <c r="E2695" i="5"/>
  <c r="E2685" i="5"/>
  <c r="E2675" i="5"/>
  <c r="E2665" i="5"/>
  <c r="E2655" i="5"/>
  <c r="E2645" i="5"/>
  <c r="E2635" i="5"/>
  <c r="E2625" i="5"/>
  <c r="E2615" i="5"/>
  <c r="E2605" i="5"/>
  <c r="E2595" i="5"/>
  <c r="E2585" i="5"/>
  <c r="E2575" i="5"/>
  <c r="E2565" i="5"/>
  <c r="E2555" i="5"/>
  <c r="E2545" i="5"/>
  <c r="E2535" i="5"/>
  <c r="E2525" i="5"/>
  <c r="E2515" i="5"/>
  <c r="E2505" i="5"/>
  <c r="E2495" i="5"/>
  <c r="E2485" i="5"/>
  <c r="E2475" i="5"/>
  <c r="E2465" i="5"/>
  <c r="E2455" i="5"/>
  <c r="E2445" i="5"/>
  <c r="E2435" i="5"/>
  <c r="E2425" i="5"/>
  <c r="E2415" i="5"/>
  <c r="E2405" i="5"/>
  <c r="E2395" i="5"/>
  <c r="E2385" i="5"/>
  <c r="E2375" i="5"/>
  <c r="E2365" i="5"/>
  <c r="E2355" i="5"/>
  <c r="E2345" i="5"/>
  <c r="E2335" i="5"/>
  <c r="E2325" i="5"/>
  <c r="E2315" i="5"/>
  <c r="E2305" i="5"/>
  <c r="E2295" i="5"/>
  <c r="E2285" i="5"/>
  <c r="E2275" i="5"/>
  <c r="E2265" i="5"/>
  <c r="E2255" i="5"/>
  <c r="E2245" i="5"/>
  <c r="E2235" i="5"/>
  <c r="E2225" i="5"/>
  <c r="E2215" i="5"/>
  <c r="E2205" i="5"/>
  <c r="E2195" i="5"/>
  <c r="E2185" i="5"/>
  <c r="E2175" i="5"/>
  <c r="E2165" i="5"/>
  <c r="E2155" i="5"/>
  <c r="E2145" i="5"/>
  <c r="E2135" i="5"/>
  <c r="E2125" i="5"/>
  <c r="E2115" i="5"/>
  <c r="E2105" i="5"/>
  <c r="E2095" i="5"/>
  <c r="E2085" i="5"/>
  <c r="E2075" i="5"/>
  <c r="E2065" i="5"/>
  <c r="E2055" i="5"/>
  <c r="E2045" i="5"/>
  <c r="E2035" i="5"/>
  <c r="E2025" i="5"/>
  <c r="E2015" i="5"/>
  <c r="E2005" i="5"/>
  <c r="E1995" i="5"/>
  <c r="E1985" i="5"/>
  <c r="E1975" i="5"/>
  <c r="E1965" i="5"/>
  <c r="E1955" i="5"/>
  <c r="E1945" i="5"/>
  <c r="E1935" i="5"/>
  <c r="E1925" i="5"/>
  <c r="E1915" i="5"/>
  <c r="E1905" i="5"/>
  <c r="E1895" i="5"/>
  <c r="E1885" i="5"/>
  <c r="E1875" i="5"/>
  <c r="E1865" i="5"/>
  <c r="E1855" i="5"/>
  <c r="E1845" i="5"/>
  <c r="E1835" i="5"/>
  <c r="E1825" i="5"/>
  <c r="E1815" i="5"/>
  <c r="E1805" i="5"/>
  <c r="E1795" i="5"/>
  <c r="E1785" i="5"/>
  <c r="E1775" i="5"/>
  <c r="E1765" i="5"/>
  <c r="E1755" i="5"/>
  <c r="E1745" i="5"/>
  <c r="E1735" i="5"/>
  <c r="E1725" i="5"/>
  <c r="E1715" i="5"/>
  <c r="E1705" i="5"/>
  <c r="E1695" i="5"/>
  <c r="E1685" i="5"/>
  <c r="E1675" i="5"/>
  <c r="E1665" i="5"/>
  <c r="E1655" i="5"/>
  <c r="E1645" i="5"/>
  <c r="E1635" i="5"/>
  <c r="E1625" i="5"/>
  <c r="E1615" i="5"/>
  <c r="E1605" i="5"/>
  <c r="E1595" i="5"/>
  <c r="E1585" i="5"/>
  <c r="E1575" i="5"/>
  <c r="E1565" i="5"/>
  <c r="E1555" i="5"/>
  <c r="E1545" i="5"/>
  <c r="E1535" i="5"/>
  <c r="E1525" i="5"/>
  <c r="E1515" i="5"/>
  <c r="E1505" i="5"/>
  <c r="E1495" i="5"/>
  <c r="E1485" i="5"/>
  <c r="E1475" i="5"/>
  <c r="E1465" i="5"/>
  <c r="E1455" i="5"/>
  <c r="E1445" i="5"/>
  <c r="E1435" i="5"/>
  <c r="E1425" i="5"/>
  <c r="E1415" i="5"/>
  <c r="E1405" i="5"/>
  <c r="E1395" i="5"/>
  <c r="E1385" i="5"/>
  <c r="E1375" i="5"/>
  <c r="E1365" i="5"/>
  <c r="E1355" i="5"/>
  <c r="E1345" i="5"/>
  <c r="E1335" i="5"/>
  <c r="E1325" i="5"/>
  <c r="E1315" i="5"/>
  <c r="E1305" i="5"/>
  <c r="E1295" i="5"/>
  <c r="E1285" i="5"/>
  <c r="E1275" i="5"/>
  <c r="E1265" i="5"/>
  <c r="E1255" i="5"/>
  <c r="E1245" i="5"/>
  <c r="E1235" i="5"/>
  <c r="E1225" i="5"/>
  <c r="E1215" i="5"/>
  <c r="E1205" i="5"/>
  <c r="E1195" i="5"/>
  <c r="E1185" i="5"/>
  <c r="E1175" i="5"/>
  <c r="E1165" i="5"/>
  <c r="E1155" i="5"/>
  <c r="E1145" i="5"/>
  <c r="E1135" i="5"/>
  <c r="E1125" i="5"/>
  <c r="E1115" i="5"/>
  <c r="E1105" i="5"/>
  <c r="E1095" i="5"/>
  <c r="E1085" i="5"/>
  <c r="E1075" i="5"/>
  <c r="E1065" i="5"/>
  <c r="E1055" i="5"/>
  <c r="E1045" i="5"/>
  <c r="E1035" i="5"/>
  <c r="E1025" i="5"/>
  <c r="E1015" i="5"/>
  <c r="E1005" i="5"/>
  <c r="E995" i="5"/>
  <c r="E985" i="5"/>
  <c r="E975" i="5"/>
  <c r="E965" i="5"/>
  <c r="E955" i="5"/>
  <c r="E945" i="5"/>
  <c r="E935" i="5"/>
  <c r="E925" i="5"/>
  <c r="E915" i="5"/>
  <c r="E905" i="5"/>
  <c r="E895" i="5"/>
  <c r="E885" i="5"/>
  <c r="E875" i="5"/>
  <c r="E865" i="5"/>
  <c r="E855" i="5"/>
  <c r="E845" i="5"/>
  <c r="E835" i="5"/>
  <c r="E825" i="5"/>
  <c r="E815" i="5"/>
  <c r="E805" i="5"/>
  <c r="E795" i="5"/>
  <c r="E785" i="5"/>
  <c r="E775" i="5"/>
  <c r="E765" i="5"/>
  <c r="E755" i="5"/>
  <c r="E745" i="5"/>
  <c r="E735" i="5"/>
  <c r="E725" i="5"/>
  <c r="E715" i="5"/>
  <c r="E705" i="5"/>
  <c r="E695" i="5"/>
  <c r="E685" i="5"/>
  <c r="E675" i="5"/>
  <c r="E665" i="5"/>
  <c r="E655" i="5"/>
  <c r="E645" i="5"/>
  <c r="E635" i="5"/>
  <c r="E625" i="5"/>
  <c r="E615" i="5"/>
  <c r="E605" i="5"/>
  <c r="E595" i="5"/>
  <c r="E585" i="5"/>
  <c r="E575" i="5"/>
  <c r="E565" i="5"/>
  <c r="E555" i="5"/>
  <c r="E545" i="5"/>
  <c r="E535" i="5"/>
  <c r="E525" i="5"/>
  <c r="E515" i="5"/>
  <c r="E505" i="5"/>
  <c r="E495" i="5"/>
  <c r="E485" i="5"/>
  <c r="E475" i="5"/>
  <c r="E465" i="5"/>
  <c r="E455" i="5"/>
  <c r="E445" i="5"/>
  <c r="E435" i="5"/>
  <c r="E425" i="5"/>
  <c r="E415" i="5"/>
  <c r="E405" i="5"/>
  <c r="E395" i="5"/>
  <c r="E385" i="5"/>
  <c r="E375" i="5"/>
  <c r="E365" i="5"/>
  <c r="E355" i="5"/>
  <c r="E345" i="5"/>
  <c r="E335" i="5"/>
  <c r="E325" i="5"/>
  <c r="E315" i="5"/>
  <c r="E305" i="5"/>
  <c r="E295" i="5"/>
  <c r="E285" i="5"/>
  <c r="E275" i="5"/>
  <c r="E265" i="5"/>
  <c r="E255" i="5"/>
  <c r="E245" i="5"/>
  <c r="E235" i="5"/>
  <c r="E225" i="5"/>
  <c r="E215" i="5"/>
  <c r="E205" i="5"/>
  <c r="E195" i="5"/>
  <c r="E185" i="5"/>
  <c r="E175" i="5"/>
  <c r="E165" i="5"/>
  <c r="E155" i="5"/>
  <c r="E145" i="5"/>
  <c r="E135" i="5"/>
  <c r="E125" i="5"/>
  <c r="E115" i="5"/>
  <c r="E105" i="5"/>
  <c r="E95" i="5"/>
  <c r="E85" i="5"/>
  <c r="E75" i="5"/>
  <c r="E65" i="5"/>
  <c r="E55" i="5"/>
  <c r="E45" i="5"/>
  <c r="E35" i="5"/>
  <c r="E25" i="5"/>
  <c r="E15" i="5"/>
  <c r="E5" i="5"/>
  <c r="E6744" i="5"/>
  <c r="E6734" i="5"/>
  <c r="E6724" i="5"/>
  <c r="E6714" i="5"/>
  <c r="E6704" i="5"/>
  <c r="E6694" i="5"/>
  <c r="E6684" i="5"/>
  <c r="E6674" i="5"/>
  <c r="E6664" i="5"/>
  <c r="E6654" i="5"/>
  <c r="E6644" i="5"/>
  <c r="E6634" i="5"/>
  <c r="E6624" i="5"/>
  <c r="E6614" i="5"/>
  <c r="E6604" i="5"/>
  <c r="E6594" i="5"/>
  <c r="E6584" i="5"/>
  <c r="E6574" i="5"/>
  <c r="E6564" i="5"/>
  <c r="E6554" i="5"/>
  <c r="E6544" i="5"/>
  <c r="E6534" i="5"/>
  <c r="E6524" i="5"/>
  <c r="E6514" i="5"/>
  <c r="E6504" i="5"/>
  <c r="E6494" i="5"/>
  <c r="E6484" i="5"/>
  <c r="E6474" i="5"/>
  <c r="E6464" i="5"/>
  <c r="E6454" i="5"/>
  <c r="E6444" i="5"/>
  <c r="E6434" i="5"/>
  <c r="E6424" i="5"/>
  <c r="E6414" i="5"/>
  <c r="E6404" i="5"/>
  <c r="E6394" i="5"/>
  <c r="E6384" i="5"/>
  <c r="E6374" i="5"/>
  <c r="E6364" i="5"/>
  <c r="E6354" i="5"/>
  <c r="E6344" i="5"/>
  <c r="E6334" i="5"/>
  <c r="E6324" i="5"/>
  <c r="E6314" i="5"/>
  <c r="E6304" i="5"/>
  <c r="E6294" i="5"/>
  <c r="E6284" i="5"/>
  <c r="E6274" i="5"/>
  <c r="E6264" i="5"/>
  <c r="E6254" i="5"/>
  <c r="E6244" i="5"/>
  <c r="E6234" i="5"/>
  <c r="E6224" i="5"/>
  <c r="E6214" i="5"/>
  <c r="E6204" i="5"/>
  <c r="E6194" i="5"/>
  <c r="E6184" i="5"/>
  <c r="E6174" i="5"/>
  <c r="E6164" i="5"/>
  <c r="E6154" i="5"/>
  <c r="E6144" i="5"/>
  <c r="E6134" i="5"/>
  <c r="E6124" i="5"/>
  <c r="E6114" i="5"/>
  <c r="E6104" i="5"/>
  <c r="E6094" i="5"/>
  <c r="E6084" i="5"/>
  <c r="E6074" i="5"/>
  <c r="E6064" i="5"/>
  <c r="E6054" i="5"/>
  <c r="E6044" i="5"/>
  <c r="E6034" i="5"/>
  <c r="E6024" i="5"/>
  <c r="E6014" i="5"/>
  <c r="E6004" i="5"/>
  <c r="E5994" i="5"/>
  <c r="E5984" i="5"/>
  <c r="E5974" i="5"/>
  <c r="E5964" i="5"/>
  <c r="E5954" i="5"/>
  <c r="E5944" i="5"/>
  <c r="E5934" i="5"/>
  <c r="E5924" i="5"/>
  <c r="E5914" i="5"/>
  <c r="E5904" i="5"/>
  <c r="E5894" i="5"/>
  <c r="E5884" i="5"/>
  <c r="E5874" i="5"/>
  <c r="E5864" i="5"/>
  <c r="E5854" i="5"/>
  <c r="E5844" i="5"/>
  <c r="E5834" i="5"/>
  <c r="E5824" i="5"/>
  <c r="E5814" i="5"/>
  <c r="E5804" i="5"/>
  <c r="E5794" i="5"/>
  <c r="E5784" i="5"/>
  <c r="E5774" i="5"/>
  <c r="E5764" i="5"/>
  <c r="E5754" i="5"/>
  <c r="E5744" i="5"/>
  <c r="E5734" i="5"/>
  <c r="E5724" i="5"/>
  <c r="E5714" i="5"/>
  <c r="E5704" i="5"/>
  <c r="E5694" i="5"/>
  <c r="E5684" i="5"/>
  <c r="E5674" i="5"/>
  <c r="E5664" i="5"/>
  <c r="E5654" i="5"/>
  <c r="E5644" i="5"/>
  <c r="E5634" i="5"/>
  <c r="E5624" i="5"/>
  <c r="E5614" i="5"/>
  <c r="E5604" i="5"/>
  <c r="E5594" i="5"/>
  <c r="E5584" i="5"/>
  <c r="E5574" i="5"/>
  <c r="E5564" i="5"/>
  <c r="E5554" i="5"/>
  <c r="E5544" i="5"/>
  <c r="E5534" i="5"/>
  <c r="E5524" i="5"/>
  <c r="E5514" i="5"/>
  <c r="E5504" i="5"/>
  <c r="E5494" i="5"/>
  <c r="E5484" i="5"/>
  <c r="E5474" i="5"/>
  <c r="E5464" i="5"/>
  <c r="E5454" i="5"/>
  <c r="E5444" i="5"/>
  <c r="E5434" i="5"/>
  <c r="E5424" i="5"/>
  <c r="E5414" i="5"/>
  <c r="E5404" i="5"/>
  <c r="E5394" i="5"/>
  <c r="E5384" i="5"/>
  <c r="E5374" i="5"/>
  <c r="E5364" i="5"/>
  <c r="E5354" i="5"/>
  <c r="E5344" i="5"/>
  <c r="E5334" i="5"/>
  <c r="E5324" i="5"/>
  <c r="E5314" i="5"/>
  <c r="E5304" i="5"/>
  <c r="E5294" i="5"/>
  <c r="E5284" i="5"/>
  <c r="E5274" i="5"/>
  <c r="E5264" i="5"/>
  <c r="E5254" i="5"/>
  <c r="E5244" i="5"/>
  <c r="E5234" i="5"/>
  <c r="E5224" i="5"/>
  <c r="E5214" i="5"/>
  <c r="E5204" i="5"/>
  <c r="E5194" i="5"/>
  <c r="E5184" i="5"/>
  <c r="E5174" i="5"/>
  <c r="E5164" i="5"/>
  <c r="E5154" i="5"/>
  <c r="E5144" i="5"/>
  <c r="E5134" i="5"/>
  <c r="E5124" i="5"/>
  <c r="E5114" i="5"/>
  <c r="E5104" i="5"/>
  <c r="E5094" i="5"/>
  <c r="E5084" i="5"/>
  <c r="E5074" i="5"/>
  <c r="E5064" i="5"/>
  <c r="E5054" i="5"/>
  <c r="E5044" i="5"/>
  <c r="E5034" i="5"/>
  <c r="E5024" i="5"/>
  <c r="E5014" i="5"/>
  <c r="E5004" i="5"/>
  <c r="E4994" i="5"/>
  <c r="E4984" i="5"/>
  <c r="E4974" i="5"/>
  <c r="E4964" i="5"/>
  <c r="E4954" i="5"/>
  <c r="E4944" i="5"/>
  <c r="E4934" i="5"/>
  <c r="E4924" i="5"/>
  <c r="E4914" i="5"/>
  <c r="E4904" i="5"/>
  <c r="E4894" i="5"/>
  <c r="E4884" i="5"/>
  <c r="E4874" i="5"/>
  <c r="E4864" i="5"/>
  <c r="E4854" i="5"/>
  <c r="E4844" i="5"/>
  <c r="E4834" i="5"/>
  <c r="E4824" i="5"/>
  <c r="E4814" i="5"/>
  <c r="E4804" i="5"/>
  <c r="E4794" i="5"/>
  <c r="E4784" i="5"/>
  <c r="E4774" i="5"/>
  <c r="E4764" i="5"/>
  <c r="E4754" i="5"/>
  <c r="E4744" i="5"/>
  <c r="E4734" i="5"/>
  <c r="E4724" i="5"/>
  <c r="E4714" i="5"/>
  <c r="E4704" i="5"/>
  <c r="E4694" i="5"/>
  <c r="E4684" i="5"/>
  <c r="E4674" i="5"/>
  <c r="E4664" i="5"/>
  <c r="E4654" i="5"/>
  <c r="E4644" i="5"/>
  <c r="E4634" i="5"/>
  <c r="E4624" i="5"/>
  <c r="E4614" i="5"/>
  <c r="E4604" i="5"/>
  <c r="E4594" i="5"/>
  <c r="E4584" i="5"/>
  <c r="E4574" i="5"/>
  <c r="E4564" i="5"/>
  <c r="E4554" i="5"/>
  <c r="E4544" i="5"/>
  <c r="E4534" i="5"/>
  <c r="E4524" i="5"/>
  <c r="E4514" i="5"/>
  <c r="E4504" i="5"/>
  <c r="E4494" i="5"/>
  <c r="E4484" i="5"/>
  <c r="E4474" i="5"/>
  <c r="E4464" i="5"/>
  <c r="E4454" i="5"/>
  <c r="E4444" i="5"/>
  <c r="E4434" i="5"/>
  <c r="E4424" i="5"/>
  <c r="E4414" i="5"/>
  <c r="E4404" i="5"/>
  <c r="E4394" i="5"/>
  <c r="E4384" i="5"/>
  <c r="E4374" i="5"/>
  <c r="E4364" i="5"/>
  <c r="E4354" i="5"/>
  <c r="E4344" i="5"/>
  <c r="E4334" i="5"/>
  <c r="E4324" i="5"/>
  <c r="E4314" i="5"/>
  <c r="E4304" i="5"/>
  <c r="E4294" i="5"/>
  <c r="E4284" i="5"/>
  <c r="E4274" i="5"/>
  <c r="E4264" i="5"/>
  <c r="E4254" i="5"/>
  <c r="E4244" i="5"/>
  <c r="E4234" i="5"/>
  <c r="E4224" i="5"/>
  <c r="E4214" i="5"/>
  <c r="E4204" i="5"/>
  <c r="E4194" i="5"/>
  <c r="E4184" i="5"/>
  <c r="E4174" i="5"/>
  <c r="E4164" i="5"/>
  <c r="E4154" i="5"/>
  <c r="E4144" i="5"/>
  <c r="E4134" i="5"/>
  <c r="E4124" i="5"/>
  <c r="E4114" i="5"/>
  <c r="E4104" i="5"/>
  <c r="E4094" i="5"/>
  <c r="E4084" i="5"/>
  <c r="E4074" i="5"/>
  <c r="E4064" i="5"/>
  <c r="E4054" i="5"/>
  <c r="E4044" i="5"/>
  <c r="E4034" i="5"/>
  <c r="E4024" i="5"/>
  <c r="E4014" i="5"/>
  <c r="E4004" i="5"/>
  <c r="E3994" i="5"/>
  <c r="E3984" i="5"/>
  <c r="E3974" i="5"/>
  <c r="E3964" i="5"/>
  <c r="E3954" i="5"/>
  <c r="E3944" i="5"/>
  <c r="E3934" i="5"/>
  <c r="E3924" i="5"/>
  <c r="E3914" i="5"/>
  <c r="E3904" i="5"/>
  <c r="E3894" i="5"/>
  <c r="E3884" i="5"/>
  <c r="E3874" i="5"/>
  <c r="E3864" i="5"/>
  <c r="E3854" i="5"/>
  <c r="E3844" i="5"/>
  <c r="E3834" i="5"/>
  <c r="E3824" i="5"/>
  <c r="E3814" i="5"/>
  <c r="E3804" i="5"/>
  <c r="E3794" i="5"/>
  <c r="E3784" i="5"/>
  <c r="E3774" i="5"/>
  <c r="E3764" i="5"/>
  <c r="E3754" i="5"/>
  <c r="E3744" i="5"/>
  <c r="E3734" i="5"/>
  <c r="E3724" i="5"/>
  <c r="E3714" i="5"/>
  <c r="E3704" i="5"/>
  <c r="E3694" i="5"/>
  <c r="E3684" i="5"/>
  <c r="E3674" i="5"/>
  <c r="E3664" i="5"/>
  <c r="E3654" i="5"/>
  <c r="E3644" i="5"/>
  <c r="E3634" i="5"/>
  <c r="E3624" i="5"/>
  <c r="E3614" i="5"/>
  <c r="E3604" i="5"/>
  <c r="E3594" i="5"/>
  <c r="E3584" i="5"/>
  <c r="E3574" i="5"/>
  <c r="E3564" i="5"/>
  <c r="E3554" i="5"/>
  <c r="E3544" i="5"/>
  <c r="E3534" i="5"/>
  <c r="E3524" i="5"/>
  <c r="E3514" i="5"/>
  <c r="E3504" i="5"/>
  <c r="E3494" i="5"/>
  <c r="E3484" i="5"/>
  <c r="E3474" i="5"/>
  <c r="E3464" i="5"/>
  <c r="E3454" i="5"/>
  <c r="E3444" i="5"/>
  <c r="E3434" i="5"/>
  <c r="E3424" i="5"/>
  <c r="E3414" i="5"/>
  <c r="E3404" i="5"/>
  <c r="E3394" i="5"/>
  <c r="E3384" i="5"/>
  <c r="E3374" i="5"/>
  <c r="E3364" i="5"/>
  <c r="E3354" i="5"/>
  <c r="E3344" i="5"/>
  <c r="E3334" i="5"/>
  <c r="E3324" i="5"/>
  <c r="E3314" i="5"/>
  <c r="E3304" i="5"/>
  <c r="E3294" i="5"/>
  <c r="E3284" i="5"/>
  <c r="E3274" i="5"/>
  <c r="E3264" i="5"/>
  <c r="E3254" i="5"/>
  <c r="E3244" i="5"/>
  <c r="E3234" i="5"/>
  <c r="E3224" i="5"/>
  <c r="E3214" i="5"/>
  <c r="E3204" i="5"/>
  <c r="E3194" i="5"/>
  <c r="E3184" i="5"/>
  <c r="E3174" i="5"/>
  <c r="E3164" i="5"/>
  <c r="E3154" i="5"/>
  <c r="E3144" i="5"/>
  <c r="E3134" i="5"/>
  <c r="E3124" i="5"/>
  <c r="E3114" i="5"/>
  <c r="E3104" i="5"/>
  <c r="E3094" i="5"/>
  <c r="E3084" i="5"/>
  <c r="E3074" i="5"/>
  <c r="E3064" i="5"/>
  <c r="E3054" i="5"/>
  <c r="E3044" i="5"/>
  <c r="E3034" i="5"/>
  <c r="E3024" i="5"/>
  <c r="E3014" i="5"/>
  <c r="E3004" i="5"/>
  <c r="E2994" i="5"/>
  <c r="E2984" i="5"/>
  <c r="E2974" i="5"/>
  <c r="E2964" i="5"/>
  <c r="E2954" i="5"/>
  <c r="E2944" i="5"/>
  <c r="E2934" i="5"/>
  <c r="E2924" i="5"/>
  <c r="E2914" i="5"/>
  <c r="E2904" i="5"/>
  <c r="E2894" i="5"/>
  <c r="E2884" i="5"/>
  <c r="E2874" i="5"/>
  <c r="E2864" i="5"/>
  <c r="E2854" i="5"/>
  <c r="E2844" i="5"/>
  <c r="E2834" i="5"/>
  <c r="E2824" i="5"/>
  <c r="E2814" i="5"/>
  <c r="E2804" i="5"/>
  <c r="E2794" i="5"/>
  <c r="E2784" i="5"/>
  <c r="E2774" i="5"/>
  <c r="E2764" i="5"/>
  <c r="E2754" i="5"/>
  <c r="E2744" i="5"/>
  <c r="E2734" i="5"/>
  <c r="E2724" i="5"/>
  <c r="E2714" i="5"/>
  <c r="E2704" i="5"/>
  <c r="E2694" i="5"/>
  <c r="E2684" i="5"/>
  <c r="E2674" i="5"/>
  <c r="E2664" i="5"/>
  <c r="E2654" i="5"/>
  <c r="E2644" i="5"/>
  <c r="E2634" i="5"/>
  <c r="E2624" i="5"/>
  <c r="E2614" i="5"/>
  <c r="E2604" i="5"/>
  <c r="E2594" i="5"/>
  <c r="E2584" i="5"/>
  <c r="E2574" i="5"/>
  <c r="E2564" i="5"/>
  <c r="E2554" i="5"/>
  <c r="E2544" i="5"/>
  <c r="E2534" i="5"/>
  <c r="E2524" i="5"/>
  <c r="E2514" i="5"/>
  <c r="E2504" i="5"/>
  <c r="E2494" i="5"/>
  <c r="E2484" i="5"/>
  <c r="E2474" i="5"/>
  <c r="E2464" i="5"/>
  <c r="E2454" i="5"/>
  <c r="E2444" i="5"/>
  <c r="E2434" i="5"/>
  <c r="E2424" i="5"/>
  <c r="E2414" i="5"/>
  <c r="E2404" i="5"/>
  <c r="E2394" i="5"/>
  <c r="E2384" i="5"/>
  <c r="E2374" i="5"/>
  <c r="E2364" i="5"/>
  <c r="E2354" i="5"/>
  <c r="E2344" i="5"/>
  <c r="E2334" i="5"/>
  <c r="E2324" i="5"/>
  <c r="E2314" i="5"/>
  <c r="E2304" i="5"/>
  <c r="E2294" i="5"/>
  <c r="E2284" i="5"/>
  <c r="E2274" i="5"/>
  <c r="E2264" i="5"/>
  <c r="E2254" i="5"/>
  <c r="E2244" i="5"/>
  <c r="E2234" i="5"/>
  <c r="E2224" i="5"/>
  <c r="E2214" i="5"/>
  <c r="E2204" i="5"/>
  <c r="E2194" i="5"/>
  <c r="E2184" i="5"/>
  <c r="E2174" i="5"/>
  <c r="E2164" i="5"/>
  <c r="E2154" i="5"/>
  <c r="E2144" i="5"/>
  <c r="E2134" i="5"/>
  <c r="E2124" i="5"/>
  <c r="E2114" i="5"/>
  <c r="E2104" i="5"/>
  <c r="E2094" i="5"/>
  <c r="E2084" i="5"/>
  <c r="E2074" i="5"/>
  <c r="E2064" i="5"/>
  <c r="E2054" i="5"/>
  <c r="E2044" i="5"/>
  <c r="E2034" i="5"/>
  <c r="E2024" i="5"/>
  <c r="E2014" i="5"/>
  <c r="E2004" i="5"/>
  <c r="E1994" i="5"/>
  <c r="E1984" i="5"/>
  <c r="E1974" i="5"/>
  <c r="E1964" i="5"/>
  <c r="E1954" i="5"/>
  <c r="E1944" i="5"/>
  <c r="E1934" i="5"/>
  <c r="E1924" i="5"/>
  <c r="E1914" i="5"/>
  <c r="E1904" i="5"/>
  <c r="E1894" i="5"/>
  <c r="E1884" i="5"/>
  <c r="E1874" i="5"/>
  <c r="E1864" i="5"/>
  <c r="E1854" i="5"/>
  <c r="E1844" i="5"/>
  <c r="E1834" i="5"/>
  <c r="E1824" i="5"/>
  <c r="E1814" i="5"/>
  <c r="E1804" i="5"/>
  <c r="E1794" i="5"/>
  <c r="E1784" i="5"/>
  <c r="E1774" i="5"/>
  <c r="E1764" i="5"/>
  <c r="E1754" i="5"/>
  <c r="E1744" i="5"/>
  <c r="E1734" i="5"/>
  <c r="E1724" i="5"/>
  <c r="E1714" i="5"/>
  <c r="E1704" i="5"/>
  <c r="E1694" i="5"/>
  <c r="E1684" i="5"/>
  <c r="E1674" i="5"/>
  <c r="E1664" i="5"/>
  <c r="E1654" i="5"/>
  <c r="E1644" i="5"/>
  <c r="E1634" i="5"/>
  <c r="E1624" i="5"/>
  <c r="E1614" i="5"/>
  <c r="E1604" i="5"/>
  <c r="E1594" i="5"/>
  <c r="E1584" i="5"/>
  <c r="E1574" i="5"/>
  <c r="E1564" i="5"/>
  <c r="E1554" i="5"/>
  <c r="E1544" i="5"/>
  <c r="E1534" i="5"/>
  <c r="E1524" i="5"/>
  <c r="E1514" i="5"/>
  <c r="E1504" i="5"/>
  <c r="E1494" i="5"/>
  <c r="E1484" i="5"/>
  <c r="E1474" i="5"/>
  <c r="E1464" i="5"/>
  <c r="E1454" i="5"/>
  <c r="E1444" i="5"/>
  <c r="E1434" i="5"/>
  <c r="E1424" i="5"/>
  <c r="E1414" i="5"/>
  <c r="E1404" i="5"/>
  <c r="E1394" i="5"/>
  <c r="E1384" i="5"/>
  <c r="E1374" i="5"/>
  <c r="E1364" i="5"/>
  <c r="E1354" i="5"/>
  <c r="E1344" i="5"/>
  <c r="E1334" i="5"/>
  <c r="E1324" i="5"/>
  <c r="E1314" i="5"/>
  <c r="E1304" i="5"/>
  <c r="E1294" i="5"/>
  <c r="E1284" i="5"/>
  <c r="E1274" i="5"/>
  <c r="E1264" i="5"/>
  <c r="E1254" i="5"/>
  <c r="E1244" i="5"/>
  <c r="E1234" i="5"/>
  <c r="E1224" i="5"/>
  <c r="E1214" i="5"/>
  <c r="E1204" i="5"/>
  <c r="E1194" i="5"/>
  <c r="E1184" i="5"/>
  <c r="E1174" i="5"/>
  <c r="E1164" i="5"/>
  <c r="E1154" i="5"/>
  <c r="E1144" i="5"/>
  <c r="E1134" i="5"/>
  <c r="E1124" i="5"/>
  <c r="E1114" i="5"/>
  <c r="E1104" i="5"/>
  <c r="E1094" i="5"/>
  <c r="E1084" i="5"/>
  <c r="E1074" i="5"/>
  <c r="E1064" i="5"/>
  <c r="E1054" i="5"/>
  <c r="E1044" i="5"/>
  <c r="E1034" i="5"/>
  <c r="E1024" i="5"/>
  <c r="E1014" i="5"/>
  <c r="E1004" i="5"/>
  <c r="E994" i="5"/>
  <c r="E984" i="5"/>
  <c r="E974" i="5"/>
  <c r="E964" i="5"/>
  <c r="E954" i="5"/>
  <c r="E944" i="5"/>
  <c r="E934" i="5"/>
  <c r="E924" i="5"/>
  <c r="E914" i="5"/>
  <c r="E904" i="5"/>
  <c r="E894" i="5"/>
  <c r="E884" i="5"/>
  <c r="E874" i="5"/>
  <c r="E864" i="5"/>
  <c r="E854" i="5"/>
  <c r="E844" i="5"/>
  <c r="E834" i="5"/>
  <c r="E824" i="5"/>
  <c r="E814" i="5"/>
  <c r="E804" i="5"/>
  <c r="E794" i="5"/>
  <c r="E784" i="5"/>
  <c r="E774" i="5"/>
  <c r="E764" i="5"/>
  <c r="E754" i="5"/>
  <c r="E744" i="5"/>
  <c r="E734" i="5"/>
  <c r="E724" i="5"/>
  <c r="E714" i="5"/>
  <c r="E704" i="5"/>
  <c r="E694" i="5"/>
  <c r="E684" i="5"/>
  <c r="E674" i="5"/>
  <c r="E664" i="5"/>
  <c r="E654" i="5"/>
  <c r="E644" i="5"/>
  <c r="E634" i="5"/>
  <c r="E624" i="5"/>
  <c r="E614" i="5"/>
  <c r="E604" i="5"/>
  <c r="E594" i="5"/>
  <c r="E584" i="5"/>
  <c r="E574" i="5"/>
  <c r="E564" i="5"/>
  <c r="E554" i="5"/>
  <c r="E544" i="5"/>
  <c r="E534" i="5"/>
  <c r="E524" i="5"/>
  <c r="E514" i="5"/>
  <c r="E504" i="5"/>
  <c r="E494" i="5"/>
  <c r="E484" i="5"/>
  <c r="E474" i="5"/>
  <c r="E464" i="5"/>
  <c r="E454" i="5"/>
  <c r="E444" i="5"/>
  <c r="E434" i="5"/>
  <c r="E424" i="5"/>
  <c r="E414" i="5"/>
  <c r="E404" i="5"/>
  <c r="E394" i="5"/>
  <c r="E384" i="5"/>
  <c r="E374" i="5"/>
  <c r="E364" i="5"/>
  <c r="E354" i="5"/>
  <c r="E344" i="5"/>
  <c r="E334" i="5"/>
  <c r="E324" i="5"/>
  <c r="E314" i="5"/>
  <c r="E304" i="5"/>
  <c r="E294" i="5"/>
  <c r="E284" i="5"/>
  <c r="E274" i="5"/>
  <c r="E264" i="5"/>
  <c r="E254" i="5"/>
  <c r="E244" i="5"/>
  <c r="E234" i="5"/>
  <c r="E224" i="5"/>
  <c r="E214" i="5"/>
  <c r="E204" i="5"/>
  <c r="E194" i="5"/>
  <c r="E184" i="5"/>
  <c r="E174" i="5"/>
  <c r="E164" i="5"/>
  <c r="E154" i="5"/>
  <c r="E144" i="5"/>
  <c r="E134" i="5"/>
  <c r="E124" i="5"/>
  <c r="E114" i="5"/>
  <c r="E104" i="5"/>
  <c r="E94" i="5"/>
  <c r="E84" i="5"/>
  <c r="E74" i="5"/>
  <c r="E64" i="5"/>
  <c r="E54" i="5"/>
  <c r="E44" i="5"/>
  <c r="E34" i="5"/>
  <c r="E24" i="5"/>
  <c r="E14" i="5"/>
  <c r="E4" i="5"/>
  <c r="E6743" i="5"/>
  <c r="E6733" i="5"/>
  <c r="E6723" i="5"/>
  <c r="E6713" i="5"/>
  <c r="E6703" i="5"/>
  <c r="E6693" i="5"/>
  <c r="E6683" i="5"/>
  <c r="E6673" i="5"/>
  <c r="E6663" i="5"/>
  <c r="E6653" i="5"/>
  <c r="E6643" i="5"/>
  <c r="E6633" i="5"/>
  <c r="E6623" i="5"/>
  <c r="E6613" i="5"/>
  <c r="E6603" i="5"/>
  <c r="E6593" i="5"/>
  <c r="E6583" i="5"/>
  <c r="E6573" i="5"/>
  <c r="E6563" i="5"/>
  <c r="E6553" i="5"/>
  <c r="E6543" i="5"/>
  <c r="E6533" i="5"/>
  <c r="E6523" i="5"/>
  <c r="E6513" i="5"/>
  <c r="E6503" i="5"/>
  <c r="E6493" i="5"/>
  <c r="E6483" i="5"/>
  <c r="E6473" i="5"/>
  <c r="E6463" i="5"/>
  <c r="E6453" i="5"/>
  <c r="E6443" i="5"/>
  <c r="E6433" i="5"/>
  <c r="E6423" i="5"/>
  <c r="E6413" i="5"/>
  <c r="E6403" i="5"/>
  <c r="E6393" i="5"/>
  <c r="E6383" i="5"/>
  <c r="E6373" i="5"/>
  <c r="E6363" i="5"/>
  <c r="E6353" i="5"/>
  <c r="E6343" i="5"/>
  <c r="E6333" i="5"/>
  <c r="E6323" i="5"/>
  <c r="E6313" i="5"/>
  <c r="E6303" i="5"/>
  <c r="E6293" i="5"/>
  <c r="E6283" i="5"/>
  <c r="E6273" i="5"/>
  <c r="E6263" i="5"/>
  <c r="E6253" i="5"/>
  <c r="E6243" i="5"/>
  <c r="E6233" i="5"/>
  <c r="E6223" i="5"/>
  <c r="E6213" i="5"/>
  <c r="E6203" i="5"/>
  <c r="E6193" i="5"/>
  <c r="E6183" i="5"/>
  <c r="E6173" i="5"/>
  <c r="E6163" i="5"/>
  <c r="E6153" i="5"/>
  <c r="E6143" i="5"/>
  <c r="E6133" i="5"/>
  <c r="E6123" i="5"/>
  <c r="E6113" i="5"/>
  <c r="E6103" i="5"/>
  <c r="E6093" i="5"/>
  <c r="E6083" i="5"/>
  <c r="E6073" i="5"/>
  <c r="E6063" i="5"/>
  <c r="E6053" i="5"/>
  <c r="E6043" i="5"/>
  <c r="E6033" i="5"/>
  <c r="E6023" i="5"/>
  <c r="E6013" i="5"/>
  <c r="E6003" i="5"/>
  <c r="E5993" i="5"/>
  <c r="E5983" i="5"/>
  <c r="E5973" i="5"/>
  <c r="E5963" i="5"/>
  <c r="E5953" i="5"/>
  <c r="E5943" i="5"/>
  <c r="E5933" i="5"/>
  <c r="E5923" i="5"/>
  <c r="E5913" i="5"/>
  <c r="E5903" i="5"/>
  <c r="E5893" i="5"/>
  <c r="E5883" i="5"/>
  <c r="E5873" i="5"/>
  <c r="E5863" i="5"/>
  <c r="E5853" i="5"/>
  <c r="E5843" i="5"/>
  <c r="E5833" i="5"/>
  <c r="E5823" i="5"/>
  <c r="E5813" i="5"/>
  <c r="E5803" i="5"/>
  <c r="E5793" i="5"/>
  <c r="E5783" i="5"/>
  <c r="E5773" i="5"/>
  <c r="E5763" i="5"/>
  <c r="E5753" i="5"/>
  <c r="E5743" i="5"/>
  <c r="E5733" i="5"/>
  <c r="E5723" i="5"/>
  <c r="E5713" i="5"/>
  <c r="E5703" i="5"/>
  <c r="E5693" i="5"/>
  <c r="E5683" i="5"/>
  <c r="E5673" i="5"/>
  <c r="E5663" i="5"/>
  <c r="E5653" i="5"/>
  <c r="E5643" i="5"/>
  <c r="E5633" i="5"/>
  <c r="E5623" i="5"/>
  <c r="E5613" i="5"/>
  <c r="E5603" i="5"/>
  <c r="E5593" i="5"/>
  <c r="E5583" i="5"/>
  <c r="E5573" i="5"/>
  <c r="E5563" i="5"/>
  <c r="E5553" i="5"/>
  <c r="E5543" i="5"/>
  <c r="E5533" i="5"/>
  <c r="E5523" i="5"/>
  <c r="E5513" i="5"/>
  <c r="E5503" i="5"/>
  <c r="E5493" i="5"/>
  <c r="E5483" i="5"/>
  <c r="E5473" i="5"/>
  <c r="E5463" i="5"/>
  <c r="E5453" i="5"/>
  <c r="E5443" i="5"/>
  <c r="E5433" i="5"/>
  <c r="E5423" i="5"/>
  <c r="E5413" i="5"/>
  <c r="E5403" i="5"/>
  <c r="E5393" i="5"/>
  <c r="E5383" i="5"/>
  <c r="E5373" i="5"/>
  <c r="E5363" i="5"/>
  <c r="E5353" i="5"/>
  <c r="E5343" i="5"/>
  <c r="E5333" i="5"/>
  <c r="E5323" i="5"/>
  <c r="E5313" i="5"/>
  <c r="E5303" i="5"/>
  <c r="E5293" i="5"/>
  <c r="E5283" i="5"/>
  <c r="E5273" i="5"/>
  <c r="E5263" i="5"/>
  <c r="E5253" i="5"/>
  <c r="E5243" i="5"/>
  <c r="E5233" i="5"/>
  <c r="E5223" i="5"/>
  <c r="E5213" i="5"/>
  <c r="E5203" i="5"/>
  <c r="E5193" i="5"/>
  <c r="E5183" i="5"/>
  <c r="E5173" i="5"/>
  <c r="E5163" i="5"/>
  <c r="E5153" i="5"/>
  <c r="E5143" i="5"/>
  <c r="E5133" i="5"/>
  <c r="E5123" i="5"/>
  <c r="E5113" i="5"/>
  <c r="E5103" i="5"/>
  <c r="E5093" i="5"/>
  <c r="E5083" i="5"/>
  <c r="E5073" i="5"/>
  <c r="E5063" i="5"/>
  <c r="E5053" i="5"/>
  <c r="E5043" i="5"/>
  <c r="E5033" i="5"/>
  <c r="E5023" i="5"/>
  <c r="E5013" i="5"/>
  <c r="E5003" i="5"/>
  <c r="E4993" i="5"/>
  <c r="E4983" i="5"/>
  <c r="E4973" i="5"/>
  <c r="E4963" i="5"/>
  <c r="E4953" i="5"/>
  <c r="E4943" i="5"/>
  <c r="E4933" i="5"/>
  <c r="E4923" i="5"/>
  <c r="E4913" i="5"/>
  <c r="E4903" i="5"/>
  <c r="E4893" i="5"/>
  <c r="E4883" i="5"/>
  <c r="E4873" i="5"/>
  <c r="E4863" i="5"/>
  <c r="E4853" i="5"/>
  <c r="E4843" i="5"/>
  <c r="E4833" i="5"/>
  <c r="E4823" i="5"/>
  <c r="E4813" i="5"/>
  <c r="E4803" i="5"/>
  <c r="E4793" i="5"/>
  <c r="E4783" i="5"/>
  <c r="E4773" i="5"/>
  <c r="E4763" i="5"/>
  <c r="E4753" i="5"/>
  <c r="E4743" i="5"/>
  <c r="E4733" i="5"/>
  <c r="E4723" i="5"/>
  <c r="E4713" i="5"/>
  <c r="E4703" i="5"/>
  <c r="E4693" i="5"/>
  <c r="E4683" i="5"/>
  <c r="E4673" i="5"/>
  <c r="E4663" i="5"/>
  <c r="E4653" i="5"/>
  <c r="E4643" i="5"/>
  <c r="E4633" i="5"/>
  <c r="E4623" i="5"/>
  <c r="E4613" i="5"/>
  <c r="E4603" i="5"/>
  <c r="E4593" i="5"/>
  <c r="E4583" i="5"/>
  <c r="E4573" i="5"/>
  <c r="E4563" i="5"/>
  <c r="E4553" i="5"/>
  <c r="E4543" i="5"/>
  <c r="E4533" i="5"/>
  <c r="E4523" i="5"/>
  <c r="E4513" i="5"/>
  <c r="E4503" i="5"/>
  <c r="E4493" i="5"/>
  <c r="E4483" i="5"/>
  <c r="E4473" i="5"/>
  <c r="E4463" i="5"/>
  <c r="E4453" i="5"/>
  <c r="E4443" i="5"/>
  <c r="E4433" i="5"/>
  <c r="E4423" i="5"/>
  <c r="E4413" i="5"/>
  <c r="E4403" i="5"/>
  <c r="E4393" i="5"/>
  <c r="E4383" i="5"/>
  <c r="E4373" i="5"/>
  <c r="E4363" i="5"/>
  <c r="E4353" i="5"/>
  <c r="E4343" i="5"/>
  <c r="E4333" i="5"/>
  <c r="E4323" i="5"/>
  <c r="E4313" i="5"/>
  <c r="E4303" i="5"/>
  <c r="E4293" i="5"/>
  <c r="E4283" i="5"/>
  <c r="E4273" i="5"/>
  <c r="E4263" i="5"/>
  <c r="E4253" i="5"/>
  <c r="E4243" i="5"/>
  <c r="E4233" i="5"/>
  <c r="E4223" i="5"/>
  <c r="E4213" i="5"/>
  <c r="E4203" i="5"/>
  <c r="E4193" i="5"/>
  <c r="E4183" i="5"/>
  <c r="E4173" i="5"/>
  <c r="E4163" i="5"/>
  <c r="E4153" i="5"/>
  <c r="E4143" i="5"/>
  <c r="E4133" i="5"/>
  <c r="E4123" i="5"/>
  <c r="E4113" i="5"/>
  <c r="E4103" i="5"/>
  <c r="E4093" i="5"/>
  <c r="E4083" i="5"/>
  <c r="E4073" i="5"/>
  <c r="E4063" i="5"/>
  <c r="E4053" i="5"/>
  <c r="E4043" i="5"/>
  <c r="E4033" i="5"/>
  <c r="E4023" i="5"/>
  <c r="E4013" i="5"/>
  <c r="E4003" i="5"/>
  <c r="E3993" i="5"/>
  <c r="E3983" i="5"/>
  <c r="E3973" i="5"/>
  <c r="E3963" i="5"/>
  <c r="E3953" i="5"/>
  <c r="E3943" i="5"/>
  <c r="E3933" i="5"/>
  <c r="E3923" i="5"/>
  <c r="E3913" i="5"/>
  <c r="E3903" i="5"/>
  <c r="E3893" i="5"/>
  <c r="E3883" i="5"/>
  <c r="E3873" i="5"/>
  <c r="E3863" i="5"/>
  <c r="E3853" i="5"/>
  <c r="E3843" i="5"/>
  <c r="E3833" i="5"/>
  <c r="E3823" i="5"/>
  <c r="E3813" i="5"/>
  <c r="E3803" i="5"/>
  <c r="E3793" i="5"/>
  <c r="E3783" i="5"/>
  <c r="E3773" i="5"/>
  <c r="E3763" i="5"/>
  <c r="E3753" i="5"/>
  <c r="E3743" i="5"/>
  <c r="E3733" i="5"/>
  <c r="E3723" i="5"/>
  <c r="E3713" i="5"/>
  <c r="E3703" i="5"/>
  <c r="E3693" i="5"/>
  <c r="E3683" i="5"/>
  <c r="E3673" i="5"/>
  <c r="E3663" i="5"/>
  <c r="E3653" i="5"/>
  <c r="E3643" i="5"/>
  <c r="E3633" i="5"/>
  <c r="E3623" i="5"/>
  <c r="E3613" i="5"/>
  <c r="E3603" i="5"/>
  <c r="E3593" i="5"/>
  <c r="E3583" i="5"/>
  <c r="E3573" i="5"/>
  <c r="E3563" i="5"/>
  <c r="E3553" i="5"/>
  <c r="E3543" i="5"/>
  <c r="E3533" i="5"/>
  <c r="E3523" i="5"/>
  <c r="E3513" i="5"/>
  <c r="E3503" i="5"/>
  <c r="E3493" i="5"/>
  <c r="E3483" i="5"/>
  <c r="E3473" i="5"/>
  <c r="E3463" i="5"/>
  <c r="E3453" i="5"/>
  <c r="E3443" i="5"/>
  <c r="E3433" i="5"/>
  <c r="E3423" i="5"/>
  <c r="E3413" i="5"/>
  <c r="E3403" i="5"/>
  <c r="E3393" i="5"/>
  <c r="E3383" i="5"/>
  <c r="E3373" i="5"/>
  <c r="E3363" i="5"/>
  <c r="E3353" i="5"/>
  <c r="E3343" i="5"/>
  <c r="E3333" i="5"/>
  <c r="E3323" i="5"/>
  <c r="E3313" i="5"/>
  <c r="E3303" i="5"/>
  <c r="E3293" i="5"/>
  <c r="E3283" i="5"/>
  <c r="E3273" i="5"/>
  <c r="E3263" i="5"/>
  <c r="E3253" i="5"/>
  <c r="E3243" i="5"/>
  <c r="E3233" i="5"/>
  <c r="E3223" i="5"/>
  <c r="E3213" i="5"/>
  <c r="E3203" i="5"/>
  <c r="E3193" i="5"/>
  <c r="E3183" i="5"/>
  <c r="E3173" i="5"/>
  <c r="E3163" i="5"/>
  <c r="E3153" i="5"/>
  <c r="E3143" i="5"/>
  <c r="E3133" i="5"/>
  <c r="E3123" i="5"/>
  <c r="E3113" i="5"/>
  <c r="E3103" i="5"/>
  <c r="E3093" i="5"/>
  <c r="E3083" i="5"/>
  <c r="E3073" i="5"/>
  <c r="E3063" i="5"/>
  <c r="E3053" i="5"/>
  <c r="E3043" i="5"/>
  <c r="E3033" i="5"/>
  <c r="E3023" i="5"/>
  <c r="E3013" i="5"/>
  <c r="E3003" i="5"/>
  <c r="E2993" i="5"/>
  <c r="E2983" i="5"/>
  <c r="E2973" i="5"/>
  <c r="E2963" i="5"/>
  <c r="E2953" i="5"/>
  <c r="E2943" i="5"/>
  <c r="E2933" i="5"/>
  <c r="E2923" i="5"/>
  <c r="E2913" i="5"/>
  <c r="E2903" i="5"/>
  <c r="E2893" i="5"/>
  <c r="E2883" i="5"/>
  <c r="E2873" i="5"/>
  <c r="E2863" i="5"/>
  <c r="E2853" i="5"/>
  <c r="E2843" i="5"/>
  <c r="E2833" i="5"/>
  <c r="E2823" i="5"/>
  <c r="E2813" i="5"/>
  <c r="E2803" i="5"/>
  <c r="E2793" i="5"/>
  <c r="E2783" i="5"/>
  <c r="E2773" i="5"/>
  <c r="E2763" i="5"/>
  <c r="E2753" i="5"/>
  <c r="E2743" i="5"/>
  <c r="E2733" i="5"/>
  <c r="E2723" i="5"/>
  <c r="E2713" i="5"/>
  <c r="E2703" i="5"/>
  <c r="E2693" i="5"/>
  <c r="E2683" i="5"/>
  <c r="E2673" i="5"/>
  <c r="E2663" i="5"/>
  <c r="E2653" i="5"/>
  <c r="E2643" i="5"/>
  <c r="E2633" i="5"/>
  <c r="E2623" i="5"/>
  <c r="E2613" i="5"/>
  <c r="E2603" i="5"/>
  <c r="E2593" i="5"/>
  <c r="E2583" i="5"/>
  <c r="E2573" i="5"/>
  <c r="E2563" i="5"/>
  <c r="E2553" i="5"/>
  <c r="E2543" i="5"/>
  <c r="E2533" i="5"/>
  <c r="E2523" i="5"/>
  <c r="E2513" i="5"/>
  <c r="E2503" i="5"/>
  <c r="E2493" i="5"/>
  <c r="E2483" i="5"/>
  <c r="E2473" i="5"/>
  <c r="E2463" i="5"/>
  <c r="E2453" i="5"/>
  <c r="E2443" i="5"/>
  <c r="E2433" i="5"/>
  <c r="E2423" i="5"/>
  <c r="E2413" i="5"/>
  <c r="E2403" i="5"/>
  <c r="E2393" i="5"/>
  <c r="E2383" i="5"/>
  <c r="E2373" i="5"/>
  <c r="E2363" i="5"/>
  <c r="E2353" i="5"/>
  <c r="E2343" i="5"/>
  <c r="E2333" i="5"/>
  <c r="E2323" i="5"/>
  <c r="E2313" i="5"/>
  <c r="E2303" i="5"/>
  <c r="E2293" i="5"/>
  <c r="E2283" i="5"/>
  <c r="E2273" i="5"/>
  <c r="E2263" i="5"/>
  <c r="E2253" i="5"/>
  <c r="E2243" i="5"/>
  <c r="E2233" i="5"/>
  <c r="E2223" i="5"/>
  <c r="E2213" i="5"/>
  <c r="E2203" i="5"/>
  <c r="E2193" i="5"/>
  <c r="E2183" i="5"/>
  <c r="E2173" i="5"/>
  <c r="E2163" i="5"/>
  <c r="E2153" i="5"/>
  <c r="E2143" i="5"/>
  <c r="E2133" i="5"/>
  <c r="E2123" i="5"/>
  <c r="E2113" i="5"/>
  <c r="E2103" i="5"/>
  <c r="E2093" i="5"/>
  <c r="E2083" i="5"/>
  <c r="E2073" i="5"/>
  <c r="E2063" i="5"/>
  <c r="E2053" i="5"/>
  <c r="E2043" i="5"/>
  <c r="E2033" i="5"/>
  <c r="E2023" i="5"/>
  <c r="E2013" i="5"/>
  <c r="E2003" i="5"/>
  <c r="E1993" i="5"/>
  <c r="E1983" i="5"/>
  <c r="E1973" i="5"/>
  <c r="E1963" i="5"/>
  <c r="E1953" i="5"/>
  <c r="E1943" i="5"/>
  <c r="E1933" i="5"/>
  <c r="E1923" i="5"/>
  <c r="E1913" i="5"/>
  <c r="E1903" i="5"/>
  <c r="E1893" i="5"/>
  <c r="E1883" i="5"/>
  <c r="E1873" i="5"/>
  <c r="E1863" i="5"/>
  <c r="E1853" i="5"/>
  <c r="E1843" i="5"/>
  <c r="E1833" i="5"/>
  <c r="E1823" i="5"/>
  <c r="E1813" i="5"/>
  <c r="E1803" i="5"/>
  <c r="E1793" i="5"/>
  <c r="E1783" i="5"/>
  <c r="E1773" i="5"/>
  <c r="E1763" i="5"/>
  <c r="E1753" i="5"/>
  <c r="E1743" i="5"/>
  <c r="E1733" i="5"/>
  <c r="E1723" i="5"/>
  <c r="E1713" i="5"/>
  <c r="E1703" i="5"/>
  <c r="E1693" i="5"/>
  <c r="E1683" i="5"/>
  <c r="E1673" i="5"/>
  <c r="E1663" i="5"/>
  <c r="E1653" i="5"/>
  <c r="E1643" i="5"/>
  <c r="E1633" i="5"/>
  <c r="E1623" i="5"/>
  <c r="E1613" i="5"/>
  <c r="E1603" i="5"/>
  <c r="E1593" i="5"/>
  <c r="E1583" i="5"/>
  <c r="E1573" i="5"/>
  <c r="E1563" i="5"/>
  <c r="E1553" i="5"/>
  <c r="E1543" i="5"/>
  <c r="E1533" i="5"/>
  <c r="E1523" i="5"/>
  <c r="E1513" i="5"/>
  <c r="E1503" i="5"/>
  <c r="E1493" i="5"/>
  <c r="E1483" i="5"/>
  <c r="E1473" i="5"/>
  <c r="E1463" i="5"/>
  <c r="E1453" i="5"/>
  <c r="E1443" i="5"/>
  <c r="E1433" i="5"/>
  <c r="E1423" i="5"/>
  <c r="E1413" i="5"/>
  <c r="E1403" i="5"/>
  <c r="E1393" i="5"/>
  <c r="E1383" i="5"/>
  <c r="E1373" i="5"/>
  <c r="E1363" i="5"/>
  <c r="E1353" i="5"/>
  <c r="E1343" i="5"/>
  <c r="E1333" i="5"/>
  <c r="E1323" i="5"/>
  <c r="E1313" i="5"/>
  <c r="E1303" i="5"/>
  <c r="E1293" i="5"/>
  <c r="E1283" i="5"/>
  <c r="E1273" i="5"/>
  <c r="E1263" i="5"/>
  <c r="E1253" i="5"/>
  <c r="E1243" i="5"/>
  <c r="E1233" i="5"/>
  <c r="E1223" i="5"/>
  <c r="E1213" i="5"/>
  <c r="E1203" i="5"/>
  <c r="E1193" i="5"/>
  <c r="E1183" i="5"/>
  <c r="E1173" i="5"/>
  <c r="E1163" i="5"/>
  <c r="E1153" i="5"/>
  <c r="E1143" i="5"/>
  <c r="E1133" i="5"/>
  <c r="E1123" i="5"/>
  <c r="E1113" i="5"/>
  <c r="E1103" i="5"/>
  <c r="E1093" i="5"/>
  <c r="E1083" i="5"/>
  <c r="E1073" i="5"/>
  <c r="E1063" i="5"/>
  <c r="E1053" i="5"/>
  <c r="E1043" i="5"/>
  <c r="E1033" i="5"/>
  <c r="E1023" i="5"/>
  <c r="E1013" i="5"/>
  <c r="E1003" i="5"/>
  <c r="E993" i="5"/>
  <c r="E983" i="5"/>
  <c r="E973" i="5"/>
  <c r="E963" i="5"/>
  <c r="E953" i="5"/>
  <c r="E943" i="5"/>
  <c r="E933" i="5"/>
  <c r="E923" i="5"/>
  <c r="E913" i="5"/>
  <c r="E903" i="5"/>
  <c r="E893" i="5"/>
  <c r="E883" i="5"/>
  <c r="E873" i="5"/>
  <c r="E863" i="5"/>
  <c r="E853" i="5"/>
  <c r="E843" i="5"/>
  <c r="E833" i="5"/>
  <c r="E823" i="5"/>
  <c r="E813" i="5"/>
  <c r="E803" i="5"/>
  <c r="E793" i="5"/>
  <c r="E783" i="5"/>
  <c r="E773" i="5"/>
  <c r="E763" i="5"/>
  <c r="E753" i="5"/>
  <c r="E743" i="5"/>
  <c r="E733" i="5"/>
  <c r="E723" i="5"/>
  <c r="E713" i="5"/>
  <c r="E703" i="5"/>
  <c r="E693" i="5"/>
  <c r="E683" i="5"/>
  <c r="E673" i="5"/>
  <c r="E663" i="5"/>
  <c r="E653" i="5"/>
  <c r="E643" i="5"/>
  <c r="E633" i="5"/>
  <c r="E623" i="5"/>
  <c r="E613" i="5"/>
  <c r="E603" i="5"/>
  <c r="E593" i="5"/>
  <c r="E583" i="5"/>
  <c r="E573" i="5"/>
  <c r="E563" i="5"/>
  <c r="E553" i="5"/>
  <c r="E543" i="5"/>
  <c r="E533" i="5"/>
  <c r="E523" i="5"/>
  <c r="E513" i="5"/>
  <c r="E503" i="5"/>
  <c r="E493" i="5"/>
  <c r="E483" i="5"/>
  <c r="E473" i="5"/>
  <c r="E463" i="5"/>
  <c r="E453" i="5"/>
  <c r="E443" i="5"/>
  <c r="E433" i="5"/>
  <c r="E423" i="5"/>
  <c r="E413" i="5"/>
  <c r="E403" i="5"/>
  <c r="E393" i="5"/>
  <c r="E383" i="5"/>
  <c r="E373" i="5"/>
  <c r="E363" i="5"/>
  <c r="E353" i="5"/>
  <c r="E343" i="5"/>
  <c r="E333" i="5"/>
  <c r="E323" i="5"/>
  <c r="E313" i="5"/>
  <c r="E303" i="5"/>
  <c r="E293" i="5"/>
  <c r="E283" i="5"/>
  <c r="E273" i="5"/>
  <c r="E263" i="5"/>
  <c r="E253" i="5"/>
  <c r="E243" i="5"/>
  <c r="E233" i="5"/>
  <c r="E223" i="5"/>
  <c r="E213" i="5"/>
  <c r="E203" i="5"/>
  <c r="E193" i="5"/>
  <c r="E183" i="5"/>
  <c r="E173" i="5"/>
  <c r="E163" i="5"/>
  <c r="E153" i="5"/>
  <c r="E143" i="5"/>
  <c r="E133" i="5"/>
  <c r="E123" i="5"/>
  <c r="E113" i="5"/>
  <c r="E103" i="5"/>
  <c r="E93" i="5"/>
  <c r="E83" i="5"/>
  <c r="E73" i="5"/>
  <c r="E63" i="5"/>
  <c r="E53" i="5"/>
  <c r="E43" i="5"/>
  <c r="E33" i="5"/>
  <c r="E23" i="5"/>
  <c r="E13" i="5"/>
  <c r="E3" i="5"/>
  <c r="AD15" i="8"/>
  <c r="AD16" i="8"/>
  <c r="AD17" i="8"/>
  <c r="AD18" i="8"/>
  <c r="AD19" i="8"/>
  <c r="AD20" i="8"/>
  <c r="AD21" i="8"/>
  <c r="AD22" i="8"/>
  <c r="AD23" i="8"/>
  <c r="AD24" i="8"/>
  <c r="AD25" i="8"/>
  <c r="AD26" i="8"/>
  <c r="AD27" i="8"/>
  <c r="AD28" i="8"/>
  <c r="AD29" i="8"/>
  <c r="AD30" i="8"/>
  <c r="AD31" i="8"/>
  <c r="AD32" i="8"/>
  <c r="AD33" i="8"/>
  <c r="AD34" i="8"/>
  <c r="AD14" i="8"/>
  <c r="J9" i="8"/>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2" i="6"/>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3" i="3"/>
  <c r="V9" i="8"/>
  <c r="B16" i="8" s="1"/>
  <c r="B6751" i="5" l="1"/>
  <c r="B3" i="9"/>
  <c r="B25" i="9"/>
  <c r="B6749" i="5"/>
  <c r="B6745" i="5"/>
  <c r="B6741" i="5"/>
  <c r="B6737" i="5"/>
  <c r="B6733" i="5"/>
  <c r="B6729" i="5"/>
  <c r="B6725" i="5"/>
  <c r="B6721" i="5"/>
  <c r="B6717" i="5"/>
  <c r="B6713" i="5"/>
  <c r="B6709" i="5"/>
  <c r="B6705" i="5"/>
  <c r="B6701" i="5"/>
  <c r="B6697" i="5"/>
  <c r="B6693" i="5"/>
  <c r="B6689" i="5"/>
  <c r="B6685" i="5"/>
  <c r="B6681" i="5"/>
  <c r="B6677" i="5"/>
  <c r="B6673" i="5"/>
  <c r="B6669" i="5"/>
  <c r="B6665" i="5"/>
  <c r="B6661" i="5"/>
  <c r="B6657" i="5"/>
  <c r="B6653" i="5"/>
  <c r="B6649" i="5"/>
  <c r="B6645" i="5"/>
  <c r="B6641" i="5"/>
  <c r="B6637" i="5"/>
  <c r="B6633" i="5"/>
  <c r="B6629" i="5"/>
  <c r="B6625" i="5"/>
  <c r="B6621" i="5"/>
  <c r="B6617" i="5"/>
  <c r="B6613" i="5"/>
  <c r="B6609" i="5"/>
  <c r="B6605" i="5"/>
  <c r="B6601" i="5"/>
  <c r="B6597" i="5"/>
  <c r="B6593" i="5"/>
  <c r="B6589" i="5"/>
  <c r="B6585" i="5"/>
  <c r="B6581" i="5"/>
  <c r="B6577" i="5"/>
  <c r="B6573" i="5"/>
  <c r="B6569" i="5"/>
  <c r="B6565" i="5"/>
  <c r="B6561" i="5"/>
  <c r="B6557" i="5"/>
  <c r="B6553" i="5"/>
  <c r="B6549" i="5"/>
  <c r="B6545" i="5"/>
  <c r="B6541" i="5"/>
  <c r="B6537" i="5"/>
  <c r="B6533" i="5"/>
  <c r="B6529" i="5"/>
  <c r="B6525" i="5"/>
  <c r="B6521" i="5"/>
  <c r="B6517" i="5"/>
  <c r="B6513" i="5"/>
  <c r="B6509" i="5"/>
  <c r="B6505" i="5"/>
  <c r="B6501" i="5"/>
  <c r="B6497" i="5"/>
  <c r="B6493" i="5"/>
  <c r="B6489" i="5"/>
  <c r="B6485" i="5"/>
  <c r="B6481" i="5"/>
  <c r="B6477" i="5"/>
  <c r="B6473" i="5"/>
  <c r="B6469" i="5"/>
  <c r="B6465" i="5"/>
  <c r="B6461" i="5"/>
  <c r="B6457" i="5"/>
  <c r="B6453" i="5"/>
  <c r="B6449" i="5"/>
  <c r="B6445" i="5"/>
  <c r="B6441" i="5"/>
  <c r="B6437" i="5"/>
  <c r="B6433" i="5"/>
  <c r="B6429" i="5"/>
  <c r="B6425" i="5"/>
  <c r="B6421" i="5"/>
  <c r="B6417" i="5"/>
  <c r="B6413" i="5"/>
  <c r="B6409" i="5"/>
  <c r="B6405" i="5"/>
  <c r="B6401" i="5"/>
  <c r="B6397" i="5"/>
  <c r="B6393" i="5"/>
  <c r="B6389" i="5"/>
  <c r="B6385" i="5"/>
  <c r="B6381" i="5"/>
  <c r="B6377" i="5"/>
  <c r="B6373" i="5"/>
  <c r="B6369" i="5"/>
  <c r="B6365" i="5"/>
  <c r="B6361" i="5"/>
  <c r="B6357" i="5"/>
  <c r="B6353" i="5"/>
  <c r="B6349" i="5"/>
  <c r="B6345" i="5"/>
  <c r="B6341" i="5"/>
  <c r="B6337" i="5"/>
  <c r="B6333" i="5"/>
  <c r="B6329" i="5"/>
  <c r="B6325" i="5"/>
  <c r="B6321" i="5"/>
  <c r="B6317" i="5"/>
  <c r="B6313" i="5"/>
  <c r="B6309" i="5"/>
  <c r="B6305" i="5"/>
  <c r="B6301" i="5"/>
  <c r="B6297" i="5"/>
  <c r="B6293" i="5"/>
  <c r="B6289" i="5"/>
  <c r="B6285" i="5"/>
  <c r="B6281" i="5"/>
  <c r="B6277" i="5"/>
  <c r="B6273" i="5"/>
  <c r="B6269" i="5"/>
  <c r="B6265" i="5"/>
  <c r="B6261" i="5"/>
  <c r="B6257" i="5"/>
  <c r="B6253" i="5"/>
  <c r="B6249" i="5"/>
  <c r="B6245" i="5"/>
  <c r="B6241" i="5"/>
  <c r="B6237" i="5"/>
  <c r="B6233" i="5"/>
  <c r="B6229" i="5"/>
  <c r="B6225" i="5"/>
  <c r="B6221" i="5"/>
  <c r="B6217" i="5"/>
  <c r="B6213" i="5"/>
  <c r="B6209" i="5"/>
  <c r="B6205" i="5"/>
  <c r="B6201" i="5"/>
  <c r="B6197" i="5"/>
  <c r="B6193" i="5"/>
  <c r="B6189" i="5"/>
  <c r="B6185" i="5"/>
  <c r="B6181" i="5"/>
  <c r="B6177" i="5"/>
  <c r="B6173" i="5"/>
  <c r="B6169" i="5"/>
  <c r="B6165" i="5"/>
  <c r="B6161" i="5"/>
  <c r="B6157" i="5"/>
  <c r="B6153" i="5"/>
  <c r="B6149" i="5"/>
  <c r="B6145" i="5"/>
  <c r="B6141" i="5"/>
  <c r="B6137" i="5"/>
  <c r="B6133" i="5"/>
  <c r="B6129" i="5"/>
  <c r="B6125" i="5"/>
  <c r="B6121" i="5"/>
  <c r="B6117" i="5"/>
  <c r="B6113" i="5"/>
  <c r="B6109" i="5"/>
  <c r="B6105" i="5"/>
  <c r="B6101" i="5"/>
  <c r="B6097" i="5"/>
  <c r="B6093" i="5"/>
  <c r="B6089" i="5"/>
  <c r="B6085" i="5"/>
  <c r="B6081" i="5"/>
  <c r="B6077" i="5"/>
  <c r="B6073" i="5"/>
  <c r="B6069" i="5"/>
  <c r="B6065" i="5"/>
  <c r="B6061" i="5"/>
  <c r="B6057" i="5"/>
  <c r="B6053" i="5"/>
  <c r="B6049" i="5"/>
  <c r="B6045" i="5"/>
  <c r="B6041" i="5"/>
  <c r="B6037" i="5"/>
  <c r="B6033" i="5"/>
  <c r="B6748" i="5"/>
  <c r="B6744" i="5"/>
  <c r="B6740" i="5"/>
  <c r="B6736" i="5"/>
  <c r="B6732" i="5"/>
  <c r="B6728" i="5"/>
  <c r="B6724" i="5"/>
  <c r="B6720" i="5"/>
  <c r="B6716" i="5"/>
  <c r="B6712" i="5"/>
  <c r="B6708" i="5"/>
  <c r="B6704" i="5"/>
  <c r="B6700" i="5"/>
  <c r="B6696" i="5"/>
  <c r="B6692" i="5"/>
  <c r="B6688" i="5"/>
  <c r="B6684" i="5"/>
  <c r="B6680" i="5"/>
  <c r="B6676" i="5"/>
  <c r="B6672" i="5"/>
  <c r="B6668" i="5"/>
  <c r="B6664" i="5"/>
  <c r="B6660" i="5"/>
  <c r="B6656" i="5"/>
  <c r="B6652" i="5"/>
  <c r="B6648" i="5"/>
  <c r="B6644" i="5"/>
  <c r="B6640" i="5"/>
  <c r="B6636" i="5"/>
  <c r="B6632" i="5"/>
  <c r="B6628" i="5"/>
  <c r="B6624" i="5"/>
  <c r="B6620" i="5"/>
  <c r="B6616" i="5"/>
  <c r="B6612" i="5"/>
  <c r="B6608" i="5"/>
  <c r="B6604" i="5"/>
  <c r="B6600" i="5"/>
  <c r="B6596" i="5"/>
  <c r="B6592" i="5"/>
  <c r="B6588" i="5"/>
  <c r="B6584" i="5"/>
  <c r="B6580" i="5"/>
  <c r="B6576" i="5"/>
  <c r="B6572" i="5"/>
  <c r="B6568" i="5"/>
  <c r="B6564" i="5"/>
  <c r="B6560" i="5"/>
  <c r="B6556" i="5"/>
  <c r="B6552" i="5"/>
  <c r="B6548" i="5"/>
  <c r="B6544" i="5"/>
  <c r="B6540" i="5"/>
  <c r="B6536" i="5"/>
  <c r="B6532" i="5"/>
  <c r="B6528" i="5"/>
  <c r="B6524" i="5"/>
  <c r="B6520" i="5"/>
  <c r="B6516" i="5"/>
  <c r="B6512" i="5"/>
  <c r="B6508" i="5"/>
  <c r="B6504" i="5"/>
  <c r="B6500" i="5"/>
  <c r="B6496" i="5"/>
  <c r="B6492" i="5"/>
  <c r="B6488" i="5"/>
  <c r="B6484" i="5"/>
  <c r="B6480" i="5"/>
  <c r="B6476" i="5"/>
  <c r="B6472" i="5"/>
  <c r="B6468" i="5"/>
  <c r="B6464" i="5"/>
  <c r="B6460" i="5"/>
  <c r="B6456" i="5"/>
  <c r="B6452" i="5"/>
  <c r="B6448" i="5"/>
  <c r="B6444" i="5"/>
  <c r="B6440" i="5"/>
  <c r="B6436" i="5"/>
  <c r="B6432" i="5"/>
  <c r="B6428" i="5"/>
  <c r="B6424" i="5"/>
  <c r="B6420" i="5"/>
  <c r="B6416" i="5"/>
  <c r="B6412" i="5"/>
  <c r="B6408" i="5"/>
  <c r="B6404" i="5"/>
  <c r="B6400" i="5"/>
  <c r="B6396" i="5"/>
  <c r="B6392" i="5"/>
  <c r="B6388" i="5"/>
  <c r="B6384" i="5"/>
  <c r="B6380" i="5"/>
  <c r="B6376" i="5"/>
  <c r="B6372" i="5"/>
  <c r="B6368" i="5"/>
  <c r="B6364" i="5"/>
  <c r="B6360" i="5"/>
  <c r="B6356" i="5"/>
  <c r="B6352" i="5"/>
  <c r="B6348" i="5"/>
  <c r="B6344" i="5"/>
  <c r="B6340" i="5"/>
  <c r="B6336" i="5"/>
  <c r="B6332" i="5"/>
  <c r="B6328" i="5"/>
  <c r="B6324" i="5"/>
  <c r="B6320" i="5"/>
  <c r="B6316" i="5"/>
  <c r="B6312" i="5"/>
  <c r="B6308" i="5"/>
  <c r="B6304" i="5"/>
  <c r="B6300" i="5"/>
  <c r="B6296" i="5"/>
  <c r="B6292" i="5"/>
  <c r="B6288" i="5"/>
  <c r="B6284" i="5"/>
  <c r="B6280" i="5"/>
  <c r="B6276" i="5"/>
  <c r="B6272" i="5"/>
  <c r="B6268" i="5"/>
  <c r="B6264" i="5"/>
  <c r="B6260" i="5"/>
  <c r="B6256" i="5"/>
  <c r="B6252" i="5"/>
  <c r="B6248" i="5"/>
  <c r="B6244" i="5"/>
  <c r="B6240" i="5"/>
  <c r="B6236" i="5"/>
  <c r="B6232" i="5"/>
  <c r="B6228" i="5"/>
  <c r="B6224" i="5"/>
  <c r="B6220" i="5"/>
  <c r="B6216" i="5"/>
  <c r="B6212" i="5"/>
  <c r="B6208" i="5"/>
  <c r="B6204" i="5"/>
  <c r="B6200" i="5"/>
  <c r="B6196" i="5"/>
  <c r="B6192" i="5"/>
  <c r="B6188" i="5"/>
  <c r="B6184" i="5"/>
  <c r="B6180" i="5"/>
  <c r="B6176" i="5"/>
  <c r="B6172" i="5"/>
  <c r="B6168" i="5"/>
  <c r="B6164" i="5"/>
  <c r="B6160" i="5"/>
  <c r="B6156" i="5"/>
  <c r="B6152" i="5"/>
  <c r="B6148" i="5"/>
  <c r="B6144" i="5"/>
  <c r="B6140" i="5"/>
  <c r="B6136" i="5"/>
  <c r="B6132" i="5"/>
  <c r="B6128" i="5"/>
  <c r="B6124" i="5"/>
  <c r="B6120" i="5"/>
  <c r="B6116" i="5"/>
  <c r="B6112" i="5"/>
  <c r="B6108" i="5"/>
  <c r="B6104" i="5"/>
  <c r="B6100" i="5"/>
  <c r="B6096" i="5"/>
  <c r="B6092" i="5"/>
  <c r="B6088" i="5"/>
  <c r="B6084" i="5"/>
  <c r="B6080" i="5"/>
  <c r="B6076" i="5"/>
  <c r="B6072" i="5"/>
  <c r="B6068" i="5"/>
  <c r="B6064" i="5"/>
  <c r="B6060" i="5"/>
  <c r="B6056" i="5"/>
  <c r="B6052" i="5"/>
  <c r="B6048" i="5"/>
  <c r="B6044" i="5"/>
  <c r="B6040" i="5"/>
  <c r="B6036" i="5"/>
  <c r="B6747" i="5"/>
  <c r="B6743" i="5"/>
  <c r="B6739" i="5"/>
  <c r="B6735" i="5"/>
  <c r="B6731" i="5"/>
  <c r="B6727" i="5"/>
  <c r="B6723" i="5"/>
  <c r="B6719" i="5"/>
  <c r="B6715" i="5"/>
  <c r="B6711" i="5"/>
  <c r="B6707" i="5"/>
  <c r="B6703" i="5"/>
  <c r="B6699" i="5"/>
  <c r="B6695" i="5"/>
  <c r="B6691" i="5"/>
  <c r="B6687" i="5"/>
  <c r="B6683" i="5"/>
  <c r="B6679" i="5"/>
  <c r="B6675" i="5"/>
  <c r="B6671" i="5"/>
  <c r="B6667" i="5"/>
  <c r="B6663" i="5"/>
  <c r="B6659" i="5"/>
  <c r="B6655" i="5"/>
  <c r="B6651" i="5"/>
  <c r="B6647" i="5"/>
  <c r="B6643" i="5"/>
  <c r="B6639" i="5"/>
  <c r="B6635" i="5"/>
  <c r="B6631" i="5"/>
  <c r="B6627" i="5"/>
  <c r="B6623" i="5"/>
  <c r="B6619" i="5"/>
  <c r="B6615" i="5"/>
  <c r="B6611" i="5"/>
  <c r="B6607" i="5"/>
  <c r="B6603" i="5"/>
  <c r="B6599" i="5"/>
  <c r="B6595" i="5"/>
  <c r="B6591" i="5"/>
  <c r="B6587" i="5"/>
  <c r="B6583" i="5"/>
  <c r="B6579" i="5"/>
  <c r="B6575" i="5"/>
  <c r="B6571" i="5"/>
  <c r="B6567" i="5"/>
  <c r="B6563" i="5"/>
  <c r="B6559" i="5"/>
  <c r="B6555" i="5"/>
  <c r="B6551" i="5"/>
  <c r="B6547" i="5"/>
  <c r="B6543" i="5"/>
  <c r="B6539" i="5"/>
  <c r="B6535" i="5"/>
  <c r="B6531" i="5"/>
  <c r="B6527" i="5"/>
  <c r="B6523" i="5"/>
  <c r="B6519" i="5"/>
  <c r="B6515" i="5"/>
  <c r="B6511" i="5"/>
  <c r="B6507" i="5"/>
  <c r="B6503" i="5"/>
  <c r="B6499" i="5"/>
  <c r="B6495" i="5"/>
  <c r="B6491" i="5"/>
  <c r="B6487" i="5"/>
  <c r="B6483" i="5"/>
  <c r="B6479" i="5"/>
  <c r="B6475" i="5"/>
  <c r="B6471" i="5"/>
  <c r="B6467" i="5"/>
  <c r="B6463" i="5"/>
  <c r="B6459" i="5"/>
  <c r="B6455" i="5"/>
  <c r="B6451" i="5"/>
  <c r="B6447" i="5"/>
  <c r="B6443" i="5"/>
  <c r="B6439" i="5"/>
  <c r="B6435" i="5"/>
  <c r="B6431" i="5"/>
  <c r="B6427" i="5"/>
  <c r="B6423" i="5"/>
  <c r="B6419" i="5"/>
  <c r="B6415" i="5"/>
  <c r="B6411" i="5"/>
  <c r="B6407" i="5"/>
  <c r="B6403" i="5"/>
  <c r="B6399" i="5"/>
  <c r="B6395" i="5"/>
  <c r="B6391" i="5"/>
  <c r="B6387" i="5"/>
  <c r="B6383" i="5"/>
  <c r="B6379" i="5"/>
  <c r="B6375" i="5"/>
  <c r="B6371" i="5"/>
  <c r="B6367" i="5"/>
  <c r="B6363" i="5"/>
  <c r="B6359" i="5"/>
  <c r="B6355" i="5"/>
  <c r="B6351" i="5"/>
  <c r="B6347" i="5"/>
  <c r="B6343" i="5"/>
  <c r="B6339" i="5"/>
  <c r="B6335" i="5"/>
  <c r="B6331" i="5"/>
  <c r="B6327" i="5"/>
  <c r="B6323" i="5"/>
  <c r="B6319" i="5"/>
  <c r="B6315" i="5"/>
  <c r="B6311" i="5"/>
  <c r="B6307" i="5"/>
  <c r="B6303" i="5"/>
  <c r="B6299" i="5"/>
  <c r="B6295" i="5"/>
  <c r="B6291" i="5"/>
  <c r="B6287" i="5"/>
  <c r="B6283" i="5"/>
  <c r="B6279" i="5"/>
  <c r="B6275" i="5"/>
  <c r="B6271" i="5"/>
  <c r="B6267" i="5"/>
  <c r="B6263" i="5"/>
  <c r="B6259" i="5"/>
  <c r="B6255" i="5"/>
  <c r="B6251" i="5"/>
  <c r="B6247" i="5"/>
  <c r="B6243" i="5"/>
  <c r="B6239" i="5"/>
  <c r="B6235" i="5"/>
  <c r="B6231" i="5"/>
  <c r="B6227" i="5"/>
  <c r="B6223" i="5"/>
  <c r="B6219" i="5"/>
  <c r="B6215" i="5"/>
  <c r="B6211" i="5"/>
  <c r="B6207" i="5"/>
  <c r="B6203" i="5"/>
  <c r="B6199" i="5"/>
  <c r="B6195" i="5"/>
  <c r="B6191" i="5"/>
  <c r="B6187" i="5"/>
  <c r="B6183" i="5"/>
  <c r="B6179" i="5"/>
  <c r="B6175" i="5"/>
  <c r="B6171" i="5"/>
  <c r="B6167" i="5"/>
  <c r="B6163" i="5"/>
  <c r="B6159" i="5"/>
  <c r="B6155" i="5"/>
  <c r="B6151" i="5"/>
  <c r="B6147" i="5"/>
  <c r="B6143" i="5"/>
  <c r="B6139" i="5"/>
  <c r="B6135" i="5"/>
  <c r="B6131" i="5"/>
  <c r="B6127" i="5"/>
  <c r="B6123" i="5"/>
  <c r="B6119" i="5"/>
  <c r="B6115" i="5"/>
  <c r="B6111" i="5"/>
  <c r="B6107" i="5"/>
  <c r="B6103" i="5"/>
  <c r="B6099" i="5"/>
  <c r="B6095" i="5"/>
  <c r="B6091" i="5"/>
  <c r="B6087" i="5"/>
  <c r="B6083" i="5"/>
  <c r="B6079" i="5"/>
  <c r="B6075" i="5"/>
  <c r="B6071" i="5"/>
  <c r="B6067" i="5"/>
  <c r="B6063" i="5"/>
  <c r="B6059" i="5"/>
  <c r="B6055" i="5"/>
  <c r="B6051" i="5"/>
  <c r="B6047" i="5"/>
  <c r="B6043" i="5"/>
  <c r="B6039" i="5"/>
  <c r="B6750" i="5"/>
  <c r="B6746" i="5"/>
  <c r="B6742" i="5"/>
  <c r="B6738" i="5"/>
  <c r="B6734" i="5"/>
  <c r="B6730" i="5"/>
  <c r="B6726" i="5"/>
  <c r="B6722" i="5"/>
  <c r="B6718" i="5"/>
  <c r="B6714" i="5"/>
  <c r="B6710" i="5"/>
  <c r="B6706" i="5"/>
  <c r="B6702" i="5"/>
  <c r="B6698" i="5"/>
  <c r="B6694" i="5"/>
  <c r="B6690" i="5"/>
  <c r="B6686" i="5"/>
  <c r="B6682" i="5"/>
  <c r="B6678" i="5"/>
  <c r="B6674" i="5"/>
  <c r="B6670" i="5"/>
  <c r="B6666" i="5"/>
  <c r="B6662" i="5"/>
  <c r="B6658" i="5"/>
  <c r="B6654" i="5"/>
  <c r="B6650" i="5"/>
  <c r="B6646" i="5"/>
  <c r="B6642" i="5"/>
  <c r="B6638" i="5"/>
  <c r="B6634" i="5"/>
  <c r="B6630" i="5"/>
  <c r="B6626" i="5"/>
  <c r="B6622" i="5"/>
  <c r="B6618" i="5"/>
  <c r="B6614" i="5"/>
  <c r="B6610" i="5"/>
  <c r="B6606" i="5"/>
  <c r="B6602" i="5"/>
  <c r="B6598" i="5"/>
  <c r="B6594" i="5"/>
  <c r="B6590" i="5"/>
  <c r="B6586" i="5"/>
  <c r="B6582" i="5"/>
  <c r="B6578" i="5"/>
  <c r="B6574" i="5"/>
  <c r="B6570" i="5"/>
  <c r="B6566" i="5"/>
  <c r="B6562" i="5"/>
  <c r="B6558" i="5"/>
  <c r="B6554" i="5"/>
  <c r="B6550" i="5"/>
  <c r="B6546" i="5"/>
  <c r="B6542" i="5"/>
  <c r="B6538" i="5"/>
  <c r="B6534" i="5"/>
  <c r="B6530" i="5"/>
  <c r="B6526" i="5"/>
  <c r="B6522" i="5"/>
  <c r="B6518" i="5"/>
  <c r="B6514" i="5"/>
  <c r="B6510" i="5"/>
  <c r="B6506" i="5"/>
  <c r="B6502" i="5"/>
  <c r="B6498" i="5"/>
  <c r="B6494" i="5"/>
  <c r="B6490" i="5"/>
  <c r="B6486" i="5"/>
  <c r="B6482" i="5"/>
  <c r="B6478" i="5"/>
  <c r="B6474" i="5"/>
  <c r="B6470" i="5"/>
  <c r="B6466" i="5"/>
  <c r="B6462" i="5"/>
  <c r="B6458" i="5"/>
  <c r="B6454" i="5"/>
  <c r="B6450" i="5"/>
  <c r="B6446" i="5"/>
  <c r="B6442" i="5"/>
  <c r="B6438" i="5"/>
  <c r="B6434" i="5"/>
  <c r="B6430" i="5"/>
  <c r="B6426" i="5"/>
  <c r="B6422" i="5"/>
  <c r="B6418" i="5"/>
  <c r="B6414" i="5"/>
  <c r="B6410" i="5"/>
  <c r="B6406" i="5"/>
  <c r="B6402" i="5"/>
  <c r="B6398" i="5"/>
  <c r="B6394" i="5"/>
  <c r="B6390" i="5"/>
  <c r="B6386" i="5"/>
  <c r="B6382" i="5"/>
  <c r="B6378" i="5"/>
  <c r="B6374" i="5"/>
  <c r="B6370" i="5"/>
  <c r="B6366" i="5"/>
  <c r="B6362" i="5"/>
  <c r="B6358" i="5"/>
  <c r="B6354" i="5"/>
  <c r="B6350" i="5"/>
  <c r="B6346" i="5"/>
  <c r="B6342" i="5"/>
  <c r="B6338" i="5"/>
  <c r="B6334" i="5"/>
  <c r="B6330" i="5"/>
  <c r="B6326" i="5"/>
  <c r="B6322" i="5"/>
  <c r="B6318" i="5"/>
  <c r="B6314" i="5"/>
  <c r="B6310" i="5"/>
  <c r="B6306" i="5"/>
  <c r="B6302" i="5"/>
  <c r="B6298" i="5"/>
  <c r="B6294" i="5"/>
  <c r="B6290" i="5"/>
  <c r="B6286" i="5"/>
  <c r="B6282" i="5"/>
  <c r="B6278" i="5"/>
  <c r="B6274" i="5"/>
  <c r="B6270" i="5"/>
  <c r="B6266" i="5"/>
  <c r="B6262" i="5"/>
  <c r="B6258" i="5"/>
  <c r="B6254" i="5"/>
  <c r="B6250" i="5"/>
  <c r="B6246" i="5"/>
  <c r="B6242" i="5"/>
  <c r="B6238" i="5"/>
  <c r="B6234" i="5"/>
  <c r="B6230" i="5"/>
  <c r="B6226" i="5"/>
  <c r="B6222" i="5"/>
  <c r="B6218" i="5"/>
  <c r="B6214" i="5"/>
  <c r="B6210" i="5"/>
  <c r="B6206" i="5"/>
  <c r="B6202" i="5"/>
  <c r="B6198" i="5"/>
  <c r="B6194" i="5"/>
  <c r="B6190" i="5"/>
  <c r="B6186" i="5"/>
  <c r="B6182" i="5"/>
  <c r="B6178" i="5"/>
  <c r="B6174" i="5"/>
  <c r="B6170" i="5"/>
  <c r="B6166" i="5"/>
  <c r="B6162" i="5"/>
  <c r="B6158" i="5"/>
  <c r="B6154" i="5"/>
  <c r="B6150" i="5"/>
  <c r="B6146" i="5"/>
  <c r="B6142" i="5"/>
  <c r="B6138" i="5"/>
  <c r="B6134" i="5"/>
  <c r="B6130" i="5"/>
  <c r="B6126" i="5"/>
  <c r="B6122" i="5"/>
  <c r="B6118" i="5"/>
  <c r="B6114" i="5"/>
  <c r="B6110" i="5"/>
  <c r="B6106" i="5"/>
  <c r="B6102" i="5"/>
  <c r="B6098" i="5"/>
  <c r="B6094" i="5"/>
  <c r="B6090" i="5"/>
  <c r="B6086" i="5"/>
  <c r="B6082" i="5"/>
  <c r="B6078" i="5"/>
  <c r="B6074" i="5"/>
  <c r="B6070" i="5"/>
  <c r="B6066" i="5"/>
  <c r="B6062" i="5"/>
  <c r="B6058" i="5"/>
  <c r="B6054" i="5"/>
  <c r="B6050" i="5"/>
  <c r="B6046" i="5"/>
  <c r="B6042" i="5"/>
  <c r="B6038" i="5"/>
  <c r="B6029" i="5"/>
  <c r="B6025" i="5"/>
  <c r="B6021" i="5"/>
  <c r="B6017" i="5"/>
  <c r="B6013" i="5"/>
  <c r="B6009" i="5"/>
  <c r="B6005" i="5"/>
  <c r="B6001" i="5"/>
  <c r="B5997" i="5"/>
  <c r="B5993" i="5"/>
  <c r="B5989" i="5"/>
  <c r="B5985" i="5"/>
  <c r="B5981" i="5"/>
  <c r="B5977" i="5"/>
  <c r="B5973" i="5"/>
  <c r="B5969" i="5"/>
  <c r="B5965" i="5"/>
  <c r="B5961" i="5"/>
  <c r="B5957" i="5"/>
  <c r="B5953" i="5"/>
  <c r="B5949" i="5"/>
  <c r="B5945" i="5"/>
  <c r="B5941" i="5"/>
  <c r="B5937" i="5"/>
  <c r="B5933" i="5"/>
  <c r="B5929" i="5"/>
  <c r="B5925" i="5"/>
  <c r="B5921" i="5"/>
  <c r="B5917" i="5"/>
  <c r="B5913" i="5"/>
  <c r="B5909" i="5"/>
  <c r="B5905" i="5"/>
  <c r="B5901" i="5"/>
  <c r="B5897" i="5"/>
  <c r="B5893" i="5"/>
  <c r="B5889" i="5"/>
  <c r="B5885" i="5"/>
  <c r="B5881" i="5"/>
  <c r="B5877" i="5"/>
  <c r="B5873" i="5"/>
  <c r="B5869" i="5"/>
  <c r="B5865" i="5"/>
  <c r="B5861" i="5"/>
  <c r="B5857" i="5"/>
  <c r="B5853" i="5"/>
  <c r="B5849" i="5"/>
  <c r="B5845" i="5"/>
  <c r="B5841" i="5"/>
  <c r="B5837" i="5"/>
  <c r="B5833" i="5"/>
  <c r="B5829" i="5"/>
  <c r="B5825" i="5"/>
  <c r="B5821" i="5"/>
  <c r="B5817" i="5"/>
  <c r="B5813" i="5"/>
  <c r="B5809" i="5"/>
  <c r="B5805" i="5"/>
  <c r="B5801" i="5"/>
  <c r="B5797" i="5"/>
  <c r="B5793" i="5"/>
  <c r="B5789" i="5"/>
  <c r="B5785" i="5"/>
  <c r="B5781" i="5"/>
  <c r="B5777" i="5"/>
  <c r="B5773" i="5"/>
  <c r="B5769" i="5"/>
  <c r="B5765" i="5"/>
  <c r="B5761" i="5"/>
  <c r="B5757" i="5"/>
  <c r="B5753" i="5"/>
  <c r="B5749" i="5"/>
  <c r="B5745" i="5"/>
  <c r="B5741" i="5"/>
  <c r="B5737" i="5"/>
  <c r="B5733" i="5"/>
  <c r="B5729" i="5"/>
  <c r="B5725" i="5"/>
  <c r="B5721" i="5"/>
  <c r="B5717" i="5"/>
  <c r="B5713" i="5"/>
  <c r="B5709" i="5"/>
  <c r="B5705" i="5"/>
  <c r="B5701" i="5"/>
  <c r="B5697" i="5"/>
  <c r="B5693" i="5"/>
  <c r="B5689" i="5"/>
  <c r="B5685" i="5"/>
  <c r="B5681" i="5"/>
  <c r="B5677" i="5"/>
  <c r="B5673" i="5"/>
  <c r="B5669" i="5"/>
  <c r="B5665" i="5"/>
  <c r="B5661" i="5"/>
  <c r="B5657" i="5"/>
  <c r="B5653" i="5"/>
  <c r="B5649" i="5"/>
  <c r="B5645" i="5"/>
  <c r="B5641" i="5"/>
  <c r="B5637" i="5"/>
  <c r="B5633" i="5"/>
  <c r="B5629" i="5"/>
  <c r="B5625" i="5"/>
  <c r="B5621" i="5"/>
  <c r="B5617" i="5"/>
  <c r="B5613" i="5"/>
  <c r="B5609" i="5"/>
  <c r="B5605" i="5"/>
  <c r="B5601" i="5"/>
  <c r="B5597" i="5"/>
  <c r="B5593" i="5"/>
  <c r="B5589" i="5"/>
  <c r="B5585" i="5"/>
  <c r="B5581" i="5"/>
  <c r="B5577" i="5"/>
  <c r="B5573" i="5"/>
  <c r="B5569" i="5"/>
  <c r="B5565" i="5"/>
  <c r="B5561" i="5"/>
  <c r="B5557" i="5"/>
  <c r="B5553" i="5"/>
  <c r="B5549" i="5"/>
  <c r="B5545" i="5"/>
  <c r="B5541" i="5"/>
  <c r="B5537" i="5"/>
  <c r="B5533" i="5"/>
  <c r="B5529" i="5"/>
  <c r="B5525" i="5"/>
  <c r="B5521" i="5"/>
  <c r="B5517" i="5"/>
  <c r="B5513" i="5"/>
  <c r="B5509" i="5"/>
  <c r="B5505" i="5"/>
  <c r="B5501" i="5"/>
  <c r="B5497" i="5"/>
  <c r="B5493" i="5"/>
  <c r="B5489" i="5"/>
  <c r="B5485" i="5"/>
  <c r="B5481" i="5"/>
  <c r="B5477" i="5"/>
  <c r="B5473" i="5"/>
  <c r="B5469" i="5"/>
  <c r="B5465" i="5"/>
  <c r="B5461" i="5"/>
  <c r="B5457" i="5"/>
  <c r="B5453" i="5"/>
  <c r="B5449" i="5"/>
  <c r="B5445" i="5"/>
  <c r="B5441" i="5"/>
  <c r="B5437" i="5"/>
  <c r="B5433" i="5"/>
  <c r="B5429" i="5"/>
  <c r="B5425" i="5"/>
  <c r="B5421" i="5"/>
  <c r="B5417" i="5"/>
  <c r="B5413" i="5"/>
  <c r="B5409" i="5"/>
  <c r="B5405" i="5"/>
  <c r="B5401" i="5"/>
  <c r="B5397" i="5"/>
  <c r="B5393" i="5"/>
  <c r="B5389" i="5"/>
  <c r="B5385" i="5"/>
  <c r="B5381" i="5"/>
  <c r="B5377" i="5"/>
  <c r="B5373" i="5"/>
  <c r="B5369" i="5"/>
  <c r="B5365" i="5"/>
  <c r="B5361" i="5"/>
  <c r="B5357" i="5"/>
  <c r="B5353" i="5"/>
  <c r="B5349" i="5"/>
  <c r="B5345" i="5"/>
  <c r="B5341" i="5"/>
  <c r="B5337" i="5"/>
  <c r="B5333" i="5"/>
  <c r="B5329" i="5"/>
  <c r="B5325" i="5"/>
  <c r="B5321" i="5"/>
  <c r="B5317" i="5"/>
  <c r="B5313" i="5"/>
  <c r="B5309" i="5"/>
  <c r="B5305" i="5"/>
  <c r="B5301" i="5"/>
  <c r="B5297" i="5"/>
  <c r="B5293" i="5"/>
  <c r="B5289" i="5"/>
  <c r="B5285" i="5"/>
  <c r="B5281" i="5"/>
  <c r="B5277" i="5"/>
  <c r="B5273" i="5"/>
  <c r="B5269" i="5"/>
  <c r="B5265" i="5"/>
  <c r="B5261" i="5"/>
  <c r="B5257" i="5"/>
  <c r="B5253" i="5"/>
  <c r="B5249" i="5"/>
  <c r="B5245" i="5"/>
  <c r="B5241" i="5"/>
  <c r="B5237" i="5"/>
  <c r="B5233" i="5"/>
  <c r="B5229" i="5"/>
  <c r="B5225" i="5"/>
  <c r="B5221" i="5"/>
  <c r="B5217" i="5"/>
  <c r="B5213" i="5"/>
  <c r="B5209" i="5"/>
  <c r="B5205" i="5"/>
  <c r="B5201" i="5"/>
  <c r="B5197" i="5"/>
  <c r="B5193" i="5"/>
  <c r="B5189" i="5"/>
  <c r="B5185" i="5"/>
  <c r="B5181" i="5"/>
  <c r="B5177" i="5"/>
  <c r="B5173" i="5"/>
  <c r="B5169" i="5"/>
  <c r="B5165" i="5"/>
  <c r="B5161" i="5"/>
  <c r="B5157" i="5"/>
  <c r="B5153" i="5"/>
  <c r="B5149" i="5"/>
  <c r="B5145" i="5"/>
  <c r="B5141" i="5"/>
  <c r="B5137" i="5"/>
  <c r="B5133" i="5"/>
  <c r="B5129" i="5"/>
  <c r="B5125" i="5"/>
  <c r="B5121" i="5"/>
  <c r="B5117" i="5"/>
  <c r="B5113" i="5"/>
  <c r="B5109" i="5"/>
  <c r="B5105" i="5"/>
  <c r="B5101" i="5"/>
  <c r="B5097" i="5"/>
  <c r="B5093" i="5"/>
  <c r="B5089" i="5"/>
  <c r="B5085" i="5"/>
  <c r="B5081" i="5"/>
  <c r="B5077" i="5"/>
  <c r="B5073" i="5"/>
  <c r="B5069" i="5"/>
  <c r="B5065" i="5"/>
  <c r="B5061" i="5"/>
  <c r="B5057" i="5"/>
  <c r="B5053" i="5"/>
  <c r="B5049" i="5"/>
  <c r="B5045" i="5"/>
  <c r="B5041" i="5"/>
  <c r="B5037" i="5"/>
  <c r="B5033" i="5"/>
  <c r="B5029" i="5"/>
  <c r="B5025" i="5"/>
  <c r="B5021" i="5"/>
  <c r="B5017" i="5"/>
  <c r="B5013" i="5"/>
  <c r="B5009" i="5"/>
  <c r="B5005" i="5"/>
  <c r="B5001" i="5"/>
  <c r="B4997" i="5"/>
  <c r="B4993" i="5"/>
  <c r="B4989" i="5"/>
  <c r="B4985" i="5"/>
  <c r="B4981" i="5"/>
  <c r="B4977" i="5"/>
  <c r="B4973" i="5"/>
  <c r="B4969" i="5"/>
  <c r="B4965" i="5"/>
  <c r="B4961" i="5"/>
  <c r="B4957" i="5"/>
  <c r="B4953" i="5"/>
  <c r="B4949" i="5"/>
  <c r="B4945" i="5"/>
  <c r="B4941" i="5"/>
  <c r="B4937" i="5"/>
  <c r="B4933" i="5"/>
  <c r="B4929" i="5"/>
  <c r="B4925" i="5"/>
  <c r="B4921" i="5"/>
  <c r="B4917" i="5"/>
  <c r="B4913" i="5"/>
  <c r="B4909" i="5"/>
  <c r="B4905" i="5"/>
  <c r="B4901" i="5"/>
  <c r="B4897" i="5"/>
  <c r="B4893" i="5"/>
  <c r="B4889" i="5"/>
  <c r="B4885" i="5"/>
  <c r="B4881" i="5"/>
  <c r="B4877" i="5"/>
  <c r="B4873" i="5"/>
  <c r="B4869" i="5"/>
  <c r="B4865" i="5"/>
  <c r="B4861" i="5"/>
  <c r="B4857" i="5"/>
  <c r="B4853" i="5"/>
  <c r="B4849" i="5"/>
  <c r="B4845" i="5"/>
  <c r="B4841" i="5"/>
  <c r="B4837" i="5"/>
  <c r="B4833" i="5"/>
  <c r="B4829" i="5"/>
  <c r="B4825" i="5"/>
  <c r="B4821" i="5"/>
  <c r="B4817" i="5"/>
  <c r="B4813" i="5"/>
  <c r="B4809" i="5"/>
  <c r="B4805" i="5"/>
  <c r="B4801" i="5"/>
  <c r="B4797" i="5"/>
  <c r="B4793" i="5"/>
  <c r="B4789" i="5"/>
  <c r="B4785" i="5"/>
  <c r="B4781" i="5"/>
  <c r="B4777" i="5"/>
  <c r="B4773" i="5"/>
  <c r="B4769" i="5"/>
  <c r="B4765" i="5"/>
  <c r="B4761" i="5"/>
  <c r="B4757" i="5"/>
  <c r="B4753" i="5"/>
  <c r="B4749" i="5"/>
  <c r="B4745" i="5"/>
  <c r="B4741" i="5"/>
  <c r="B4737" i="5"/>
  <c r="B4733" i="5"/>
  <c r="B4729" i="5"/>
  <c r="B4725" i="5"/>
  <c r="B4721" i="5"/>
  <c r="B4717" i="5"/>
  <c r="B4713" i="5"/>
  <c r="B4709" i="5"/>
  <c r="B4705" i="5"/>
  <c r="B4701" i="5"/>
  <c r="B4697" i="5"/>
  <c r="B4693" i="5"/>
  <c r="B4689" i="5"/>
  <c r="B4685" i="5"/>
  <c r="B4681" i="5"/>
  <c r="B4677" i="5"/>
  <c r="B4673" i="5"/>
  <c r="B4669" i="5"/>
  <c r="B4665" i="5"/>
  <c r="B4661" i="5"/>
  <c r="B4657" i="5"/>
  <c r="B4653" i="5"/>
  <c r="B4649" i="5"/>
  <c r="B4645" i="5"/>
  <c r="B4641" i="5"/>
  <c r="B4637" i="5"/>
  <c r="B4633" i="5"/>
  <c r="B4629" i="5"/>
  <c r="B4625" i="5"/>
  <c r="B4621" i="5"/>
  <c r="B4617" i="5"/>
  <c r="B4613" i="5"/>
  <c r="B4609" i="5"/>
  <c r="B4605" i="5"/>
  <c r="B4601" i="5"/>
  <c r="B4597" i="5"/>
  <c r="B4593" i="5"/>
  <c r="B4589" i="5"/>
  <c r="B4585" i="5"/>
  <c r="B4581" i="5"/>
  <c r="B4577" i="5"/>
  <c r="B4573" i="5"/>
  <c r="B4569" i="5"/>
  <c r="B4565" i="5"/>
  <c r="B4561" i="5"/>
  <c r="B4557" i="5"/>
  <c r="B4553" i="5"/>
  <c r="B4549" i="5"/>
  <c r="B4545" i="5"/>
  <c r="B4541" i="5"/>
  <c r="B4537" i="5"/>
  <c r="B4533" i="5"/>
  <c r="B4529" i="5"/>
  <c r="B4525" i="5"/>
  <c r="B4521" i="5"/>
  <c r="B4517" i="5"/>
  <c r="B4513" i="5"/>
  <c r="B4509" i="5"/>
  <c r="B4505" i="5"/>
  <c r="B4501" i="5"/>
  <c r="B4497" i="5"/>
  <c r="B4493" i="5"/>
  <c r="B4489" i="5"/>
  <c r="B4485" i="5"/>
  <c r="B4481" i="5"/>
  <c r="B4477" i="5"/>
  <c r="B4473" i="5"/>
  <c r="B4469" i="5"/>
  <c r="B4465" i="5"/>
  <c r="B4461" i="5"/>
  <c r="B4457" i="5"/>
  <c r="B4453" i="5"/>
  <c r="B4449" i="5"/>
  <c r="B4445" i="5"/>
  <c r="B4441" i="5"/>
  <c r="B4437" i="5"/>
  <c r="B4433" i="5"/>
  <c r="B4429" i="5"/>
  <c r="B4425" i="5"/>
  <c r="B4421" i="5"/>
  <c r="B4417" i="5"/>
  <c r="B4413" i="5"/>
  <c r="B4409" i="5"/>
  <c r="B4405" i="5"/>
  <c r="B4401" i="5"/>
  <c r="B4397" i="5"/>
  <c r="B4393" i="5"/>
  <c r="B4389" i="5"/>
  <c r="B4385" i="5"/>
  <c r="B4381" i="5"/>
  <c r="B4377" i="5"/>
  <c r="B4373" i="5"/>
  <c r="B4369" i="5"/>
  <c r="B4365" i="5"/>
  <c r="B4361" i="5"/>
  <c r="B4357" i="5"/>
  <c r="B4353" i="5"/>
  <c r="B4349" i="5"/>
  <c r="B4345" i="5"/>
  <c r="B4341" i="5"/>
  <c r="B4337" i="5"/>
  <c r="B4333" i="5"/>
  <c r="B4329" i="5"/>
  <c r="B4325" i="5"/>
  <c r="B4321" i="5"/>
  <c r="B4317" i="5"/>
  <c r="B4313" i="5"/>
  <c r="B4309" i="5"/>
  <c r="B4305" i="5"/>
  <c r="B4301" i="5"/>
  <c r="B4297" i="5"/>
  <c r="B4293" i="5"/>
  <c r="B4289" i="5"/>
  <c r="B4285" i="5"/>
  <c r="B4281" i="5"/>
  <c r="B4277" i="5"/>
  <c r="B4273" i="5"/>
  <c r="B4269" i="5"/>
  <c r="B4265" i="5"/>
  <c r="B4261" i="5"/>
  <c r="B4257" i="5"/>
  <c r="B4253" i="5"/>
  <c r="B4249" i="5"/>
  <c r="B4245" i="5"/>
  <c r="B4241" i="5"/>
  <c r="B4237" i="5"/>
  <c r="B4233" i="5"/>
  <c r="B4229" i="5"/>
  <c r="B4225" i="5"/>
  <c r="B4221" i="5"/>
  <c r="B4217" i="5"/>
  <c r="B4213" i="5"/>
  <c r="B4209" i="5"/>
  <c r="B4205" i="5"/>
  <c r="B4201" i="5"/>
  <c r="B4197" i="5"/>
  <c r="B4193" i="5"/>
  <c r="B4189" i="5"/>
  <c r="B4185" i="5"/>
  <c r="B4181" i="5"/>
  <c r="B4177" i="5"/>
  <c r="B4173" i="5"/>
  <c r="B4169" i="5"/>
  <c r="B4165" i="5"/>
  <c r="B4161" i="5"/>
  <c r="B4157" i="5"/>
  <c r="B4153" i="5"/>
  <c r="B4149" i="5"/>
  <c r="B4145" i="5"/>
  <c r="B4141" i="5"/>
  <c r="B4137" i="5"/>
  <c r="B4133" i="5"/>
  <c r="B4129" i="5"/>
  <c r="B4125" i="5"/>
  <c r="B4121" i="5"/>
  <c r="B4117" i="5"/>
  <c r="B4113" i="5"/>
  <c r="B4109" i="5"/>
  <c r="B4105" i="5"/>
  <c r="B4101" i="5"/>
  <c r="B4097" i="5"/>
  <c r="B4093" i="5"/>
  <c r="B4089" i="5"/>
  <c r="B4085" i="5"/>
  <c r="B4081" i="5"/>
  <c r="B4077" i="5"/>
  <c r="B4073" i="5"/>
  <c r="B4069" i="5"/>
  <c r="B4065" i="5"/>
  <c r="B4061" i="5"/>
  <c r="B4057" i="5"/>
  <c r="B4053" i="5"/>
  <c r="B4049" i="5"/>
  <c r="B4045" i="5"/>
  <c r="B4041" i="5"/>
  <c r="B4037" i="5"/>
  <c r="B4033" i="5"/>
  <c r="B4029" i="5"/>
  <c r="B4025" i="5"/>
  <c r="B4021" i="5"/>
  <c r="B4017" i="5"/>
  <c r="B4013" i="5"/>
  <c r="B4009" i="5"/>
  <c r="B4005" i="5"/>
  <c r="B4001" i="5"/>
  <c r="B3997" i="5"/>
  <c r="B3993" i="5"/>
  <c r="B3989" i="5"/>
  <c r="B3985" i="5"/>
  <c r="B3981" i="5"/>
  <c r="B3977" i="5"/>
  <c r="B3973" i="5"/>
  <c r="B3969" i="5"/>
  <c r="B3965" i="5"/>
  <c r="B3961" i="5"/>
  <c r="B3957" i="5"/>
  <c r="B3953" i="5"/>
  <c r="B3949" i="5"/>
  <c r="B3945" i="5"/>
  <c r="B3941" i="5"/>
  <c r="B3937" i="5"/>
  <c r="B3933" i="5"/>
  <c r="B3929" i="5"/>
  <c r="B3925" i="5"/>
  <c r="B3921" i="5"/>
  <c r="B3917" i="5"/>
  <c r="B3913" i="5"/>
  <c r="B3909" i="5"/>
  <c r="B3905" i="5"/>
  <c r="B3901" i="5"/>
  <c r="B3897" i="5"/>
  <c r="B3893" i="5"/>
  <c r="B3889" i="5"/>
  <c r="B3885" i="5"/>
  <c r="B3881" i="5"/>
  <c r="B3877" i="5"/>
  <c r="B3873" i="5"/>
  <c r="B3869" i="5"/>
  <c r="B3865" i="5"/>
  <c r="B3861" i="5"/>
  <c r="B3857" i="5"/>
  <c r="B3853" i="5"/>
  <c r="B3849" i="5"/>
  <c r="B3845" i="5"/>
  <c r="B3841" i="5"/>
  <c r="B3837" i="5"/>
  <c r="B3833" i="5"/>
  <c r="B3829" i="5"/>
  <c r="B3825" i="5"/>
  <c r="B3821" i="5"/>
  <c r="B3817" i="5"/>
  <c r="B3813" i="5"/>
  <c r="B3809" i="5"/>
  <c r="B3805" i="5"/>
  <c r="B3801" i="5"/>
  <c r="B3797" i="5"/>
  <c r="B3793" i="5"/>
  <c r="B3789" i="5"/>
  <c r="B3785" i="5"/>
  <c r="B3781" i="5"/>
  <c r="B3777" i="5"/>
  <c r="B3773" i="5"/>
  <c r="B3769" i="5"/>
  <c r="B3765" i="5"/>
  <c r="B3761" i="5"/>
  <c r="B3757" i="5"/>
  <c r="B3753" i="5"/>
  <c r="B3749" i="5"/>
  <c r="B3745" i="5"/>
  <c r="B3741" i="5"/>
  <c r="B3737" i="5"/>
  <c r="B3733" i="5"/>
  <c r="B3729" i="5"/>
  <c r="B3725" i="5"/>
  <c r="B3721" i="5"/>
  <c r="B3717" i="5"/>
  <c r="B3713" i="5"/>
  <c r="B3709" i="5"/>
  <c r="B3705" i="5"/>
  <c r="B3701" i="5"/>
  <c r="B3697" i="5"/>
  <c r="B3693" i="5"/>
  <c r="B3689" i="5"/>
  <c r="B3685" i="5"/>
  <c r="B3681" i="5"/>
  <c r="B3677" i="5"/>
  <c r="B3673" i="5"/>
  <c r="B3669" i="5"/>
  <c r="B3665" i="5"/>
  <c r="B3661" i="5"/>
  <c r="B3657" i="5"/>
  <c r="B3653" i="5"/>
  <c r="B3649" i="5"/>
  <c r="B3645" i="5"/>
  <c r="B3641" i="5"/>
  <c r="B3637" i="5"/>
  <c r="B3633" i="5"/>
  <c r="B3629" i="5"/>
  <c r="B3625" i="5"/>
  <c r="B3621" i="5"/>
  <c r="B3617" i="5"/>
  <c r="B3613" i="5"/>
  <c r="B3609" i="5"/>
  <c r="B3605" i="5"/>
  <c r="B3601" i="5"/>
  <c r="B3597" i="5"/>
  <c r="B3593" i="5"/>
  <c r="B3589" i="5"/>
  <c r="B3585" i="5"/>
  <c r="B3581" i="5"/>
  <c r="B3577" i="5"/>
  <c r="B3573" i="5"/>
  <c r="B3569" i="5"/>
  <c r="B3565" i="5"/>
  <c r="B3561" i="5"/>
  <c r="B3557" i="5"/>
  <c r="B3553" i="5"/>
  <c r="B3549" i="5"/>
  <c r="B3545" i="5"/>
  <c r="B3541" i="5"/>
  <c r="B3537" i="5"/>
  <c r="B3533" i="5"/>
  <c r="B3529" i="5"/>
  <c r="B3525" i="5"/>
  <c r="B3521" i="5"/>
  <c r="B3517" i="5"/>
  <c r="B3513" i="5"/>
  <c r="B3509" i="5"/>
  <c r="B3505" i="5"/>
  <c r="B3501" i="5"/>
  <c r="B3497" i="5"/>
  <c r="B3493" i="5"/>
  <c r="B3489" i="5"/>
  <c r="B3485" i="5"/>
  <c r="B3481" i="5"/>
  <c r="B3477" i="5"/>
  <c r="B3473" i="5"/>
  <c r="B3469" i="5"/>
  <c r="B3465" i="5"/>
  <c r="B3461" i="5"/>
  <c r="B3457" i="5"/>
  <c r="B3453" i="5"/>
  <c r="B3449" i="5"/>
  <c r="B3445" i="5"/>
  <c r="B3441" i="5"/>
  <c r="B3437" i="5"/>
  <c r="B3433" i="5"/>
  <c r="B3429" i="5"/>
  <c r="B3425" i="5"/>
  <c r="B3421" i="5"/>
  <c r="B3417" i="5"/>
  <c r="B3413" i="5"/>
  <c r="B3409" i="5"/>
  <c r="B3405" i="5"/>
  <c r="B3401" i="5"/>
  <c r="B3397" i="5"/>
  <c r="B3393" i="5"/>
  <c r="B3389" i="5"/>
  <c r="B3385" i="5"/>
  <c r="B3381" i="5"/>
  <c r="B3377" i="5"/>
  <c r="B3373" i="5"/>
  <c r="B3369" i="5"/>
  <c r="B3365" i="5"/>
  <c r="B3361" i="5"/>
  <c r="B3357" i="5"/>
  <c r="B3353" i="5"/>
  <c r="B3349" i="5"/>
  <c r="B3345" i="5"/>
  <c r="B3341" i="5"/>
  <c r="B3337" i="5"/>
  <c r="B3333" i="5"/>
  <c r="B3329" i="5"/>
  <c r="B3325" i="5"/>
  <c r="B3321" i="5"/>
  <c r="B3317" i="5"/>
  <c r="B3313" i="5"/>
  <c r="B3309" i="5"/>
  <c r="B3305" i="5"/>
  <c r="B6032" i="5"/>
  <c r="B6028" i="5"/>
  <c r="B6024" i="5"/>
  <c r="B6020" i="5"/>
  <c r="B6016" i="5"/>
  <c r="B6012" i="5"/>
  <c r="B6008" i="5"/>
  <c r="B6004" i="5"/>
  <c r="B6000" i="5"/>
  <c r="B5996" i="5"/>
  <c r="B5992" i="5"/>
  <c r="B5988" i="5"/>
  <c r="B5984" i="5"/>
  <c r="B5980" i="5"/>
  <c r="B5976" i="5"/>
  <c r="B5972" i="5"/>
  <c r="B5968" i="5"/>
  <c r="B5964" i="5"/>
  <c r="B5960" i="5"/>
  <c r="B5956" i="5"/>
  <c r="B5952" i="5"/>
  <c r="B5948" i="5"/>
  <c r="B5944" i="5"/>
  <c r="B5940" i="5"/>
  <c r="B5936" i="5"/>
  <c r="B5932" i="5"/>
  <c r="B5928" i="5"/>
  <c r="B5924" i="5"/>
  <c r="B5920" i="5"/>
  <c r="B5916" i="5"/>
  <c r="B5912" i="5"/>
  <c r="B5908" i="5"/>
  <c r="B5904" i="5"/>
  <c r="B5900" i="5"/>
  <c r="B5896" i="5"/>
  <c r="B5892" i="5"/>
  <c r="B5888" i="5"/>
  <c r="B5884" i="5"/>
  <c r="B5880" i="5"/>
  <c r="B5876" i="5"/>
  <c r="B5872" i="5"/>
  <c r="B5868" i="5"/>
  <c r="B5864" i="5"/>
  <c r="B5860" i="5"/>
  <c r="B5856" i="5"/>
  <c r="B5852" i="5"/>
  <c r="B5848" i="5"/>
  <c r="B5844" i="5"/>
  <c r="B5840" i="5"/>
  <c r="B5836" i="5"/>
  <c r="B5832" i="5"/>
  <c r="B5828" i="5"/>
  <c r="B5824" i="5"/>
  <c r="B5820" i="5"/>
  <c r="B5816" i="5"/>
  <c r="B5812" i="5"/>
  <c r="B5808" i="5"/>
  <c r="B5804" i="5"/>
  <c r="B5800" i="5"/>
  <c r="B5796" i="5"/>
  <c r="B5792" i="5"/>
  <c r="B5788" i="5"/>
  <c r="B5784" i="5"/>
  <c r="B5780" i="5"/>
  <c r="B5776" i="5"/>
  <c r="B5772" i="5"/>
  <c r="B5768" i="5"/>
  <c r="B5764" i="5"/>
  <c r="B5760" i="5"/>
  <c r="B5756" i="5"/>
  <c r="B5752" i="5"/>
  <c r="B5748" i="5"/>
  <c r="B5744" i="5"/>
  <c r="B5740" i="5"/>
  <c r="B5736" i="5"/>
  <c r="B5732" i="5"/>
  <c r="B5728" i="5"/>
  <c r="B5724" i="5"/>
  <c r="B5720" i="5"/>
  <c r="B5716" i="5"/>
  <c r="B5712" i="5"/>
  <c r="B5708" i="5"/>
  <c r="B5704" i="5"/>
  <c r="B5700" i="5"/>
  <c r="B5696" i="5"/>
  <c r="B5692" i="5"/>
  <c r="B5688" i="5"/>
  <c r="B5684" i="5"/>
  <c r="B5680" i="5"/>
  <c r="B5676" i="5"/>
  <c r="B5672" i="5"/>
  <c r="B5668" i="5"/>
  <c r="B5664" i="5"/>
  <c r="B5660" i="5"/>
  <c r="B5656" i="5"/>
  <c r="B5652" i="5"/>
  <c r="B5648" i="5"/>
  <c r="B5644" i="5"/>
  <c r="B5640" i="5"/>
  <c r="B5636" i="5"/>
  <c r="B5632" i="5"/>
  <c r="B5628" i="5"/>
  <c r="B5624" i="5"/>
  <c r="B5620" i="5"/>
  <c r="B5616" i="5"/>
  <c r="B5612" i="5"/>
  <c r="B5608" i="5"/>
  <c r="B5604" i="5"/>
  <c r="B5600" i="5"/>
  <c r="B5596" i="5"/>
  <c r="B5592" i="5"/>
  <c r="B5588" i="5"/>
  <c r="B5584" i="5"/>
  <c r="B5580" i="5"/>
  <c r="B5576" i="5"/>
  <c r="B5572" i="5"/>
  <c r="B5568" i="5"/>
  <c r="B5564" i="5"/>
  <c r="B5560" i="5"/>
  <c r="B5556" i="5"/>
  <c r="B5552" i="5"/>
  <c r="B5548" i="5"/>
  <c r="B5544" i="5"/>
  <c r="B5540" i="5"/>
  <c r="B5536" i="5"/>
  <c r="B5532" i="5"/>
  <c r="B5528" i="5"/>
  <c r="B5524" i="5"/>
  <c r="B5520" i="5"/>
  <c r="B5516" i="5"/>
  <c r="B5512" i="5"/>
  <c r="B5508" i="5"/>
  <c r="B5504" i="5"/>
  <c r="B5500" i="5"/>
  <c r="B5496" i="5"/>
  <c r="B5492" i="5"/>
  <c r="B5488" i="5"/>
  <c r="B5484" i="5"/>
  <c r="B5480" i="5"/>
  <c r="B5476" i="5"/>
  <c r="B5472" i="5"/>
  <c r="B5468" i="5"/>
  <c r="B5464" i="5"/>
  <c r="B5460" i="5"/>
  <c r="B5456" i="5"/>
  <c r="B5452" i="5"/>
  <c r="B5448" i="5"/>
  <c r="B5444" i="5"/>
  <c r="B5440" i="5"/>
  <c r="B5436" i="5"/>
  <c r="B5432" i="5"/>
  <c r="B5428" i="5"/>
  <c r="B5424" i="5"/>
  <c r="B5420" i="5"/>
  <c r="B5416" i="5"/>
  <c r="B5412" i="5"/>
  <c r="B5408" i="5"/>
  <c r="B5404" i="5"/>
  <c r="B5400" i="5"/>
  <c r="B5396" i="5"/>
  <c r="B5392" i="5"/>
  <c r="B5388" i="5"/>
  <c r="B5384" i="5"/>
  <c r="B5380" i="5"/>
  <c r="B5376" i="5"/>
  <c r="B5372" i="5"/>
  <c r="B5368" i="5"/>
  <c r="B5364" i="5"/>
  <c r="B5360" i="5"/>
  <c r="B5356" i="5"/>
  <c r="B5352" i="5"/>
  <c r="B5348" i="5"/>
  <c r="B5344" i="5"/>
  <c r="B5340" i="5"/>
  <c r="B5336" i="5"/>
  <c r="B5332" i="5"/>
  <c r="B5328" i="5"/>
  <c r="B5324" i="5"/>
  <c r="B5320" i="5"/>
  <c r="B5316" i="5"/>
  <c r="B5312" i="5"/>
  <c r="B5308" i="5"/>
  <c r="B5304" i="5"/>
  <c r="B5300" i="5"/>
  <c r="B5296" i="5"/>
  <c r="B5292" i="5"/>
  <c r="B5288" i="5"/>
  <c r="B5284" i="5"/>
  <c r="B5280" i="5"/>
  <c r="B5276" i="5"/>
  <c r="B5272" i="5"/>
  <c r="B5268" i="5"/>
  <c r="B5264" i="5"/>
  <c r="B5260" i="5"/>
  <c r="B5256" i="5"/>
  <c r="B5252" i="5"/>
  <c r="B5248" i="5"/>
  <c r="B5244" i="5"/>
  <c r="B5240" i="5"/>
  <c r="B5236" i="5"/>
  <c r="B5232" i="5"/>
  <c r="B5228" i="5"/>
  <c r="B5224" i="5"/>
  <c r="B5220" i="5"/>
  <c r="B5216" i="5"/>
  <c r="B5212" i="5"/>
  <c r="B5208" i="5"/>
  <c r="B5204" i="5"/>
  <c r="B5200" i="5"/>
  <c r="B5196" i="5"/>
  <c r="B5192" i="5"/>
  <c r="B5188" i="5"/>
  <c r="B5184" i="5"/>
  <c r="B5180" i="5"/>
  <c r="B5176" i="5"/>
  <c r="B5172" i="5"/>
  <c r="B5168" i="5"/>
  <c r="B5164" i="5"/>
  <c r="B5160" i="5"/>
  <c r="B5156" i="5"/>
  <c r="B5152" i="5"/>
  <c r="B5148" i="5"/>
  <c r="B5144" i="5"/>
  <c r="B5140" i="5"/>
  <c r="B5136" i="5"/>
  <c r="B5132" i="5"/>
  <c r="B5128" i="5"/>
  <c r="B5124" i="5"/>
  <c r="B5120" i="5"/>
  <c r="B5116" i="5"/>
  <c r="B5112" i="5"/>
  <c r="B5108" i="5"/>
  <c r="B5104" i="5"/>
  <c r="B5100" i="5"/>
  <c r="B5096" i="5"/>
  <c r="B5092" i="5"/>
  <c r="B5088" i="5"/>
  <c r="B5084" i="5"/>
  <c r="B5080" i="5"/>
  <c r="B5076" i="5"/>
  <c r="B5072" i="5"/>
  <c r="B5068" i="5"/>
  <c r="B5064" i="5"/>
  <c r="B5060" i="5"/>
  <c r="B5056" i="5"/>
  <c r="B5052" i="5"/>
  <c r="B5048" i="5"/>
  <c r="B5044" i="5"/>
  <c r="B5040" i="5"/>
  <c r="B5036" i="5"/>
  <c r="B5032" i="5"/>
  <c r="B5028" i="5"/>
  <c r="B5024" i="5"/>
  <c r="B5020" i="5"/>
  <c r="B5016" i="5"/>
  <c r="B5012" i="5"/>
  <c r="B5008" i="5"/>
  <c r="B5004" i="5"/>
  <c r="B5000" i="5"/>
  <c r="B4996" i="5"/>
  <c r="B4992" i="5"/>
  <c r="B4988" i="5"/>
  <c r="B4984" i="5"/>
  <c r="B4980" i="5"/>
  <c r="B4976" i="5"/>
  <c r="B4972" i="5"/>
  <c r="B4968" i="5"/>
  <c r="B4964" i="5"/>
  <c r="B4960" i="5"/>
  <c r="B4956" i="5"/>
  <c r="B4952" i="5"/>
  <c r="B4948" i="5"/>
  <c r="B4944" i="5"/>
  <c r="B4940" i="5"/>
  <c r="B4936" i="5"/>
  <c r="B4932" i="5"/>
  <c r="B4928" i="5"/>
  <c r="B4924" i="5"/>
  <c r="B4920" i="5"/>
  <c r="B4916" i="5"/>
  <c r="B4912" i="5"/>
  <c r="B4908" i="5"/>
  <c r="B4904" i="5"/>
  <c r="B4900" i="5"/>
  <c r="B4896" i="5"/>
  <c r="B4892" i="5"/>
  <c r="B4888" i="5"/>
  <c r="B4884" i="5"/>
  <c r="B4880" i="5"/>
  <c r="B4876" i="5"/>
  <c r="B4872" i="5"/>
  <c r="B4868" i="5"/>
  <c r="B4864" i="5"/>
  <c r="B4860" i="5"/>
  <c r="B4856" i="5"/>
  <c r="B4852" i="5"/>
  <c r="B4848" i="5"/>
  <c r="B4844" i="5"/>
  <c r="B4840" i="5"/>
  <c r="B4836" i="5"/>
  <c r="B4832" i="5"/>
  <c r="B4828" i="5"/>
  <c r="B4824" i="5"/>
  <c r="B4820" i="5"/>
  <c r="B4816" i="5"/>
  <c r="B4812" i="5"/>
  <c r="B4808" i="5"/>
  <c r="B4804" i="5"/>
  <c r="B4800" i="5"/>
  <c r="B4796" i="5"/>
  <c r="B4792" i="5"/>
  <c r="B4788" i="5"/>
  <c r="B4784" i="5"/>
  <c r="B4780" i="5"/>
  <c r="B4776" i="5"/>
  <c r="B4772" i="5"/>
  <c r="B4768" i="5"/>
  <c r="B4764" i="5"/>
  <c r="B4760" i="5"/>
  <c r="B4756" i="5"/>
  <c r="B4752" i="5"/>
  <c r="B4748" i="5"/>
  <c r="B4744" i="5"/>
  <c r="B4740" i="5"/>
  <c r="B4736" i="5"/>
  <c r="B4732" i="5"/>
  <c r="B4728" i="5"/>
  <c r="B4724" i="5"/>
  <c r="B4720" i="5"/>
  <c r="B4716" i="5"/>
  <c r="B4712" i="5"/>
  <c r="B4708" i="5"/>
  <c r="B4704" i="5"/>
  <c r="B4700" i="5"/>
  <c r="B4696" i="5"/>
  <c r="B4692" i="5"/>
  <c r="B4688" i="5"/>
  <c r="B4684" i="5"/>
  <c r="B4680" i="5"/>
  <c r="B4676" i="5"/>
  <c r="B4672" i="5"/>
  <c r="B4668" i="5"/>
  <c r="B4664" i="5"/>
  <c r="B4660" i="5"/>
  <c r="B4656" i="5"/>
  <c r="B4652" i="5"/>
  <c r="B4648" i="5"/>
  <c r="B4644" i="5"/>
  <c r="B4640" i="5"/>
  <c r="B4636" i="5"/>
  <c r="B4632" i="5"/>
  <c r="B4628" i="5"/>
  <c r="B4624" i="5"/>
  <c r="B4620" i="5"/>
  <c r="B4616" i="5"/>
  <c r="B4612" i="5"/>
  <c r="B4608" i="5"/>
  <c r="B4604" i="5"/>
  <c r="B4600" i="5"/>
  <c r="B4596" i="5"/>
  <c r="B4592" i="5"/>
  <c r="B4588" i="5"/>
  <c r="B4584" i="5"/>
  <c r="B4580" i="5"/>
  <c r="B4576" i="5"/>
  <c r="B4572" i="5"/>
  <c r="B4568" i="5"/>
  <c r="B4564" i="5"/>
  <c r="B4560" i="5"/>
  <c r="B4556" i="5"/>
  <c r="B4552" i="5"/>
  <c r="B4548" i="5"/>
  <c r="B4544" i="5"/>
  <c r="B4540" i="5"/>
  <c r="B4536" i="5"/>
  <c r="B4532" i="5"/>
  <c r="B4528" i="5"/>
  <c r="B4524" i="5"/>
  <c r="B4520" i="5"/>
  <c r="B4516" i="5"/>
  <c r="B4512" i="5"/>
  <c r="B4508" i="5"/>
  <c r="B4504" i="5"/>
  <c r="B4500" i="5"/>
  <c r="B4496" i="5"/>
  <c r="B4492" i="5"/>
  <c r="B4488" i="5"/>
  <c r="B4484" i="5"/>
  <c r="B4480" i="5"/>
  <c r="B4476" i="5"/>
  <c r="B4472" i="5"/>
  <c r="B4468" i="5"/>
  <c r="B4464" i="5"/>
  <c r="B4460" i="5"/>
  <c r="B4456" i="5"/>
  <c r="B4452" i="5"/>
  <c r="B4448" i="5"/>
  <c r="B4444" i="5"/>
  <c r="B4440" i="5"/>
  <c r="B4436" i="5"/>
  <c r="B4432" i="5"/>
  <c r="B4428" i="5"/>
  <c r="B4424" i="5"/>
  <c r="B4420" i="5"/>
  <c r="B4416" i="5"/>
  <c r="B4412" i="5"/>
  <c r="B4408" i="5"/>
  <c r="B4404" i="5"/>
  <c r="B4400" i="5"/>
  <c r="B4396" i="5"/>
  <c r="B4392" i="5"/>
  <c r="B4388" i="5"/>
  <c r="B4384" i="5"/>
  <c r="B4380" i="5"/>
  <c r="B4376" i="5"/>
  <c r="B4372" i="5"/>
  <c r="B4368" i="5"/>
  <c r="B4364" i="5"/>
  <c r="B4360" i="5"/>
  <c r="B4356" i="5"/>
  <c r="B4352" i="5"/>
  <c r="B4348" i="5"/>
  <c r="B4344" i="5"/>
  <c r="B4340" i="5"/>
  <c r="B4336" i="5"/>
  <c r="B4332" i="5"/>
  <c r="B4328" i="5"/>
  <c r="B4324" i="5"/>
  <c r="B4320" i="5"/>
  <c r="B4316" i="5"/>
  <c r="B4312" i="5"/>
  <c r="B4308" i="5"/>
  <c r="B4304" i="5"/>
  <c r="B4300" i="5"/>
  <c r="B4296" i="5"/>
  <c r="B4292" i="5"/>
  <c r="B4288" i="5"/>
  <c r="B4284" i="5"/>
  <c r="B4280" i="5"/>
  <c r="B4276" i="5"/>
  <c r="B4272" i="5"/>
  <c r="B4268" i="5"/>
  <c r="B4264" i="5"/>
  <c r="B4260" i="5"/>
  <c r="B4256" i="5"/>
  <c r="B4252" i="5"/>
  <c r="B4248" i="5"/>
  <c r="B4244" i="5"/>
  <c r="B4240" i="5"/>
  <c r="B4236" i="5"/>
  <c r="B4232" i="5"/>
  <c r="B4228" i="5"/>
  <c r="B4224" i="5"/>
  <c r="B4220" i="5"/>
  <c r="B4216" i="5"/>
  <c r="B4212" i="5"/>
  <c r="B4208" i="5"/>
  <c r="B4204" i="5"/>
  <c r="B4200" i="5"/>
  <c r="B4196" i="5"/>
  <c r="B4192" i="5"/>
  <c r="B4188" i="5"/>
  <c r="B4184" i="5"/>
  <c r="B4180" i="5"/>
  <c r="B4176" i="5"/>
  <c r="B4172" i="5"/>
  <c r="B4168" i="5"/>
  <c r="B4164" i="5"/>
  <c r="B4160" i="5"/>
  <c r="B4156" i="5"/>
  <c r="B4152" i="5"/>
  <c r="B4148" i="5"/>
  <c r="B4144" i="5"/>
  <c r="B4140" i="5"/>
  <c r="B4136" i="5"/>
  <c r="B4132" i="5"/>
  <c r="B4128" i="5"/>
  <c r="B4124" i="5"/>
  <c r="B4120" i="5"/>
  <c r="B4116" i="5"/>
  <c r="B4112" i="5"/>
  <c r="B4108" i="5"/>
  <c r="B4104" i="5"/>
  <c r="B4100" i="5"/>
  <c r="B4096" i="5"/>
  <c r="B4092" i="5"/>
  <c r="B4088" i="5"/>
  <c r="B4084" i="5"/>
  <c r="B4080" i="5"/>
  <c r="B4076" i="5"/>
  <c r="B4072" i="5"/>
  <c r="B4068" i="5"/>
  <c r="B4064" i="5"/>
  <c r="B4060" i="5"/>
  <c r="B4056" i="5"/>
  <c r="B4052" i="5"/>
  <c r="B4048" i="5"/>
  <c r="B4044" i="5"/>
  <c r="B4040" i="5"/>
  <c r="B4036" i="5"/>
  <c r="B4032" i="5"/>
  <c r="B4028" i="5"/>
  <c r="B4024" i="5"/>
  <c r="B4020" i="5"/>
  <c r="B4016" i="5"/>
  <c r="B4012" i="5"/>
  <c r="B4008" i="5"/>
  <c r="B4004" i="5"/>
  <c r="B4000" i="5"/>
  <c r="B3996" i="5"/>
  <c r="B3992" i="5"/>
  <c r="B3988" i="5"/>
  <c r="B3984" i="5"/>
  <c r="B3980" i="5"/>
  <c r="B3976" i="5"/>
  <c r="B3972" i="5"/>
  <c r="B3968" i="5"/>
  <c r="B3964" i="5"/>
  <c r="B3960" i="5"/>
  <c r="B3956" i="5"/>
  <c r="B3952" i="5"/>
  <c r="B3948" i="5"/>
  <c r="B3944" i="5"/>
  <c r="B3940" i="5"/>
  <c r="B3936" i="5"/>
  <c r="B3932" i="5"/>
  <c r="B3928" i="5"/>
  <c r="B3924" i="5"/>
  <c r="B3920" i="5"/>
  <c r="B3916" i="5"/>
  <c r="B3912" i="5"/>
  <c r="B3908" i="5"/>
  <c r="B3904" i="5"/>
  <c r="B3900" i="5"/>
  <c r="B3896" i="5"/>
  <c r="B3892" i="5"/>
  <c r="B3888" i="5"/>
  <c r="B3884" i="5"/>
  <c r="B3880" i="5"/>
  <c r="B3876" i="5"/>
  <c r="B3872" i="5"/>
  <c r="B3868" i="5"/>
  <c r="B3864" i="5"/>
  <c r="B3860" i="5"/>
  <c r="B3856" i="5"/>
  <c r="B3852" i="5"/>
  <c r="B3848" i="5"/>
  <c r="B3844" i="5"/>
  <c r="B3840" i="5"/>
  <c r="B3836" i="5"/>
  <c r="B3832" i="5"/>
  <c r="B3828" i="5"/>
  <c r="B3824" i="5"/>
  <c r="B3820" i="5"/>
  <c r="B3816" i="5"/>
  <c r="B3812" i="5"/>
  <c r="B3808" i="5"/>
  <c r="B3804" i="5"/>
  <c r="B3800" i="5"/>
  <c r="B3796" i="5"/>
  <c r="B3792" i="5"/>
  <c r="B3788" i="5"/>
  <c r="B3784" i="5"/>
  <c r="B3780" i="5"/>
  <c r="B3776" i="5"/>
  <c r="B3772" i="5"/>
  <c r="B3768" i="5"/>
  <c r="B3764" i="5"/>
  <c r="B3760" i="5"/>
  <c r="B3756" i="5"/>
  <c r="B3752" i="5"/>
  <c r="B3748" i="5"/>
  <c r="B3744" i="5"/>
  <c r="B3740" i="5"/>
  <c r="B3736" i="5"/>
  <c r="B3732" i="5"/>
  <c r="B3728" i="5"/>
  <c r="B3724" i="5"/>
  <c r="B3720" i="5"/>
  <c r="B3716" i="5"/>
  <c r="B3712" i="5"/>
  <c r="B3708" i="5"/>
  <c r="B3704" i="5"/>
  <c r="B3700" i="5"/>
  <c r="B3696" i="5"/>
  <c r="B3692" i="5"/>
  <c r="B3688" i="5"/>
  <c r="B3684" i="5"/>
  <c r="B3680" i="5"/>
  <c r="B3676" i="5"/>
  <c r="B3672" i="5"/>
  <c r="B3668" i="5"/>
  <c r="B3664" i="5"/>
  <c r="B3660" i="5"/>
  <c r="B3656" i="5"/>
  <c r="B3652" i="5"/>
  <c r="B3648" i="5"/>
  <c r="B3644" i="5"/>
  <c r="B3640" i="5"/>
  <c r="B3636" i="5"/>
  <c r="B3632" i="5"/>
  <c r="B3628" i="5"/>
  <c r="B3624" i="5"/>
  <c r="B3620" i="5"/>
  <c r="B3616" i="5"/>
  <c r="B3612" i="5"/>
  <c r="B3608" i="5"/>
  <c r="B3604" i="5"/>
  <c r="B3600" i="5"/>
  <c r="B3596" i="5"/>
  <c r="B3592" i="5"/>
  <c r="B3588" i="5"/>
  <c r="B3584" i="5"/>
  <c r="B3580" i="5"/>
  <c r="B3576" i="5"/>
  <c r="B3572" i="5"/>
  <c r="B3568" i="5"/>
  <c r="B3564" i="5"/>
  <c r="B3560" i="5"/>
  <c r="B3556" i="5"/>
  <c r="B3552" i="5"/>
  <c r="B3548" i="5"/>
  <c r="B3544" i="5"/>
  <c r="B3540" i="5"/>
  <c r="B3536" i="5"/>
  <c r="B3532" i="5"/>
  <c r="B3528" i="5"/>
  <c r="B3524" i="5"/>
  <c r="B3520" i="5"/>
  <c r="B3516" i="5"/>
  <c r="B3512" i="5"/>
  <c r="B3508" i="5"/>
  <c r="B3504" i="5"/>
  <c r="B3500" i="5"/>
  <c r="B3496" i="5"/>
  <c r="B3492" i="5"/>
  <c r="B3488" i="5"/>
  <c r="B3484" i="5"/>
  <c r="B3480" i="5"/>
  <c r="B3476" i="5"/>
  <c r="B3472" i="5"/>
  <c r="B3468" i="5"/>
  <c r="B3464" i="5"/>
  <c r="B3460" i="5"/>
  <c r="B3456" i="5"/>
  <c r="B3452" i="5"/>
  <c r="B3448" i="5"/>
  <c r="B3444" i="5"/>
  <c r="B3440" i="5"/>
  <c r="B3436" i="5"/>
  <c r="B3432" i="5"/>
  <c r="B3428" i="5"/>
  <c r="B3424" i="5"/>
  <c r="B3420" i="5"/>
  <c r="B3416" i="5"/>
  <c r="B3412" i="5"/>
  <c r="B3408" i="5"/>
  <c r="B3404" i="5"/>
  <c r="B3400" i="5"/>
  <c r="B3396" i="5"/>
  <c r="B3392" i="5"/>
  <c r="B3388" i="5"/>
  <c r="B3384" i="5"/>
  <c r="B3380" i="5"/>
  <c r="B3376" i="5"/>
  <c r="B3372" i="5"/>
  <c r="B3368" i="5"/>
  <c r="B3364" i="5"/>
  <c r="B3360" i="5"/>
  <c r="B3356" i="5"/>
  <c r="B3352" i="5"/>
  <c r="B3348" i="5"/>
  <c r="B3344" i="5"/>
  <c r="B3340" i="5"/>
  <c r="B3336" i="5"/>
  <c r="B3332" i="5"/>
  <c r="B3328" i="5"/>
  <c r="B3324" i="5"/>
  <c r="B3320" i="5"/>
  <c r="B3316" i="5"/>
  <c r="B3312" i="5"/>
  <c r="B3308" i="5"/>
  <c r="B3304" i="5"/>
  <c r="B6035" i="5"/>
  <c r="B6031" i="5"/>
  <c r="B6027" i="5"/>
  <c r="B6023" i="5"/>
  <c r="B6019" i="5"/>
  <c r="B6015" i="5"/>
  <c r="B6011" i="5"/>
  <c r="B6007" i="5"/>
  <c r="B6003" i="5"/>
  <c r="B5999" i="5"/>
  <c r="B5995" i="5"/>
  <c r="B5991" i="5"/>
  <c r="B5987" i="5"/>
  <c r="B5983" i="5"/>
  <c r="B5979" i="5"/>
  <c r="B5975" i="5"/>
  <c r="B5971" i="5"/>
  <c r="B5967" i="5"/>
  <c r="B5963" i="5"/>
  <c r="B5959" i="5"/>
  <c r="B5955" i="5"/>
  <c r="B5951" i="5"/>
  <c r="B5947" i="5"/>
  <c r="B5943" i="5"/>
  <c r="B5939" i="5"/>
  <c r="B5935" i="5"/>
  <c r="B5931" i="5"/>
  <c r="B5927" i="5"/>
  <c r="B5923" i="5"/>
  <c r="B5919" i="5"/>
  <c r="B5915" i="5"/>
  <c r="B5911" i="5"/>
  <c r="B5907" i="5"/>
  <c r="B5903" i="5"/>
  <c r="B5899" i="5"/>
  <c r="B5895" i="5"/>
  <c r="B5891" i="5"/>
  <c r="B5887" i="5"/>
  <c r="B5883" i="5"/>
  <c r="B5879" i="5"/>
  <c r="B5875" i="5"/>
  <c r="B5871" i="5"/>
  <c r="B5867" i="5"/>
  <c r="B5863" i="5"/>
  <c r="B5859" i="5"/>
  <c r="B5855" i="5"/>
  <c r="B5851" i="5"/>
  <c r="B5847" i="5"/>
  <c r="B5843" i="5"/>
  <c r="B5839" i="5"/>
  <c r="B5835" i="5"/>
  <c r="B5831" i="5"/>
  <c r="B5827" i="5"/>
  <c r="B5823" i="5"/>
  <c r="B5819" i="5"/>
  <c r="B5815" i="5"/>
  <c r="B5811" i="5"/>
  <c r="B5807" i="5"/>
  <c r="B5803" i="5"/>
  <c r="B5799" i="5"/>
  <c r="B5795" i="5"/>
  <c r="B5791" i="5"/>
  <c r="B5787" i="5"/>
  <c r="B5783" i="5"/>
  <c r="B5779" i="5"/>
  <c r="B5775" i="5"/>
  <c r="B5771" i="5"/>
  <c r="B5767" i="5"/>
  <c r="B5763" i="5"/>
  <c r="B5759" i="5"/>
  <c r="B5755" i="5"/>
  <c r="B5751" i="5"/>
  <c r="B5747" i="5"/>
  <c r="B5743" i="5"/>
  <c r="B5739" i="5"/>
  <c r="B5735" i="5"/>
  <c r="B5731" i="5"/>
  <c r="B5727" i="5"/>
  <c r="B5723" i="5"/>
  <c r="B5719" i="5"/>
  <c r="B5715" i="5"/>
  <c r="B5711" i="5"/>
  <c r="B5707" i="5"/>
  <c r="B5703" i="5"/>
  <c r="B5699" i="5"/>
  <c r="B5695" i="5"/>
  <c r="B5691" i="5"/>
  <c r="B5687" i="5"/>
  <c r="B5683" i="5"/>
  <c r="B5679" i="5"/>
  <c r="B5675" i="5"/>
  <c r="B5671" i="5"/>
  <c r="B5667" i="5"/>
  <c r="B5663" i="5"/>
  <c r="B5659" i="5"/>
  <c r="B5655" i="5"/>
  <c r="B5651" i="5"/>
  <c r="B5647" i="5"/>
  <c r="B5643" i="5"/>
  <c r="B5639" i="5"/>
  <c r="B5635" i="5"/>
  <c r="B5631" i="5"/>
  <c r="B5627" i="5"/>
  <c r="B5623" i="5"/>
  <c r="B5619" i="5"/>
  <c r="B5615" i="5"/>
  <c r="B5611" i="5"/>
  <c r="B5607" i="5"/>
  <c r="B5603" i="5"/>
  <c r="B5599" i="5"/>
  <c r="B5595" i="5"/>
  <c r="B5591" i="5"/>
  <c r="B5587" i="5"/>
  <c r="B5583" i="5"/>
  <c r="B5579" i="5"/>
  <c r="B5575" i="5"/>
  <c r="B5571" i="5"/>
  <c r="B5567" i="5"/>
  <c r="B5563" i="5"/>
  <c r="B5559" i="5"/>
  <c r="B5555" i="5"/>
  <c r="B5551" i="5"/>
  <c r="B5547" i="5"/>
  <c r="B5543" i="5"/>
  <c r="B5539" i="5"/>
  <c r="B5535" i="5"/>
  <c r="B5531" i="5"/>
  <c r="B5527" i="5"/>
  <c r="B5523" i="5"/>
  <c r="B5519" i="5"/>
  <c r="B5515" i="5"/>
  <c r="B5511" i="5"/>
  <c r="B5507" i="5"/>
  <c r="B5503" i="5"/>
  <c r="B5499" i="5"/>
  <c r="B5495" i="5"/>
  <c r="B5491" i="5"/>
  <c r="B5487" i="5"/>
  <c r="B5483" i="5"/>
  <c r="B5479" i="5"/>
  <c r="B5475" i="5"/>
  <c r="B5471" i="5"/>
  <c r="B5467" i="5"/>
  <c r="B5463" i="5"/>
  <c r="B5459" i="5"/>
  <c r="B5455" i="5"/>
  <c r="B5451" i="5"/>
  <c r="B5447" i="5"/>
  <c r="B5443" i="5"/>
  <c r="B5439" i="5"/>
  <c r="B5435" i="5"/>
  <c r="B5431" i="5"/>
  <c r="B5427" i="5"/>
  <c r="B5423" i="5"/>
  <c r="B5419" i="5"/>
  <c r="B5415" i="5"/>
  <c r="B5411" i="5"/>
  <c r="B5407" i="5"/>
  <c r="B5403" i="5"/>
  <c r="B5399" i="5"/>
  <c r="B5395" i="5"/>
  <c r="B5391" i="5"/>
  <c r="B5387" i="5"/>
  <c r="B5383" i="5"/>
  <c r="B5379" i="5"/>
  <c r="B5375" i="5"/>
  <c r="B5371" i="5"/>
  <c r="B5367" i="5"/>
  <c r="B5363" i="5"/>
  <c r="B5359" i="5"/>
  <c r="B5355" i="5"/>
  <c r="B5351" i="5"/>
  <c r="B5347" i="5"/>
  <c r="B5343" i="5"/>
  <c r="B5339" i="5"/>
  <c r="B5335" i="5"/>
  <c r="B5331" i="5"/>
  <c r="B5327" i="5"/>
  <c r="B5323" i="5"/>
  <c r="B5319" i="5"/>
  <c r="B5315" i="5"/>
  <c r="B5311" i="5"/>
  <c r="B5307" i="5"/>
  <c r="B5303" i="5"/>
  <c r="B5299" i="5"/>
  <c r="B5295" i="5"/>
  <c r="B5291" i="5"/>
  <c r="B5287" i="5"/>
  <c r="B5283" i="5"/>
  <c r="B5279" i="5"/>
  <c r="B5275" i="5"/>
  <c r="B5271" i="5"/>
  <c r="B5267" i="5"/>
  <c r="B5263" i="5"/>
  <c r="B5259" i="5"/>
  <c r="B5255" i="5"/>
  <c r="B5251" i="5"/>
  <c r="B5247" i="5"/>
  <c r="B5243" i="5"/>
  <c r="B5239" i="5"/>
  <c r="B5235" i="5"/>
  <c r="B5231" i="5"/>
  <c r="B5227" i="5"/>
  <c r="B5223" i="5"/>
  <c r="B5219" i="5"/>
  <c r="B5215" i="5"/>
  <c r="B5211" i="5"/>
  <c r="B5207" i="5"/>
  <c r="B5203" i="5"/>
  <c r="B5199" i="5"/>
  <c r="B5195" i="5"/>
  <c r="B5191" i="5"/>
  <c r="B5187" i="5"/>
  <c r="B5183" i="5"/>
  <c r="B5179" i="5"/>
  <c r="B5175" i="5"/>
  <c r="B5171" i="5"/>
  <c r="B5167" i="5"/>
  <c r="B5163" i="5"/>
  <c r="B5159" i="5"/>
  <c r="B5155" i="5"/>
  <c r="B5151" i="5"/>
  <c r="B5147" i="5"/>
  <c r="B5143" i="5"/>
  <c r="B5139" i="5"/>
  <c r="B5135" i="5"/>
  <c r="B5131" i="5"/>
  <c r="B5127" i="5"/>
  <c r="B5123" i="5"/>
  <c r="B5119" i="5"/>
  <c r="B5115" i="5"/>
  <c r="B5111" i="5"/>
  <c r="B5107" i="5"/>
  <c r="B5103" i="5"/>
  <c r="B5099" i="5"/>
  <c r="B5095" i="5"/>
  <c r="B5091" i="5"/>
  <c r="B5087" i="5"/>
  <c r="B5083" i="5"/>
  <c r="B5079" i="5"/>
  <c r="B5075" i="5"/>
  <c r="B5071" i="5"/>
  <c r="B5067" i="5"/>
  <c r="B5063" i="5"/>
  <c r="B5059" i="5"/>
  <c r="B5055" i="5"/>
  <c r="B5051" i="5"/>
  <c r="B5047" i="5"/>
  <c r="B5043" i="5"/>
  <c r="B5039" i="5"/>
  <c r="B5035" i="5"/>
  <c r="B5031" i="5"/>
  <c r="B5027" i="5"/>
  <c r="B5023" i="5"/>
  <c r="B5019" i="5"/>
  <c r="B5015" i="5"/>
  <c r="B5011" i="5"/>
  <c r="B5007" i="5"/>
  <c r="B5003" i="5"/>
  <c r="B4999" i="5"/>
  <c r="B4995" i="5"/>
  <c r="B4991" i="5"/>
  <c r="B4987" i="5"/>
  <c r="B4983" i="5"/>
  <c r="B4979" i="5"/>
  <c r="B4975" i="5"/>
  <c r="B4971" i="5"/>
  <c r="B4967" i="5"/>
  <c r="B4963" i="5"/>
  <c r="B4959" i="5"/>
  <c r="B4955" i="5"/>
  <c r="B4951" i="5"/>
  <c r="B4947" i="5"/>
  <c r="B4943" i="5"/>
  <c r="B4939" i="5"/>
  <c r="B4935" i="5"/>
  <c r="B4931" i="5"/>
  <c r="B4927" i="5"/>
  <c r="B4923" i="5"/>
  <c r="B4919" i="5"/>
  <c r="B4915" i="5"/>
  <c r="B4911" i="5"/>
  <c r="B4907" i="5"/>
  <c r="B4903" i="5"/>
  <c r="B4899" i="5"/>
  <c r="B4895" i="5"/>
  <c r="B4891" i="5"/>
  <c r="B4887" i="5"/>
  <c r="B4883" i="5"/>
  <c r="B4879" i="5"/>
  <c r="B4875" i="5"/>
  <c r="B4871" i="5"/>
  <c r="B4867" i="5"/>
  <c r="B4863" i="5"/>
  <c r="B4859" i="5"/>
  <c r="B4855" i="5"/>
  <c r="B4851" i="5"/>
  <c r="B4847" i="5"/>
  <c r="B4843" i="5"/>
  <c r="B4839" i="5"/>
  <c r="B4835" i="5"/>
  <c r="B4831" i="5"/>
  <c r="B4827" i="5"/>
  <c r="B4823" i="5"/>
  <c r="B4819" i="5"/>
  <c r="B4815" i="5"/>
  <c r="B4811" i="5"/>
  <c r="B4807" i="5"/>
  <c r="B4803" i="5"/>
  <c r="B4799" i="5"/>
  <c r="B4795" i="5"/>
  <c r="B4791" i="5"/>
  <c r="B4787" i="5"/>
  <c r="B4783" i="5"/>
  <c r="B4779" i="5"/>
  <c r="B4775" i="5"/>
  <c r="B4771" i="5"/>
  <c r="B4767" i="5"/>
  <c r="B4763" i="5"/>
  <c r="B4759" i="5"/>
  <c r="B4755" i="5"/>
  <c r="B4751" i="5"/>
  <c r="B4747" i="5"/>
  <c r="B4743" i="5"/>
  <c r="B4739" i="5"/>
  <c r="B4735" i="5"/>
  <c r="B4731" i="5"/>
  <c r="B4727" i="5"/>
  <c r="B4723" i="5"/>
  <c r="B4719" i="5"/>
  <c r="B4715" i="5"/>
  <c r="B4711" i="5"/>
  <c r="B4707" i="5"/>
  <c r="B4703" i="5"/>
  <c r="B4699" i="5"/>
  <c r="B4695" i="5"/>
  <c r="B4691" i="5"/>
  <c r="B4687" i="5"/>
  <c r="B4683" i="5"/>
  <c r="B4679" i="5"/>
  <c r="B4675" i="5"/>
  <c r="B4671" i="5"/>
  <c r="B4667" i="5"/>
  <c r="B4663" i="5"/>
  <c r="B4659" i="5"/>
  <c r="B4655" i="5"/>
  <c r="B4651" i="5"/>
  <c r="B4647" i="5"/>
  <c r="B4643" i="5"/>
  <c r="B4639" i="5"/>
  <c r="B4635" i="5"/>
  <c r="B4631" i="5"/>
  <c r="B4627" i="5"/>
  <c r="B4623" i="5"/>
  <c r="B4619" i="5"/>
  <c r="B4615" i="5"/>
  <c r="B4611" i="5"/>
  <c r="B4607" i="5"/>
  <c r="B4603" i="5"/>
  <c r="B4599" i="5"/>
  <c r="B4595" i="5"/>
  <c r="B4591" i="5"/>
  <c r="B4587" i="5"/>
  <c r="B4583" i="5"/>
  <c r="B4579" i="5"/>
  <c r="B4575" i="5"/>
  <c r="B4571" i="5"/>
  <c r="B4567" i="5"/>
  <c r="B4563" i="5"/>
  <c r="B4559" i="5"/>
  <c r="B4555" i="5"/>
  <c r="B4551" i="5"/>
  <c r="B4547" i="5"/>
  <c r="B4543" i="5"/>
  <c r="B4539" i="5"/>
  <c r="B4535" i="5"/>
  <c r="B4531" i="5"/>
  <c r="B4527" i="5"/>
  <c r="B4523" i="5"/>
  <c r="B4519" i="5"/>
  <c r="B4515" i="5"/>
  <c r="B4511" i="5"/>
  <c r="B4507" i="5"/>
  <c r="B4503" i="5"/>
  <c r="B4499" i="5"/>
  <c r="B4495" i="5"/>
  <c r="B4491" i="5"/>
  <c r="B4487" i="5"/>
  <c r="B4483" i="5"/>
  <c r="B4479" i="5"/>
  <c r="B4475" i="5"/>
  <c r="B4471" i="5"/>
  <c r="B4467" i="5"/>
  <c r="B4463" i="5"/>
  <c r="B4459" i="5"/>
  <c r="B4455" i="5"/>
  <c r="B4451" i="5"/>
  <c r="B4447" i="5"/>
  <c r="B4443" i="5"/>
  <c r="B4439" i="5"/>
  <c r="B4435" i="5"/>
  <c r="B4431" i="5"/>
  <c r="B4427" i="5"/>
  <c r="B4423" i="5"/>
  <c r="B4419" i="5"/>
  <c r="B4415" i="5"/>
  <c r="B4411" i="5"/>
  <c r="B4407" i="5"/>
  <c r="B4403" i="5"/>
  <c r="B4399" i="5"/>
  <c r="B4395" i="5"/>
  <c r="B4391" i="5"/>
  <c r="B4387" i="5"/>
  <c r="B4383" i="5"/>
  <c r="B4379" i="5"/>
  <c r="B4375" i="5"/>
  <c r="B4371" i="5"/>
  <c r="B4367" i="5"/>
  <c r="B4363" i="5"/>
  <c r="B4359" i="5"/>
  <c r="B4355" i="5"/>
  <c r="B4351" i="5"/>
  <c r="B4347" i="5"/>
  <c r="B4343" i="5"/>
  <c r="B4339" i="5"/>
  <c r="B4335" i="5"/>
  <c r="B4331" i="5"/>
  <c r="B4327" i="5"/>
  <c r="B4323" i="5"/>
  <c r="B4319" i="5"/>
  <c r="B4315" i="5"/>
  <c r="B4311" i="5"/>
  <c r="B4307" i="5"/>
  <c r="B4303" i="5"/>
  <c r="B4299" i="5"/>
  <c r="B4295" i="5"/>
  <c r="B4291" i="5"/>
  <c r="B4287" i="5"/>
  <c r="B4283" i="5"/>
  <c r="B4279" i="5"/>
  <c r="B4275" i="5"/>
  <c r="B4271" i="5"/>
  <c r="B4267" i="5"/>
  <c r="B4263" i="5"/>
  <c r="B4259" i="5"/>
  <c r="B4255" i="5"/>
  <c r="B4251" i="5"/>
  <c r="B4247" i="5"/>
  <c r="B4243" i="5"/>
  <c r="B4239" i="5"/>
  <c r="B4235" i="5"/>
  <c r="B4231" i="5"/>
  <c r="B4227" i="5"/>
  <c r="B4223" i="5"/>
  <c r="B4219" i="5"/>
  <c r="B4215" i="5"/>
  <c r="B4211" i="5"/>
  <c r="B4207" i="5"/>
  <c r="B4203" i="5"/>
  <c r="B4199" i="5"/>
  <c r="B4195" i="5"/>
  <c r="B4191" i="5"/>
  <c r="B4187" i="5"/>
  <c r="B4183" i="5"/>
  <c r="B4179" i="5"/>
  <c r="B4175" i="5"/>
  <c r="B4171" i="5"/>
  <c r="B4167" i="5"/>
  <c r="B4163" i="5"/>
  <c r="B4159" i="5"/>
  <c r="B4155" i="5"/>
  <c r="B4151" i="5"/>
  <c r="B4147" i="5"/>
  <c r="B4143" i="5"/>
  <c r="B4139" i="5"/>
  <c r="B4135" i="5"/>
  <c r="B4131" i="5"/>
  <c r="B4127" i="5"/>
  <c r="B4123" i="5"/>
  <c r="B4119" i="5"/>
  <c r="B4115" i="5"/>
  <c r="B4111" i="5"/>
  <c r="B4107" i="5"/>
  <c r="B4103" i="5"/>
  <c r="B4099" i="5"/>
  <c r="B4095" i="5"/>
  <c r="B4091" i="5"/>
  <c r="B4087" i="5"/>
  <c r="B4083" i="5"/>
  <c r="B4079" i="5"/>
  <c r="B4075" i="5"/>
  <c r="B4071" i="5"/>
  <c r="B4067" i="5"/>
  <c r="B4063" i="5"/>
  <c r="B4059" i="5"/>
  <c r="B4055" i="5"/>
  <c r="B4051" i="5"/>
  <c r="B4047" i="5"/>
  <c r="B4043" i="5"/>
  <c r="B4039" i="5"/>
  <c r="B4035" i="5"/>
  <c r="B4031" i="5"/>
  <c r="B4027" i="5"/>
  <c r="B4023" i="5"/>
  <c r="B4019" i="5"/>
  <c r="B4015" i="5"/>
  <c r="B4011" i="5"/>
  <c r="B4007" i="5"/>
  <c r="B4003" i="5"/>
  <c r="B3999" i="5"/>
  <c r="B3995" i="5"/>
  <c r="B3991" i="5"/>
  <c r="B3987" i="5"/>
  <c r="B3983" i="5"/>
  <c r="B3979" i="5"/>
  <c r="B3975" i="5"/>
  <c r="B3971" i="5"/>
  <c r="B3967" i="5"/>
  <c r="B3963" i="5"/>
  <c r="B3959" i="5"/>
  <c r="B3955" i="5"/>
  <c r="B3951" i="5"/>
  <c r="B3947" i="5"/>
  <c r="B3943" i="5"/>
  <c r="B3939" i="5"/>
  <c r="B3935" i="5"/>
  <c r="B3931" i="5"/>
  <c r="B3927" i="5"/>
  <c r="B3923" i="5"/>
  <c r="B3919" i="5"/>
  <c r="B3915" i="5"/>
  <c r="B3911" i="5"/>
  <c r="B3907" i="5"/>
  <c r="B3903" i="5"/>
  <c r="B3899" i="5"/>
  <c r="B3895" i="5"/>
  <c r="B3891" i="5"/>
  <c r="B3887" i="5"/>
  <c r="B3883" i="5"/>
  <c r="B3879" i="5"/>
  <c r="B3875" i="5"/>
  <c r="B3871" i="5"/>
  <c r="B3867" i="5"/>
  <c r="B3863" i="5"/>
  <c r="B3859" i="5"/>
  <c r="B3855" i="5"/>
  <c r="B3851" i="5"/>
  <c r="B3847" i="5"/>
  <c r="B3843" i="5"/>
  <c r="B3839" i="5"/>
  <c r="B3835" i="5"/>
  <c r="B3831" i="5"/>
  <c r="B3827" i="5"/>
  <c r="B3823" i="5"/>
  <c r="B3819" i="5"/>
  <c r="B3815" i="5"/>
  <c r="B3811" i="5"/>
  <c r="B3807" i="5"/>
  <c r="B3803" i="5"/>
  <c r="B3799" i="5"/>
  <c r="B3795" i="5"/>
  <c r="B3791" i="5"/>
  <c r="B3787" i="5"/>
  <c r="B3783" i="5"/>
  <c r="B3779" i="5"/>
  <c r="B3775" i="5"/>
  <c r="B3771" i="5"/>
  <c r="B3767" i="5"/>
  <c r="B3763" i="5"/>
  <c r="B3759" i="5"/>
  <c r="B3755" i="5"/>
  <c r="B3751" i="5"/>
  <c r="B3747" i="5"/>
  <c r="B3743" i="5"/>
  <c r="B3739" i="5"/>
  <c r="B3735" i="5"/>
  <c r="B3731" i="5"/>
  <c r="B3727" i="5"/>
  <c r="B3723" i="5"/>
  <c r="B3719" i="5"/>
  <c r="B3715" i="5"/>
  <c r="B3711" i="5"/>
  <c r="B3707" i="5"/>
  <c r="B3703" i="5"/>
  <c r="B3699" i="5"/>
  <c r="B3695" i="5"/>
  <c r="B3691" i="5"/>
  <c r="B3687" i="5"/>
  <c r="B3683" i="5"/>
  <c r="B3679" i="5"/>
  <c r="B3675" i="5"/>
  <c r="B3671" i="5"/>
  <c r="B3667" i="5"/>
  <c r="B3663" i="5"/>
  <c r="B3659" i="5"/>
  <c r="B3655" i="5"/>
  <c r="B3651" i="5"/>
  <c r="B3647" i="5"/>
  <c r="B3643" i="5"/>
  <c r="B3639" i="5"/>
  <c r="B3635" i="5"/>
  <c r="B3631" i="5"/>
  <c r="B3627" i="5"/>
  <c r="B3623" i="5"/>
  <c r="B3619" i="5"/>
  <c r="B3615" i="5"/>
  <c r="B3611" i="5"/>
  <c r="B3607" i="5"/>
  <c r="B3603" i="5"/>
  <c r="B3599" i="5"/>
  <c r="B3595" i="5"/>
  <c r="B3591" i="5"/>
  <c r="B3587" i="5"/>
  <c r="B3583" i="5"/>
  <c r="B3579" i="5"/>
  <c r="B3575" i="5"/>
  <c r="B3571" i="5"/>
  <c r="B3567" i="5"/>
  <c r="B3563" i="5"/>
  <c r="B3559" i="5"/>
  <c r="B3555" i="5"/>
  <c r="B3551" i="5"/>
  <c r="B3547" i="5"/>
  <c r="B3543" i="5"/>
  <c r="B3539" i="5"/>
  <c r="B3535" i="5"/>
  <c r="B3531" i="5"/>
  <c r="B3527" i="5"/>
  <c r="B3523" i="5"/>
  <c r="B3519" i="5"/>
  <c r="B3515" i="5"/>
  <c r="B3511" i="5"/>
  <c r="B3507" i="5"/>
  <c r="B3503" i="5"/>
  <c r="B3499" i="5"/>
  <c r="B3495" i="5"/>
  <c r="B3491" i="5"/>
  <c r="B3487" i="5"/>
  <c r="B3483" i="5"/>
  <c r="B3479" i="5"/>
  <c r="B3475" i="5"/>
  <c r="B3471" i="5"/>
  <c r="B3467" i="5"/>
  <c r="B3463" i="5"/>
  <c r="B3459" i="5"/>
  <c r="B3455" i="5"/>
  <c r="B3451" i="5"/>
  <c r="B3447" i="5"/>
  <c r="B3443" i="5"/>
  <c r="B3439" i="5"/>
  <c r="B3435" i="5"/>
  <c r="B3431" i="5"/>
  <c r="B3427" i="5"/>
  <c r="B3423" i="5"/>
  <c r="B3419" i="5"/>
  <c r="B3415" i="5"/>
  <c r="B3411" i="5"/>
  <c r="B3407" i="5"/>
  <c r="B3403" i="5"/>
  <c r="B3399" i="5"/>
  <c r="B3395" i="5"/>
  <c r="B3391" i="5"/>
  <c r="B3387" i="5"/>
  <c r="B3383" i="5"/>
  <c r="B3379" i="5"/>
  <c r="B3375" i="5"/>
  <c r="B3371" i="5"/>
  <c r="B3367" i="5"/>
  <c r="B3363" i="5"/>
  <c r="B3359" i="5"/>
  <c r="B3355" i="5"/>
  <c r="B3351" i="5"/>
  <c r="B3347" i="5"/>
  <c r="B3343" i="5"/>
  <c r="B3339" i="5"/>
  <c r="B3335" i="5"/>
  <c r="B3331" i="5"/>
  <c r="B3327" i="5"/>
  <c r="B3323" i="5"/>
  <c r="B3319" i="5"/>
  <c r="B3315" i="5"/>
  <c r="B3311" i="5"/>
  <c r="B3307" i="5"/>
  <c r="B3303" i="5"/>
  <c r="B3299" i="5"/>
  <c r="B6034" i="5"/>
  <c r="B6030" i="5"/>
  <c r="B6026" i="5"/>
  <c r="B6022" i="5"/>
  <c r="B6018" i="5"/>
  <c r="B6014" i="5"/>
  <c r="B6010" i="5"/>
  <c r="B6006" i="5"/>
  <c r="B6002" i="5"/>
  <c r="B5998" i="5"/>
  <c r="B5994" i="5"/>
  <c r="B5990" i="5"/>
  <c r="B5986" i="5"/>
  <c r="B5982" i="5"/>
  <c r="B5978" i="5"/>
  <c r="B5974" i="5"/>
  <c r="B5970" i="5"/>
  <c r="B5966" i="5"/>
  <c r="B5962" i="5"/>
  <c r="B5958" i="5"/>
  <c r="B5954" i="5"/>
  <c r="B5950" i="5"/>
  <c r="B5946" i="5"/>
  <c r="B5942" i="5"/>
  <c r="B5938" i="5"/>
  <c r="B5934" i="5"/>
  <c r="B5930" i="5"/>
  <c r="B5926" i="5"/>
  <c r="B5922" i="5"/>
  <c r="B5918" i="5"/>
  <c r="B5914" i="5"/>
  <c r="B5910" i="5"/>
  <c r="B5906" i="5"/>
  <c r="B5902" i="5"/>
  <c r="B5898" i="5"/>
  <c r="B5894" i="5"/>
  <c r="B5890" i="5"/>
  <c r="B5886" i="5"/>
  <c r="B5882" i="5"/>
  <c r="B5878" i="5"/>
  <c r="B5874" i="5"/>
  <c r="B5870" i="5"/>
  <c r="B5866" i="5"/>
  <c r="B5862" i="5"/>
  <c r="B5858" i="5"/>
  <c r="B5854" i="5"/>
  <c r="B5850" i="5"/>
  <c r="B5846" i="5"/>
  <c r="B5842" i="5"/>
  <c r="B5838" i="5"/>
  <c r="B5834" i="5"/>
  <c r="B5830" i="5"/>
  <c r="B5826" i="5"/>
  <c r="B5822" i="5"/>
  <c r="B5818" i="5"/>
  <c r="B5814" i="5"/>
  <c r="B5810" i="5"/>
  <c r="B5806" i="5"/>
  <c r="B5802" i="5"/>
  <c r="B5798" i="5"/>
  <c r="B5794" i="5"/>
  <c r="B5790" i="5"/>
  <c r="B5786" i="5"/>
  <c r="B5782" i="5"/>
  <c r="B5778" i="5"/>
  <c r="B5774" i="5"/>
  <c r="B5770" i="5"/>
  <c r="B5766" i="5"/>
  <c r="B5762" i="5"/>
  <c r="B5758" i="5"/>
  <c r="B5754" i="5"/>
  <c r="B5750" i="5"/>
  <c r="B5746" i="5"/>
  <c r="B5742" i="5"/>
  <c r="B5738" i="5"/>
  <c r="B5734" i="5"/>
  <c r="B5730" i="5"/>
  <c r="B5726" i="5"/>
  <c r="B5722" i="5"/>
  <c r="B5718" i="5"/>
  <c r="B5714" i="5"/>
  <c r="B5710" i="5"/>
  <c r="B5706" i="5"/>
  <c r="B5702" i="5"/>
  <c r="B5698" i="5"/>
  <c r="B5694" i="5"/>
  <c r="B5690" i="5"/>
  <c r="B5686" i="5"/>
  <c r="B5682" i="5"/>
  <c r="B5678" i="5"/>
  <c r="B5674" i="5"/>
  <c r="B5670" i="5"/>
  <c r="B5666" i="5"/>
  <c r="B5662" i="5"/>
  <c r="B5658" i="5"/>
  <c r="B5654" i="5"/>
  <c r="B5650" i="5"/>
  <c r="B5646" i="5"/>
  <c r="B5642" i="5"/>
  <c r="B5638" i="5"/>
  <c r="B5634" i="5"/>
  <c r="B5630" i="5"/>
  <c r="B5626" i="5"/>
  <c r="B5622" i="5"/>
  <c r="B5618" i="5"/>
  <c r="B5614" i="5"/>
  <c r="B5610" i="5"/>
  <c r="B5606" i="5"/>
  <c r="B5602" i="5"/>
  <c r="B5598" i="5"/>
  <c r="B5594" i="5"/>
  <c r="B5590" i="5"/>
  <c r="B5586" i="5"/>
  <c r="B5582" i="5"/>
  <c r="B5578" i="5"/>
  <c r="B5574" i="5"/>
  <c r="B5570" i="5"/>
  <c r="B5566" i="5"/>
  <c r="B5562" i="5"/>
  <c r="B5558" i="5"/>
  <c r="B5554" i="5"/>
  <c r="B5550" i="5"/>
  <c r="B5546" i="5"/>
  <c r="B5542" i="5"/>
  <c r="B5538" i="5"/>
  <c r="B5534" i="5"/>
  <c r="B5530" i="5"/>
  <c r="B5526" i="5"/>
  <c r="B5522" i="5"/>
  <c r="B5518" i="5"/>
  <c r="B5514" i="5"/>
  <c r="B5510" i="5"/>
  <c r="B5506" i="5"/>
  <c r="B5502" i="5"/>
  <c r="B5498" i="5"/>
  <c r="B5494" i="5"/>
  <c r="B5490" i="5"/>
  <c r="B5486" i="5"/>
  <c r="B5482" i="5"/>
  <c r="B5478" i="5"/>
  <c r="B5474" i="5"/>
  <c r="B5470" i="5"/>
  <c r="B5466" i="5"/>
  <c r="B5462" i="5"/>
  <c r="B5458" i="5"/>
  <c r="B5454" i="5"/>
  <c r="B5450" i="5"/>
  <c r="B5446" i="5"/>
  <c r="B5442" i="5"/>
  <c r="B5438" i="5"/>
  <c r="B5434" i="5"/>
  <c r="B5430" i="5"/>
  <c r="B5426" i="5"/>
  <c r="B5422" i="5"/>
  <c r="B5418" i="5"/>
  <c r="B5414" i="5"/>
  <c r="B5410" i="5"/>
  <c r="B5406" i="5"/>
  <c r="B5402" i="5"/>
  <c r="B5398" i="5"/>
  <c r="B5394" i="5"/>
  <c r="B5390" i="5"/>
  <c r="B5386" i="5"/>
  <c r="B5382" i="5"/>
  <c r="B5378" i="5"/>
  <c r="B5374" i="5"/>
  <c r="B5370" i="5"/>
  <c r="B5366" i="5"/>
  <c r="B5362" i="5"/>
  <c r="B5358" i="5"/>
  <c r="B5354" i="5"/>
  <c r="B5350" i="5"/>
  <c r="B5346" i="5"/>
  <c r="B5342" i="5"/>
  <c r="B5338" i="5"/>
  <c r="B5334" i="5"/>
  <c r="B5330" i="5"/>
  <c r="B5326" i="5"/>
  <c r="B5322" i="5"/>
  <c r="B5318" i="5"/>
  <c r="B5314" i="5"/>
  <c r="B5310" i="5"/>
  <c r="B5306" i="5"/>
  <c r="B5302" i="5"/>
  <c r="B5298" i="5"/>
  <c r="B5294" i="5"/>
  <c r="B5290" i="5"/>
  <c r="B5286" i="5"/>
  <c r="B5282" i="5"/>
  <c r="B5278" i="5"/>
  <c r="B5274" i="5"/>
  <c r="B5270" i="5"/>
  <c r="B5266" i="5"/>
  <c r="B5262" i="5"/>
  <c r="B5258" i="5"/>
  <c r="B5254" i="5"/>
  <c r="B5250" i="5"/>
  <c r="B5246" i="5"/>
  <c r="B5242" i="5"/>
  <c r="B5238" i="5"/>
  <c r="B5234" i="5"/>
  <c r="B5230" i="5"/>
  <c r="B5226" i="5"/>
  <c r="B5222" i="5"/>
  <c r="B5218" i="5"/>
  <c r="B5214" i="5"/>
  <c r="B5210" i="5"/>
  <c r="B5206" i="5"/>
  <c r="B5202" i="5"/>
  <c r="B5198" i="5"/>
  <c r="B5194" i="5"/>
  <c r="B5190" i="5"/>
  <c r="B5186" i="5"/>
  <c r="B5182" i="5"/>
  <c r="B5178" i="5"/>
  <c r="B5174" i="5"/>
  <c r="B5170" i="5"/>
  <c r="B5166" i="5"/>
  <c r="B5162" i="5"/>
  <c r="B5158" i="5"/>
  <c r="B5154" i="5"/>
  <c r="B5150" i="5"/>
  <c r="B5146" i="5"/>
  <c r="B5142" i="5"/>
  <c r="B5138" i="5"/>
  <c r="B5134" i="5"/>
  <c r="B5130" i="5"/>
  <c r="B5126" i="5"/>
  <c r="B5122" i="5"/>
  <c r="B5118" i="5"/>
  <c r="B5114" i="5"/>
  <c r="B5110" i="5"/>
  <c r="B5106" i="5"/>
  <c r="B5102" i="5"/>
  <c r="B5098" i="5"/>
  <c r="B5094" i="5"/>
  <c r="B5090" i="5"/>
  <c r="B5086" i="5"/>
  <c r="B5082" i="5"/>
  <c r="B5078" i="5"/>
  <c r="B5074" i="5"/>
  <c r="B5070" i="5"/>
  <c r="B5066" i="5"/>
  <c r="B5062" i="5"/>
  <c r="B5058" i="5"/>
  <c r="B5054" i="5"/>
  <c r="B5050" i="5"/>
  <c r="B5046" i="5"/>
  <c r="B5042" i="5"/>
  <c r="B5038" i="5"/>
  <c r="B5034" i="5"/>
  <c r="B5030" i="5"/>
  <c r="B5026" i="5"/>
  <c r="B5022" i="5"/>
  <c r="B5018" i="5"/>
  <c r="B5014" i="5"/>
  <c r="B5010" i="5"/>
  <c r="B5006" i="5"/>
  <c r="B5002" i="5"/>
  <c r="B4998" i="5"/>
  <c r="B4994" i="5"/>
  <c r="B4990" i="5"/>
  <c r="B4986" i="5"/>
  <c r="B4982" i="5"/>
  <c r="B4978" i="5"/>
  <c r="B4974" i="5"/>
  <c r="B4970" i="5"/>
  <c r="B4966" i="5"/>
  <c r="B4962" i="5"/>
  <c r="B4958" i="5"/>
  <c r="B4954" i="5"/>
  <c r="B4950" i="5"/>
  <c r="B4946" i="5"/>
  <c r="B4942" i="5"/>
  <c r="B4938" i="5"/>
  <c r="B4934" i="5"/>
  <c r="B4930" i="5"/>
  <c r="B4926" i="5"/>
  <c r="B4922" i="5"/>
  <c r="B4918" i="5"/>
  <c r="B4914" i="5"/>
  <c r="B4910" i="5"/>
  <c r="B4906" i="5"/>
  <c r="B4902" i="5"/>
  <c r="B4898" i="5"/>
  <c r="B4894" i="5"/>
  <c r="B4890" i="5"/>
  <c r="B4886" i="5"/>
  <c r="B4882" i="5"/>
  <c r="B4878" i="5"/>
  <c r="B4874" i="5"/>
  <c r="B4870" i="5"/>
  <c r="B4866" i="5"/>
  <c r="B4862" i="5"/>
  <c r="B4858" i="5"/>
  <c r="B4854" i="5"/>
  <c r="B4850" i="5"/>
  <c r="B4846" i="5"/>
  <c r="B4842" i="5"/>
  <c r="B4838" i="5"/>
  <c r="B4834" i="5"/>
  <c r="B4830" i="5"/>
  <c r="B4826" i="5"/>
  <c r="B4822" i="5"/>
  <c r="B4818" i="5"/>
  <c r="B4814" i="5"/>
  <c r="B4810" i="5"/>
  <c r="B4806" i="5"/>
  <c r="B4802" i="5"/>
  <c r="B4798" i="5"/>
  <c r="B4794" i="5"/>
  <c r="B4790" i="5"/>
  <c r="B4786" i="5"/>
  <c r="B4782" i="5"/>
  <c r="B4778" i="5"/>
  <c r="B4774" i="5"/>
  <c r="B4770" i="5"/>
  <c r="B4766" i="5"/>
  <c r="B4762" i="5"/>
  <c r="B4758" i="5"/>
  <c r="B4754" i="5"/>
  <c r="B4750" i="5"/>
  <c r="B4746" i="5"/>
  <c r="B4742" i="5"/>
  <c r="B4738" i="5"/>
  <c r="B4734" i="5"/>
  <c r="B4730" i="5"/>
  <c r="B4726" i="5"/>
  <c r="B4722" i="5"/>
  <c r="B4718" i="5"/>
  <c r="B4714" i="5"/>
  <c r="B4710" i="5"/>
  <c r="B4706" i="5"/>
  <c r="B4702" i="5"/>
  <c r="B4698" i="5"/>
  <c r="B4694" i="5"/>
  <c r="B4690" i="5"/>
  <c r="B4686" i="5"/>
  <c r="B4682" i="5"/>
  <c r="B4678" i="5"/>
  <c r="B4674" i="5"/>
  <c r="B4670" i="5"/>
  <c r="B4666" i="5"/>
  <c r="B4662" i="5"/>
  <c r="B4658" i="5"/>
  <c r="B4654" i="5"/>
  <c r="B4650" i="5"/>
  <c r="B4646" i="5"/>
  <c r="B4642" i="5"/>
  <c r="B4638" i="5"/>
  <c r="B4634" i="5"/>
  <c r="B4630" i="5"/>
  <c r="B4626" i="5"/>
  <c r="B4622" i="5"/>
  <c r="B4618" i="5"/>
  <c r="B4614" i="5"/>
  <c r="B4610" i="5"/>
  <c r="B4606" i="5"/>
  <c r="B4602" i="5"/>
  <c r="B4598" i="5"/>
  <c r="B4594" i="5"/>
  <c r="B4590" i="5"/>
  <c r="B4586" i="5"/>
  <c r="B4582" i="5"/>
  <c r="B4578" i="5"/>
  <c r="B4574" i="5"/>
  <c r="B4570" i="5"/>
  <c r="B4566" i="5"/>
  <c r="B4562" i="5"/>
  <c r="B4558" i="5"/>
  <c r="B4554" i="5"/>
  <c r="B4550" i="5"/>
  <c r="B4546" i="5"/>
  <c r="B4542" i="5"/>
  <c r="B4538" i="5"/>
  <c r="B4534" i="5"/>
  <c r="B4530" i="5"/>
  <c r="B4526" i="5"/>
  <c r="B4522" i="5"/>
  <c r="B4518" i="5"/>
  <c r="B4514" i="5"/>
  <c r="B4510" i="5"/>
  <c r="B4506" i="5"/>
  <c r="B4502" i="5"/>
  <c r="B4498" i="5"/>
  <c r="B4494" i="5"/>
  <c r="B4490" i="5"/>
  <c r="B4486" i="5"/>
  <c r="B4482" i="5"/>
  <c r="B4478" i="5"/>
  <c r="B4474" i="5"/>
  <c r="B4470" i="5"/>
  <c r="B4466" i="5"/>
  <c r="B4462" i="5"/>
  <c r="B4458" i="5"/>
  <c r="B4454" i="5"/>
  <c r="B4450" i="5"/>
  <c r="B4446" i="5"/>
  <c r="B4442" i="5"/>
  <c r="B4438" i="5"/>
  <c r="B4434" i="5"/>
  <c r="B4430" i="5"/>
  <c r="B4426" i="5"/>
  <c r="B4422" i="5"/>
  <c r="B4418" i="5"/>
  <c r="B4414" i="5"/>
  <c r="B4410" i="5"/>
  <c r="B4406" i="5"/>
  <c r="B4402" i="5"/>
  <c r="B4398" i="5"/>
  <c r="B4394" i="5"/>
  <c r="B4390" i="5"/>
  <c r="B4386" i="5"/>
  <c r="B4382" i="5"/>
  <c r="B4378" i="5"/>
  <c r="B4374" i="5"/>
  <c r="B4370" i="5"/>
  <c r="B4366" i="5"/>
  <c r="B4362" i="5"/>
  <c r="B4358" i="5"/>
  <c r="B4354" i="5"/>
  <c r="B4350" i="5"/>
  <c r="B4346" i="5"/>
  <c r="B4342" i="5"/>
  <c r="B4338" i="5"/>
  <c r="B4334" i="5"/>
  <c r="B4330" i="5"/>
  <c r="B4326" i="5"/>
  <c r="B4322" i="5"/>
  <c r="B4318" i="5"/>
  <c r="B4314" i="5"/>
  <c r="B4310" i="5"/>
  <c r="B4306" i="5"/>
  <c r="B4302" i="5"/>
  <c r="B4298" i="5"/>
  <c r="B4294" i="5"/>
  <c r="B4290" i="5"/>
  <c r="B4286" i="5"/>
  <c r="B4282" i="5"/>
  <c r="B4278" i="5"/>
  <c r="B4274" i="5"/>
  <c r="B4270" i="5"/>
  <c r="B4266" i="5"/>
  <c r="B4262" i="5"/>
  <c r="B4258" i="5"/>
  <c r="B4254" i="5"/>
  <c r="B4250" i="5"/>
  <c r="B4246" i="5"/>
  <c r="B4242" i="5"/>
  <c r="B4238" i="5"/>
  <c r="B4234" i="5"/>
  <c r="B4230" i="5"/>
  <c r="B4226" i="5"/>
  <c r="B4222" i="5"/>
  <c r="B4218" i="5"/>
  <c r="B4214" i="5"/>
  <c r="B4210" i="5"/>
  <c r="B4206" i="5"/>
  <c r="B4202" i="5"/>
  <c r="B4198" i="5"/>
  <c r="B4194" i="5"/>
  <c r="B4190" i="5"/>
  <c r="B4186" i="5"/>
  <c r="B4182" i="5"/>
  <c r="B4178" i="5"/>
  <c r="B4174" i="5"/>
  <c r="B4170" i="5"/>
  <c r="B4166" i="5"/>
  <c r="B4162" i="5"/>
  <c r="B4158" i="5"/>
  <c r="B4154" i="5"/>
  <c r="B4150" i="5"/>
  <c r="B4146" i="5"/>
  <c r="B4142" i="5"/>
  <c r="B4138" i="5"/>
  <c r="B4134" i="5"/>
  <c r="B4130" i="5"/>
  <c r="B4126" i="5"/>
  <c r="B4122" i="5"/>
  <c r="B4118" i="5"/>
  <c r="B4114" i="5"/>
  <c r="B4110" i="5"/>
  <c r="B4106" i="5"/>
  <c r="B4102" i="5"/>
  <c r="B4098" i="5"/>
  <c r="B4094" i="5"/>
  <c r="B4090" i="5"/>
  <c r="B4086" i="5"/>
  <c r="B4082" i="5"/>
  <c r="B4078" i="5"/>
  <c r="B4074" i="5"/>
  <c r="B4070" i="5"/>
  <c r="B4066" i="5"/>
  <c r="B4062" i="5"/>
  <c r="B4058" i="5"/>
  <c r="B4054" i="5"/>
  <c r="B4050" i="5"/>
  <c r="B4046" i="5"/>
  <c r="B4042" i="5"/>
  <c r="B4038" i="5"/>
  <c r="B4034" i="5"/>
  <c r="B4030" i="5"/>
  <c r="B4026" i="5"/>
  <c r="B4022" i="5"/>
  <c r="B4018" i="5"/>
  <c r="B4014" i="5"/>
  <c r="B4010" i="5"/>
  <c r="B4006" i="5"/>
  <c r="B4002" i="5"/>
  <c r="B3998" i="5"/>
  <c r="B3994" i="5"/>
  <c r="B3990" i="5"/>
  <c r="B3986" i="5"/>
  <c r="B3982" i="5"/>
  <c r="B3978" i="5"/>
  <c r="B3974" i="5"/>
  <c r="B3970" i="5"/>
  <c r="B3966" i="5"/>
  <c r="B3962" i="5"/>
  <c r="B3958" i="5"/>
  <c r="B3954" i="5"/>
  <c r="B3950" i="5"/>
  <c r="B3946" i="5"/>
  <c r="B3942" i="5"/>
  <c r="B3938" i="5"/>
  <c r="B3934" i="5"/>
  <c r="B3930" i="5"/>
  <c r="B3926" i="5"/>
  <c r="B3922" i="5"/>
  <c r="B3918" i="5"/>
  <c r="B3914" i="5"/>
  <c r="B3910" i="5"/>
  <c r="B3906" i="5"/>
  <c r="B3902" i="5"/>
  <c r="B3898" i="5"/>
  <c r="B3894" i="5"/>
  <c r="B3890" i="5"/>
  <c r="B3886" i="5"/>
  <c r="B3882" i="5"/>
  <c r="B3878" i="5"/>
  <c r="B3874" i="5"/>
  <c r="B3870" i="5"/>
  <c r="B3866" i="5"/>
  <c r="B3862" i="5"/>
  <c r="B3858" i="5"/>
  <c r="B3854" i="5"/>
  <c r="B3850" i="5"/>
  <c r="B3846" i="5"/>
  <c r="B3842" i="5"/>
  <c r="B3838" i="5"/>
  <c r="B3834" i="5"/>
  <c r="B3830" i="5"/>
  <c r="B3826" i="5"/>
  <c r="B3822" i="5"/>
  <c r="B3818" i="5"/>
  <c r="B3814" i="5"/>
  <c r="B3810" i="5"/>
  <c r="B3806" i="5"/>
  <c r="B3802" i="5"/>
  <c r="B3798" i="5"/>
  <c r="B3794" i="5"/>
  <c r="B3790" i="5"/>
  <c r="B3786" i="5"/>
  <c r="B3782" i="5"/>
  <c r="B3778" i="5"/>
  <c r="B3774" i="5"/>
  <c r="B3770" i="5"/>
  <c r="B3766" i="5"/>
  <c r="B3762" i="5"/>
  <c r="B3758" i="5"/>
  <c r="B3754" i="5"/>
  <c r="B3750" i="5"/>
  <c r="B3746" i="5"/>
  <c r="B3742" i="5"/>
  <c r="B3738" i="5"/>
  <c r="B3734" i="5"/>
  <c r="B3730" i="5"/>
  <c r="B3726" i="5"/>
  <c r="B3722" i="5"/>
  <c r="B3718" i="5"/>
  <c r="B3714" i="5"/>
  <c r="B3710" i="5"/>
  <c r="B3706" i="5"/>
  <c r="B3702" i="5"/>
  <c r="B3698" i="5"/>
  <c r="B3694" i="5"/>
  <c r="B3690" i="5"/>
  <c r="B3686" i="5"/>
  <c r="B3682" i="5"/>
  <c r="B3678" i="5"/>
  <c r="B3674" i="5"/>
  <c r="B3670" i="5"/>
  <c r="B3666" i="5"/>
  <c r="B3662" i="5"/>
  <c r="B3658" i="5"/>
  <c r="B3654" i="5"/>
  <c r="B3650" i="5"/>
  <c r="B3646" i="5"/>
  <c r="B3642" i="5"/>
  <c r="B3638" i="5"/>
  <c r="B3634" i="5"/>
  <c r="B3630" i="5"/>
  <c r="B3626" i="5"/>
  <c r="B3622" i="5"/>
  <c r="B3618" i="5"/>
  <c r="B3614" i="5"/>
  <c r="B3610" i="5"/>
  <c r="B3606" i="5"/>
  <c r="B3602" i="5"/>
  <c r="B3598" i="5"/>
  <c r="B3594" i="5"/>
  <c r="B3590" i="5"/>
  <c r="B3586" i="5"/>
  <c r="B3582" i="5"/>
  <c r="B3578" i="5"/>
  <c r="B3574" i="5"/>
  <c r="B3570" i="5"/>
  <c r="B3566" i="5"/>
  <c r="B3562" i="5"/>
  <c r="B3558" i="5"/>
  <c r="B3554" i="5"/>
  <c r="B3550" i="5"/>
  <c r="B3546" i="5"/>
  <c r="B3542" i="5"/>
  <c r="B3538" i="5"/>
  <c r="B3534" i="5"/>
  <c r="B3530" i="5"/>
  <c r="B3526" i="5"/>
  <c r="B3522" i="5"/>
  <c r="B3518" i="5"/>
  <c r="B3514" i="5"/>
  <c r="B3510" i="5"/>
  <c r="B3506" i="5"/>
  <c r="B3502" i="5"/>
  <c r="B3498" i="5"/>
  <c r="B3494" i="5"/>
  <c r="B3490" i="5"/>
  <c r="B3486" i="5"/>
  <c r="B3482" i="5"/>
  <c r="B3478" i="5"/>
  <c r="B3474" i="5"/>
  <c r="B3470" i="5"/>
  <c r="B3466" i="5"/>
  <c r="B3462" i="5"/>
  <c r="B3458" i="5"/>
  <c r="B3454" i="5"/>
  <c r="B3450" i="5"/>
  <c r="B3446" i="5"/>
  <c r="B3442" i="5"/>
  <c r="B3438" i="5"/>
  <c r="B3434" i="5"/>
  <c r="B3430" i="5"/>
  <c r="B3426" i="5"/>
  <c r="B3422" i="5"/>
  <c r="B3418" i="5"/>
  <c r="B3414" i="5"/>
  <c r="B3410" i="5"/>
  <c r="B3406" i="5"/>
  <c r="B3402" i="5"/>
  <c r="B3398" i="5"/>
  <c r="B3394" i="5"/>
  <c r="B3390" i="5"/>
  <c r="B3386" i="5"/>
  <c r="B3382" i="5"/>
  <c r="B3378" i="5"/>
  <c r="B3374" i="5"/>
  <c r="B3370" i="5"/>
  <c r="B3366" i="5"/>
  <c r="B3362" i="5"/>
  <c r="B3358" i="5"/>
  <c r="B3354" i="5"/>
  <c r="B3350" i="5"/>
  <c r="B3346" i="5"/>
  <c r="B3342" i="5"/>
  <c r="B3338" i="5"/>
  <c r="B3334" i="5"/>
  <c r="B3330" i="5"/>
  <c r="B3326" i="5"/>
  <c r="B3322" i="5"/>
  <c r="B3318" i="5"/>
  <c r="B3314" i="5"/>
  <c r="B3310" i="5"/>
  <c r="B3306" i="5"/>
  <c r="B3301" i="5"/>
  <c r="B3297" i="5"/>
  <c r="B3293" i="5"/>
  <c r="B3289" i="5"/>
  <c r="B3285" i="5"/>
  <c r="B3281" i="5"/>
  <c r="B3277" i="5"/>
  <c r="B3273" i="5"/>
  <c r="B3269" i="5"/>
  <c r="B3265" i="5"/>
  <c r="B3261" i="5"/>
  <c r="B3257" i="5"/>
  <c r="B3253" i="5"/>
  <c r="B3249" i="5"/>
  <c r="B3245" i="5"/>
  <c r="B3241" i="5"/>
  <c r="B3237" i="5"/>
  <c r="B3233" i="5"/>
  <c r="B3229" i="5"/>
  <c r="B3225" i="5"/>
  <c r="B3221" i="5"/>
  <c r="B3217" i="5"/>
  <c r="B3213" i="5"/>
  <c r="B3209" i="5"/>
  <c r="B3205" i="5"/>
  <c r="B3201" i="5"/>
  <c r="B3197" i="5"/>
  <c r="B3193" i="5"/>
  <c r="B3189" i="5"/>
  <c r="B3185" i="5"/>
  <c r="B3181" i="5"/>
  <c r="B3177" i="5"/>
  <c r="B3173" i="5"/>
  <c r="B3169" i="5"/>
  <c r="B3165" i="5"/>
  <c r="B3161" i="5"/>
  <c r="B3157" i="5"/>
  <c r="B3153" i="5"/>
  <c r="B3149" i="5"/>
  <c r="B3145" i="5"/>
  <c r="B3141" i="5"/>
  <c r="B3137" i="5"/>
  <c r="B3133" i="5"/>
  <c r="B3129" i="5"/>
  <c r="B3125" i="5"/>
  <c r="B3121" i="5"/>
  <c r="B3117" i="5"/>
  <c r="B3113" i="5"/>
  <c r="B3109" i="5"/>
  <c r="B3105" i="5"/>
  <c r="B3101" i="5"/>
  <c r="B3097" i="5"/>
  <c r="B3093" i="5"/>
  <c r="B3089" i="5"/>
  <c r="B3085" i="5"/>
  <c r="B3081" i="5"/>
  <c r="B3077" i="5"/>
  <c r="B3073" i="5"/>
  <c r="B3069" i="5"/>
  <c r="B3065" i="5"/>
  <c r="B3061" i="5"/>
  <c r="B3057" i="5"/>
  <c r="B3053" i="5"/>
  <c r="B3049" i="5"/>
  <c r="B3045" i="5"/>
  <c r="B3041" i="5"/>
  <c r="B3037" i="5"/>
  <c r="B3033" i="5"/>
  <c r="B3029" i="5"/>
  <c r="B3025" i="5"/>
  <c r="B3021" i="5"/>
  <c r="B3017" i="5"/>
  <c r="B3013" i="5"/>
  <c r="B3009" i="5"/>
  <c r="B3005" i="5"/>
  <c r="B3001" i="5"/>
  <c r="B2997" i="5"/>
  <c r="B2993" i="5"/>
  <c r="B2989" i="5"/>
  <c r="B2985" i="5"/>
  <c r="B2981" i="5"/>
  <c r="B2977" i="5"/>
  <c r="B2973" i="5"/>
  <c r="B2969" i="5"/>
  <c r="B2965" i="5"/>
  <c r="B2961" i="5"/>
  <c r="B2957" i="5"/>
  <c r="B2953" i="5"/>
  <c r="B2949" i="5"/>
  <c r="B2945" i="5"/>
  <c r="B2941" i="5"/>
  <c r="B2937" i="5"/>
  <c r="B2933" i="5"/>
  <c r="B2929" i="5"/>
  <c r="B2925" i="5"/>
  <c r="B2921" i="5"/>
  <c r="B2917" i="5"/>
  <c r="B2913" i="5"/>
  <c r="B2909" i="5"/>
  <c r="B2905" i="5"/>
  <c r="B2901" i="5"/>
  <c r="B2897" i="5"/>
  <c r="B2893" i="5"/>
  <c r="B2889" i="5"/>
  <c r="B2885" i="5"/>
  <c r="B2881" i="5"/>
  <c r="B2877" i="5"/>
  <c r="B2873" i="5"/>
  <c r="B2869" i="5"/>
  <c r="B2865" i="5"/>
  <c r="B2861" i="5"/>
  <c r="B2857" i="5"/>
  <c r="B2853" i="5"/>
  <c r="B2849" i="5"/>
  <c r="B2845" i="5"/>
  <c r="B2841" i="5"/>
  <c r="B2837" i="5"/>
  <c r="B2833" i="5"/>
  <c r="B2829" i="5"/>
  <c r="B2825" i="5"/>
  <c r="B2821" i="5"/>
  <c r="B2817" i="5"/>
  <c r="B2813" i="5"/>
  <c r="B2809" i="5"/>
  <c r="B2805" i="5"/>
  <c r="B2801" i="5"/>
  <c r="B2797" i="5"/>
  <c r="B2793" i="5"/>
  <c r="B2789" i="5"/>
  <c r="B2785" i="5"/>
  <c r="B2781" i="5"/>
  <c r="B2777" i="5"/>
  <c r="B2773" i="5"/>
  <c r="B2769" i="5"/>
  <c r="B2765" i="5"/>
  <c r="B2761" i="5"/>
  <c r="B2757" i="5"/>
  <c r="B2753" i="5"/>
  <c r="B2749" i="5"/>
  <c r="B2745" i="5"/>
  <c r="B2741" i="5"/>
  <c r="B2737" i="5"/>
  <c r="B2733" i="5"/>
  <c r="B2729" i="5"/>
  <c r="B2725" i="5"/>
  <c r="B2721" i="5"/>
  <c r="B2717" i="5"/>
  <c r="B2713" i="5"/>
  <c r="B2709" i="5"/>
  <c r="B2705" i="5"/>
  <c r="B2701" i="5"/>
  <c r="B2697" i="5"/>
  <c r="B2693" i="5"/>
  <c r="B2689" i="5"/>
  <c r="B2685" i="5"/>
  <c r="B2681" i="5"/>
  <c r="B2677" i="5"/>
  <c r="B2673" i="5"/>
  <c r="B2669" i="5"/>
  <c r="B2665" i="5"/>
  <c r="B2661" i="5"/>
  <c r="B2657" i="5"/>
  <c r="B2653" i="5"/>
  <c r="B2649" i="5"/>
  <c r="B2645" i="5"/>
  <c r="B2641" i="5"/>
  <c r="B2637" i="5"/>
  <c r="B2633" i="5"/>
  <c r="B2629" i="5"/>
  <c r="B2625" i="5"/>
  <c r="B2621" i="5"/>
  <c r="B2617" i="5"/>
  <c r="B2613" i="5"/>
  <c r="B2609" i="5"/>
  <c r="B2605" i="5"/>
  <c r="B2601" i="5"/>
  <c r="B2597" i="5"/>
  <c r="B2593" i="5"/>
  <c r="B2589" i="5"/>
  <c r="B2585" i="5"/>
  <c r="B2581" i="5"/>
  <c r="B2577" i="5"/>
  <c r="B2573" i="5"/>
  <c r="B2569" i="5"/>
  <c r="B2565" i="5"/>
  <c r="B2561" i="5"/>
  <c r="B2557" i="5"/>
  <c r="B2553" i="5"/>
  <c r="B2549" i="5"/>
  <c r="B2545" i="5"/>
  <c r="B2541" i="5"/>
  <c r="B2537" i="5"/>
  <c r="B2533" i="5"/>
  <c r="B2529" i="5"/>
  <c r="B2525" i="5"/>
  <c r="B2521" i="5"/>
  <c r="B2517" i="5"/>
  <c r="B2513" i="5"/>
  <c r="B2509" i="5"/>
  <c r="B2505" i="5"/>
  <c r="B2501" i="5"/>
  <c r="B2497" i="5"/>
  <c r="B2493" i="5"/>
  <c r="B2489" i="5"/>
  <c r="B2485" i="5"/>
  <c r="B2481" i="5"/>
  <c r="B2477" i="5"/>
  <c r="B2473" i="5"/>
  <c r="B2469" i="5"/>
  <c r="B2465" i="5"/>
  <c r="B2461" i="5"/>
  <c r="B2457" i="5"/>
  <c r="B2453" i="5"/>
  <c r="B2449" i="5"/>
  <c r="B2445" i="5"/>
  <c r="B2441" i="5"/>
  <c r="B2437" i="5"/>
  <c r="B2433" i="5"/>
  <c r="B2429" i="5"/>
  <c r="B2425" i="5"/>
  <c r="B2421" i="5"/>
  <c r="B2417" i="5"/>
  <c r="B2413" i="5"/>
  <c r="B2409" i="5"/>
  <c r="B2405" i="5"/>
  <c r="B2401" i="5"/>
  <c r="B2397" i="5"/>
  <c r="B2393" i="5"/>
  <c r="B2389" i="5"/>
  <c r="B2385" i="5"/>
  <c r="B2381" i="5"/>
  <c r="B2377" i="5"/>
  <c r="B2373" i="5"/>
  <c r="B2369" i="5"/>
  <c r="B2365" i="5"/>
  <c r="B2361" i="5"/>
  <c r="B2357" i="5"/>
  <c r="B2353" i="5"/>
  <c r="B2349" i="5"/>
  <c r="B2345" i="5"/>
  <c r="B2341" i="5"/>
  <c r="B2337" i="5"/>
  <c r="B2333" i="5"/>
  <c r="B2329" i="5"/>
  <c r="B2325" i="5"/>
  <c r="B2321" i="5"/>
  <c r="B2317" i="5"/>
  <c r="B2313" i="5"/>
  <c r="B2309" i="5"/>
  <c r="B2305" i="5"/>
  <c r="B2301" i="5"/>
  <c r="B2297" i="5"/>
  <c r="B2293" i="5"/>
  <c r="B2289" i="5"/>
  <c r="B2285" i="5"/>
  <c r="B2281" i="5"/>
  <c r="B2277" i="5"/>
  <c r="B2273" i="5"/>
  <c r="B2269" i="5"/>
  <c r="B2265" i="5"/>
  <c r="B2261" i="5"/>
  <c r="B2257" i="5"/>
  <c r="B2253" i="5"/>
  <c r="B2249" i="5"/>
  <c r="B2245" i="5"/>
  <c r="B2241" i="5"/>
  <c r="B2237" i="5"/>
  <c r="B2233" i="5"/>
  <c r="B2229" i="5"/>
  <c r="B2225" i="5"/>
  <c r="B2221" i="5"/>
  <c r="B2217" i="5"/>
  <c r="B2213" i="5"/>
  <c r="B2209" i="5"/>
  <c r="B2205" i="5"/>
  <c r="B2201" i="5"/>
  <c r="B2197" i="5"/>
  <c r="B2193" i="5"/>
  <c r="B2189" i="5"/>
  <c r="B2185" i="5"/>
  <c r="B2181" i="5"/>
  <c r="B2177" i="5"/>
  <c r="B2173" i="5"/>
  <c r="B2169" i="5"/>
  <c r="B2165" i="5"/>
  <c r="B2161" i="5"/>
  <c r="B2157" i="5"/>
  <c r="B2153" i="5"/>
  <c r="B2149" i="5"/>
  <c r="B2145" i="5"/>
  <c r="B2141" i="5"/>
  <c r="B2137" i="5"/>
  <c r="B2133" i="5"/>
  <c r="B2129" i="5"/>
  <c r="B2125" i="5"/>
  <c r="B2121" i="5"/>
  <c r="B2117" i="5"/>
  <c r="B2113" i="5"/>
  <c r="B2109" i="5"/>
  <c r="B2105" i="5"/>
  <c r="B2101" i="5"/>
  <c r="B2097" i="5"/>
  <c r="B2093" i="5"/>
  <c r="B2089" i="5"/>
  <c r="B2085" i="5"/>
  <c r="B2081" i="5"/>
  <c r="B2077" i="5"/>
  <c r="B2073" i="5"/>
  <c r="B2069" i="5"/>
  <c r="B2065" i="5"/>
  <c r="B2061" i="5"/>
  <c r="B2057" i="5"/>
  <c r="B2053" i="5"/>
  <c r="B2049" i="5"/>
  <c r="B2045" i="5"/>
  <c r="B2041" i="5"/>
  <c r="B2037" i="5"/>
  <c r="B2033" i="5"/>
  <c r="B2029" i="5"/>
  <c r="B2025" i="5"/>
  <c r="B2021" i="5"/>
  <c r="B2017" i="5"/>
  <c r="B2013" i="5"/>
  <c r="B2009" i="5"/>
  <c r="B2005" i="5"/>
  <c r="B2001" i="5"/>
  <c r="B1997" i="5"/>
  <c r="B1993" i="5"/>
  <c r="B1989" i="5"/>
  <c r="B1985" i="5"/>
  <c r="B1981" i="5"/>
  <c r="B1977" i="5"/>
  <c r="B1973" i="5"/>
  <c r="B1969" i="5"/>
  <c r="B1965" i="5"/>
  <c r="B1961" i="5"/>
  <c r="B1957" i="5"/>
  <c r="B1953" i="5"/>
  <c r="B1949" i="5"/>
  <c r="B1945" i="5"/>
  <c r="B1941" i="5"/>
  <c r="B1937" i="5"/>
  <c r="B1933" i="5"/>
  <c r="B1929" i="5"/>
  <c r="B1925" i="5"/>
  <c r="B1921" i="5"/>
  <c r="B1917" i="5"/>
  <c r="B1913" i="5"/>
  <c r="B1909" i="5"/>
  <c r="B1905" i="5"/>
  <c r="B1901" i="5"/>
  <c r="B1897" i="5"/>
  <c r="B1893" i="5"/>
  <c r="B1889" i="5"/>
  <c r="B1885" i="5"/>
  <c r="B1881" i="5"/>
  <c r="B1877" i="5"/>
  <c r="B1873" i="5"/>
  <c r="B1869" i="5"/>
  <c r="B1865" i="5"/>
  <c r="B1861" i="5"/>
  <c r="B1857" i="5"/>
  <c r="B1853" i="5"/>
  <c r="B1849" i="5"/>
  <c r="B1845" i="5"/>
  <c r="B1841" i="5"/>
  <c r="B1837" i="5"/>
  <c r="B1833" i="5"/>
  <c r="B1829" i="5"/>
  <c r="B1825" i="5"/>
  <c r="B1821" i="5"/>
  <c r="B1817" i="5"/>
  <c r="B1813" i="5"/>
  <c r="B1809" i="5"/>
  <c r="B1805" i="5"/>
  <c r="B1801" i="5"/>
  <c r="B1797" i="5"/>
  <c r="B1793" i="5"/>
  <c r="B1789" i="5"/>
  <c r="B1785" i="5"/>
  <c r="B1781" i="5"/>
  <c r="B1777" i="5"/>
  <c r="B1773" i="5"/>
  <c r="B1769" i="5"/>
  <c r="B1765" i="5"/>
  <c r="B1761" i="5"/>
  <c r="B1757" i="5"/>
  <c r="B1753" i="5"/>
  <c r="B1749" i="5"/>
  <c r="B1745" i="5"/>
  <c r="B1741" i="5"/>
  <c r="B1737" i="5"/>
  <c r="B1733" i="5"/>
  <c r="B1729" i="5"/>
  <c r="B1725" i="5"/>
  <c r="B1721" i="5"/>
  <c r="B1717" i="5"/>
  <c r="B1713" i="5"/>
  <c r="B1709" i="5"/>
  <c r="B1705" i="5"/>
  <c r="B1701" i="5"/>
  <c r="B1697" i="5"/>
  <c r="B1693" i="5"/>
  <c r="B1689" i="5"/>
  <c r="B1685" i="5"/>
  <c r="B1681" i="5"/>
  <c r="B1677" i="5"/>
  <c r="B1673" i="5"/>
  <c r="B1669" i="5"/>
  <c r="B1665" i="5"/>
  <c r="B1661" i="5"/>
  <c r="B1657" i="5"/>
  <c r="B1653" i="5"/>
  <c r="B1649" i="5"/>
  <c r="B1645" i="5"/>
  <c r="B1641" i="5"/>
  <c r="B1637" i="5"/>
  <c r="B1633" i="5"/>
  <c r="B1629" i="5"/>
  <c r="B1625" i="5"/>
  <c r="B1621" i="5"/>
  <c r="B1617" i="5"/>
  <c r="B1613" i="5"/>
  <c r="B1609" i="5"/>
  <c r="B1605" i="5"/>
  <c r="B1601" i="5"/>
  <c r="B1597" i="5"/>
  <c r="B1593" i="5"/>
  <c r="B1589" i="5"/>
  <c r="B1585" i="5"/>
  <c r="B1581" i="5"/>
  <c r="B1577" i="5"/>
  <c r="B1573" i="5"/>
  <c r="B1569" i="5"/>
  <c r="B1565" i="5"/>
  <c r="B1561" i="5"/>
  <c r="B1557" i="5"/>
  <c r="B1553" i="5"/>
  <c r="B1549" i="5"/>
  <c r="B1545" i="5"/>
  <c r="B1541" i="5"/>
  <c r="B1537" i="5"/>
  <c r="B1533" i="5"/>
  <c r="B1529" i="5"/>
  <c r="B1525" i="5"/>
  <c r="B1521" i="5"/>
  <c r="B1517" i="5"/>
  <c r="B1513" i="5"/>
  <c r="B1509" i="5"/>
  <c r="B1505" i="5"/>
  <c r="B1501" i="5"/>
  <c r="B1497" i="5"/>
  <c r="B1493" i="5"/>
  <c r="B1489" i="5"/>
  <c r="B1485" i="5"/>
  <c r="B1481" i="5"/>
  <c r="B1477" i="5"/>
  <c r="B1473" i="5"/>
  <c r="B1469" i="5"/>
  <c r="B1465" i="5"/>
  <c r="B1461" i="5"/>
  <c r="B1457" i="5"/>
  <c r="B1453" i="5"/>
  <c r="B1449" i="5"/>
  <c r="B1445" i="5"/>
  <c r="B1441" i="5"/>
  <c r="B1437" i="5"/>
  <c r="B1433" i="5"/>
  <c r="B1429" i="5"/>
  <c r="B1425" i="5"/>
  <c r="B1421" i="5"/>
  <c r="B1417" i="5"/>
  <c r="B1413" i="5"/>
  <c r="B1409" i="5"/>
  <c r="B1405" i="5"/>
  <c r="B1401" i="5"/>
  <c r="B1397" i="5"/>
  <c r="B1393" i="5"/>
  <c r="B1389" i="5"/>
  <c r="B1385" i="5"/>
  <c r="B1381" i="5"/>
  <c r="B1377" i="5"/>
  <c r="B1373" i="5"/>
  <c r="B1369" i="5"/>
  <c r="B1365" i="5"/>
  <c r="B1361" i="5"/>
  <c r="B1357" i="5"/>
  <c r="B1353" i="5"/>
  <c r="B1349" i="5"/>
  <c r="B1345" i="5"/>
  <c r="B1341" i="5"/>
  <c r="B1337" i="5"/>
  <c r="B1333" i="5"/>
  <c r="B1329" i="5"/>
  <c r="B1325" i="5"/>
  <c r="B1321" i="5"/>
  <c r="B1317" i="5"/>
  <c r="B1313" i="5"/>
  <c r="B1309" i="5"/>
  <c r="B1305" i="5"/>
  <c r="B1301" i="5"/>
  <c r="B1297" i="5"/>
  <c r="B1293" i="5"/>
  <c r="B1289" i="5"/>
  <c r="B1285" i="5"/>
  <c r="B1281" i="5"/>
  <c r="B1277" i="5"/>
  <c r="B1273" i="5"/>
  <c r="B1269" i="5"/>
  <c r="B1265" i="5"/>
  <c r="B1261" i="5"/>
  <c r="B1257" i="5"/>
  <c r="B1253" i="5"/>
  <c r="B1249" i="5"/>
  <c r="B1245" i="5"/>
  <c r="B1241" i="5"/>
  <c r="B1237" i="5"/>
  <c r="B1233" i="5"/>
  <c r="B1229" i="5"/>
  <c r="B1225" i="5"/>
  <c r="B1221" i="5"/>
  <c r="B1217" i="5"/>
  <c r="B1213" i="5"/>
  <c r="B1209" i="5"/>
  <c r="B1205" i="5"/>
  <c r="B1201" i="5"/>
  <c r="B1197" i="5"/>
  <c r="B1193" i="5"/>
  <c r="B1189" i="5"/>
  <c r="B1185" i="5"/>
  <c r="B1181" i="5"/>
  <c r="B1177" i="5"/>
  <c r="B1173" i="5"/>
  <c r="B1169" i="5"/>
  <c r="B1165" i="5"/>
  <c r="B1161" i="5"/>
  <c r="B1157" i="5"/>
  <c r="B1153" i="5"/>
  <c r="B1149" i="5"/>
  <c r="B1145" i="5"/>
  <c r="B1141" i="5"/>
  <c r="B1137" i="5"/>
  <c r="B1133" i="5"/>
  <c r="B1129" i="5"/>
  <c r="B1125" i="5"/>
  <c r="B1121" i="5"/>
  <c r="B1117" i="5"/>
  <c r="B1113" i="5"/>
  <c r="B1109" i="5"/>
  <c r="B1105" i="5"/>
  <c r="B1101" i="5"/>
  <c r="B1097" i="5"/>
  <c r="B1093" i="5"/>
  <c r="B1089" i="5"/>
  <c r="B1085" i="5"/>
  <c r="B1081" i="5"/>
  <c r="B1077" i="5"/>
  <c r="B1073" i="5"/>
  <c r="B1069" i="5"/>
  <c r="B1065" i="5"/>
  <c r="B1061" i="5"/>
  <c r="B1057" i="5"/>
  <c r="B1053" i="5"/>
  <c r="B1049" i="5"/>
  <c r="B1045" i="5"/>
  <c r="B1041" i="5"/>
  <c r="B1037" i="5"/>
  <c r="B1033" i="5"/>
  <c r="B1029" i="5"/>
  <c r="B1025" i="5"/>
  <c r="B1021" i="5"/>
  <c r="B1017" i="5"/>
  <c r="B1013" i="5"/>
  <c r="B1009" i="5"/>
  <c r="B1005" i="5"/>
  <c r="B1001" i="5"/>
  <c r="B997" i="5"/>
  <c r="B993" i="5"/>
  <c r="B989" i="5"/>
  <c r="B985" i="5"/>
  <c r="B981" i="5"/>
  <c r="B977" i="5"/>
  <c r="B973" i="5"/>
  <c r="B969" i="5"/>
  <c r="B965" i="5"/>
  <c r="B961" i="5"/>
  <c r="B957" i="5"/>
  <c r="B953" i="5"/>
  <c r="B949" i="5"/>
  <c r="B945" i="5"/>
  <c r="B941" i="5"/>
  <c r="B937" i="5"/>
  <c r="B933" i="5"/>
  <c r="B929" i="5"/>
  <c r="B925" i="5"/>
  <c r="B921" i="5"/>
  <c r="B917" i="5"/>
  <c r="B913" i="5"/>
  <c r="B909" i="5"/>
  <c r="B905" i="5"/>
  <c r="B901" i="5"/>
  <c r="B897" i="5"/>
  <c r="B893" i="5"/>
  <c r="B889" i="5"/>
  <c r="B885" i="5"/>
  <c r="B881" i="5"/>
  <c r="B877" i="5"/>
  <c r="B873" i="5"/>
  <c r="B869" i="5"/>
  <c r="B865" i="5"/>
  <c r="B861" i="5"/>
  <c r="B857" i="5"/>
  <c r="B853" i="5"/>
  <c r="B849" i="5"/>
  <c r="B845" i="5"/>
  <c r="B841" i="5"/>
  <c r="B837" i="5"/>
  <c r="B833" i="5"/>
  <c r="B829" i="5"/>
  <c r="B825" i="5"/>
  <c r="B821" i="5"/>
  <c r="B817" i="5"/>
  <c r="B813" i="5"/>
  <c r="B809" i="5"/>
  <c r="B805" i="5"/>
  <c r="B801" i="5"/>
  <c r="B797" i="5"/>
  <c r="B793" i="5"/>
  <c r="B789" i="5"/>
  <c r="B785" i="5"/>
  <c r="B781" i="5"/>
  <c r="B777" i="5"/>
  <c r="B773" i="5"/>
  <c r="B769" i="5"/>
  <c r="B765" i="5"/>
  <c r="B761" i="5"/>
  <c r="B757" i="5"/>
  <c r="B753" i="5"/>
  <c r="B749" i="5"/>
  <c r="B745" i="5"/>
  <c r="B741" i="5"/>
  <c r="B737" i="5"/>
  <c r="B733" i="5"/>
  <c r="B729" i="5"/>
  <c r="B725" i="5"/>
  <c r="B721" i="5"/>
  <c r="B717" i="5"/>
  <c r="B713" i="5"/>
  <c r="B709" i="5"/>
  <c r="B705" i="5"/>
  <c r="B701" i="5"/>
  <c r="B697" i="5"/>
  <c r="B693" i="5"/>
  <c r="B689" i="5"/>
  <c r="B685" i="5"/>
  <c r="B681" i="5"/>
  <c r="B677" i="5"/>
  <c r="B673" i="5"/>
  <c r="B669" i="5"/>
  <c r="B665" i="5"/>
  <c r="B661" i="5"/>
  <c r="B657" i="5"/>
  <c r="B653" i="5"/>
  <c r="B649" i="5"/>
  <c r="B645" i="5"/>
  <c r="B641" i="5"/>
  <c r="B637" i="5"/>
  <c r="B633" i="5"/>
  <c r="B629" i="5"/>
  <c r="B625" i="5"/>
  <c r="B621" i="5"/>
  <c r="B617" i="5"/>
  <c r="B613" i="5"/>
  <c r="B609" i="5"/>
  <c r="B605" i="5"/>
  <c r="B601" i="5"/>
  <c r="B597" i="5"/>
  <c r="B593" i="5"/>
  <c r="B589" i="5"/>
  <c r="B585" i="5"/>
  <c r="B581" i="5"/>
  <c r="B577" i="5"/>
  <c r="B3300" i="5"/>
  <c r="B3296" i="5"/>
  <c r="B3292" i="5"/>
  <c r="B3288" i="5"/>
  <c r="B3284" i="5"/>
  <c r="B3280" i="5"/>
  <c r="B3276" i="5"/>
  <c r="B3272" i="5"/>
  <c r="B3268" i="5"/>
  <c r="B3264" i="5"/>
  <c r="B3260" i="5"/>
  <c r="B3256" i="5"/>
  <c r="B3252" i="5"/>
  <c r="B3248" i="5"/>
  <c r="B3244" i="5"/>
  <c r="B3240" i="5"/>
  <c r="B3236" i="5"/>
  <c r="B3232" i="5"/>
  <c r="B3228" i="5"/>
  <c r="B3224" i="5"/>
  <c r="B3220" i="5"/>
  <c r="B3216" i="5"/>
  <c r="B3212" i="5"/>
  <c r="B3208" i="5"/>
  <c r="B3204" i="5"/>
  <c r="B3200" i="5"/>
  <c r="B3196" i="5"/>
  <c r="B3192" i="5"/>
  <c r="B3188" i="5"/>
  <c r="B3184" i="5"/>
  <c r="B3180" i="5"/>
  <c r="B3176" i="5"/>
  <c r="B3172" i="5"/>
  <c r="B3168" i="5"/>
  <c r="B3164" i="5"/>
  <c r="B3160" i="5"/>
  <c r="B3156" i="5"/>
  <c r="B3152" i="5"/>
  <c r="B3148" i="5"/>
  <c r="B3144" i="5"/>
  <c r="B3140" i="5"/>
  <c r="B3136" i="5"/>
  <c r="B3132" i="5"/>
  <c r="B3128" i="5"/>
  <c r="B3124" i="5"/>
  <c r="B3120" i="5"/>
  <c r="B3116" i="5"/>
  <c r="B3112" i="5"/>
  <c r="B3108" i="5"/>
  <c r="B3104" i="5"/>
  <c r="B3100" i="5"/>
  <c r="B3096" i="5"/>
  <c r="B3092" i="5"/>
  <c r="B3088" i="5"/>
  <c r="B3084" i="5"/>
  <c r="B3080" i="5"/>
  <c r="B3076" i="5"/>
  <c r="B3072" i="5"/>
  <c r="B3068" i="5"/>
  <c r="B3064" i="5"/>
  <c r="B3060" i="5"/>
  <c r="B3056" i="5"/>
  <c r="B3052" i="5"/>
  <c r="B3048" i="5"/>
  <c r="B3044" i="5"/>
  <c r="B3040" i="5"/>
  <c r="B3036" i="5"/>
  <c r="B3032" i="5"/>
  <c r="B3028" i="5"/>
  <c r="B3024" i="5"/>
  <c r="B3020" i="5"/>
  <c r="B3016" i="5"/>
  <c r="B3012" i="5"/>
  <c r="B3008" i="5"/>
  <c r="B3004" i="5"/>
  <c r="B3000" i="5"/>
  <c r="B2996" i="5"/>
  <c r="B2992" i="5"/>
  <c r="B2988" i="5"/>
  <c r="B2984" i="5"/>
  <c r="B2980" i="5"/>
  <c r="B2976" i="5"/>
  <c r="B2972" i="5"/>
  <c r="B2968" i="5"/>
  <c r="B2964" i="5"/>
  <c r="B2960" i="5"/>
  <c r="B2956" i="5"/>
  <c r="B2952" i="5"/>
  <c r="B2948" i="5"/>
  <c r="B2944" i="5"/>
  <c r="B2940" i="5"/>
  <c r="B2936" i="5"/>
  <c r="B2932" i="5"/>
  <c r="B2928" i="5"/>
  <c r="B2924" i="5"/>
  <c r="B2920" i="5"/>
  <c r="B2916" i="5"/>
  <c r="B2912" i="5"/>
  <c r="B2908" i="5"/>
  <c r="B2904" i="5"/>
  <c r="B2900" i="5"/>
  <c r="B2896" i="5"/>
  <c r="B2892" i="5"/>
  <c r="B2888" i="5"/>
  <c r="B2884" i="5"/>
  <c r="B2880" i="5"/>
  <c r="B2876" i="5"/>
  <c r="B2872" i="5"/>
  <c r="B2868" i="5"/>
  <c r="B2864" i="5"/>
  <c r="B2860" i="5"/>
  <c r="B2856" i="5"/>
  <c r="B2852" i="5"/>
  <c r="B2848" i="5"/>
  <c r="B2844" i="5"/>
  <c r="B2840" i="5"/>
  <c r="B2836" i="5"/>
  <c r="B2832" i="5"/>
  <c r="B2828" i="5"/>
  <c r="B2824" i="5"/>
  <c r="B2820" i="5"/>
  <c r="B2816" i="5"/>
  <c r="B2812" i="5"/>
  <c r="B2808" i="5"/>
  <c r="B2804" i="5"/>
  <c r="B2800" i="5"/>
  <c r="B2796" i="5"/>
  <c r="B2792" i="5"/>
  <c r="B2788" i="5"/>
  <c r="B2784" i="5"/>
  <c r="B2780" i="5"/>
  <c r="B2776" i="5"/>
  <c r="B2772" i="5"/>
  <c r="B2768" i="5"/>
  <c r="B2764" i="5"/>
  <c r="B2760" i="5"/>
  <c r="B2756" i="5"/>
  <c r="B2752" i="5"/>
  <c r="B2748" i="5"/>
  <c r="B2744" i="5"/>
  <c r="B2740" i="5"/>
  <c r="B2736" i="5"/>
  <c r="B2732" i="5"/>
  <c r="B2728" i="5"/>
  <c r="B2724" i="5"/>
  <c r="B2720" i="5"/>
  <c r="B2716" i="5"/>
  <c r="B2712" i="5"/>
  <c r="B2708" i="5"/>
  <c r="B2704" i="5"/>
  <c r="B2700" i="5"/>
  <c r="B2696" i="5"/>
  <c r="B2692" i="5"/>
  <c r="B2688" i="5"/>
  <c r="B2684" i="5"/>
  <c r="B2680" i="5"/>
  <c r="B2676" i="5"/>
  <c r="B2672" i="5"/>
  <c r="B2668" i="5"/>
  <c r="B2664" i="5"/>
  <c r="B2660" i="5"/>
  <c r="B2656" i="5"/>
  <c r="B2652" i="5"/>
  <c r="B2648" i="5"/>
  <c r="B2644" i="5"/>
  <c r="B2640" i="5"/>
  <c r="B2636" i="5"/>
  <c r="B2632" i="5"/>
  <c r="B2628" i="5"/>
  <c r="B2624" i="5"/>
  <c r="B2620" i="5"/>
  <c r="B2616" i="5"/>
  <c r="B2612" i="5"/>
  <c r="B2608" i="5"/>
  <c r="B2604" i="5"/>
  <c r="B2600" i="5"/>
  <c r="B2596" i="5"/>
  <c r="B2592" i="5"/>
  <c r="B2588" i="5"/>
  <c r="B2584" i="5"/>
  <c r="B2580" i="5"/>
  <c r="B2576" i="5"/>
  <c r="B2572" i="5"/>
  <c r="B2568" i="5"/>
  <c r="B2564" i="5"/>
  <c r="B2560" i="5"/>
  <c r="B2556" i="5"/>
  <c r="B2552" i="5"/>
  <c r="B2548" i="5"/>
  <c r="B2544" i="5"/>
  <c r="B2540" i="5"/>
  <c r="B2536" i="5"/>
  <c r="B2532" i="5"/>
  <c r="B2528" i="5"/>
  <c r="B2524" i="5"/>
  <c r="B2520" i="5"/>
  <c r="B2516" i="5"/>
  <c r="B2512" i="5"/>
  <c r="B2508" i="5"/>
  <c r="B2504" i="5"/>
  <c r="B2500" i="5"/>
  <c r="B2496" i="5"/>
  <c r="B2492" i="5"/>
  <c r="B2488" i="5"/>
  <c r="B2484" i="5"/>
  <c r="B2480" i="5"/>
  <c r="B2476" i="5"/>
  <c r="B2472" i="5"/>
  <c r="B2468" i="5"/>
  <c r="B2464" i="5"/>
  <c r="B2460" i="5"/>
  <c r="B2456" i="5"/>
  <c r="B2452" i="5"/>
  <c r="B2448" i="5"/>
  <c r="B2444" i="5"/>
  <c r="B2440" i="5"/>
  <c r="B2436" i="5"/>
  <c r="B2432" i="5"/>
  <c r="B2428" i="5"/>
  <c r="B2424" i="5"/>
  <c r="B2420" i="5"/>
  <c r="B2416" i="5"/>
  <c r="B2412" i="5"/>
  <c r="B2408" i="5"/>
  <c r="B2404" i="5"/>
  <c r="B2400" i="5"/>
  <c r="B2396" i="5"/>
  <c r="B2392" i="5"/>
  <c r="B2388" i="5"/>
  <c r="B2384" i="5"/>
  <c r="B2380" i="5"/>
  <c r="B2376" i="5"/>
  <c r="B2372" i="5"/>
  <c r="B2368" i="5"/>
  <c r="B2364" i="5"/>
  <c r="B2360" i="5"/>
  <c r="B2356" i="5"/>
  <c r="B2352" i="5"/>
  <c r="B2348" i="5"/>
  <c r="B2344" i="5"/>
  <c r="B2340" i="5"/>
  <c r="B2336" i="5"/>
  <c r="B2332" i="5"/>
  <c r="B2328" i="5"/>
  <c r="B2324" i="5"/>
  <c r="B2320" i="5"/>
  <c r="B2316" i="5"/>
  <c r="B2312" i="5"/>
  <c r="B2308" i="5"/>
  <c r="B2304" i="5"/>
  <c r="B2300" i="5"/>
  <c r="B2296" i="5"/>
  <c r="B2292" i="5"/>
  <c r="B2288" i="5"/>
  <c r="B2284" i="5"/>
  <c r="B2280" i="5"/>
  <c r="B2276" i="5"/>
  <c r="B2272" i="5"/>
  <c r="B2268" i="5"/>
  <c r="B2264" i="5"/>
  <c r="B2260" i="5"/>
  <c r="B2256" i="5"/>
  <c r="B2252" i="5"/>
  <c r="B2248" i="5"/>
  <c r="B2244" i="5"/>
  <c r="B2240" i="5"/>
  <c r="B2236" i="5"/>
  <c r="B2232" i="5"/>
  <c r="B2228" i="5"/>
  <c r="B2224" i="5"/>
  <c r="B2220" i="5"/>
  <c r="B2216" i="5"/>
  <c r="B2212" i="5"/>
  <c r="B2208" i="5"/>
  <c r="B2204" i="5"/>
  <c r="B2200" i="5"/>
  <c r="B2196" i="5"/>
  <c r="B2192" i="5"/>
  <c r="B2188" i="5"/>
  <c r="B2184" i="5"/>
  <c r="B2180" i="5"/>
  <c r="B2176" i="5"/>
  <c r="B2172" i="5"/>
  <c r="B2168" i="5"/>
  <c r="B2164" i="5"/>
  <c r="B2160" i="5"/>
  <c r="B2156" i="5"/>
  <c r="B2152" i="5"/>
  <c r="B2148" i="5"/>
  <c r="B2144" i="5"/>
  <c r="B2140" i="5"/>
  <c r="B2136" i="5"/>
  <c r="B2132" i="5"/>
  <c r="B2128" i="5"/>
  <c r="B2124" i="5"/>
  <c r="B2120" i="5"/>
  <c r="B2116" i="5"/>
  <c r="B2112" i="5"/>
  <c r="B2108" i="5"/>
  <c r="B2104" i="5"/>
  <c r="B2100" i="5"/>
  <c r="B2096" i="5"/>
  <c r="B2092" i="5"/>
  <c r="B2088" i="5"/>
  <c r="B2084" i="5"/>
  <c r="B2080" i="5"/>
  <c r="B2076" i="5"/>
  <c r="B2072" i="5"/>
  <c r="B2068" i="5"/>
  <c r="B2064" i="5"/>
  <c r="B2060" i="5"/>
  <c r="B2056" i="5"/>
  <c r="B2052" i="5"/>
  <c r="B2048" i="5"/>
  <c r="B2044" i="5"/>
  <c r="B2040" i="5"/>
  <c r="B2036" i="5"/>
  <c r="B2032" i="5"/>
  <c r="B2028" i="5"/>
  <c r="B2024" i="5"/>
  <c r="B2020" i="5"/>
  <c r="B2016" i="5"/>
  <c r="B2012" i="5"/>
  <c r="B2008" i="5"/>
  <c r="B2004" i="5"/>
  <c r="B2000" i="5"/>
  <c r="B1996" i="5"/>
  <c r="B1992" i="5"/>
  <c r="B1988" i="5"/>
  <c r="B1984" i="5"/>
  <c r="B1980" i="5"/>
  <c r="B1976" i="5"/>
  <c r="B1972" i="5"/>
  <c r="B1968" i="5"/>
  <c r="B1964" i="5"/>
  <c r="B1960" i="5"/>
  <c r="B1956" i="5"/>
  <c r="B1952" i="5"/>
  <c r="B1948" i="5"/>
  <c r="B1944" i="5"/>
  <c r="B1940" i="5"/>
  <c r="B1936" i="5"/>
  <c r="B1932" i="5"/>
  <c r="B1928" i="5"/>
  <c r="B1924" i="5"/>
  <c r="B1920" i="5"/>
  <c r="B1916" i="5"/>
  <c r="B1912" i="5"/>
  <c r="B1908" i="5"/>
  <c r="B1904" i="5"/>
  <c r="B1900" i="5"/>
  <c r="B1896" i="5"/>
  <c r="B1892" i="5"/>
  <c r="B1888" i="5"/>
  <c r="B1884" i="5"/>
  <c r="B1880" i="5"/>
  <c r="B1876" i="5"/>
  <c r="B1872" i="5"/>
  <c r="B1868" i="5"/>
  <c r="B1864" i="5"/>
  <c r="B1860" i="5"/>
  <c r="B1856" i="5"/>
  <c r="B1852" i="5"/>
  <c r="B1848" i="5"/>
  <c r="B1844" i="5"/>
  <c r="B1840" i="5"/>
  <c r="B1836" i="5"/>
  <c r="B1832" i="5"/>
  <c r="B1828" i="5"/>
  <c r="B1824" i="5"/>
  <c r="B1820" i="5"/>
  <c r="B1816" i="5"/>
  <c r="B1812" i="5"/>
  <c r="B1808" i="5"/>
  <c r="B1804" i="5"/>
  <c r="B1800" i="5"/>
  <c r="B1796" i="5"/>
  <c r="B1792" i="5"/>
  <c r="B1788" i="5"/>
  <c r="B1784" i="5"/>
  <c r="B1780" i="5"/>
  <c r="B1776" i="5"/>
  <c r="B1772" i="5"/>
  <c r="B1768" i="5"/>
  <c r="B1764" i="5"/>
  <c r="B1760" i="5"/>
  <c r="B1756" i="5"/>
  <c r="B1752" i="5"/>
  <c r="B1748" i="5"/>
  <c r="B1744" i="5"/>
  <c r="B1740" i="5"/>
  <c r="B1736" i="5"/>
  <c r="B1732" i="5"/>
  <c r="B1728" i="5"/>
  <c r="B1724" i="5"/>
  <c r="B1720" i="5"/>
  <c r="B1716" i="5"/>
  <c r="B1712" i="5"/>
  <c r="B1708" i="5"/>
  <c r="B1704" i="5"/>
  <c r="B1700" i="5"/>
  <c r="B1696" i="5"/>
  <c r="B1692" i="5"/>
  <c r="B1688" i="5"/>
  <c r="B1684" i="5"/>
  <c r="B1680" i="5"/>
  <c r="B1676" i="5"/>
  <c r="B1672" i="5"/>
  <c r="B1668" i="5"/>
  <c r="B1664" i="5"/>
  <c r="B1660" i="5"/>
  <c r="B1656" i="5"/>
  <c r="B1652" i="5"/>
  <c r="B1648" i="5"/>
  <c r="B1644" i="5"/>
  <c r="B1640" i="5"/>
  <c r="B1636" i="5"/>
  <c r="B1632" i="5"/>
  <c r="B1628" i="5"/>
  <c r="B1624" i="5"/>
  <c r="B1620" i="5"/>
  <c r="B1616" i="5"/>
  <c r="B1612" i="5"/>
  <c r="B1608" i="5"/>
  <c r="B1604" i="5"/>
  <c r="B1600" i="5"/>
  <c r="B1596" i="5"/>
  <c r="B1592" i="5"/>
  <c r="B1588" i="5"/>
  <c r="B1584" i="5"/>
  <c r="B1580" i="5"/>
  <c r="B1576" i="5"/>
  <c r="B1572" i="5"/>
  <c r="B1568" i="5"/>
  <c r="B1564" i="5"/>
  <c r="B1560" i="5"/>
  <c r="B1556" i="5"/>
  <c r="B1552" i="5"/>
  <c r="B1548" i="5"/>
  <c r="B1544" i="5"/>
  <c r="B1540" i="5"/>
  <c r="B1536" i="5"/>
  <c r="B1532" i="5"/>
  <c r="B1528" i="5"/>
  <c r="B1524" i="5"/>
  <c r="B1520" i="5"/>
  <c r="B1516" i="5"/>
  <c r="B1512" i="5"/>
  <c r="B1508" i="5"/>
  <c r="B1504" i="5"/>
  <c r="B1500" i="5"/>
  <c r="B1496" i="5"/>
  <c r="B1492" i="5"/>
  <c r="B1488" i="5"/>
  <c r="B1484" i="5"/>
  <c r="B1480" i="5"/>
  <c r="B1476" i="5"/>
  <c r="B1472" i="5"/>
  <c r="B1468" i="5"/>
  <c r="B1464" i="5"/>
  <c r="B1460" i="5"/>
  <c r="B1456" i="5"/>
  <c r="B1452" i="5"/>
  <c r="B1448" i="5"/>
  <c r="B1444" i="5"/>
  <c r="B1440" i="5"/>
  <c r="B1436" i="5"/>
  <c r="B1432" i="5"/>
  <c r="B1428" i="5"/>
  <c r="B1424" i="5"/>
  <c r="B1420" i="5"/>
  <c r="B1416" i="5"/>
  <c r="B1412" i="5"/>
  <c r="B1408" i="5"/>
  <c r="B1404" i="5"/>
  <c r="B1400" i="5"/>
  <c r="B1396" i="5"/>
  <c r="B1392" i="5"/>
  <c r="B1388" i="5"/>
  <c r="B1384" i="5"/>
  <c r="B1380" i="5"/>
  <c r="B1376" i="5"/>
  <c r="B1372" i="5"/>
  <c r="B1368" i="5"/>
  <c r="B1364" i="5"/>
  <c r="B1360" i="5"/>
  <c r="B1356" i="5"/>
  <c r="B1352" i="5"/>
  <c r="B1348" i="5"/>
  <c r="B1344" i="5"/>
  <c r="B1340" i="5"/>
  <c r="B1336" i="5"/>
  <c r="B1332" i="5"/>
  <c r="B1328" i="5"/>
  <c r="B1324" i="5"/>
  <c r="B1320" i="5"/>
  <c r="B1316" i="5"/>
  <c r="B1312" i="5"/>
  <c r="B1308" i="5"/>
  <c r="B1304" i="5"/>
  <c r="B1300" i="5"/>
  <c r="B1296" i="5"/>
  <c r="B1292" i="5"/>
  <c r="B1288" i="5"/>
  <c r="B1284" i="5"/>
  <c r="B1280" i="5"/>
  <c r="B1276" i="5"/>
  <c r="B1272" i="5"/>
  <c r="B1268" i="5"/>
  <c r="B1264" i="5"/>
  <c r="B1260" i="5"/>
  <c r="B1256" i="5"/>
  <c r="B1252" i="5"/>
  <c r="B1248" i="5"/>
  <c r="B1244" i="5"/>
  <c r="B1240" i="5"/>
  <c r="B1236" i="5"/>
  <c r="B1232" i="5"/>
  <c r="B1228" i="5"/>
  <c r="B1224" i="5"/>
  <c r="B1220" i="5"/>
  <c r="B1216" i="5"/>
  <c r="B1212" i="5"/>
  <c r="B1208" i="5"/>
  <c r="B1204" i="5"/>
  <c r="B1200" i="5"/>
  <c r="B1196" i="5"/>
  <c r="B1192" i="5"/>
  <c r="B1188" i="5"/>
  <c r="B1184" i="5"/>
  <c r="B1180" i="5"/>
  <c r="B1176" i="5"/>
  <c r="B1172" i="5"/>
  <c r="B1168" i="5"/>
  <c r="B1164" i="5"/>
  <c r="B1160" i="5"/>
  <c r="B1156" i="5"/>
  <c r="B1152" i="5"/>
  <c r="B1148" i="5"/>
  <c r="B1144" i="5"/>
  <c r="B1140" i="5"/>
  <c r="B1136" i="5"/>
  <c r="B1132" i="5"/>
  <c r="B1128" i="5"/>
  <c r="B1124" i="5"/>
  <c r="B1120" i="5"/>
  <c r="B1116" i="5"/>
  <c r="B1112" i="5"/>
  <c r="B1108" i="5"/>
  <c r="B1104" i="5"/>
  <c r="B1100" i="5"/>
  <c r="B1096" i="5"/>
  <c r="B1092" i="5"/>
  <c r="B1088" i="5"/>
  <c r="B1084" i="5"/>
  <c r="B1080" i="5"/>
  <c r="B1076" i="5"/>
  <c r="B1072" i="5"/>
  <c r="B1068" i="5"/>
  <c r="B1064" i="5"/>
  <c r="B1060" i="5"/>
  <c r="B1056" i="5"/>
  <c r="B1052" i="5"/>
  <c r="B1048" i="5"/>
  <c r="B1044" i="5"/>
  <c r="B1040" i="5"/>
  <c r="B1036" i="5"/>
  <c r="B1032" i="5"/>
  <c r="B1028" i="5"/>
  <c r="B1024" i="5"/>
  <c r="B1020" i="5"/>
  <c r="B1016" i="5"/>
  <c r="B1012" i="5"/>
  <c r="B1008" i="5"/>
  <c r="B1004" i="5"/>
  <c r="B1000" i="5"/>
  <c r="B996" i="5"/>
  <c r="B992" i="5"/>
  <c r="B988" i="5"/>
  <c r="B984" i="5"/>
  <c r="B980" i="5"/>
  <c r="B976" i="5"/>
  <c r="B972" i="5"/>
  <c r="B968" i="5"/>
  <c r="B964" i="5"/>
  <c r="B960" i="5"/>
  <c r="B956" i="5"/>
  <c r="B952" i="5"/>
  <c r="B948" i="5"/>
  <c r="B944" i="5"/>
  <c r="B940" i="5"/>
  <c r="B936" i="5"/>
  <c r="B932" i="5"/>
  <c r="B928" i="5"/>
  <c r="B924" i="5"/>
  <c r="B920" i="5"/>
  <c r="B916" i="5"/>
  <c r="B912" i="5"/>
  <c r="B908" i="5"/>
  <c r="B904" i="5"/>
  <c r="B900" i="5"/>
  <c r="B896" i="5"/>
  <c r="B892" i="5"/>
  <c r="B888" i="5"/>
  <c r="B884" i="5"/>
  <c r="B880" i="5"/>
  <c r="B876" i="5"/>
  <c r="B872" i="5"/>
  <c r="B868" i="5"/>
  <c r="B864" i="5"/>
  <c r="B860" i="5"/>
  <c r="B856" i="5"/>
  <c r="B852" i="5"/>
  <c r="B848" i="5"/>
  <c r="B844" i="5"/>
  <c r="B840" i="5"/>
  <c r="B836" i="5"/>
  <c r="B832" i="5"/>
  <c r="B828" i="5"/>
  <c r="B824" i="5"/>
  <c r="B820" i="5"/>
  <c r="B816" i="5"/>
  <c r="B812" i="5"/>
  <c r="B808" i="5"/>
  <c r="B804" i="5"/>
  <c r="B800" i="5"/>
  <c r="B796" i="5"/>
  <c r="B792" i="5"/>
  <c r="B788" i="5"/>
  <c r="B784" i="5"/>
  <c r="B780" i="5"/>
  <c r="B776" i="5"/>
  <c r="B772" i="5"/>
  <c r="B768" i="5"/>
  <c r="B764" i="5"/>
  <c r="B760" i="5"/>
  <c r="B756" i="5"/>
  <c r="B752" i="5"/>
  <c r="B748" i="5"/>
  <c r="B744" i="5"/>
  <c r="B740" i="5"/>
  <c r="B736" i="5"/>
  <c r="B732" i="5"/>
  <c r="B728" i="5"/>
  <c r="B724" i="5"/>
  <c r="B720" i="5"/>
  <c r="B716" i="5"/>
  <c r="B712" i="5"/>
  <c r="B708" i="5"/>
  <c r="B704" i="5"/>
  <c r="B700" i="5"/>
  <c r="B696" i="5"/>
  <c r="B692" i="5"/>
  <c r="B688" i="5"/>
  <c r="B684" i="5"/>
  <c r="B680" i="5"/>
  <c r="B676" i="5"/>
  <c r="B672" i="5"/>
  <c r="B668" i="5"/>
  <c r="B664" i="5"/>
  <c r="B660" i="5"/>
  <c r="B656" i="5"/>
  <c r="B652" i="5"/>
  <c r="B648" i="5"/>
  <c r="B644" i="5"/>
  <c r="B640" i="5"/>
  <c r="B636" i="5"/>
  <c r="B632" i="5"/>
  <c r="B628" i="5"/>
  <c r="B624" i="5"/>
  <c r="B620" i="5"/>
  <c r="B616" i="5"/>
  <c r="B612" i="5"/>
  <c r="B608" i="5"/>
  <c r="B604" i="5"/>
  <c r="B600" i="5"/>
  <c r="B596" i="5"/>
  <c r="B592" i="5"/>
  <c r="B588" i="5"/>
  <c r="B584" i="5"/>
  <c r="B580" i="5"/>
  <c r="B576" i="5"/>
  <c r="B3295" i="5"/>
  <c r="B3291" i="5"/>
  <c r="B3287" i="5"/>
  <c r="B3283" i="5"/>
  <c r="B3279" i="5"/>
  <c r="B3275" i="5"/>
  <c r="B3271" i="5"/>
  <c r="B3267" i="5"/>
  <c r="B3263" i="5"/>
  <c r="B3259" i="5"/>
  <c r="B3255" i="5"/>
  <c r="B3251" i="5"/>
  <c r="B3247" i="5"/>
  <c r="B3243" i="5"/>
  <c r="B3239" i="5"/>
  <c r="B3235" i="5"/>
  <c r="B3231" i="5"/>
  <c r="B3227" i="5"/>
  <c r="B3223" i="5"/>
  <c r="B3219" i="5"/>
  <c r="B3215" i="5"/>
  <c r="B3211" i="5"/>
  <c r="B3207" i="5"/>
  <c r="B3203" i="5"/>
  <c r="B3199" i="5"/>
  <c r="B3195" i="5"/>
  <c r="B3191" i="5"/>
  <c r="B3187" i="5"/>
  <c r="B3183" i="5"/>
  <c r="B3179" i="5"/>
  <c r="B3175" i="5"/>
  <c r="B3171" i="5"/>
  <c r="B3167" i="5"/>
  <c r="B3163" i="5"/>
  <c r="B3159" i="5"/>
  <c r="B3155" i="5"/>
  <c r="B3151" i="5"/>
  <c r="B3147" i="5"/>
  <c r="B3143" i="5"/>
  <c r="B3139" i="5"/>
  <c r="B3135" i="5"/>
  <c r="B3131" i="5"/>
  <c r="B3127" i="5"/>
  <c r="B3123" i="5"/>
  <c r="B3119" i="5"/>
  <c r="B3115" i="5"/>
  <c r="B3111" i="5"/>
  <c r="B3107" i="5"/>
  <c r="B3103" i="5"/>
  <c r="B3099" i="5"/>
  <c r="B3095" i="5"/>
  <c r="B3091" i="5"/>
  <c r="B3087" i="5"/>
  <c r="B3083" i="5"/>
  <c r="B3079" i="5"/>
  <c r="B3075" i="5"/>
  <c r="B3071" i="5"/>
  <c r="B3067" i="5"/>
  <c r="B3063" i="5"/>
  <c r="B3059" i="5"/>
  <c r="B3055" i="5"/>
  <c r="B3051" i="5"/>
  <c r="B3047" i="5"/>
  <c r="B3043" i="5"/>
  <c r="B3039" i="5"/>
  <c r="B3035" i="5"/>
  <c r="B3031" i="5"/>
  <c r="B3027" i="5"/>
  <c r="B3023" i="5"/>
  <c r="B3019" i="5"/>
  <c r="B3015" i="5"/>
  <c r="B3011" i="5"/>
  <c r="B3007" i="5"/>
  <c r="B3003" i="5"/>
  <c r="B2999" i="5"/>
  <c r="B2995" i="5"/>
  <c r="B2991" i="5"/>
  <c r="B2987" i="5"/>
  <c r="B2983" i="5"/>
  <c r="B2979" i="5"/>
  <c r="B2975" i="5"/>
  <c r="B2971" i="5"/>
  <c r="B2967" i="5"/>
  <c r="B2963" i="5"/>
  <c r="B2959" i="5"/>
  <c r="B2955" i="5"/>
  <c r="B2951" i="5"/>
  <c r="B2947" i="5"/>
  <c r="B2943" i="5"/>
  <c r="B2939" i="5"/>
  <c r="B2935" i="5"/>
  <c r="B2931" i="5"/>
  <c r="B2927" i="5"/>
  <c r="B2923" i="5"/>
  <c r="B2919" i="5"/>
  <c r="B2915" i="5"/>
  <c r="B2911" i="5"/>
  <c r="B2907" i="5"/>
  <c r="B2903" i="5"/>
  <c r="B2899" i="5"/>
  <c r="B2895" i="5"/>
  <c r="B2891" i="5"/>
  <c r="B2887" i="5"/>
  <c r="B2883" i="5"/>
  <c r="B2879" i="5"/>
  <c r="B2875" i="5"/>
  <c r="B2871" i="5"/>
  <c r="B2867" i="5"/>
  <c r="B2863" i="5"/>
  <c r="B2859" i="5"/>
  <c r="B2855" i="5"/>
  <c r="B2851" i="5"/>
  <c r="B2847" i="5"/>
  <c r="B2843" i="5"/>
  <c r="B2839" i="5"/>
  <c r="B2835" i="5"/>
  <c r="B2831" i="5"/>
  <c r="B2827" i="5"/>
  <c r="B2823" i="5"/>
  <c r="B2819" i="5"/>
  <c r="B2815" i="5"/>
  <c r="B2811" i="5"/>
  <c r="B2807" i="5"/>
  <c r="B2803" i="5"/>
  <c r="B2799" i="5"/>
  <c r="B2795" i="5"/>
  <c r="B2791" i="5"/>
  <c r="B2787" i="5"/>
  <c r="B2783" i="5"/>
  <c r="B2779" i="5"/>
  <c r="B2775" i="5"/>
  <c r="B2771" i="5"/>
  <c r="B2767" i="5"/>
  <c r="B2763" i="5"/>
  <c r="B2759" i="5"/>
  <c r="B2755" i="5"/>
  <c r="B2751" i="5"/>
  <c r="B2747" i="5"/>
  <c r="B2743" i="5"/>
  <c r="B2739" i="5"/>
  <c r="B2735" i="5"/>
  <c r="B2731" i="5"/>
  <c r="B2727" i="5"/>
  <c r="B2723" i="5"/>
  <c r="B2719" i="5"/>
  <c r="B2715" i="5"/>
  <c r="B2711" i="5"/>
  <c r="B2707" i="5"/>
  <c r="B2703" i="5"/>
  <c r="B2699" i="5"/>
  <c r="B2695" i="5"/>
  <c r="B2691" i="5"/>
  <c r="B2687" i="5"/>
  <c r="B2683" i="5"/>
  <c r="B2679" i="5"/>
  <c r="B2675" i="5"/>
  <c r="B2671" i="5"/>
  <c r="B2667" i="5"/>
  <c r="B2663" i="5"/>
  <c r="B2659" i="5"/>
  <c r="B2655" i="5"/>
  <c r="B2651" i="5"/>
  <c r="B2647" i="5"/>
  <c r="B2643" i="5"/>
  <c r="B2639" i="5"/>
  <c r="B2635" i="5"/>
  <c r="B2631" i="5"/>
  <c r="B2627" i="5"/>
  <c r="B2623" i="5"/>
  <c r="B2619" i="5"/>
  <c r="B2615" i="5"/>
  <c r="B2611" i="5"/>
  <c r="B2607" i="5"/>
  <c r="B2603" i="5"/>
  <c r="B2599" i="5"/>
  <c r="B2595" i="5"/>
  <c r="B2591" i="5"/>
  <c r="B2587" i="5"/>
  <c r="B2583" i="5"/>
  <c r="B2579" i="5"/>
  <c r="B2575" i="5"/>
  <c r="B2571" i="5"/>
  <c r="B2567" i="5"/>
  <c r="B2563" i="5"/>
  <c r="B2559" i="5"/>
  <c r="B2555" i="5"/>
  <c r="B2551" i="5"/>
  <c r="B2547" i="5"/>
  <c r="B2543" i="5"/>
  <c r="B2539" i="5"/>
  <c r="B2535" i="5"/>
  <c r="B2531" i="5"/>
  <c r="B2527" i="5"/>
  <c r="B2523" i="5"/>
  <c r="B2519" i="5"/>
  <c r="B2515" i="5"/>
  <c r="B2511" i="5"/>
  <c r="B2507" i="5"/>
  <c r="B2503" i="5"/>
  <c r="B2499" i="5"/>
  <c r="B2495" i="5"/>
  <c r="B2491" i="5"/>
  <c r="B2487" i="5"/>
  <c r="B2483" i="5"/>
  <c r="B2479" i="5"/>
  <c r="B2475" i="5"/>
  <c r="B2471" i="5"/>
  <c r="B2467" i="5"/>
  <c r="B2463" i="5"/>
  <c r="B2459" i="5"/>
  <c r="B2455" i="5"/>
  <c r="B2451" i="5"/>
  <c r="B2447" i="5"/>
  <c r="B2443" i="5"/>
  <c r="B2439" i="5"/>
  <c r="B2435" i="5"/>
  <c r="B2431" i="5"/>
  <c r="B2427" i="5"/>
  <c r="B2423" i="5"/>
  <c r="B2419" i="5"/>
  <c r="B2415" i="5"/>
  <c r="B2411" i="5"/>
  <c r="B2407" i="5"/>
  <c r="B2403" i="5"/>
  <c r="B2399" i="5"/>
  <c r="B2395" i="5"/>
  <c r="B2391" i="5"/>
  <c r="B2387" i="5"/>
  <c r="B2383" i="5"/>
  <c r="B2379" i="5"/>
  <c r="B2375" i="5"/>
  <c r="B2371" i="5"/>
  <c r="B2367" i="5"/>
  <c r="B2363" i="5"/>
  <c r="B2359" i="5"/>
  <c r="B2355" i="5"/>
  <c r="B2351" i="5"/>
  <c r="B2347" i="5"/>
  <c r="B2343" i="5"/>
  <c r="B2339" i="5"/>
  <c r="B2335" i="5"/>
  <c r="B2331" i="5"/>
  <c r="B2327" i="5"/>
  <c r="B2323" i="5"/>
  <c r="B2319" i="5"/>
  <c r="B2315" i="5"/>
  <c r="B2311" i="5"/>
  <c r="B2307" i="5"/>
  <c r="B2303" i="5"/>
  <c r="B2299" i="5"/>
  <c r="B2295" i="5"/>
  <c r="B2291" i="5"/>
  <c r="B2287" i="5"/>
  <c r="B2283" i="5"/>
  <c r="B2279" i="5"/>
  <c r="B2275" i="5"/>
  <c r="B2271" i="5"/>
  <c r="B2267" i="5"/>
  <c r="B2263" i="5"/>
  <c r="B2259" i="5"/>
  <c r="B2255" i="5"/>
  <c r="B2251" i="5"/>
  <c r="B2247" i="5"/>
  <c r="B2243" i="5"/>
  <c r="B2239" i="5"/>
  <c r="B2235" i="5"/>
  <c r="B2231" i="5"/>
  <c r="B2227" i="5"/>
  <c r="B2223" i="5"/>
  <c r="B2219" i="5"/>
  <c r="B2215" i="5"/>
  <c r="B2211" i="5"/>
  <c r="B2207" i="5"/>
  <c r="B2203" i="5"/>
  <c r="B2199" i="5"/>
  <c r="B2195" i="5"/>
  <c r="B2191" i="5"/>
  <c r="B2187" i="5"/>
  <c r="B2183" i="5"/>
  <c r="B2179" i="5"/>
  <c r="B2175" i="5"/>
  <c r="B2171" i="5"/>
  <c r="B2167" i="5"/>
  <c r="B2163" i="5"/>
  <c r="B2159" i="5"/>
  <c r="B2155" i="5"/>
  <c r="B2151" i="5"/>
  <c r="B2147" i="5"/>
  <c r="B2143" i="5"/>
  <c r="B2139" i="5"/>
  <c r="B2135" i="5"/>
  <c r="B2131" i="5"/>
  <c r="B2127" i="5"/>
  <c r="B2123" i="5"/>
  <c r="B2119" i="5"/>
  <c r="B2115" i="5"/>
  <c r="B2111" i="5"/>
  <c r="B2107" i="5"/>
  <c r="B2103" i="5"/>
  <c r="B2099" i="5"/>
  <c r="B2095" i="5"/>
  <c r="B2091" i="5"/>
  <c r="B2087" i="5"/>
  <c r="B2083" i="5"/>
  <c r="B2079" i="5"/>
  <c r="B2075" i="5"/>
  <c r="B2071" i="5"/>
  <c r="B2067" i="5"/>
  <c r="B2063" i="5"/>
  <c r="B2059" i="5"/>
  <c r="B2055" i="5"/>
  <c r="B2051" i="5"/>
  <c r="B2047" i="5"/>
  <c r="B2043" i="5"/>
  <c r="B2039" i="5"/>
  <c r="B2035" i="5"/>
  <c r="B2031" i="5"/>
  <c r="B2027" i="5"/>
  <c r="B2023" i="5"/>
  <c r="B2019" i="5"/>
  <c r="B2015" i="5"/>
  <c r="B2011" i="5"/>
  <c r="B2007" i="5"/>
  <c r="B2003" i="5"/>
  <c r="B1999" i="5"/>
  <c r="B1995" i="5"/>
  <c r="B1991" i="5"/>
  <c r="B1987" i="5"/>
  <c r="B1983" i="5"/>
  <c r="B1979" i="5"/>
  <c r="B1975" i="5"/>
  <c r="B1971" i="5"/>
  <c r="B1967" i="5"/>
  <c r="B1963" i="5"/>
  <c r="B1959" i="5"/>
  <c r="B1955" i="5"/>
  <c r="B1951" i="5"/>
  <c r="B1947" i="5"/>
  <c r="B1943" i="5"/>
  <c r="B1939" i="5"/>
  <c r="B1935" i="5"/>
  <c r="B1931" i="5"/>
  <c r="B1927" i="5"/>
  <c r="B1923" i="5"/>
  <c r="B1919" i="5"/>
  <c r="B1915" i="5"/>
  <c r="B1911" i="5"/>
  <c r="B1907" i="5"/>
  <c r="B1903" i="5"/>
  <c r="B1899" i="5"/>
  <c r="B1895" i="5"/>
  <c r="B1891" i="5"/>
  <c r="B1887" i="5"/>
  <c r="B1883" i="5"/>
  <c r="B1879" i="5"/>
  <c r="B1875" i="5"/>
  <c r="B1871" i="5"/>
  <c r="B1867" i="5"/>
  <c r="B1863" i="5"/>
  <c r="B1859" i="5"/>
  <c r="B1855" i="5"/>
  <c r="B1851" i="5"/>
  <c r="B1847" i="5"/>
  <c r="B1843" i="5"/>
  <c r="B1839" i="5"/>
  <c r="B1835" i="5"/>
  <c r="B1831" i="5"/>
  <c r="B1827" i="5"/>
  <c r="B1823" i="5"/>
  <c r="B1819" i="5"/>
  <c r="B1815" i="5"/>
  <c r="B1811" i="5"/>
  <c r="B1807" i="5"/>
  <c r="B1803" i="5"/>
  <c r="B1799" i="5"/>
  <c r="B1795" i="5"/>
  <c r="B1791" i="5"/>
  <c r="B1787" i="5"/>
  <c r="B1783" i="5"/>
  <c r="B1779" i="5"/>
  <c r="B1775" i="5"/>
  <c r="B1771" i="5"/>
  <c r="B1767" i="5"/>
  <c r="B1763" i="5"/>
  <c r="B1759" i="5"/>
  <c r="B1755" i="5"/>
  <c r="B1751" i="5"/>
  <c r="B1747" i="5"/>
  <c r="B1743" i="5"/>
  <c r="B1739" i="5"/>
  <c r="B1735" i="5"/>
  <c r="B1731" i="5"/>
  <c r="B1727" i="5"/>
  <c r="B1723" i="5"/>
  <c r="B1719" i="5"/>
  <c r="B1715" i="5"/>
  <c r="B1711" i="5"/>
  <c r="B1707" i="5"/>
  <c r="B1703" i="5"/>
  <c r="B1699" i="5"/>
  <c r="B1695" i="5"/>
  <c r="B1691" i="5"/>
  <c r="B1687" i="5"/>
  <c r="B1683" i="5"/>
  <c r="B1679" i="5"/>
  <c r="B1675" i="5"/>
  <c r="B1671" i="5"/>
  <c r="B1667" i="5"/>
  <c r="B1663" i="5"/>
  <c r="B1659" i="5"/>
  <c r="B1655" i="5"/>
  <c r="B1651" i="5"/>
  <c r="B1647" i="5"/>
  <c r="B1643" i="5"/>
  <c r="B1639" i="5"/>
  <c r="B1635" i="5"/>
  <c r="B1631" i="5"/>
  <c r="B1627" i="5"/>
  <c r="B1623" i="5"/>
  <c r="B1619" i="5"/>
  <c r="B1615" i="5"/>
  <c r="B1611" i="5"/>
  <c r="B1607" i="5"/>
  <c r="B1603" i="5"/>
  <c r="B1599" i="5"/>
  <c r="B1595" i="5"/>
  <c r="B1591" i="5"/>
  <c r="B1587" i="5"/>
  <c r="B1583" i="5"/>
  <c r="B1579" i="5"/>
  <c r="B1575" i="5"/>
  <c r="B1571" i="5"/>
  <c r="B1567" i="5"/>
  <c r="B1563" i="5"/>
  <c r="B1559" i="5"/>
  <c r="B1555" i="5"/>
  <c r="B1551" i="5"/>
  <c r="B1547" i="5"/>
  <c r="B1543" i="5"/>
  <c r="B1539" i="5"/>
  <c r="B1535" i="5"/>
  <c r="B1531" i="5"/>
  <c r="B1527" i="5"/>
  <c r="B1523" i="5"/>
  <c r="B1519" i="5"/>
  <c r="B1515" i="5"/>
  <c r="B1511" i="5"/>
  <c r="B1507" i="5"/>
  <c r="B1503" i="5"/>
  <c r="B1499" i="5"/>
  <c r="B1495" i="5"/>
  <c r="B1491" i="5"/>
  <c r="B1487" i="5"/>
  <c r="B1483" i="5"/>
  <c r="B1479" i="5"/>
  <c r="B1475" i="5"/>
  <c r="B1471" i="5"/>
  <c r="B1467" i="5"/>
  <c r="B1463" i="5"/>
  <c r="B1459" i="5"/>
  <c r="B1455" i="5"/>
  <c r="B1451" i="5"/>
  <c r="B1447" i="5"/>
  <c r="B1443" i="5"/>
  <c r="B1439" i="5"/>
  <c r="B1435" i="5"/>
  <c r="B1431" i="5"/>
  <c r="B1427" i="5"/>
  <c r="B1423" i="5"/>
  <c r="B1419" i="5"/>
  <c r="B1415" i="5"/>
  <c r="B1411" i="5"/>
  <c r="B1407" i="5"/>
  <c r="B1403" i="5"/>
  <c r="B1399" i="5"/>
  <c r="B1395" i="5"/>
  <c r="B1391" i="5"/>
  <c r="B1387" i="5"/>
  <c r="B1383" i="5"/>
  <c r="B1379" i="5"/>
  <c r="B1375" i="5"/>
  <c r="B1371" i="5"/>
  <c r="B1367" i="5"/>
  <c r="B1363" i="5"/>
  <c r="B1359" i="5"/>
  <c r="B1355" i="5"/>
  <c r="B1351" i="5"/>
  <c r="B1347" i="5"/>
  <c r="B1343" i="5"/>
  <c r="B1339" i="5"/>
  <c r="B1335" i="5"/>
  <c r="B1331" i="5"/>
  <c r="B1327" i="5"/>
  <c r="B1323" i="5"/>
  <c r="B1319" i="5"/>
  <c r="B1315" i="5"/>
  <c r="B1311" i="5"/>
  <c r="B1307" i="5"/>
  <c r="B1303" i="5"/>
  <c r="B1299" i="5"/>
  <c r="B1295" i="5"/>
  <c r="B1291" i="5"/>
  <c r="B1287" i="5"/>
  <c r="B1283" i="5"/>
  <c r="B1279" i="5"/>
  <c r="B1275" i="5"/>
  <c r="B1271" i="5"/>
  <c r="B1267" i="5"/>
  <c r="B1263" i="5"/>
  <c r="B1259" i="5"/>
  <c r="B1255" i="5"/>
  <c r="B1251" i="5"/>
  <c r="B1247" i="5"/>
  <c r="B1243" i="5"/>
  <c r="B1239" i="5"/>
  <c r="B1235" i="5"/>
  <c r="B1231" i="5"/>
  <c r="B1227" i="5"/>
  <c r="B1223" i="5"/>
  <c r="B1219" i="5"/>
  <c r="B1215" i="5"/>
  <c r="B1211" i="5"/>
  <c r="B1207" i="5"/>
  <c r="B1203" i="5"/>
  <c r="B1199" i="5"/>
  <c r="B1195" i="5"/>
  <c r="B1191" i="5"/>
  <c r="B1187" i="5"/>
  <c r="B1183" i="5"/>
  <c r="B1179" i="5"/>
  <c r="B1175" i="5"/>
  <c r="B1171" i="5"/>
  <c r="B1167" i="5"/>
  <c r="B1163" i="5"/>
  <c r="B1159" i="5"/>
  <c r="B1155" i="5"/>
  <c r="B1151" i="5"/>
  <c r="B1147" i="5"/>
  <c r="B1143" i="5"/>
  <c r="B1139" i="5"/>
  <c r="B1135" i="5"/>
  <c r="B1131" i="5"/>
  <c r="B1127" i="5"/>
  <c r="B1123" i="5"/>
  <c r="B1119" i="5"/>
  <c r="B1115" i="5"/>
  <c r="B1111" i="5"/>
  <c r="B1107" i="5"/>
  <c r="B1103" i="5"/>
  <c r="B1099" i="5"/>
  <c r="B1095" i="5"/>
  <c r="B1091" i="5"/>
  <c r="B1087" i="5"/>
  <c r="B1083" i="5"/>
  <c r="B1079" i="5"/>
  <c r="B1075" i="5"/>
  <c r="B1071" i="5"/>
  <c r="B1067" i="5"/>
  <c r="B1063" i="5"/>
  <c r="B1059" i="5"/>
  <c r="B1055" i="5"/>
  <c r="B1051" i="5"/>
  <c r="B1047" i="5"/>
  <c r="B1043" i="5"/>
  <c r="B1039" i="5"/>
  <c r="B1035" i="5"/>
  <c r="B1031" i="5"/>
  <c r="B1027" i="5"/>
  <c r="B1023" i="5"/>
  <c r="B1019" i="5"/>
  <c r="B1015" i="5"/>
  <c r="B1011" i="5"/>
  <c r="B1007" i="5"/>
  <c r="B1003" i="5"/>
  <c r="B999" i="5"/>
  <c r="B995" i="5"/>
  <c r="B991" i="5"/>
  <c r="B987" i="5"/>
  <c r="B983" i="5"/>
  <c r="B979" i="5"/>
  <c r="B975" i="5"/>
  <c r="B971" i="5"/>
  <c r="B967" i="5"/>
  <c r="B963" i="5"/>
  <c r="B959" i="5"/>
  <c r="B955" i="5"/>
  <c r="B951" i="5"/>
  <c r="B947" i="5"/>
  <c r="B943" i="5"/>
  <c r="B939" i="5"/>
  <c r="B935" i="5"/>
  <c r="B931" i="5"/>
  <c r="B927" i="5"/>
  <c r="B923" i="5"/>
  <c r="B919" i="5"/>
  <c r="B915" i="5"/>
  <c r="B911" i="5"/>
  <c r="B907" i="5"/>
  <c r="B903" i="5"/>
  <c r="B899" i="5"/>
  <c r="B895" i="5"/>
  <c r="B891" i="5"/>
  <c r="B887" i="5"/>
  <c r="B883" i="5"/>
  <c r="B879" i="5"/>
  <c r="B875" i="5"/>
  <c r="B871" i="5"/>
  <c r="B867" i="5"/>
  <c r="B863" i="5"/>
  <c r="B859" i="5"/>
  <c r="B855" i="5"/>
  <c r="B851" i="5"/>
  <c r="B847" i="5"/>
  <c r="B843" i="5"/>
  <c r="B839" i="5"/>
  <c r="B835" i="5"/>
  <c r="B831" i="5"/>
  <c r="B827" i="5"/>
  <c r="B823" i="5"/>
  <c r="B819" i="5"/>
  <c r="B815" i="5"/>
  <c r="B811" i="5"/>
  <c r="B807" i="5"/>
  <c r="B803" i="5"/>
  <c r="B799" i="5"/>
  <c r="B795" i="5"/>
  <c r="B791" i="5"/>
  <c r="B787" i="5"/>
  <c r="B783" i="5"/>
  <c r="B779" i="5"/>
  <c r="B775" i="5"/>
  <c r="B771" i="5"/>
  <c r="B767" i="5"/>
  <c r="B763" i="5"/>
  <c r="B759" i="5"/>
  <c r="B755" i="5"/>
  <c r="B751" i="5"/>
  <c r="B747" i="5"/>
  <c r="B743" i="5"/>
  <c r="B739" i="5"/>
  <c r="B735" i="5"/>
  <c r="B731" i="5"/>
  <c r="B727" i="5"/>
  <c r="B723" i="5"/>
  <c r="B719" i="5"/>
  <c r="B715" i="5"/>
  <c r="B711" i="5"/>
  <c r="B707" i="5"/>
  <c r="B703" i="5"/>
  <c r="B699" i="5"/>
  <c r="B695" i="5"/>
  <c r="B691" i="5"/>
  <c r="B687" i="5"/>
  <c r="B683" i="5"/>
  <c r="B679" i="5"/>
  <c r="B675" i="5"/>
  <c r="B671" i="5"/>
  <c r="B667" i="5"/>
  <c r="B663" i="5"/>
  <c r="B659" i="5"/>
  <c r="B655" i="5"/>
  <c r="B651" i="5"/>
  <c r="B647" i="5"/>
  <c r="B643" i="5"/>
  <c r="B639" i="5"/>
  <c r="B635" i="5"/>
  <c r="B631" i="5"/>
  <c r="B627" i="5"/>
  <c r="B623" i="5"/>
  <c r="B619" i="5"/>
  <c r="B615" i="5"/>
  <c r="B611" i="5"/>
  <c r="B607" i="5"/>
  <c r="B603" i="5"/>
  <c r="B599" i="5"/>
  <c r="B595" i="5"/>
  <c r="B591" i="5"/>
  <c r="B587" i="5"/>
  <c r="B583" i="5"/>
  <c r="B579" i="5"/>
  <c r="B575" i="5"/>
  <c r="B3302" i="5"/>
  <c r="B3298" i="5"/>
  <c r="B3294" i="5"/>
  <c r="B3290" i="5"/>
  <c r="B3286" i="5"/>
  <c r="B3282" i="5"/>
  <c r="B3278" i="5"/>
  <c r="B3274" i="5"/>
  <c r="B3270" i="5"/>
  <c r="B3266" i="5"/>
  <c r="B3262" i="5"/>
  <c r="B3258" i="5"/>
  <c r="B3254" i="5"/>
  <c r="B3250" i="5"/>
  <c r="B3246" i="5"/>
  <c r="B3242" i="5"/>
  <c r="B3238" i="5"/>
  <c r="B3234" i="5"/>
  <c r="B3230" i="5"/>
  <c r="B3226" i="5"/>
  <c r="B3222" i="5"/>
  <c r="B3218" i="5"/>
  <c r="B3214" i="5"/>
  <c r="B3210" i="5"/>
  <c r="B3206" i="5"/>
  <c r="B3202" i="5"/>
  <c r="B3198" i="5"/>
  <c r="B3194" i="5"/>
  <c r="B3190" i="5"/>
  <c r="B3186" i="5"/>
  <c r="B3182" i="5"/>
  <c r="B3178" i="5"/>
  <c r="B3174" i="5"/>
  <c r="B3170" i="5"/>
  <c r="B3166" i="5"/>
  <c r="B3162" i="5"/>
  <c r="B3158" i="5"/>
  <c r="B3154" i="5"/>
  <c r="B3150" i="5"/>
  <c r="B3146" i="5"/>
  <c r="B3142" i="5"/>
  <c r="B3138" i="5"/>
  <c r="B3134" i="5"/>
  <c r="B3130" i="5"/>
  <c r="B3126" i="5"/>
  <c r="B3122" i="5"/>
  <c r="B3118" i="5"/>
  <c r="B3114" i="5"/>
  <c r="B3110" i="5"/>
  <c r="B3106" i="5"/>
  <c r="B3102" i="5"/>
  <c r="B3098" i="5"/>
  <c r="B3094" i="5"/>
  <c r="B3090" i="5"/>
  <c r="B3086" i="5"/>
  <c r="B3082" i="5"/>
  <c r="B3078" i="5"/>
  <c r="B3074" i="5"/>
  <c r="B3070" i="5"/>
  <c r="B3066" i="5"/>
  <c r="B3062" i="5"/>
  <c r="B3058" i="5"/>
  <c r="B3054" i="5"/>
  <c r="B3050" i="5"/>
  <c r="B3046" i="5"/>
  <c r="B3042" i="5"/>
  <c r="B3038" i="5"/>
  <c r="B3034" i="5"/>
  <c r="B3030" i="5"/>
  <c r="B3026" i="5"/>
  <c r="B3022" i="5"/>
  <c r="B3018" i="5"/>
  <c r="B3014" i="5"/>
  <c r="B3010" i="5"/>
  <c r="B3006" i="5"/>
  <c r="B3002" i="5"/>
  <c r="B2998" i="5"/>
  <c r="B2994" i="5"/>
  <c r="B2990" i="5"/>
  <c r="B2986" i="5"/>
  <c r="B2982" i="5"/>
  <c r="B2978" i="5"/>
  <c r="B2974" i="5"/>
  <c r="B2970" i="5"/>
  <c r="B2966" i="5"/>
  <c r="B2962" i="5"/>
  <c r="B2958" i="5"/>
  <c r="B2954" i="5"/>
  <c r="B2950" i="5"/>
  <c r="B2946" i="5"/>
  <c r="B2942" i="5"/>
  <c r="B2938" i="5"/>
  <c r="B2934" i="5"/>
  <c r="B2930" i="5"/>
  <c r="B2926" i="5"/>
  <c r="B2922" i="5"/>
  <c r="B2918" i="5"/>
  <c r="B2914" i="5"/>
  <c r="B2910" i="5"/>
  <c r="B2906" i="5"/>
  <c r="B2902" i="5"/>
  <c r="B2898" i="5"/>
  <c r="B2894" i="5"/>
  <c r="B2890" i="5"/>
  <c r="B2886" i="5"/>
  <c r="B2882" i="5"/>
  <c r="B2878" i="5"/>
  <c r="B2874" i="5"/>
  <c r="B2870" i="5"/>
  <c r="B2866" i="5"/>
  <c r="B2862" i="5"/>
  <c r="B2858" i="5"/>
  <c r="B2854" i="5"/>
  <c r="B2850" i="5"/>
  <c r="B2846" i="5"/>
  <c r="B2842" i="5"/>
  <c r="B2838" i="5"/>
  <c r="B2834" i="5"/>
  <c r="B2830" i="5"/>
  <c r="B2826" i="5"/>
  <c r="B2822" i="5"/>
  <c r="B2818" i="5"/>
  <c r="B2814" i="5"/>
  <c r="B2810" i="5"/>
  <c r="B2806" i="5"/>
  <c r="B2802" i="5"/>
  <c r="B2798" i="5"/>
  <c r="B2794" i="5"/>
  <c r="B2790" i="5"/>
  <c r="B2786" i="5"/>
  <c r="B2782" i="5"/>
  <c r="B2778" i="5"/>
  <c r="B2774" i="5"/>
  <c r="B2770" i="5"/>
  <c r="B2766" i="5"/>
  <c r="B2762" i="5"/>
  <c r="B2758" i="5"/>
  <c r="B2754" i="5"/>
  <c r="B2750" i="5"/>
  <c r="B2746" i="5"/>
  <c r="B2742" i="5"/>
  <c r="B2738" i="5"/>
  <c r="B2734" i="5"/>
  <c r="B2730" i="5"/>
  <c r="B2726" i="5"/>
  <c r="B2722" i="5"/>
  <c r="B2718" i="5"/>
  <c r="B2714" i="5"/>
  <c r="B2710" i="5"/>
  <c r="B2706" i="5"/>
  <c r="B2702" i="5"/>
  <c r="B2698" i="5"/>
  <c r="B2694" i="5"/>
  <c r="B2690" i="5"/>
  <c r="B2686" i="5"/>
  <c r="B2682" i="5"/>
  <c r="B2678" i="5"/>
  <c r="B2674" i="5"/>
  <c r="B2670" i="5"/>
  <c r="B2666" i="5"/>
  <c r="B2662" i="5"/>
  <c r="B2658" i="5"/>
  <c r="B2654" i="5"/>
  <c r="B2650" i="5"/>
  <c r="B2646" i="5"/>
  <c r="B2642" i="5"/>
  <c r="B2638" i="5"/>
  <c r="B2634" i="5"/>
  <c r="B2630" i="5"/>
  <c r="B2626" i="5"/>
  <c r="B2622" i="5"/>
  <c r="B2618" i="5"/>
  <c r="B2614" i="5"/>
  <c r="B2610" i="5"/>
  <c r="B2606" i="5"/>
  <c r="B2602" i="5"/>
  <c r="B2598" i="5"/>
  <c r="B2594" i="5"/>
  <c r="B2590" i="5"/>
  <c r="B2586" i="5"/>
  <c r="B2582" i="5"/>
  <c r="B2578" i="5"/>
  <c r="B2574" i="5"/>
  <c r="B2570" i="5"/>
  <c r="B2566" i="5"/>
  <c r="B2562" i="5"/>
  <c r="B2558" i="5"/>
  <c r="B2554" i="5"/>
  <c r="B2550" i="5"/>
  <c r="B2546" i="5"/>
  <c r="B2542" i="5"/>
  <c r="B2538" i="5"/>
  <c r="B2534" i="5"/>
  <c r="B2530" i="5"/>
  <c r="B2526" i="5"/>
  <c r="B2522" i="5"/>
  <c r="B2518" i="5"/>
  <c r="B2514" i="5"/>
  <c r="B2510" i="5"/>
  <c r="B2506" i="5"/>
  <c r="B2502" i="5"/>
  <c r="B2498" i="5"/>
  <c r="B2494" i="5"/>
  <c r="B2490" i="5"/>
  <c r="B2486" i="5"/>
  <c r="B2482" i="5"/>
  <c r="B2478" i="5"/>
  <c r="B2474" i="5"/>
  <c r="B2470" i="5"/>
  <c r="B2466" i="5"/>
  <c r="B2462" i="5"/>
  <c r="B2458" i="5"/>
  <c r="B2454" i="5"/>
  <c r="B2450" i="5"/>
  <c r="B2446" i="5"/>
  <c r="B2442" i="5"/>
  <c r="B2438" i="5"/>
  <c r="B2434" i="5"/>
  <c r="B2430" i="5"/>
  <c r="B2426" i="5"/>
  <c r="B2422" i="5"/>
  <c r="B2418" i="5"/>
  <c r="B2414" i="5"/>
  <c r="B2410" i="5"/>
  <c r="B2406" i="5"/>
  <c r="B2402" i="5"/>
  <c r="B2398" i="5"/>
  <c r="B2394" i="5"/>
  <c r="B2390" i="5"/>
  <c r="B2386" i="5"/>
  <c r="B2382" i="5"/>
  <c r="B2378" i="5"/>
  <c r="B2374" i="5"/>
  <c r="B2370" i="5"/>
  <c r="B2366" i="5"/>
  <c r="B2362" i="5"/>
  <c r="B2358" i="5"/>
  <c r="B2354" i="5"/>
  <c r="B2350" i="5"/>
  <c r="B2346" i="5"/>
  <c r="B2342" i="5"/>
  <c r="B2338" i="5"/>
  <c r="B2334" i="5"/>
  <c r="B2330" i="5"/>
  <c r="B2326" i="5"/>
  <c r="B2322" i="5"/>
  <c r="B2318" i="5"/>
  <c r="B2314" i="5"/>
  <c r="B2310" i="5"/>
  <c r="B2306" i="5"/>
  <c r="B2302" i="5"/>
  <c r="B2298" i="5"/>
  <c r="B2294" i="5"/>
  <c r="B2290" i="5"/>
  <c r="B2286" i="5"/>
  <c r="B2282" i="5"/>
  <c r="B2278" i="5"/>
  <c r="B2274" i="5"/>
  <c r="B2270" i="5"/>
  <c r="B2266" i="5"/>
  <c r="B2262" i="5"/>
  <c r="B2258" i="5"/>
  <c r="B2254" i="5"/>
  <c r="B2250" i="5"/>
  <c r="B2246" i="5"/>
  <c r="B2242" i="5"/>
  <c r="B2238" i="5"/>
  <c r="B2234" i="5"/>
  <c r="B2230" i="5"/>
  <c r="B2226" i="5"/>
  <c r="B2222" i="5"/>
  <c r="B2218" i="5"/>
  <c r="B2214" i="5"/>
  <c r="B2210" i="5"/>
  <c r="B2206" i="5"/>
  <c r="B2202" i="5"/>
  <c r="B2198" i="5"/>
  <c r="B2194" i="5"/>
  <c r="B2190" i="5"/>
  <c r="B2186" i="5"/>
  <c r="B2182" i="5"/>
  <c r="B2178" i="5"/>
  <c r="B2174" i="5"/>
  <c r="B2170" i="5"/>
  <c r="B2166" i="5"/>
  <c r="B2162" i="5"/>
  <c r="B2158" i="5"/>
  <c r="B2154" i="5"/>
  <c r="B2150" i="5"/>
  <c r="B2146" i="5"/>
  <c r="B2142" i="5"/>
  <c r="B2138" i="5"/>
  <c r="B2134" i="5"/>
  <c r="B2130" i="5"/>
  <c r="B2126" i="5"/>
  <c r="B2122" i="5"/>
  <c r="B2118" i="5"/>
  <c r="B2114" i="5"/>
  <c r="B2110" i="5"/>
  <c r="B2106" i="5"/>
  <c r="B2102" i="5"/>
  <c r="B2098" i="5"/>
  <c r="B2094" i="5"/>
  <c r="B2090" i="5"/>
  <c r="B2086" i="5"/>
  <c r="B2082" i="5"/>
  <c r="B2078" i="5"/>
  <c r="B2074" i="5"/>
  <c r="B2070" i="5"/>
  <c r="B2066" i="5"/>
  <c r="B2062" i="5"/>
  <c r="B2058" i="5"/>
  <c r="B2054" i="5"/>
  <c r="B2050" i="5"/>
  <c r="B2046" i="5"/>
  <c r="B2042" i="5"/>
  <c r="B2038" i="5"/>
  <c r="B2034" i="5"/>
  <c r="B2030" i="5"/>
  <c r="B2026" i="5"/>
  <c r="B2022" i="5"/>
  <c r="B2018" i="5"/>
  <c r="B2014" i="5"/>
  <c r="B2010" i="5"/>
  <c r="B2006" i="5"/>
  <c r="B2002" i="5"/>
  <c r="B1998" i="5"/>
  <c r="B1994" i="5"/>
  <c r="B1990" i="5"/>
  <c r="B1986" i="5"/>
  <c r="B1982" i="5"/>
  <c r="B1978" i="5"/>
  <c r="B1974" i="5"/>
  <c r="B1970" i="5"/>
  <c r="B1966" i="5"/>
  <c r="B1962" i="5"/>
  <c r="B1958" i="5"/>
  <c r="B1954" i="5"/>
  <c r="B1950" i="5"/>
  <c r="B1946" i="5"/>
  <c r="B1942" i="5"/>
  <c r="B1938" i="5"/>
  <c r="B1934" i="5"/>
  <c r="B1930" i="5"/>
  <c r="B1926" i="5"/>
  <c r="B1922" i="5"/>
  <c r="B1918" i="5"/>
  <c r="B1914" i="5"/>
  <c r="B1910" i="5"/>
  <c r="B1906" i="5"/>
  <c r="B1902" i="5"/>
  <c r="B1898" i="5"/>
  <c r="B1894" i="5"/>
  <c r="B1890" i="5"/>
  <c r="B1886" i="5"/>
  <c r="B1882" i="5"/>
  <c r="B1878" i="5"/>
  <c r="B1874" i="5"/>
  <c r="B1870" i="5"/>
  <c r="B1866" i="5"/>
  <c r="B1862" i="5"/>
  <c r="B1858" i="5"/>
  <c r="B1854" i="5"/>
  <c r="B1850" i="5"/>
  <c r="B1846" i="5"/>
  <c r="B1842" i="5"/>
  <c r="B1838" i="5"/>
  <c r="B1834" i="5"/>
  <c r="B1830" i="5"/>
  <c r="B1826" i="5"/>
  <c r="B1822" i="5"/>
  <c r="B1818" i="5"/>
  <c r="B1814" i="5"/>
  <c r="B1810" i="5"/>
  <c r="B1806" i="5"/>
  <c r="B1802" i="5"/>
  <c r="B1798" i="5"/>
  <c r="B1794" i="5"/>
  <c r="B1790" i="5"/>
  <c r="B1786" i="5"/>
  <c r="B1782" i="5"/>
  <c r="B1778" i="5"/>
  <c r="B1774" i="5"/>
  <c r="B1770" i="5"/>
  <c r="B1766" i="5"/>
  <c r="B1762" i="5"/>
  <c r="B1758" i="5"/>
  <c r="B1754" i="5"/>
  <c r="B1750" i="5"/>
  <c r="B1746" i="5"/>
  <c r="B1742" i="5"/>
  <c r="B1738" i="5"/>
  <c r="B1734" i="5"/>
  <c r="B1730" i="5"/>
  <c r="B1726" i="5"/>
  <c r="B1722" i="5"/>
  <c r="B1718" i="5"/>
  <c r="B1714" i="5"/>
  <c r="B1710" i="5"/>
  <c r="B1706" i="5"/>
  <c r="B1702" i="5"/>
  <c r="B1698" i="5"/>
  <c r="B1694" i="5"/>
  <c r="B1690" i="5"/>
  <c r="B1686" i="5"/>
  <c r="B1682" i="5"/>
  <c r="B1678" i="5"/>
  <c r="B1674" i="5"/>
  <c r="B1670" i="5"/>
  <c r="B1666" i="5"/>
  <c r="B1662" i="5"/>
  <c r="B1658" i="5"/>
  <c r="B1654" i="5"/>
  <c r="B1650" i="5"/>
  <c r="B1646" i="5"/>
  <c r="B1642" i="5"/>
  <c r="B1638" i="5"/>
  <c r="B1634" i="5"/>
  <c r="B1630" i="5"/>
  <c r="B1626" i="5"/>
  <c r="B1622" i="5"/>
  <c r="B1618" i="5"/>
  <c r="B1614" i="5"/>
  <c r="B1610" i="5"/>
  <c r="B1606" i="5"/>
  <c r="B1602" i="5"/>
  <c r="B1598" i="5"/>
  <c r="B1594" i="5"/>
  <c r="B1590" i="5"/>
  <c r="B1586" i="5"/>
  <c r="B1582" i="5"/>
  <c r="B1578" i="5"/>
  <c r="B1574" i="5"/>
  <c r="B1570" i="5"/>
  <c r="B1566" i="5"/>
  <c r="B1562" i="5"/>
  <c r="B1558" i="5"/>
  <c r="B1554" i="5"/>
  <c r="B1550" i="5"/>
  <c r="B1546" i="5"/>
  <c r="B1542" i="5"/>
  <c r="B1538" i="5"/>
  <c r="B1534" i="5"/>
  <c r="B1530" i="5"/>
  <c r="B1526" i="5"/>
  <c r="B1522" i="5"/>
  <c r="B1518" i="5"/>
  <c r="B1514" i="5"/>
  <c r="B1510" i="5"/>
  <c r="B1506" i="5"/>
  <c r="B1502" i="5"/>
  <c r="B1498" i="5"/>
  <c r="B1494" i="5"/>
  <c r="B1490" i="5"/>
  <c r="B1486" i="5"/>
  <c r="B1482" i="5"/>
  <c r="B1478" i="5"/>
  <c r="B1474" i="5"/>
  <c r="B1470" i="5"/>
  <c r="B1466" i="5"/>
  <c r="B1462" i="5"/>
  <c r="B1458" i="5"/>
  <c r="B1454" i="5"/>
  <c r="B1450" i="5"/>
  <c r="B1446" i="5"/>
  <c r="B1442" i="5"/>
  <c r="B1438" i="5"/>
  <c r="B1434" i="5"/>
  <c r="B1430" i="5"/>
  <c r="B1426" i="5"/>
  <c r="B1422" i="5"/>
  <c r="B1418" i="5"/>
  <c r="B1414" i="5"/>
  <c r="B1410" i="5"/>
  <c r="B1406" i="5"/>
  <c r="B1402" i="5"/>
  <c r="B1398" i="5"/>
  <c r="B1394" i="5"/>
  <c r="B1390" i="5"/>
  <c r="B1386" i="5"/>
  <c r="B1382" i="5"/>
  <c r="B1378" i="5"/>
  <c r="B1374" i="5"/>
  <c r="B1370" i="5"/>
  <c r="B1366" i="5"/>
  <c r="B1362" i="5"/>
  <c r="B1358" i="5"/>
  <c r="B1354" i="5"/>
  <c r="B1350" i="5"/>
  <c r="B1346" i="5"/>
  <c r="B1342" i="5"/>
  <c r="B1338" i="5"/>
  <c r="B1334" i="5"/>
  <c r="B1330" i="5"/>
  <c r="B1326" i="5"/>
  <c r="B1322" i="5"/>
  <c r="B1318" i="5"/>
  <c r="B1314" i="5"/>
  <c r="B1310" i="5"/>
  <c r="B1306" i="5"/>
  <c r="B1302" i="5"/>
  <c r="B1298" i="5"/>
  <c r="B1294" i="5"/>
  <c r="B1290" i="5"/>
  <c r="B1286" i="5"/>
  <c r="B1282" i="5"/>
  <c r="B1278" i="5"/>
  <c r="B1274" i="5"/>
  <c r="B1270" i="5"/>
  <c r="B1266" i="5"/>
  <c r="B1262" i="5"/>
  <c r="B1258" i="5"/>
  <c r="B1254" i="5"/>
  <c r="B1250" i="5"/>
  <c r="B1246" i="5"/>
  <c r="B1242" i="5"/>
  <c r="B1238" i="5"/>
  <c r="B1234" i="5"/>
  <c r="B1230" i="5"/>
  <c r="B1226" i="5"/>
  <c r="B1222" i="5"/>
  <c r="B1218" i="5"/>
  <c r="B1214" i="5"/>
  <c r="B1210" i="5"/>
  <c r="B1206" i="5"/>
  <c r="B1202" i="5"/>
  <c r="B1198" i="5"/>
  <c r="B1194" i="5"/>
  <c r="B1190" i="5"/>
  <c r="B1186" i="5"/>
  <c r="B1182" i="5"/>
  <c r="B1178" i="5"/>
  <c r="B1174" i="5"/>
  <c r="B1170" i="5"/>
  <c r="B1166" i="5"/>
  <c r="B1162" i="5"/>
  <c r="B1158" i="5"/>
  <c r="B1154" i="5"/>
  <c r="B1150" i="5"/>
  <c r="B1146" i="5"/>
  <c r="B1142" i="5"/>
  <c r="B1138" i="5"/>
  <c r="B1134" i="5"/>
  <c r="B1130" i="5"/>
  <c r="B1126" i="5"/>
  <c r="B1122" i="5"/>
  <c r="B1118" i="5"/>
  <c r="B1114" i="5"/>
  <c r="B1110" i="5"/>
  <c r="B1106" i="5"/>
  <c r="B1102" i="5"/>
  <c r="B1098" i="5"/>
  <c r="B1094" i="5"/>
  <c r="B1090" i="5"/>
  <c r="B1086" i="5"/>
  <c r="B1082" i="5"/>
  <c r="B1078" i="5"/>
  <c r="B1074" i="5"/>
  <c r="B1070" i="5"/>
  <c r="B1066" i="5"/>
  <c r="B1062" i="5"/>
  <c r="B1058" i="5"/>
  <c r="B1054" i="5"/>
  <c r="B1050" i="5"/>
  <c r="B1046" i="5"/>
  <c r="B1042" i="5"/>
  <c r="B1038" i="5"/>
  <c r="B1034" i="5"/>
  <c r="B1030" i="5"/>
  <c r="B1026" i="5"/>
  <c r="B1022" i="5"/>
  <c r="B1018" i="5"/>
  <c r="B1014" i="5"/>
  <c r="B1010" i="5"/>
  <c r="B1006" i="5"/>
  <c r="B1002" i="5"/>
  <c r="B998" i="5"/>
  <c r="B994" i="5"/>
  <c r="B990" i="5"/>
  <c r="B986" i="5"/>
  <c r="B982" i="5"/>
  <c r="B978" i="5"/>
  <c r="B974" i="5"/>
  <c r="B970" i="5"/>
  <c r="B966" i="5"/>
  <c r="B962" i="5"/>
  <c r="B958" i="5"/>
  <c r="B954" i="5"/>
  <c r="B950" i="5"/>
  <c r="B946" i="5"/>
  <c r="B942" i="5"/>
  <c r="B938" i="5"/>
  <c r="B934" i="5"/>
  <c r="B930" i="5"/>
  <c r="B926" i="5"/>
  <c r="B922" i="5"/>
  <c r="B918" i="5"/>
  <c r="B914" i="5"/>
  <c r="B910" i="5"/>
  <c r="B906" i="5"/>
  <c r="B902" i="5"/>
  <c r="B898" i="5"/>
  <c r="B894" i="5"/>
  <c r="B890" i="5"/>
  <c r="B886" i="5"/>
  <c r="B882" i="5"/>
  <c r="B878" i="5"/>
  <c r="B874" i="5"/>
  <c r="B870" i="5"/>
  <c r="B866" i="5"/>
  <c r="B862" i="5"/>
  <c r="B858" i="5"/>
  <c r="B854" i="5"/>
  <c r="B850" i="5"/>
  <c r="B846" i="5"/>
  <c r="B842" i="5"/>
  <c r="B838" i="5"/>
  <c r="B834" i="5"/>
  <c r="B830" i="5"/>
  <c r="B826" i="5"/>
  <c r="B822" i="5"/>
  <c r="B818" i="5"/>
  <c r="B814" i="5"/>
  <c r="B810" i="5"/>
  <c r="B806" i="5"/>
  <c r="B802" i="5"/>
  <c r="B798" i="5"/>
  <c r="B794" i="5"/>
  <c r="B790" i="5"/>
  <c r="B786" i="5"/>
  <c r="B782" i="5"/>
  <c r="B778" i="5"/>
  <c r="B774" i="5"/>
  <c r="B770" i="5"/>
  <c r="B766" i="5"/>
  <c r="B762" i="5"/>
  <c r="B758" i="5"/>
  <c r="B754" i="5"/>
  <c r="B750" i="5"/>
  <c r="B746" i="5"/>
  <c r="B742" i="5"/>
  <c r="B738" i="5"/>
  <c r="B734" i="5"/>
  <c r="B730" i="5"/>
  <c r="B726" i="5"/>
  <c r="B722" i="5"/>
  <c r="B718" i="5"/>
  <c r="B714" i="5"/>
  <c r="B710" i="5"/>
  <c r="B706" i="5"/>
  <c r="B702" i="5"/>
  <c r="B698" i="5"/>
  <c r="B694" i="5"/>
  <c r="B690" i="5"/>
  <c r="B686" i="5"/>
  <c r="B682" i="5"/>
  <c r="B678" i="5"/>
  <c r="B674" i="5"/>
  <c r="B670" i="5"/>
  <c r="B666" i="5"/>
  <c r="B662" i="5"/>
  <c r="B658" i="5"/>
  <c r="B654" i="5"/>
  <c r="B650" i="5"/>
  <c r="B646" i="5"/>
  <c r="B642" i="5"/>
  <c r="B638" i="5"/>
  <c r="B634" i="5"/>
  <c r="B630" i="5"/>
  <c r="B626" i="5"/>
  <c r="B622" i="5"/>
  <c r="B618" i="5"/>
  <c r="B614" i="5"/>
  <c r="B610" i="5"/>
  <c r="B606" i="5"/>
  <c r="B602" i="5"/>
  <c r="B598" i="5"/>
  <c r="B594" i="5"/>
  <c r="B590" i="5"/>
  <c r="B586" i="5"/>
  <c r="B582" i="5"/>
  <c r="B578" i="5"/>
  <c r="B572" i="5"/>
  <c r="B568" i="5"/>
  <c r="B564" i="5"/>
  <c r="B560" i="5"/>
  <c r="B556" i="5"/>
  <c r="B552" i="5"/>
  <c r="B548" i="5"/>
  <c r="B544" i="5"/>
  <c r="B540" i="5"/>
  <c r="B536" i="5"/>
  <c r="B532" i="5"/>
  <c r="B528" i="5"/>
  <c r="B524" i="5"/>
  <c r="B520" i="5"/>
  <c r="B516" i="5"/>
  <c r="B512" i="5"/>
  <c r="B508" i="5"/>
  <c r="B504" i="5"/>
  <c r="B500" i="5"/>
  <c r="B496" i="5"/>
  <c r="B492" i="5"/>
  <c r="B488" i="5"/>
  <c r="B484" i="5"/>
  <c r="B480" i="5"/>
  <c r="B476" i="5"/>
  <c r="B472" i="5"/>
  <c r="B468" i="5"/>
  <c r="B464" i="5"/>
  <c r="B460" i="5"/>
  <c r="B456" i="5"/>
  <c r="B452" i="5"/>
  <c r="B448" i="5"/>
  <c r="B444" i="5"/>
  <c r="B440" i="5"/>
  <c r="B436" i="5"/>
  <c r="B432" i="5"/>
  <c r="B428" i="5"/>
  <c r="B424" i="5"/>
  <c r="B420" i="5"/>
  <c r="B416" i="5"/>
  <c r="B412" i="5"/>
  <c r="B408" i="5"/>
  <c r="B404" i="5"/>
  <c r="B400" i="5"/>
  <c r="B396" i="5"/>
  <c r="B392" i="5"/>
  <c r="B388" i="5"/>
  <c r="B384" i="5"/>
  <c r="B380" i="5"/>
  <c r="B376" i="5"/>
  <c r="B372" i="5"/>
  <c r="B368" i="5"/>
  <c r="B364" i="5"/>
  <c r="B360" i="5"/>
  <c r="B356" i="5"/>
  <c r="B352" i="5"/>
  <c r="B348" i="5"/>
  <c r="B344" i="5"/>
  <c r="B340" i="5"/>
  <c r="B336" i="5"/>
  <c r="B332" i="5"/>
  <c r="B328" i="5"/>
  <c r="B324" i="5"/>
  <c r="B320" i="5"/>
  <c r="B316" i="5"/>
  <c r="B312" i="5"/>
  <c r="B308" i="5"/>
  <c r="B304" i="5"/>
  <c r="B300" i="5"/>
  <c r="B296" i="5"/>
  <c r="B292" i="5"/>
  <c r="B288" i="5"/>
  <c r="B284" i="5"/>
  <c r="B280" i="5"/>
  <c r="B276" i="5"/>
  <c r="B272" i="5"/>
  <c r="B268" i="5"/>
  <c r="B264" i="5"/>
  <c r="B260" i="5"/>
  <c r="B256" i="5"/>
  <c r="B252" i="5"/>
  <c r="B248" i="5"/>
  <c r="B244" i="5"/>
  <c r="B240" i="5"/>
  <c r="B236" i="5"/>
  <c r="B232" i="5"/>
  <c r="B228" i="5"/>
  <c r="B224" i="5"/>
  <c r="B220" i="5"/>
  <c r="B216" i="5"/>
  <c r="B212" i="5"/>
  <c r="B208" i="5"/>
  <c r="B204" i="5"/>
  <c r="B200" i="5"/>
  <c r="B196" i="5"/>
  <c r="B192" i="5"/>
  <c r="B188" i="5"/>
  <c r="B184" i="5"/>
  <c r="B180" i="5"/>
  <c r="B176" i="5"/>
  <c r="B172" i="5"/>
  <c r="B168" i="5"/>
  <c r="B164" i="5"/>
  <c r="B160" i="5"/>
  <c r="B156" i="5"/>
  <c r="B152" i="5"/>
  <c r="B148" i="5"/>
  <c r="B144" i="5"/>
  <c r="B140" i="5"/>
  <c r="B136" i="5"/>
  <c r="B132" i="5"/>
  <c r="B128" i="5"/>
  <c r="B124" i="5"/>
  <c r="B120" i="5"/>
  <c r="B116" i="5"/>
  <c r="B112" i="5"/>
  <c r="B108" i="5"/>
  <c r="B104" i="5"/>
  <c r="B100" i="5"/>
  <c r="B96" i="5"/>
  <c r="B92" i="5"/>
  <c r="B88" i="5"/>
  <c r="B84" i="5"/>
  <c r="B80" i="5"/>
  <c r="B76" i="5"/>
  <c r="B72" i="5"/>
  <c r="B68" i="5"/>
  <c r="B64" i="5"/>
  <c r="B60" i="5"/>
  <c r="B56" i="5"/>
  <c r="B52" i="5"/>
  <c r="B48" i="5"/>
  <c r="B44" i="5"/>
  <c r="B40" i="5"/>
  <c r="B36" i="5"/>
  <c r="B32" i="5"/>
  <c r="B28" i="5"/>
  <c r="B24" i="5"/>
  <c r="B20" i="5"/>
  <c r="B16" i="5"/>
  <c r="B12" i="5"/>
  <c r="B8" i="5"/>
  <c r="B4" i="5"/>
  <c r="B571" i="5"/>
  <c r="B567" i="5"/>
  <c r="B563" i="5"/>
  <c r="B559" i="5"/>
  <c r="B555" i="5"/>
  <c r="B551" i="5"/>
  <c r="B547" i="5"/>
  <c r="B543" i="5"/>
  <c r="B539" i="5"/>
  <c r="B535" i="5"/>
  <c r="B531" i="5"/>
  <c r="B527" i="5"/>
  <c r="B523" i="5"/>
  <c r="B519" i="5"/>
  <c r="B515" i="5"/>
  <c r="B511" i="5"/>
  <c r="B507" i="5"/>
  <c r="B503" i="5"/>
  <c r="B499" i="5"/>
  <c r="B495" i="5"/>
  <c r="B491" i="5"/>
  <c r="B487" i="5"/>
  <c r="B483" i="5"/>
  <c r="B479" i="5"/>
  <c r="B475" i="5"/>
  <c r="B471" i="5"/>
  <c r="B467" i="5"/>
  <c r="B463" i="5"/>
  <c r="B459" i="5"/>
  <c r="B455" i="5"/>
  <c r="B451" i="5"/>
  <c r="B447" i="5"/>
  <c r="B443" i="5"/>
  <c r="B439" i="5"/>
  <c r="B435" i="5"/>
  <c r="B431" i="5"/>
  <c r="B427" i="5"/>
  <c r="B423" i="5"/>
  <c r="B419" i="5"/>
  <c r="B415" i="5"/>
  <c r="B411" i="5"/>
  <c r="B407" i="5"/>
  <c r="B403" i="5"/>
  <c r="B399" i="5"/>
  <c r="B395" i="5"/>
  <c r="B391" i="5"/>
  <c r="B387" i="5"/>
  <c r="B383" i="5"/>
  <c r="B379" i="5"/>
  <c r="B375" i="5"/>
  <c r="B371" i="5"/>
  <c r="B367" i="5"/>
  <c r="B363" i="5"/>
  <c r="B359" i="5"/>
  <c r="B355" i="5"/>
  <c r="B351" i="5"/>
  <c r="B347" i="5"/>
  <c r="B343" i="5"/>
  <c r="B339" i="5"/>
  <c r="B335" i="5"/>
  <c r="B331" i="5"/>
  <c r="B327" i="5"/>
  <c r="B323" i="5"/>
  <c r="B319" i="5"/>
  <c r="B315" i="5"/>
  <c r="B311" i="5"/>
  <c r="B307" i="5"/>
  <c r="B303" i="5"/>
  <c r="B299" i="5"/>
  <c r="B295" i="5"/>
  <c r="B291" i="5"/>
  <c r="B287" i="5"/>
  <c r="B283" i="5"/>
  <c r="B279" i="5"/>
  <c r="B275" i="5"/>
  <c r="B271" i="5"/>
  <c r="B267" i="5"/>
  <c r="B263" i="5"/>
  <c r="B259" i="5"/>
  <c r="B255" i="5"/>
  <c r="B251" i="5"/>
  <c r="B247" i="5"/>
  <c r="B243" i="5"/>
  <c r="B239" i="5"/>
  <c r="B235" i="5"/>
  <c r="B231" i="5"/>
  <c r="B227" i="5"/>
  <c r="B223" i="5"/>
  <c r="B219" i="5"/>
  <c r="B215" i="5"/>
  <c r="B211" i="5"/>
  <c r="B207" i="5"/>
  <c r="B203" i="5"/>
  <c r="B199" i="5"/>
  <c r="B195" i="5"/>
  <c r="B191" i="5"/>
  <c r="B187" i="5"/>
  <c r="B183" i="5"/>
  <c r="B179" i="5"/>
  <c r="B175" i="5"/>
  <c r="B171" i="5"/>
  <c r="B167" i="5"/>
  <c r="B163" i="5"/>
  <c r="B159" i="5"/>
  <c r="B155" i="5"/>
  <c r="B151" i="5"/>
  <c r="B147" i="5"/>
  <c r="B143" i="5"/>
  <c r="B139" i="5"/>
  <c r="B135" i="5"/>
  <c r="B131" i="5"/>
  <c r="B127" i="5"/>
  <c r="B123" i="5"/>
  <c r="B119" i="5"/>
  <c r="B115" i="5"/>
  <c r="B111" i="5"/>
  <c r="B107" i="5"/>
  <c r="B103" i="5"/>
  <c r="B99" i="5"/>
  <c r="B95" i="5"/>
  <c r="B91" i="5"/>
  <c r="B87" i="5"/>
  <c r="B83" i="5"/>
  <c r="B79" i="5"/>
  <c r="B75" i="5"/>
  <c r="B71" i="5"/>
  <c r="B67" i="5"/>
  <c r="B63" i="5"/>
  <c r="B59" i="5"/>
  <c r="B55" i="5"/>
  <c r="B51" i="5"/>
  <c r="B47" i="5"/>
  <c r="B43" i="5"/>
  <c r="B39" i="5"/>
  <c r="B35" i="5"/>
  <c r="B31" i="5"/>
  <c r="B27" i="5"/>
  <c r="B23" i="5"/>
  <c r="B19" i="5"/>
  <c r="B15" i="5"/>
  <c r="B11" i="5"/>
  <c r="B7" i="5"/>
  <c r="B3" i="5"/>
  <c r="B574" i="5"/>
  <c r="B570" i="5"/>
  <c r="B566" i="5"/>
  <c r="B562" i="5"/>
  <c r="B558" i="5"/>
  <c r="B554" i="5"/>
  <c r="B550" i="5"/>
  <c r="B546" i="5"/>
  <c r="B542" i="5"/>
  <c r="B538" i="5"/>
  <c r="B534" i="5"/>
  <c r="B530" i="5"/>
  <c r="B526" i="5"/>
  <c r="B522" i="5"/>
  <c r="B518" i="5"/>
  <c r="B514" i="5"/>
  <c r="B510" i="5"/>
  <c r="B506" i="5"/>
  <c r="B502" i="5"/>
  <c r="B498" i="5"/>
  <c r="B494" i="5"/>
  <c r="B490" i="5"/>
  <c r="B486" i="5"/>
  <c r="B482" i="5"/>
  <c r="B478" i="5"/>
  <c r="B474" i="5"/>
  <c r="B470" i="5"/>
  <c r="B466" i="5"/>
  <c r="B462" i="5"/>
  <c r="B458" i="5"/>
  <c r="B454" i="5"/>
  <c r="B450" i="5"/>
  <c r="B446" i="5"/>
  <c r="B442" i="5"/>
  <c r="B438" i="5"/>
  <c r="B434" i="5"/>
  <c r="B430" i="5"/>
  <c r="B426" i="5"/>
  <c r="B422" i="5"/>
  <c r="B418" i="5"/>
  <c r="B414" i="5"/>
  <c r="B410" i="5"/>
  <c r="B406" i="5"/>
  <c r="B402" i="5"/>
  <c r="B398" i="5"/>
  <c r="B394" i="5"/>
  <c r="B390" i="5"/>
  <c r="B386" i="5"/>
  <c r="B382" i="5"/>
  <c r="B378" i="5"/>
  <c r="B374" i="5"/>
  <c r="B370" i="5"/>
  <c r="B366" i="5"/>
  <c r="B362" i="5"/>
  <c r="B358" i="5"/>
  <c r="B354" i="5"/>
  <c r="B350" i="5"/>
  <c r="B346" i="5"/>
  <c r="B342" i="5"/>
  <c r="B338" i="5"/>
  <c r="B334" i="5"/>
  <c r="B330" i="5"/>
  <c r="B326" i="5"/>
  <c r="B322" i="5"/>
  <c r="B318" i="5"/>
  <c r="B314" i="5"/>
  <c r="B310" i="5"/>
  <c r="B306" i="5"/>
  <c r="B302" i="5"/>
  <c r="B298" i="5"/>
  <c r="B294" i="5"/>
  <c r="B290" i="5"/>
  <c r="B286" i="5"/>
  <c r="B282" i="5"/>
  <c r="B278" i="5"/>
  <c r="B274" i="5"/>
  <c r="B270" i="5"/>
  <c r="B266" i="5"/>
  <c r="B262" i="5"/>
  <c r="B258" i="5"/>
  <c r="B254" i="5"/>
  <c r="B250" i="5"/>
  <c r="B246" i="5"/>
  <c r="B242" i="5"/>
  <c r="B238" i="5"/>
  <c r="B234" i="5"/>
  <c r="B230" i="5"/>
  <c r="B226" i="5"/>
  <c r="B222" i="5"/>
  <c r="B218" i="5"/>
  <c r="B214" i="5"/>
  <c r="B210" i="5"/>
  <c r="B206" i="5"/>
  <c r="B202" i="5"/>
  <c r="B198" i="5"/>
  <c r="B194" i="5"/>
  <c r="B190" i="5"/>
  <c r="B186" i="5"/>
  <c r="B182" i="5"/>
  <c r="B178" i="5"/>
  <c r="B174" i="5"/>
  <c r="B170" i="5"/>
  <c r="B166" i="5"/>
  <c r="B162" i="5"/>
  <c r="B158" i="5"/>
  <c r="B154" i="5"/>
  <c r="B150" i="5"/>
  <c r="B146" i="5"/>
  <c r="B142" i="5"/>
  <c r="B138" i="5"/>
  <c r="B134" i="5"/>
  <c r="B130" i="5"/>
  <c r="B126" i="5"/>
  <c r="B122" i="5"/>
  <c r="B118" i="5"/>
  <c r="B114" i="5"/>
  <c r="B110" i="5"/>
  <c r="B106" i="5"/>
  <c r="B102" i="5"/>
  <c r="B98" i="5"/>
  <c r="B94" i="5"/>
  <c r="B90" i="5"/>
  <c r="B86" i="5"/>
  <c r="B82" i="5"/>
  <c r="B78" i="5"/>
  <c r="B74" i="5"/>
  <c r="B70" i="5"/>
  <c r="B66" i="5"/>
  <c r="B62" i="5"/>
  <c r="B58" i="5"/>
  <c r="B54" i="5"/>
  <c r="B50" i="5"/>
  <c r="B46" i="5"/>
  <c r="B42" i="5"/>
  <c r="B38" i="5"/>
  <c r="B34" i="5"/>
  <c r="B30" i="5"/>
  <c r="B26" i="5"/>
  <c r="B22" i="5"/>
  <c r="B18" i="5"/>
  <c r="B14" i="5"/>
  <c r="B10" i="5"/>
  <c r="B6" i="5"/>
  <c r="B573" i="5"/>
  <c r="B569" i="5"/>
  <c r="B565" i="5"/>
  <c r="B561" i="5"/>
  <c r="B557" i="5"/>
  <c r="B553" i="5"/>
  <c r="B549" i="5"/>
  <c r="B545" i="5"/>
  <c r="B541" i="5"/>
  <c r="B537" i="5"/>
  <c r="B533" i="5"/>
  <c r="B529" i="5"/>
  <c r="B525" i="5"/>
  <c r="B521" i="5"/>
  <c r="B517" i="5"/>
  <c r="B513" i="5"/>
  <c r="B509" i="5"/>
  <c r="B505" i="5"/>
  <c r="B501" i="5"/>
  <c r="B497" i="5"/>
  <c r="B493" i="5"/>
  <c r="B489" i="5"/>
  <c r="B485" i="5"/>
  <c r="B481" i="5"/>
  <c r="B477" i="5"/>
  <c r="B473" i="5"/>
  <c r="B469" i="5"/>
  <c r="B465" i="5"/>
  <c r="B461" i="5"/>
  <c r="B457" i="5"/>
  <c r="B453" i="5"/>
  <c r="B449" i="5"/>
  <c r="B445" i="5"/>
  <c r="B441" i="5"/>
  <c r="B437" i="5"/>
  <c r="B433" i="5"/>
  <c r="B429" i="5"/>
  <c r="B425" i="5"/>
  <c r="B421" i="5"/>
  <c r="B417" i="5"/>
  <c r="B413" i="5"/>
  <c r="B409" i="5"/>
  <c r="B405" i="5"/>
  <c r="B401" i="5"/>
  <c r="B397" i="5"/>
  <c r="B393" i="5"/>
  <c r="B389" i="5"/>
  <c r="B385" i="5"/>
  <c r="B381" i="5"/>
  <c r="B377" i="5"/>
  <c r="B373" i="5"/>
  <c r="B369" i="5"/>
  <c r="B365" i="5"/>
  <c r="B361" i="5"/>
  <c r="B357" i="5"/>
  <c r="B353" i="5"/>
  <c r="B349" i="5"/>
  <c r="B345" i="5"/>
  <c r="B341" i="5"/>
  <c r="B337" i="5"/>
  <c r="B333" i="5"/>
  <c r="B329" i="5"/>
  <c r="B325" i="5"/>
  <c r="B321" i="5"/>
  <c r="B317" i="5"/>
  <c r="B313" i="5"/>
  <c r="B309" i="5"/>
  <c r="B305" i="5"/>
  <c r="B301" i="5"/>
  <c r="B297" i="5"/>
  <c r="B293" i="5"/>
  <c r="B289" i="5"/>
  <c r="B285" i="5"/>
  <c r="B281" i="5"/>
  <c r="B277" i="5"/>
  <c r="B273" i="5"/>
  <c r="B269" i="5"/>
  <c r="B265" i="5"/>
  <c r="B261" i="5"/>
  <c r="B257" i="5"/>
  <c r="B253" i="5"/>
  <c r="B249" i="5"/>
  <c r="B245" i="5"/>
  <c r="B241" i="5"/>
  <c r="B237" i="5"/>
  <c r="B233" i="5"/>
  <c r="B229" i="5"/>
  <c r="B225" i="5"/>
  <c r="B221" i="5"/>
  <c r="B217" i="5"/>
  <c r="B213" i="5"/>
  <c r="B209" i="5"/>
  <c r="B205" i="5"/>
  <c r="B201" i="5"/>
  <c r="B197" i="5"/>
  <c r="B193" i="5"/>
  <c r="B189" i="5"/>
  <c r="B185" i="5"/>
  <c r="B181" i="5"/>
  <c r="B177" i="5"/>
  <c r="B173" i="5"/>
  <c r="B169" i="5"/>
  <c r="B165" i="5"/>
  <c r="B161" i="5"/>
  <c r="B157" i="5"/>
  <c r="B153" i="5"/>
  <c r="B149" i="5"/>
  <c r="B145" i="5"/>
  <c r="B141" i="5"/>
  <c r="B137" i="5"/>
  <c r="B133" i="5"/>
  <c r="B129" i="5"/>
  <c r="B125" i="5"/>
  <c r="B121" i="5"/>
  <c r="B117" i="5"/>
  <c r="B113" i="5"/>
  <c r="B109" i="5"/>
  <c r="B105" i="5"/>
  <c r="B101" i="5"/>
  <c r="B97" i="5"/>
  <c r="B93" i="5"/>
  <c r="B89" i="5"/>
  <c r="B85" i="5"/>
  <c r="B81" i="5"/>
  <c r="B77" i="5"/>
  <c r="B73" i="5"/>
  <c r="B69" i="5"/>
  <c r="B65" i="5"/>
  <c r="B61" i="5"/>
  <c r="B57" i="5"/>
  <c r="B53" i="5"/>
  <c r="B49" i="5"/>
  <c r="B45" i="5"/>
  <c r="B41" i="5"/>
  <c r="B37" i="5"/>
  <c r="B33" i="5"/>
  <c r="B29" i="5"/>
  <c r="B25" i="5"/>
  <c r="B21" i="5"/>
  <c r="B17" i="5"/>
  <c r="B13" i="5"/>
  <c r="B9" i="5"/>
  <c r="B5" i="5"/>
  <c r="G23" i="9"/>
  <c r="G27" i="9"/>
  <c r="G31" i="9"/>
  <c r="B33" i="9"/>
  <c r="G43" i="9"/>
  <c r="G47" i="9"/>
  <c r="G51" i="9"/>
  <c r="B4" i="9"/>
  <c r="G6" i="9"/>
  <c r="G10" i="9"/>
  <c r="G14" i="9"/>
  <c r="B16" i="9"/>
  <c r="G18" i="9"/>
  <c r="G41" i="9"/>
  <c r="B43" i="9"/>
  <c r="G45" i="9"/>
  <c r="G49" i="9"/>
  <c r="G53" i="9"/>
  <c r="B55" i="9"/>
  <c r="G5" i="9"/>
  <c r="B7" i="9"/>
  <c r="G9" i="9"/>
  <c r="G13" i="9"/>
  <c r="B15" i="9"/>
  <c r="G17" i="9"/>
  <c r="B19" i="9"/>
  <c r="G21" i="9"/>
  <c r="G22" i="9"/>
  <c r="G26" i="9"/>
  <c r="B28" i="9"/>
  <c r="G30" i="9"/>
  <c r="G34" i="9"/>
  <c r="G38" i="9"/>
  <c r="B40" i="9"/>
  <c r="G57" i="9"/>
  <c r="G61" i="9"/>
  <c r="G65" i="9"/>
  <c r="G69" i="9"/>
  <c r="G73" i="9"/>
  <c r="G77" i="9"/>
  <c r="B79" i="9"/>
  <c r="G81" i="9"/>
  <c r="G85" i="9"/>
  <c r="G89" i="9"/>
  <c r="B91" i="9"/>
  <c r="G93" i="9"/>
  <c r="G97" i="9"/>
  <c r="G101" i="9"/>
  <c r="G105" i="9"/>
  <c r="G109" i="9"/>
  <c r="G113" i="9"/>
  <c r="B115" i="9"/>
  <c r="G117" i="9"/>
  <c r="G121" i="9"/>
  <c r="G125" i="9"/>
  <c r="G129" i="9"/>
  <c r="G133" i="9"/>
  <c r="G137" i="9"/>
  <c r="G2" i="9"/>
  <c r="B5" i="9"/>
  <c r="G7" i="9"/>
  <c r="G11" i="9"/>
  <c r="G15" i="9"/>
  <c r="G19" i="9"/>
  <c r="B22" i="9"/>
  <c r="G24" i="9"/>
  <c r="G28" i="9"/>
  <c r="G32" i="9"/>
  <c r="B34" i="9"/>
  <c r="G36" i="9"/>
  <c r="G141" i="9"/>
  <c r="G145" i="9"/>
  <c r="G149" i="9"/>
  <c r="G153" i="9"/>
  <c r="G157" i="9"/>
  <c r="G161" i="9"/>
  <c r="G165" i="9"/>
  <c r="G169" i="9"/>
  <c r="G173" i="9"/>
  <c r="G177" i="9"/>
  <c r="G181" i="9"/>
  <c r="G185" i="9"/>
  <c r="G189" i="9"/>
  <c r="G193" i="9"/>
  <c r="G197" i="9"/>
  <c r="G201" i="9"/>
  <c r="G205" i="9"/>
  <c r="G209" i="9"/>
  <c r="G213" i="9"/>
  <c r="G217" i="9"/>
  <c r="G221" i="9"/>
  <c r="G225" i="9"/>
  <c r="G229" i="9"/>
  <c r="G233" i="9"/>
  <c r="G237" i="9"/>
  <c r="G241" i="9"/>
  <c r="G245" i="9"/>
  <c r="G249" i="9"/>
  <c r="G253" i="9"/>
  <c r="G257" i="9"/>
  <c r="G261" i="9"/>
  <c r="G265" i="9"/>
  <c r="G269" i="9"/>
  <c r="G273" i="9"/>
  <c r="G277" i="9"/>
  <c r="G281" i="9"/>
  <c r="G285" i="9"/>
  <c r="G289" i="9"/>
  <c r="G293" i="9"/>
  <c r="G297" i="9"/>
  <c r="G301" i="9"/>
  <c r="G305" i="9"/>
  <c r="G309" i="9"/>
  <c r="G313" i="9"/>
  <c r="G317" i="9"/>
  <c r="G321" i="9"/>
  <c r="G325" i="9"/>
  <c r="G329" i="9"/>
  <c r="G333" i="9"/>
  <c r="G337" i="9"/>
  <c r="G341" i="9"/>
  <c r="G345" i="9"/>
  <c r="G349" i="9"/>
  <c r="G353" i="9"/>
  <c r="G357" i="9"/>
  <c r="G361" i="9"/>
  <c r="G365" i="9"/>
  <c r="G369" i="9"/>
  <c r="G373" i="9"/>
  <c r="G377" i="9"/>
  <c r="G381" i="9"/>
  <c r="G385" i="9"/>
  <c r="G389" i="9"/>
  <c r="G393" i="9"/>
  <c r="G397" i="9"/>
  <c r="G401" i="9"/>
  <c r="G405" i="9"/>
  <c r="G409" i="9"/>
  <c r="G413" i="9"/>
  <c r="G417" i="9"/>
  <c r="G421" i="9"/>
  <c r="G425" i="9"/>
  <c r="G429" i="9"/>
  <c r="G433" i="9"/>
  <c r="G437" i="9"/>
  <c r="G441" i="9"/>
  <c r="G445" i="9"/>
  <c r="G449" i="9"/>
  <c r="G453" i="9"/>
  <c r="G457" i="9"/>
  <c r="G461" i="9"/>
  <c r="G465" i="9"/>
  <c r="G469" i="9"/>
  <c r="G473" i="9"/>
  <c r="G477" i="9"/>
  <c r="G481" i="9"/>
  <c r="G485" i="9"/>
  <c r="G489" i="9"/>
  <c r="G493" i="9"/>
  <c r="G497" i="9"/>
  <c r="G501" i="9"/>
  <c r="G505" i="9"/>
  <c r="G509" i="9"/>
  <c r="G513" i="9"/>
  <c r="G517" i="9"/>
  <c r="G521" i="9"/>
  <c r="G525" i="9"/>
  <c r="G529" i="9"/>
  <c r="G533" i="9"/>
  <c r="G537" i="9"/>
  <c r="G541" i="9"/>
  <c r="G545" i="9"/>
  <c r="G549" i="9"/>
  <c r="G553" i="9"/>
  <c r="G557" i="9"/>
  <c r="G561" i="9"/>
  <c r="G565" i="9"/>
  <c r="G569" i="9"/>
  <c r="G573" i="9"/>
  <c r="G577" i="9"/>
  <c r="G581" i="9"/>
  <c r="G585" i="9"/>
  <c r="G589" i="9"/>
  <c r="G593" i="9"/>
  <c r="G597" i="9"/>
  <c r="G601" i="9"/>
  <c r="G605" i="9"/>
  <c r="G609" i="9"/>
  <c r="G613" i="9"/>
  <c r="G617" i="9"/>
  <c r="G621" i="9"/>
  <c r="G625" i="9"/>
  <c r="G629" i="9"/>
  <c r="G633" i="9"/>
  <c r="G637" i="9"/>
  <c r="G641" i="9"/>
  <c r="G645" i="9"/>
  <c r="G649" i="9"/>
  <c r="G653" i="9"/>
  <c r="G657" i="9"/>
  <c r="G661" i="9"/>
  <c r="G665" i="9"/>
  <c r="G669" i="9"/>
  <c r="G673" i="9"/>
  <c r="G677" i="9"/>
  <c r="G681" i="9"/>
  <c r="G685" i="9"/>
  <c r="G689" i="9"/>
  <c r="G693" i="9"/>
  <c r="G697" i="9"/>
  <c r="G701" i="9"/>
  <c r="G705" i="9"/>
  <c r="G709" i="9"/>
  <c r="G713" i="9"/>
  <c r="G717" i="9"/>
  <c r="G721" i="9"/>
  <c r="G725" i="9"/>
  <c r="G729" i="9"/>
  <c r="G733" i="9"/>
  <c r="G737" i="9"/>
  <c r="G741" i="9"/>
  <c r="G745" i="9"/>
  <c r="G749" i="9"/>
  <c r="G753" i="9"/>
  <c r="G757" i="9"/>
  <c r="G761" i="9"/>
  <c r="G765" i="9"/>
  <c r="G769" i="9"/>
  <c r="G773" i="9"/>
  <c r="G777" i="9"/>
  <c r="G781" i="9"/>
  <c r="G785" i="9"/>
  <c r="G789" i="9"/>
  <c r="G793" i="9"/>
  <c r="G797" i="9"/>
  <c r="G801" i="9"/>
  <c r="G805" i="9"/>
  <c r="G809" i="9"/>
  <c r="G813" i="9"/>
  <c r="G817" i="9"/>
  <c r="G821" i="9"/>
  <c r="G825" i="9"/>
  <c r="G829" i="9"/>
  <c r="G833" i="9"/>
  <c r="G837" i="9"/>
  <c r="G841" i="9"/>
  <c r="G845" i="9"/>
  <c r="G849" i="9"/>
  <c r="G853" i="9"/>
  <c r="G857" i="9"/>
  <c r="G861" i="9"/>
  <c r="G865" i="9"/>
  <c r="G869" i="9"/>
  <c r="G873" i="9"/>
  <c r="G877" i="9"/>
  <c r="G881" i="9"/>
  <c r="G885" i="9"/>
  <c r="G889" i="9"/>
  <c r="G893" i="9"/>
  <c r="G897" i="9"/>
  <c r="G901" i="9"/>
  <c r="G905" i="9"/>
  <c r="G909" i="9"/>
  <c r="G913" i="9"/>
  <c r="G917" i="9"/>
  <c r="G921" i="9"/>
  <c r="G925" i="9"/>
  <c r="G929" i="9"/>
  <c r="G933" i="9"/>
  <c r="G937" i="9"/>
  <c r="G941" i="9"/>
  <c r="G945" i="9"/>
  <c r="G949" i="9"/>
  <c r="G953" i="9"/>
  <c r="G957" i="9"/>
  <c r="G961" i="9"/>
  <c r="G965" i="9"/>
  <c r="G969" i="9"/>
  <c r="G973" i="9"/>
  <c r="G977" i="9"/>
  <c r="G981" i="9"/>
  <c r="G985" i="9"/>
  <c r="G989" i="9"/>
  <c r="G993" i="9"/>
  <c r="G997" i="9"/>
  <c r="G1001" i="9"/>
  <c r="G1005" i="9"/>
  <c r="G1009" i="9"/>
  <c r="G1013" i="9"/>
  <c r="G1017" i="9"/>
  <c r="G1021" i="9"/>
  <c r="G1025" i="9"/>
  <c r="G1029" i="9"/>
  <c r="G1033" i="9"/>
  <c r="G1037" i="9"/>
  <c r="G1041" i="9"/>
  <c r="G1045" i="9"/>
  <c r="G1049" i="9"/>
  <c r="G1053" i="9"/>
  <c r="G1057" i="9"/>
  <c r="G1061" i="9"/>
  <c r="G1065" i="9"/>
  <c r="G1069" i="9"/>
  <c r="G1073" i="9"/>
  <c r="G1077" i="9"/>
  <c r="G1081" i="9"/>
  <c r="G1085" i="9"/>
  <c r="G1089" i="9"/>
  <c r="G1093" i="9"/>
  <c r="G1097" i="9"/>
  <c r="G1101" i="9"/>
  <c r="G1105" i="9"/>
  <c r="G1109" i="9"/>
  <c r="G1113" i="9"/>
  <c r="G1117" i="9"/>
  <c r="G1121" i="9"/>
  <c r="G1125" i="9"/>
  <c r="G1129" i="9"/>
  <c r="G1133" i="9"/>
  <c r="G1137" i="9"/>
  <c r="G1141" i="9"/>
  <c r="G1145" i="9"/>
  <c r="G1149" i="9"/>
  <c r="G1153" i="9"/>
  <c r="G1157" i="9"/>
  <c r="G1161" i="9"/>
  <c r="G1165" i="9"/>
  <c r="G1169" i="9"/>
  <c r="G1173" i="9"/>
  <c r="G1177" i="9"/>
  <c r="G1181" i="9"/>
  <c r="G1185" i="9"/>
  <c r="G1189" i="9"/>
  <c r="G1193" i="9"/>
  <c r="G1197" i="9"/>
  <c r="G1201" i="9"/>
  <c r="G1205" i="9"/>
  <c r="G1209" i="9"/>
  <c r="G1213" i="9"/>
  <c r="G1217" i="9"/>
  <c r="G1221" i="9"/>
  <c r="G1225" i="9"/>
  <c r="G1229" i="9"/>
  <c r="G1233" i="9"/>
  <c r="G1237" i="9"/>
  <c r="G1241" i="9"/>
  <c r="G1245" i="9"/>
  <c r="G1249" i="9"/>
  <c r="G1253" i="9"/>
  <c r="G1257" i="9"/>
  <c r="G1261" i="9"/>
  <c r="G1265" i="9"/>
  <c r="G1269" i="9"/>
  <c r="G1273" i="9"/>
  <c r="G1277" i="9"/>
  <c r="G1281" i="9"/>
  <c r="G1285" i="9"/>
  <c r="G1289" i="9"/>
  <c r="G1293" i="9"/>
  <c r="G1297" i="9"/>
  <c r="G1301" i="9"/>
  <c r="G1305" i="9"/>
  <c r="G1309" i="9"/>
  <c r="G1313" i="9"/>
  <c r="G1317" i="9"/>
  <c r="G1321" i="9"/>
  <c r="G1325" i="9"/>
  <c r="G1329" i="9"/>
  <c r="G1333" i="9"/>
  <c r="G1337" i="9"/>
  <c r="G1341" i="9"/>
  <c r="G1345" i="9"/>
  <c r="G1349" i="9"/>
  <c r="G1353" i="9"/>
  <c r="G1357" i="9"/>
  <c r="G1361" i="9"/>
  <c r="G1365" i="9"/>
  <c r="G1369" i="9"/>
  <c r="G1373" i="9"/>
  <c r="G1377" i="9"/>
  <c r="G1381" i="9"/>
  <c r="G1385" i="9"/>
  <c r="G1389" i="9"/>
  <c r="G1393" i="9"/>
  <c r="G1397" i="9"/>
  <c r="G1401" i="9"/>
  <c r="G1405" i="9"/>
  <c r="G1409" i="9"/>
  <c r="G1413" i="9"/>
  <c r="G1417" i="9"/>
  <c r="G1421" i="9"/>
  <c r="G1425" i="9"/>
  <c r="G1429" i="9"/>
  <c r="G1433" i="9"/>
  <c r="G1437" i="9"/>
  <c r="G1441" i="9"/>
  <c r="G1445" i="9"/>
  <c r="G1449" i="9"/>
  <c r="G1453" i="9"/>
  <c r="G1457" i="9"/>
  <c r="G1461" i="9"/>
  <c r="G1465" i="9"/>
  <c r="G1469" i="9"/>
  <c r="G1473" i="9"/>
  <c r="G1477" i="9"/>
  <c r="G1481" i="9"/>
  <c r="G1485" i="9"/>
  <c r="G1489" i="9"/>
  <c r="G1493" i="9"/>
  <c r="G35" i="9"/>
  <c r="B37" i="9"/>
  <c r="G39" i="9"/>
  <c r="G40" i="9"/>
  <c r="G44" i="9"/>
  <c r="B46" i="9"/>
  <c r="G48" i="9"/>
  <c r="G52" i="9"/>
  <c r="G56" i="9"/>
  <c r="G60" i="9"/>
  <c r="G64" i="9"/>
  <c r="G68" i="9"/>
  <c r="B70" i="9"/>
  <c r="G72" i="9"/>
  <c r="G76" i="9"/>
  <c r="G80" i="9"/>
  <c r="B82" i="9"/>
  <c r="G84" i="9"/>
  <c r="G88" i="9"/>
  <c r="G92" i="9"/>
  <c r="G96" i="9"/>
  <c r="G100" i="9"/>
  <c r="G104" i="9"/>
  <c r="B106" i="9"/>
  <c r="G108" i="9"/>
  <c r="G112" i="9"/>
  <c r="G116" i="9"/>
  <c r="B118" i="9"/>
  <c r="G120" i="9"/>
  <c r="G124" i="9"/>
  <c r="B126" i="9"/>
  <c r="G128" i="9"/>
  <c r="G132" i="9"/>
  <c r="G136" i="9"/>
  <c r="G140" i="9"/>
  <c r="G144" i="9"/>
  <c r="G148" i="9"/>
  <c r="G152" i="9"/>
  <c r="G156" i="9"/>
  <c r="G160" i="9"/>
  <c r="G164" i="9"/>
  <c r="G168" i="9"/>
  <c r="G172" i="9"/>
  <c r="G176" i="9"/>
  <c r="G180" i="9"/>
  <c r="G184" i="9"/>
  <c r="G188" i="9"/>
  <c r="G192" i="9"/>
  <c r="G196" i="9"/>
  <c r="G200" i="9"/>
  <c r="G204" i="9"/>
  <c r="G208" i="9"/>
  <c r="G212" i="9"/>
  <c r="G216" i="9"/>
  <c r="G220" i="9"/>
  <c r="G224" i="9"/>
  <c r="G228" i="9"/>
  <c r="G232" i="9"/>
  <c r="G236" i="9"/>
  <c r="G240" i="9"/>
  <c r="G244" i="9"/>
  <c r="G248" i="9"/>
  <c r="G252" i="9"/>
  <c r="G256" i="9"/>
  <c r="G260" i="9"/>
  <c r="G264" i="9"/>
  <c r="G268" i="9"/>
  <c r="G272" i="9"/>
  <c r="G276" i="9"/>
  <c r="G280" i="9"/>
  <c r="G284" i="9"/>
  <c r="G288" i="9"/>
  <c r="G292" i="9"/>
  <c r="G296" i="9"/>
  <c r="G300" i="9"/>
  <c r="G304" i="9"/>
  <c r="G308" i="9"/>
  <c r="G312" i="9"/>
  <c r="G316" i="9"/>
  <c r="G320" i="9"/>
  <c r="G324" i="9"/>
  <c r="G328" i="9"/>
  <c r="G332" i="9"/>
  <c r="G336" i="9"/>
  <c r="G340" i="9"/>
  <c r="G344" i="9"/>
  <c r="G348" i="9"/>
  <c r="G352" i="9"/>
  <c r="G356" i="9"/>
  <c r="G360" i="9"/>
  <c r="G364" i="9"/>
  <c r="G368" i="9"/>
  <c r="G372" i="9"/>
  <c r="G376" i="9"/>
  <c r="G380" i="9"/>
  <c r="G384" i="9"/>
  <c r="G388" i="9"/>
  <c r="G392" i="9"/>
  <c r="G396" i="9"/>
  <c r="G400" i="9"/>
  <c r="G404" i="9"/>
  <c r="G408" i="9"/>
  <c r="G412" i="9"/>
  <c r="G416" i="9"/>
  <c r="G420" i="9"/>
  <c r="G424" i="9"/>
  <c r="G428" i="9"/>
  <c r="G432" i="9"/>
  <c r="G436" i="9"/>
  <c r="G440" i="9"/>
  <c r="G444" i="9"/>
  <c r="G448" i="9"/>
  <c r="G452" i="9"/>
  <c r="G456" i="9"/>
  <c r="G460" i="9"/>
  <c r="G464" i="9"/>
  <c r="G468" i="9"/>
  <c r="G472" i="9"/>
  <c r="G476" i="9"/>
  <c r="G480" i="9"/>
  <c r="G484" i="9"/>
  <c r="G488" i="9"/>
  <c r="G492" i="9"/>
  <c r="G496" i="9"/>
  <c r="G500" i="9"/>
  <c r="G504" i="9"/>
  <c r="G508" i="9"/>
  <c r="G512" i="9"/>
  <c r="G516" i="9"/>
  <c r="G520" i="9"/>
  <c r="G524" i="9"/>
  <c r="G528" i="9"/>
  <c r="G532" i="9"/>
  <c r="G536" i="9"/>
  <c r="G540" i="9"/>
  <c r="G544" i="9"/>
  <c r="G548" i="9"/>
  <c r="G552" i="9"/>
  <c r="G556" i="9"/>
  <c r="G560" i="9"/>
  <c r="G564" i="9"/>
  <c r="G568" i="9"/>
  <c r="G572" i="9"/>
  <c r="G576" i="9"/>
  <c r="G580" i="9"/>
  <c r="G584" i="9"/>
  <c r="G588" i="9"/>
  <c r="G592" i="9"/>
  <c r="G596" i="9"/>
  <c r="G600" i="9"/>
  <c r="G604" i="9"/>
  <c r="G608" i="9"/>
  <c r="G612" i="9"/>
  <c r="G616" i="9"/>
  <c r="G620" i="9"/>
  <c r="G624" i="9"/>
  <c r="G628" i="9"/>
  <c r="G632" i="9"/>
  <c r="G636" i="9"/>
  <c r="G640" i="9"/>
  <c r="G644" i="9"/>
  <c r="G648" i="9"/>
  <c r="G652" i="9"/>
  <c r="G656" i="9"/>
  <c r="G660" i="9"/>
  <c r="G664" i="9"/>
  <c r="G668" i="9"/>
  <c r="G672" i="9"/>
  <c r="G676" i="9"/>
  <c r="G680" i="9"/>
  <c r="G684" i="9"/>
  <c r="G688" i="9"/>
  <c r="G692" i="9"/>
  <c r="G696" i="9"/>
  <c r="G700" i="9"/>
  <c r="G704" i="9"/>
  <c r="G708" i="9"/>
  <c r="G712" i="9"/>
  <c r="G716" i="9"/>
  <c r="G720" i="9"/>
  <c r="G724" i="9"/>
  <c r="G728" i="9"/>
  <c r="G732" i="9"/>
  <c r="G736" i="9"/>
  <c r="G740" i="9"/>
  <c r="G744" i="9"/>
  <c r="G748" i="9"/>
  <c r="G752" i="9"/>
  <c r="G756" i="9"/>
  <c r="G760" i="9"/>
  <c r="G764" i="9"/>
  <c r="G768" i="9"/>
  <c r="G772" i="9"/>
  <c r="G776" i="9"/>
  <c r="G780" i="9"/>
  <c r="G784" i="9"/>
  <c r="G788" i="9"/>
  <c r="G792" i="9"/>
  <c r="G796" i="9"/>
  <c r="G800" i="9"/>
  <c r="G804" i="9"/>
  <c r="G808" i="9"/>
  <c r="G812" i="9"/>
  <c r="G816" i="9"/>
  <c r="G820" i="9"/>
  <c r="G824" i="9"/>
  <c r="G828" i="9"/>
  <c r="G832" i="9"/>
  <c r="G836" i="9"/>
  <c r="G840" i="9"/>
  <c r="G844" i="9"/>
  <c r="G848" i="9"/>
  <c r="G852" i="9"/>
  <c r="G856" i="9"/>
  <c r="G860" i="9"/>
  <c r="G864" i="9"/>
  <c r="G868" i="9"/>
  <c r="G872" i="9"/>
  <c r="G876" i="9"/>
  <c r="G880" i="9"/>
  <c r="G884" i="9"/>
  <c r="G888" i="9"/>
  <c r="G892" i="9"/>
  <c r="G896" i="9"/>
  <c r="G900" i="9"/>
  <c r="G904" i="9"/>
  <c r="G908" i="9"/>
  <c r="G912" i="9"/>
  <c r="G916" i="9"/>
  <c r="G920" i="9"/>
  <c r="G924" i="9"/>
  <c r="G928" i="9"/>
  <c r="G932" i="9"/>
  <c r="G936" i="9"/>
  <c r="G940" i="9"/>
  <c r="G944" i="9"/>
  <c r="G948" i="9"/>
  <c r="G952" i="9"/>
  <c r="G956" i="9"/>
  <c r="G960" i="9"/>
  <c r="G964" i="9"/>
  <c r="G968" i="9"/>
  <c r="G972" i="9"/>
  <c r="G976" i="9"/>
  <c r="G980" i="9"/>
  <c r="G984" i="9"/>
  <c r="G988" i="9"/>
  <c r="G992" i="9"/>
  <c r="G996" i="9"/>
  <c r="G1000" i="9"/>
  <c r="G1004" i="9"/>
  <c r="G1008" i="9"/>
  <c r="G1012" i="9"/>
  <c r="G1016" i="9"/>
  <c r="G1020" i="9"/>
  <c r="G1024" i="9"/>
  <c r="G1028" i="9"/>
  <c r="G1032" i="9"/>
  <c r="G1036" i="9"/>
  <c r="G1040" i="9"/>
  <c r="G1044" i="9"/>
  <c r="G1048" i="9"/>
  <c r="G1052" i="9"/>
  <c r="G1056" i="9"/>
  <c r="G1060" i="9"/>
  <c r="G1064" i="9"/>
  <c r="G1068" i="9"/>
  <c r="G1072" i="9"/>
  <c r="G1076" i="9"/>
  <c r="G1080" i="9"/>
  <c r="G1084" i="9"/>
  <c r="G1088" i="9"/>
  <c r="G1092" i="9"/>
  <c r="G1096" i="9"/>
  <c r="G1100" i="9"/>
  <c r="G1104" i="9"/>
  <c r="G1108" i="9"/>
  <c r="G1112" i="9"/>
  <c r="G1116" i="9"/>
  <c r="G1120" i="9"/>
  <c r="G1124" i="9"/>
  <c r="G1128" i="9"/>
  <c r="G1132" i="9"/>
  <c r="G1136" i="9"/>
  <c r="G1140" i="9"/>
  <c r="G1144" i="9"/>
  <c r="G1148" i="9"/>
  <c r="G1152" i="9"/>
  <c r="G1156" i="9"/>
  <c r="G1160" i="9"/>
  <c r="G1164" i="9"/>
  <c r="G1168" i="9"/>
  <c r="G1172" i="9"/>
  <c r="G1176" i="9"/>
  <c r="G1180" i="9"/>
  <c r="G1184" i="9"/>
  <c r="G1188" i="9"/>
  <c r="G1192" i="9"/>
  <c r="G1196" i="9"/>
  <c r="G1200" i="9"/>
  <c r="G1204" i="9"/>
  <c r="G1208" i="9"/>
  <c r="G1212" i="9"/>
  <c r="G1216" i="9"/>
  <c r="G1220" i="9"/>
  <c r="G1224" i="9"/>
  <c r="G1228" i="9"/>
  <c r="G1232" i="9"/>
  <c r="G1236" i="9"/>
  <c r="G1240" i="9"/>
  <c r="G1244" i="9"/>
  <c r="G1248" i="9"/>
  <c r="G1252" i="9"/>
  <c r="G1256" i="9"/>
  <c r="G1260" i="9"/>
  <c r="G1264" i="9"/>
  <c r="G1268" i="9"/>
  <c r="G1272" i="9"/>
  <c r="G1276" i="9"/>
  <c r="G1280" i="9"/>
  <c r="G1284" i="9"/>
  <c r="G1288" i="9"/>
  <c r="G1292" i="9"/>
  <c r="G1296" i="9"/>
  <c r="G1300" i="9"/>
  <c r="G1304" i="9"/>
  <c r="G1308" i="9"/>
  <c r="G1312" i="9"/>
  <c r="G1316" i="9"/>
  <c r="G1320" i="9"/>
  <c r="G1324" i="9"/>
  <c r="G1328" i="9"/>
  <c r="G1332" i="9"/>
  <c r="G1336" i="9"/>
  <c r="G1340" i="9"/>
  <c r="G1344" i="9"/>
  <c r="G1348" i="9"/>
  <c r="G1352" i="9"/>
  <c r="G1356" i="9"/>
  <c r="G1360" i="9"/>
  <c r="G1364" i="9"/>
  <c r="G1368" i="9"/>
  <c r="G1372" i="9"/>
  <c r="G1376" i="9"/>
  <c r="G1380" i="9"/>
  <c r="G1384" i="9"/>
  <c r="G1388" i="9"/>
  <c r="G1392" i="9"/>
  <c r="G1396" i="9"/>
  <c r="G1400" i="9"/>
  <c r="G1404" i="9"/>
  <c r="G1408" i="9"/>
  <c r="G1412" i="9"/>
  <c r="G1416" i="9"/>
  <c r="G1420" i="9"/>
  <c r="G1424" i="9"/>
  <c r="G1428" i="9"/>
  <c r="G1432" i="9"/>
  <c r="G1436" i="9"/>
  <c r="G1440" i="9"/>
  <c r="G1444" i="9"/>
  <c r="G1448" i="9"/>
  <c r="G1452" i="9"/>
  <c r="G1456" i="9"/>
  <c r="G1460" i="9"/>
  <c r="G1464" i="9"/>
  <c r="G1468" i="9"/>
  <c r="G1472" i="9"/>
  <c r="G1476" i="9"/>
  <c r="G1480" i="9"/>
  <c r="G1484" i="9"/>
  <c r="G1488" i="9"/>
  <c r="G1492" i="9"/>
  <c r="G1496" i="9"/>
  <c r="G1500" i="9"/>
  <c r="G1504" i="9"/>
  <c r="G1508" i="9"/>
  <c r="G1512" i="9"/>
  <c r="G1516" i="9"/>
  <c r="G1520" i="9"/>
  <c r="G1524" i="9"/>
  <c r="G1528" i="9"/>
  <c r="G1532" i="9"/>
  <c r="G1536" i="9"/>
  <c r="G1540" i="9"/>
  <c r="G1544" i="9"/>
  <c r="G1548" i="9"/>
  <c r="G1552" i="9"/>
  <c r="G1556" i="9"/>
  <c r="G1560" i="9"/>
  <c r="G1564" i="9"/>
  <c r="G1568" i="9"/>
  <c r="G1572" i="9"/>
  <c r="G1576" i="9"/>
  <c r="G55" i="9"/>
  <c r="G59" i="9"/>
  <c r="B61" i="9"/>
  <c r="G63" i="9"/>
  <c r="G67" i="9"/>
  <c r="G71" i="9"/>
  <c r="B73" i="9"/>
  <c r="G75" i="9"/>
  <c r="G79" i="9"/>
  <c r="G83" i="9"/>
  <c r="G87" i="9"/>
  <c r="G91" i="9"/>
  <c r="G95" i="9"/>
  <c r="B97" i="9"/>
  <c r="G99" i="9"/>
  <c r="G103" i="9"/>
  <c r="G107" i="9"/>
  <c r="B109" i="9"/>
  <c r="G111" i="9"/>
  <c r="G115" i="9"/>
  <c r="G119" i="9"/>
  <c r="G123" i="9"/>
  <c r="G127" i="9"/>
  <c r="G131" i="9"/>
  <c r="G135" i="9"/>
  <c r="G139" i="9"/>
  <c r="G143" i="9"/>
  <c r="G147" i="9"/>
  <c r="G151" i="9"/>
  <c r="G155" i="9"/>
  <c r="G159" i="9"/>
  <c r="G163" i="9"/>
  <c r="G167" i="9"/>
  <c r="G171" i="9"/>
  <c r="G175" i="9"/>
  <c r="G179" i="9"/>
  <c r="G183" i="9"/>
  <c r="G187" i="9"/>
  <c r="G191" i="9"/>
  <c r="G195" i="9"/>
  <c r="G199" i="9"/>
  <c r="G203" i="9"/>
  <c r="G207" i="9"/>
  <c r="G211" i="9"/>
  <c r="G215" i="9"/>
  <c r="G219" i="9"/>
  <c r="G223" i="9"/>
  <c r="G227" i="9"/>
  <c r="G231" i="9"/>
  <c r="G235" i="9"/>
  <c r="G239" i="9"/>
  <c r="G243" i="9"/>
  <c r="G247" i="9"/>
  <c r="G251" i="9"/>
  <c r="G255" i="9"/>
  <c r="G259" i="9"/>
  <c r="G263" i="9"/>
  <c r="G267" i="9"/>
  <c r="G271" i="9"/>
  <c r="G275" i="9"/>
  <c r="G279" i="9"/>
  <c r="G283" i="9"/>
  <c r="G287" i="9"/>
  <c r="G291" i="9"/>
  <c r="G295" i="9"/>
  <c r="G299" i="9"/>
  <c r="G303" i="9"/>
  <c r="G307" i="9"/>
  <c r="G311" i="9"/>
  <c r="G315" i="9"/>
  <c r="G319" i="9"/>
  <c r="G323" i="9"/>
  <c r="G327" i="9"/>
  <c r="G331" i="9"/>
  <c r="G335" i="9"/>
  <c r="G339" i="9"/>
  <c r="G343" i="9"/>
  <c r="G347" i="9"/>
  <c r="G351" i="9"/>
  <c r="G355" i="9"/>
  <c r="G359" i="9"/>
  <c r="G363" i="9"/>
  <c r="G367" i="9"/>
  <c r="G371" i="9"/>
  <c r="G375" i="9"/>
  <c r="G379" i="9"/>
  <c r="G383" i="9"/>
  <c r="G387" i="9"/>
  <c r="G391" i="9"/>
  <c r="G395" i="9"/>
  <c r="G399" i="9"/>
  <c r="G403" i="9"/>
  <c r="G407" i="9"/>
  <c r="G411" i="9"/>
  <c r="G415" i="9"/>
  <c r="G419" i="9"/>
  <c r="G423" i="9"/>
  <c r="G427" i="9"/>
  <c r="G431" i="9"/>
  <c r="G435" i="9"/>
  <c r="G439" i="9"/>
  <c r="G443" i="9"/>
  <c r="G447" i="9"/>
  <c r="G451" i="9"/>
  <c r="G455" i="9"/>
  <c r="G459" i="9"/>
  <c r="G463" i="9"/>
  <c r="G467" i="9"/>
  <c r="G471" i="9"/>
  <c r="G475" i="9"/>
  <c r="G479" i="9"/>
  <c r="G483" i="9"/>
  <c r="G487" i="9"/>
  <c r="G491" i="9"/>
  <c r="G495" i="9"/>
  <c r="G499" i="9"/>
  <c r="G503" i="9"/>
  <c r="G507" i="9"/>
  <c r="G511" i="9"/>
  <c r="G515" i="9"/>
  <c r="G519" i="9"/>
  <c r="G523" i="9"/>
  <c r="G527" i="9"/>
  <c r="G531" i="9"/>
  <c r="G535" i="9"/>
  <c r="G539" i="9"/>
  <c r="G543" i="9"/>
  <c r="G547" i="9"/>
  <c r="G551" i="9"/>
  <c r="G555" i="9"/>
  <c r="G559" i="9"/>
  <c r="G563" i="9"/>
  <c r="G567" i="9"/>
  <c r="G571" i="9"/>
  <c r="G575" i="9"/>
  <c r="G579" i="9"/>
  <c r="G583" i="9"/>
  <c r="G587" i="9"/>
  <c r="G591" i="9"/>
  <c r="G595" i="9"/>
  <c r="G599" i="9"/>
  <c r="G603" i="9"/>
  <c r="G607" i="9"/>
  <c r="G611" i="9"/>
  <c r="G615" i="9"/>
  <c r="G619" i="9"/>
  <c r="G623" i="9"/>
  <c r="G627" i="9"/>
  <c r="G631" i="9"/>
  <c r="G635" i="9"/>
  <c r="G639" i="9"/>
  <c r="G643" i="9"/>
  <c r="G647" i="9"/>
  <c r="G651" i="9"/>
  <c r="G655" i="9"/>
  <c r="G659" i="9"/>
  <c r="G663" i="9"/>
  <c r="G667" i="9"/>
  <c r="G671" i="9"/>
  <c r="G675" i="9"/>
  <c r="G679" i="9"/>
  <c r="G683" i="9"/>
  <c r="G687" i="9"/>
  <c r="G691" i="9"/>
  <c r="G695" i="9"/>
  <c r="G699" i="9"/>
  <c r="G703" i="9"/>
  <c r="G707" i="9"/>
  <c r="G711" i="9"/>
  <c r="G715" i="9"/>
  <c r="G719" i="9"/>
  <c r="G723" i="9"/>
  <c r="G727" i="9"/>
  <c r="G731" i="9"/>
  <c r="G735" i="9"/>
  <c r="G739" i="9"/>
  <c r="G743" i="9"/>
  <c r="G747" i="9"/>
  <c r="G751" i="9"/>
  <c r="G755" i="9"/>
  <c r="G759" i="9"/>
  <c r="G763" i="9"/>
  <c r="G767" i="9"/>
  <c r="G771" i="9"/>
  <c r="G775" i="9"/>
  <c r="G779" i="9"/>
  <c r="G783" i="9"/>
  <c r="G787" i="9"/>
  <c r="G791" i="9"/>
  <c r="G795" i="9"/>
  <c r="G799" i="9"/>
  <c r="G803" i="9"/>
  <c r="G807" i="9"/>
  <c r="G811" i="9"/>
  <c r="G815" i="9"/>
  <c r="G819" i="9"/>
  <c r="G823" i="9"/>
  <c r="G827" i="9"/>
  <c r="G831" i="9"/>
  <c r="G835" i="9"/>
  <c r="G839" i="9"/>
  <c r="G843" i="9"/>
  <c r="G847" i="9"/>
  <c r="G851" i="9"/>
  <c r="G855" i="9"/>
  <c r="G859" i="9"/>
  <c r="G863" i="9"/>
  <c r="G867" i="9"/>
  <c r="G871" i="9"/>
  <c r="G875" i="9"/>
  <c r="G879" i="9"/>
  <c r="G883" i="9"/>
  <c r="G887" i="9"/>
  <c r="G891" i="9"/>
  <c r="G895" i="9"/>
  <c r="G899" i="9"/>
  <c r="G903" i="9"/>
  <c r="G907" i="9"/>
  <c r="G911" i="9"/>
  <c r="G915" i="9"/>
  <c r="G919" i="9"/>
  <c r="G923" i="9"/>
  <c r="G927" i="9"/>
  <c r="G931" i="9"/>
  <c r="G935" i="9"/>
  <c r="G939" i="9"/>
  <c r="G943" i="9"/>
  <c r="G947" i="9"/>
  <c r="G951" i="9"/>
  <c r="G955" i="9"/>
  <c r="G959" i="9"/>
  <c r="G963" i="9"/>
  <c r="G967" i="9"/>
  <c r="G971" i="9"/>
  <c r="G975" i="9"/>
  <c r="G979" i="9"/>
  <c r="G983" i="9"/>
  <c r="G987" i="9"/>
  <c r="G991" i="9"/>
  <c r="G995" i="9"/>
  <c r="G999" i="9"/>
  <c r="G1003" i="9"/>
  <c r="G1007" i="9"/>
  <c r="G1011" i="9"/>
  <c r="G1015" i="9"/>
  <c r="G1019" i="9"/>
  <c r="G1023" i="9"/>
  <c r="G1027" i="9"/>
  <c r="G1031" i="9"/>
  <c r="G1035" i="9"/>
  <c r="G1039" i="9"/>
  <c r="G1043" i="9"/>
  <c r="G1047" i="9"/>
  <c r="G1051" i="9"/>
  <c r="G1055" i="9"/>
  <c r="G1059" i="9"/>
  <c r="G1063" i="9"/>
  <c r="G1067" i="9"/>
  <c r="G1071" i="9"/>
  <c r="G1075" i="9"/>
  <c r="G1079" i="9"/>
  <c r="G1083" i="9"/>
  <c r="G1087" i="9"/>
  <c r="G1091" i="9"/>
  <c r="G1095" i="9"/>
  <c r="G1099" i="9"/>
  <c r="G1103" i="9"/>
  <c r="G1107" i="9"/>
  <c r="G1111" i="9"/>
  <c r="G1115" i="9"/>
  <c r="G1119" i="9"/>
  <c r="G1123" i="9"/>
  <c r="G1127" i="9"/>
  <c r="G1131" i="9"/>
  <c r="G1135" i="9"/>
  <c r="G1139" i="9"/>
  <c r="G1143" i="9"/>
  <c r="G1147" i="9"/>
  <c r="G1151" i="9"/>
  <c r="G1155" i="9"/>
  <c r="G1159" i="9"/>
  <c r="G1163" i="9"/>
  <c r="G1167" i="9"/>
  <c r="G1171" i="9"/>
  <c r="G1175" i="9"/>
  <c r="G1179" i="9"/>
  <c r="G1183" i="9"/>
  <c r="G1187" i="9"/>
  <c r="G1191" i="9"/>
  <c r="G1195" i="9"/>
  <c r="G1199" i="9"/>
  <c r="G1203" i="9"/>
  <c r="G1207" i="9"/>
  <c r="G1211" i="9"/>
  <c r="G1215" i="9"/>
  <c r="G1219" i="9"/>
  <c r="G1223" i="9"/>
  <c r="G1227" i="9"/>
  <c r="G1231" i="9"/>
  <c r="G1235" i="9"/>
  <c r="G1239" i="9"/>
  <c r="G1243" i="9"/>
  <c r="G1247" i="9"/>
  <c r="G1251" i="9"/>
  <c r="G1255" i="9"/>
  <c r="G1259" i="9"/>
  <c r="G1263" i="9"/>
  <c r="G1267" i="9"/>
  <c r="G1271" i="9"/>
  <c r="G1275" i="9"/>
  <c r="G1279" i="9"/>
  <c r="G1283" i="9"/>
  <c r="G1287" i="9"/>
  <c r="G1291" i="9"/>
  <c r="G1295" i="9"/>
  <c r="G1299" i="9"/>
  <c r="G1303" i="9"/>
  <c r="G1307" i="9"/>
  <c r="G1311" i="9"/>
  <c r="G1315" i="9"/>
  <c r="G1319" i="9"/>
  <c r="G1323" i="9"/>
  <c r="G1327" i="9"/>
  <c r="G1331" i="9"/>
  <c r="G1335" i="9"/>
  <c r="G1339" i="9"/>
  <c r="G1343" i="9"/>
  <c r="G1347" i="9"/>
  <c r="G1351" i="9"/>
  <c r="G1355" i="9"/>
  <c r="G1359" i="9"/>
  <c r="G1363" i="9"/>
  <c r="G1367" i="9"/>
  <c r="G1371" i="9"/>
  <c r="G1375" i="9"/>
  <c r="G1379" i="9"/>
  <c r="G1383" i="9"/>
  <c r="G1387" i="9"/>
  <c r="G1391" i="9"/>
  <c r="G1395" i="9"/>
  <c r="G1399" i="9"/>
  <c r="G1403" i="9"/>
  <c r="G1407" i="9"/>
  <c r="G1411" i="9"/>
  <c r="G1415" i="9"/>
  <c r="G1419" i="9"/>
  <c r="G1423" i="9"/>
  <c r="G1427" i="9"/>
  <c r="G1431" i="9"/>
  <c r="G1435" i="9"/>
  <c r="G1439" i="9"/>
  <c r="G1443" i="9"/>
  <c r="G1447" i="9"/>
  <c r="G1451" i="9"/>
  <c r="G1455" i="9"/>
  <c r="G1459" i="9"/>
  <c r="G1463" i="9"/>
  <c r="G1467" i="9"/>
  <c r="G1471" i="9"/>
  <c r="G1475" i="9"/>
  <c r="G1479" i="9"/>
  <c r="G1483" i="9"/>
  <c r="G1487" i="9"/>
  <c r="G1491" i="9"/>
  <c r="G1495" i="9"/>
  <c r="G1499" i="9"/>
  <c r="G1503" i="9"/>
  <c r="G1507" i="9"/>
  <c r="G1511" i="9"/>
  <c r="G1515" i="9"/>
  <c r="G1519" i="9"/>
  <c r="G1523" i="9"/>
  <c r="G1527" i="9"/>
  <c r="G1531" i="9"/>
  <c r="G1535" i="9"/>
  <c r="G1539" i="9"/>
  <c r="G1543" i="9"/>
  <c r="G1547" i="9"/>
  <c r="G1551" i="9"/>
  <c r="G1555" i="9"/>
  <c r="G1559" i="9"/>
  <c r="G1563" i="9"/>
  <c r="G1567" i="9"/>
  <c r="G1571" i="9"/>
  <c r="G1575" i="9"/>
  <c r="G1579" i="9"/>
  <c r="G3" i="9"/>
  <c r="G4" i="9"/>
  <c r="G8" i="9"/>
  <c r="B10" i="9"/>
  <c r="G12" i="9"/>
  <c r="G16" i="9"/>
  <c r="G20" i="9"/>
  <c r="G25" i="9"/>
  <c r="G29" i="9"/>
  <c r="G33" i="9"/>
  <c r="G37" i="9"/>
  <c r="G42" i="9"/>
  <c r="G46" i="9"/>
  <c r="G50" i="9"/>
  <c r="B52" i="9"/>
  <c r="G54" i="9"/>
  <c r="G58" i="9"/>
  <c r="G62" i="9"/>
  <c r="B64" i="9"/>
  <c r="G66" i="9"/>
  <c r="G70" i="9"/>
  <c r="G74" i="9"/>
  <c r="G78" i="9"/>
  <c r="G82" i="9"/>
  <c r="G86" i="9"/>
  <c r="B88" i="9"/>
  <c r="G90" i="9"/>
  <c r="G94" i="9"/>
  <c r="G98" i="9"/>
  <c r="B100" i="9"/>
  <c r="G102" i="9"/>
  <c r="G106" i="9"/>
  <c r="G110" i="9"/>
  <c r="G114" i="9"/>
  <c r="G118" i="9"/>
  <c r="G122" i="9"/>
  <c r="G126" i="9"/>
  <c r="G130" i="9"/>
  <c r="G134" i="9"/>
  <c r="B136" i="9"/>
  <c r="G138" i="9"/>
  <c r="G142" i="9"/>
  <c r="G146" i="9"/>
  <c r="G150" i="9"/>
  <c r="G154" i="9"/>
  <c r="G158" i="9"/>
  <c r="G162" i="9"/>
  <c r="G166" i="9"/>
  <c r="G170" i="9"/>
  <c r="G174" i="9"/>
  <c r="G178" i="9"/>
  <c r="G182" i="9"/>
  <c r="G186" i="9"/>
  <c r="G190" i="9"/>
  <c r="G194" i="9"/>
  <c r="G198" i="9"/>
  <c r="G202" i="9"/>
  <c r="G206" i="9"/>
  <c r="G210" i="9"/>
  <c r="G214" i="9"/>
  <c r="G218" i="9"/>
  <c r="G222" i="9"/>
  <c r="G226" i="9"/>
  <c r="G230" i="9"/>
  <c r="G234" i="9"/>
  <c r="G238" i="9"/>
  <c r="G242" i="9"/>
  <c r="G246" i="9"/>
  <c r="G250" i="9"/>
  <c r="G254" i="9"/>
  <c r="G258" i="9"/>
  <c r="G262" i="9"/>
  <c r="G266" i="9"/>
  <c r="G270" i="9"/>
  <c r="G274" i="9"/>
  <c r="G278" i="9"/>
  <c r="G282" i="9"/>
  <c r="G286" i="9"/>
  <c r="G290" i="9"/>
  <c r="G294" i="9"/>
  <c r="G298" i="9"/>
  <c r="G302" i="9"/>
  <c r="G306" i="9"/>
  <c r="G310" i="9"/>
  <c r="G314" i="9"/>
  <c r="G318" i="9"/>
  <c r="G322" i="9"/>
  <c r="G326" i="9"/>
  <c r="G330" i="9"/>
  <c r="G334" i="9"/>
  <c r="G338" i="9"/>
  <c r="G342" i="9"/>
  <c r="G346" i="9"/>
  <c r="G350" i="9"/>
  <c r="G354" i="9"/>
  <c r="G358" i="9"/>
  <c r="G362" i="9"/>
  <c r="G366" i="9"/>
  <c r="G370" i="9"/>
  <c r="G374" i="9"/>
  <c r="G378" i="9"/>
  <c r="G382" i="9"/>
  <c r="G386" i="9"/>
  <c r="G390" i="9"/>
  <c r="G394" i="9"/>
  <c r="G398" i="9"/>
  <c r="G402" i="9"/>
  <c r="G406" i="9"/>
  <c r="G410" i="9"/>
  <c r="G414" i="9"/>
  <c r="G418" i="9"/>
  <c r="G422" i="9"/>
  <c r="G426" i="9"/>
  <c r="G430" i="9"/>
  <c r="G434" i="9"/>
  <c r="G438" i="9"/>
  <c r="G442" i="9"/>
  <c r="G446" i="9"/>
  <c r="G450" i="9"/>
  <c r="G454" i="9"/>
  <c r="G458" i="9"/>
  <c r="G462" i="9"/>
  <c r="G466" i="9"/>
  <c r="G470" i="9"/>
  <c r="G474" i="9"/>
  <c r="G478" i="9"/>
  <c r="G482" i="9"/>
  <c r="G486" i="9"/>
  <c r="G490" i="9"/>
  <c r="G494" i="9"/>
  <c r="G498" i="9"/>
  <c r="G502" i="9"/>
  <c r="G506" i="9"/>
  <c r="G510" i="9"/>
  <c r="G514" i="9"/>
  <c r="G518" i="9"/>
  <c r="G522" i="9"/>
  <c r="G526" i="9"/>
  <c r="G530" i="9"/>
  <c r="G534" i="9"/>
  <c r="G538" i="9"/>
  <c r="G542" i="9"/>
  <c r="G546" i="9"/>
  <c r="G550" i="9"/>
  <c r="G554" i="9"/>
  <c r="G558" i="9"/>
  <c r="G562" i="9"/>
  <c r="G566" i="9"/>
  <c r="G570" i="9"/>
  <c r="G574" i="9"/>
  <c r="G578" i="9"/>
  <c r="G582" i="9"/>
  <c r="G586" i="9"/>
  <c r="G590" i="9"/>
  <c r="G594" i="9"/>
  <c r="G598" i="9"/>
  <c r="G602" i="9"/>
  <c r="G606" i="9"/>
  <c r="G610" i="9"/>
  <c r="G614" i="9"/>
  <c r="G618" i="9"/>
  <c r="G622" i="9"/>
  <c r="G626" i="9"/>
  <c r="G630" i="9"/>
  <c r="G634" i="9"/>
  <c r="G638" i="9"/>
  <c r="G642" i="9"/>
  <c r="G646" i="9"/>
  <c r="G650" i="9"/>
  <c r="G654" i="9"/>
  <c r="G658" i="9"/>
  <c r="G662" i="9"/>
  <c r="G666" i="9"/>
  <c r="G670" i="9"/>
  <c r="G674" i="9"/>
  <c r="G678" i="9"/>
  <c r="G682" i="9"/>
  <c r="G686" i="9"/>
  <c r="G690" i="9"/>
  <c r="G694" i="9"/>
  <c r="G698" i="9"/>
  <c r="G702" i="9"/>
  <c r="G706" i="9"/>
  <c r="G710" i="9"/>
  <c r="G714" i="9"/>
  <c r="G718" i="9"/>
  <c r="G722" i="9"/>
  <c r="G726" i="9"/>
  <c r="G730" i="9"/>
  <c r="G734" i="9"/>
  <c r="G738" i="9"/>
  <c r="G742" i="9"/>
  <c r="G746" i="9"/>
  <c r="G750" i="9"/>
  <c r="G754" i="9"/>
  <c r="G758" i="9"/>
  <c r="G762" i="9"/>
  <c r="G766" i="9"/>
  <c r="G770" i="9"/>
  <c r="G774" i="9"/>
  <c r="G778" i="9"/>
  <c r="G782" i="9"/>
  <c r="G786" i="9"/>
  <c r="G790" i="9"/>
  <c r="G794" i="9"/>
  <c r="G798" i="9"/>
  <c r="G802" i="9"/>
  <c r="G806" i="9"/>
  <c r="G810" i="9"/>
  <c r="G814" i="9"/>
  <c r="G818" i="9"/>
  <c r="G822" i="9"/>
  <c r="G826" i="9"/>
  <c r="G830" i="9"/>
  <c r="G834" i="9"/>
  <c r="G838" i="9"/>
  <c r="G842" i="9"/>
  <c r="G846" i="9"/>
  <c r="G850" i="9"/>
  <c r="G854" i="9"/>
  <c r="G858" i="9"/>
  <c r="G862" i="9"/>
  <c r="G866" i="9"/>
  <c r="G870" i="9"/>
  <c r="G874" i="9"/>
  <c r="G878" i="9"/>
  <c r="G882" i="9"/>
  <c r="G886" i="9"/>
  <c r="G890" i="9"/>
  <c r="G894" i="9"/>
  <c r="G898" i="9"/>
  <c r="G902" i="9"/>
  <c r="G906" i="9"/>
  <c r="G910" i="9"/>
  <c r="G914" i="9"/>
  <c r="G918" i="9"/>
  <c r="G922" i="9"/>
  <c r="G926" i="9"/>
  <c r="G930" i="9"/>
  <c r="G934" i="9"/>
  <c r="G938" i="9"/>
  <c r="G942" i="9"/>
  <c r="G946" i="9"/>
  <c r="G950" i="9"/>
  <c r="G954" i="9"/>
  <c r="G958" i="9"/>
  <c r="G962" i="9"/>
  <c r="G966" i="9"/>
  <c r="G970" i="9"/>
  <c r="G974" i="9"/>
  <c r="G978" i="9"/>
  <c r="G982" i="9"/>
  <c r="G986" i="9"/>
  <c r="G990" i="9"/>
  <c r="G994" i="9"/>
  <c r="G998" i="9"/>
  <c r="G1002" i="9"/>
  <c r="G1006" i="9"/>
  <c r="G1010" i="9"/>
  <c r="G1014" i="9"/>
  <c r="G1018" i="9"/>
  <c r="G1022" i="9"/>
  <c r="G1026" i="9"/>
  <c r="G1030" i="9"/>
  <c r="G1034" i="9"/>
  <c r="G1038" i="9"/>
  <c r="G1042" i="9"/>
  <c r="G1046" i="9"/>
  <c r="G1050" i="9"/>
  <c r="G1054" i="9"/>
  <c r="G1058" i="9"/>
  <c r="G1062" i="9"/>
  <c r="G1066" i="9"/>
  <c r="G1070" i="9"/>
  <c r="G1074" i="9"/>
  <c r="G1078" i="9"/>
  <c r="G1082" i="9"/>
  <c r="G1086" i="9"/>
  <c r="G1090" i="9"/>
  <c r="G1094" i="9"/>
  <c r="G1098" i="9"/>
  <c r="G1102" i="9"/>
  <c r="G1106" i="9"/>
  <c r="G1110" i="9"/>
  <c r="G1114" i="9"/>
  <c r="G1118" i="9"/>
  <c r="G1122" i="9"/>
  <c r="G1126" i="9"/>
  <c r="G1130" i="9"/>
  <c r="G1134" i="9"/>
  <c r="G1138" i="9"/>
  <c r="G1142" i="9"/>
  <c r="G1146" i="9"/>
  <c r="G1150" i="9"/>
  <c r="G1154" i="9"/>
  <c r="G1158" i="9"/>
  <c r="G1162" i="9"/>
  <c r="G1166" i="9"/>
  <c r="G1170" i="9"/>
  <c r="G1174" i="9"/>
  <c r="G1178" i="9"/>
  <c r="G1182" i="9"/>
  <c r="G1186" i="9"/>
  <c r="G1190" i="9"/>
  <c r="G1194" i="9"/>
  <c r="G1198" i="9"/>
  <c r="G1202" i="9"/>
  <c r="G1206" i="9"/>
  <c r="G1210" i="9"/>
  <c r="G1214" i="9"/>
  <c r="G1218" i="9"/>
  <c r="G1222" i="9"/>
  <c r="G1226" i="9"/>
  <c r="G1230" i="9"/>
  <c r="G1234" i="9"/>
  <c r="G1238" i="9"/>
  <c r="G1242" i="9"/>
  <c r="G1246" i="9"/>
  <c r="G1250" i="9"/>
  <c r="G1254" i="9"/>
  <c r="G1258" i="9"/>
  <c r="G1262" i="9"/>
  <c r="G1266" i="9"/>
  <c r="G1270" i="9"/>
  <c r="G1274" i="9"/>
  <c r="G1278" i="9"/>
  <c r="G1282" i="9"/>
  <c r="G1286" i="9"/>
  <c r="G1290" i="9"/>
  <c r="G1294" i="9"/>
  <c r="G1298" i="9"/>
  <c r="G1302" i="9"/>
  <c r="G1306" i="9"/>
  <c r="G1310" i="9"/>
  <c r="G1314" i="9"/>
  <c r="G1318" i="9"/>
  <c r="G1322" i="9"/>
  <c r="G1326" i="9"/>
  <c r="G1330" i="9"/>
  <c r="G1334" i="9"/>
  <c r="G1338" i="9"/>
  <c r="G1342" i="9"/>
  <c r="G1346" i="9"/>
  <c r="G1350" i="9"/>
  <c r="G1354" i="9"/>
  <c r="G1358" i="9"/>
  <c r="G1362" i="9"/>
  <c r="G1366" i="9"/>
  <c r="G1370" i="9"/>
  <c r="G1374" i="9"/>
  <c r="G1378" i="9"/>
  <c r="G1382" i="9"/>
  <c r="G1386" i="9"/>
  <c r="G1390" i="9"/>
  <c r="G1394" i="9"/>
  <c r="G1398" i="9"/>
  <c r="G1402" i="9"/>
  <c r="G1406" i="9"/>
  <c r="G1410" i="9"/>
  <c r="G1414" i="9"/>
  <c r="G1418" i="9"/>
  <c r="G1422" i="9"/>
  <c r="G1426" i="9"/>
  <c r="G1430" i="9"/>
  <c r="G1434" i="9"/>
  <c r="G1438" i="9"/>
  <c r="G1442" i="9"/>
  <c r="G1446" i="9"/>
  <c r="G1450" i="9"/>
  <c r="G1454" i="9"/>
  <c r="G1458" i="9"/>
  <c r="G1462" i="9"/>
  <c r="G1466" i="9"/>
  <c r="G1470" i="9"/>
  <c r="G1474" i="9"/>
  <c r="G1478" i="9"/>
  <c r="G1482" i="9"/>
  <c r="G1486" i="9"/>
  <c r="G1490" i="9"/>
  <c r="G1494" i="9"/>
  <c r="G1498" i="9"/>
  <c r="G1502" i="9"/>
  <c r="G1506" i="9"/>
  <c r="G1510" i="9"/>
  <c r="G1514" i="9"/>
  <c r="G1518" i="9"/>
  <c r="G1522" i="9"/>
  <c r="G1526" i="9"/>
  <c r="G1530" i="9"/>
  <c r="G1534" i="9"/>
  <c r="G1538" i="9"/>
  <c r="G1542" i="9"/>
  <c r="G1546" i="9"/>
  <c r="G1550" i="9"/>
  <c r="G1554" i="9"/>
  <c r="G1558" i="9"/>
  <c r="G1562" i="9"/>
  <c r="G1566" i="9"/>
  <c r="G1570" i="9"/>
  <c r="G1574" i="9"/>
  <c r="G1578" i="9"/>
  <c r="G1582" i="9"/>
  <c r="G1586" i="9"/>
  <c r="G1590" i="9"/>
  <c r="G1594" i="9"/>
  <c r="G1598" i="9"/>
  <c r="B87" i="9"/>
  <c r="B8" i="9"/>
  <c r="B26" i="9"/>
  <c r="B80" i="9"/>
  <c r="B12" i="9"/>
  <c r="B30" i="9"/>
  <c r="B48" i="9"/>
  <c r="B66" i="9"/>
  <c r="B84" i="9"/>
  <c r="B102" i="9"/>
  <c r="B120" i="9"/>
  <c r="B139" i="9"/>
  <c r="B143" i="9"/>
  <c r="B147" i="9"/>
  <c r="B105" i="9"/>
  <c r="B27" i="9"/>
  <c r="B63" i="9"/>
  <c r="B69" i="9"/>
  <c r="B23" i="9"/>
  <c r="B41" i="9"/>
  <c r="B113" i="9"/>
  <c r="B9" i="9"/>
  <c r="B45" i="9"/>
  <c r="B81" i="9"/>
  <c r="B99" i="9"/>
  <c r="B117" i="9"/>
  <c r="B20" i="9"/>
  <c r="B38" i="9"/>
  <c r="B56" i="9"/>
  <c r="B74" i="9"/>
  <c r="B92" i="9"/>
  <c r="B110" i="9"/>
  <c r="B148" i="9"/>
  <c r="B152" i="9"/>
  <c r="B156" i="9"/>
  <c r="B176" i="9"/>
  <c r="B6" i="9"/>
  <c r="B24" i="9"/>
  <c r="B42" i="9"/>
  <c r="B60" i="9"/>
  <c r="B67" i="9"/>
  <c r="B103" i="9"/>
  <c r="B114" i="9"/>
  <c r="B17" i="9"/>
  <c r="B53" i="9"/>
  <c r="B51" i="9"/>
  <c r="B94" i="9"/>
  <c r="B59" i="9"/>
  <c r="B31" i="9"/>
  <c r="B49" i="9"/>
  <c r="B71" i="9"/>
  <c r="B133" i="9"/>
  <c r="B21" i="9"/>
  <c r="B39" i="9"/>
  <c r="B57" i="9"/>
  <c r="B75" i="9"/>
  <c r="B93" i="9"/>
  <c r="B111" i="9"/>
  <c r="B165" i="9"/>
  <c r="B76" i="9"/>
  <c r="B112" i="9"/>
  <c r="B121" i="9"/>
  <c r="B14" i="9"/>
  <c r="B32" i="9"/>
  <c r="B68" i="9"/>
  <c r="B104" i="9"/>
  <c r="B141" i="9"/>
  <c r="B124" i="9"/>
  <c r="B96" i="9"/>
  <c r="B107" i="9"/>
  <c r="B50" i="9"/>
  <c r="B18" i="9"/>
  <c r="B36" i="9"/>
  <c r="B54" i="9"/>
  <c r="B72" i="9"/>
  <c r="B90" i="9"/>
  <c r="B108" i="9"/>
  <c r="B58" i="9"/>
  <c r="B77" i="9"/>
  <c r="B95" i="9"/>
  <c r="B13" i="9"/>
  <c r="B78" i="9"/>
  <c r="B85" i="9"/>
  <c r="B35" i="9"/>
  <c r="B89" i="9"/>
  <c r="B129" i="9"/>
  <c r="B86" i="9"/>
  <c r="B134" i="9"/>
  <c r="B11" i="9"/>
  <c r="B29" i="9"/>
  <c r="B47" i="9"/>
  <c r="B65" i="9"/>
  <c r="B83" i="9"/>
  <c r="B101" i="9"/>
  <c r="B119" i="9"/>
  <c r="B138" i="9"/>
  <c r="B142" i="9"/>
  <c r="B44" i="9"/>
  <c r="B62" i="9"/>
  <c r="B98" i="9"/>
  <c r="B116" i="9"/>
  <c r="B127" i="9"/>
  <c r="B162" i="9"/>
  <c r="B132" i="9"/>
  <c r="B203" i="9"/>
  <c r="B219" i="9"/>
  <c r="B223" i="9"/>
  <c r="B239" i="9"/>
  <c r="B251" i="9"/>
  <c r="B255" i="9"/>
  <c r="B230" i="9"/>
  <c r="B123" i="9"/>
  <c r="B180" i="9"/>
  <c r="B200" i="9"/>
  <c r="B224" i="9"/>
  <c r="B228" i="9"/>
  <c r="B244" i="9"/>
  <c r="B260" i="9"/>
  <c r="B161" i="9"/>
  <c r="B150" i="9"/>
  <c r="B177" i="9"/>
  <c r="B193" i="9"/>
  <c r="B233" i="9"/>
  <c r="B144" i="9"/>
  <c r="B159" i="9"/>
  <c r="B182" i="9"/>
  <c r="B206" i="9"/>
  <c r="B278" i="9"/>
  <c r="B294" i="9"/>
  <c r="B171" i="9"/>
  <c r="B216" i="9"/>
  <c r="B370" i="9"/>
  <c r="B362" i="9"/>
  <c r="B306" i="9"/>
  <c r="B283" i="9"/>
  <c r="B347" i="9"/>
  <c r="B302" i="9"/>
  <c r="B281" i="9"/>
  <c r="B387" i="9"/>
  <c r="B382" i="9"/>
  <c r="B381" i="9"/>
  <c r="B356" i="9"/>
  <c r="B355" i="9"/>
  <c r="B338" i="9"/>
  <c r="B329" i="9"/>
  <c r="B308" i="9"/>
  <c r="B305" i="9"/>
  <c r="B349" i="9"/>
  <c r="B327" i="9"/>
  <c r="B311" i="9"/>
  <c r="B293" i="9"/>
  <c r="B270" i="9"/>
  <c r="B300" i="9"/>
  <c r="B358" i="9"/>
  <c r="B332" i="9"/>
  <c r="B310" i="9"/>
  <c r="B286" i="9"/>
  <c r="B372" i="9"/>
  <c r="B343" i="9"/>
  <c r="B303" i="9"/>
  <c r="B296" i="9"/>
  <c r="B379" i="9"/>
  <c r="B353" i="9"/>
  <c r="B299" i="9"/>
  <c r="B280" i="9"/>
  <c r="B263" i="9"/>
  <c r="B261" i="9"/>
  <c r="B258" i="9"/>
  <c r="B253" i="9"/>
  <c r="B252" i="9"/>
  <c r="B249" i="9"/>
  <c r="B245" i="9"/>
  <c r="B240" i="9"/>
  <c r="B236" i="9"/>
  <c r="B235" i="9"/>
  <c r="B231" i="9"/>
  <c r="B226" i="9"/>
  <c r="B225" i="9"/>
  <c r="B220" i="9"/>
  <c r="B217" i="9"/>
  <c r="B215" i="9"/>
  <c r="B213" i="9"/>
  <c r="B209" i="9"/>
  <c r="B207" i="9"/>
  <c r="B204" i="9"/>
  <c r="B201" i="9"/>
  <c r="B198" i="9"/>
  <c r="B195" i="9"/>
  <c r="B194" i="9"/>
  <c r="B190" i="9"/>
  <c r="B186" i="9"/>
  <c r="B183" i="9"/>
  <c r="B181" i="9"/>
  <c r="B178" i="9"/>
  <c r="B175" i="9"/>
  <c r="B174" i="9"/>
  <c r="B172" i="9"/>
  <c r="B169" i="9"/>
  <c r="B166" i="9"/>
  <c r="B163" i="9"/>
  <c r="B160" i="9"/>
  <c r="B157" i="9"/>
  <c r="B154" i="9"/>
  <c r="B151" i="9"/>
  <c r="B153" i="9"/>
  <c r="B191" i="9"/>
  <c r="B237" i="9"/>
  <c r="B250" i="9"/>
  <c r="B288" i="9"/>
  <c r="B298" i="9"/>
  <c r="B359" i="9"/>
  <c r="B403" i="9"/>
  <c r="B247" i="9"/>
  <c r="B340" i="9"/>
  <c r="B170" i="9"/>
  <c r="B241" i="9"/>
  <c r="B259" i="9"/>
  <c r="B268" i="9"/>
  <c r="B273" i="9"/>
  <c r="B316" i="9"/>
  <c r="B335" i="9"/>
  <c r="B383" i="9"/>
  <c r="B184" i="9"/>
  <c r="B167" i="9"/>
  <c r="B197" i="9"/>
  <c r="B211" i="9"/>
  <c r="B243" i="9"/>
  <c r="B256" i="9"/>
  <c r="B284" i="9"/>
  <c r="B205" i="9"/>
  <c r="B277" i="9"/>
  <c r="B164" i="9"/>
  <c r="B173" i="9"/>
  <c r="B214" i="9"/>
  <c r="B246" i="9"/>
  <c r="B301" i="9"/>
  <c r="B318" i="9"/>
  <c r="B248" i="9"/>
  <c r="B264" i="9"/>
  <c r="B266" i="9"/>
  <c r="B287" i="9"/>
  <c r="B185" i="9"/>
  <c r="B222" i="9"/>
  <c r="B158" i="9"/>
  <c r="B210" i="9"/>
  <c r="B232" i="9"/>
  <c r="B254" i="9"/>
  <c r="B274" i="9"/>
  <c r="B282" i="9"/>
  <c r="B325" i="9"/>
  <c r="B344" i="9"/>
  <c r="B364" i="9"/>
  <c r="B179" i="9"/>
  <c r="B155" i="9"/>
  <c r="B168" i="9"/>
  <c r="B188" i="9"/>
  <c r="B212" i="9"/>
  <c r="B221" i="9"/>
  <c r="B229" i="9"/>
  <c r="B257" i="9"/>
  <c r="B271" i="9"/>
  <c r="B279" i="9"/>
  <c r="B290" i="9"/>
  <c r="B295" i="9"/>
  <c r="B313" i="9"/>
  <c r="B319" i="9"/>
  <c r="B367" i="9"/>
  <c r="B373" i="9"/>
  <c r="B189" i="9"/>
  <c r="B218" i="9"/>
  <c r="B234" i="9"/>
  <c r="B352" i="9"/>
  <c r="B395" i="9"/>
  <c r="B122" i="9"/>
  <c r="B125" i="9"/>
  <c r="B128" i="9"/>
  <c r="B130" i="9"/>
  <c r="B131" i="9"/>
  <c r="B135" i="9"/>
  <c r="B137" i="9"/>
  <c r="B140" i="9"/>
  <c r="B145" i="9"/>
  <c r="B146" i="9"/>
  <c r="B149" i="9"/>
  <c r="B192" i="9"/>
  <c r="B202" i="9"/>
  <c r="B208" i="9"/>
  <c r="B238" i="9"/>
  <c r="B275" i="9"/>
  <c r="B297" i="9"/>
  <c r="B326" i="9"/>
  <c r="B187" i="9"/>
  <c r="B199" i="9"/>
  <c r="B227" i="9"/>
  <c r="B339" i="9"/>
  <c r="B374" i="9"/>
  <c r="B196" i="9"/>
  <c r="B242" i="9"/>
  <c r="B262" i="9"/>
  <c r="B267" i="9"/>
  <c r="B291" i="9"/>
  <c r="B315" i="9"/>
  <c r="B322" i="9"/>
  <c r="B376" i="9"/>
  <c r="B269" i="9"/>
  <c r="B292" i="9"/>
  <c r="B320" i="9"/>
  <c r="B348" i="9"/>
  <c r="B385" i="9"/>
  <c r="B333" i="9"/>
  <c r="B363" i="9"/>
  <c r="B371" i="9"/>
  <c r="B345" i="9"/>
  <c r="B398" i="9"/>
  <c r="B304" i="9"/>
  <c r="B393" i="9"/>
  <c r="B378" i="9"/>
  <c r="B346" i="9"/>
  <c r="B324" i="9"/>
  <c r="B375" i="9"/>
  <c r="B351" i="9"/>
  <c r="B321" i="9"/>
  <c r="B342" i="9"/>
  <c r="B289" i="9"/>
  <c r="B307" i="9"/>
  <c r="B317" i="9"/>
  <c r="B328" i="9"/>
  <c r="B337" i="9"/>
  <c r="B354" i="9"/>
  <c r="B380" i="9"/>
  <c r="B405" i="9"/>
  <c r="B265" i="9"/>
  <c r="B314" i="9"/>
  <c r="B323" i="9"/>
  <c r="B334" i="9"/>
  <c r="B365" i="9"/>
  <c r="B276" i="9"/>
  <c r="B341" i="9"/>
  <c r="B361" i="9"/>
  <c r="B369" i="9"/>
  <c r="B389" i="9"/>
  <c r="B312" i="9"/>
  <c r="B272" i="9"/>
  <c r="B350" i="9"/>
  <c r="B384" i="9"/>
  <c r="B399" i="9"/>
  <c r="B285" i="9"/>
  <c r="B309" i="9"/>
  <c r="B330" i="9"/>
  <c r="B357" i="9"/>
  <c r="B377" i="9"/>
  <c r="B336" i="9"/>
  <c r="B360" i="9"/>
  <c r="B368" i="9"/>
  <c r="B390" i="9"/>
  <c r="B331" i="9"/>
  <c r="B366" i="9"/>
  <c r="B386" i="9"/>
  <c r="B391" i="9"/>
  <c r="B396" i="9"/>
  <c r="B400" i="9"/>
  <c r="B401" i="9"/>
  <c r="B406" i="9"/>
  <c r="B409" i="9"/>
  <c r="B412" i="9"/>
  <c r="B415" i="9"/>
  <c r="B417" i="9"/>
  <c r="B422" i="9"/>
  <c r="B423" i="9"/>
  <c r="B427" i="9"/>
  <c r="B429" i="9"/>
  <c r="B431" i="9"/>
  <c r="B436" i="9"/>
  <c r="B439" i="9"/>
  <c r="B442" i="9"/>
  <c r="B445" i="9"/>
  <c r="B447" i="9"/>
  <c r="B450" i="9"/>
  <c r="B453" i="9"/>
  <c r="B456" i="9"/>
  <c r="B460" i="9"/>
  <c r="B462" i="9"/>
  <c r="B466" i="9"/>
  <c r="B487" i="9"/>
  <c r="B627" i="9"/>
  <c r="B656" i="9"/>
  <c r="B478" i="9"/>
  <c r="B621" i="9"/>
  <c r="B643" i="9"/>
  <c r="B660" i="9"/>
  <c r="B388" i="9"/>
  <c r="B392" i="9"/>
  <c r="B394" i="9"/>
  <c r="B397" i="9"/>
  <c r="B402" i="9"/>
  <c r="B404" i="9"/>
  <c r="B407" i="9"/>
  <c r="B410" i="9"/>
  <c r="B413" i="9"/>
  <c r="B416" i="9"/>
  <c r="B418" i="9"/>
  <c r="B419" i="9"/>
  <c r="B424" i="9"/>
  <c r="B425" i="9"/>
  <c r="B430" i="9"/>
  <c r="B432" i="9"/>
  <c r="B433" i="9"/>
  <c r="B437" i="9"/>
  <c r="B440" i="9"/>
  <c r="B443" i="9"/>
  <c r="B448" i="9"/>
  <c r="B451" i="9"/>
  <c r="B454" i="9"/>
  <c r="B457" i="9"/>
  <c r="B461" i="9"/>
  <c r="B463" i="9"/>
  <c r="B464" i="9"/>
  <c r="B472" i="9"/>
  <c r="B473" i="9"/>
  <c r="B490" i="9"/>
  <c r="B469" i="9"/>
  <c r="B486" i="9"/>
  <c r="B596" i="9"/>
  <c r="B624" i="9"/>
  <c r="B666" i="9"/>
  <c r="B1898" i="9"/>
  <c r="B1897" i="9"/>
  <c r="B1890" i="9"/>
  <c r="B1880" i="9"/>
  <c r="B1862" i="9"/>
  <c r="B1870" i="9"/>
  <c r="B1865" i="9"/>
  <c r="B1858" i="9"/>
  <c r="B1843" i="9"/>
  <c r="B1889" i="9"/>
  <c r="B1866" i="9"/>
  <c r="B1875" i="9"/>
  <c r="B1852" i="9"/>
  <c r="B1883" i="9"/>
  <c r="B1855" i="9"/>
  <c r="B1893" i="9"/>
  <c r="B1878" i="9"/>
  <c r="B1887" i="9"/>
  <c r="B1882" i="9"/>
  <c r="B1874" i="9"/>
  <c r="B1818" i="9"/>
  <c r="B1813" i="9"/>
  <c r="B1794" i="9"/>
  <c r="B1768" i="9"/>
  <c r="B1749" i="9"/>
  <c r="B1869" i="9"/>
  <c r="B1827" i="9"/>
  <c r="B1806" i="9"/>
  <c r="B1797" i="9"/>
  <c r="B1765" i="9"/>
  <c r="B1847" i="9"/>
  <c r="B1809" i="9"/>
  <c r="B1790" i="9"/>
  <c r="B1753" i="9"/>
  <c r="B1854" i="9"/>
  <c r="B1838" i="9"/>
  <c r="B1821" i="9"/>
  <c r="B1800" i="9"/>
  <c r="B1845" i="9"/>
  <c r="B1829" i="9"/>
  <c r="B1817" i="9"/>
  <c r="B1793" i="9"/>
  <c r="B1758" i="9"/>
  <c r="B1741" i="9"/>
  <c r="B1861" i="9"/>
  <c r="B1848" i="9"/>
  <c r="B1812" i="9"/>
  <c r="B1791" i="9"/>
  <c r="B1754" i="9"/>
  <c r="B1744" i="9"/>
  <c r="B1884" i="9"/>
  <c r="B1846" i="9"/>
  <c r="B1840" i="9"/>
  <c r="B1839" i="9"/>
  <c r="B1836" i="9"/>
  <c r="B1859" i="9"/>
  <c r="B1832" i="9"/>
  <c r="B1784" i="9"/>
  <c r="B1747" i="9"/>
  <c r="B1824" i="9"/>
  <c r="B1778" i="9"/>
  <c r="B1737" i="9"/>
  <c r="B1729" i="9"/>
  <c r="B1799" i="9"/>
  <c r="B1769" i="9"/>
  <c r="B1759" i="9"/>
  <c r="B1717" i="9"/>
  <c r="B1708" i="9"/>
  <c r="B1689" i="9"/>
  <c r="B1677" i="9"/>
  <c r="B1740" i="9"/>
  <c r="B1823" i="9"/>
  <c r="B1814" i="9"/>
  <c r="B1787" i="9"/>
  <c r="B1775" i="9"/>
  <c r="B1725" i="9"/>
  <c r="B1693" i="9"/>
  <c r="B1683" i="9"/>
  <c r="B1804" i="9"/>
  <c r="B1764" i="9"/>
  <c r="B1696" i="9"/>
  <c r="B1835" i="9"/>
  <c r="B1808" i="9"/>
  <c r="B1751" i="9"/>
  <c r="B1736" i="9"/>
  <c r="B1688" i="9"/>
  <c r="B1828" i="9"/>
  <c r="B1699" i="9"/>
  <c r="B1663" i="9"/>
  <c r="B1660" i="9"/>
  <c r="B1657" i="9"/>
  <c r="B1822" i="9"/>
  <c r="B1772" i="9"/>
  <c r="B1718" i="9"/>
  <c r="B1711" i="9"/>
  <c r="B1702" i="9"/>
  <c r="B1667" i="9"/>
  <c r="B1735" i="9"/>
  <c r="B1695" i="9"/>
  <c r="B1675" i="9"/>
  <c r="B1721" i="9"/>
  <c r="B1714" i="9"/>
  <c r="B1678" i="9"/>
  <c r="B1815" i="9"/>
  <c r="B1789" i="9"/>
  <c r="B1681" i="9"/>
  <c r="B1671" i="9"/>
  <c r="B1776" i="9"/>
  <c r="B1731" i="9"/>
  <c r="B1705" i="9"/>
  <c r="B1670" i="9"/>
  <c r="B1643" i="9"/>
  <c r="B1613" i="9"/>
  <c r="B1579" i="9"/>
  <c r="B1788" i="9"/>
  <c r="B1652" i="9"/>
  <c r="B1628" i="9"/>
  <c r="B1611" i="9"/>
  <c r="B1593" i="9"/>
  <c r="B1576" i="9"/>
  <c r="B1651" i="9"/>
  <c r="B1636" i="9"/>
  <c r="B1620" i="9"/>
  <c r="B1610" i="9"/>
  <c r="B1596" i="9"/>
  <c r="B1588" i="9"/>
  <c r="B1724" i="9"/>
  <c r="B1701" i="9"/>
  <c r="B1644" i="9"/>
  <c r="B1634" i="9"/>
  <c r="B1623" i="9"/>
  <c r="B1607" i="9"/>
  <c r="B1601" i="9"/>
  <c r="B1686" i="9"/>
  <c r="B1669" i="9"/>
  <c r="B1647" i="9"/>
  <c r="B1631" i="9"/>
  <c r="B1639" i="9"/>
  <c r="B1627" i="9"/>
  <c r="B1603" i="9"/>
  <c r="B1592" i="9"/>
  <c r="B1585" i="9"/>
  <c r="B1632" i="9"/>
  <c r="B1599" i="9"/>
  <c r="B1783" i="9"/>
  <c r="B1762" i="9"/>
  <c r="B1752" i="9"/>
  <c r="B1618" i="9"/>
  <c r="B1621" i="9"/>
  <c r="B1572" i="9"/>
  <c r="B1559" i="9"/>
  <c r="B1540" i="9"/>
  <c r="B1536" i="9"/>
  <c r="B1514" i="9"/>
  <c r="B1504" i="9"/>
  <c r="B1483" i="9"/>
  <c r="B1479" i="9"/>
  <c r="B1526" i="9"/>
  <c r="B1624" i="9"/>
  <c r="B1584" i="9"/>
  <c r="B1575" i="9"/>
  <c r="B1562" i="9"/>
  <c r="B1545" i="9"/>
  <c r="B1525" i="9"/>
  <c r="B1609" i="9"/>
  <c r="B1573" i="9"/>
  <c r="B1565" i="9"/>
  <c r="B1555" i="9"/>
  <c r="B1548" i="9"/>
  <c r="B1516" i="9"/>
  <c r="B1486" i="9"/>
  <c r="B1471" i="9"/>
  <c r="B1580" i="9"/>
  <c r="B1571" i="9"/>
  <c r="B1568" i="9"/>
  <c r="B1558" i="9"/>
  <c r="B1539" i="9"/>
  <c r="B1519" i="9"/>
  <c r="B1498" i="9"/>
  <c r="B1489" i="9"/>
  <c r="B1569" i="9"/>
  <c r="B1551" i="9"/>
  <c r="B1529" i="9"/>
  <c r="B1522" i="9"/>
  <c r="B1509" i="9"/>
  <c r="B1501" i="9"/>
  <c r="B1614" i="9"/>
  <c r="B1586" i="9"/>
  <c r="B1578" i="9"/>
  <c r="B1561" i="9"/>
  <c r="B1532" i="9"/>
  <c r="B1493" i="9"/>
  <c r="B1650" i="9"/>
  <c r="B1564" i="9"/>
  <c r="B1553" i="9"/>
  <c r="B1535" i="9"/>
  <c r="B1502" i="9"/>
  <c r="B1589" i="9"/>
  <c r="B1567" i="9"/>
  <c r="B1552" i="9"/>
  <c r="B1518" i="9"/>
  <c r="B1505" i="9"/>
  <c r="B1497" i="9"/>
  <c r="B1488" i="9"/>
  <c r="B1543" i="9"/>
  <c r="B1528" i="9"/>
  <c r="B1512" i="9"/>
  <c r="B1495" i="9"/>
  <c r="B1473" i="9"/>
  <c r="B1455" i="9"/>
  <c r="B1549" i="9"/>
  <c r="B1524" i="9"/>
  <c r="B1480" i="9"/>
  <c r="B1470" i="9"/>
  <c r="B1542" i="9"/>
  <c r="B1485" i="9"/>
  <c r="B1537" i="9"/>
  <c r="B1466" i="9"/>
  <c r="B1531" i="9"/>
  <c r="B1467" i="9"/>
  <c r="B1556" i="9"/>
  <c r="B1475" i="9"/>
  <c r="B1463" i="9"/>
  <c r="B1454" i="9"/>
  <c r="B1451" i="9"/>
  <c r="B1439" i="9"/>
  <c r="B1432" i="9"/>
  <c r="B1410" i="9"/>
  <c r="B1396" i="9"/>
  <c r="B1391" i="9"/>
  <c r="B1468" i="9"/>
  <c r="B1445" i="9"/>
  <c r="B1434" i="9"/>
  <c r="B1443" i="9"/>
  <c r="B1437" i="9"/>
  <c r="B1476" i="9"/>
  <c r="B1459" i="9"/>
  <c r="B1458" i="9"/>
  <c r="B1441" i="9"/>
  <c r="B1419" i="9"/>
  <c r="B1414" i="9"/>
  <c r="B1438" i="9"/>
  <c r="B1395" i="9"/>
  <c r="B1534" i="9"/>
  <c r="B1447" i="9"/>
  <c r="B1427" i="9"/>
  <c r="B1415" i="9"/>
  <c r="B1418" i="9"/>
  <c r="B1399" i="9"/>
  <c r="B1546" i="9"/>
  <c r="B1456" i="9"/>
  <c r="B1426" i="9"/>
  <c r="B1400" i="9"/>
  <c r="B1387" i="9"/>
  <c r="B1386" i="9"/>
  <c r="B1462" i="9"/>
  <c r="B1452" i="9"/>
  <c r="B1429" i="9"/>
  <c r="B1403" i="9"/>
  <c r="B1366" i="9"/>
  <c r="B1345" i="9"/>
  <c r="B1332" i="9"/>
  <c r="B1288" i="9"/>
  <c r="B1252" i="9"/>
  <c r="B1235" i="9"/>
  <c r="B1220" i="9"/>
  <c r="B1168" i="9"/>
  <c r="B1156" i="9"/>
  <c r="B1401" i="9"/>
  <c r="B1388" i="9"/>
  <c r="B1374" i="9"/>
  <c r="B1361" i="9"/>
  <c r="B1344" i="9"/>
  <c r="B1335" i="9"/>
  <c r="B1325" i="9"/>
  <c r="B1303" i="9"/>
  <c r="B1296" i="9"/>
  <c r="B1280" i="9"/>
  <c r="B1253" i="9"/>
  <c r="B1223" i="9"/>
  <c r="B1207" i="9"/>
  <c r="B1383" i="9"/>
  <c r="B1372" i="9"/>
  <c r="B1340" i="9"/>
  <c r="B1299" i="9"/>
  <c r="B1290" i="9"/>
  <c r="B1278" i="9"/>
  <c r="B1256" i="9"/>
  <c r="B1240" i="9"/>
  <c r="B1226" i="9"/>
  <c r="B1185" i="9"/>
  <c r="B1173" i="9"/>
  <c r="B1162" i="9"/>
  <c r="B1129" i="9"/>
  <c r="B1117" i="9"/>
  <c r="B1382" i="9"/>
  <c r="B1336" i="9"/>
  <c r="B1289" i="9"/>
  <c r="B1265" i="9"/>
  <c r="B1237" i="9"/>
  <c r="B1229" i="9"/>
  <c r="B1201" i="9"/>
  <c r="B1171" i="9"/>
  <c r="B1132" i="9"/>
  <c r="B1094" i="9"/>
  <c r="B1411" i="9"/>
  <c r="B1377" i="9"/>
  <c r="B1365" i="9"/>
  <c r="B1339" i="9"/>
  <c r="B1328" i="9"/>
  <c r="B1321" i="9"/>
  <c r="B1316" i="9"/>
  <c r="B1282" i="9"/>
  <c r="B1273" i="9"/>
  <c r="B1231" i="9"/>
  <c r="B1209" i="9"/>
  <c r="B1380" i="9"/>
  <c r="B1373" i="9"/>
  <c r="B1368" i="9"/>
  <c r="B1355" i="9"/>
  <c r="B1324" i="9"/>
  <c r="B1302" i="9"/>
  <c r="B1279" i="9"/>
  <c r="B1230" i="9"/>
  <c r="B1212" i="9"/>
  <c r="B1189" i="9"/>
  <c r="B1421" i="9"/>
  <c r="B1376" i="9"/>
  <c r="B1370" i="9"/>
  <c r="B1358" i="9"/>
  <c r="B1353" i="9"/>
  <c r="B1327" i="9"/>
  <c r="B1322" i="9"/>
  <c r="B1311" i="9"/>
  <c r="B1294" i="9"/>
  <c r="B1276" i="9"/>
  <c r="B1247" i="9"/>
  <c r="B1215" i="9"/>
  <c r="B1389" i="9"/>
  <c r="B1369" i="9"/>
  <c r="B1342" i="9"/>
  <c r="B1317" i="9"/>
  <c r="B1274" i="9"/>
  <c r="B1242" i="9"/>
  <c r="B1213" i="9"/>
  <c r="B1406" i="9"/>
  <c r="B1359" i="9"/>
  <c r="B1348" i="9"/>
  <c r="B1333" i="9"/>
  <c r="B1320" i="9"/>
  <c r="B1314" i="9"/>
  <c r="B1305" i="9"/>
  <c r="B1271" i="9"/>
  <c r="B1236" i="9"/>
  <c r="B1221" i="9"/>
  <c r="B1379" i="9"/>
  <c r="B1362" i="9"/>
  <c r="B1354" i="9"/>
  <c r="B1330" i="9"/>
  <c r="B1312" i="9"/>
  <c r="B1284" i="9"/>
  <c r="B1269" i="9"/>
  <c r="B1233" i="9"/>
  <c r="B1203" i="9"/>
  <c r="B1197" i="9"/>
  <c r="B1166" i="9"/>
  <c r="B1147" i="9"/>
  <c r="B1118" i="9"/>
  <c r="B1392" i="9"/>
  <c r="B1357" i="9"/>
  <c r="B1350" i="9"/>
  <c r="B1308" i="9"/>
  <c r="B1293" i="9"/>
  <c r="B1263" i="9"/>
  <c r="B1257" i="9"/>
  <c r="B1349" i="9"/>
  <c r="B1337" i="9"/>
  <c r="B1306" i="9"/>
  <c r="B1266" i="9"/>
  <c r="B1261" i="9"/>
  <c r="B1249" i="9"/>
  <c r="B1238" i="9"/>
  <c r="B1217" i="9"/>
  <c r="B1198" i="9"/>
  <c r="B1159" i="9"/>
  <c r="B1138" i="9"/>
  <c r="B1121" i="9"/>
  <c r="B1111" i="9"/>
  <c r="B1192" i="9"/>
  <c r="B1169" i="9"/>
  <c r="B1148" i="9"/>
  <c r="B1141" i="9"/>
  <c r="B1130" i="9"/>
  <c r="B1106" i="9"/>
  <c r="B1093" i="9"/>
  <c r="B1195" i="9"/>
  <c r="B1186" i="9"/>
  <c r="B1151" i="9"/>
  <c r="B1126" i="9"/>
  <c r="B1205" i="9"/>
  <c r="B1182" i="9"/>
  <c r="B1144" i="9"/>
  <c r="B1133" i="9"/>
  <c r="B1116" i="9"/>
  <c r="B1112" i="9"/>
  <c r="B1199" i="9"/>
  <c r="B1175" i="9"/>
  <c r="B1157" i="9"/>
  <c r="B1098" i="9"/>
  <c r="B1246" i="9"/>
  <c r="B1227" i="9"/>
  <c r="B1194" i="9"/>
  <c r="B1163" i="9"/>
  <c r="B1150" i="9"/>
  <c r="B1139" i="9"/>
  <c r="B1178" i="9"/>
  <c r="B1172" i="9"/>
  <c r="B1153" i="9"/>
  <c r="B1109" i="9"/>
  <c r="B1101" i="9"/>
  <c r="B1190" i="9"/>
  <c r="B1135" i="9"/>
  <c r="B1124" i="9"/>
  <c r="B1096" i="9"/>
  <c r="B1084" i="9"/>
  <c r="B1073" i="9"/>
  <c r="B1063" i="9"/>
  <c r="B1046" i="9"/>
  <c r="B1105" i="9"/>
  <c r="B1078" i="9"/>
  <c r="B1060" i="9"/>
  <c r="B1044" i="9"/>
  <c r="B1087" i="9"/>
  <c r="B1075" i="9"/>
  <c r="B1055" i="9"/>
  <c r="B1095" i="9"/>
  <c r="B1090" i="9"/>
  <c r="B1083" i="9"/>
  <c r="B1067" i="9"/>
  <c r="B1122" i="9"/>
  <c r="B1086" i="9"/>
  <c r="B1081" i="9"/>
  <c r="B1070" i="9"/>
  <c r="B1062" i="9"/>
  <c r="B1049" i="9"/>
  <c r="B1033" i="9"/>
  <c r="B1028" i="9"/>
  <c r="B1027" i="9"/>
  <c r="B1024" i="9"/>
  <c r="B1077" i="9"/>
  <c r="B1065" i="9"/>
  <c r="B1057" i="9"/>
  <c r="B1080" i="9"/>
  <c r="B1071" i="9"/>
  <c r="B1036" i="9"/>
  <c r="B1089" i="9"/>
  <c r="B1066" i="9"/>
  <c r="B1051" i="9"/>
  <c r="B1039" i="9"/>
  <c r="B1069" i="9"/>
  <c r="B1058" i="9"/>
  <c r="B1048" i="9"/>
  <c r="B1042" i="9"/>
  <c r="B1032" i="9"/>
  <c r="B1031" i="9"/>
  <c r="B1026" i="9"/>
  <c r="B1023" i="9"/>
  <c r="B1045" i="9"/>
  <c r="B1076" i="9"/>
  <c r="B1052" i="9"/>
  <c r="B1035" i="9"/>
  <c r="B1005" i="9"/>
  <c r="B993" i="9"/>
  <c r="B972" i="9"/>
  <c r="B957" i="9"/>
  <c r="B940" i="9"/>
  <c r="B903" i="9"/>
  <c r="B853" i="9"/>
  <c r="B810" i="9"/>
  <c r="B763" i="9"/>
  <c r="B985" i="9"/>
  <c r="B970" i="9"/>
  <c r="B960" i="9"/>
  <c r="B952" i="9"/>
  <c r="B943" i="9"/>
  <c r="B908" i="9"/>
  <c r="B893" i="9"/>
  <c r="B873" i="9"/>
  <c r="B856" i="9"/>
  <c r="B831" i="9"/>
  <c r="B813" i="9"/>
  <c r="B790" i="9"/>
  <c r="B766" i="9"/>
  <c r="B715" i="9"/>
  <c r="B1018" i="9"/>
  <c r="B988" i="9"/>
  <c r="B983" i="9"/>
  <c r="B966" i="9"/>
  <c r="B946" i="9"/>
  <c r="B920" i="9"/>
  <c r="B907" i="9"/>
  <c r="B890" i="9"/>
  <c r="B876" i="9"/>
  <c r="B869" i="9"/>
  <c r="B859" i="9"/>
  <c r="B843" i="9"/>
  <c r="B828" i="9"/>
  <c r="B793" i="9"/>
  <c r="B785" i="9"/>
  <c r="B769" i="9"/>
  <c r="B759" i="9"/>
  <c r="B751" i="9"/>
  <c r="B973" i="9"/>
  <c r="B964" i="9"/>
  <c r="B949" i="9"/>
  <c r="B927" i="9"/>
  <c r="B904" i="9"/>
  <c r="B860" i="9"/>
  <c r="B817" i="9"/>
  <c r="B796" i="9"/>
  <c r="B771" i="9"/>
  <c r="B704" i="9"/>
  <c r="B1012" i="9"/>
  <c r="B997" i="9"/>
  <c r="B976" i="9"/>
  <c r="B971" i="9"/>
  <c r="B954" i="9"/>
  <c r="B930" i="9"/>
  <c r="B820" i="9"/>
  <c r="B774" i="9"/>
  <c r="B747" i="9"/>
  <c r="B1020" i="9"/>
  <c r="B1010" i="9"/>
  <c r="B991" i="9"/>
  <c r="B979" i="9"/>
  <c r="B967" i="9"/>
  <c r="B951" i="9"/>
  <c r="B933" i="9"/>
  <c r="B912" i="9"/>
  <c r="B898" i="9"/>
  <c r="B892" i="9"/>
  <c r="B879" i="9"/>
  <c r="B855" i="9"/>
  <c r="B845" i="9"/>
  <c r="B830" i="9"/>
  <c r="B823" i="9"/>
  <c r="B812" i="9"/>
  <c r="B799" i="9"/>
  <c r="B765" i="9"/>
  <c r="B753" i="9"/>
  <c r="B745" i="9"/>
  <c r="B723" i="9"/>
  <c r="B1017" i="9"/>
  <c r="B1000" i="9"/>
  <c r="B987" i="9"/>
  <c r="B965" i="9"/>
  <c r="B935" i="9"/>
  <c r="B897" i="9"/>
  <c r="B875" i="9"/>
  <c r="B858" i="9"/>
  <c r="B848" i="9"/>
  <c r="B842" i="9"/>
  <c r="B833" i="9"/>
  <c r="B802" i="9"/>
  <c r="B792" i="9"/>
  <c r="B768" i="9"/>
  <c r="B750" i="9"/>
  <c r="B731" i="9"/>
  <c r="B717" i="9"/>
  <c r="B1014" i="9"/>
  <c r="B1003" i="9"/>
  <c r="B955" i="9"/>
  <c r="B938" i="9"/>
  <c r="B926" i="9"/>
  <c r="B895" i="9"/>
  <c r="B865" i="9"/>
  <c r="B835" i="9"/>
  <c r="B777" i="9"/>
  <c r="B748" i="9"/>
  <c r="B734" i="9"/>
  <c r="B708" i="9"/>
  <c r="B1011" i="9"/>
  <c r="B1006" i="9"/>
  <c r="B994" i="9"/>
  <c r="B975" i="9"/>
  <c r="B958" i="9"/>
  <c r="B953" i="9"/>
  <c r="B941" i="9"/>
  <c r="B929" i="9"/>
  <c r="B915" i="9"/>
  <c r="B894" i="9"/>
  <c r="B881" i="9"/>
  <c r="B868" i="9"/>
  <c r="B862" i="9"/>
  <c r="B838" i="9"/>
  <c r="B834" i="9"/>
  <c r="B819" i="9"/>
  <c r="B804" i="9"/>
  <c r="B780" i="9"/>
  <c r="B773" i="9"/>
  <c r="B746" i="9"/>
  <c r="B1008" i="9"/>
  <c r="B990" i="9"/>
  <c r="B978" i="9"/>
  <c r="B961" i="9"/>
  <c r="B944" i="9"/>
  <c r="B932" i="9"/>
  <c r="B918" i="9"/>
  <c r="B888" i="9"/>
  <c r="B851" i="9"/>
  <c r="B826" i="9"/>
  <c r="B783" i="9"/>
  <c r="B757" i="9"/>
  <c r="B738" i="9"/>
  <c r="B999" i="9"/>
  <c r="B984" i="9"/>
  <c r="B947" i="9"/>
  <c r="B934" i="9"/>
  <c r="B921" i="9"/>
  <c r="B887" i="9"/>
  <c r="B870" i="9"/>
  <c r="B847" i="9"/>
  <c r="B825" i="9"/>
  <c r="B801" i="9"/>
  <c r="B786" i="9"/>
  <c r="B760" i="9"/>
  <c r="B1002" i="9"/>
  <c r="B995" i="9"/>
  <c r="B982" i="9"/>
  <c r="B937" i="9"/>
  <c r="B923" i="9"/>
  <c r="B884" i="9"/>
  <c r="B864" i="9"/>
  <c r="B841" i="9"/>
  <c r="B807" i="9"/>
  <c r="B789" i="9"/>
  <c r="B776" i="9"/>
  <c r="B733" i="9"/>
  <c r="B726" i="9"/>
  <c r="B707" i="9"/>
  <c r="B691" i="9"/>
  <c r="B667" i="9"/>
  <c r="B646" i="9"/>
  <c r="B625" i="9"/>
  <c r="B618" i="9"/>
  <c r="B597" i="9"/>
  <c r="B686" i="9"/>
  <c r="B670" i="9"/>
  <c r="B632" i="9"/>
  <c r="B610" i="9"/>
  <c r="B600" i="9"/>
  <c r="B740" i="9"/>
  <c r="B712" i="9"/>
  <c r="B680" i="9"/>
  <c r="B663" i="9"/>
  <c r="B651" i="9"/>
  <c r="B635" i="9"/>
  <c r="B613" i="9"/>
  <c r="B608" i="9"/>
  <c r="B603" i="9"/>
  <c r="B591" i="9"/>
  <c r="B588" i="9"/>
  <c r="B585" i="9"/>
  <c r="B582" i="9"/>
  <c r="B579" i="9"/>
  <c r="B576" i="9"/>
  <c r="B573" i="9"/>
  <c r="B570" i="9"/>
  <c r="B567" i="9"/>
  <c r="B566" i="9"/>
  <c r="B563" i="9"/>
  <c r="B560" i="9"/>
  <c r="B555" i="9"/>
  <c r="B550" i="9"/>
  <c r="B547" i="9"/>
  <c r="B544" i="9"/>
  <c r="B540" i="9"/>
  <c r="B537" i="9"/>
  <c r="B536" i="9"/>
  <c r="B532" i="9"/>
  <c r="B527" i="9"/>
  <c r="B524" i="9"/>
  <c r="B521" i="9"/>
  <c r="B518" i="9"/>
  <c r="B515" i="9"/>
  <c r="B513" i="9"/>
  <c r="B510" i="9"/>
  <c r="B506" i="9"/>
  <c r="B505" i="9"/>
  <c r="B502" i="9"/>
  <c r="B497" i="9"/>
  <c r="B495" i="9"/>
  <c r="B672" i="9"/>
  <c r="B638" i="9"/>
  <c r="B604" i="9"/>
  <c r="B594" i="9"/>
  <c r="B730" i="9"/>
  <c r="B675" i="9"/>
  <c r="B641" i="9"/>
  <c r="B690" i="9"/>
  <c r="B669" i="9"/>
  <c r="B654" i="9"/>
  <c r="B631" i="9"/>
  <c r="B599" i="9"/>
  <c r="B737" i="9"/>
  <c r="B711" i="9"/>
  <c r="B698" i="9"/>
  <c r="B657" i="9"/>
  <c r="B650" i="9"/>
  <c r="B634" i="9"/>
  <c r="B612" i="9"/>
  <c r="B602" i="9"/>
  <c r="B590" i="9"/>
  <c r="B587" i="9"/>
  <c r="B584" i="9"/>
  <c r="B581" i="9"/>
  <c r="B578" i="9"/>
  <c r="B575" i="9"/>
  <c r="B572" i="9"/>
  <c r="B569" i="9"/>
  <c r="B565" i="9"/>
  <c r="B562" i="9"/>
  <c r="B559" i="9"/>
  <c r="B558" i="9"/>
  <c r="B554" i="9"/>
  <c r="B553" i="9"/>
  <c r="B549" i="9"/>
  <c r="B546" i="9"/>
  <c r="B543" i="9"/>
  <c r="B539" i="9"/>
  <c r="B535" i="9"/>
  <c r="B534" i="9"/>
  <c r="B531" i="9"/>
  <c r="B529" i="9"/>
  <c r="B526" i="9"/>
  <c r="B523" i="9"/>
  <c r="B520" i="9"/>
  <c r="B517" i="9"/>
  <c r="B514" i="9"/>
  <c r="B512" i="9"/>
  <c r="B509" i="9"/>
  <c r="B504" i="9"/>
  <c r="B501" i="9"/>
  <c r="B499" i="9"/>
  <c r="B494" i="9"/>
  <c r="B492" i="9"/>
  <c r="B489" i="9"/>
  <c r="B485" i="9"/>
  <c r="B484" i="9"/>
  <c r="B482" i="9"/>
  <c r="B477" i="9"/>
  <c r="B476" i="9"/>
  <c r="B696" i="9"/>
  <c r="B678" i="9"/>
  <c r="B644" i="9"/>
  <c r="B607" i="9"/>
  <c r="B692" i="9"/>
  <c r="B674" i="9"/>
  <c r="B647" i="9"/>
  <c r="B640" i="9"/>
  <c r="B619" i="9"/>
  <c r="B718" i="9"/>
  <c r="B689" i="9"/>
  <c r="B661" i="9"/>
  <c r="B628" i="9"/>
  <c r="B617" i="9"/>
  <c r="B741" i="9"/>
  <c r="B713" i="9"/>
  <c r="B697" i="9"/>
  <c r="B681" i="9"/>
  <c r="B664" i="9"/>
  <c r="B609" i="9"/>
  <c r="B592" i="9"/>
  <c r="B589" i="9"/>
  <c r="B586" i="9"/>
  <c r="B583" i="9"/>
  <c r="B580" i="9"/>
  <c r="B577" i="9"/>
  <c r="B574" i="9"/>
  <c r="B571" i="9"/>
  <c r="B568" i="9"/>
  <c r="B564" i="9"/>
  <c r="B561" i="9"/>
  <c r="B557" i="9"/>
  <c r="B556" i="9"/>
  <c r="B552" i="9"/>
  <c r="B551" i="9"/>
  <c r="B548" i="9"/>
  <c r="B545" i="9"/>
  <c r="B542" i="9"/>
  <c r="B541" i="9"/>
  <c r="B538" i="9"/>
  <c r="B533" i="9"/>
  <c r="B530" i="9"/>
  <c r="B528" i="9"/>
  <c r="B525" i="9"/>
  <c r="B522" i="9"/>
  <c r="B519" i="9"/>
  <c r="B516" i="9"/>
  <c r="B511" i="9"/>
  <c r="B508" i="9"/>
  <c r="B507" i="9"/>
  <c r="B503" i="9"/>
  <c r="B500" i="9"/>
  <c r="B498" i="9"/>
  <c r="B496" i="9"/>
  <c r="B493" i="9"/>
  <c r="B491" i="9"/>
  <c r="B488" i="9"/>
  <c r="B483" i="9"/>
  <c r="B481" i="9"/>
  <c r="B479" i="9"/>
  <c r="B475" i="9"/>
  <c r="B474" i="9"/>
  <c r="B471" i="9"/>
  <c r="B467" i="9"/>
  <c r="B701" i="9"/>
  <c r="B700" i="9"/>
  <c r="B693" i="9"/>
  <c r="B684" i="9"/>
  <c r="B677" i="9"/>
  <c r="B622" i="9"/>
  <c r="B606" i="9"/>
  <c r="B595" i="9"/>
  <c r="B468" i="9"/>
  <c r="B408" i="9"/>
  <c r="B411" i="9"/>
  <c r="B414" i="9"/>
  <c r="B420" i="9"/>
  <c r="B421" i="9"/>
  <c r="B426" i="9"/>
  <c r="B428" i="9"/>
  <c r="B434" i="9"/>
  <c r="B435" i="9"/>
  <c r="B438" i="9"/>
  <c r="B441" i="9"/>
  <c r="B444" i="9"/>
  <c r="B446" i="9"/>
  <c r="B449" i="9"/>
  <c r="B452" i="9"/>
  <c r="B455" i="9"/>
  <c r="B458" i="9"/>
  <c r="B459" i="9"/>
  <c r="B465" i="9"/>
  <c r="B480" i="9"/>
  <c r="B470" i="9"/>
  <c r="B615" i="9"/>
  <c r="B637" i="9"/>
  <c r="B653" i="9"/>
  <c r="B683" i="9"/>
  <c r="B614" i="9"/>
  <c r="B626" i="9"/>
  <c r="B636" i="9"/>
  <c r="B652" i="9"/>
  <c r="B695" i="9"/>
  <c r="B601" i="9"/>
  <c r="B611" i="9"/>
  <c r="B633" i="9"/>
  <c r="B671" i="9"/>
  <c r="B687" i="9"/>
  <c r="B710" i="9"/>
  <c r="B736" i="9"/>
  <c r="B598" i="9"/>
  <c r="B630" i="9"/>
  <c r="B668" i="9"/>
  <c r="B729" i="9"/>
  <c r="B623" i="9"/>
  <c r="B685" i="9"/>
  <c r="B694" i="9"/>
  <c r="B722" i="9"/>
  <c r="B756" i="9"/>
  <c r="B782" i="9"/>
  <c r="B798" i="9"/>
  <c r="B806" i="9"/>
  <c r="B822" i="9"/>
  <c r="B850" i="9"/>
  <c r="B878" i="9"/>
  <c r="B883" i="9"/>
  <c r="B901" i="9"/>
  <c r="B911" i="9"/>
  <c r="B917" i="9"/>
  <c r="B593" i="9"/>
  <c r="B649" i="9"/>
  <c r="B665" i="9"/>
  <c r="B682" i="9"/>
  <c r="B629" i="9"/>
  <c r="B662" i="9"/>
  <c r="B620" i="9"/>
  <c r="B648" i="9"/>
  <c r="B659" i="9"/>
  <c r="B762" i="9"/>
  <c r="B779" i="9"/>
  <c r="B803" i="9"/>
  <c r="B809" i="9"/>
  <c r="B837" i="9"/>
  <c r="B852" i="9"/>
  <c r="B867" i="9"/>
  <c r="B880" i="9"/>
  <c r="B902" i="9"/>
  <c r="B914" i="9"/>
  <c r="B645" i="9"/>
  <c r="B679" i="9"/>
  <c r="B703" i="9"/>
  <c r="B716" i="9"/>
  <c r="B725" i="9"/>
  <c r="B727" i="9"/>
  <c r="B743" i="9"/>
  <c r="B605" i="9"/>
  <c r="B658" i="9"/>
  <c r="B676" i="9"/>
  <c r="B699" i="9"/>
  <c r="B720" i="9"/>
  <c r="B655" i="9"/>
  <c r="B724" i="9"/>
  <c r="B788" i="9"/>
  <c r="B795" i="9"/>
  <c r="B816" i="9"/>
  <c r="B840" i="9"/>
  <c r="B872" i="9"/>
  <c r="B616" i="9"/>
  <c r="B642" i="9"/>
  <c r="B688" i="9"/>
  <c r="B702" i="9"/>
  <c r="B639" i="9"/>
  <c r="B673" i="9"/>
  <c r="B719" i="9"/>
  <c r="B728" i="9"/>
  <c r="B752" i="9"/>
  <c r="B770" i="9"/>
  <c r="B794" i="9"/>
  <c r="B815" i="9"/>
  <c r="B844" i="9"/>
  <c r="B886" i="9"/>
  <c r="B925" i="9"/>
  <c r="B998" i="9"/>
  <c r="B1019" i="9"/>
  <c r="B1025" i="9"/>
  <c r="B1038" i="9"/>
  <c r="B1050" i="9"/>
  <c r="B767" i="9"/>
  <c r="B791" i="9"/>
  <c r="B814" i="9"/>
  <c r="B832" i="9"/>
  <c r="B857" i="9"/>
  <c r="B874" i="9"/>
  <c r="B909" i="9"/>
  <c r="B986" i="9"/>
  <c r="B744" i="9"/>
  <c r="B764" i="9"/>
  <c r="B811" i="9"/>
  <c r="B829" i="9"/>
  <c r="B854" i="9"/>
  <c r="B891" i="9"/>
  <c r="B950" i="9"/>
  <c r="B1009" i="9"/>
  <c r="B808" i="9"/>
  <c r="B885" i="9"/>
  <c r="B924" i="9"/>
  <c r="B996" i="9"/>
  <c r="B1029" i="9"/>
  <c r="B1054" i="9"/>
  <c r="B714" i="9"/>
  <c r="B742" i="9"/>
  <c r="B749" i="9"/>
  <c r="B761" i="9"/>
  <c r="B787" i="9"/>
  <c r="B839" i="9"/>
  <c r="B871" i="9"/>
  <c r="B896" i="9"/>
  <c r="B922" i="9"/>
  <c r="B948" i="9"/>
  <c r="B963" i="9"/>
  <c r="B1016" i="9"/>
  <c r="B739" i="9"/>
  <c r="B758" i="9"/>
  <c r="B784" i="9"/>
  <c r="B827" i="9"/>
  <c r="B889" i="9"/>
  <c r="B919" i="9"/>
  <c r="B945" i="9"/>
  <c r="B962" i="9"/>
  <c r="B755" i="9"/>
  <c r="B781" i="9"/>
  <c r="B805" i="9"/>
  <c r="B849" i="9"/>
  <c r="B882" i="9"/>
  <c r="B900" i="9"/>
  <c r="B916" i="9"/>
  <c r="B942" i="9"/>
  <c r="B959" i="9"/>
  <c r="B969" i="9"/>
  <c r="B1007" i="9"/>
  <c r="B1022" i="9"/>
  <c r="B1030" i="9"/>
  <c r="B1056" i="9"/>
  <c r="B709" i="9"/>
  <c r="B735" i="9"/>
  <c r="B778" i="9"/>
  <c r="B836" i="9"/>
  <c r="B866" i="9"/>
  <c r="B939" i="9"/>
  <c r="B956" i="9"/>
  <c r="B1004" i="9"/>
  <c r="B1015" i="9"/>
  <c r="B706" i="9"/>
  <c r="B732" i="9"/>
  <c r="B775" i="9"/>
  <c r="B863" i="9"/>
  <c r="B906" i="9"/>
  <c r="B936" i="9"/>
  <c r="B981" i="9"/>
  <c r="B1001" i="9"/>
  <c r="B754" i="9"/>
  <c r="B800" i="9"/>
  <c r="B824" i="9"/>
  <c r="B846" i="9"/>
  <c r="B899" i="9"/>
  <c r="B913" i="9"/>
  <c r="B968" i="9"/>
  <c r="B980" i="9"/>
  <c r="B992" i="9"/>
  <c r="B1021" i="9"/>
  <c r="B1041" i="9"/>
  <c r="B721" i="9"/>
  <c r="B797" i="9"/>
  <c r="B821" i="9"/>
  <c r="B877" i="9"/>
  <c r="B910" i="9"/>
  <c r="B931" i="9"/>
  <c r="B977" i="9"/>
  <c r="B989" i="9"/>
  <c r="B1013" i="9"/>
  <c r="B705" i="9"/>
  <c r="B772" i="9"/>
  <c r="B818" i="9"/>
  <c r="B861" i="9"/>
  <c r="B905" i="9"/>
  <c r="B928" i="9"/>
  <c r="B974" i="9"/>
  <c r="B1053" i="9"/>
  <c r="B1079" i="9"/>
  <c r="B1113" i="9"/>
  <c r="B1145" i="9"/>
  <c r="B1164" i="9"/>
  <c r="B1179" i="9"/>
  <c r="B1064" i="9"/>
  <c r="B1061" i="9"/>
  <c r="B1085" i="9"/>
  <c r="B1097" i="9"/>
  <c r="B1125" i="9"/>
  <c r="B1154" i="9"/>
  <c r="B1074" i="9"/>
  <c r="B1114" i="9"/>
  <c r="B1043" i="9"/>
  <c r="B1059" i="9"/>
  <c r="B1102" i="9"/>
  <c r="B1040" i="9"/>
  <c r="B1082" i="9"/>
  <c r="B1134" i="9"/>
  <c r="B1037" i="9"/>
  <c r="B1072" i="9"/>
  <c r="B1034" i="9"/>
  <c r="B1092" i="9"/>
  <c r="B1103" i="9"/>
  <c r="B1119" i="9"/>
  <c r="B1047" i="9"/>
  <c r="B1068" i="9"/>
  <c r="B1091" i="9"/>
  <c r="B1088" i="9"/>
  <c r="B1174" i="9"/>
  <c r="B1184" i="9"/>
  <c r="B1202" i="9"/>
  <c r="B1204" i="9"/>
  <c r="B1258" i="9"/>
  <c r="B1300" i="9"/>
  <c r="B1128" i="9"/>
  <c r="B1146" i="9"/>
  <c r="B1167" i="9"/>
  <c r="B1115" i="9"/>
  <c r="B1160" i="9"/>
  <c r="B1243" i="9"/>
  <c r="B1187" i="9"/>
  <c r="B1250" i="9"/>
  <c r="B1262" i="9"/>
  <c r="B1275" i="9"/>
  <c r="B1307" i="9"/>
  <c r="B1318" i="9"/>
  <c r="B1136" i="9"/>
  <c r="B1191" i="9"/>
  <c r="B1161" i="9"/>
  <c r="B1165" i="9"/>
  <c r="B1224" i="9"/>
  <c r="B1140" i="9"/>
  <c r="B1099" i="9"/>
  <c r="B1107" i="9"/>
  <c r="B1158" i="9"/>
  <c r="B1176" i="9"/>
  <c r="B1210" i="9"/>
  <c r="B1104" i="9"/>
  <c r="B1155" i="9"/>
  <c r="B1180" i="9"/>
  <c r="B1183" i="9"/>
  <c r="B1254" i="9"/>
  <c r="B1270" i="9"/>
  <c r="B1285" i="9"/>
  <c r="B1297" i="9"/>
  <c r="B1313" i="9"/>
  <c r="B1127" i="9"/>
  <c r="B1214" i="9"/>
  <c r="B1131" i="9"/>
  <c r="B1142" i="9"/>
  <c r="B1170" i="9"/>
  <c r="B1218" i="9"/>
  <c r="B1241" i="9"/>
  <c r="B1291" i="9"/>
  <c r="B1341" i="9"/>
  <c r="B1384" i="9"/>
  <c r="B1268" i="9"/>
  <c r="B1281" i="9"/>
  <c r="B1310" i="9"/>
  <c r="B1326" i="9"/>
  <c r="B1352" i="9"/>
  <c r="B1375" i="9"/>
  <c r="B1390" i="9"/>
  <c r="B1416" i="9"/>
  <c r="B1108" i="9"/>
  <c r="B1137" i="9"/>
  <c r="B1188" i="9"/>
  <c r="B1211" i="9"/>
  <c r="B1259" i="9"/>
  <c r="B1301" i="9"/>
  <c r="B1346" i="9"/>
  <c r="B1367" i="9"/>
  <c r="B1404" i="9"/>
  <c r="B1208" i="9"/>
  <c r="B1239" i="9"/>
  <c r="B1267" i="9"/>
  <c r="B1272" i="9"/>
  <c r="B1315" i="9"/>
  <c r="B1338" i="9"/>
  <c r="B1364" i="9"/>
  <c r="B1200" i="9"/>
  <c r="B1228" i="9"/>
  <c r="B1264" i="9"/>
  <c r="B1309" i="9"/>
  <c r="B1351" i="9"/>
  <c r="B1393" i="9"/>
  <c r="B1225" i="9"/>
  <c r="B1255" i="9"/>
  <c r="B1277" i="9"/>
  <c r="B1298" i="9"/>
  <c r="B1323" i="9"/>
  <c r="B1363" i="9"/>
  <c r="B1371" i="9"/>
  <c r="B1424" i="9"/>
  <c r="B1444" i="9"/>
  <c r="B1448" i="9"/>
  <c r="B1461" i="9"/>
  <c r="B1541" i="9"/>
  <c r="B1206" i="9"/>
  <c r="B1222" i="9"/>
  <c r="B1334" i="9"/>
  <c r="B1360" i="9"/>
  <c r="B1407" i="9"/>
  <c r="B1435" i="9"/>
  <c r="B1219" i="9"/>
  <c r="B1234" i="9"/>
  <c r="B1251" i="9"/>
  <c r="B1287" i="9"/>
  <c r="B1331" i="9"/>
  <c r="B1381" i="9"/>
  <c r="B1394" i="9"/>
  <c r="B1123" i="9"/>
  <c r="B1152" i="9"/>
  <c r="B1216" i="9"/>
  <c r="B1248" i="9"/>
  <c r="B1295" i="9"/>
  <c r="B1422" i="9"/>
  <c r="B1120" i="9"/>
  <c r="B1149" i="9"/>
  <c r="B1181" i="9"/>
  <c r="B1245" i="9"/>
  <c r="B1286" i="9"/>
  <c r="B1292" i="9"/>
  <c r="B1343" i="9"/>
  <c r="B1356" i="9"/>
  <c r="B1385" i="9"/>
  <c r="B1408" i="9"/>
  <c r="B1196" i="9"/>
  <c r="B1232" i="9"/>
  <c r="B1283" i="9"/>
  <c r="B1329" i="9"/>
  <c r="B1378" i="9"/>
  <c r="B1100" i="9"/>
  <c r="B1110" i="9"/>
  <c r="B1143" i="9"/>
  <c r="B1177" i="9"/>
  <c r="B1193" i="9"/>
  <c r="B1244" i="9"/>
  <c r="B1260" i="9"/>
  <c r="B1304" i="9"/>
  <c r="B1319" i="9"/>
  <c r="B1347" i="9"/>
  <c r="B1430" i="9"/>
  <c r="B1398" i="9"/>
  <c r="B1417" i="9"/>
  <c r="B1449" i="9"/>
  <c r="B1446" i="9"/>
  <c r="B1397" i="9"/>
  <c r="B1405" i="9"/>
  <c r="B1440" i="9"/>
  <c r="B1413" i="9"/>
  <c r="B1436" i="9"/>
  <c r="B1412" i="9"/>
  <c r="B1433" i="9"/>
  <c r="B1492" i="9"/>
  <c r="B1409" i="9"/>
  <c r="B1431" i="9"/>
  <c r="B1402" i="9"/>
  <c r="B1428" i="9"/>
  <c r="B1442" i="9"/>
  <c r="B1425" i="9"/>
  <c r="B1491" i="9"/>
  <c r="B1423" i="9"/>
  <c r="B1450" i="9"/>
  <c r="B1453" i="9"/>
  <c r="B1420" i="9"/>
  <c r="B1460" i="9"/>
  <c r="B1521" i="9"/>
  <c r="B1465" i="9"/>
  <c r="B1482" i="9"/>
  <c r="B1507" i="9"/>
  <c r="B1484" i="9"/>
  <c r="B1655" i="9"/>
  <c r="B1469" i="9"/>
  <c r="B1477" i="9"/>
  <c r="B1513" i="9"/>
  <c r="B1464" i="9"/>
  <c r="B1500" i="9"/>
  <c r="B1457" i="9"/>
  <c r="B1508" i="9"/>
  <c r="B1472" i="9"/>
  <c r="B1563" i="9"/>
  <c r="B1481" i="9"/>
  <c r="B1511" i="9"/>
  <c r="B1617" i="9"/>
  <c r="B1582" i="9"/>
  <c r="B1583" i="9"/>
  <c r="B1591" i="9"/>
  <c r="B1595" i="9"/>
  <c r="B1635" i="9"/>
  <c r="B1496" i="9"/>
  <c r="B1515" i="9"/>
  <c r="B1550" i="9"/>
  <c r="B1560" i="9"/>
  <c r="B1538" i="9"/>
  <c r="B1557" i="9"/>
  <c r="B1606" i="9"/>
  <c r="B1630" i="9"/>
  <c r="B1506" i="9"/>
  <c r="B1547" i="9"/>
  <c r="B1554" i="9"/>
  <c r="B1656" i="9"/>
  <c r="B1544" i="9"/>
  <c r="B1602" i="9"/>
  <c r="B1658" i="9"/>
  <c r="B1510" i="9"/>
  <c r="B1570" i="9"/>
  <c r="B1629" i="9"/>
  <c r="B1653" i="9"/>
  <c r="B1503" i="9"/>
  <c r="B1597" i="9"/>
  <c r="B1598" i="9"/>
  <c r="B1637" i="9"/>
  <c r="B1474" i="9"/>
  <c r="B1494" i="9"/>
  <c r="B1523" i="9"/>
  <c r="B1533" i="9"/>
  <c r="B1574" i="9"/>
  <c r="B1659" i="9"/>
  <c r="B1530" i="9"/>
  <c r="B1478" i="9"/>
  <c r="B1490" i="9"/>
  <c r="B1499" i="9"/>
  <c r="B1520" i="9"/>
  <c r="B1527" i="9"/>
  <c r="B1594" i="9"/>
  <c r="B1605" i="9"/>
  <c r="B1638" i="9"/>
  <c r="B1487" i="9"/>
  <c r="B1517" i="9"/>
  <c r="B1566" i="9"/>
  <c r="B1616" i="9"/>
  <c r="B1642" i="9"/>
  <c r="B1646" i="9"/>
  <c r="B1666" i="9"/>
  <c r="B1746" i="9"/>
  <c r="B1820" i="9"/>
  <c r="B1694" i="9"/>
  <c r="B1698" i="9"/>
  <c r="B1774" i="9"/>
  <c r="B1626" i="9"/>
  <c r="B1662" i="9"/>
  <c r="B1796" i="9"/>
  <c r="B1581" i="9"/>
  <c r="B1615" i="9"/>
  <c r="B1625" i="9"/>
  <c r="B1685" i="9"/>
  <c r="B1590" i="9"/>
  <c r="B1600" i="9"/>
  <c r="B1622" i="9"/>
  <c r="B1633" i="9"/>
  <c r="B1587" i="9"/>
  <c r="B1619" i="9"/>
  <c r="B1726" i="9"/>
  <c r="B1604" i="9"/>
  <c r="B1641" i="9"/>
  <c r="B1692" i="9"/>
  <c r="B1608" i="9"/>
  <c r="B1649" i="9"/>
  <c r="B1664" i="9"/>
  <c r="B1674" i="9"/>
  <c r="B1680" i="9"/>
  <c r="B1710" i="9"/>
  <c r="B1734" i="9"/>
  <c r="B1780" i="9"/>
  <c r="B1640" i="9"/>
  <c r="B1654" i="9"/>
  <c r="B1767" i="9"/>
  <c r="B1577" i="9"/>
  <c r="B1612" i="9"/>
  <c r="B1648" i="9"/>
  <c r="B1691" i="9"/>
  <c r="B1645" i="9"/>
  <c r="B1661" i="9"/>
  <c r="B1665" i="9"/>
  <c r="B1826" i="9"/>
  <c r="B1673" i="9"/>
  <c r="B1690" i="9"/>
  <c r="B1719" i="9"/>
  <c r="B1687" i="9"/>
  <c r="B1704" i="9"/>
  <c r="B1728" i="9"/>
  <c r="B1732" i="9"/>
  <c r="B1807" i="9"/>
  <c r="B1831" i="9"/>
  <c r="B1684" i="9"/>
  <c r="B1706" i="9"/>
  <c r="B1763" i="9"/>
  <c r="B1777" i="9"/>
  <c r="B1803" i="9"/>
  <c r="B1844" i="9"/>
  <c r="B1672" i="9"/>
  <c r="B1682" i="9"/>
  <c r="B1771" i="9"/>
  <c r="B1816" i="9"/>
  <c r="B1679" i="9"/>
  <c r="B1703" i="9"/>
  <c r="B1715" i="9"/>
  <c r="B1722" i="9"/>
  <c r="B1727" i="9"/>
  <c r="B1782" i="9"/>
  <c r="B1676" i="9"/>
  <c r="B1707" i="9"/>
  <c r="B1716" i="9"/>
  <c r="B1738" i="9"/>
  <c r="B1743" i="9"/>
  <c r="B1798" i="9"/>
  <c r="B1668" i="9"/>
  <c r="B1712" i="9"/>
  <c r="B1761" i="9"/>
  <c r="B1773" i="9"/>
  <c r="B1700" i="9"/>
  <c r="B1723" i="9"/>
  <c r="B1730" i="9"/>
  <c r="B1733" i="9"/>
  <c r="B1757" i="9"/>
  <c r="B1779" i="9"/>
  <c r="B1819" i="9"/>
  <c r="B1709" i="9"/>
  <c r="B1842" i="9"/>
  <c r="B1697" i="9"/>
  <c r="B1713" i="9"/>
  <c r="B1720" i="9"/>
  <c r="B1811" i="9"/>
  <c r="B1851" i="9"/>
  <c r="B1863" i="9"/>
  <c r="B1896" i="9"/>
  <c r="B1739" i="9"/>
  <c r="B1781" i="9"/>
  <c r="B1795" i="9"/>
  <c r="B1825" i="9"/>
  <c r="B1877" i="9"/>
  <c r="B1894" i="9"/>
  <c r="B1864" i="9"/>
  <c r="B1750" i="9"/>
  <c r="B1786" i="9"/>
  <c r="B1805" i="9"/>
  <c r="B1834" i="9"/>
  <c r="B1837" i="9"/>
  <c r="B1871" i="9"/>
  <c r="B1841" i="9"/>
  <c r="B1850" i="9"/>
  <c r="B1895" i="9"/>
  <c r="B1756" i="9"/>
  <c r="B1770" i="9"/>
  <c r="B1792" i="9"/>
  <c r="B1868" i="9"/>
  <c r="B1748" i="9"/>
  <c r="B1785" i="9"/>
  <c r="B1833" i="9"/>
  <c r="B1872" i="9"/>
  <c r="B1802" i="9"/>
  <c r="B1745" i="9"/>
  <c r="B1755" i="9"/>
  <c r="B1849" i="9"/>
  <c r="B1742" i="9"/>
  <c r="B1766" i="9"/>
  <c r="B1810" i="9"/>
  <c r="B1830" i="9"/>
  <c r="B1760" i="9"/>
  <c r="B1801" i="9"/>
  <c r="B1886" i="9"/>
  <c r="B1891" i="9"/>
  <c r="B1888" i="9"/>
  <c r="B1860" i="9"/>
  <c r="B1885" i="9"/>
  <c r="B1857" i="9"/>
  <c r="B1879" i="9"/>
  <c r="B1856" i="9"/>
  <c r="B1867" i="9"/>
  <c r="B1853" i="9"/>
  <c r="B1876" i="9"/>
  <c r="B1873" i="9"/>
  <c r="B1881" i="9"/>
  <c r="B1892" i="9"/>
  <c r="B1901" i="9"/>
  <c r="B1904" i="9"/>
  <c r="B1905" i="9"/>
  <c r="B1907" i="9"/>
  <c r="B1911" i="9"/>
  <c r="B1913" i="9"/>
  <c r="B1917" i="9"/>
  <c r="B1918" i="9"/>
  <c r="B1920" i="9"/>
  <c r="B1925" i="9"/>
  <c r="B1928" i="9"/>
  <c r="B1932" i="9"/>
  <c r="B1933" i="9"/>
  <c r="B1939" i="9"/>
  <c r="B1942" i="9"/>
  <c r="B1945" i="9"/>
  <c r="B1946" i="9"/>
  <c r="B1949" i="9"/>
  <c r="B1952" i="9"/>
  <c r="B1908" i="9"/>
  <c r="B1914" i="9"/>
  <c r="B1921" i="9"/>
  <c r="B1929" i="9"/>
  <c r="B1934" i="9"/>
  <c r="B1940" i="9"/>
  <c r="B1953" i="9"/>
  <c r="B1899" i="9"/>
  <c r="B1902" i="9"/>
  <c r="B1906" i="9"/>
  <c r="B1909" i="9"/>
  <c r="B1912" i="9"/>
  <c r="B1915" i="9"/>
  <c r="B1919" i="9"/>
  <c r="B1922" i="9"/>
  <c r="B1923" i="9"/>
  <c r="B1926" i="9"/>
  <c r="B1930" i="9"/>
  <c r="B1935" i="9"/>
  <c r="B1937" i="9"/>
  <c r="B1941" i="9"/>
  <c r="B1943" i="9"/>
  <c r="B1947" i="9"/>
  <c r="B1950" i="9"/>
  <c r="B1954" i="9"/>
  <c r="B1900" i="9"/>
  <c r="B1903" i="9"/>
  <c r="B1910" i="9"/>
  <c r="B1916" i="9"/>
  <c r="B1924" i="9"/>
  <c r="B1927" i="9"/>
  <c r="B1931" i="9"/>
  <c r="B1936" i="9"/>
  <c r="B1938" i="9"/>
  <c r="B1944" i="9"/>
  <c r="B1948" i="9"/>
  <c r="B1951" i="9"/>
  <c r="X16" i="8"/>
  <c r="B25" i="8"/>
  <c r="C25" i="8" s="1"/>
  <c r="H16" i="8"/>
  <c r="M16" i="8"/>
  <c r="W16" i="8"/>
  <c r="G16" i="8"/>
  <c r="L16" i="8"/>
  <c r="V16" i="8"/>
  <c r="Z16" i="8"/>
  <c r="B33" i="8"/>
  <c r="J33" i="8" s="1"/>
  <c r="B19" i="8"/>
  <c r="J19" i="8" s="1"/>
  <c r="F16" i="8"/>
  <c r="S16" i="8"/>
  <c r="Y16" i="8"/>
  <c r="B29" i="8"/>
  <c r="C29" i="8" s="1"/>
  <c r="B15" i="8"/>
  <c r="C15" i="8" s="1"/>
  <c r="P16" i="8"/>
  <c r="D16" i="8"/>
  <c r="C16" i="8"/>
  <c r="E16" i="8"/>
  <c r="I16" i="8"/>
  <c r="J16" i="8"/>
  <c r="B32" i="8"/>
  <c r="B28" i="8"/>
  <c r="B24" i="8"/>
  <c r="B22" i="8"/>
  <c r="B18" i="8"/>
  <c r="B14" i="8"/>
  <c r="B31" i="8"/>
  <c r="B27" i="8"/>
  <c r="B23" i="8"/>
  <c r="B21" i="8"/>
  <c r="B17" i="8"/>
  <c r="B34" i="8"/>
  <c r="B30" i="8"/>
  <c r="B26" i="8"/>
  <c r="B20" i="8"/>
  <c r="J14" i="8" l="1"/>
  <c r="W14" i="8"/>
  <c r="P14" i="8"/>
  <c r="I15" i="8"/>
  <c r="Z14" i="8"/>
  <c r="J15" i="8"/>
  <c r="D29" i="8"/>
  <c r="I25" i="8"/>
  <c r="I29" i="8"/>
  <c r="J29" i="8"/>
  <c r="D15" i="8"/>
  <c r="D25" i="8"/>
  <c r="D19" i="8"/>
  <c r="I19" i="8"/>
  <c r="C19" i="8"/>
  <c r="I33" i="8"/>
  <c r="AA33" i="8" s="1"/>
  <c r="D33" i="8"/>
  <c r="C33" i="8"/>
  <c r="X20" i="8"/>
  <c r="P20" i="8"/>
  <c r="Y20" i="8"/>
  <c r="S20" i="8"/>
  <c r="F20" i="8"/>
  <c r="Z20" i="8"/>
  <c r="V20" i="8"/>
  <c r="L20" i="8"/>
  <c r="G20" i="8"/>
  <c r="W20" i="8"/>
  <c r="M20" i="8"/>
  <c r="H20" i="8"/>
  <c r="X34" i="8"/>
  <c r="P34" i="8"/>
  <c r="Y34" i="8"/>
  <c r="S34" i="8"/>
  <c r="F34" i="8"/>
  <c r="Z34" i="8"/>
  <c r="V34" i="8"/>
  <c r="L34" i="8"/>
  <c r="G34" i="8"/>
  <c r="W34" i="8"/>
  <c r="M34" i="8"/>
  <c r="H34" i="8"/>
  <c r="X26" i="8"/>
  <c r="P26" i="8"/>
  <c r="Y26" i="8"/>
  <c r="S26" i="8"/>
  <c r="F26" i="8"/>
  <c r="Z26" i="8"/>
  <c r="V26" i="8"/>
  <c r="L26" i="8"/>
  <c r="G26" i="8"/>
  <c r="W26" i="8"/>
  <c r="M26" i="8"/>
  <c r="H26" i="8"/>
  <c r="J25" i="8"/>
  <c r="W21" i="8"/>
  <c r="M21" i="8"/>
  <c r="H21" i="8"/>
  <c r="X21" i="8"/>
  <c r="P21" i="8"/>
  <c r="Y21" i="8"/>
  <c r="S21" i="8"/>
  <c r="F21" i="8"/>
  <c r="Z21" i="8"/>
  <c r="V21" i="8"/>
  <c r="L21" i="8"/>
  <c r="G21" i="8"/>
  <c r="M14" i="8"/>
  <c r="H14" i="8"/>
  <c r="X14" i="8"/>
  <c r="Y14" i="8"/>
  <c r="S14" i="8"/>
  <c r="F14" i="8"/>
  <c r="V14" i="8"/>
  <c r="L14" i="8"/>
  <c r="G14" i="8"/>
  <c r="Z22" i="8"/>
  <c r="V22" i="8"/>
  <c r="L22" i="8"/>
  <c r="G22" i="8"/>
  <c r="W22" i="8"/>
  <c r="M22" i="8"/>
  <c r="H22" i="8"/>
  <c r="X22" i="8"/>
  <c r="P22" i="8"/>
  <c r="Y22" i="8"/>
  <c r="S22" i="8"/>
  <c r="F22" i="8"/>
  <c r="E15" i="8"/>
  <c r="Y15" i="8"/>
  <c r="S15" i="8"/>
  <c r="F15" i="8"/>
  <c r="Z15" i="8"/>
  <c r="V15" i="8"/>
  <c r="L15" i="8"/>
  <c r="G15" i="8"/>
  <c r="W15" i="8"/>
  <c r="M15" i="8"/>
  <c r="H15" i="8"/>
  <c r="X15" i="8"/>
  <c r="P15" i="8"/>
  <c r="X30" i="8"/>
  <c r="P30" i="8"/>
  <c r="Y30" i="8"/>
  <c r="S30" i="8"/>
  <c r="F30" i="8"/>
  <c r="Z30" i="8"/>
  <c r="V30" i="8"/>
  <c r="L30" i="8"/>
  <c r="G30" i="8"/>
  <c r="W30" i="8"/>
  <c r="M30" i="8"/>
  <c r="H30" i="8"/>
  <c r="W23" i="8"/>
  <c r="M23" i="8"/>
  <c r="H23" i="8"/>
  <c r="X23" i="8"/>
  <c r="P23" i="8"/>
  <c r="Y23" i="8"/>
  <c r="S23" i="8"/>
  <c r="F23" i="8"/>
  <c r="Z23" i="8"/>
  <c r="V23" i="8"/>
  <c r="L23" i="8"/>
  <c r="G23" i="8"/>
  <c r="Z24" i="8"/>
  <c r="V24" i="8"/>
  <c r="L24" i="8"/>
  <c r="G24" i="8"/>
  <c r="W24" i="8"/>
  <c r="M24" i="8"/>
  <c r="H24" i="8"/>
  <c r="X24" i="8"/>
  <c r="P24" i="8"/>
  <c r="Y24" i="8"/>
  <c r="S24" i="8"/>
  <c r="F24" i="8"/>
  <c r="E29" i="8"/>
  <c r="Y29" i="8"/>
  <c r="S29" i="8"/>
  <c r="F29" i="8"/>
  <c r="Z29" i="8"/>
  <c r="V29" i="8"/>
  <c r="L29" i="8"/>
  <c r="G29" i="8"/>
  <c r="W29" i="8"/>
  <c r="M29" i="8"/>
  <c r="H29" i="8"/>
  <c r="X29" i="8"/>
  <c r="P29" i="8"/>
  <c r="E19" i="8"/>
  <c r="Y19" i="8"/>
  <c r="S19" i="8"/>
  <c r="F19" i="8"/>
  <c r="Z19" i="8"/>
  <c r="V19" i="8"/>
  <c r="L19" i="8"/>
  <c r="G19" i="8"/>
  <c r="W19" i="8"/>
  <c r="M19" i="8"/>
  <c r="H19" i="8"/>
  <c r="X19" i="8"/>
  <c r="P19" i="8"/>
  <c r="W27" i="8"/>
  <c r="M27" i="8"/>
  <c r="H27" i="8"/>
  <c r="X27" i="8"/>
  <c r="P27" i="8"/>
  <c r="Y27" i="8"/>
  <c r="S27" i="8"/>
  <c r="F27" i="8"/>
  <c r="Z27" i="8"/>
  <c r="V27" i="8"/>
  <c r="L27" i="8"/>
  <c r="G27" i="8"/>
  <c r="Z28" i="8"/>
  <c r="V28" i="8"/>
  <c r="L28" i="8"/>
  <c r="G28" i="8"/>
  <c r="W28" i="8"/>
  <c r="M28" i="8"/>
  <c r="H28" i="8"/>
  <c r="X28" i="8"/>
  <c r="P28" i="8"/>
  <c r="Y28" i="8"/>
  <c r="S28" i="8"/>
  <c r="F28" i="8"/>
  <c r="E33" i="8"/>
  <c r="Y33" i="8"/>
  <c r="S33" i="8"/>
  <c r="F33" i="8"/>
  <c r="Z33" i="8"/>
  <c r="V33" i="8"/>
  <c r="L33" i="8"/>
  <c r="G33" i="8"/>
  <c r="W33" i="8"/>
  <c r="M33" i="8"/>
  <c r="H33" i="8"/>
  <c r="X33" i="8"/>
  <c r="P33" i="8"/>
  <c r="W17" i="8"/>
  <c r="M17" i="8"/>
  <c r="H17" i="8"/>
  <c r="X17" i="8"/>
  <c r="P17" i="8"/>
  <c r="Y17" i="8"/>
  <c r="S17" i="8"/>
  <c r="F17" i="8"/>
  <c r="Z17" i="8"/>
  <c r="V17" i="8"/>
  <c r="L17" i="8"/>
  <c r="G17" i="8"/>
  <c r="W31" i="8"/>
  <c r="M31" i="8"/>
  <c r="H31" i="8"/>
  <c r="X31" i="8"/>
  <c r="P31" i="8"/>
  <c r="Y31" i="8"/>
  <c r="S31" i="8"/>
  <c r="F31" i="8"/>
  <c r="Z31" i="8"/>
  <c r="V31" i="8"/>
  <c r="L31" i="8"/>
  <c r="G31" i="8"/>
  <c r="Z18" i="8"/>
  <c r="V18" i="8"/>
  <c r="L18" i="8"/>
  <c r="G18" i="8"/>
  <c r="W18" i="8"/>
  <c r="M18" i="8"/>
  <c r="H18" i="8"/>
  <c r="X18" i="8"/>
  <c r="P18" i="8"/>
  <c r="Y18" i="8"/>
  <c r="S18" i="8"/>
  <c r="F18" i="8"/>
  <c r="Z32" i="8"/>
  <c r="V32" i="8"/>
  <c r="L32" i="8"/>
  <c r="G32" i="8"/>
  <c r="W32" i="8"/>
  <c r="M32" i="8"/>
  <c r="H32" i="8"/>
  <c r="X32" i="8"/>
  <c r="P32" i="8"/>
  <c r="Y32" i="8"/>
  <c r="S32" i="8"/>
  <c r="F32" i="8"/>
  <c r="E25" i="8"/>
  <c r="Y25" i="8"/>
  <c r="S25" i="8"/>
  <c r="F25" i="8"/>
  <c r="Z25" i="8"/>
  <c r="V25" i="8"/>
  <c r="L25" i="8"/>
  <c r="G25" i="8"/>
  <c r="W25" i="8"/>
  <c r="M25" i="8"/>
  <c r="H25" i="8"/>
  <c r="X25" i="8"/>
  <c r="P25" i="8"/>
  <c r="C23" i="8"/>
  <c r="J23" i="8"/>
  <c r="D23" i="8"/>
  <c r="E23" i="8"/>
  <c r="I23" i="8"/>
  <c r="C27" i="8"/>
  <c r="J27" i="8"/>
  <c r="D27" i="8"/>
  <c r="E27" i="8"/>
  <c r="I27" i="8"/>
  <c r="J28" i="8"/>
  <c r="E28" i="8"/>
  <c r="I28" i="8"/>
  <c r="C28" i="8"/>
  <c r="D28" i="8"/>
  <c r="D34" i="8"/>
  <c r="C34" i="8"/>
  <c r="E34" i="8"/>
  <c r="I34" i="8"/>
  <c r="AA34" i="8" s="1"/>
  <c r="J34" i="8"/>
  <c r="C17" i="8"/>
  <c r="J17" i="8"/>
  <c r="D17" i="8"/>
  <c r="E17" i="8"/>
  <c r="I17" i="8"/>
  <c r="C31" i="8"/>
  <c r="J31" i="8"/>
  <c r="D31" i="8"/>
  <c r="E31" i="8"/>
  <c r="I31" i="8"/>
  <c r="J18" i="8"/>
  <c r="E18" i="8"/>
  <c r="I18" i="8"/>
  <c r="C18" i="8"/>
  <c r="D18" i="8"/>
  <c r="J32" i="8"/>
  <c r="E32" i="8"/>
  <c r="I32" i="8"/>
  <c r="C32" i="8"/>
  <c r="D32" i="8"/>
  <c r="D30" i="8"/>
  <c r="C30" i="8"/>
  <c r="E30" i="8"/>
  <c r="I30" i="8"/>
  <c r="J30" i="8"/>
  <c r="J24" i="8"/>
  <c r="E24" i="8"/>
  <c r="C24" i="8"/>
  <c r="D24" i="8"/>
  <c r="I24" i="8"/>
  <c r="D20" i="8"/>
  <c r="C20" i="8"/>
  <c r="E20" i="8"/>
  <c r="I20" i="8"/>
  <c r="J20" i="8"/>
  <c r="D26" i="8"/>
  <c r="C26" i="8"/>
  <c r="E26" i="8"/>
  <c r="I26" i="8"/>
  <c r="J26" i="8"/>
  <c r="C21" i="8"/>
  <c r="J21" i="8"/>
  <c r="D21" i="8"/>
  <c r="E21" i="8"/>
  <c r="I21" i="8"/>
  <c r="C14" i="8"/>
  <c r="D14" i="8"/>
  <c r="E14" i="8"/>
  <c r="I14" i="8"/>
  <c r="J22" i="8"/>
  <c r="E22" i="8"/>
  <c r="I22" i="8"/>
  <c r="C22" i="8"/>
  <c r="D22" i="8"/>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 i="1"/>
  <c r="A12" i="1"/>
  <c r="A13" i="1"/>
  <c r="A14" i="1"/>
  <c r="L14" i="1" s="1"/>
  <c r="A15" i="1"/>
  <c r="L15" i="1" s="1"/>
  <c r="A16" i="1"/>
  <c r="L16" i="1" s="1"/>
  <c r="A17" i="1"/>
  <c r="A18" i="1"/>
  <c r="A19" i="1"/>
  <c r="A20" i="1"/>
  <c r="A21" i="1"/>
  <c r="A22" i="1"/>
  <c r="A23" i="1"/>
  <c r="A24" i="1"/>
  <c r="A25" i="1"/>
  <c r="A26" i="1"/>
  <c r="A27" i="1"/>
  <c r="E27" i="1" s="1"/>
  <c r="A28" i="1"/>
  <c r="A29" i="1"/>
  <c r="A30" i="1"/>
  <c r="A31" i="1"/>
  <c r="A32" i="1"/>
  <c r="A33" i="1"/>
  <c r="A34" i="1"/>
  <c r="A35" i="1"/>
  <c r="A36" i="1"/>
  <c r="A10" i="1"/>
  <c r="L11" i="1" l="1"/>
  <c r="P11" i="1"/>
  <c r="E10" i="1"/>
  <c r="L10" i="1"/>
  <c r="P10" i="1"/>
  <c r="B29" i="6"/>
  <c r="B77" i="6"/>
  <c r="B73" i="6"/>
  <c r="B21" i="6"/>
  <c r="B53" i="6"/>
  <c r="B25" i="6"/>
  <c r="B9" i="6"/>
  <c r="B5" i="6"/>
  <c r="B97" i="6"/>
  <c r="B49" i="6"/>
  <c r="B93" i="6"/>
  <c r="B89" i="6"/>
  <c r="B41" i="6"/>
  <c r="B45" i="6"/>
  <c r="B37" i="6"/>
  <c r="B85" i="6"/>
  <c r="B81" i="6"/>
  <c r="B33" i="6"/>
  <c r="B69" i="6"/>
  <c r="B65" i="6"/>
  <c r="B17" i="6"/>
  <c r="B61" i="6"/>
  <c r="B13" i="6"/>
  <c r="B57" i="6"/>
  <c r="B6" i="6"/>
  <c r="B96" i="6"/>
  <c r="B92" i="6"/>
  <c r="B88" i="6"/>
  <c r="B84" i="6"/>
  <c r="B80" i="6"/>
  <c r="B76" i="6"/>
  <c r="B72" i="6"/>
  <c r="B68" i="6"/>
  <c r="B64" i="6"/>
  <c r="B60" i="6"/>
  <c r="B56" i="6"/>
  <c r="B52" i="6"/>
  <c r="B48" i="6"/>
  <c r="B44" i="6"/>
  <c r="B40" i="6"/>
  <c r="B36" i="6"/>
  <c r="B32" i="6"/>
  <c r="B28" i="6"/>
  <c r="B24" i="6"/>
  <c r="B20" i="6"/>
  <c r="B16" i="6"/>
  <c r="B12" i="6"/>
  <c r="B8" i="6"/>
  <c r="B4" i="6"/>
  <c r="B95" i="6"/>
  <c r="B91" i="6"/>
  <c r="B87" i="6"/>
  <c r="B83" i="6"/>
  <c r="B79" i="6"/>
  <c r="B75" i="6"/>
  <c r="B71" i="6"/>
  <c r="B67" i="6"/>
  <c r="B63" i="6"/>
  <c r="B59" i="6"/>
  <c r="B55" i="6"/>
  <c r="B51" i="6"/>
  <c r="B47" i="6"/>
  <c r="B43" i="6"/>
  <c r="B39" i="6"/>
  <c r="B35" i="6"/>
  <c r="B31" i="6"/>
  <c r="B27" i="6"/>
  <c r="B23" i="6"/>
  <c r="B19" i="6"/>
  <c r="B15" i="6"/>
  <c r="B11" i="6"/>
  <c r="B7" i="6"/>
  <c r="B3" i="6"/>
  <c r="B2" i="6"/>
  <c r="B98" i="6"/>
  <c r="B94" i="6"/>
  <c r="B90" i="6"/>
  <c r="B86" i="6"/>
  <c r="B82" i="6"/>
  <c r="B78" i="6"/>
  <c r="B74" i="6"/>
  <c r="B70" i="6"/>
  <c r="B66" i="6"/>
  <c r="B62" i="6"/>
  <c r="B58" i="6"/>
  <c r="B54" i="6"/>
  <c r="B50" i="6"/>
  <c r="B46" i="6"/>
  <c r="B42" i="6"/>
  <c r="B38" i="6"/>
  <c r="B34" i="6"/>
  <c r="B30" i="6"/>
  <c r="B26" i="6"/>
  <c r="B22" i="6"/>
  <c r="B18" i="6"/>
  <c r="B14" i="6"/>
  <c r="B10" i="6"/>
  <c r="D6751" i="5"/>
  <c r="D6750" i="5"/>
  <c r="D6749" i="5"/>
  <c r="D6748" i="5"/>
  <c r="D6747" i="5"/>
  <c r="D6746" i="5"/>
  <c r="D6745" i="5"/>
  <c r="D6744" i="5"/>
  <c r="D6743" i="5"/>
  <c r="E6742" i="5"/>
  <c r="D6742" i="5"/>
  <c r="D6741" i="5"/>
  <c r="D6740" i="5"/>
  <c r="D6739" i="5"/>
  <c r="D6738" i="5"/>
  <c r="D6737" i="5"/>
  <c r="D6736" i="5"/>
  <c r="D6735" i="5"/>
  <c r="D6734" i="5"/>
  <c r="D6733" i="5"/>
  <c r="E6732" i="5"/>
  <c r="D6732" i="5"/>
  <c r="D6731" i="5"/>
  <c r="D6730" i="5"/>
  <c r="D6729" i="5"/>
  <c r="D6728" i="5"/>
  <c r="D6727" i="5"/>
  <c r="D6726" i="5"/>
  <c r="D6725" i="5"/>
  <c r="D6724" i="5"/>
  <c r="D6723" i="5"/>
  <c r="E6722" i="5"/>
  <c r="D6722" i="5"/>
  <c r="D6721" i="5"/>
  <c r="D6720" i="5"/>
  <c r="D6719" i="5"/>
  <c r="D6718" i="5"/>
  <c r="D6717" i="5"/>
  <c r="D6716" i="5"/>
  <c r="D6715" i="5"/>
  <c r="D6714" i="5"/>
  <c r="D6713" i="5"/>
  <c r="E6712" i="5"/>
  <c r="D6712" i="5"/>
  <c r="D6711" i="5"/>
  <c r="D6710" i="5"/>
  <c r="D6709" i="5"/>
  <c r="D6708" i="5"/>
  <c r="D6707" i="5"/>
  <c r="D6706" i="5"/>
  <c r="D6705" i="5"/>
  <c r="D6704" i="5"/>
  <c r="D6703" i="5"/>
  <c r="E6702" i="5"/>
  <c r="D6702" i="5"/>
  <c r="D6701" i="5"/>
  <c r="D6700" i="5"/>
  <c r="D6699" i="5"/>
  <c r="D6698" i="5"/>
  <c r="D6697" i="5"/>
  <c r="D6696" i="5"/>
  <c r="D6695" i="5"/>
  <c r="D6694" i="5"/>
  <c r="D6693" i="5"/>
  <c r="E6692" i="5"/>
  <c r="D6692" i="5"/>
  <c r="D6691" i="5"/>
  <c r="D6690" i="5"/>
  <c r="D6689" i="5"/>
  <c r="D6688" i="5"/>
  <c r="D6687" i="5"/>
  <c r="D6686" i="5"/>
  <c r="D6685" i="5"/>
  <c r="D6684" i="5"/>
  <c r="D6683" i="5"/>
  <c r="E6682" i="5"/>
  <c r="D6682" i="5"/>
  <c r="D6681" i="5"/>
  <c r="D6680" i="5"/>
  <c r="D6679" i="5"/>
  <c r="D6678" i="5"/>
  <c r="D6677" i="5"/>
  <c r="D6676" i="5"/>
  <c r="D6675" i="5"/>
  <c r="D6674" i="5"/>
  <c r="D6673" i="5"/>
  <c r="E6672" i="5"/>
  <c r="D6672" i="5"/>
  <c r="D6671" i="5"/>
  <c r="D6670" i="5"/>
  <c r="D6669" i="5"/>
  <c r="D6668" i="5"/>
  <c r="D6667" i="5"/>
  <c r="D6666" i="5"/>
  <c r="D6665" i="5"/>
  <c r="D6664" i="5"/>
  <c r="D6663" i="5"/>
  <c r="E6662" i="5"/>
  <c r="D6662" i="5"/>
  <c r="D6661" i="5"/>
  <c r="D6660" i="5"/>
  <c r="D6659" i="5"/>
  <c r="D6658" i="5"/>
  <c r="D6657" i="5"/>
  <c r="D6656" i="5"/>
  <c r="D6655" i="5"/>
  <c r="D6654" i="5"/>
  <c r="D6653" i="5"/>
  <c r="E6652" i="5"/>
  <c r="D6652" i="5"/>
  <c r="D6651" i="5"/>
  <c r="D6650" i="5"/>
  <c r="D6649" i="5"/>
  <c r="D6648" i="5"/>
  <c r="D6647" i="5"/>
  <c r="D6646" i="5"/>
  <c r="D6645" i="5"/>
  <c r="D6644" i="5"/>
  <c r="D6643" i="5"/>
  <c r="E6642" i="5"/>
  <c r="D6642" i="5"/>
  <c r="D6641" i="5"/>
  <c r="D6640" i="5"/>
  <c r="D6639" i="5"/>
  <c r="D6638" i="5"/>
  <c r="D6637" i="5"/>
  <c r="D6636" i="5"/>
  <c r="D6635" i="5"/>
  <c r="D6634" i="5"/>
  <c r="D6633" i="5"/>
  <c r="E6632" i="5"/>
  <c r="D6632" i="5"/>
  <c r="D6631" i="5"/>
  <c r="D6630" i="5"/>
  <c r="D6629" i="5"/>
  <c r="D6628" i="5"/>
  <c r="D6627" i="5"/>
  <c r="D6626" i="5"/>
  <c r="D6625" i="5"/>
  <c r="D6624" i="5"/>
  <c r="D6623" i="5"/>
  <c r="E6622" i="5"/>
  <c r="D6622" i="5"/>
  <c r="D6621" i="5"/>
  <c r="D6620" i="5"/>
  <c r="D6619" i="5"/>
  <c r="D6618" i="5"/>
  <c r="D6617" i="5"/>
  <c r="D6616" i="5"/>
  <c r="D6615" i="5"/>
  <c r="D6614" i="5"/>
  <c r="D6613" i="5"/>
  <c r="E6612" i="5"/>
  <c r="D6612" i="5"/>
  <c r="D6611" i="5"/>
  <c r="D6610" i="5"/>
  <c r="D6609" i="5"/>
  <c r="D6608" i="5"/>
  <c r="D6607" i="5"/>
  <c r="D6606" i="5"/>
  <c r="D6605" i="5"/>
  <c r="D6604" i="5"/>
  <c r="D6603" i="5"/>
  <c r="E6602" i="5"/>
  <c r="D6602" i="5"/>
  <c r="D6601" i="5"/>
  <c r="D6600" i="5"/>
  <c r="D6599" i="5"/>
  <c r="D6598" i="5"/>
  <c r="D6597" i="5"/>
  <c r="D6596" i="5"/>
  <c r="D6595" i="5"/>
  <c r="D6594" i="5"/>
  <c r="D6593" i="5"/>
  <c r="E6592" i="5"/>
  <c r="D6592" i="5"/>
  <c r="D6591" i="5"/>
  <c r="D6590" i="5"/>
  <c r="D6589" i="5"/>
  <c r="D6588" i="5"/>
  <c r="D6587" i="5"/>
  <c r="D6586" i="5"/>
  <c r="D6585" i="5"/>
  <c r="D6584" i="5"/>
  <c r="D6583" i="5"/>
  <c r="E6582" i="5"/>
  <c r="D6582" i="5"/>
  <c r="D6581" i="5"/>
  <c r="D6580" i="5"/>
  <c r="D6579" i="5"/>
  <c r="D6578" i="5"/>
  <c r="D6577" i="5"/>
  <c r="D6576" i="5"/>
  <c r="D6575" i="5"/>
  <c r="D6574" i="5"/>
  <c r="D6573" i="5"/>
  <c r="E6572" i="5"/>
  <c r="D6572" i="5"/>
  <c r="D6571" i="5"/>
  <c r="D6570" i="5"/>
  <c r="D6569" i="5"/>
  <c r="D6568" i="5"/>
  <c r="D6567" i="5"/>
  <c r="D6566" i="5"/>
  <c r="D6565" i="5"/>
  <c r="D6564" i="5"/>
  <c r="D6563" i="5"/>
  <c r="E6562" i="5"/>
  <c r="D6562" i="5"/>
  <c r="D6561" i="5"/>
  <c r="D6560" i="5"/>
  <c r="D6559" i="5"/>
  <c r="D6558" i="5"/>
  <c r="D6557" i="5"/>
  <c r="D6556" i="5"/>
  <c r="D6555" i="5"/>
  <c r="D6554" i="5"/>
  <c r="D6553" i="5"/>
  <c r="E6552" i="5"/>
  <c r="D6552" i="5"/>
  <c r="D6551" i="5"/>
  <c r="D6550" i="5"/>
  <c r="D6549" i="5"/>
  <c r="D6548" i="5"/>
  <c r="D6547" i="5"/>
  <c r="D6546" i="5"/>
  <c r="D6545" i="5"/>
  <c r="D6544" i="5"/>
  <c r="D6543" i="5"/>
  <c r="E6542" i="5"/>
  <c r="D6542" i="5"/>
  <c r="D6541" i="5"/>
  <c r="D6540" i="5"/>
  <c r="D6539" i="5"/>
  <c r="D6538" i="5"/>
  <c r="D6537" i="5"/>
  <c r="D6536" i="5"/>
  <c r="D6535" i="5"/>
  <c r="D6534" i="5"/>
  <c r="D6533" i="5"/>
  <c r="E6532" i="5"/>
  <c r="D6532" i="5"/>
  <c r="D6531" i="5"/>
  <c r="D6530" i="5"/>
  <c r="D6529" i="5"/>
  <c r="D6528" i="5"/>
  <c r="D6527" i="5"/>
  <c r="D6526" i="5"/>
  <c r="D6525" i="5"/>
  <c r="D6524" i="5"/>
  <c r="D6523" i="5"/>
  <c r="E6522" i="5"/>
  <c r="D6522" i="5"/>
  <c r="D6521" i="5"/>
  <c r="D6520" i="5"/>
  <c r="D6519" i="5"/>
  <c r="D6518" i="5"/>
  <c r="D6517" i="5"/>
  <c r="D6516" i="5"/>
  <c r="D6515" i="5"/>
  <c r="D6514" i="5"/>
  <c r="D6513" i="5"/>
  <c r="E6512" i="5"/>
  <c r="D6512" i="5"/>
  <c r="D6511" i="5"/>
  <c r="D6510" i="5"/>
  <c r="D6509" i="5"/>
  <c r="D6508" i="5"/>
  <c r="D6507" i="5"/>
  <c r="D6506" i="5"/>
  <c r="D6505" i="5"/>
  <c r="D6504" i="5"/>
  <c r="D6503" i="5"/>
  <c r="E6502" i="5"/>
  <c r="D6502" i="5"/>
  <c r="D6501" i="5"/>
  <c r="D6500" i="5"/>
  <c r="D6499" i="5"/>
  <c r="D6498" i="5"/>
  <c r="D6497" i="5"/>
  <c r="D6496" i="5"/>
  <c r="D6495" i="5"/>
  <c r="D6494" i="5"/>
  <c r="D6493" i="5"/>
  <c r="E6492" i="5"/>
  <c r="D6492" i="5"/>
  <c r="D6491" i="5"/>
  <c r="D6490" i="5"/>
  <c r="D6489" i="5"/>
  <c r="D6488" i="5"/>
  <c r="D6487" i="5"/>
  <c r="D6486" i="5"/>
  <c r="D6485" i="5"/>
  <c r="D6484" i="5"/>
  <c r="D6483" i="5"/>
  <c r="E6482" i="5"/>
  <c r="D6482" i="5"/>
  <c r="D6481" i="5"/>
  <c r="D6480" i="5"/>
  <c r="D6479" i="5"/>
  <c r="D6478" i="5"/>
  <c r="D6477" i="5"/>
  <c r="D6476" i="5"/>
  <c r="D6475" i="5"/>
  <c r="D6474" i="5"/>
  <c r="D6473" i="5"/>
  <c r="E6472" i="5"/>
  <c r="D6472" i="5"/>
  <c r="D6471" i="5"/>
  <c r="D6470" i="5"/>
  <c r="D6469" i="5"/>
  <c r="D6468" i="5"/>
  <c r="D6467" i="5"/>
  <c r="D6466" i="5"/>
  <c r="D6465" i="5"/>
  <c r="D6464" i="5"/>
  <c r="D6463" i="5"/>
  <c r="E6462" i="5"/>
  <c r="D6462" i="5"/>
  <c r="D6461" i="5"/>
  <c r="D6460" i="5"/>
  <c r="D6459" i="5"/>
  <c r="D6458" i="5"/>
  <c r="D6457" i="5"/>
  <c r="D6456" i="5"/>
  <c r="D6455" i="5"/>
  <c r="D6454" i="5"/>
  <c r="D6453" i="5"/>
  <c r="E6452" i="5"/>
  <c r="D6452" i="5"/>
  <c r="D6451" i="5"/>
  <c r="D6450" i="5"/>
  <c r="D6449" i="5"/>
  <c r="D6448" i="5"/>
  <c r="D6447" i="5"/>
  <c r="D6446" i="5"/>
  <c r="D6445" i="5"/>
  <c r="D6444" i="5"/>
  <c r="D6443" i="5"/>
  <c r="E6442" i="5"/>
  <c r="D6442" i="5"/>
  <c r="D6441" i="5"/>
  <c r="D6440" i="5"/>
  <c r="D6439" i="5"/>
  <c r="D6438" i="5"/>
  <c r="D6437" i="5"/>
  <c r="D6436" i="5"/>
  <c r="D6435" i="5"/>
  <c r="D6434" i="5"/>
  <c r="D6433" i="5"/>
  <c r="E6432" i="5"/>
  <c r="D6432" i="5"/>
  <c r="D6431" i="5"/>
  <c r="D6430" i="5"/>
  <c r="D6429" i="5"/>
  <c r="D6428" i="5"/>
  <c r="D6427" i="5"/>
  <c r="D6426" i="5"/>
  <c r="D6425" i="5"/>
  <c r="D6424" i="5"/>
  <c r="D6423" i="5"/>
  <c r="E6422" i="5"/>
  <c r="D6422" i="5"/>
  <c r="D6421" i="5"/>
  <c r="D6420" i="5"/>
  <c r="D6419" i="5"/>
  <c r="D6418" i="5"/>
  <c r="D6417" i="5"/>
  <c r="D6416" i="5"/>
  <c r="D6415" i="5"/>
  <c r="D6414" i="5"/>
  <c r="D6413" i="5"/>
  <c r="E6412" i="5"/>
  <c r="D6412" i="5"/>
  <c r="D6411" i="5"/>
  <c r="D6410" i="5"/>
  <c r="D6409" i="5"/>
  <c r="D6408" i="5"/>
  <c r="D6407" i="5"/>
  <c r="D6406" i="5"/>
  <c r="D6405" i="5"/>
  <c r="D6404" i="5"/>
  <c r="D6403" i="5"/>
  <c r="E6402" i="5"/>
  <c r="D6402" i="5"/>
  <c r="D6401" i="5"/>
  <c r="D6400" i="5"/>
  <c r="D6399" i="5"/>
  <c r="D6398" i="5"/>
  <c r="D6397" i="5"/>
  <c r="D6396" i="5"/>
  <c r="D6395" i="5"/>
  <c r="D6394" i="5"/>
  <c r="D6393" i="5"/>
  <c r="E6392" i="5"/>
  <c r="D6392" i="5"/>
  <c r="D6391" i="5"/>
  <c r="D6390" i="5"/>
  <c r="D6389" i="5"/>
  <c r="D6388" i="5"/>
  <c r="D6387" i="5"/>
  <c r="D6386" i="5"/>
  <c r="D6385" i="5"/>
  <c r="D6384" i="5"/>
  <c r="D6383" i="5"/>
  <c r="E6382" i="5"/>
  <c r="D6382" i="5"/>
  <c r="D6381" i="5"/>
  <c r="D6380" i="5"/>
  <c r="D6379" i="5"/>
  <c r="D6378" i="5"/>
  <c r="D6377" i="5"/>
  <c r="D6376" i="5"/>
  <c r="D6375" i="5"/>
  <c r="D6374" i="5"/>
  <c r="D6373" i="5"/>
  <c r="E6372" i="5"/>
  <c r="D6372" i="5"/>
  <c r="D6371" i="5"/>
  <c r="D6370" i="5"/>
  <c r="D6369" i="5"/>
  <c r="D6368" i="5"/>
  <c r="D6367" i="5"/>
  <c r="D6366" i="5"/>
  <c r="D6365" i="5"/>
  <c r="D6364" i="5"/>
  <c r="D6363" i="5"/>
  <c r="E6362" i="5"/>
  <c r="D6362" i="5"/>
  <c r="D6361" i="5"/>
  <c r="D6360" i="5"/>
  <c r="D6359" i="5"/>
  <c r="D6358" i="5"/>
  <c r="D6357" i="5"/>
  <c r="D6356" i="5"/>
  <c r="D6355" i="5"/>
  <c r="D6354" i="5"/>
  <c r="D6353" i="5"/>
  <c r="E6352" i="5"/>
  <c r="D6352" i="5"/>
  <c r="D6351" i="5"/>
  <c r="D6350" i="5"/>
  <c r="D6349" i="5"/>
  <c r="D6348" i="5"/>
  <c r="D6347" i="5"/>
  <c r="D6346" i="5"/>
  <c r="D6345" i="5"/>
  <c r="D6344" i="5"/>
  <c r="D6343" i="5"/>
  <c r="E6342" i="5"/>
  <c r="D6342" i="5"/>
  <c r="D6341" i="5"/>
  <c r="D6340" i="5"/>
  <c r="D6339" i="5"/>
  <c r="D6338" i="5"/>
  <c r="D6337" i="5"/>
  <c r="D6336" i="5"/>
  <c r="D6335" i="5"/>
  <c r="D6334" i="5"/>
  <c r="D6333" i="5"/>
  <c r="E6332" i="5"/>
  <c r="D6332" i="5"/>
  <c r="D6331" i="5"/>
  <c r="D6330" i="5"/>
  <c r="D6329" i="5"/>
  <c r="D6328" i="5"/>
  <c r="D6327" i="5"/>
  <c r="D6326" i="5"/>
  <c r="D6325" i="5"/>
  <c r="D6324" i="5"/>
  <c r="D6323" i="5"/>
  <c r="E6322" i="5"/>
  <c r="D6322" i="5"/>
  <c r="D6321" i="5"/>
  <c r="D6320" i="5"/>
  <c r="D6319" i="5"/>
  <c r="D6318" i="5"/>
  <c r="D6317" i="5"/>
  <c r="D6316" i="5"/>
  <c r="D6315" i="5"/>
  <c r="D6314" i="5"/>
  <c r="D6313" i="5"/>
  <c r="E6312" i="5"/>
  <c r="D6312" i="5"/>
  <c r="D6311" i="5"/>
  <c r="D6310" i="5"/>
  <c r="D6309" i="5"/>
  <c r="D6308" i="5"/>
  <c r="D6307" i="5"/>
  <c r="D6306" i="5"/>
  <c r="D6305" i="5"/>
  <c r="D6304" i="5"/>
  <c r="D6303" i="5"/>
  <c r="E6302" i="5"/>
  <c r="D6302" i="5"/>
  <c r="D6301" i="5"/>
  <c r="D6300" i="5"/>
  <c r="D6299" i="5"/>
  <c r="D6298" i="5"/>
  <c r="D6297" i="5"/>
  <c r="D6296" i="5"/>
  <c r="D6295" i="5"/>
  <c r="D6294" i="5"/>
  <c r="D6293" i="5"/>
  <c r="E6292" i="5"/>
  <c r="D6292" i="5"/>
  <c r="D6291" i="5"/>
  <c r="D6290" i="5"/>
  <c r="D6289" i="5"/>
  <c r="D6288" i="5"/>
  <c r="D6287" i="5"/>
  <c r="D6286" i="5"/>
  <c r="D6285" i="5"/>
  <c r="D6284" i="5"/>
  <c r="D6283" i="5"/>
  <c r="E6282" i="5"/>
  <c r="D6282" i="5"/>
  <c r="D6281" i="5"/>
  <c r="D6280" i="5"/>
  <c r="D6279" i="5"/>
  <c r="D6278" i="5"/>
  <c r="D6277" i="5"/>
  <c r="D6276" i="5"/>
  <c r="D6275" i="5"/>
  <c r="D6274" i="5"/>
  <c r="D6273" i="5"/>
  <c r="E6272" i="5"/>
  <c r="D6272" i="5"/>
  <c r="D6271" i="5"/>
  <c r="D6270" i="5"/>
  <c r="D6269" i="5"/>
  <c r="D6268" i="5"/>
  <c r="D6267" i="5"/>
  <c r="D6266" i="5"/>
  <c r="D6265" i="5"/>
  <c r="D6264" i="5"/>
  <c r="D6263" i="5"/>
  <c r="E6262" i="5"/>
  <c r="D6262" i="5"/>
  <c r="D6261" i="5"/>
  <c r="D6260" i="5"/>
  <c r="D6259" i="5"/>
  <c r="D6258" i="5"/>
  <c r="D6257" i="5"/>
  <c r="D6256" i="5"/>
  <c r="D6255" i="5"/>
  <c r="D6254" i="5"/>
  <c r="D6253" i="5"/>
  <c r="E6252" i="5"/>
  <c r="D6252" i="5"/>
  <c r="D6251" i="5"/>
  <c r="D6250" i="5"/>
  <c r="D6249" i="5"/>
  <c r="D6248" i="5"/>
  <c r="D6247" i="5"/>
  <c r="D6246" i="5"/>
  <c r="D6245" i="5"/>
  <c r="D6244" i="5"/>
  <c r="D6243" i="5"/>
  <c r="E6242" i="5"/>
  <c r="D6242" i="5"/>
  <c r="D6241" i="5"/>
  <c r="D6240" i="5"/>
  <c r="D6239" i="5"/>
  <c r="D6238" i="5"/>
  <c r="D6237" i="5"/>
  <c r="D6236" i="5"/>
  <c r="D6235" i="5"/>
  <c r="D6234" i="5"/>
  <c r="D6233" i="5"/>
  <c r="E6232" i="5"/>
  <c r="D6232" i="5"/>
  <c r="D6231" i="5"/>
  <c r="D6230" i="5"/>
  <c r="D6229" i="5"/>
  <c r="D6228" i="5"/>
  <c r="D6227" i="5"/>
  <c r="D6226" i="5"/>
  <c r="D6225" i="5"/>
  <c r="D6224" i="5"/>
  <c r="D6223" i="5"/>
  <c r="E6222" i="5"/>
  <c r="D6222" i="5"/>
  <c r="D6221" i="5"/>
  <c r="D6220" i="5"/>
  <c r="D6219" i="5"/>
  <c r="D6218" i="5"/>
  <c r="D6217" i="5"/>
  <c r="D6216" i="5"/>
  <c r="D6215" i="5"/>
  <c r="D6214" i="5"/>
  <c r="D6213" i="5"/>
  <c r="E6212" i="5"/>
  <c r="D6212" i="5"/>
  <c r="D6211" i="5"/>
  <c r="D6210" i="5"/>
  <c r="D6209" i="5"/>
  <c r="D6208" i="5"/>
  <c r="D6207" i="5"/>
  <c r="D6206" i="5"/>
  <c r="D6205" i="5"/>
  <c r="D6204" i="5"/>
  <c r="D6203" i="5"/>
  <c r="E6202" i="5"/>
  <c r="D6202" i="5"/>
  <c r="D6201" i="5"/>
  <c r="D6200" i="5"/>
  <c r="D6199" i="5"/>
  <c r="D6198" i="5"/>
  <c r="D6197" i="5"/>
  <c r="D6196" i="5"/>
  <c r="D6195" i="5"/>
  <c r="D6194" i="5"/>
  <c r="D6193" i="5"/>
  <c r="E6192" i="5"/>
  <c r="D6192" i="5"/>
  <c r="D6191" i="5"/>
  <c r="D6190" i="5"/>
  <c r="D6189" i="5"/>
  <c r="D6188" i="5"/>
  <c r="D6187" i="5"/>
  <c r="D6186" i="5"/>
  <c r="D6185" i="5"/>
  <c r="D6184" i="5"/>
  <c r="D6183" i="5"/>
  <c r="E6182" i="5"/>
  <c r="D6182" i="5"/>
  <c r="D6181" i="5"/>
  <c r="D6180" i="5"/>
  <c r="D6179" i="5"/>
  <c r="D6178" i="5"/>
  <c r="D6177" i="5"/>
  <c r="D6176" i="5"/>
  <c r="D6175" i="5"/>
  <c r="D6174" i="5"/>
  <c r="D6173" i="5"/>
  <c r="E6172" i="5"/>
  <c r="D6172" i="5"/>
  <c r="D6171" i="5"/>
  <c r="D6170" i="5"/>
  <c r="D6169" i="5"/>
  <c r="D6168" i="5"/>
  <c r="D6167" i="5"/>
  <c r="D6166" i="5"/>
  <c r="D6165" i="5"/>
  <c r="D6164" i="5"/>
  <c r="D6163" i="5"/>
  <c r="E6162" i="5"/>
  <c r="D6162" i="5"/>
  <c r="D6161" i="5"/>
  <c r="D6160" i="5"/>
  <c r="D6159" i="5"/>
  <c r="D6158" i="5"/>
  <c r="D6157" i="5"/>
  <c r="D6156" i="5"/>
  <c r="D6155" i="5"/>
  <c r="D6154" i="5"/>
  <c r="D6153" i="5"/>
  <c r="E6152" i="5"/>
  <c r="D6152" i="5"/>
  <c r="D6151" i="5"/>
  <c r="D6150" i="5"/>
  <c r="D6149" i="5"/>
  <c r="D6148" i="5"/>
  <c r="D6147" i="5"/>
  <c r="D6146" i="5"/>
  <c r="D6145" i="5"/>
  <c r="D6144" i="5"/>
  <c r="D6143" i="5"/>
  <c r="E6142" i="5"/>
  <c r="D6142" i="5"/>
  <c r="D6141" i="5"/>
  <c r="D6140" i="5"/>
  <c r="D6139" i="5"/>
  <c r="D6138" i="5"/>
  <c r="D6137" i="5"/>
  <c r="D6136" i="5"/>
  <c r="D6135" i="5"/>
  <c r="D6134" i="5"/>
  <c r="D6133" i="5"/>
  <c r="E6132" i="5"/>
  <c r="D6132" i="5"/>
  <c r="D6131" i="5"/>
  <c r="D6130" i="5"/>
  <c r="D6129" i="5"/>
  <c r="D6128" i="5"/>
  <c r="D6127" i="5"/>
  <c r="D6126" i="5"/>
  <c r="D6125" i="5"/>
  <c r="D6124" i="5"/>
  <c r="D6123" i="5"/>
  <c r="E6122" i="5"/>
  <c r="D6122" i="5"/>
  <c r="D6121" i="5"/>
  <c r="D6120" i="5"/>
  <c r="D6119" i="5"/>
  <c r="D6118" i="5"/>
  <c r="D6117" i="5"/>
  <c r="D6116" i="5"/>
  <c r="D6115" i="5"/>
  <c r="D6114" i="5"/>
  <c r="D6113" i="5"/>
  <c r="E6112" i="5"/>
  <c r="D6112" i="5"/>
  <c r="D6111" i="5"/>
  <c r="D6110" i="5"/>
  <c r="D6109" i="5"/>
  <c r="D6108" i="5"/>
  <c r="D6107" i="5"/>
  <c r="D6106" i="5"/>
  <c r="D6105" i="5"/>
  <c r="D6104" i="5"/>
  <c r="D6103" i="5"/>
  <c r="E6102" i="5"/>
  <c r="D6102" i="5"/>
  <c r="D6101" i="5"/>
  <c r="D6100" i="5"/>
  <c r="D6099" i="5"/>
  <c r="D6098" i="5"/>
  <c r="D6097" i="5"/>
  <c r="D6096" i="5"/>
  <c r="D6095" i="5"/>
  <c r="D6094" i="5"/>
  <c r="D6093" i="5"/>
  <c r="E6092" i="5"/>
  <c r="D6092" i="5"/>
  <c r="D6091" i="5"/>
  <c r="D6090" i="5"/>
  <c r="D6089" i="5"/>
  <c r="D6088" i="5"/>
  <c r="D6087" i="5"/>
  <c r="D6086" i="5"/>
  <c r="D6085" i="5"/>
  <c r="D6084" i="5"/>
  <c r="D6083" i="5"/>
  <c r="E6082" i="5"/>
  <c r="D6082" i="5"/>
  <c r="D6081" i="5"/>
  <c r="D6080" i="5"/>
  <c r="D6079" i="5"/>
  <c r="D6078" i="5"/>
  <c r="D6077" i="5"/>
  <c r="D6076" i="5"/>
  <c r="D6075" i="5"/>
  <c r="D6074" i="5"/>
  <c r="D6073" i="5"/>
  <c r="E6072" i="5"/>
  <c r="D6072" i="5"/>
  <c r="D6071" i="5"/>
  <c r="D6070" i="5"/>
  <c r="D6069" i="5"/>
  <c r="D6068" i="5"/>
  <c r="D6067" i="5"/>
  <c r="D6066" i="5"/>
  <c r="D6065" i="5"/>
  <c r="D6064" i="5"/>
  <c r="D6063" i="5"/>
  <c r="E6062" i="5"/>
  <c r="D6062" i="5"/>
  <c r="D6061" i="5"/>
  <c r="D6060" i="5"/>
  <c r="D6059" i="5"/>
  <c r="D6058" i="5"/>
  <c r="D6057" i="5"/>
  <c r="D6056" i="5"/>
  <c r="D6055" i="5"/>
  <c r="D6054" i="5"/>
  <c r="D6053" i="5"/>
  <c r="E6052" i="5"/>
  <c r="D6052" i="5"/>
  <c r="D6051" i="5"/>
  <c r="D6050" i="5"/>
  <c r="D6049" i="5"/>
  <c r="D6048" i="5"/>
  <c r="D6047" i="5"/>
  <c r="D6046" i="5"/>
  <c r="D6045" i="5"/>
  <c r="D6044" i="5"/>
  <c r="D6043" i="5"/>
  <c r="E6042" i="5"/>
  <c r="D6042" i="5"/>
  <c r="D6041" i="5"/>
  <c r="D6040" i="5"/>
  <c r="D6039" i="5"/>
  <c r="D6038" i="5"/>
  <c r="D6037" i="5"/>
  <c r="D6036" i="5"/>
  <c r="D6035" i="5"/>
  <c r="D6034" i="5"/>
  <c r="D6033" i="5"/>
  <c r="E6032" i="5"/>
  <c r="D6032" i="5"/>
  <c r="D6031" i="5"/>
  <c r="D6030" i="5"/>
  <c r="D6029" i="5"/>
  <c r="D6028" i="5"/>
  <c r="D6027" i="5"/>
  <c r="D6026" i="5"/>
  <c r="D6025" i="5"/>
  <c r="D6024" i="5"/>
  <c r="D6023" i="5"/>
  <c r="E6022" i="5"/>
  <c r="D6022" i="5"/>
  <c r="D6021" i="5"/>
  <c r="D6020" i="5"/>
  <c r="D6019" i="5"/>
  <c r="D6018" i="5"/>
  <c r="D6017" i="5"/>
  <c r="D6016" i="5"/>
  <c r="D6015" i="5"/>
  <c r="D6014" i="5"/>
  <c r="D6013" i="5"/>
  <c r="E6012" i="5"/>
  <c r="D6012" i="5"/>
  <c r="D6011" i="5"/>
  <c r="D6010" i="5"/>
  <c r="D6009" i="5"/>
  <c r="D6008" i="5"/>
  <c r="D6007" i="5"/>
  <c r="D6006" i="5"/>
  <c r="D6005" i="5"/>
  <c r="D6004" i="5"/>
  <c r="D6003" i="5"/>
  <c r="E6002" i="5"/>
  <c r="D6002" i="5"/>
  <c r="D6001" i="5"/>
  <c r="D6000" i="5"/>
  <c r="D5999" i="5"/>
  <c r="D5998" i="5"/>
  <c r="D5997" i="5"/>
  <c r="D5996" i="5"/>
  <c r="D5995" i="5"/>
  <c r="D5994" i="5"/>
  <c r="D5993" i="5"/>
  <c r="E5992" i="5"/>
  <c r="D5992" i="5"/>
  <c r="D5991" i="5"/>
  <c r="D5990" i="5"/>
  <c r="D5989" i="5"/>
  <c r="D5988" i="5"/>
  <c r="D5987" i="5"/>
  <c r="D5986" i="5"/>
  <c r="D5985" i="5"/>
  <c r="D5984" i="5"/>
  <c r="D5983" i="5"/>
  <c r="E5982" i="5"/>
  <c r="D5982" i="5"/>
  <c r="D5981" i="5"/>
  <c r="D5980" i="5"/>
  <c r="D5979" i="5"/>
  <c r="D5978" i="5"/>
  <c r="D5977" i="5"/>
  <c r="D5976" i="5"/>
  <c r="D5975" i="5"/>
  <c r="D5974" i="5"/>
  <c r="D5973" i="5"/>
  <c r="E5972" i="5"/>
  <c r="D5972" i="5"/>
  <c r="D5971" i="5"/>
  <c r="D5970" i="5"/>
  <c r="D5969" i="5"/>
  <c r="D5968" i="5"/>
  <c r="D5967" i="5"/>
  <c r="D5966" i="5"/>
  <c r="D5965" i="5"/>
  <c r="D5964" i="5"/>
  <c r="D5963" i="5"/>
  <c r="E5962" i="5"/>
  <c r="D5962" i="5"/>
  <c r="D5961" i="5"/>
  <c r="D5960" i="5"/>
  <c r="D5959" i="5"/>
  <c r="D5958" i="5"/>
  <c r="D5957" i="5"/>
  <c r="D5956" i="5"/>
  <c r="D5955" i="5"/>
  <c r="D5954" i="5"/>
  <c r="D5953" i="5"/>
  <c r="E5952" i="5"/>
  <c r="D5952" i="5"/>
  <c r="D5951" i="5"/>
  <c r="D5950" i="5"/>
  <c r="D5949" i="5"/>
  <c r="D5948" i="5"/>
  <c r="D5947" i="5"/>
  <c r="D5946" i="5"/>
  <c r="D5945" i="5"/>
  <c r="D5944" i="5"/>
  <c r="D5943" i="5"/>
  <c r="E5942" i="5"/>
  <c r="D5942" i="5"/>
  <c r="D5941" i="5"/>
  <c r="D5940" i="5"/>
  <c r="D5939" i="5"/>
  <c r="D5938" i="5"/>
  <c r="D5937" i="5"/>
  <c r="D5936" i="5"/>
  <c r="D5935" i="5"/>
  <c r="D5934" i="5"/>
  <c r="D5933" i="5"/>
  <c r="E5932" i="5"/>
  <c r="D5932" i="5"/>
  <c r="D5931" i="5"/>
  <c r="D5930" i="5"/>
  <c r="D5929" i="5"/>
  <c r="D5928" i="5"/>
  <c r="D5927" i="5"/>
  <c r="D5926" i="5"/>
  <c r="D5925" i="5"/>
  <c r="D5924" i="5"/>
  <c r="D5923" i="5"/>
  <c r="E5922" i="5"/>
  <c r="D5922" i="5"/>
  <c r="D5921" i="5"/>
  <c r="D5920" i="5"/>
  <c r="D5919" i="5"/>
  <c r="D5918" i="5"/>
  <c r="D5917" i="5"/>
  <c r="D5916" i="5"/>
  <c r="D5915" i="5"/>
  <c r="D5914" i="5"/>
  <c r="D5913" i="5"/>
  <c r="E5912" i="5"/>
  <c r="D5912" i="5"/>
  <c r="D5911" i="5"/>
  <c r="D5910" i="5"/>
  <c r="D5909" i="5"/>
  <c r="D5908" i="5"/>
  <c r="D5907" i="5"/>
  <c r="D5906" i="5"/>
  <c r="D5905" i="5"/>
  <c r="D5904" i="5"/>
  <c r="D5903" i="5"/>
  <c r="E5902" i="5"/>
  <c r="D5902" i="5"/>
  <c r="D5901" i="5"/>
  <c r="D5900" i="5"/>
  <c r="D5899" i="5"/>
  <c r="D5898" i="5"/>
  <c r="D5897" i="5"/>
  <c r="D5896" i="5"/>
  <c r="D5895" i="5"/>
  <c r="D5894" i="5"/>
  <c r="D5893" i="5"/>
  <c r="E5892" i="5"/>
  <c r="D5892" i="5"/>
  <c r="D5891" i="5"/>
  <c r="D5890" i="5"/>
  <c r="D5889" i="5"/>
  <c r="D5888" i="5"/>
  <c r="D5887" i="5"/>
  <c r="D5886" i="5"/>
  <c r="D5885" i="5"/>
  <c r="D5884" i="5"/>
  <c r="D5883" i="5"/>
  <c r="E5882" i="5"/>
  <c r="D5882" i="5"/>
  <c r="D5881" i="5"/>
  <c r="D5880" i="5"/>
  <c r="D5879" i="5"/>
  <c r="D5878" i="5"/>
  <c r="D5877" i="5"/>
  <c r="D5876" i="5"/>
  <c r="D5875" i="5"/>
  <c r="D5874" i="5"/>
  <c r="D5873" i="5"/>
  <c r="E5872" i="5"/>
  <c r="D5872" i="5"/>
  <c r="D5871" i="5"/>
  <c r="D5870" i="5"/>
  <c r="D5869" i="5"/>
  <c r="D5868" i="5"/>
  <c r="D5867" i="5"/>
  <c r="D5866" i="5"/>
  <c r="D5865" i="5"/>
  <c r="D5864" i="5"/>
  <c r="D5863" i="5"/>
  <c r="E5862" i="5"/>
  <c r="D5862" i="5"/>
  <c r="D5861" i="5"/>
  <c r="D5860" i="5"/>
  <c r="D5859" i="5"/>
  <c r="D5858" i="5"/>
  <c r="D5857" i="5"/>
  <c r="D5856" i="5"/>
  <c r="D5855" i="5"/>
  <c r="D5854" i="5"/>
  <c r="D5853" i="5"/>
  <c r="E5852" i="5"/>
  <c r="D5852" i="5"/>
  <c r="D5851" i="5"/>
  <c r="D5850" i="5"/>
  <c r="D5849" i="5"/>
  <c r="D5848" i="5"/>
  <c r="D5847" i="5"/>
  <c r="D5846" i="5"/>
  <c r="D5845" i="5"/>
  <c r="D5844" i="5"/>
  <c r="D5843" i="5"/>
  <c r="E5842" i="5"/>
  <c r="D5842" i="5"/>
  <c r="D5841" i="5"/>
  <c r="D5840" i="5"/>
  <c r="D5839" i="5"/>
  <c r="D5838" i="5"/>
  <c r="D5837" i="5"/>
  <c r="D5836" i="5"/>
  <c r="D5835" i="5"/>
  <c r="D5834" i="5"/>
  <c r="D5833" i="5"/>
  <c r="E5832" i="5"/>
  <c r="D5832" i="5"/>
  <c r="D5831" i="5"/>
  <c r="D5830" i="5"/>
  <c r="D5829" i="5"/>
  <c r="D5828" i="5"/>
  <c r="D5827" i="5"/>
  <c r="D5826" i="5"/>
  <c r="D5825" i="5"/>
  <c r="D5824" i="5"/>
  <c r="D5823" i="5"/>
  <c r="E5822" i="5"/>
  <c r="D5822" i="5"/>
  <c r="D5821" i="5"/>
  <c r="D5820" i="5"/>
  <c r="D5819" i="5"/>
  <c r="D5818" i="5"/>
  <c r="D5817" i="5"/>
  <c r="D5816" i="5"/>
  <c r="D5815" i="5"/>
  <c r="D5814" i="5"/>
  <c r="D5813" i="5"/>
  <c r="E5812" i="5"/>
  <c r="D5812" i="5"/>
  <c r="D5811" i="5"/>
  <c r="D5810" i="5"/>
  <c r="D5809" i="5"/>
  <c r="D5808" i="5"/>
  <c r="D5807" i="5"/>
  <c r="D5806" i="5"/>
  <c r="D5805" i="5"/>
  <c r="D5804" i="5"/>
  <c r="D5803" i="5"/>
  <c r="E5802" i="5"/>
  <c r="D5802" i="5"/>
  <c r="D5801" i="5"/>
  <c r="D5800" i="5"/>
  <c r="D5799" i="5"/>
  <c r="D5798" i="5"/>
  <c r="D5797" i="5"/>
  <c r="D5796" i="5"/>
  <c r="D5795" i="5"/>
  <c r="D5794" i="5"/>
  <c r="D5793" i="5"/>
  <c r="E5792" i="5"/>
  <c r="D5792" i="5"/>
  <c r="D5791" i="5"/>
  <c r="D5790" i="5"/>
  <c r="D5789" i="5"/>
  <c r="D5788" i="5"/>
  <c r="D5787" i="5"/>
  <c r="D5786" i="5"/>
  <c r="D5785" i="5"/>
  <c r="D5784" i="5"/>
  <c r="D5783" i="5"/>
  <c r="E5782" i="5"/>
  <c r="D5782" i="5"/>
  <c r="D5781" i="5"/>
  <c r="D5780" i="5"/>
  <c r="D5779" i="5"/>
  <c r="D5778" i="5"/>
  <c r="D5777" i="5"/>
  <c r="D5776" i="5"/>
  <c r="D5775" i="5"/>
  <c r="D5774" i="5"/>
  <c r="D5773" i="5"/>
  <c r="E5772" i="5"/>
  <c r="D5772" i="5"/>
  <c r="D5771" i="5"/>
  <c r="D5770" i="5"/>
  <c r="D5769" i="5"/>
  <c r="D5768" i="5"/>
  <c r="D5767" i="5"/>
  <c r="D5766" i="5"/>
  <c r="D5765" i="5"/>
  <c r="D5764" i="5"/>
  <c r="D5763" i="5"/>
  <c r="E5762" i="5"/>
  <c r="D5762" i="5"/>
  <c r="D5761" i="5"/>
  <c r="D5760" i="5"/>
  <c r="D5759" i="5"/>
  <c r="D5758" i="5"/>
  <c r="D5757" i="5"/>
  <c r="D5756" i="5"/>
  <c r="D5755" i="5"/>
  <c r="D5754" i="5"/>
  <c r="D5753" i="5"/>
  <c r="E5752" i="5"/>
  <c r="D5752" i="5"/>
  <c r="D5751" i="5"/>
  <c r="D5750" i="5"/>
  <c r="D5749" i="5"/>
  <c r="D5748" i="5"/>
  <c r="D5747" i="5"/>
  <c r="D5746" i="5"/>
  <c r="D5745" i="5"/>
  <c r="D5744" i="5"/>
  <c r="D5743" i="5"/>
  <c r="E5742" i="5"/>
  <c r="D5742" i="5"/>
  <c r="D5741" i="5"/>
  <c r="D5740" i="5"/>
  <c r="D5739" i="5"/>
  <c r="D5738" i="5"/>
  <c r="D5737" i="5"/>
  <c r="D5736" i="5"/>
  <c r="D5735" i="5"/>
  <c r="D5734" i="5"/>
  <c r="D5733" i="5"/>
  <c r="E5732" i="5"/>
  <c r="D5732" i="5"/>
  <c r="D5731" i="5"/>
  <c r="D5730" i="5"/>
  <c r="D5729" i="5"/>
  <c r="D5728" i="5"/>
  <c r="D5727" i="5"/>
  <c r="D5726" i="5"/>
  <c r="D5725" i="5"/>
  <c r="D5724" i="5"/>
  <c r="D5723" i="5"/>
  <c r="E5722" i="5"/>
  <c r="D5722" i="5"/>
  <c r="D5721" i="5"/>
  <c r="D5720" i="5"/>
  <c r="D5719" i="5"/>
  <c r="D5718" i="5"/>
  <c r="D5717" i="5"/>
  <c r="D5716" i="5"/>
  <c r="D5715" i="5"/>
  <c r="D5714" i="5"/>
  <c r="D5713" i="5"/>
  <c r="E5712" i="5"/>
  <c r="D5712" i="5"/>
  <c r="D5711" i="5"/>
  <c r="D5710" i="5"/>
  <c r="D5709" i="5"/>
  <c r="D5708" i="5"/>
  <c r="D5707" i="5"/>
  <c r="D5706" i="5"/>
  <c r="D5705" i="5"/>
  <c r="D5704" i="5"/>
  <c r="D5703" i="5"/>
  <c r="E5702" i="5"/>
  <c r="D5702" i="5"/>
  <c r="D5701" i="5"/>
  <c r="D5700" i="5"/>
  <c r="D5699" i="5"/>
  <c r="D5698" i="5"/>
  <c r="D5697" i="5"/>
  <c r="D5696" i="5"/>
  <c r="D5695" i="5"/>
  <c r="D5694" i="5"/>
  <c r="D5693" i="5"/>
  <c r="E5692" i="5"/>
  <c r="D5692" i="5"/>
  <c r="D5691" i="5"/>
  <c r="D5690" i="5"/>
  <c r="D5689" i="5"/>
  <c r="D5688" i="5"/>
  <c r="D5687" i="5"/>
  <c r="D5686" i="5"/>
  <c r="D5685" i="5"/>
  <c r="D5684" i="5"/>
  <c r="D5683" i="5"/>
  <c r="E5682" i="5"/>
  <c r="D5682" i="5"/>
  <c r="D5681" i="5"/>
  <c r="D5680" i="5"/>
  <c r="D5679" i="5"/>
  <c r="D5678" i="5"/>
  <c r="D5677" i="5"/>
  <c r="D5676" i="5"/>
  <c r="D5675" i="5"/>
  <c r="D5674" i="5"/>
  <c r="D5673" i="5"/>
  <c r="E5672" i="5"/>
  <c r="D5672" i="5"/>
  <c r="D5671" i="5"/>
  <c r="D5670" i="5"/>
  <c r="D5669" i="5"/>
  <c r="D5668" i="5"/>
  <c r="D5667" i="5"/>
  <c r="D5666" i="5"/>
  <c r="D5665" i="5"/>
  <c r="D5664" i="5"/>
  <c r="D5663" i="5"/>
  <c r="E5662" i="5"/>
  <c r="D5662" i="5"/>
  <c r="D5661" i="5"/>
  <c r="D5660" i="5"/>
  <c r="D5659" i="5"/>
  <c r="D5658" i="5"/>
  <c r="D5657" i="5"/>
  <c r="D5656" i="5"/>
  <c r="D5655" i="5"/>
  <c r="D5654" i="5"/>
  <c r="D5653" i="5"/>
  <c r="E5652" i="5"/>
  <c r="D5652" i="5"/>
  <c r="D5651" i="5"/>
  <c r="D5650" i="5"/>
  <c r="D5649" i="5"/>
  <c r="D5648" i="5"/>
  <c r="D5647" i="5"/>
  <c r="D5646" i="5"/>
  <c r="D5645" i="5"/>
  <c r="D5644" i="5"/>
  <c r="D5643" i="5"/>
  <c r="E5642" i="5"/>
  <c r="D5642" i="5"/>
  <c r="D5641" i="5"/>
  <c r="D5640" i="5"/>
  <c r="D5639" i="5"/>
  <c r="D5638" i="5"/>
  <c r="D5637" i="5"/>
  <c r="D5636" i="5"/>
  <c r="D5635" i="5"/>
  <c r="D5634" i="5"/>
  <c r="D5633" i="5"/>
  <c r="E5632" i="5"/>
  <c r="D5632" i="5"/>
  <c r="D5631" i="5"/>
  <c r="D5630" i="5"/>
  <c r="D5629" i="5"/>
  <c r="D5628" i="5"/>
  <c r="D5627" i="5"/>
  <c r="D5626" i="5"/>
  <c r="D5625" i="5"/>
  <c r="D5624" i="5"/>
  <c r="D5623" i="5"/>
  <c r="E5622" i="5"/>
  <c r="D5622" i="5"/>
  <c r="D5621" i="5"/>
  <c r="D5620" i="5"/>
  <c r="D5619" i="5"/>
  <c r="D5618" i="5"/>
  <c r="D5617" i="5"/>
  <c r="D5616" i="5"/>
  <c r="D5615" i="5"/>
  <c r="D5614" i="5"/>
  <c r="D5613" i="5"/>
  <c r="E5612" i="5"/>
  <c r="D5612" i="5"/>
  <c r="D5611" i="5"/>
  <c r="D5610" i="5"/>
  <c r="D5609" i="5"/>
  <c r="D5608" i="5"/>
  <c r="D5607" i="5"/>
  <c r="D5606" i="5"/>
  <c r="D5605" i="5"/>
  <c r="D5604" i="5"/>
  <c r="D5603" i="5"/>
  <c r="E5602" i="5"/>
  <c r="D5602" i="5"/>
  <c r="D5601" i="5"/>
  <c r="D5600" i="5"/>
  <c r="D5599" i="5"/>
  <c r="D5598" i="5"/>
  <c r="D5597" i="5"/>
  <c r="D5596" i="5"/>
  <c r="D5595" i="5"/>
  <c r="D5594" i="5"/>
  <c r="D5593" i="5"/>
  <c r="E5592" i="5"/>
  <c r="D5592" i="5"/>
  <c r="D5591" i="5"/>
  <c r="D5590" i="5"/>
  <c r="D5589" i="5"/>
  <c r="D5588" i="5"/>
  <c r="D5587" i="5"/>
  <c r="D5586" i="5"/>
  <c r="D5585" i="5"/>
  <c r="D5584" i="5"/>
  <c r="D5583" i="5"/>
  <c r="E5582" i="5"/>
  <c r="D5582" i="5"/>
  <c r="D5581" i="5"/>
  <c r="D5580" i="5"/>
  <c r="D5579" i="5"/>
  <c r="D5578" i="5"/>
  <c r="D5577" i="5"/>
  <c r="D5576" i="5"/>
  <c r="D5575" i="5"/>
  <c r="D5574" i="5"/>
  <c r="D5573" i="5"/>
  <c r="E5572" i="5"/>
  <c r="D5572" i="5"/>
  <c r="D5571" i="5"/>
  <c r="D5570" i="5"/>
  <c r="D5569" i="5"/>
  <c r="D5568" i="5"/>
  <c r="D5567" i="5"/>
  <c r="D5566" i="5"/>
  <c r="D5565" i="5"/>
  <c r="D5564" i="5"/>
  <c r="D5563" i="5"/>
  <c r="E5562" i="5"/>
  <c r="D5562" i="5"/>
  <c r="D5561" i="5"/>
  <c r="D5560" i="5"/>
  <c r="D5559" i="5"/>
  <c r="D5558" i="5"/>
  <c r="D5557" i="5"/>
  <c r="D5556" i="5"/>
  <c r="D5555" i="5"/>
  <c r="D5554" i="5"/>
  <c r="D5553" i="5"/>
  <c r="E5552" i="5"/>
  <c r="D5552" i="5"/>
  <c r="D5551" i="5"/>
  <c r="D5550" i="5"/>
  <c r="D5549" i="5"/>
  <c r="D5548" i="5"/>
  <c r="D5547" i="5"/>
  <c r="D5546" i="5"/>
  <c r="D5545" i="5"/>
  <c r="D5544" i="5"/>
  <c r="D5543" i="5"/>
  <c r="E5542" i="5"/>
  <c r="D5542" i="5"/>
  <c r="D5541" i="5"/>
  <c r="D5540" i="5"/>
  <c r="D5539" i="5"/>
  <c r="D5538" i="5"/>
  <c r="D5537" i="5"/>
  <c r="D5536" i="5"/>
  <c r="D5535" i="5"/>
  <c r="D5534" i="5"/>
  <c r="D5533" i="5"/>
  <c r="E5532" i="5"/>
  <c r="D5532" i="5"/>
  <c r="D5531" i="5"/>
  <c r="D5530" i="5"/>
  <c r="D5529" i="5"/>
  <c r="D5528" i="5"/>
  <c r="D5527" i="5"/>
  <c r="D5526" i="5"/>
  <c r="D5525" i="5"/>
  <c r="D5524" i="5"/>
  <c r="D5523" i="5"/>
  <c r="E5522" i="5"/>
  <c r="D5522" i="5"/>
  <c r="D5521" i="5"/>
  <c r="D5520" i="5"/>
  <c r="D5519" i="5"/>
  <c r="D5518" i="5"/>
  <c r="D5517" i="5"/>
  <c r="D5516" i="5"/>
  <c r="D5515" i="5"/>
  <c r="D5514" i="5"/>
  <c r="D5513" i="5"/>
  <c r="E5512" i="5"/>
  <c r="D5512" i="5"/>
  <c r="D5511" i="5"/>
  <c r="D5510" i="5"/>
  <c r="D5509" i="5"/>
  <c r="D5508" i="5"/>
  <c r="D5507" i="5"/>
  <c r="D5506" i="5"/>
  <c r="D5505" i="5"/>
  <c r="D5504" i="5"/>
  <c r="D5503" i="5"/>
  <c r="E5502" i="5"/>
  <c r="D5502" i="5"/>
  <c r="D5501" i="5"/>
  <c r="D5500" i="5"/>
  <c r="D5499" i="5"/>
  <c r="D5498" i="5"/>
  <c r="D5497" i="5"/>
  <c r="D5496" i="5"/>
  <c r="D5495" i="5"/>
  <c r="D5494" i="5"/>
  <c r="D5493" i="5"/>
  <c r="E5492" i="5"/>
  <c r="D5492" i="5"/>
  <c r="D5491" i="5"/>
  <c r="D5490" i="5"/>
  <c r="D5489" i="5"/>
  <c r="D5488" i="5"/>
  <c r="D5487" i="5"/>
  <c r="D5486" i="5"/>
  <c r="D5485" i="5"/>
  <c r="D5484" i="5"/>
  <c r="D5483" i="5"/>
  <c r="E5482" i="5"/>
  <c r="D5482" i="5"/>
  <c r="D5481" i="5"/>
  <c r="D5480" i="5"/>
  <c r="D5479" i="5"/>
  <c r="D5478" i="5"/>
  <c r="D5477" i="5"/>
  <c r="D5476" i="5"/>
  <c r="D5475" i="5"/>
  <c r="D5474" i="5"/>
  <c r="D5473" i="5"/>
  <c r="E5472" i="5"/>
  <c r="D5472" i="5"/>
  <c r="D5471" i="5"/>
  <c r="D5470" i="5"/>
  <c r="D5469" i="5"/>
  <c r="D5468" i="5"/>
  <c r="D5467" i="5"/>
  <c r="D5466" i="5"/>
  <c r="D5465" i="5"/>
  <c r="D5464" i="5"/>
  <c r="D5463" i="5"/>
  <c r="E5462" i="5"/>
  <c r="D5462" i="5"/>
  <c r="D5461" i="5"/>
  <c r="D5460" i="5"/>
  <c r="D5459" i="5"/>
  <c r="D5458" i="5"/>
  <c r="D5457" i="5"/>
  <c r="D5456" i="5"/>
  <c r="D5455" i="5"/>
  <c r="D5454" i="5"/>
  <c r="D5453" i="5"/>
  <c r="E5452" i="5"/>
  <c r="D5452" i="5"/>
  <c r="D5451" i="5"/>
  <c r="D5450" i="5"/>
  <c r="D5449" i="5"/>
  <c r="D5448" i="5"/>
  <c r="D5447" i="5"/>
  <c r="D5446" i="5"/>
  <c r="D5445" i="5"/>
  <c r="D5444" i="5"/>
  <c r="D5443" i="5"/>
  <c r="E5442" i="5"/>
  <c r="D5442" i="5"/>
  <c r="D5441" i="5"/>
  <c r="D5440" i="5"/>
  <c r="D5439" i="5"/>
  <c r="D5438" i="5"/>
  <c r="D5437" i="5"/>
  <c r="D5436" i="5"/>
  <c r="D5435" i="5"/>
  <c r="D5434" i="5"/>
  <c r="D5433" i="5"/>
  <c r="E5432" i="5"/>
  <c r="D5432" i="5"/>
  <c r="D5431" i="5"/>
  <c r="D5430" i="5"/>
  <c r="D5429" i="5"/>
  <c r="D5428" i="5"/>
  <c r="D5427" i="5"/>
  <c r="D5426" i="5"/>
  <c r="D5425" i="5"/>
  <c r="D5424" i="5"/>
  <c r="D5423" i="5"/>
  <c r="E5422" i="5"/>
  <c r="D5422" i="5"/>
  <c r="D5421" i="5"/>
  <c r="D5420" i="5"/>
  <c r="D5419" i="5"/>
  <c r="D5418" i="5"/>
  <c r="D5417" i="5"/>
  <c r="D5416" i="5"/>
  <c r="D5415" i="5"/>
  <c r="D5414" i="5"/>
  <c r="D5413" i="5"/>
  <c r="E5412" i="5"/>
  <c r="D5412" i="5"/>
  <c r="D5411" i="5"/>
  <c r="D5410" i="5"/>
  <c r="D5409" i="5"/>
  <c r="D5408" i="5"/>
  <c r="D5407" i="5"/>
  <c r="D5406" i="5"/>
  <c r="D5405" i="5"/>
  <c r="D5404" i="5"/>
  <c r="D5403" i="5"/>
  <c r="E5402" i="5"/>
  <c r="D5402" i="5"/>
  <c r="D5401" i="5"/>
  <c r="D5400" i="5"/>
  <c r="D5399" i="5"/>
  <c r="D5398" i="5"/>
  <c r="D5397" i="5"/>
  <c r="D5396" i="5"/>
  <c r="D5395" i="5"/>
  <c r="D5394" i="5"/>
  <c r="D5393" i="5"/>
  <c r="E5392" i="5"/>
  <c r="D5392" i="5"/>
  <c r="D5391" i="5"/>
  <c r="D5390" i="5"/>
  <c r="D5389" i="5"/>
  <c r="D5388" i="5"/>
  <c r="D5387" i="5"/>
  <c r="D5386" i="5"/>
  <c r="D5385" i="5"/>
  <c r="D5384" i="5"/>
  <c r="D5383" i="5"/>
  <c r="E5382" i="5"/>
  <c r="D5382" i="5"/>
  <c r="D5381" i="5"/>
  <c r="D5380" i="5"/>
  <c r="D5379" i="5"/>
  <c r="D5378" i="5"/>
  <c r="D5377" i="5"/>
  <c r="D5376" i="5"/>
  <c r="D5375" i="5"/>
  <c r="D5374" i="5"/>
  <c r="D5373" i="5"/>
  <c r="E5372" i="5"/>
  <c r="D5372" i="5"/>
  <c r="D5371" i="5"/>
  <c r="D5370" i="5"/>
  <c r="D5369" i="5"/>
  <c r="D5368" i="5"/>
  <c r="D5367" i="5"/>
  <c r="D5366" i="5"/>
  <c r="D5365" i="5"/>
  <c r="D5364" i="5"/>
  <c r="D5363" i="5"/>
  <c r="E5362" i="5"/>
  <c r="D5362" i="5"/>
  <c r="D5361" i="5"/>
  <c r="D5360" i="5"/>
  <c r="D5359" i="5"/>
  <c r="D5358" i="5"/>
  <c r="D5357" i="5"/>
  <c r="D5356" i="5"/>
  <c r="D5355" i="5"/>
  <c r="D5354" i="5"/>
  <c r="D5353" i="5"/>
  <c r="E5352" i="5"/>
  <c r="D5352" i="5"/>
  <c r="D5351" i="5"/>
  <c r="D5350" i="5"/>
  <c r="D5349" i="5"/>
  <c r="D5348" i="5"/>
  <c r="D5347" i="5"/>
  <c r="D5346" i="5"/>
  <c r="D5345" i="5"/>
  <c r="D5344" i="5"/>
  <c r="D5343" i="5"/>
  <c r="E5342" i="5"/>
  <c r="D5342" i="5"/>
  <c r="D5341" i="5"/>
  <c r="D5340" i="5"/>
  <c r="D5339" i="5"/>
  <c r="D5338" i="5"/>
  <c r="D5337" i="5"/>
  <c r="D5336" i="5"/>
  <c r="D5335" i="5"/>
  <c r="D5334" i="5"/>
  <c r="D5333" i="5"/>
  <c r="E5332" i="5"/>
  <c r="D5332" i="5"/>
  <c r="D5331" i="5"/>
  <c r="D5330" i="5"/>
  <c r="D5329" i="5"/>
  <c r="D5328" i="5"/>
  <c r="D5327" i="5"/>
  <c r="D5326" i="5"/>
  <c r="D5325" i="5"/>
  <c r="D5324" i="5"/>
  <c r="D5323" i="5"/>
  <c r="E5322" i="5"/>
  <c r="D5322" i="5"/>
  <c r="D5321" i="5"/>
  <c r="D5320" i="5"/>
  <c r="D5319" i="5"/>
  <c r="D5318" i="5"/>
  <c r="D5317" i="5"/>
  <c r="D5316" i="5"/>
  <c r="D5315" i="5"/>
  <c r="D5314" i="5"/>
  <c r="D5313" i="5"/>
  <c r="E5312" i="5"/>
  <c r="D5312" i="5"/>
  <c r="D5311" i="5"/>
  <c r="D5310" i="5"/>
  <c r="D5309" i="5"/>
  <c r="D5308" i="5"/>
  <c r="D5307" i="5"/>
  <c r="D5306" i="5"/>
  <c r="D5305" i="5"/>
  <c r="D5304" i="5"/>
  <c r="D5303" i="5"/>
  <c r="E5302" i="5"/>
  <c r="D5302" i="5"/>
  <c r="D5301" i="5"/>
  <c r="D5300" i="5"/>
  <c r="D5299" i="5"/>
  <c r="D5298" i="5"/>
  <c r="D5297" i="5"/>
  <c r="D5296" i="5"/>
  <c r="D5295" i="5"/>
  <c r="D5294" i="5"/>
  <c r="D5293" i="5"/>
  <c r="E5292" i="5"/>
  <c r="D5292" i="5"/>
  <c r="D5291" i="5"/>
  <c r="D5290" i="5"/>
  <c r="D5289" i="5"/>
  <c r="D5288" i="5"/>
  <c r="D5287" i="5"/>
  <c r="D5286" i="5"/>
  <c r="D5285" i="5"/>
  <c r="D5284" i="5"/>
  <c r="D5283" i="5"/>
  <c r="E5282" i="5"/>
  <c r="D5282" i="5"/>
  <c r="D5281" i="5"/>
  <c r="D5280" i="5"/>
  <c r="D5279" i="5"/>
  <c r="D5278" i="5"/>
  <c r="D5277" i="5"/>
  <c r="D5276" i="5"/>
  <c r="D5275" i="5"/>
  <c r="D5274" i="5"/>
  <c r="D5273" i="5"/>
  <c r="E5272" i="5"/>
  <c r="D5272" i="5"/>
  <c r="D5271" i="5"/>
  <c r="D5270" i="5"/>
  <c r="D5269" i="5"/>
  <c r="D5268" i="5"/>
  <c r="D5267" i="5"/>
  <c r="D5266" i="5"/>
  <c r="D5265" i="5"/>
  <c r="D5264" i="5"/>
  <c r="D5263" i="5"/>
  <c r="E5262" i="5"/>
  <c r="D5262" i="5"/>
  <c r="D5261" i="5"/>
  <c r="D5260" i="5"/>
  <c r="D5259" i="5"/>
  <c r="D5258" i="5"/>
  <c r="D5257" i="5"/>
  <c r="D5256" i="5"/>
  <c r="D5255" i="5"/>
  <c r="D5254" i="5"/>
  <c r="D5253" i="5"/>
  <c r="E5252" i="5"/>
  <c r="D5252" i="5"/>
  <c r="D5251" i="5"/>
  <c r="D5250" i="5"/>
  <c r="D5249" i="5"/>
  <c r="D5248" i="5"/>
  <c r="D5247" i="5"/>
  <c r="D5246" i="5"/>
  <c r="D5245" i="5"/>
  <c r="D5244" i="5"/>
  <c r="D5243" i="5"/>
  <c r="E5242" i="5"/>
  <c r="D5242" i="5"/>
  <c r="D5241" i="5"/>
  <c r="D5240" i="5"/>
  <c r="D5239" i="5"/>
  <c r="D5238" i="5"/>
  <c r="D5237" i="5"/>
  <c r="D5236" i="5"/>
  <c r="D5235" i="5"/>
  <c r="D5234" i="5"/>
  <c r="D5233" i="5"/>
  <c r="E5232" i="5"/>
  <c r="D5232" i="5"/>
  <c r="D5231" i="5"/>
  <c r="D5230" i="5"/>
  <c r="D5229" i="5"/>
  <c r="D5228" i="5"/>
  <c r="D5227" i="5"/>
  <c r="D5226" i="5"/>
  <c r="D5225" i="5"/>
  <c r="D5224" i="5"/>
  <c r="D5223" i="5"/>
  <c r="E5222" i="5"/>
  <c r="D5222" i="5"/>
  <c r="D5221" i="5"/>
  <c r="D5220" i="5"/>
  <c r="D5219" i="5"/>
  <c r="D5218" i="5"/>
  <c r="D5217" i="5"/>
  <c r="D5216" i="5"/>
  <c r="D5215" i="5"/>
  <c r="D5214" i="5"/>
  <c r="D5213" i="5"/>
  <c r="E5212" i="5"/>
  <c r="D5212" i="5"/>
  <c r="D5211" i="5"/>
  <c r="D5210" i="5"/>
  <c r="D5209" i="5"/>
  <c r="D5208" i="5"/>
  <c r="D5207" i="5"/>
  <c r="D5206" i="5"/>
  <c r="D5205" i="5"/>
  <c r="D5204" i="5"/>
  <c r="D5203" i="5"/>
  <c r="E5202" i="5"/>
  <c r="D5202" i="5"/>
  <c r="D5201" i="5"/>
  <c r="D5200" i="5"/>
  <c r="D5199" i="5"/>
  <c r="D5198" i="5"/>
  <c r="D5197" i="5"/>
  <c r="D5196" i="5"/>
  <c r="D5195" i="5"/>
  <c r="D5194" i="5"/>
  <c r="D5193" i="5"/>
  <c r="E5192" i="5"/>
  <c r="D5192" i="5"/>
  <c r="D5191" i="5"/>
  <c r="D5190" i="5"/>
  <c r="D5189" i="5"/>
  <c r="D5188" i="5"/>
  <c r="D5187" i="5"/>
  <c r="D5186" i="5"/>
  <c r="D5185" i="5"/>
  <c r="D5184" i="5"/>
  <c r="D5183" i="5"/>
  <c r="E5182" i="5"/>
  <c r="D5182" i="5"/>
  <c r="D5181" i="5"/>
  <c r="D5180" i="5"/>
  <c r="D5179" i="5"/>
  <c r="D5178" i="5"/>
  <c r="D5177" i="5"/>
  <c r="D5176" i="5"/>
  <c r="D5175" i="5"/>
  <c r="D5174" i="5"/>
  <c r="D5173" i="5"/>
  <c r="E5172" i="5"/>
  <c r="D5172" i="5"/>
  <c r="D5171" i="5"/>
  <c r="D5170" i="5"/>
  <c r="D5169" i="5"/>
  <c r="D5168" i="5"/>
  <c r="D5167" i="5"/>
  <c r="D5166" i="5"/>
  <c r="D5165" i="5"/>
  <c r="D5164" i="5"/>
  <c r="D5163" i="5"/>
  <c r="E5162" i="5"/>
  <c r="D5162" i="5"/>
  <c r="D5161" i="5"/>
  <c r="D5160" i="5"/>
  <c r="D5159" i="5"/>
  <c r="D5158" i="5"/>
  <c r="D5157" i="5"/>
  <c r="D5156" i="5"/>
  <c r="D5155" i="5"/>
  <c r="D5154" i="5"/>
  <c r="D5153" i="5"/>
  <c r="E5152" i="5"/>
  <c r="D5152" i="5"/>
  <c r="D5151" i="5"/>
  <c r="D5150" i="5"/>
  <c r="D5149" i="5"/>
  <c r="D5148" i="5"/>
  <c r="D5147" i="5"/>
  <c r="D5146" i="5"/>
  <c r="D5145" i="5"/>
  <c r="D5144" i="5"/>
  <c r="D5143" i="5"/>
  <c r="E5142" i="5"/>
  <c r="D5142" i="5"/>
  <c r="D5141" i="5"/>
  <c r="D5140" i="5"/>
  <c r="D5139" i="5"/>
  <c r="D5138" i="5"/>
  <c r="D5137" i="5"/>
  <c r="D5136" i="5"/>
  <c r="D5135" i="5"/>
  <c r="D5134" i="5"/>
  <c r="D5133" i="5"/>
  <c r="E5132" i="5"/>
  <c r="D5132" i="5"/>
  <c r="D5131" i="5"/>
  <c r="D5130" i="5"/>
  <c r="D5129" i="5"/>
  <c r="D5128" i="5"/>
  <c r="D5127" i="5"/>
  <c r="D5126" i="5"/>
  <c r="D5125" i="5"/>
  <c r="D5124" i="5"/>
  <c r="D5123" i="5"/>
  <c r="E5122" i="5"/>
  <c r="D5122" i="5"/>
  <c r="D5121" i="5"/>
  <c r="D5120" i="5"/>
  <c r="D5119" i="5"/>
  <c r="D5118" i="5"/>
  <c r="D5117" i="5"/>
  <c r="D5116" i="5"/>
  <c r="D5115" i="5"/>
  <c r="D5114" i="5"/>
  <c r="D5113" i="5"/>
  <c r="E5112" i="5"/>
  <c r="D5112" i="5"/>
  <c r="D5111" i="5"/>
  <c r="D5110" i="5"/>
  <c r="D5109" i="5"/>
  <c r="D5108" i="5"/>
  <c r="D5107" i="5"/>
  <c r="D5106" i="5"/>
  <c r="D5105" i="5"/>
  <c r="D5104" i="5"/>
  <c r="D5103" i="5"/>
  <c r="E5102" i="5"/>
  <c r="D5102" i="5"/>
  <c r="D5101" i="5"/>
  <c r="D5100" i="5"/>
  <c r="D5099" i="5"/>
  <c r="D5098" i="5"/>
  <c r="D5097" i="5"/>
  <c r="D5096" i="5"/>
  <c r="D5095" i="5"/>
  <c r="D5094" i="5"/>
  <c r="D5093" i="5"/>
  <c r="E5092" i="5"/>
  <c r="D5092" i="5"/>
  <c r="D5091" i="5"/>
  <c r="D5090" i="5"/>
  <c r="D5089" i="5"/>
  <c r="D5088" i="5"/>
  <c r="D5087" i="5"/>
  <c r="D5086" i="5"/>
  <c r="D5085" i="5"/>
  <c r="D5084" i="5"/>
  <c r="D5083" i="5"/>
  <c r="E5082" i="5"/>
  <c r="D5082" i="5"/>
  <c r="D5081" i="5"/>
  <c r="D5080" i="5"/>
  <c r="D5079" i="5"/>
  <c r="D5078" i="5"/>
  <c r="D5077" i="5"/>
  <c r="D5076" i="5"/>
  <c r="D5075" i="5"/>
  <c r="D5074" i="5"/>
  <c r="D5073" i="5"/>
  <c r="E5072" i="5"/>
  <c r="D5072" i="5"/>
  <c r="D5071" i="5"/>
  <c r="D5070" i="5"/>
  <c r="D5069" i="5"/>
  <c r="D5068" i="5"/>
  <c r="D5067" i="5"/>
  <c r="D5066" i="5"/>
  <c r="D5065" i="5"/>
  <c r="D5064" i="5"/>
  <c r="D5063" i="5"/>
  <c r="E5062" i="5"/>
  <c r="D5062" i="5"/>
  <c r="D5061" i="5"/>
  <c r="D5060" i="5"/>
  <c r="D5059" i="5"/>
  <c r="D5058" i="5"/>
  <c r="D5057" i="5"/>
  <c r="D5056" i="5"/>
  <c r="D5055" i="5"/>
  <c r="D5054" i="5"/>
  <c r="D5053" i="5"/>
  <c r="E5052" i="5"/>
  <c r="D5052" i="5"/>
  <c r="D5051" i="5"/>
  <c r="D5050" i="5"/>
  <c r="D5049" i="5"/>
  <c r="D5048" i="5"/>
  <c r="D5047" i="5"/>
  <c r="D5046" i="5"/>
  <c r="D5045" i="5"/>
  <c r="D5044" i="5"/>
  <c r="D5043" i="5"/>
  <c r="E5042" i="5"/>
  <c r="D5042" i="5"/>
  <c r="D5041" i="5"/>
  <c r="D5040" i="5"/>
  <c r="D5039" i="5"/>
  <c r="D5038" i="5"/>
  <c r="D5037" i="5"/>
  <c r="D5036" i="5"/>
  <c r="D5035" i="5"/>
  <c r="D5034" i="5"/>
  <c r="D5033" i="5"/>
  <c r="E5032" i="5"/>
  <c r="D5032" i="5"/>
  <c r="D5031" i="5"/>
  <c r="D5030" i="5"/>
  <c r="D5029" i="5"/>
  <c r="D5028" i="5"/>
  <c r="D5027" i="5"/>
  <c r="D5026" i="5"/>
  <c r="D5025" i="5"/>
  <c r="D5024" i="5"/>
  <c r="D5023" i="5"/>
  <c r="E5022" i="5"/>
  <c r="D5022" i="5"/>
  <c r="D5021" i="5"/>
  <c r="D5020" i="5"/>
  <c r="D5019" i="5"/>
  <c r="D5018" i="5"/>
  <c r="D5017" i="5"/>
  <c r="D5016" i="5"/>
  <c r="D5015" i="5"/>
  <c r="D5014" i="5"/>
  <c r="D5013" i="5"/>
  <c r="E5012" i="5"/>
  <c r="D5012" i="5"/>
  <c r="D5011" i="5"/>
  <c r="D5010" i="5"/>
  <c r="D5009" i="5"/>
  <c r="D5008" i="5"/>
  <c r="D5007" i="5"/>
  <c r="D5006" i="5"/>
  <c r="D5005" i="5"/>
  <c r="D5004" i="5"/>
  <c r="D5003" i="5"/>
  <c r="E5002" i="5"/>
  <c r="D5002" i="5"/>
  <c r="D5001" i="5"/>
  <c r="D5000" i="5"/>
  <c r="D4999" i="5"/>
  <c r="D4998" i="5"/>
  <c r="D4997" i="5"/>
  <c r="D4996" i="5"/>
  <c r="D4995" i="5"/>
  <c r="D4994" i="5"/>
  <c r="D4993" i="5"/>
  <c r="E4992" i="5"/>
  <c r="D4992" i="5"/>
  <c r="D4991" i="5"/>
  <c r="D4990" i="5"/>
  <c r="D4989" i="5"/>
  <c r="D4988" i="5"/>
  <c r="D4987" i="5"/>
  <c r="D4986" i="5"/>
  <c r="D4985" i="5"/>
  <c r="D4984" i="5"/>
  <c r="D4983" i="5"/>
  <c r="E4982" i="5"/>
  <c r="D4982" i="5"/>
  <c r="D4981" i="5"/>
  <c r="D4980" i="5"/>
  <c r="D4979" i="5"/>
  <c r="D4978" i="5"/>
  <c r="D4977" i="5"/>
  <c r="D4976" i="5"/>
  <c r="D4975" i="5"/>
  <c r="D4974" i="5"/>
  <c r="D4973" i="5"/>
  <c r="E4972" i="5"/>
  <c r="D4972" i="5"/>
  <c r="D4971" i="5"/>
  <c r="D4970" i="5"/>
  <c r="D4969" i="5"/>
  <c r="D4968" i="5"/>
  <c r="D4967" i="5"/>
  <c r="D4966" i="5"/>
  <c r="D4965" i="5"/>
  <c r="D4964" i="5"/>
  <c r="D4963" i="5"/>
  <c r="E4962" i="5"/>
  <c r="D4962" i="5"/>
  <c r="D4961" i="5"/>
  <c r="D4960" i="5"/>
  <c r="D4959" i="5"/>
  <c r="D4958" i="5"/>
  <c r="D4957" i="5"/>
  <c r="D4956" i="5"/>
  <c r="D4955" i="5"/>
  <c r="D4954" i="5"/>
  <c r="D4953" i="5"/>
  <c r="E4952" i="5"/>
  <c r="D4952" i="5"/>
  <c r="D4951" i="5"/>
  <c r="D4950" i="5"/>
  <c r="D4949" i="5"/>
  <c r="D4948" i="5"/>
  <c r="D4947" i="5"/>
  <c r="D4946" i="5"/>
  <c r="D4945" i="5"/>
  <c r="D4944" i="5"/>
  <c r="D4943" i="5"/>
  <c r="E4942" i="5"/>
  <c r="D4942" i="5"/>
  <c r="D4941" i="5"/>
  <c r="D4940" i="5"/>
  <c r="D4939" i="5"/>
  <c r="D4938" i="5"/>
  <c r="D4937" i="5"/>
  <c r="D4936" i="5"/>
  <c r="D4935" i="5"/>
  <c r="D4934" i="5"/>
  <c r="D4933" i="5"/>
  <c r="E4932" i="5"/>
  <c r="D4932" i="5"/>
  <c r="D4931" i="5"/>
  <c r="D4930" i="5"/>
  <c r="D4929" i="5"/>
  <c r="D4928" i="5"/>
  <c r="D4927" i="5"/>
  <c r="D4926" i="5"/>
  <c r="D4925" i="5"/>
  <c r="D4924" i="5"/>
  <c r="D4923" i="5"/>
  <c r="E4922" i="5"/>
  <c r="D4922" i="5"/>
  <c r="D4921" i="5"/>
  <c r="D4920" i="5"/>
  <c r="D4919" i="5"/>
  <c r="D4918" i="5"/>
  <c r="D4917" i="5"/>
  <c r="D4916" i="5"/>
  <c r="D4915" i="5"/>
  <c r="D4914" i="5"/>
  <c r="D4913" i="5"/>
  <c r="E4912" i="5"/>
  <c r="D4912" i="5"/>
  <c r="D4911" i="5"/>
  <c r="D4910" i="5"/>
  <c r="D4909" i="5"/>
  <c r="D4908" i="5"/>
  <c r="D4907" i="5"/>
  <c r="D4906" i="5"/>
  <c r="D4905" i="5"/>
  <c r="D4904" i="5"/>
  <c r="D4903" i="5"/>
  <c r="E4902" i="5"/>
  <c r="D4902" i="5"/>
  <c r="D4901" i="5"/>
  <c r="D4900" i="5"/>
  <c r="D4899" i="5"/>
  <c r="D4898" i="5"/>
  <c r="D4897" i="5"/>
  <c r="D4896" i="5"/>
  <c r="D4895" i="5"/>
  <c r="D4894" i="5"/>
  <c r="D4893" i="5"/>
  <c r="E4892" i="5"/>
  <c r="D4892" i="5"/>
  <c r="D4891" i="5"/>
  <c r="D4890" i="5"/>
  <c r="D4889" i="5"/>
  <c r="D4888" i="5"/>
  <c r="D4887" i="5"/>
  <c r="D4886" i="5"/>
  <c r="D4885" i="5"/>
  <c r="D4884" i="5"/>
  <c r="D4883" i="5"/>
  <c r="E4882" i="5"/>
  <c r="D4882" i="5"/>
  <c r="D4881" i="5"/>
  <c r="D4880" i="5"/>
  <c r="D4879" i="5"/>
  <c r="D4878" i="5"/>
  <c r="D4877" i="5"/>
  <c r="D4876" i="5"/>
  <c r="D4875" i="5"/>
  <c r="D4874" i="5"/>
  <c r="D4873" i="5"/>
  <c r="E4872" i="5"/>
  <c r="D4872" i="5"/>
  <c r="D4871" i="5"/>
  <c r="D4870" i="5"/>
  <c r="D4869" i="5"/>
  <c r="D4868" i="5"/>
  <c r="D4867" i="5"/>
  <c r="D4866" i="5"/>
  <c r="D4865" i="5"/>
  <c r="D4864" i="5"/>
  <c r="D4863" i="5"/>
  <c r="E4862" i="5"/>
  <c r="D4862" i="5"/>
  <c r="D4861" i="5"/>
  <c r="D4860" i="5"/>
  <c r="D4859" i="5"/>
  <c r="D4858" i="5"/>
  <c r="D4857" i="5"/>
  <c r="D4856" i="5"/>
  <c r="D4855" i="5"/>
  <c r="D4854" i="5"/>
  <c r="D4853" i="5"/>
  <c r="E4852" i="5"/>
  <c r="D4852" i="5"/>
  <c r="D4851" i="5"/>
  <c r="D4850" i="5"/>
  <c r="D4849" i="5"/>
  <c r="D4848" i="5"/>
  <c r="D4847" i="5"/>
  <c r="D4846" i="5"/>
  <c r="D4845" i="5"/>
  <c r="D4844" i="5"/>
  <c r="D4843" i="5"/>
  <c r="E4842" i="5"/>
  <c r="D4842" i="5"/>
  <c r="D4841" i="5"/>
  <c r="D4840" i="5"/>
  <c r="D4839" i="5"/>
  <c r="D4838" i="5"/>
  <c r="D4837" i="5"/>
  <c r="D4836" i="5"/>
  <c r="D4835" i="5"/>
  <c r="D4834" i="5"/>
  <c r="D4833" i="5"/>
  <c r="E4832" i="5"/>
  <c r="D4832" i="5"/>
  <c r="D4831" i="5"/>
  <c r="D4830" i="5"/>
  <c r="D4829" i="5"/>
  <c r="D4828" i="5"/>
  <c r="D4827" i="5"/>
  <c r="D4826" i="5"/>
  <c r="D4825" i="5"/>
  <c r="D4824" i="5"/>
  <c r="D4823" i="5"/>
  <c r="E4822" i="5"/>
  <c r="D4822" i="5"/>
  <c r="D4821" i="5"/>
  <c r="D4820" i="5"/>
  <c r="D4819" i="5"/>
  <c r="D4818" i="5"/>
  <c r="D4817" i="5"/>
  <c r="D4816" i="5"/>
  <c r="D4815" i="5"/>
  <c r="D4814" i="5"/>
  <c r="D4813" i="5"/>
  <c r="E4812" i="5"/>
  <c r="D4812" i="5"/>
  <c r="D4811" i="5"/>
  <c r="D4810" i="5"/>
  <c r="D4809" i="5"/>
  <c r="D4808" i="5"/>
  <c r="D4807" i="5"/>
  <c r="D4806" i="5"/>
  <c r="D4805" i="5"/>
  <c r="D4804" i="5"/>
  <c r="D4803" i="5"/>
  <c r="E4802" i="5"/>
  <c r="D4802" i="5"/>
  <c r="D4801" i="5"/>
  <c r="D4800" i="5"/>
  <c r="D4799" i="5"/>
  <c r="D4798" i="5"/>
  <c r="D4797" i="5"/>
  <c r="D4796" i="5"/>
  <c r="D4795" i="5"/>
  <c r="D4794" i="5"/>
  <c r="D4793" i="5"/>
  <c r="E4792" i="5"/>
  <c r="D4792" i="5"/>
  <c r="D4791" i="5"/>
  <c r="D4790" i="5"/>
  <c r="D4789" i="5"/>
  <c r="D4788" i="5"/>
  <c r="D4787" i="5"/>
  <c r="D4786" i="5"/>
  <c r="D4785" i="5"/>
  <c r="D4784" i="5"/>
  <c r="D4783" i="5"/>
  <c r="E4782" i="5"/>
  <c r="D4782" i="5"/>
  <c r="D4781" i="5"/>
  <c r="D4780" i="5"/>
  <c r="D4779" i="5"/>
  <c r="D4778" i="5"/>
  <c r="D4777" i="5"/>
  <c r="D4776" i="5"/>
  <c r="D4775" i="5"/>
  <c r="D4774" i="5"/>
  <c r="D4773" i="5"/>
  <c r="E4772" i="5"/>
  <c r="D4772" i="5"/>
  <c r="D4771" i="5"/>
  <c r="D4770" i="5"/>
  <c r="D4769" i="5"/>
  <c r="D4768" i="5"/>
  <c r="D4767" i="5"/>
  <c r="D4766" i="5"/>
  <c r="D4765" i="5"/>
  <c r="D4764" i="5"/>
  <c r="D4763" i="5"/>
  <c r="E4762" i="5"/>
  <c r="D4762" i="5"/>
  <c r="D4761" i="5"/>
  <c r="D4760" i="5"/>
  <c r="D4759" i="5"/>
  <c r="D4758" i="5"/>
  <c r="D4757" i="5"/>
  <c r="D4756" i="5"/>
  <c r="D4755" i="5"/>
  <c r="D4754" i="5"/>
  <c r="D4753" i="5"/>
  <c r="E4752" i="5"/>
  <c r="D4752" i="5"/>
  <c r="D4751" i="5"/>
  <c r="D4750" i="5"/>
  <c r="D4749" i="5"/>
  <c r="D4748" i="5"/>
  <c r="D4747" i="5"/>
  <c r="D4746" i="5"/>
  <c r="D4745" i="5"/>
  <c r="D4744" i="5"/>
  <c r="D4743" i="5"/>
  <c r="E4742" i="5"/>
  <c r="D4742" i="5"/>
  <c r="D4741" i="5"/>
  <c r="D4740" i="5"/>
  <c r="D4739" i="5"/>
  <c r="D4738" i="5"/>
  <c r="D4737" i="5"/>
  <c r="D4736" i="5"/>
  <c r="D4735" i="5"/>
  <c r="D4734" i="5"/>
  <c r="D4733" i="5"/>
  <c r="E4732" i="5"/>
  <c r="D4732" i="5"/>
  <c r="D4731" i="5"/>
  <c r="D4730" i="5"/>
  <c r="D4729" i="5"/>
  <c r="D4728" i="5"/>
  <c r="D4727" i="5"/>
  <c r="D4726" i="5"/>
  <c r="D4725" i="5"/>
  <c r="D4724" i="5"/>
  <c r="D4723" i="5"/>
  <c r="E4722" i="5"/>
  <c r="D4722" i="5"/>
  <c r="D4721" i="5"/>
  <c r="D4720" i="5"/>
  <c r="D4719" i="5"/>
  <c r="D4718" i="5"/>
  <c r="D4717" i="5"/>
  <c r="D4716" i="5"/>
  <c r="D4715" i="5"/>
  <c r="D4714" i="5"/>
  <c r="D4713" i="5"/>
  <c r="E4712" i="5"/>
  <c r="D4712" i="5"/>
  <c r="D4711" i="5"/>
  <c r="D4710" i="5"/>
  <c r="D4709" i="5"/>
  <c r="D4708" i="5"/>
  <c r="D4707" i="5"/>
  <c r="D4706" i="5"/>
  <c r="D4705" i="5"/>
  <c r="D4704" i="5"/>
  <c r="D4703" i="5"/>
  <c r="E4702" i="5"/>
  <c r="D4702" i="5"/>
  <c r="D4701" i="5"/>
  <c r="D4700" i="5"/>
  <c r="D4699" i="5"/>
  <c r="D4698" i="5"/>
  <c r="D4697" i="5"/>
  <c r="D4696" i="5"/>
  <c r="D4695" i="5"/>
  <c r="D4694" i="5"/>
  <c r="D4693" i="5"/>
  <c r="E4692" i="5"/>
  <c r="D4692" i="5"/>
  <c r="D4691" i="5"/>
  <c r="D4690" i="5"/>
  <c r="D4689" i="5"/>
  <c r="D4688" i="5"/>
  <c r="D4687" i="5"/>
  <c r="D4686" i="5"/>
  <c r="D4685" i="5"/>
  <c r="D4684" i="5"/>
  <c r="D4683" i="5"/>
  <c r="E4682" i="5"/>
  <c r="D4682" i="5"/>
  <c r="D4681" i="5"/>
  <c r="D4680" i="5"/>
  <c r="D4679" i="5"/>
  <c r="D4678" i="5"/>
  <c r="D4677" i="5"/>
  <c r="D4676" i="5"/>
  <c r="D4675" i="5"/>
  <c r="D4674" i="5"/>
  <c r="D4673" i="5"/>
  <c r="E4672" i="5"/>
  <c r="D4672" i="5"/>
  <c r="D4671" i="5"/>
  <c r="D4670" i="5"/>
  <c r="D4669" i="5"/>
  <c r="D4668" i="5"/>
  <c r="D4667" i="5"/>
  <c r="D4666" i="5"/>
  <c r="D4665" i="5"/>
  <c r="D4664" i="5"/>
  <c r="D4663" i="5"/>
  <c r="E4662" i="5"/>
  <c r="D4662" i="5"/>
  <c r="D4661" i="5"/>
  <c r="D4660" i="5"/>
  <c r="D4659" i="5"/>
  <c r="D4658" i="5"/>
  <c r="D4657" i="5"/>
  <c r="D4656" i="5"/>
  <c r="D4655" i="5"/>
  <c r="D4654" i="5"/>
  <c r="D4653" i="5"/>
  <c r="E4652" i="5"/>
  <c r="D4652" i="5"/>
  <c r="D4651" i="5"/>
  <c r="D4650" i="5"/>
  <c r="D4649" i="5"/>
  <c r="D4648" i="5"/>
  <c r="D4647" i="5"/>
  <c r="D4646" i="5"/>
  <c r="D4645" i="5"/>
  <c r="D4644" i="5"/>
  <c r="D4643" i="5"/>
  <c r="E4642" i="5"/>
  <c r="D4642" i="5"/>
  <c r="D4641" i="5"/>
  <c r="D4640" i="5"/>
  <c r="D4639" i="5"/>
  <c r="D4638" i="5"/>
  <c r="D4637" i="5"/>
  <c r="D4636" i="5"/>
  <c r="D4635" i="5"/>
  <c r="D4634" i="5"/>
  <c r="D4633" i="5"/>
  <c r="E4632" i="5"/>
  <c r="D4632" i="5"/>
  <c r="D4631" i="5"/>
  <c r="D4630" i="5"/>
  <c r="D4629" i="5"/>
  <c r="D4628" i="5"/>
  <c r="D4627" i="5"/>
  <c r="D4626" i="5"/>
  <c r="D4625" i="5"/>
  <c r="D4624" i="5"/>
  <c r="D4623" i="5"/>
  <c r="E4622" i="5"/>
  <c r="D4622" i="5"/>
  <c r="D4621" i="5"/>
  <c r="D4620" i="5"/>
  <c r="D4619" i="5"/>
  <c r="D4618" i="5"/>
  <c r="D4617" i="5"/>
  <c r="D4616" i="5"/>
  <c r="D4615" i="5"/>
  <c r="D4614" i="5"/>
  <c r="D4613" i="5"/>
  <c r="E4612" i="5"/>
  <c r="D4612" i="5"/>
  <c r="D4611" i="5"/>
  <c r="D4610" i="5"/>
  <c r="D4609" i="5"/>
  <c r="D4608" i="5"/>
  <c r="D4607" i="5"/>
  <c r="D4606" i="5"/>
  <c r="D4605" i="5"/>
  <c r="D4604" i="5"/>
  <c r="D4603" i="5"/>
  <c r="E4602" i="5"/>
  <c r="D4602" i="5"/>
  <c r="D4601" i="5"/>
  <c r="D4600" i="5"/>
  <c r="D4599" i="5"/>
  <c r="D4598" i="5"/>
  <c r="D4597" i="5"/>
  <c r="D4596" i="5"/>
  <c r="D4595" i="5"/>
  <c r="D4594" i="5"/>
  <c r="D4593" i="5"/>
  <c r="E4592" i="5"/>
  <c r="D4592" i="5"/>
  <c r="D4591" i="5"/>
  <c r="D4590" i="5"/>
  <c r="D4589" i="5"/>
  <c r="D4588" i="5"/>
  <c r="D4587" i="5"/>
  <c r="D4586" i="5"/>
  <c r="D4585" i="5"/>
  <c r="D4584" i="5"/>
  <c r="D4583" i="5"/>
  <c r="E4582" i="5"/>
  <c r="D4582" i="5"/>
  <c r="D4581" i="5"/>
  <c r="D4580" i="5"/>
  <c r="D4579" i="5"/>
  <c r="D4578" i="5"/>
  <c r="D4577" i="5"/>
  <c r="D4576" i="5"/>
  <c r="D4575" i="5"/>
  <c r="D4574" i="5"/>
  <c r="D4573" i="5"/>
  <c r="E4572" i="5"/>
  <c r="D4572" i="5"/>
  <c r="D4571" i="5"/>
  <c r="D4570" i="5"/>
  <c r="D4569" i="5"/>
  <c r="D4568" i="5"/>
  <c r="D4567" i="5"/>
  <c r="D4566" i="5"/>
  <c r="D4565" i="5"/>
  <c r="D4564" i="5"/>
  <c r="D4563" i="5"/>
  <c r="E4562" i="5"/>
  <c r="D4562" i="5"/>
  <c r="D4561" i="5"/>
  <c r="D4560" i="5"/>
  <c r="D4559" i="5"/>
  <c r="D4558" i="5"/>
  <c r="D4557" i="5"/>
  <c r="D4556" i="5"/>
  <c r="D4555" i="5"/>
  <c r="D4554" i="5"/>
  <c r="D4553" i="5"/>
  <c r="E4552" i="5"/>
  <c r="D4552" i="5"/>
  <c r="D4551" i="5"/>
  <c r="D4550" i="5"/>
  <c r="D4549" i="5"/>
  <c r="D4548" i="5"/>
  <c r="D4547" i="5"/>
  <c r="D4546" i="5"/>
  <c r="D4545" i="5"/>
  <c r="D4544" i="5"/>
  <c r="D4543" i="5"/>
  <c r="E4542" i="5"/>
  <c r="D4542" i="5"/>
  <c r="D4541" i="5"/>
  <c r="D4540" i="5"/>
  <c r="D4539" i="5"/>
  <c r="D4538" i="5"/>
  <c r="D4537" i="5"/>
  <c r="D4536" i="5"/>
  <c r="D4535" i="5"/>
  <c r="D4534" i="5"/>
  <c r="D4533" i="5"/>
  <c r="E4532" i="5"/>
  <c r="D4532" i="5"/>
  <c r="D4531" i="5"/>
  <c r="D4530" i="5"/>
  <c r="D4529" i="5"/>
  <c r="D4528" i="5"/>
  <c r="D4527" i="5"/>
  <c r="D4526" i="5"/>
  <c r="D4525" i="5"/>
  <c r="D4524" i="5"/>
  <c r="D4523" i="5"/>
  <c r="E4522" i="5"/>
  <c r="D4522" i="5"/>
  <c r="D4521" i="5"/>
  <c r="D4520" i="5"/>
  <c r="D4519" i="5"/>
  <c r="D4518" i="5"/>
  <c r="D4517" i="5"/>
  <c r="D4516" i="5"/>
  <c r="D4515" i="5"/>
  <c r="D4514" i="5"/>
  <c r="D4513" i="5"/>
  <c r="E4512" i="5"/>
  <c r="D4512" i="5"/>
  <c r="D4511" i="5"/>
  <c r="D4510" i="5"/>
  <c r="D4509" i="5"/>
  <c r="D4508" i="5"/>
  <c r="D4507" i="5"/>
  <c r="D4506" i="5"/>
  <c r="D4505" i="5"/>
  <c r="D4504" i="5"/>
  <c r="D4503" i="5"/>
  <c r="E4502" i="5"/>
  <c r="D4502" i="5"/>
  <c r="D4501" i="5"/>
  <c r="D4500" i="5"/>
  <c r="D4499" i="5"/>
  <c r="D4498" i="5"/>
  <c r="D4497" i="5"/>
  <c r="D4496" i="5"/>
  <c r="D4495" i="5"/>
  <c r="D4494" i="5"/>
  <c r="D4493" i="5"/>
  <c r="E4492" i="5"/>
  <c r="D4492" i="5"/>
  <c r="D4491" i="5"/>
  <c r="D4490" i="5"/>
  <c r="D4489" i="5"/>
  <c r="D4488" i="5"/>
  <c r="D4487" i="5"/>
  <c r="D4486" i="5"/>
  <c r="D4485" i="5"/>
  <c r="D4484" i="5"/>
  <c r="D4483" i="5"/>
  <c r="E4482" i="5"/>
  <c r="D4482" i="5"/>
  <c r="D4481" i="5"/>
  <c r="D4480" i="5"/>
  <c r="D4479" i="5"/>
  <c r="D4478" i="5"/>
  <c r="D4477" i="5"/>
  <c r="D4476" i="5"/>
  <c r="D4475" i="5"/>
  <c r="D4474" i="5"/>
  <c r="D4473" i="5"/>
  <c r="E4472" i="5"/>
  <c r="D4472" i="5"/>
  <c r="D4471" i="5"/>
  <c r="D4470" i="5"/>
  <c r="D4469" i="5"/>
  <c r="D4468" i="5"/>
  <c r="D4467" i="5"/>
  <c r="D4466" i="5"/>
  <c r="D4465" i="5"/>
  <c r="D4464" i="5"/>
  <c r="D4463" i="5"/>
  <c r="E4462" i="5"/>
  <c r="D4462" i="5"/>
  <c r="D4461" i="5"/>
  <c r="D4460" i="5"/>
  <c r="D4459" i="5"/>
  <c r="D4458" i="5"/>
  <c r="D4457" i="5"/>
  <c r="D4456" i="5"/>
  <c r="D4455" i="5"/>
  <c r="D4454" i="5"/>
  <c r="D4453" i="5"/>
  <c r="E4452" i="5"/>
  <c r="D4452" i="5"/>
  <c r="D4451" i="5"/>
  <c r="D4450" i="5"/>
  <c r="D4449" i="5"/>
  <c r="D4448" i="5"/>
  <c r="D4447" i="5"/>
  <c r="D4446" i="5"/>
  <c r="D4445" i="5"/>
  <c r="D4444" i="5"/>
  <c r="D4443" i="5"/>
  <c r="E4442" i="5"/>
  <c r="D4442" i="5"/>
  <c r="D4441" i="5"/>
  <c r="D4440" i="5"/>
  <c r="D4439" i="5"/>
  <c r="D4438" i="5"/>
  <c r="D4437" i="5"/>
  <c r="D4436" i="5"/>
  <c r="D4435" i="5"/>
  <c r="D4434" i="5"/>
  <c r="D4433" i="5"/>
  <c r="E4432" i="5"/>
  <c r="D4432" i="5"/>
  <c r="D4431" i="5"/>
  <c r="D4430" i="5"/>
  <c r="D4429" i="5"/>
  <c r="D4428" i="5"/>
  <c r="D4427" i="5"/>
  <c r="D4426" i="5"/>
  <c r="D4425" i="5"/>
  <c r="D4424" i="5"/>
  <c r="D4423" i="5"/>
  <c r="E4422" i="5"/>
  <c r="D4422" i="5"/>
  <c r="D4421" i="5"/>
  <c r="D4420" i="5"/>
  <c r="D4419" i="5"/>
  <c r="D4418" i="5"/>
  <c r="D4417" i="5"/>
  <c r="D4416" i="5"/>
  <c r="D4415" i="5"/>
  <c r="D4414" i="5"/>
  <c r="D4413" i="5"/>
  <c r="E4412" i="5"/>
  <c r="D4412" i="5"/>
  <c r="D4411" i="5"/>
  <c r="D4410" i="5"/>
  <c r="D4409" i="5"/>
  <c r="D4408" i="5"/>
  <c r="D4407" i="5"/>
  <c r="D4406" i="5"/>
  <c r="D4405" i="5"/>
  <c r="D4404" i="5"/>
  <c r="D4403" i="5"/>
  <c r="E4402" i="5"/>
  <c r="D4402" i="5"/>
  <c r="D4401" i="5"/>
  <c r="D4400" i="5"/>
  <c r="D4399" i="5"/>
  <c r="D4398" i="5"/>
  <c r="D4397" i="5"/>
  <c r="D4396" i="5"/>
  <c r="D4395" i="5"/>
  <c r="D4394" i="5"/>
  <c r="D4393" i="5"/>
  <c r="E4392" i="5"/>
  <c r="D4392" i="5"/>
  <c r="D4391" i="5"/>
  <c r="D4390" i="5"/>
  <c r="D4389" i="5"/>
  <c r="D4388" i="5"/>
  <c r="D4387" i="5"/>
  <c r="D4386" i="5"/>
  <c r="D4385" i="5"/>
  <c r="D4384" i="5"/>
  <c r="D4383" i="5"/>
  <c r="E4382" i="5"/>
  <c r="D4382" i="5"/>
  <c r="D4381" i="5"/>
  <c r="D4380" i="5"/>
  <c r="D4379" i="5"/>
  <c r="D4378" i="5"/>
  <c r="D4377" i="5"/>
  <c r="D4376" i="5"/>
  <c r="D4375" i="5"/>
  <c r="D4374" i="5"/>
  <c r="D4373" i="5"/>
  <c r="E4372" i="5"/>
  <c r="D4372" i="5"/>
  <c r="D4371" i="5"/>
  <c r="D4370" i="5"/>
  <c r="D4369" i="5"/>
  <c r="D4368" i="5"/>
  <c r="D4367" i="5"/>
  <c r="D4366" i="5"/>
  <c r="D4365" i="5"/>
  <c r="D4364" i="5"/>
  <c r="D4363" i="5"/>
  <c r="E4362" i="5"/>
  <c r="D4362" i="5"/>
  <c r="D4361" i="5"/>
  <c r="D4360" i="5"/>
  <c r="D4359" i="5"/>
  <c r="D4358" i="5"/>
  <c r="D4357" i="5"/>
  <c r="D4356" i="5"/>
  <c r="D4355" i="5"/>
  <c r="D4354" i="5"/>
  <c r="D4353" i="5"/>
  <c r="E4352" i="5"/>
  <c r="D4352" i="5"/>
  <c r="D4351" i="5"/>
  <c r="D4350" i="5"/>
  <c r="D4349" i="5"/>
  <c r="D4348" i="5"/>
  <c r="D4347" i="5"/>
  <c r="D4346" i="5"/>
  <c r="D4345" i="5"/>
  <c r="D4344" i="5"/>
  <c r="D4343" i="5"/>
  <c r="E4342" i="5"/>
  <c r="D4342" i="5"/>
  <c r="D4341" i="5"/>
  <c r="D4340" i="5"/>
  <c r="D4339" i="5"/>
  <c r="D4338" i="5"/>
  <c r="D4337" i="5"/>
  <c r="D4336" i="5"/>
  <c r="D4335" i="5"/>
  <c r="D4334" i="5"/>
  <c r="D4333" i="5"/>
  <c r="E4332" i="5"/>
  <c r="D4332" i="5"/>
  <c r="D4331" i="5"/>
  <c r="D4330" i="5"/>
  <c r="D4329" i="5"/>
  <c r="D4328" i="5"/>
  <c r="D4327" i="5"/>
  <c r="D4326" i="5"/>
  <c r="D4325" i="5"/>
  <c r="D4324" i="5"/>
  <c r="D4323" i="5"/>
  <c r="E4322" i="5"/>
  <c r="D4322" i="5"/>
  <c r="D4321" i="5"/>
  <c r="D4320" i="5"/>
  <c r="D4319" i="5"/>
  <c r="D4318" i="5"/>
  <c r="D4317" i="5"/>
  <c r="D4316" i="5"/>
  <c r="D4315" i="5"/>
  <c r="D4314" i="5"/>
  <c r="D4313" i="5"/>
  <c r="E4312" i="5"/>
  <c r="D4312" i="5"/>
  <c r="D4311" i="5"/>
  <c r="D4310" i="5"/>
  <c r="D4309" i="5"/>
  <c r="D4308" i="5"/>
  <c r="D4307" i="5"/>
  <c r="D4306" i="5"/>
  <c r="D4305" i="5"/>
  <c r="D4304" i="5"/>
  <c r="D4303" i="5"/>
  <c r="E4302" i="5"/>
  <c r="D4302" i="5"/>
  <c r="D4301" i="5"/>
  <c r="D4300" i="5"/>
  <c r="D4299" i="5"/>
  <c r="D4298" i="5"/>
  <c r="D4297" i="5"/>
  <c r="D4296" i="5"/>
  <c r="D4295" i="5"/>
  <c r="D4294" i="5"/>
  <c r="D4293" i="5"/>
  <c r="E4292" i="5"/>
  <c r="D4292" i="5"/>
  <c r="D4291" i="5"/>
  <c r="D4290" i="5"/>
  <c r="D4289" i="5"/>
  <c r="D4288" i="5"/>
  <c r="D4287" i="5"/>
  <c r="D4286" i="5"/>
  <c r="D4285" i="5"/>
  <c r="D4284" i="5"/>
  <c r="D4283" i="5"/>
  <c r="E4282" i="5"/>
  <c r="D4282" i="5"/>
  <c r="D4281" i="5"/>
  <c r="D4280" i="5"/>
  <c r="D4279" i="5"/>
  <c r="D4278" i="5"/>
  <c r="D4277" i="5"/>
  <c r="D4276" i="5"/>
  <c r="D4275" i="5"/>
  <c r="D4274" i="5"/>
  <c r="D4273" i="5"/>
  <c r="E4272" i="5"/>
  <c r="D4272" i="5"/>
  <c r="D4271" i="5"/>
  <c r="D4270" i="5"/>
  <c r="D4269" i="5"/>
  <c r="D4268" i="5"/>
  <c r="D4267" i="5"/>
  <c r="D4266" i="5"/>
  <c r="D4265" i="5"/>
  <c r="D4264" i="5"/>
  <c r="D4263" i="5"/>
  <c r="E4262" i="5"/>
  <c r="D4262" i="5"/>
  <c r="D4261" i="5"/>
  <c r="D4260" i="5"/>
  <c r="D4259" i="5"/>
  <c r="D4258" i="5"/>
  <c r="D4257" i="5"/>
  <c r="D4256" i="5"/>
  <c r="D4255" i="5"/>
  <c r="D4254" i="5"/>
  <c r="D4253" i="5"/>
  <c r="E4252" i="5"/>
  <c r="D4252" i="5"/>
  <c r="D4251" i="5"/>
  <c r="D4250" i="5"/>
  <c r="D4249" i="5"/>
  <c r="D4248" i="5"/>
  <c r="D4247" i="5"/>
  <c r="D4246" i="5"/>
  <c r="D4245" i="5"/>
  <c r="D4244" i="5"/>
  <c r="D4243" i="5"/>
  <c r="E4242" i="5"/>
  <c r="D4242" i="5"/>
  <c r="D4241" i="5"/>
  <c r="D4240" i="5"/>
  <c r="D4239" i="5"/>
  <c r="D4238" i="5"/>
  <c r="D4237" i="5"/>
  <c r="D4236" i="5"/>
  <c r="D4235" i="5"/>
  <c r="D4234" i="5"/>
  <c r="D4233" i="5"/>
  <c r="E4232" i="5"/>
  <c r="D4232" i="5"/>
  <c r="D4231" i="5"/>
  <c r="D4230" i="5"/>
  <c r="D4229" i="5"/>
  <c r="D4228" i="5"/>
  <c r="D4227" i="5"/>
  <c r="D4226" i="5"/>
  <c r="D4225" i="5"/>
  <c r="D4224" i="5"/>
  <c r="D4223" i="5"/>
  <c r="E4222" i="5"/>
  <c r="D4222" i="5"/>
  <c r="D4221" i="5"/>
  <c r="D4220" i="5"/>
  <c r="D4219" i="5"/>
  <c r="D4218" i="5"/>
  <c r="D4217" i="5"/>
  <c r="D4216" i="5"/>
  <c r="D4215" i="5"/>
  <c r="D4214" i="5"/>
  <c r="D4213" i="5"/>
  <c r="E4212" i="5"/>
  <c r="D4212" i="5"/>
  <c r="D4211" i="5"/>
  <c r="D4210" i="5"/>
  <c r="D4209" i="5"/>
  <c r="D4208" i="5"/>
  <c r="D4207" i="5"/>
  <c r="D4206" i="5"/>
  <c r="D4205" i="5"/>
  <c r="D4204" i="5"/>
  <c r="D4203" i="5"/>
  <c r="E4202" i="5"/>
  <c r="D4202" i="5"/>
  <c r="D4201" i="5"/>
  <c r="D4200" i="5"/>
  <c r="D4199" i="5"/>
  <c r="D4198" i="5"/>
  <c r="D4197" i="5"/>
  <c r="D4196" i="5"/>
  <c r="D4195" i="5"/>
  <c r="D4194" i="5"/>
  <c r="D4193" i="5"/>
  <c r="E4192" i="5"/>
  <c r="D4192" i="5"/>
  <c r="D4191" i="5"/>
  <c r="D4190" i="5"/>
  <c r="D4189" i="5"/>
  <c r="D4188" i="5"/>
  <c r="D4187" i="5"/>
  <c r="D4186" i="5"/>
  <c r="D4185" i="5"/>
  <c r="D4184" i="5"/>
  <c r="D4183" i="5"/>
  <c r="E4182" i="5"/>
  <c r="D4182" i="5"/>
  <c r="D4181" i="5"/>
  <c r="D4180" i="5"/>
  <c r="D4179" i="5"/>
  <c r="D4178" i="5"/>
  <c r="D4177" i="5"/>
  <c r="D4176" i="5"/>
  <c r="D4175" i="5"/>
  <c r="D4174" i="5"/>
  <c r="D4173" i="5"/>
  <c r="E4172" i="5"/>
  <c r="D4172" i="5"/>
  <c r="D4171" i="5"/>
  <c r="D4170" i="5"/>
  <c r="D4169" i="5"/>
  <c r="D4168" i="5"/>
  <c r="D4167" i="5"/>
  <c r="D4166" i="5"/>
  <c r="D4165" i="5"/>
  <c r="D4164" i="5"/>
  <c r="D4163" i="5"/>
  <c r="E4162" i="5"/>
  <c r="D4162" i="5"/>
  <c r="D4161" i="5"/>
  <c r="D4160" i="5"/>
  <c r="D4159" i="5"/>
  <c r="D4158" i="5"/>
  <c r="D4157" i="5"/>
  <c r="D4156" i="5"/>
  <c r="D4155" i="5"/>
  <c r="D4154" i="5"/>
  <c r="D4153" i="5"/>
  <c r="E4152" i="5"/>
  <c r="D4152" i="5"/>
  <c r="D4151" i="5"/>
  <c r="D4150" i="5"/>
  <c r="D4149" i="5"/>
  <c r="D4148" i="5"/>
  <c r="D4147" i="5"/>
  <c r="D4146" i="5"/>
  <c r="D4145" i="5"/>
  <c r="D4144" i="5"/>
  <c r="D4143" i="5"/>
  <c r="E4142" i="5"/>
  <c r="D4142" i="5"/>
  <c r="D4141" i="5"/>
  <c r="D4140" i="5"/>
  <c r="D4139" i="5"/>
  <c r="D4138" i="5"/>
  <c r="D4137" i="5"/>
  <c r="D4136" i="5"/>
  <c r="D4135" i="5"/>
  <c r="D4134" i="5"/>
  <c r="D4133" i="5"/>
  <c r="E4132" i="5"/>
  <c r="D4132" i="5"/>
  <c r="D4131" i="5"/>
  <c r="D4130" i="5"/>
  <c r="D4129" i="5"/>
  <c r="D4128" i="5"/>
  <c r="D4127" i="5"/>
  <c r="D4126" i="5"/>
  <c r="D4125" i="5"/>
  <c r="D4124" i="5"/>
  <c r="D4123" i="5"/>
  <c r="E4122" i="5"/>
  <c r="D4122" i="5"/>
  <c r="D4121" i="5"/>
  <c r="D4120" i="5"/>
  <c r="D4119" i="5"/>
  <c r="D4118" i="5"/>
  <c r="D4117" i="5"/>
  <c r="D4116" i="5"/>
  <c r="D4115" i="5"/>
  <c r="D4114" i="5"/>
  <c r="D4113" i="5"/>
  <c r="E4112" i="5"/>
  <c r="D4112" i="5"/>
  <c r="D4111" i="5"/>
  <c r="D4110" i="5"/>
  <c r="D4109" i="5"/>
  <c r="D4108" i="5"/>
  <c r="D4107" i="5"/>
  <c r="D4106" i="5"/>
  <c r="D4105" i="5"/>
  <c r="D4104" i="5"/>
  <c r="D4103" i="5"/>
  <c r="E4102" i="5"/>
  <c r="D4102" i="5"/>
  <c r="D4101" i="5"/>
  <c r="D4100" i="5"/>
  <c r="D4099" i="5"/>
  <c r="D4098" i="5"/>
  <c r="D4097" i="5"/>
  <c r="D4096" i="5"/>
  <c r="D4095" i="5"/>
  <c r="D4094" i="5"/>
  <c r="D4093" i="5"/>
  <c r="E4092" i="5"/>
  <c r="D4092" i="5"/>
  <c r="D4091" i="5"/>
  <c r="D4090" i="5"/>
  <c r="D4089" i="5"/>
  <c r="D4088" i="5"/>
  <c r="D4087" i="5"/>
  <c r="D4086" i="5"/>
  <c r="D4085" i="5"/>
  <c r="D4084" i="5"/>
  <c r="D4083" i="5"/>
  <c r="E4082" i="5"/>
  <c r="D4082" i="5"/>
  <c r="D4081" i="5"/>
  <c r="D4080" i="5"/>
  <c r="D4079" i="5"/>
  <c r="D4078" i="5"/>
  <c r="D4077" i="5"/>
  <c r="D4076" i="5"/>
  <c r="D4075" i="5"/>
  <c r="D4074" i="5"/>
  <c r="D4073" i="5"/>
  <c r="E4072" i="5"/>
  <c r="D4072" i="5"/>
  <c r="D4071" i="5"/>
  <c r="D4070" i="5"/>
  <c r="D4069" i="5"/>
  <c r="D4068" i="5"/>
  <c r="D4067" i="5"/>
  <c r="D4066" i="5"/>
  <c r="D4065" i="5"/>
  <c r="D4064" i="5"/>
  <c r="D4063" i="5"/>
  <c r="E4062" i="5"/>
  <c r="D4062" i="5"/>
  <c r="D4061" i="5"/>
  <c r="D4060" i="5"/>
  <c r="D4059" i="5"/>
  <c r="D4058" i="5"/>
  <c r="D4057" i="5"/>
  <c r="D4056" i="5"/>
  <c r="D4055" i="5"/>
  <c r="D4054" i="5"/>
  <c r="D4053" i="5"/>
  <c r="E4052" i="5"/>
  <c r="D4052" i="5"/>
  <c r="D4051" i="5"/>
  <c r="D4050" i="5"/>
  <c r="D4049" i="5"/>
  <c r="D4048" i="5"/>
  <c r="D4047" i="5"/>
  <c r="D4046" i="5"/>
  <c r="D4045" i="5"/>
  <c r="D4044" i="5"/>
  <c r="D4043" i="5"/>
  <c r="E4042" i="5"/>
  <c r="D4042" i="5"/>
  <c r="D4041" i="5"/>
  <c r="D4040" i="5"/>
  <c r="D4039" i="5"/>
  <c r="D4038" i="5"/>
  <c r="D4037" i="5"/>
  <c r="D4036" i="5"/>
  <c r="D4035" i="5"/>
  <c r="D4034" i="5"/>
  <c r="D4033" i="5"/>
  <c r="E4032" i="5"/>
  <c r="D4032" i="5"/>
  <c r="D4031" i="5"/>
  <c r="D4030" i="5"/>
  <c r="D4029" i="5"/>
  <c r="D4028" i="5"/>
  <c r="D4027" i="5"/>
  <c r="D4026" i="5"/>
  <c r="D4025" i="5"/>
  <c r="D4024" i="5"/>
  <c r="D4023" i="5"/>
  <c r="E4022" i="5"/>
  <c r="D4022" i="5"/>
  <c r="D4021" i="5"/>
  <c r="D4020" i="5"/>
  <c r="D4019" i="5"/>
  <c r="D4018" i="5"/>
  <c r="D4017" i="5"/>
  <c r="D4016" i="5"/>
  <c r="D4015" i="5"/>
  <c r="D4014" i="5"/>
  <c r="D4013" i="5"/>
  <c r="E4012" i="5"/>
  <c r="D4012" i="5"/>
  <c r="D4011" i="5"/>
  <c r="D4010" i="5"/>
  <c r="D4009" i="5"/>
  <c r="D4008" i="5"/>
  <c r="D4007" i="5"/>
  <c r="D4006" i="5"/>
  <c r="D4005" i="5"/>
  <c r="D4004" i="5"/>
  <c r="D4003" i="5"/>
  <c r="E4002" i="5"/>
  <c r="D4002" i="5"/>
  <c r="D4001" i="5"/>
  <c r="D4000" i="5"/>
  <c r="D3999" i="5"/>
  <c r="D3998" i="5"/>
  <c r="D3997" i="5"/>
  <c r="D3996" i="5"/>
  <c r="D3995" i="5"/>
  <c r="D3994" i="5"/>
  <c r="D3993" i="5"/>
  <c r="E3992" i="5"/>
  <c r="D3992" i="5"/>
  <c r="D3991" i="5"/>
  <c r="D3990" i="5"/>
  <c r="D3989" i="5"/>
  <c r="D3988" i="5"/>
  <c r="D3987" i="5"/>
  <c r="D3986" i="5"/>
  <c r="D3985" i="5"/>
  <c r="D3984" i="5"/>
  <c r="D3983" i="5"/>
  <c r="E3982" i="5"/>
  <c r="D3982" i="5"/>
  <c r="D3981" i="5"/>
  <c r="D3980" i="5"/>
  <c r="D3979" i="5"/>
  <c r="D3978" i="5"/>
  <c r="D3977" i="5"/>
  <c r="D3976" i="5"/>
  <c r="D3975" i="5"/>
  <c r="D3974" i="5"/>
  <c r="D3973" i="5"/>
  <c r="E3972" i="5"/>
  <c r="D3972" i="5"/>
  <c r="D3971" i="5"/>
  <c r="D3970" i="5"/>
  <c r="D3969" i="5"/>
  <c r="D3968" i="5"/>
  <c r="D3967" i="5"/>
  <c r="D3966" i="5"/>
  <c r="D3965" i="5"/>
  <c r="D3964" i="5"/>
  <c r="D3963" i="5"/>
  <c r="E3962" i="5"/>
  <c r="D3962" i="5"/>
  <c r="D3961" i="5"/>
  <c r="D3960" i="5"/>
  <c r="D3959" i="5"/>
  <c r="D3958" i="5"/>
  <c r="D3957" i="5"/>
  <c r="D3956" i="5"/>
  <c r="D3955" i="5"/>
  <c r="D3954" i="5"/>
  <c r="D3953" i="5"/>
  <c r="E3952" i="5"/>
  <c r="D3952" i="5"/>
  <c r="D3951" i="5"/>
  <c r="D3950" i="5"/>
  <c r="D3949" i="5"/>
  <c r="D3948" i="5"/>
  <c r="D3947" i="5"/>
  <c r="D3946" i="5"/>
  <c r="D3945" i="5"/>
  <c r="D3944" i="5"/>
  <c r="D3943" i="5"/>
  <c r="E3942" i="5"/>
  <c r="D3942" i="5"/>
  <c r="D3941" i="5"/>
  <c r="D3940" i="5"/>
  <c r="D3939" i="5"/>
  <c r="D3938" i="5"/>
  <c r="D3937" i="5"/>
  <c r="D3936" i="5"/>
  <c r="D3935" i="5"/>
  <c r="D3934" i="5"/>
  <c r="D3933" i="5"/>
  <c r="E3932" i="5"/>
  <c r="D3932" i="5"/>
  <c r="D3931" i="5"/>
  <c r="D3930" i="5"/>
  <c r="D3929" i="5"/>
  <c r="D3928" i="5"/>
  <c r="D3927" i="5"/>
  <c r="D3926" i="5"/>
  <c r="D3925" i="5"/>
  <c r="D3924" i="5"/>
  <c r="D3923" i="5"/>
  <c r="E3922" i="5"/>
  <c r="D3922" i="5"/>
  <c r="D3921" i="5"/>
  <c r="D3920" i="5"/>
  <c r="D3919" i="5"/>
  <c r="D3918" i="5"/>
  <c r="D3917" i="5"/>
  <c r="D3916" i="5"/>
  <c r="D3915" i="5"/>
  <c r="D3914" i="5"/>
  <c r="D3913" i="5"/>
  <c r="E3912" i="5"/>
  <c r="D3912" i="5"/>
  <c r="D3911" i="5"/>
  <c r="D3910" i="5"/>
  <c r="D3909" i="5"/>
  <c r="D3908" i="5"/>
  <c r="D3907" i="5"/>
  <c r="D3906" i="5"/>
  <c r="D3905" i="5"/>
  <c r="D3904" i="5"/>
  <c r="D3903" i="5"/>
  <c r="E3902" i="5"/>
  <c r="D3902" i="5"/>
  <c r="D3901" i="5"/>
  <c r="D3900" i="5"/>
  <c r="D3899" i="5"/>
  <c r="D3898" i="5"/>
  <c r="D3897" i="5"/>
  <c r="D3896" i="5"/>
  <c r="D3895" i="5"/>
  <c r="D3894" i="5"/>
  <c r="D3893" i="5"/>
  <c r="E3892" i="5"/>
  <c r="D3892" i="5"/>
  <c r="D3891" i="5"/>
  <c r="D3890" i="5"/>
  <c r="D3889" i="5"/>
  <c r="D3888" i="5"/>
  <c r="D3887" i="5"/>
  <c r="D3886" i="5"/>
  <c r="D3885" i="5"/>
  <c r="D3884" i="5"/>
  <c r="D3883" i="5"/>
  <c r="E3882" i="5"/>
  <c r="D3882" i="5"/>
  <c r="D3881" i="5"/>
  <c r="D3880" i="5"/>
  <c r="D3879" i="5"/>
  <c r="D3878" i="5"/>
  <c r="D3877" i="5"/>
  <c r="D3876" i="5"/>
  <c r="D3875" i="5"/>
  <c r="D3874" i="5"/>
  <c r="D3873" i="5"/>
  <c r="E3872" i="5"/>
  <c r="D3872" i="5"/>
  <c r="D3871" i="5"/>
  <c r="D3870" i="5"/>
  <c r="D3869" i="5"/>
  <c r="D3868" i="5"/>
  <c r="D3867" i="5"/>
  <c r="D3866" i="5"/>
  <c r="D3865" i="5"/>
  <c r="D3864" i="5"/>
  <c r="D3863" i="5"/>
  <c r="E3862" i="5"/>
  <c r="D3862" i="5"/>
  <c r="D3861" i="5"/>
  <c r="D3860" i="5"/>
  <c r="D3859" i="5"/>
  <c r="D3858" i="5"/>
  <c r="D3857" i="5"/>
  <c r="D3856" i="5"/>
  <c r="D3855" i="5"/>
  <c r="D3854" i="5"/>
  <c r="D3853" i="5"/>
  <c r="E3852" i="5"/>
  <c r="D3852" i="5"/>
  <c r="D3851" i="5"/>
  <c r="D3850" i="5"/>
  <c r="D3849" i="5"/>
  <c r="D3848" i="5"/>
  <c r="D3847" i="5"/>
  <c r="D3846" i="5"/>
  <c r="D3845" i="5"/>
  <c r="D3844" i="5"/>
  <c r="D3843" i="5"/>
  <c r="E3842" i="5"/>
  <c r="D3842" i="5"/>
  <c r="D3841" i="5"/>
  <c r="D3840" i="5"/>
  <c r="D3839" i="5"/>
  <c r="D3838" i="5"/>
  <c r="D3837" i="5"/>
  <c r="D3836" i="5"/>
  <c r="D3835" i="5"/>
  <c r="D3834" i="5"/>
  <c r="D3833" i="5"/>
  <c r="E3832" i="5"/>
  <c r="D3832" i="5"/>
  <c r="D3831" i="5"/>
  <c r="D3830" i="5"/>
  <c r="D3829" i="5"/>
  <c r="D3828" i="5"/>
  <c r="D3827" i="5"/>
  <c r="D3826" i="5"/>
  <c r="D3825" i="5"/>
  <c r="D3824" i="5"/>
  <c r="D3823" i="5"/>
  <c r="E3822" i="5"/>
  <c r="D3822" i="5"/>
  <c r="D3821" i="5"/>
  <c r="D3820" i="5"/>
  <c r="D3819" i="5"/>
  <c r="D3818" i="5"/>
  <c r="D3817" i="5"/>
  <c r="D3816" i="5"/>
  <c r="D3815" i="5"/>
  <c r="D3814" i="5"/>
  <c r="D3813" i="5"/>
  <c r="E3812" i="5"/>
  <c r="D3812" i="5"/>
  <c r="D3811" i="5"/>
  <c r="D3810" i="5"/>
  <c r="D3809" i="5"/>
  <c r="D3808" i="5"/>
  <c r="D3807" i="5"/>
  <c r="D3806" i="5"/>
  <c r="D3805" i="5"/>
  <c r="D3804" i="5"/>
  <c r="D3803" i="5"/>
  <c r="E3802" i="5"/>
  <c r="D3802" i="5"/>
  <c r="D3801" i="5"/>
  <c r="D3800" i="5"/>
  <c r="D3799" i="5"/>
  <c r="D3798" i="5"/>
  <c r="D3797" i="5"/>
  <c r="D3796" i="5"/>
  <c r="D3795" i="5"/>
  <c r="D3794" i="5"/>
  <c r="D3793" i="5"/>
  <c r="E3792" i="5"/>
  <c r="D3792" i="5"/>
  <c r="D3791" i="5"/>
  <c r="D3790" i="5"/>
  <c r="D3789" i="5"/>
  <c r="D3788" i="5"/>
  <c r="D3787" i="5"/>
  <c r="D3786" i="5"/>
  <c r="D3785" i="5"/>
  <c r="D3784" i="5"/>
  <c r="D3783" i="5"/>
  <c r="E3782" i="5"/>
  <c r="D3782" i="5"/>
  <c r="D3781" i="5"/>
  <c r="D3780" i="5"/>
  <c r="D3779" i="5"/>
  <c r="D3778" i="5"/>
  <c r="D3777" i="5"/>
  <c r="D3776" i="5"/>
  <c r="D3775" i="5"/>
  <c r="D3774" i="5"/>
  <c r="D3773" i="5"/>
  <c r="E3772" i="5"/>
  <c r="D3772" i="5"/>
  <c r="D3771" i="5"/>
  <c r="D3770" i="5"/>
  <c r="D3769" i="5"/>
  <c r="D3768" i="5"/>
  <c r="D3767" i="5"/>
  <c r="D3766" i="5"/>
  <c r="D3765" i="5"/>
  <c r="D3764" i="5"/>
  <c r="D3763" i="5"/>
  <c r="E3762" i="5"/>
  <c r="D3762" i="5"/>
  <c r="D3761" i="5"/>
  <c r="D3760" i="5"/>
  <c r="D3759" i="5"/>
  <c r="D3758" i="5"/>
  <c r="D3757" i="5"/>
  <c r="D3756" i="5"/>
  <c r="D3755" i="5"/>
  <c r="D3754" i="5"/>
  <c r="D3753" i="5"/>
  <c r="E3752" i="5"/>
  <c r="D3752" i="5"/>
  <c r="D3751" i="5"/>
  <c r="D3750" i="5"/>
  <c r="D3749" i="5"/>
  <c r="D3748" i="5"/>
  <c r="D3747" i="5"/>
  <c r="D3746" i="5"/>
  <c r="D3745" i="5"/>
  <c r="D3744" i="5"/>
  <c r="D3743" i="5"/>
  <c r="E3742" i="5"/>
  <c r="D3742" i="5"/>
  <c r="D3741" i="5"/>
  <c r="D3740" i="5"/>
  <c r="D3739" i="5"/>
  <c r="D3738" i="5"/>
  <c r="D3737" i="5"/>
  <c r="D3736" i="5"/>
  <c r="D3735" i="5"/>
  <c r="D3734" i="5"/>
  <c r="D3733" i="5"/>
  <c r="E3732" i="5"/>
  <c r="D3732" i="5"/>
  <c r="D3731" i="5"/>
  <c r="D3730" i="5"/>
  <c r="D3729" i="5"/>
  <c r="D3728" i="5"/>
  <c r="D3727" i="5"/>
  <c r="D3726" i="5"/>
  <c r="D3725" i="5"/>
  <c r="D3724" i="5"/>
  <c r="D3723" i="5"/>
  <c r="E3722" i="5"/>
  <c r="D3722" i="5"/>
  <c r="D3721" i="5"/>
  <c r="D3720" i="5"/>
  <c r="D3719" i="5"/>
  <c r="D3718" i="5"/>
  <c r="D3717" i="5"/>
  <c r="D3716" i="5"/>
  <c r="D3715" i="5"/>
  <c r="D3714" i="5"/>
  <c r="D3713" i="5"/>
  <c r="E3712" i="5"/>
  <c r="D3712" i="5"/>
  <c r="D3711" i="5"/>
  <c r="D3710" i="5"/>
  <c r="D3709" i="5"/>
  <c r="D3708" i="5"/>
  <c r="D3707" i="5"/>
  <c r="D3706" i="5"/>
  <c r="D3705" i="5"/>
  <c r="D3704" i="5"/>
  <c r="D3703" i="5"/>
  <c r="E3702" i="5"/>
  <c r="D3702" i="5"/>
  <c r="D3701" i="5"/>
  <c r="D3700" i="5"/>
  <c r="D3699" i="5"/>
  <c r="D3698" i="5"/>
  <c r="D3697" i="5"/>
  <c r="D3696" i="5"/>
  <c r="D3695" i="5"/>
  <c r="D3694" i="5"/>
  <c r="D3693" i="5"/>
  <c r="E3692" i="5"/>
  <c r="D3692" i="5"/>
  <c r="D3691" i="5"/>
  <c r="D3690" i="5"/>
  <c r="D3689" i="5"/>
  <c r="D3688" i="5"/>
  <c r="D3687" i="5"/>
  <c r="D3686" i="5"/>
  <c r="D3685" i="5"/>
  <c r="D3684" i="5"/>
  <c r="D3683" i="5"/>
  <c r="E3682" i="5"/>
  <c r="D3682" i="5"/>
  <c r="D3681" i="5"/>
  <c r="D3680" i="5"/>
  <c r="D3679" i="5"/>
  <c r="D3678" i="5"/>
  <c r="D3677" i="5"/>
  <c r="D3676" i="5"/>
  <c r="D3675" i="5"/>
  <c r="D3674" i="5"/>
  <c r="D3673" i="5"/>
  <c r="E3672" i="5"/>
  <c r="D3672" i="5"/>
  <c r="D3671" i="5"/>
  <c r="D3670" i="5"/>
  <c r="D3669" i="5"/>
  <c r="D3668" i="5"/>
  <c r="D3667" i="5"/>
  <c r="D3666" i="5"/>
  <c r="D3665" i="5"/>
  <c r="D3664" i="5"/>
  <c r="D3663" i="5"/>
  <c r="E3662" i="5"/>
  <c r="D3662" i="5"/>
  <c r="D3661" i="5"/>
  <c r="D3660" i="5"/>
  <c r="D3659" i="5"/>
  <c r="D3658" i="5"/>
  <c r="D3657" i="5"/>
  <c r="D3656" i="5"/>
  <c r="D3655" i="5"/>
  <c r="D3654" i="5"/>
  <c r="D3653" i="5"/>
  <c r="E3652" i="5"/>
  <c r="D3652" i="5"/>
  <c r="D3651" i="5"/>
  <c r="D3650" i="5"/>
  <c r="D3649" i="5"/>
  <c r="D3648" i="5"/>
  <c r="D3647" i="5"/>
  <c r="D3646" i="5"/>
  <c r="D3645" i="5"/>
  <c r="D3644" i="5"/>
  <c r="D3643" i="5"/>
  <c r="E3642" i="5"/>
  <c r="D3642" i="5"/>
  <c r="D3641" i="5"/>
  <c r="D3640" i="5"/>
  <c r="D3639" i="5"/>
  <c r="D3638" i="5"/>
  <c r="D3637" i="5"/>
  <c r="D3636" i="5"/>
  <c r="D3635" i="5"/>
  <c r="D3634" i="5"/>
  <c r="D3633" i="5"/>
  <c r="E3632" i="5"/>
  <c r="D3632" i="5"/>
  <c r="D3631" i="5"/>
  <c r="D3630" i="5"/>
  <c r="D3629" i="5"/>
  <c r="D3628" i="5"/>
  <c r="D3627" i="5"/>
  <c r="D3626" i="5"/>
  <c r="D3625" i="5"/>
  <c r="D3624" i="5"/>
  <c r="D3623" i="5"/>
  <c r="E3622" i="5"/>
  <c r="D3622" i="5"/>
  <c r="D3621" i="5"/>
  <c r="D3620" i="5"/>
  <c r="D3619" i="5"/>
  <c r="D3618" i="5"/>
  <c r="D3617" i="5"/>
  <c r="D3616" i="5"/>
  <c r="D3615" i="5"/>
  <c r="D3614" i="5"/>
  <c r="D3613" i="5"/>
  <c r="E3612" i="5"/>
  <c r="D3612" i="5"/>
  <c r="D3611" i="5"/>
  <c r="D3610" i="5"/>
  <c r="D3609" i="5"/>
  <c r="D3608" i="5"/>
  <c r="D3607" i="5"/>
  <c r="D3606" i="5"/>
  <c r="D3605" i="5"/>
  <c r="D3604" i="5"/>
  <c r="D3603" i="5"/>
  <c r="E3602" i="5"/>
  <c r="D3602" i="5"/>
  <c r="D3601" i="5"/>
  <c r="D3600" i="5"/>
  <c r="D3599" i="5"/>
  <c r="D3598" i="5"/>
  <c r="D3597" i="5"/>
  <c r="D3596" i="5"/>
  <c r="D3595" i="5"/>
  <c r="D3594" i="5"/>
  <c r="D3593" i="5"/>
  <c r="E3592" i="5"/>
  <c r="D3592" i="5"/>
  <c r="D3591" i="5"/>
  <c r="D3590" i="5"/>
  <c r="D3589" i="5"/>
  <c r="D3588" i="5"/>
  <c r="D3587" i="5"/>
  <c r="D3586" i="5"/>
  <c r="D3585" i="5"/>
  <c r="D3584" i="5"/>
  <c r="D3583" i="5"/>
  <c r="E3582" i="5"/>
  <c r="D3582" i="5"/>
  <c r="D3581" i="5"/>
  <c r="D3580" i="5"/>
  <c r="D3579" i="5"/>
  <c r="D3578" i="5"/>
  <c r="D3577" i="5"/>
  <c r="D3576" i="5"/>
  <c r="D3575" i="5"/>
  <c r="D3574" i="5"/>
  <c r="D3573" i="5"/>
  <c r="E3572" i="5"/>
  <c r="D3572" i="5"/>
  <c r="D3571" i="5"/>
  <c r="D3570" i="5"/>
  <c r="D3569" i="5"/>
  <c r="D3568" i="5"/>
  <c r="D3567" i="5"/>
  <c r="D3566" i="5"/>
  <c r="D3565" i="5"/>
  <c r="D3564" i="5"/>
  <c r="D3563" i="5"/>
  <c r="E3562" i="5"/>
  <c r="D3562" i="5"/>
  <c r="D3561" i="5"/>
  <c r="D3560" i="5"/>
  <c r="D3559" i="5"/>
  <c r="D3558" i="5"/>
  <c r="D3557" i="5"/>
  <c r="D3556" i="5"/>
  <c r="D3555" i="5"/>
  <c r="D3554" i="5"/>
  <c r="D3553" i="5"/>
  <c r="E3552" i="5"/>
  <c r="D3552" i="5"/>
  <c r="D3551" i="5"/>
  <c r="D3550" i="5"/>
  <c r="D3549" i="5"/>
  <c r="D3548" i="5"/>
  <c r="D3547" i="5"/>
  <c r="D3546" i="5"/>
  <c r="D3545" i="5"/>
  <c r="D3544" i="5"/>
  <c r="D3543" i="5"/>
  <c r="E3542" i="5"/>
  <c r="D3542" i="5"/>
  <c r="D3541" i="5"/>
  <c r="D3540" i="5"/>
  <c r="D3539" i="5"/>
  <c r="D3538" i="5"/>
  <c r="D3537" i="5"/>
  <c r="D3536" i="5"/>
  <c r="D3535" i="5"/>
  <c r="D3534" i="5"/>
  <c r="D3533" i="5"/>
  <c r="E3532" i="5"/>
  <c r="D3532" i="5"/>
  <c r="D3531" i="5"/>
  <c r="D3530" i="5"/>
  <c r="D3529" i="5"/>
  <c r="D3528" i="5"/>
  <c r="D3527" i="5"/>
  <c r="D3526" i="5"/>
  <c r="D3525" i="5"/>
  <c r="D3524" i="5"/>
  <c r="D3523" i="5"/>
  <c r="E3522" i="5"/>
  <c r="D3522" i="5"/>
  <c r="D3521" i="5"/>
  <c r="D3520" i="5"/>
  <c r="D3519" i="5"/>
  <c r="D3518" i="5"/>
  <c r="D3517" i="5"/>
  <c r="D3516" i="5"/>
  <c r="D3515" i="5"/>
  <c r="D3514" i="5"/>
  <c r="D3513" i="5"/>
  <c r="E3512" i="5"/>
  <c r="D3512" i="5"/>
  <c r="D3511" i="5"/>
  <c r="D3510" i="5"/>
  <c r="D3509" i="5"/>
  <c r="D3508" i="5"/>
  <c r="D3507" i="5"/>
  <c r="D3506" i="5"/>
  <c r="D3505" i="5"/>
  <c r="D3504" i="5"/>
  <c r="D3503" i="5"/>
  <c r="E3502" i="5"/>
  <c r="D3502" i="5"/>
  <c r="D3501" i="5"/>
  <c r="D3500" i="5"/>
  <c r="D3499" i="5"/>
  <c r="D3498" i="5"/>
  <c r="D3497" i="5"/>
  <c r="D3496" i="5"/>
  <c r="D3495" i="5"/>
  <c r="D3494" i="5"/>
  <c r="D3493" i="5"/>
  <c r="E3492" i="5"/>
  <c r="D3492" i="5"/>
  <c r="D3491" i="5"/>
  <c r="D3490" i="5"/>
  <c r="D3489" i="5"/>
  <c r="D3488" i="5"/>
  <c r="D3487" i="5"/>
  <c r="D3486" i="5"/>
  <c r="D3485" i="5"/>
  <c r="D3484" i="5"/>
  <c r="D3483" i="5"/>
  <c r="E3482" i="5"/>
  <c r="D3482" i="5"/>
  <c r="D3481" i="5"/>
  <c r="D3480" i="5"/>
  <c r="D3479" i="5"/>
  <c r="D3478" i="5"/>
  <c r="D3477" i="5"/>
  <c r="D3476" i="5"/>
  <c r="D3475" i="5"/>
  <c r="D3474" i="5"/>
  <c r="D3473" i="5"/>
  <c r="E3472" i="5"/>
  <c r="D3472" i="5"/>
  <c r="D3471" i="5"/>
  <c r="D3470" i="5"/>
  <c r="D3469" i="5"/>
  <c r="D3468" i="5"/>
  <c r="D3467" i="5"/>
  <c r="D3466" i="5"/>
  <c r="D3465" i="5"/>
  <c r="D3464" i="5"/>
  <c r="D3463" i="5"/>
  <c r="E3462" i="5"/>
  <c r="D3462" i="5"/>
  <c r="D3461" i="5"/>
  <c r="D3460" i="5"/>
  <c r="D3459" i="5"/>
  <c r="D3458" i="5"/>
  <c r="D3457" i="5"/>
  <c r="D3456" i="5"/>
  <c r="D3455" i="5"/>
  <c r="D3454" i="5"/>
  <c r="D3453" i="5"/>
  <c r="E3452" i="5"/>
  <c r="D3452" i="5"/>
  <c r="D3451" i="5"/>
  <c r="D3450" i="5"/>
  <c r="D3449" i="5"/>
  <c r="D3448" i="5"/>
  <c r="D3447" i="5"/>
  <c r="D3446" i="5"/>
  <c r="D3445" i="5"/>
  <c r="D3444" i="5"/>
  <c r="D3443" i="5"/>
  <c r="E3442" i="5"/>
  <c r="D3442" i="5"/>
  <c r="D3441" i="5"/>
  <c r="D3440" i="5"/>
  <c r="D3439" i="5"/>
  <c r="D3438" i="5"/>
  <c r="D3437" i="5"/>
  <c r="D3436" i="5"/>
  <c r="D3435" i="5"/>
  <c r="D3434" i="5"/>
  <c r="D3433" i="5"/>
  <c r="E3432" i="5"/>
  <c r="D3432" i="5"/>
  <c r="D3431" i="5"/>
  <c r="D3430" i="5"/>
  <c r="D3429" i="5"/>
  <c r="D3428" i="5"/>
  <c r="D3427" i="5"/>
  <c r="D3426" i="5"/>
  <c r="D3425" i="5"/>
  <c r="D3424" i="5"/>
  <c r="D3423" i="5"/>
  <c r="E3422" i="5"/>
  <c r="D3422" i="5"/>
  <c r="D3421" i="5"/>
  <c r="D3420" i="5"/>
  <c r="D3419" i="5"/>
  <c r="D3418" i="5"/>
  <c r="D3417" i="5"/>
  <c r="D3416" i="5"/>
  <c r="D3415" i="5"/>
  <c r="D3414" i="5"/>
  <c r="D3413" i="5"/>
  <c r="E3412" i="5"/>
  <c r="D3412" i="5"/>
  <c r="D3411" i="5"/>
  <c r="D3410" i="5"/>
  <c r="D3409" i="5"/>
  <c r="D3408" i="5"/>
  <c r="D3407" i="5"/>
  <c r="D3406" i="5"/>
  <c r="D3405" i="5"/>
  <c r="D3404" i="5"/>
  <c r="D3403" i="5"/>
  <c r="E3402" i="5"/>
  <c r="D3402" i="5"/>
  <c r="D3401" i="5"/>
  <c r="D3400" i="5"/>
  <c r="D3399" i="5"/>
  <c r="D3398" i="5"/>
  <c r="D3397" i="5"/>
  <c r="D3396" i="5"/>
  <c r="D3395" i="5"/>
  <c r="D3394" i="5"/>
  <c r="D3393" i="5"/>
  <c r="E3392" i="5"/>
  <c r="D3392" i="5"/>
  <c r="D3391" i="5"/>
  <c r="D3390" i="5"/>
  <c r="D3389" i="5"/>
  <c r="D3388" i="5"/>
  <c r="D3387" i="5"/>
  <c r="D3386" i="5"/>
  <c r="D3385" i="5"/>
  <c r="D3384" i="5"/>
  <c r="D3383" i="5"/>
  <c r="E3382" i="5"/>
  <c r="D3382" i="5"/>
  <c r="D3381" i="5"/>
  <c r="D3380" i="5"/>
  <c r="D3379" i="5"/>
  <c r="D3378" i="5"/>
  <c r="D3377" i="5"/>
  <c r="D3376" i="5"/>
  <c r="D3375" i="5"/>
  <c r="D3374" i="5"/>
  <c r="D3373" i="5"/>
  <c r="E3372" i="5"/>
  <c r="D3372" i="5"/>
  <c r="D3371" i="5"/>
  <c r="D3370" i="5"/>
  <c r="D3369" i="5"/>
  <c r="D3368" i="5"/>
  <c r="D3367" i="5"/>
  <c r="D3366" i="5"/>
  <c r="D3365" i="5"/>
  <c r="D3364" i="5"/>
  <c r="D3363" i="5"/>
  <c r="E3362" i="5"/>
  <c r="D3362" i="5"/>
  <c r="D3361" i="5"/>
  <c r="D3360" i="5"/>
  <c r="D3359" i="5"/>
  <c r="D3358" i="5"/>
  <c r="D3357" i="5"/>
  <c r="D3356" i="5"/>
  <c r="D3355" i="5"/>
  <c r="D3354" i="5"/>
  <c r="D3353" i="5"/>
  <c r="E3352" i="5"/>
  <c r="D3352" i="5"/>
  <c r="D3351" i="5"/>
  <c r="D3350" i="5"/>
  <c r="D3349" i="5"/>
  <c r="D3348" i="5"/>
  <c r="D3347" i="5"/>
  <c r="D3346" i="5"/>
  <c r="D3345" i="5"/>
  <c r="D3344" i="5"/>
  <c r="D3343" i="5"/>
  <c r="E3342" i="5"/>
  <c r="D3342" i="5"/>
  <c r="D3341" i="5"/>
  <c r="D3340" i="5"/>
  <c r="D3339" i="5"/>
  <c r="D3338" i="5"/>
  <c r="D3337" i="5"/>
  <c r="D3336" i="5"/>
  <c r="D3335" i="5"/>
  <c r="D3334" i="5"/>
  <c r="D3333" i="5"/>
  <c r="E3332" i="5"/>
  <c r="D3332" i="5"/>
  <c r="D3331" i="5"/>
  <c r="D3330" i="5"/>
  <c r="D3329" i="5"/>
  <c r="D3328" i="5"/>
  <c r="D3327" i="5"/>
  <c r="D3326" i="5"/>
  <c r="D3325" i="5"/>
  <c r="D3324" i="5"/>
  <c r="D3323" i="5"/>
  <c r="E3322" i="5"/>
  <c r="D3322" i="5"/>
  <c r="D3321" i="5"/>
  <c r="D3320" i="5"/>
  <c r="D3319" i="5"/>
  <c r="D3318" i="5"/>
  <c r="D3317" i="5"/>
  <c r="D3316" i="5"/>
  <c r="D3315" i="5"/>
  <c r="D3314" i="5"/>
  <c r="D3313" i="5"/>
  <c r="E3312" i="5"/>
  <c r="D3312" i="5"/>
  <c r="D3311" i="5"/>
  <c r="D3310" i="5"/>
  <c r="D3309" i="5"/>
  <c r="D3308" i="5"/>
  <c r="D3307" i="5"/>
  <c r="D3306" i="5"/>
  <c r="D3305" i="5"/>
  <c r="D3304" i="5"/>
  <c r="D3303" i="5"/>
  <c r="E3302" i="5"/>
  <c r="D3302" i="5"/>
  <c r="D3301" i="5"/>
  <c r="D3300" i="5"/>
  <c r="D3299" i="5"/>
  <c r="D3298" i="5"/>
  <c r="D3297" i="5"/>
  <c r="D3296" i="5"/>
  <c r="D3295" i="5"/>
  <c r="D3294" i="5"/>
  <c r="D3293" i="5"/>
  <c r="E3292" i="5"/>
  <c r="D3292" i="5"/>
  <c r="D3291" i="5"/>
  <c r="D3290" i="5"/>
  <c r="D3289" i="5"/>
  <c r="D3288" i="5"/>
  <c r="D3287" i="5"/>
  <c r="D3286" i="5"/>
  <c r="D3285" i="5"/>
  <c r="D3284" i="5"/>
  <c r="D3283" i="5"/>
  <c r="E3282" i="5"/>
  <c r="D3282" i="5"/>
  <c r="D3281" i="5"/>
  <c r="D3280" i="5"/>
  <c r="D3279" i="5"/>
  <c r="D3278" i="5"/>
  <c r="D3277" i="5"/>
  <c r="D3276" i="5"/>
  <c r="D3275" i="5"/>
  <c r="D3274" i="5"/>
  <c r="D3273" i="5"/>
  <c r="E3272" i="5"/>
  <c r="D3272" i="5"/>
  <c r="D3271" i="5"/>
  <c r="D3270" i="5"/>
  <c r="D3269" i="5"/>
  <c r="D3268" i="5"/>
  <c r="D3267" i="5"/>
  <c r="D3266" i="5"/>
  <c r="D3265" i="5"/>
  <c r="D3264" i="5"/>
  <c r="D3263" i="5"/>
  <c r="E3262" i="5"/>
  <c r="D3262" i="5"/>
  <c r="D3261" i="5"/>
  <c r="D3260" i="5"/>
  <c r="D3259" i="5"/>
  <c r="D3258" i="5"/>
  <c r="D3257" i="5"/>
  <c r="D3256" i="5"/>
  <c r="D3255" i="5"/>
  <c r="D3254" i="5"/>
  <c r="D3253" i="5"/>
  <c r="E3252" i="5"/>
  <c r="D3252" i="5"/>
  <c r="D3251" i="5"/>
  <c r="D3250" i="5"/>
  <c r="D3249" i="5"/>
  <c r="D3248" i="5"/>
  <c r="D3247" i="5"/>
  <c r="D3246" i="5"/>
  <c r="D3245" i="5"/>
  <c r="D3244" i="5"/>
  <c r="D3243" i="5"/>
  <c r="E3242" i="5"/>
  <c r="D3242" i="5"/>
  <c r="D3241" i="5"/>
  <c r="D3240" i="5"/>
  <c r="D3239" i="5"/>
  <c r="D3238" i="5"/>
  <c r="D3237" i="5"/>
  <c r="D3236" i="5"/>
  <c r="D3235" i="5"/>
  <c r="D3234" i="5"/>
  <c r="D3233" i="5"/>
  <c r="E3232" i="5"/>
  <c r="D3232" i="5"/>
  <c r="D3231" i="5"/>
  <c r="D3230" i="5"/>
  <c r="D3229" i="5"/>
  <c r="D3228" i="5"/>
  <c r="D3227" i="5"/>
  <c r="D3226" i="5"/>
  <c r="D3225" i="5"/>
  <c r="D3224" i="5"/>
  <c r="D3223" i="5"/>
  <c r="E3222" i="5"/>
  <c r="D3222" i="5"/>
  <c r="D3221" i="5"/>
  <c r="D3220" i="5"/>
  <c r="D3219" i="5"/>
  <c r="D3218" i="5"/>
  <c r="D3217" i="5"/>
  <c r="D3216" i="5"/>
  <c r="D3215" i="5"/>
  <c r="D3214" i="5"/>
  <c r="D3213" i="5"/>
  <c r="E3212" i="5"/>
  <c r="D3212" i="5"/>
  <c r="D3211" i="5"/>
  <c r="D3210" i="5"/>
  <c r="D3209" i="5"/>
  <c r="D3208" i="5"/>
  <c r="D3207" i="5"/>
  <c r="D3206" i="5"/>
  <c r="D3205" i="5"/>
  <c r="D3204" i="5"/>
  <c r="D3203" i="5"/>
  <c r="E3202" i="5"/>
  <c r="D3202" i="5"/>
  <c r="D3201" i="5"/>
  <c r="D3200" i="5"/>
  <c r="D3199" i="5"/>
  <c r="D3198" i="5"/>
  <c r="D3197" i="5"/>
  <c r="D3196" i="5"/>
  <c r="D3195" i="5"/>
  <c r="D3194" i="5"/>
  <c r="D3193" i="5"/>
  <c r="E3192" i="5"/>
  <c r="D3192" i="5"/>
  <c r="D3191" i="5"/>
  <c r="D3190" i="5"/>
  <c r="D3189" i="5"/>
  <c r="D3188" i="5"/>
  <c r="D3187" i="5"/>
  <c r="D3186" i="5"/>
  <c r="D3185" i="5"/>
  <c r="D3184" i="5"/>
  <c r="D3183" i="5"/>
  <c r="E3182" i="5"/>
  <c r="D3182" i="5"/>
  <c r="D3181" i="5"/>
  <c r="D3180" i="5"/>
  <c r="D3179" i="5"/>
  <c r="D3178" i="5"/>
  <c r="D3177" i="5"/>
  <c r="D3176" i="5"/>
  <c r="D3175" i="5"/>
  <c r="D3174" i="5"/>
  <c r="D3173" i="5"/>
  <c r="E3172" i="5"/>
  <c r="D3172" i="5"/>
  <c r="D3171" i="5"/>
  <c r="D3170" i="5"/>
  <c r="D3169" i="5"/>
  <c r="D3168" i="5"/>
  <c r="D3167" i="5"/>
  <c r="D3166" i="5"/>
  <c r="D3165" i="5"/>
  <c r="D3164" i="5"/>
  <c r="D3163" i="5"/>
  <c r="E3162" i="5"/>
  <c r="D3162" i="5"/>
  <c r="D3161" i="5"/>
  <c r="D3160" i="5"/>
  <c r="D3159" i="5"/>
  <c r="D3158" i="5"/>
  <c r="D3157" i="5"/>
  <c r="D3156" i="5"/>
  <c r="D3155" i="5"/>
  <c r="D3154" i="5"/>
  <c r="D3153" i="5"/>
  <c r="E3152" i="5"/>
  <c r="D3152" i="5"/>
  <c r="D3151" i="5"/>
  <c r="D3150" i="5"/>
  <c r="D3149" i="5"/>
  <c r="D3148" i="5"/>
  <c r="D3147" i="5"/>
  <c r="D3146" i="5"/>
  <c r="D3145" i="5"/>
  <c r="D3144" i="5"/>
  <c r="D3143" i="5"/>
  <c r="E3142" i="5"/>
  <c r="D3142" i="5"/>
  <c r="D3141" i="5"/>
  <c r="D3140" i="5"/>
  <c r="D3139" i="5"/>
  <c r="D3138" i="5"/>
  <c r="D3137" i="5"/>
  <c r="D3136" i="5"/>
  <c r="D3135" i="5"/>
  <c r="D3134" i="5"/>
  <c r="D3133" i="5"/>
  <c r="E3132" i="5"/>
  <c r="D3132" i="5"/>
  <c r="D3131" i="5"/>
  <c r="D3130" i="5"/>
  <c r="D3129" i="5"/>
  <c r="D3128" i="5"/>
  <c r="D3127" i="5"/>
  <c r="D3126" i="5"/>
  <c r="D3125" i="5"/>
  <c r="D3124" i="5"/>
  <c r="D3123" i="5"/>
  <c r="E3122" i="5"/>
  <c r="D3122" i="5"/>
  <c r="D3121" i="5"/>
  <c r="D3120" i="5"/>
  <c r="D3119" i="5"/>
  <c r="D3118" i="5"/>
  <c r="D3117" i="5"/>
  <c r="D3116" i="5"/>
  <c r="D3115" i="5"/>
  <c r="D3114" i="5"/>
  <c r="D3113" i="5"/>
  <c r="E3112" i="5"/>
  <c r="D3112" i="5"/>
  <c r="D3111" i="5"/>
  <c r="D3110" i="5"/>
  <c r="D3109" i="5"/>
  <c r="D3108" i="5"/>
  <c r="D3107" i="5"/>
  <c r="D3106" i="5"/>
  <c r="D3105" i="5"/>
  <c r="D3104" i="5"/>
  <c r="D3103" i="5"/>
  <c r="E3102" i="5"/>
  <c r="D3102" i="5"/>
  <c r="D3101" i="5"/>
  <c r="D3100" i="5"/>
  <c r="D3099" i="5"/>
  <c r="D3098" i="5"/>
  <c r="D3097" i="5"/>
  <c r="D3096" i="5"/>
  <c r="D3095" i="5"/>
  <c r="D3094" i="5"/>
  <c r="D3093" i="5"/>
  <c r="E3092" i="5"/>
  <c r="D3092" i="5"/>
  <c r="D3091" i="5"/>
  <c r="D3090" i="5"/>
  <c r="D3089" i="5"/>
  <c r="D3088" i="5"/>
  <c r="D3087" i="5"/>
  <c r="D3086" i="5"/>
  <c r="D3085" i="5"/>
  <c r="D3084" i="5"/>
  <c r="D3083" i="5"/>
  <c r="E3082" i="5"/>
  <c r="D3082" i="5"/>
  <c r="D3081" i="5"/>
  <c r="D3080" i="5"/>
  <c r="D3079" i="5"/>
  <c r="D3078" i="5"/>
  <c r="D3077" i="5"/>
  <c r="D3076" i="5"/>
  <c r="D3075" i="5"/>
  <c r="D3074" i="5"/>
  <c r="D3073" i="5"/>
  <c r="E3072" i="5"/>
  <c r="D3072" i="5"/>
  <c r="D3071" i="5"/>
  <c r="D3070" i="5"/>
  <c r="D3069" i="5"/>
  <c r="D3068" i="5"/>
  <c r="D3067" i="5"/>
  <c r="D3066" i="5"/>
  <c r="D3065" i="5"/>
  <c r="D3064" i="5"/>
  <c r="D3063" i="5"/>
  <c r="E3062" i="5"/>
  <c r="D3062" i="5"/>
  <c r="D3061" i="5"/>
  <c r="D3060" i="5"/>
  <c r="D3059" i="5"/>
  <c r="D3058" i="5"/>
  <c r="D3057" i="5"/>
  <c r="D3056" i="5"/>
  <c r="D3055" i="5"/>
  <c r="D3054" i="5"/>
  <c r="D3053" i="5"/>
  <c r="E3052" i="5"/>
  <c r="D3052" i="5"/>
  <c r="D3051" i="5"/>
  <c r="D3050" i="5"/>
  <c r="D3049" i="5"/>
  <c r="D3048" i="5"/>
  <c r="D3047" i="5"/>
  <c r="D3046" i="5"/>
  <c r="D3045" i="5"/>
  <c r="D3044" i="5"/>
  <c r="D3043" i="5"/>
  <c r="E3042" i="5"/>
  <c r="D3042" i="5"/>
  <c r="D3041" i="5"/>
  <c r="D3040" i="5"/>
  <c r="D3039" i="5"/>
  <c r="D3038" i="5"/>
  <c r="D3037" i="5"/>
  <c r="D3036" i="5"/>
  <c r="D3035" i="5"/>
  <c r="D3034" i="5"/>
  <c r="D3033" i="5"/>
  <c r="E3032" i="5"/>
  <c r="D3032" i="5"/>
  <c r="D3031" i="5"/>
  <c r="D3030" i="5"/>
  <c r="D3029" i="5"/>
  <c r="D3028" i="5"/>
  <c r="D3027" i="5"/>
  <c r="D3026" i="5"/>
  <c r="D3025" i="5"/>
  <c r="D3024" i="5"/>
  <c r="D3023" i="5"/>
  <c r="E3022" i="5"/>
  <c r="D3022" i="5"/>
  <c r="D3021" i="5"/>
  <c r="D3020" i="5"/>
  <c r="D3019" i="5"/>
  <c r="D3018" i="5"/>
  <c r="D3017" i="5"/>
  <c r="D3016" i="5"/>
  <c r="D3015" i="5"/>
  <c r="D3014" i="5"/>
  <c r="D3013" i="5"/>
  <c r="E3012" i="5"/>
  <c r="D3012" i="5"/>
  <c r="D3011" i="5"/>
  <c r="D3010" i="5"/>
  <c r="D3009" i="5"/>
  <c r="D3008" i="5"/>
  <c r="D3007" i="5"/>
  <c r="D3006" i="5"/>
  <c r="D3005" i="5"/>
  <c r="D3004" i="5"/>
  <c r="D3003" i="5"/>
  <c r="E3002" i="5"/>
  <c r="D3002" i="5"/>
  <c r="D3001" i="5"/>
  <c r="D3000" i="5"/>
  <c r="D2999" i="5"/>
  <c r="D2998" i="5"/>
  <c r="D2997" i="5"/>
  <c r="D2996" i="5"/>
  <c r="D2995" i="5"/>
  <c r="D2994" i="5"/>
  <c r="D2993" i="5"/>
  <c r="E2992" i="5"/>
  <c r="D2992" i="5"/>
  <c r="D2991" i="5"/>
  <c r="D2990" i="5"/>
  <c r="D2989" i="5"/>
  <c r="D2988" i="5"/>
  <c r="D2987" i="5"/>
  <c r="D2986" i="5"/>
  <c r="D2985" i="5"/>
  <c r="D2984" i="5"/>
  <c r="D2983" i="5"/>
  <c r="E2982" i="5"/>
  <c r="D2982" i="5"/>
  <c r="D2981" i="5"/>
  <c r="D2980" i="5"/>
  <c r="D2979" i="5"/>
  <c r="D2978" i="5"/>
  <c r="D2977" i="5"/>
  <c r="D2976" i="5"/>
  <c r="D2975" i="5"/>
  <c r="D2974" i="5"/>
  <c r="D2973" i="5"/>
  <c r="E2972" i="5"/>
  <c r="D2972" i="5"/>
  <c r="D2971" i="5"/>
  <c r="D2970" i="5"/>
  <c r="D2969" i="5"/>
  <c r="D2968" i="5"/>
  <c r="D2967" i="5"/>
  <c r="D2966" i="5"/>
  <c r="D2965" i="5"/>
  <c r="D2964" i="5"/>
  <c r="D2963" i="5"/>
  <c r="E2962" i="5"/>
  <c r="D2962" i="5"/>
  <c r="D2961" i="5"/>
  <c r="D2960" i="5"/>
  <c r="D2959" i="5"/>
  <c r="D2958" i="5"/>
  <c r="D2957" i="5"/>
  <c r="D2956" i="5"/>
  <c r="D2955" i="5"/>
  <c r="D2954" i="5"/>
  <c r="D2953" i="5"/>
  <c r="E2952" i="5"/>
  <c r="D2952" i="5"/>
  <c r="D2951" i="5"/>
  <c r="D2950" i="5"/>
  <c r="D2949" i="5"/>
  <c r="D2948" i="5"/>
  <c r="D2947" i="5"/>
  <c r="D2946" i="5"/>
  <c r="D2945" i="5"/>
  <c r="D2944" i="5"/>
  <c r="D2943" i="5"/>
  <c r="E2942" i="5"/>
  <c r="D2942" i="5"/>
  <c r="D2941" i="5"/>
  <c r="D2940" i="5"/>
  <c r="D2939" i="5"/>
  <c r="D2938" i="5"/>
  <c r="D2937" i="5"/>
  <c r="D2936" i="5"/>
  <c r="D2935" i="5"/>
  <c r="D2934" i="5"/>
  <c r="D2933" i="5"/>
  <c r="E2932" i="5"/>
  <c r="D2932" i="5"/>
  <c r="D2931" i="5"/>
  <c r="D2930" i="5"/>
  <c r="D2929" i="5"/>
  <c r="D2928" i="5"/>
  <c r="D2927" i="5"/>
  <c r="D2926" i="5"/>
  <c r="D2925" i="5"/>
  <c r="D2924" i="5"/>
  <c r="D2923" i="5"/>
  <c r="E2922" i="5"/>
  <c r="D2922" i="5"/>
  <c r="D2921" i="5"/>
  <c r="D2920" i="5"/>
  <c r="D2919" i="5"/>
  <c r="D2918" i="5"/>
  <c r="D2917" i="5"/>
  <c r="D2916" i="5"/>
  <c r="D2915" i="5"/>
  <c r="D2914" i="5"/>
  <c r="D2913" i="5"/>
  <c r="E2912" i="5"/>
  <c r="D2912" i="5"/>
  <c r="D2911" i="5"/>
  <c r="D2910" i="5"/>
  <c r="D2909" i="5"/>
  <c r="D2908" i="5"/>
  <c r="D2907" i="5"/>
  <c r="D2906" i="5"/>
  <c r="D2905" i="5"/>
  <c r="D2904" i="5"/>
  <c r="D2903" i="5"/>
  <c r="E2902" i="5"/>
  <c r="D2902" i="5"/>
  <c r="D2901" i="5"/>
  <c r="D2900" i="5"/>
  <c r="D2899" i="5"/>
  <c r="D2898" i="5"/>
  <c r="D2897" i="5"/>
  <c r="D2896" i="5"/>
  <c r="D2895" i="5"/>
  <c r="D2894" i="5"/>
  <c r="D2893" i="5"/>
  <c r="E2892" i="5"/>
  <c r="D2892" i="5"/>
  <c r="D2891" i="5"/>
  <c r="D2890" i="5"/>
  <c r="D2889" i="5"/>
  <c r="D2888" i="5"/>
  <c r="D2887" i="5"/>
  <c r="D2886" i="5"/>
  <c r="D2885" i="5"/>
  <c r="D2884" i="5"/>
  <c r="D2883" i="5"/>
  <c r="E2882" i="5"/>
  <c r="D2882" i="5"/>
  <c r="D2881" i="5"/>
  <c r="D2880" i="5"/>
  <c r="D2879" i="5"/>
  <c r="D2878" i="5"/>
  <c r="D2877" i="5"/>
  <c r="D2876" i="5"/>
  <c r="D2875" i="5"/>
  <c r="D2874" i="5"/>
  <c r="D2873" i="5"/>
  <c r="E2872" i="5"/>
  <c r="D2872" i="5"/>
  <c r="D2871" i="5"/>
  <c r="D2870" i="5"/>
  <c r="D2869" i="5"/>
  <c r="D2868" i="5"/>
  <c r="D2867" i="5"/>
  <c r="D2866" i="5"/>
  <c r="D2865" i="5"/>
  <c r="D2864" i="5"/>
  <c r="D2863" i="5"/>
  <c r="E2862" i="5"/>
  <c r="D2862" i="5"/>
  <c r="D2861" i="5"/>
  <c r="D2860" i="5"/>
  <c r="D2859" i="5"/>
  <c r="D2858" i="5"/>
  <c r="D2857" i="5"/>
  <c r="D2856" i="5"/>
  <c r="D2855" i="5"/>
  <c r="D2854" i="5"/>
  <c r="D2853" i="5"/>
  <c r="E2852" i="5"/>
  <c r="D2852" i="5"/>
  <c r="D2851" i="5"/>
  <c r="D2850" i="5"/>
  <c r="D2849" i="5"/>
  <c r="D2848" i="5"/>
  <c r="D2847" i="5"/>
  <c r="D2846" i="5"/>
  <c r="D2845" i="5"/>
  <c r="D2844" i="5"/>
  <c r="D2843" i="5"/>
  <c r="E2842" i="5"/>
  <c r="D2842" i="5"/>
  <c r="D2841" i="5"/>
  <c r="D2840" i="5"/>
  <c r="D2839" i="5"/>
  <c r="D2838" i="5"/>
  <c r="D2837" i="5"/>
  <c r="D2836" i="5"/>
  <c r="D2835" i="5"/>
  <c r="D2834" i="5"/>
  <c r="D2833" i="5"/>
  <c r="E2832" i="5"/>
  <c r="D2832" i="5"/>
  <c r="D2831" i="5"/>
  <c r="D2830" i="5"/>
  <c r="D2829" i="5"/>
  <c r="D2828" i="5"/>
  <c r="D2827" i="5"/>
  <c r="D2826" i="5"/>
  <c r="D2825" i="5"/>
  <c r="D2824" i="5"/>
  <c r="D2823" i="5"/>
  <c r="E2822" i="5"/>
  <c r="D2822" i="5"/>
  <c r="D2821" i="5"/>
  <c r="D2820" i="5"/>
  <c r="D2819" i="5"/>
  <c r="D2818" i="5"/>
  <c r="D2817" i="5"/>
  <c r="D2816" i="5"/>
  <c r="D2815" i="5"/>
  <c r="D2814" i="5"/>
  <c r="D2813" i="5"/>
  <c r="E2812" i="5"/>
  <c r="D2812" i="5"/>
  <c r="D2811" i="5"/>
  <c r="D2810" i="5"/>
  <c r="D2809" i="5"/>
  <c r="D2808" i="5"/>
  <c r="D2807" i="5"/>
  <c r="D2806" i="5"/>
  <c r="D2805" i="5"/>
  <c r="D2804" i="5"/>
  <c r="D2803" i="5"/>
  <c r="E2802" i="5"/>
  <c r="D2802" i="5"/>
  <c r="D2801" i="5"/>
  <c r="D2800" i="5"/>
  <c r="D2799" i="5"/>
  <c r="D2798" i="5"/>
  <c r="D2797" i="5"/>
  <c r="D2796" i="5"/>
  <c r="D2795" i="5"/>
  <c r="D2794" i="5"/>
  <c r="D2793" i="5"/>
  <c r="E2792" i="5"/>
  <c r="D2792" i="5"/>
  <c r="D2791" i="5"/>
  <c r="D2790" i="5"/>
  <c r="D2789" i="5"/>
  <c r="D2788" i="5"/>
  <c r="D2787" i="5"/>
  <c r="D2786" i="5"/>
  <c r="D2785" i="5"/>
  <c r="D2784" i="5"/>
  <c r="D2783" i="5"/>
  <c r="E2782" i="5"/>
  <c r="D2782" i="5"/>
  <c r="D2781" i="5"/>
  <c r="D2780" i="5"/>
  <c r="D2779" i="5"/>
  <c r="D2778" i="5"/>
  <c r="D2777" i="5"/>
  <c r="D2776" i="5"/>
  <c r="D2775" i="5"/>
  <c r="D2774" i="5"/>
  <c r="D2773" i="5"/>
  <c r="E2772" i="5"/>
  <c r="D2772" i="5"/>
  <c r="D2771" i="5"/>
  <c r="D2770" i="5"/>
  <c r="D2769" i="5"/>
  <c r="D2768" i="5"/>
  <c r="D2767" i="5"/>
  <c r="D2766" i="5"/>
  <c r="D2765" i="5"/>
  <c r="D2764" i="5"/>
  <c r="D2763" i="5"/>
  <c r="E2762" i="5"/>
  <c r="D2762" i="5"/>
  <c r="D2761" i="5"/>
  <c r="D2760" i="5"/>
  <c r="D2759" i="5"/>
  <c r="D2758" i="5"/>
  <c r="D2757" i="5"/>
  <c r="D2756" i="5"/>
  <c r="D2755" i="5"/>
  <c r="D2754" i="5"/>
  <c r="D2753" i="5"/>
  <c r="E2752" i="5"/>
  <c r="D2752" i="5"/>
  <c r="D2751" i="5"/>
  <c r="D2750" i="5"/>
  <c r="D2749" i="5"/>
  <c r="D2748" i="5"/>
  <c r="D2747" i="5"/>
  <c r="D2746" i="5"/>
  <c r="D2745" i="5"/>
  <c r="D2744" i="5"/>
  <c r="D2743" i="5"/>
  <c r="E2742" i="5"/>
  <c r="D2742" i="5"/>
  <c r="D2741" i="5"/>
  <c r="D2740" i="5"/>
  <c r="D2739" i="5"/>
  <c r="D2738" i="5"/>
  <c r="D2737" i="5"/>
  <c r="D2736" i="5"/>
  <c r="D2735" i="5"/>
  <c r="D2734" i="5"/>
  <c r="D2733" i="5"/>
  <c r="E2732" i="5"/>
  <c r="D2732" i="5"/>
  <c r="D2731" i="5"/>
  <c r="D2730" i="5"/>
  <c r="D2729" i="5"/>
  <c r="D2728" i="5"/>
  <c r="D2727" i="5"/>
  <c r="D2726" i="5"/>
  <c r="D2725" i="5"/>
  <c r="D2724" i="5"/>
  <c r="D2723" i="5"/>
  <c r="E2722" i="5"/>
  <c r="D2722" i="5"/>
  <c r="D2721" i="5"/>
  <c r="D2720" i="5"/>
  <c r="D2719" i="5"/>
  <c r="D2718" i="5"/>
  <c r="D2717" i="5"/>
  <c r="D2716" i="5"/>
  <c r="D2715" i="5"/>
  <c r="D2714" i="5"/>
  <c r="D2713" i="5"/>
  <c r="E2712" i="5"/>
  <c r="D2712" i="5"/>
  <c r="D2711" i="5"/>
  <c r="D2710" i="5"/>
  <c r="D2709" i="5"/>
  <c r="D2708" i="5"/>
  <c r="D2707" i="5"/>
  <c r="D2706" i="5"/>
  <c r="D2705" i="5"/>
  <c r="D2704" i="5"/>
  <c r="D2703" i="5"/>
  <c r="E2702" i="5"/>
  <c r="D2702" i="5"/>
  <c r="D2701" i="5"/>
  <c r="D2700" i="5"/>
  <c r="D2699" i="5"/>
  <c r="D2698" i="5"/>
  <c r="D2697" i="5"/>
  <c r="D2696" i="5"/>
  <c r="D2695" i="5"/>
  <c r="D2694" i="5"/>
  <c r="D2693" i="5"/>
  <c r="E2692" i="5"/>
  <c r="D2692" i="5"/>
  <c r="D2691" i="5"/>
  <c r="D2690" i="5"/>
  <c r="D2689" i="5"/>
  <c r="D2688" i="5"/>
  <c r="D2687" i="5"/>
  <c r="D2686" i="5"/>
  <c r="D2685" i="5"/>
  <c r="D2684" i="5"/>
  <c r="D2683" i="5"/>
  <c r="E2682" i="5"/>
  <c r="D2682" i="5"/>
  <c r="D2681" i="5"/>
  <c r="D2680" i="5"/>
  <c r="D2679" i="5"/>
  <c r="D2678" i="5"/>
  <c r="D2677" i="5"/>
  <c r="D2676" i="5"/>
  <c r="D2675" i="5"/>
  <c r="D2674" i="5"/>
  <c r="D2673" i="5"/>
  <c r="E2672" i="5"/>
  <c r="D2672" i="5"/>
  <c r="D2671" i="5"/>
  <c r="D2670" i="5"/>
  <c r="D2669" i="5"/>
  <c r="D2668" i="5"/>
  <c r="D2667" i="5"/>
  <c r="D2666" i="5"/>
  <c r="D2665" i="5"/>
  <c r="D2664" i="5"/>
  <c r="D2663" i="5"/>
  <c r="E2662" i="5"/>
  <c r="D2662" i="5"/>
  <c r="D2661" i="5"/>
  <c r="D2660" i="5"/>
  <c r="D2659" i="5"/>
  <c r="D2658" i="5"/>
  <c r="D2657" i="5"/>
  <c r="D2656" i="5"/>
  <c r="D2655" i="5"/>
  <c r="D2654" i="5"/>
  <c r="D2653" i="5"/>
  <c r="E2652" i="5"/>
  <c r="D2652" i="5"/>
  <c r="D2651" i="5"/>
  <c r="D2650" i="5"/>
  <c r="D2649" i="5"/>
  <c r="D2648" i="5"/>
  <c r="D2647" i="5"/>
  <c r="D2646" i="5"/>
  <c r="D2645" i="5"/>
  <c r="D2644" i="5"/>
  <c r="D2643" i="5"/>
  <c r="E2642" i="5"/>
  <c r="D2642" i="5"/>
  <c r="D2641" i="5"/>
  <c r="D2640" i="5"/>
  <c r="D2639" i="5"/>
  <c r="D2638" i="5"/>
  <c r="D2637" i="5"/>
  <c r="D2636" i="5"/>
  <c r="D2635" i="5"/>
  <c r="D2634" i="5"/>
  <c r="D2633" i="5"/>
  <c r="E2632" i="5"/>
  <c r="D2632" i="5"/>
  <c r="D2631" i="5"/>
  <c r="D2630" i="5"/>
  <c r="D2629" i="5"/>
  <c r="D2628" i="5"/>
  <c r="D2627" i="5"/>
  <c r="D2626" i="5"/>
  <c r="D2625" i="5"/>
  <c r="D2624" i="5"/>
  <c r="D2623" i="5"/>
  <c r="E2622" i="5"/>
  <c r="D2622" i="5"/>
  <c r="D2621" i="5"/>
  <c r="D2620" i="5"/>
  <c r="D2619" i="5"/>
  <c r="D2618" i="5"/>
  <c r="D2617" i="5"/>
  <c r="D2616" i="5"/>
  <c r="D2615" i="5"/>
  <c r="D2614" i="5"/>
  <c r="D2613" i="5"/>
  <c r="E2612" i="5"/>
  <c r="D2612" i="5"/>
  <c r="D2611" i="5"/>
  <c r="D2610" i="5"/>
  <c r="D2609" i="5"/>
  <c r="D2608" i="5"/>
  <c r="D2607" i="5"/>
  <c r="D2606" i="5"/>
  <c r="D2605" i="5"/>
  <c r="D2604" i="5"/>
  <c r="D2603" i="5"/>
  <c r="E2602" i="5"/>
  <c r="D2602" i="5"/>
  <c r="D2601" i="5"/>
  <c r="D2600" i="5"/>
  <c r="D2599" i="5"/>
  <c r="D2598" i="5"/>
  <c r="D2597" i="5"/>
  <c r="D2596" i="5"/>
  <c r="D2595" i="5"/>
  <c r="D2594" i="5"/>
  <c r="D2593" i="5"/>
  <c r="E2592" i="5"/>
  <c r="D2592" i="5"/>
  <c r="D2591" i="5"/>
  <c r="D2590" i="5"/>
  <c r="D2589" i="5"/>
  <c r="D2588" i="5"/>
  <c r="D2587" i="5"/>
  <c r="D2586" i="5"/>
  <c r="D2585" i="5"/>
  <c r="D2584" i="5"/>
  <c r="D2583" i="5"/>
  <c r="E2582" i="5"/>
  <c r="D2582" i="5"/>
  <c r="D2581" i="5"/>
  <c r="D2580" i="5"/>
  <c r="D2579" i="5"/>
  <c r="D2578" i="5"/>
  <c r="D2577" i="5"/>
  <c r="D2576" i="5"/>
  <c r="D2575" i="5"/>
  <c r="D2574" i="5"/>
  <c r="D2573" i="5"/>
  <c r="E2572" i="5"/>
  <c r="D2572" i="5"/>
  <c r="D2571" i="5"/>
  <c r="D2570" i="5"/>
  <c r="D2569" i="5"/>
  <c r="D2568" i="5"/>
  <c r="D2567" i="5"/>
  <c r="D2566" i="5"/>
  <c r="D2565" i="5"/>
  <c r="D2564" i="5"/>
  <c r="D2563" i="5"/>
  <c r="E2562" i="5"/>
  <c r="D2562" i="5"/>
  <c r="D2561" i="5"/>
  <c r="D2560" i="5"/>
  <c r="D2559" i="5"/>
  <c r="D2558" i="5"/>
  <c r="D2557" i="5"/>
  <c r="D2556" i="5"/>
  <c r="D2555" i="5"/>
  <c r="D2554" i="5"/>
  <c r="D2553" i="5"/>
  <c r="E2552" i="5"/>
  <c r="D2552" i="5"/>
  <c r="D2551" i="5"/>
  <c r="D2550" i="5"/>
  <c r="D2549" i="5"/>
  <c r="D2548" i="5"/>
  <c r="D2547" i="5"/>
  <c r="D2546" i="5"/>
  <c r="D2545" i="5"/>
  <c r="D2544" i="5"/>
  <c r="D2543" i="5"/>
  <c r="E2542" i="5"/>
  <c r="D2542" i="5"/>
  <c r="D2541" i="5"/>
  <c r="D2540" i="5"/>
  <c r="D2539" i="5"/>
  <c r="D2538" i="5"/>
  <c r="D2537" i="5"/>
  <c r="D2536" i="5"/>
  <c r="D2535" i="5"/>
  <c r="D2534" i="5"/>
  <c r="D2533" i="5"/>
  <c r="E2532" i="5"/>
  <c r="D2532" i="5"/>
  <c r="D2531" i="5"/>
  <c r="D2530" i="5"/>
  <c r="D2529" i="5"/>
  <c r="D2528" i="5"/>
  <c r="D2527" i="5"/>
  <c r="D2526" i="5"/>
  <c r="D2525" i="5"/>
  <c r="D2524" i="5"/>
  <c r="D2523" i="5"/>
  <c r="E2522" i="5"/>
  <c r="D2522" i="5"/>
  <c r="D2521" i="5"/>
  <c r="D2520" i="5"/>
  <c r="D2519" i="5"/>
  <c r="D2518" i="5"/>
  <c r="D2517" i="5"/>
  <c r="D2516" i="5"/>
  <c r="D2515" i="5"/>
  <c r="D2514" i="5"/>
  <c r="D2513" i="5"/>
  <c r="E2512" i="5"/>
  <c r="D2512" i="5"/>
  <c r="D2511" i="5"/>
  <c r="D2510" i="5"/>
  <c r="D2509" i="5"/>
  <c r="D2508" i="5"/>
  <c r="D2507" i="5"/>
  <c r="D2506" i="5"/>
  <c r="D2505" i="5"/>
  <c r="D2504" i="5"/>
  <c r="D2503" i="5"/>
  <c r="E2502" i="5"/>
  <c r="D2502" i="5"/>
  <c r="D2501" i="5"/>
  <c r="D2500" i="5"/>
  <c r="D2499" i="5"/>
  <c r="D2498" i="5"/>
  <c r="D2497" i="5"/>
  <c r="D2496" i="5"/>
  <c r="D2495" i="5"/>
  <c r="D2494" i="5"/>
  <c r="D2493" i="5"/>
  <c r="E2492" i="5"/>
  <c r="D2492" i="5"/>
  <c r="D2491" i="5"/>
  <c r="D2490" i="5"/>
  <c r="D2489" i="5"/>
  <c r="D2488" i="5"/>
  <c r="D2487" i="5"/>
  <c r="D2486" i="5"/>
  <c r="D2485" i="5"/>
  <c r="D2484" i="5"/>
  <c r="D2483" i="5"/>
  <c r="E2482" i="5"/>
  <c r="D2482" i="5"/>
  <c r="D2481" i="5"/>
  <c r="D2480" i="5"/>
  <c r="D2479" i="5"/>
  <c r="D2478" i="5"/>
  <c r="D2477" i="5"/>
  <c r="D2476" i="5"/>
  <c r="D2475" i="5"/>
  <c r="D2474" i="5"/>
  <c r="D2473" i="5"/>
  <c r="E2472" i="5"/>
  <c r="D2472" i="5"/>
  <c r="D2471" i="5"/>
  <c r="D2470" i="5"/>
  <c r="D2469" i="5"/>
  <c r="D2468" i="5"/>
  <c r="D2467" i="5"/>
  <c r="D2466" i="5"/>
  <c r="D2465" i="5"/>
  <c r="D2464" i="5"/>
  <c r="D2463" i="5"/>
  <c r="E2462" i="5"/>
  <c r="D2462" i="5"/>
  <c r="D2461" i="5"/>
  <c r="D2460" i="5"/>
  <c r="D2459" i="5"/>
  <c r="D2458" i="5"/>
  <c r="D2457" i="5"/>
  <c r="D2456" i="5"/>
  <c r="D2455" i="5"/>
  <c r="D2454" i="5"/>
  <c r="D2453" i="5"/>
  <c r="E2452" i="5"/>
  <c r="D2452" i="5"/>
  <c r="D2451" i="5"/>
  <c r="D2450" i="5"/>
  <c r="D2449" i="5"/>
  <c r="D2448" i="5"/>
  <c r="D2447" i="5"/>
  <c r="D2446" i="5"/>
  <c r="D2445" i="5"/>
  <c r="D2444" i="5"/>
  <c r="D2443" i="5"/>
  <c r="E2442" i="5"/>
  <c r="D2442" i="5"/>
  <c r="D2441" i="5"/>
  <c r="D2440" i="5"/>
  <c r="D2439" i="5"/>
  <c r="D2438" i="5"/>
  <c r="D2437" i="5"/>
  <c r="D2436" i="5"/>
  <c r="D2435" i="5"/>
  <c r="D2434" i="5"/>
  <c r="D2433" i="5"/>
  <c r="E2432" i="5"/>
  <c r="D2432" i="5"/>
  <c r="D2431" i="5"/>
  <c r="D2430" i="5"/>
  <c r="D2429" i="5"/>
  <c r="D2428" i="5"/>
  <c r="D2427" i="5"/>
  <c r="D2426" i="5"/>
  <c r="D2425" i="5"/>
  <c r="D2424" i="5"/>
  <c r="D2423" i="5"/>
  <c r="E2422" i="5"/>
  <c r="D2422" i="5"/>
  <c r="D2421" i="5"/>
  <c r="D2420" i="5"/>
  <c r="D2419" i="5"/>
  <c r="D2418" i="5"/>
  <c r="D2417" i="5"/>
  <c r="D2416" i="5"/>
  <c r="D2415" i="5"/>
  <c r="D2414" i="5"/>
  <c r="D2413" i="5"/>
  <c r="E2412" i="5"/>
  <c r="D2412" i="5"/>
  <c r="D2411" i="5"/>
  <c r="D2410" i="5"/>
  <c r="D2409" i="5"/>
  <c r="D2408" i="5"/>
  <c r="D2407" i="5"/>
  <c r="D2406" i="5"/>
  <c r="D2405" i="5"/>
  <c r="D2404" i="5"/>
  <c r="D2403" i="5"/>
  <c r="E2402" i="5"/>
  <c r="D2402" i="5"/>
  <c r="D2401" i="5"/>
  <c r="D2400" i="5"/>
  <c r="D2399" i="5"/>
  <c r="D2398" i="5"/>
  <c r="D2397" i="5"/>
  <c r="D2396" i="5"/>
  <c r="D2395" i="5"/>
  <c r="D2394" i="5"/>
  <c r="D2393" i="5"/>
  <c r="E2392" i="5"/>
  <c r="D2392" i="5"/>
  <c r="D2391" i="5"/>
  <c r="D2390" i="5"/>
  <c r="D2389" i="5"/>
  <c r="D2388" i="5"/>
  <c r="D2387" i="5"/>
  <c r="D2386" i="5"/>
  <c r="D2385" i="5"/>
  <c r="D2384" i="5"/>
  <c r="D2383" i="5"/>
  <c r="E2382" i="5"/>
  <c r="D2382" i="5"/>
  <c r="D2381" i="5"/>
  <c r="D2380" i="5"/>
  <c r="D2379" i="5"/>
  <c r="D2378" i="5"/>
  <c r="D2377" i="5"/>
  <c r="D2376" i="5"/>
  <c r="D2375" i="5"/>
  <c r="D2374" i="5"/>
  <c r="D2373" i="5"/>
  <c r="E2372" i="5"/>
  <c r="D2372" i="5"/>
  <c r="D2371" i="5"/>
  <c r="D2370" i="5"/>
  <c r="D2369" i="5"/>
  <c r="D2368" i="5"/>
  <c r="D2367" i="5"/>
  <c r="D2366" i="5"/>
  <c r="D2365" i="5"/>
  <c r="D2364" i="5"/>
  <c r="D2363" i="5"/>
  <c r="E2362" i="5"/>
  <c r="D2362" i="5"/>
  <c r="D2361" i="5"/>
  <c r="D2360" i="5"/>
  <c r="D2359" i="5"/>
  <c r="D2358" i="5"/>
  <c r="D2357" i="5"/>
  <c r="D2356" i="5"/>
  <c r="D2355" i="5"/>
  <c r="D2354" i="5"/>
  <c r="D2353" i="5"/>
  <c r="E2352" i="5"/>
  <c r="D2352" i="5"/>
  <c r="D2351" i="5"/>
  <c r="D2350" i="5"/>
  <c r="D2349" i="5"/>
  <c r="D2348" i="5"/>
  <c r="D2347" i="5"/>
  <c r="D2346" i="5"/>
  <c r="D2345" i="5"/>
  <c r="D2344" i="5"/>
  <c r="D2343" i="5"/>
  <c r="E2342" i="5"/>
  <c r="D2342" i="5"/>
  <c r="D2341" i="5"/>
  <c r="D2340" i="5"/>
  <c r="D2339" i="5"/>
  <c r="D2338" i="5"/>
  <c r="D2337" i="5"/>
  <c r="D2336" i="5"/>
  <c r="D2335" i="5"/>
  <c r="D2334" i="5"/>
  <c r="D2333" i="5"/>
  <c r="E2332" i="5"/>
  <c r="D2332" i="5"/>
  <c r="D2331" i="5"/>
  <c r="D2330" i="5"/>
  <c r="D2329" i="5"/>
  <c r="D2328" i="5"/>
  <c r="D2327" i="5"/>
  <c r="D2326" i="5"/>
  <c r="D2325" i="5"/>
  <c r="D2324" i="5"/>
  <c r="D2323" i="5"/>
  <c r="E2322" i="5"/>
  <c r="D2322" i="5"/>
  <c r="D2321" i="5"/>
  <c r="D2320" i="5"/>
  <c r="D2319" i="5"/>
  <c r="D2318" i="5"/>
  <c r="D2317" i="5"/>
  <c r="D2316" i="5"/>
  <c r="D2315" i="5"/>
  <c r="D2314" i="5"/>
  <c r="D2313" i="5"/>
  <c r="E2312" i="5"/>
  <c r="D2312" i="5"/>
  <c r="D2311" i="5"/>
  <c r="D2310" i="5"/>
  <c r="D2309" i="5"/>
  <c r="D2308" i="5"/>
  <c r="D2307" i="5"/>
  <c r="D2306" i="5"/>
  <c r="D2305" i="5"/>
  <c r="D2304" i="5"/>
  <c r="D2303" i="5"/>
  <c r="E2302" i="5"/>
  <c r="D2302" i="5"/>
  <c r="D2301" i="5"/>
  <c r="D2300" i="5"/>
  <c r="D2299" i="5"/>
  <c r="D2298" i="5"/>
  <c r="D2297" i="5"/>
  <c r="D2296" i="5"/>
  <c r="D2295" i="5"/>
  <c r="D2294" i="5"/>
  <c r="D2293" i="5"/>
  <c r="E2292" i="5"/>
  <c r="D2292" i="5"/>
  <c r="D2291" i="5"/>
  <c r="D2290" i="5"/>
  <c r="D2289" i="5"/>
  <c r="D2288" i="5"/>
  <c r="D2287" i="5"/>
  <c r="D2286" i="5"/>
  <c r="D2285" i="5"/>
  <c r="D2284" i="5"/>
  <c r="D2283" i="5"/>
  <c r="E2282" i="5"/>
  <c r="D2282" i="5"/>
  <c r="D2281" i="5"/>
  <c r="D2280" i="5"/>
  <c r="D2279" i="5"/>
  <c r="D2278" i="5"/>
  <c r="D2277" i="5"/>
  <c r="D2276" i="5"/>
  <c r="D2275" i="5"/>
  <c r="D2274" i="5"/>
  <c r="D2273" i="5"/>
  <c r="E2272" i="5"/>
  <c r="D2272" i="5"/>
  <c r="D2271" i="5"/>
  <c r="D2270" i="5"/>
  <c r="D2269" i="5"/>
  <c r="D2268" i="5"/>
  <c r="D2267" i="5"/>
  <c r="D2266" i="5"/>
  <c r="D2265" i="5"/>
  <c r="D2264" i="5"/>
  <c r="D2263" i="5"/>
  <c r="E2262" i="5"/>
  <c r="D2262" i="5"/>
  <c r="D2261" i="5"/>
  <c r="D2260" i="5"/>
  <c r="D2259" i="5"/>
  <c r="D2258" i="5"/>
  <c r="D2257" i="5"/>
  <c r="D2256" i="5"/>
  <c r="D2255" i="5"/>
  <c r="D2254" i="5"/>
  <c r="D2253" i="5"/>
  <c r="E2252" i="5"/>
  <c r="D2252" i="5"/>
  <c r="D2251" i="5"/>
  <c r="D2250" i="5"/>
  <c r="D2249" i="5"/>
  <c r="D2248" i="5"/>
  <c r="D2247" i="5"/>
  <c r="D2246" i="5"/>
  <c r="D2245" i="5"/>
  <c r="D2244" i="5"/>
  <c r="D2243" i="5"/>
  <c r="E2242" i="5"/>
  <c r="D2242" i="5"/>
  <c r="D2241" i="5"/>
  <c r="D2240" i="5"/>
  <c r="D2239" i="5"/>
  <c r="D2238" i="5"/>
  <c r="D2237" i="5"/>
  <c r="D2236" i="5"/>
  <c r="D2235" i="5"/>
  <c r="D2234" i="5"/>
  <c r="D2233" i="5"/>
  <c r="E2232" i="5"/>
  <c r="D2232" i="5"/>
  <c r="D2231" i="5"/>
  <c r="D2230" i="5"/>
  <c r="D2229" i="5"/>
  <c r="D2228" i="5"/>
  <c r="D2227" i="5"/>
  <c r="D2226" i="5"/>
  <c r="D2225" i="5"/>
  <c r="D2224" i="5"/>
  <c r="D2223" i="5"/>
  <c r="E2222" i="5"/>
  <c r="D2222" i="5"/>
  <c r="D2221" i="5"/>
  <c r="D2220" i="5"/>
  <c r="D2219" i="5"/>
  <c r="D2218" i="5"/>
  <c r="D2217" i="5"/>
  <c r="D2216" i="5"/>
  <c r="D2215" i="5"/>
  <c r="D2214" i="5"/>
  <c r="D2213" i="5"/>
  <c r="E2212" i="5"/>
  <c r="D2212" i="5"/>
  <c r="D2211" i="5"/>
  <c r="D2210" i="5"/>
  <c r="D2209" i="5"/>
  <c r="D2208" i="5"/>
  <c r="D2207" i="5"/>
  <c r="D2206" i="5"/>
  <c r="D2205" i="5"/>
  <c r="D2204" i="5"/>
  <c r="D2203" i="5"/>
  <c r="E2202" i="5"/>
  <c r="D2202" i="5"/>
  <c r="D2201" i="5"/>
  <c r="D2200" i="5"/>
  <c r="D2199" i="5"/>
  <c r="D2198" i="5"/>
  <c r="D2197" i="5"/>
  <c r="D2196" i="5"/>
  <c r="D2195" i="5"/>
  <c r="D2194" i="5"/>
  <c r="D2193" i="5"/>
  <c r="E2192" i="5"/>
  <c r="D2192" i="5"/>
  <c r="D2191" i="5"/>
  <c r="D2190" i="5"/>
  <c r="D2189" i="5"/>
  <c r="D2188" i="5"/>
  <c r="D2187" i="5"/>
  <c r="D2186" i="5"/>
  <c r="D2185" i="5"/>
  <c r="D2184" i="5"/>
  <c r="D2183" i="5"/>
  <c r="E2182" i="5"/>
  <c r="D2182" i="5"/>
  <c r="D2181" i="5"/>
  <c r="D2180" i="5"/>
  <c r="D2179" i="5"/>
  <c r="D2178" i="5"/>
  <c r="D2177" i="5"/>
  <c r="D2176" i="5"/>
  <c r="D2175" i="5"/>
  <c r="D2174" i="5"/>
  <c r="D2173" i="5"/>
  <c r="E2172" i="5"/>
  <c r="D2172" i="5"/>
  <c r="D2171" i="5"/>
  <c r="D2170" i="5"/>
  <c r="D2169" i="5"/>
  <c r="D2168" i="5"/>
  <c r="D2167" i="5"/>
  <c r="D2166" i="5"/>
  <c r="D2165" i="5"/>
  <c r="D2164" i="5"/>
  <c r="D2163" i="5"/>
  <c r="E2162" i="5"/>
  <c r="D2162" i="5"/>
  <c r="D2161" i="5"/>
  <c r="D2160" i="5"/>
  <c r="D2159" i="5"/>
  <c r="D2158" i="5"/>
  <c r="D2157" i="5"/>
  <c r="D2156" i="5"/>
  <c r="D2155" i="5"/>
  <c r="D2154" i="5"/>
  <c r="D2153" i="5"/>
  <c r="E2152" i="5"/>
  <c r="D2152" i="5"/>
  <c r="D2151" i="5"/>
  <c r="D2150" i="5"/>
  <c r="D2149" i="5"/>
  <c r="D2148" i="5"/>
  <c r="D2147" i="5"/>
  <c r="D2146" i="5"/>
  <c r="D2145" i="5"/>
  <c r="D2144" i="5"/>
  <c r="D2143" i="5"/>
  <c r="E2142" i="5"/>
  <c r="D2142" i="5"/>
  <c r="D2141" i="5"/>
  <c r="D2140" i="5"/>
  <c r="D2139" i="5"/>
  <c r="D2138" i="5"/>
  <c r="D2137" i="5"/>
  <c r="D2136" i="5"/>
  <c r="D2135" i="5"/>
  <c r="D2134" i="5"/>
  <c r="D2133" i="5"/>
  <c r="E2132" i="5"/>
  <c r="D2132" i="5"/>
  <c r="D2131" i="5"/>
  <c r="D2130" i="5"/>
  <c r="D2129" i="5"/>
  <c r="D2128" i="5"/>
  <c r="D2127" i="5"/>
  <c r="D2126" i="5"/>
  <c r="D2125" i="5"/>
  <c r="D2124" i="5"/>
  <c r="D2123" i="5"/>
  <c r="E2122" i="5"/>
  <c r="D2122" i="5"/>
  <c r="D2121" i="5"/>
  <c r="D2120" i="5"/>
  <c r="D2119" i="5"/>
  <c r="D2118" i="5"/>
  <c r="D2117" i="5"/>
  <c r="D2116" i="5"/>
  <c r="D2115" i="5"/>
  <c r="D2114" i="5"/>
  <c r="D2113" i="5"/>
  <c r="E2112" i="5"/>
  <c r="D2112" i="5"/>
  <c r="D2111" i="5"/>
  <c r="D2110" i="5"/>
  <c r="D2109" i="5"/>
  <c r="D2108" i="5"/>
  <c r="D2107" i="5"/>
  <c r="D2106" i="5"/>
  <c r="D2105" i="5"/>
  <c r="D2104" i="5"/>
  <c r="D2103" i="5"/>
  <c r="E2102" i="5"/>
  <c r="D2102" i="5"/>
  <c r="D2101" i="5"/>
  <c r="D2100" i="5"/>
  <c r="D2099" i="5"/>
  <c r="D2098" i="5"/>
  <c r="D2097" i="5"/>
  <c r="D2096" i="5"/>
  <c r="D2095" i="5"/>
  <c r="D2094" i="5"/>
  <c r="D2093" i="5"/>
  <c r="E2092" i="5"/>
  <c r="D2092" i="5"/>
  <c r="D2091" i="5"/>
  <c r="D2090" i="5"/>
  <c r="D2089" i="5"/>
  <c r="D2088" i="5"/>
  <c r="D2087" i="5"/>
  <c r="D2086" i="5"/>
  <c r="D2085" i="5"/>
  <c r="D2084" i="5"/>
  <c r="D2083" i="5"/>
  <c r="E2082" i="5"/>
  <c r="D2082" i="5"/>
  <c r="D2081" i="5"/>
  <c r="D2080" i="5"/>
  <c r="D2079" i="5"/>
  <c r="D2078" i="5"/>
  <c r="D2077" i="5"/>
  <c r="D2076" i="5"/>
  <c r="D2075" i="5"/>
  <c r="D2074" i="5"/>
  <c r="D2073" i="5"/>
  <c r="E2072" i="5"/>
  <c r="D2072" i="5"/>
  <c r="D2071" i="5"/>
  <c r="D2070" i="5"/>
  <c r="D2069" i="5"/>
  <c r="D2068" i="5"/>
  <c r="D2067" i="5"/>
  <c r="D2066" i="5"/>
  <c r="D2065" i="5"/>
  <c r="D2064" i="5"/>
  <c r="D2063" i="5"/>
  <c r="E2062" i="5"/>
  <c r="D2062" i="5"/>
  <c r="D2061" i="5"/>
  <c r="D2060" i="5"/>
  <c r="D2059" i="5"/>
  <c r="D2058" i="5"/>
  <c r="D2057" i="5"/>
  <c r="D2056" i="5"/>
  <c r="D2055" i="5"/>
  <c r="D2054" i="5"/>
  <c r="D2053" i="5"/>
  <c r="E2052" i="5"/>
  <c r="D2052" i="5"/>
  <c r="D2051" i="5"/>
  <c r="D2050" i="5"/>
  <c r="D2049" i="5"/>
  <c r="D2048" i="5"/>
  <c r="D2047" i="5"/>
  <c r="D2046" i="5"/>
  <c r="D2045" i="5"/>
  <c r="D2044" i="5"/>
  <c r="D2043" i="5"/>
  <c r="E2042" i="5"/>
  <c r="D2042" i="5"/>
  <c r="D2041" i="5"/>
  <c r="D2040" i="5"/>
  <c r="D2039" i="5"/>
  <c r="D2038" i="5"/>
  <c r="D2037" i="5"/>
  <c r="D2036" i="5"/>
  <c r="D2035" i="5"/>
  <c r="D2034" i="5"/>
  <c r="D2033" i="5"/>
  <c r="E2032" i="5"/>
  <c r="D2032" i="5"/>
  <c r="D2031" i="5"/>
  <c r="D2030" i="5"/>
  <c r="D2029" i="5"/>
  <c r="D2028" i="5"/>
  <c r="D2027" i="5"/>
  <c r="D2026" i="5"/>
  <c r="D2025" i="5"/>
  <c r="D2024" i="5"/>
  <c r="D2023" i="5"/>
  <c r="E2022" i="5"/>
  <c r="D2022" i="5"/>
  <c r="D2021" i="5"/>
  <c r="D2020" i="5"/>
  <c r="D2019" i="5"/>
  <c r="D2018" i="5"/>
  <c r="D2017" i="5"/>
  <c r="D2016" i="5"/>
  <c r="D2015" i="5"/>
  <c r="D2014" i="5"/>
  <c r="D2013" i="5"/>
  <c r="E2012" i="5"/>
  <c r="D2012" i="5"/>
  <c r="D2011" i="5"/>
  <c r="D2010" i="5"/>
  <c r="D2009" i="5"/>
  <c r="D2008" i="5"/>
  <c r="D2007" i="5"/>
  <c r="D2006" i="5"/>
  <c r="D2005" i="5"/>
  <c r="D2004" i="5"/>
  <c r="D2003" i="5"/>
  <c r="E2002" i="5"/>
  <c r="D2002" i="5"/>
  <c r="D2001" i="5"/>
  <c r="D2000" i="5"/>
  <c r="D1999" i="5"/>
  <c r="D1998" i="5"/>
  <c r="D1997" i="5"/>
  <c r="D1996" i="5"/>
  <c r="D1995" i="5"/>
  <c r="D1994" i="5"/>
  <c r="D1993" i="5"/>
  <c r="E1992" i="5"/>
  <c r="D1992" i="5"/>
  <c r="D1991" i="5"/>
  <c r="D1990" i="5"/>
  <c r="D1989" i="5"/>
  <c r="D1988" i="5"/>
  <c r="D1987" i="5"/>
  <c r="D1986" i="5"/>
  <c r="D1985" i="5"/>
  <c r="D1984" i="5"/>
  <c r="D1983" i="5"/>
  <c r="E1982" i="5"/>
  <c r="D1982" i="5"/>
  <c r="D1981" i="5"/>
  <c r="D1980" i="5"/>
  <c r="D1979" i="5"/>
  <c r="D1978" i="5"/>
  <c r="D1977" i="5"/>
  <c r="D1976" i="5"/>
  <c r="D1975" i="5"/>
  <c r="D1974" i="5"/>
  <c r="D1973" i="5"/>
  <c r="E1972" i="5"/>
  <c r="D1972" i="5"/>
  <c r="D1971" i="5"/>
  <c r="D1970" i="5"/>
  <c r="D1969" i="5"/>
  <c r="D1968" i="5"/>
  <c r="D1967" i="5"/>
  <c r="D1966" i="5"/>
  <c r="D1965" i="5"/>
  <c r="D1964" i="5"/>
  <c r="D1963" i="5"/>
  <c r="E1962" i="5"/>
  <c r="D1962" i="5"/>
  <c r="D1961" i="5"/>
  <c r="D1960" i="5"/>
  <c r="D1959" i="5"/>
  <c r="D1958" i="5"/>
  <c r="D1957" i="5"/>
  <c r="D1956" i="5"/>
  <c r="D1955" i="5"/>
  <c r="D1954" i="5"/>
  <c r="D1953" i="5"/>
  <c r="E1952" i="5"/>
  <c r="D1952" i="5"/>
  <c r="D1951" i="5"/>
  <c r="D1950" i="5"/>
  <c r="D1949" i="5"/>
  <c r="D1948" i="5"/>
  <c r="D1947" i="5"/>
  <c r="D1946" i="5"/>
  <c r="D1945" i="5"/>
  <c r="D1944" i="5"/>
  <c r="D1943" i="5"/>
  <c r="E1942" i="5"/>
  <c r="D1942" i="5"/>
  <c r="D1941" i="5"/>
  <c r="D1940" i="5"/>
  <c r="D1939" i="5"/>
  <c r="D1938" i="5"/>
  <c r="D1937" i="5"/>
  <c r="D1936" i="5"/>
  <c r="D1935" i="5"/>
  <c r="D1934" i="5"/>
  <c r="D1933" i="5"/>
  <c r="E1932" i="5"/>
  <c r="D1932" i="5"/>
  <c r="D1931" i="5"/>
  <c r="D1930" i="5"/>
  <c r="D1929" i="5"/>
  <c r="D1928" i="5"/>
  <c r="D1927" i="5"/>
  <c r="D1926" i="5"/>
  <c r="D1925" i="5"/>
  <c r="D1924" i="5"/>
  <c r="D1923" i="5"/>
  <c r="E1922" i="5"/>
  <c r="D1922" i="5"/>
  <c r="D1921" i="5"/>
  <c r="D1920" i="5"/>
  <c r="D1919" i="5"/>
  <c r="D1918" i="5"/>
  <c r="D1917" i="5"/>
  <c r="D1916" i="5"/>
  <c r="D1915" i="5"/>
  <c r="D1914" i="5"/>
  <c r="D1913" i="5"/>
  <c r="E1912" i="5"/>
  <c r="D1912" i="5"/>
  <c r="D1911" i="5"/>
  <c r="D1910" i="5"/>
  <c r="D1909" i="5"/>
  <c r="D1908" i="5"/>
  <c r="D1907" i="5"/>
  <c r="D1906" i="5"/>
  <c r="D1905" i="5"/>
  <c r="D1904" i="5"/>
  <c r="D1903" i="5"/>
  <c r="E1902" i="5"/>
  <c r="D1902" i="5"/>
  <c r="D1901" i="5"/>
  <c r="D1900" i="5"/>
  <c r="D1899" i="5"/>
  <c r="D1898" i="5"/>
  <c r="D1897" i="5"/>
  <c r="D1896" i="5"/>
  <c r="D1895" i="5"/>
  <c r="D1894" i="5"/>
  <c r="D1893" i="5"/>
  <c r="E1892" i="5"/>
  <c r="D1892" i="5"/>
  <c r="D1891" i="5"/>
  <c r="D1890" i="5"/>
  <c r="D1889" i="5"/>
  <c r="D1888" i="5"/>
  <c r="D1887" i="5"/>
  <c r="D1886" i="5"/>
  <c r="D1885" i="5"/>
  <c r="D1884" i="5"/>
  <c r="D1883" i="5"/>
  <c r="E1882" i="5"/>
  <c r="D1882" i="5"/>
  <c r="D1881" i="5"/>
  <c r="D1880" i="5"/>
  <c r="D1879" i="5"/>
  <c r="D1878" i="5"/>
  <c r="D1877" i="5"/>
  <c r="D1876" i="5"/>
  <c r="D1875" i="5"/>
  <c r="D1874" i="5"/>
  <c r="D1873" i="5"/>
  <c r="E1872" i="5"/>
  <c r="D1872" i="5"/>
  <c r="D1871" i="5"/>
  <c r="D1870" i="5"/>
  <c r="D1869" i="5"/>
  <c r="D1868" i="5"/>
  <c r="D1867" i="5"/>
  <c r="D1866" i="5"/>
  <c r="D1865" i="5"/>
  <c r="D1864" i="5"/>
  <c r="D1863" i="5"/>
  <c r="E1862" i="5"/>
  <c r="D1862" i="5"/>
  <c r="D1861" i="5"/>
  <c r="D1860" i="5"/>
  <c r="D1859" i="5"/>
  <c r="D1858" i="5"/>
  <c r="D1857" i="5"/>
  <c r="D1856" i="5"/>
  <c r="D1855" i="5"/>
  <c r="D1854" i="5"/>
  <c r="D1853" i="5"/>
  <c r="E1852" i="5"/>
  <c r="D1852" i="5"/>
  <c r="D1851" i="5"/>
  <c r="D1850" i="5"/>
  <c r="D1849" i="5"/>
  <c r="D1848" i="5"/>
  <c r="D1847" i="5"/>
  <c r="D1846" i="5"/>
  <c r="D1845" i="5"/>
  <c r="D1844" i="5"/>
  <c r="D1843" i="5"/>
  <c r="E1842" i="5"/>
  <c r="D1842" i="5"/>
  <c r="D1841" i="5"/>
  <c r="D1840" i="5"/>
  <c r="D1839" i="5"/>
  <c r="D1838" i="5"/>
  <c r="D1837" i="5"/>
  <c r="D1836" i="5"/>
  <c r="D1835" i="5"/>
  <c r="D1834" i="5"/>
  <c r="D1833" i="5"/>
  <c r="E1832" i="5"/>
  <c r="D1832" i="5"/>
  <c r="D1831" i="5"/>
  <c r="D1830" i="5"/>
  <c r="D1829" i="5"/>
  <c r="D1828" i="5"/>
  <c r="D1827" i="5"/>
  <c r="D1826" i="5"/>
  <c r="D1825" i="5"/>
  <c r="D1824" i="5"/>
  <c r="D1823" i="5"/>
  <c r="E1822" i="5"/>
  <c r="D1822" i="5"/>
  <c r="D1821" i="5"/>
  <c r="D1820" i="5"/>
  <c r="D1819" i="5"/>
  <c r="D1818" i="5"/>
  <c r="D1817" i="5"/>
  <c r="D1816" i="5"/>
  <c r="D1815" i="5"/>
  <c r="D1814" i="5"/>
  <c r="D1813" i="5"/>
  <c r="E1812" i="5"/>
  <c r="D1812" i="5"/>
  <c r="D1811" i="5"/>
  <c r="D1810" i="5"/>
  <c r="D1809" i="5"/>
  <c r="D1808" i="5"/>
  <c r="D1807" i="5"/>
  <c r="D1806" i="5"/>
  <c r="D1805" i="5"/>
  <c r="D1804" i="5"/>
  <c r="D1803" i="5"/>
  <c r="E1802" i="5"/>
  <c r="D1802" i="5"/>
  <c r="D1801" i="5"/>
  <c r="D1800" i="5"/>
  <c r="D1799" i="5"/>
  <c r="D1798" i="5"/>
  <c r="D1797" i="5"/>
  <c r="D1796" i="5"/>
  <c r="D1795" i="5"/>
  <c r="D1794" i="5"/>
  <c r="D1793" i="5"/>
  <c r="E1792" i="5"/>
  <c r="D1792" i="5"/>
  <c r="D1791" i="5"/>
  <c r="D1790" i="5"/>
  <c r="D1789" i="5"/>
  <c r="D1788" i="5"/>
  <c r="D1787" i="5"/>
  <c r="D1786" i="5"/>
  <c r="D1785" i="5"/>
  <c r="D1784" i="5"/>
  <c r="D1783" i="5"/>
  <c r="E1782" i="5"/>
  <c r="D1782" i="5"/>
  <c r="D1781" i="5"/>
  <c r="D1780" i="5"/>
  <c r="D1779" i="5"/>
  <c r="D1778" i="5"/>
  <c r="D1777" i="5"/>
  <c r="D1776" i="5"/>
  <c r="D1775" i="5"/>
  <c r="D1774" i="5"/>
  <c r="D1773" i="5"/>
  <c r="E1772" i="5"/>
  <c r="D1772" i="5"/>
  <c r="D1771" i="5"/>
  <c r="D1770" i="5"/>
  <c r="D1769" i="5"/>
  <c r="D1768" i="5"/>
  <c r="D1767" i="5"/>
  <c r="D1766" i="5"/>
  <c r="D1765" i="5"/>
  <c r="D1764" i="5"/>
  <c r="D1763" i="5"/>
  <c r="E1762" i="5"/>
  <c r="D1762" i="5"/>
  <c r="D1761" i="5"/>
  <c r="D1760" i="5"/>
  <c r="D1759" i="5"/>
  <c r="D1758" i="5"/>
  <c r="D1757" i="5"/>
  <c r="D1756" i="5"/>
  <c r="D1755" i="5"/>
  <c r="D1754" i="5"/>
  <c r="D1753" i="5"/>
  <c r="E1752" i="5"/>
  <c r="D1752" i="5"/>
  <c r="D1751" i="5"/>
  <c r="D1750" i="5"/>
  <c r="D1749" i="5"/>
  <c r="D1748" i="5"/>
  <c r="D1747" i="5"/>
  <c r="D1746" i="5"/>
  <c r="D1745" i="5"/>
  <c r="D1744" i="5"/>
  <c r="D1743" i="5"/>
  <c r="E1742" i="5"/>
  <c r="D1742" i="5"/>
  <c r="D1741" i="5"/>
  <c r="D1740" i="5"/>
  <c r="D1739" i="5"/>
  <c r="D1738" i="5"/>
  <c r="D1737" i="5"/>
  <c r="D1736" i="5"/>
  <c r="D1735" i="5"/>
  <c r="D1734" i="5"/>
  <c r="D1733" i="5"/>
  <c r="E1732" i="5"/>
  <c r="D1732" i="5"/>
  <c r="D1731" i="5"/>
  <c r="D1730" i="5"/>
  <c r="D1729" i="5"/>
  <c r="D1728" i="5"/>
  <c r="D1727" i="5"/>
  <c r="D1726" i="5"/>
  <c r="D1725" i="5"/>
  <c r="D1724" i="5"/>
  <c r="D1723" i="5"/>
  <c r="E1722" i="5"/>
  <c r="D1722" i="5"/>
  <c r="D1721" i="5"/>
  <c r="D1720" i="5"/>
  <c r="D1719" i="5"/>
  <c r="D1718" i="5"/>
  <c r="D1717" i="5"/>
  <c r="D1716" i="5"/>
  <c r="D1715" i="5"/>
  <c r="D1714" i="5"/>
  <c r="D1713" i="5"/>
  <c r="E1712" i="5"/>
  <c r="D1712" i="5"/>
  <c r="D1711" i="5"/>
  <c r="D1710" i="5"/>
  <c r="D1709" i="5"/>
  <c r="D1708" i="5"/>
  <c r="D1707" i="5"/>
  <c r="D1706" i="5"/>
  <c r="D1705" i="5"/>
  <c r="D1704" i="5"/>
  <c r="D1703" i="5"/>
  <c r="E1702" i="5"/>
  <c r="D1702" i="5"/>
  <c r="D1701" i="5"/>
  <c r="D1700" i="5"/>
  <c r="D1699" i="5"/>
  <c r="D1698" i="5"/>
  <c r="D1697" i="5"/>
  <c r="D1696" i="5"/>
  <c r="D1695" i="5"/>
  <c r="D1694" i="5"/>
  <c r="D1693" i="5"/>
  <c r="E1692" i="5"/>
  <c r="D1692" i="5"/>
  <c r="D1691" i="5"/>
  <c r="D1690" i="5"/>
  <c r="D1689" i="5"/>
  <c r="D1688" i="5"/>
  <c r="D1687" i="5"/>
  <c r="D1686" i="5"/>
  <c r="D1685" i="5"/>
  <c r="D1684" i="5"/>
  <c r="D1683" i="5"/>
  <c r="E1682" i="5"/>
  <c r="D1682" i="5"/>
  <c r="D1681" i="5"/>
  <c r="D1680" i="5"/>
  <c r="D1679" i="5"/>
  <c r="D1678" i="5"/>
  <c r="D1677" i="5"/>
  <c r="D1676" i="5"/>
  <c r="D1675" i="5"/>
  <c r="D1674" i="5"/>
  <c r="D1673" i="5"/>
  <c r="E1672" i="5"/>
  <c r="D1672" i="5"/>
  <c r="D1671" i="5"/>
  <c r="D1670" i="5"/>
  <c r="D1669" i="5"/>
  <c r="D1668" i="5"/>
  <c r="D1667" i="5"/>
  <c r="D1666" i="5"/>
  <c r="D1665" i="5"/>
  <c r="D1664" i="5"/>
  <c r="D1663" i="5"/>
  <c r="E1662" i="5"/>
  <c r="D1662" i="5"/>
  <c r="D1661" i="5"/>
  <c r="D1660" i="5"/>
  <c r="D1659" i="5"/>
  <c r="D1658" i="5"/>
  <c r="D1657" i="5"/>
  <c r="D1656" i="5"/>
  <c r="D1655" i="5"/>
  <c r="D1654" i="5"/>
  <c r="D1653" i="5"/>
  <c r="E1652" i="5"/>
  <c r="D1652" i="5"/>
  <c r="D1651" i="5"/>
  <c r="D1650" i="5"/>
  <c r="D1649" i="5"/>
  <c r="D1648" i="5"/>
  <c r="D1647" i="5"/>
  <c r="D1646" i="5"/>
  <c r="D1645" i="5"/>
  <c r="D1644" i="5"/>
  <c r="D1643" i="5"/>
  <c r="E1642" i="5"/>
  <c r="D1642" i="5"/>
  <c r="D1641" i="5"/>
  <c r="D1640" i="5"/>
  <c r="D1639" i="5"/>
  <c r="D1638" i="5"/>
  <c r="D1637" i="5"/>
  <c r="D1636" i="5"/>
  <c r="D1635" i="5"/>
  <c r="D1634" i="5"/>
  <c r="D1633" i="5"/>
  <c r="E1632" i="5"/>
  <c r="D1632" i="5"/>
  <c r="D1631" i="5"/>
  <c r="D1630" i="5"/>
  <c r="D1629" i="5"/>
  <c r="D1628" i="5"/>
  <c r="D1627" i="5"/>
  <c r="D1626" i="5"/>
  <c r="D1625" i="5"/>
  <c r="D1624" i="5"/>
  <c r="D1623" i="5"/>
  <c r="E1622" i="5"/>
  <c r="D1622" i="5"/>
  <c r="D1621" i="5"/>
  <c r="D1620" i="5"/>
  <c r="D1619" i="5"/>
  <c r="D1618" i="5"/>
  <c r="D1617" i="5"/>
  <c r="D1616" i="5"/>
  <c r="D1615" i="5"/>
  <c r="D1614" i="5"/>
  <c r="D1613" i="5"/>
  <c r="E1612" i="5"/>
  <c r="D1612" i="5"/>
  <c r="D1611" i="5"/>
  <c r="D1610" i="5"/>
  <c r="D1609" i="5"/>
  <c r="D1608" i="5"/>
  <c r="D1607" i="5"/>
  <c r="D1606" i="5"/>
  <c r="D1605" i="5"/>
  <c r="D1604" i="5"/>
  <c r="D1603" i="5"/>
  <c r="E1602" i="5"/>
  <c r="D1602" i="5"/>
  <c r="D1601" i="5"/>
  <c r="D1600" i="5"/>
  <c r="D1599" i="5"/>
  <c r="D1598" i="5"/>
  <c r="D1597" i="5"/>
  <c r="D1596" i="5"/>
  <c r="D1595" i="5"/>
  <c r="D1594" i="5"/>
  <c r="D1593" i="5"/>
  <c r="E1592" i="5"/>
  <c r="D1592" i="5"/>
  <c r="D1591" i="5"/>
  <c r="D1590" i="5"/>
  <c r="D1589" i="5"/>
  <c r="D1588" i="5"/>
  <c r="D1587" i="5"/>
  <c r="D1586" i="5"/>
  <c r="D1585" i="5"/>
  <c r="D1584" i="5"/>
  <c r="D1583" i="5"/>
  <c r="E1582" i="5"/>
  <c r="D1582" i="5"/>
  <c r="D1581" i="5"/>
  <c r="D1580" i="5"/>
  <c r="D1579" i="5"/>
  <c r="D1578" i="5"/>
  <c r="D1577" i="5"/>
  <c r="D1576" i="5"/>
  <c r="D1575" i="5"/>
  <c r="D1574" i="5"/>
  <c r="D1573" i="5"/>
  <c r="E1572" i="5"/>
  <c r="D1572" i="5"/>
  <c r="D1571" i="5"/>
  <c r="D1570" i="5"/>
  <c r="D1569" i="5"/>
  <c r="D1568" i="5"/>
  <c r="D1567" i="5"/>
  <c r="D1566" i="5"/>
  <c r="D1565" i="5"/>
  <c r="D1564" i="5"/>
  <c r="D1563" i="5"/>
  <c r="E1562" i="5"/>
  <c r="D1562" i="5"/>
  <c r="D1561" i="5"/>
  <c r="D1560" i="5"/>
  <c r="D1559" i="5"/>
  <c r="D1558" i="5"/>
  <c r="D1557" i="5"/>
  <c r="D1556" i="5"/>
  <c r="D1555" i="5"/>
  <c r="D1554" i="5"/>
  <c r="D1553" i="5"/>
  <c r="E1552" i="5"/>
  <c r="D1552" i="5"/>
  <c r="D1551" i="5"/>
  <c r="D1550" i="5"/>
  <c r="D1549" i="5"/>
  <c r="D1548" i="5"/>
  <c r="D1547" i="5"/>
  <c r="D1546" i="5"/>
  <c r="D1545" i="5"/>
  <c r="D1544" i="5"/>
  <c r="D1543" i="5"/>
  <c r="E1542" i="5"/>
  <c r="D1542" i="5"/>
  <c r="D1541" i="5"/>
  <c r="D1540" i="5"/>
  <c r="D1539" i="5"/>
  <c r="D1538" i="5"/>
  <c r="D1537" i="5"/>
  <c r="D1536" i="5"/>
  <c r="D1535" i="5"/>
  <c r="D1534" i="5"/>
  <c r="D1533" i="5"/>
  <c r="E1532" i="5"/>
  <c r="D1532" i="5"/>
  <c r="D1531" i="5"/>
  <c r="D1530" i="5"/>
  <c r="D1529" i="5"/>
  <c r="D1528" i="5"/>
  <c r="D1527" i="5"/>
  <c r="D1526" i="5"/>
  <c r="D1525" i="5"/>
  <c r="D1524" i="5"/>
  <c r="D1523" i="5"/>
  <c r="E1522" i="5"/>
  <c r="D1522" i="5"/>
  <c r="D1521" i="5"/>
  <c r="D1520" i="5"/>
  <c r="D1519" i="5"/>
  <c r="D1518" i="5"/>
  <c r="D1517" i="5"/>
  <c r="D1516" i="5"/>
  <c r="D1515" i="5"/>
  <c r="D1514" i="5"/>
  <c r="D1513" i="5"/>
  <c r="E1512" i="5"/>
  <c r="D1512" i="5"/>
  <c r="D1511" i="5"/>
  <c r="D1510" i="5"/>
  <c r="D1509" i="5"/>
  <c r="D1508" i="5"/>
  <c r="D1507" i="5"/>
  <c r="D1506" i="5"/>
  <c r="D1505" i="5"/>
  <c r="D1504" i="5"/>
  <c r="D1503" i="5"/>
  <c r="E1502" i="5"/>
  <c r="D1502" i="5"/>
  <c r="D1501" i="5"/>
  <c r="D1500" i="5"/>
  <c r="D1499" i="5"/>
  <c r="D1498" i="5"/>
  <c r="D1497" i="5"/>
  <c r="D1496" i="5"/>
  <c r="D1495" i="5"/>
  <c r="D1494" i="5"/>
  <c r="D1493" i="5"/>
  <c r="E1492" i="5"/>
  <c r="D1492" i="5"/>
  <c r="D1491" i="5"/>
  <c r="D1490" i="5"/>
  <c r="D1489" i="5"/>
  <c r="D1488" i="5"/>
  <c r="D1487" i="5"/>
  <c r="D1486" i="5"/>
  <c r="D1485" i="5"/>
  <c r="D1484" i="5"/>
  <c r="D1483" i="5"/>
  <c r="E1482" i="5"/>
  <c r="D1482" i="5"/>
  <c r="D1481" i="5"/>
  <c r="D1480" i="5"/>
  <c r="D1479" i="5"/>
  <c r="D1478" i="5"/>
  <c r="D1477" i="5"/>
  <c r="D1476" i="5"/>
  <c r="D1475" i="5"/>
  <c r="D1474" i="5"/>
  <c r="D1473" i="5"/>
  <c r="E1472" i="5"/>
  <c r="D1472" i="5"/>
  <c r="D1471" i="5"/>
  <c r="D1470" i="5"/>
  <c r="D1469" i="5"/>
  <c r="D1468" i="5"/>
  <c r="D1467" i="5"/>
  <c r="D1466" i="5"/>
  <c r="D1465" i="5"/>
  <c r="D1464" i="5"/>
  <c r="D1463" i="5"/>
  <c r="E1462" i="5"/>
  <c r="D1462" i="5"/>
  <c r="D1461" i="5"/>
  <c r="D1460" i="5"/>
  <c r="D1459" i="5"/>
  <c r="D1458" i="5"/>
  <c r="D1457" i="5"/>
  <c r="D1456" i="5"/>
  <c r="D1455" i="5"/>
  <c r="D1454" i="5"/>
  <c r="D1453" i="5"/>
  <c r="E1452" i="5"/>
  <c r="D1452" i="5"/>
  <c r="D1451" i="5"/>
  <c r="D1450" i="5"/>
  <c r="D1449" i="5"/>
  <c r="D1448" i="5"/>
  <c r="D1447" i="5"/>
  <c r="D1446" i="5"/>
  <c r="D1445" i="5"/>
  <c r="D1444" i="5"/>
  <c r="D1443" i="5"/>
  <c r="E1442" i="5"/>
  <c r="D1442" i="5"/>
  <c r="D1441" i="5"/>
  <c r="D1440" i="5"/>
  <c r="D1439" i="5"/>
  <c r="D1438" i="5"/>
  <c r="D1437" i="5"/>
  <c r="D1436" i="5"/>
  <c r="D1435" i="5"/>
  <c r="D1434" i="5"/>
  <c r="D1433" i="5"/>
  <c r="E1432" i="5"/>
  <c r="D1432" i="5"/>
  <c r="D1431" i="5"/>
  <c r="D1430" i="5"/>
  <c r="D1429" i="5"/>
  <c r="D1428" i="5"/>
  <c r="D1427" i="5"/>
  <c r="D1426" i="5"/>
  <c r="D1425" i="5"/>
  <c r="D1424" i="5"/>
  <c r="D1423" i="5"/>
  <c r="E1422" i="5"/>
  <c r="D1422" i="5"/>
  <c r="D1421" i="5"/>
  <c r="D1420" i="5"/>
  <c r="D1419" i="5"/>
  <c r="D1418" i="5"/>
  <c r="D1417" i="5"/>
  <c r="D1416" i="5"/>
  <c r="D1415" i="5"/>
  <c r="D1414" i="5"/>
  <c r="D1413" i="5"/>
  <c r="E1412" i="5"/>
  <c r="D1412" i="5"/>
  <c r="D1411" i="5"/>
  <c r="D1410" i="5"/>
  <c r="D1409" i="5"/>
  <c r="D1408" i="5"/>
  <c r="D1407" i="5"/>
  <c r="D1406" i="5"/>
  <c r="D1405" i="5"/>
  <c r="D1404" i="5"/>
  <c r="D1403" i="5"/>
  <c r="E1402" i="5"/>
  <c r="D1402" i="5"/>
  <c r="D1401" i="5"/>
  <c r="D1400" i="5"/>
  <c r="D1399" i="5"/>
  <c r="D1398" i="5"/>
  <c r="D1397" i="5"/>
  <c r="D1396" i="5"/>
  <c r="D1395" i="5"/>
  <c r="D1394" i="5"/>
  <c r="D1393" i="5"/>
  <c r="E1392" i="5"/>
  <c r="D1392" i="5"/>
  <c r="D1391" i="5"/>
  <c r="D1390" i="5"/>
  <c r="D1389" i="5"/>
  <c r="D1388" i="5"/>
  <c r="D1387" i="5"/>
  <c r="D1386" i="5"/>
  <c r="D1385" i="5"/>
  <c r="D1384" i="5"/>
  <c r="D1383" i="5"/>
  <c r="E1382" i="5"/>
  <c r="D1382" i="5"/>
  <c r="D1381" i="5"/>
  <c r="D1380" i="5"/>
  <c r="D1379" i="5"/>
  <c r="D1378" i="5"/>
  <c r="D1377" i="5"/>
  <c r="D1376" i="5"/>
  <c r="D1375" i="5"/>
  <c r="D1374" i="5"/>
  <c r="D1373" i="5"/>
  <c r="E1372" i="5"/>
  <c r="D1372" i="5"/>
  <c r="D1371" i="5"/>
  <c r="D1370" i="5"/>
  <c r="D1369" i="5"/>
  <c r="D1368" i="5"/>
  <c r="D1367" i="5"/>
  <c r="D1366" i="5"/>
  <c r="D1365" i="5"/>
  <c r="D1364" i="5"/>
  <c r="D1363" i="5"/>
  <c r="E1362" i="5"/>
  <c r="D1362" i="5"/>
  <c r="D1361" i="5"/>
  <c r="D1360" i="5"/>
  <c r="D1359" i="5"/>
  <c r="D1358" i="5"/>
  <c r="D1357" i="5"/>
  <c r="D1356" i="5"/>
  <c r="D1355" i="5"/>
  <c r="D1354" i="5"/>
  <c r="D1353" i="5"/>
  <c r="E1352" i="5"/>
  <c r="D1352" i="5"/>
  <c r="D1351" i="5"/>
  <c r="D1350" i="5"/>
  <c r="D1349" i="5"/>
  <c r="D1348" i="5"/>
  <c r="D1347" i="5"/>
  <c r="D1346" i="5"/>
  <c r="D1345" i="5"/>
  <c r="D1344" i="5"/>
  <c r="D1343" i="5"/>
  <c r="E1342" i="5"/>
  <c r="D1342" i="5"/>
  <c r="D1341" i="5"/>
  <c r="D1340" i="5"/>
  <c r="D1339" i="5"/>
  <c r="D1338" i="5"/>
  <c r="D1337" i="5"/>
  <c r="D1336" i="5"/>
  <c r="D1335" i="5"/>
  <c r="D1334" i="5"/>
  <c r="D1333" i="5"/>
  <c r="E1332" i="5"/>
  <c r="D1332" i="5"/>
  <c r="D1331" i="5"/>
  <c r="D1330" i="5"/>
  <c r="D1329" i="5"/>
  <c r="D1328" i="5"/>
  <c r="D1327" i="5"/>
  <c r="D1326" i="5"/>
  <c r="D1325" i="5"/>
  <c r="D1324" i="5"/>
  <c r="D1323" i="5"/>
  <c r="E1322" i="5"/>
  <c r="D1322" i="5"/>
  <c r="D1321" i="5"/>
  <c r="D1320" i="5"/>
  <c r="D1319" i="5"/>
  <c r="D1318" i="5"/>
  <c r="D1317" i="5"/>
  <c r="D1316" i="5"/>
  <c r="D1315" i="5"/>
  <c r="D1314" i="5"/>
  <c r="D1313" i="5"/>
  <c r="E1312" i="5"/>
  <c r="D1312" i="5"/>
  <c r="D1311" i="5"/>
  <c r="D1310" i="5"/>
  <c r="D1309" i="5"/>
  <c r="D1308" i="5"/>
  <c r="D1307" i="5"/>
  <c r="D1306" i="5"/>
  <c r="D1305" i="5"/>
  <c r="D1304" i="5"/>
  <c r="D1303" i="5"/>
  <c r="E1302" i="5"/>
  <c r="D1302" i="5"/>
  <c r="D1301" i="5"/>
  <c r="D1300" i="5"/>
  <c r="D1299" i="5"/>
  <c r="D1298" i="5"/>
  <c r="D1297" i="5"/>
  <c r="D1296" i="5"/>
  <c r="D1295" i="5"/>
  <c r="D1294" i="5"/>
  <c r="D1293" i="5"/>
  <c r="E1292" i="5"/>
  <c r="D1292" i="5"/>
  <c r="D1291" i="5"/>
  <c r="D1290" i="5"/>
  <c r="D1289" i="5"/>
  <c r="D1288" i="5"/>
  <c r="D1287" i="5"/>
  <c r="D1286" i="5"/>
  <c r="D1285" i="5"/>
  <c r="D1284" i="5"/>
  <c r="D1283" i="5"/>
  <c r="E1282" i="5"/>
  <c r="D1282" i="5"/>
  <c r="D1281" i="5"/>
  <c r="D1280" i="5"/>
  <c r="D1279" i="5"/>
  <c r="D1278" i="5"/>
  <c r="D1277" i="5"/>
  <c r="D1276" i="5"/>
  <c r="D1275" i="5"/>
  <c r="D1274" i="5"/>
  <c r="D1273" i="5"/>
  <c r="E1272" i="5"/>
  <c r="D1272" i="5"/>
  <c r="D1271" i="5"/>
  <c r="D1270" i="5"/>
  <c r="D1269" i="5"/>
  <c r="D1268" i="5"/>
  <c r="D1267" i="5"/>
  <c r="D1266" i="5"/>
  <c r="D1265" i="5"/>
  <c r="D1264" i="5"/>
  <c r="D1263" i="5"/>
  <c r="E1262" i="5"/>
  <c r="D1262" i="5"/>
  <c r="D1261" i="5"/>
  <c r="D1260" i="5"/>
  <c r="D1259" i="5"/>
  <c r="D1258" i="5"/>
  <c r="D1257" i="5"/>
  <c r="D1256" i="5"/>
  <c r="D1255" i="5"/>
  <c r="D1254" i="5"/>
  <c r="D1253" i="5"/>
  <c r="E1252" i="5"/>
  <c r="D1252" i="5"/>
  <c r="D1251" i="5"/>
  <c r="D1250" i="5"/>
  <c r="D1249" i="5"/>
  <c r="D1248" i="5"/>
  <c r="D1247" i="5"/>
  <c r="D1246" i="5"/>
  <c r="D1245" i="5"/>
  <c r="D1244" i="5"/>
  <c r="D1243" i="5"/>
  <c r="E1242" i="5"/>
  <c r="D1242" i="5"/>
  <c r="D1241" i="5"/>
  <c r="D1240" i="5"/>
  <c r="D1239" i="5"/>
  <c r="D1238" i="5"/>
  <c r="D1237" i="5"/>
  <c r="D1236" i="5"/>
  <c r="D1235" i="5"/>
  <c r="D1234" i="5"/>
  <c r="D1233" i="5"/>
  <c r="E1232" i="5"/>
  <c r="D1232" i="5"/>
  <c r="D1231" i="5"/>
  <c r="D1230" i="5"/>
  <c r="D1229" i="5"/>
  <c r="D1228" i="5"/>
  <c r="D1227" i="5"/>
  <c r="D1226" i="5"/>
  <c r="D1225" i="5"/>
  <c r="D1224" i="5"/>
  <c r="D1223" i="5"/>
  <c r="E1222" i="5"/>
  <c r="D1222" i="5"/>
  <c r="D1221" i="5"/>
  <c r="D1220" i="5"/>
  <c r="D1219" i="5"/>
  <c r="D1218" i="5"/>
  <c r="D1217" i="5"/>
  <c r="D1216" i="5"/>
  <c r="D1215" i="5"/>
  <c r="D1214" i="5"/>
  <c r="D1213" i="5"/>
  <c r="E1212" i="5"/>
  <c r="D1212" i="5"/>
  <c r="D1211" i="5"/>
  <c r="D1210" i="5"/>
  <c r="D1209" i="5"/>
  <c r="D1208" i="5"/>
  <c r="D1207" i="5"/>
  <c r="D1206" i="5"/>
  <c r="D1205" i="5"/>
  <c r="D1204" i="5"/>
  <c r="D1203" i="5"/>
  <c r="E1202" i="5"/>
  <c r="D1202" i="5"/>
  <c r="D1201" i="5"/>
  <c r="D1200" i="5"/>
  <c r="D1199" i="5"/>
  <c r="D1198" i="5"/>
  <c r="D1197" i="5"/>
  <c r="D1196" i="5"/>
  <c r="D1195" i="5"/>
  <c r="D1194" i="5"/>
  <c r="D1193" i="5"/>
  <c r="E1192" i="5"/>
  <c r="D1192" i="5"/>
  <c r="D1191" i="5"/>
  <c r="D1190" i="5"/>
  <c r="D1189" i="5"/>
  <c r="D1188" i="5"/>
  <c r="D1187" i="5"/>
  <c r="D1186" i="5"/>
  <c r="D1185" i="5"/>
  <c r="D1184" i="5"/>
  <c r="D1183" i="5"/>
  <c r="E1182" i="5"/>
  <c r="D1182" i="5"/>
  <c r="D1181" i="5"/>
  <c r="D1180" i="5"/>
  <c r="D1179" i="5"/>
  <c r="D1178" i="5"/>
  <c r="D1177" i="5"/>
  <c r="D1176" i="5"/>
  <c r="D1175" i="5"/>
  <c r="D1174" i="5"/>
  <c r="D1173" i="5"/>
  <c r="E1172" i="5"/>
  <c r="D1172" i="5"/>
  <c r="D1171" i="5"/>
  <c r="D1170" i="5"/>
  <c r="D1169" i="5"/>
  <c r="D1168" i="5"/>
  <c r="D1167" i="5"/>
  <c r="D1166" i="5"/>
  <c r="D1165" i="5"/>
  <c r="D1164" i="5"/>
  <c r="D1163" i="5"/>
  <c r="E1162" i="5"/>
  <c r="D1162" i="5"/>
  <c r="D1161" i="5"/>
  <c r="D1160" i="5"/>
  <c r="D1159" i="5"/>
  <c r="D1158" i="5"/>
  <c r="D1157" i="5"/>
  <c r="D1156" i="5"/>
  <c r="D1155" i="5"/>
  <c r="D1154" i="5"/>
  <c r="D1153" i="5"/>
  <c r="E1152" i="5"/>
  <c r="D1152" i="5"/>
  <c r="D1151" i="5"/>
  <c r="D1150" i="5"/>
  <c r="D1149" i="5"/>
  <c r="D1148" i="5"/>
  <c r="D1147" i="5"/>
  <c r="D1146" i="5"/>
  <c r="D1145" i="5"/>
  <c r="D1144" i="5"/>
  <c r="D1143" i="5"/>
  <c r="E1142" i="5"/>
  <c r="D1142" i="5"/>
  <c r="D1141" i="5"/>
  <c r="D1140" i="5"/>
  <c r="D1139" i="5"/>
  <c r="D1138" i="5"/>
  <c r="D1137" i="5"/>
  <c r="D1136" i="5"/>
  <c r="D1135" i="5"/>
  <c r="D1134" i="5"/>
  <c r="D1133" i="5"/>
  <c r="E1132" i="5"/>
  <c r="D1132" i="5"/>
  <c r="D1131" i="5"/>
  <c r="D1130" i="5"/>
  <c r="D1129" i="5"/>
  <c r="D1128" i="5"/>
  <c r="D1127" i="5"/>
  <c r="D1126" i="5"/>
  <c r="D1125" i="5"/>
  <c r="D1124" i="5"/>
  <c r="D1123" i="5"/>
  <c r="E1122" i="5"/>
  <c r="D1122" i="5"/>
  <c r="D1121" i="5"/>
  <c r="D1120" i="5"/>
  <c r="D1119" i="5"/>
  <c r="D1118" i="5"/>
  <c r="D1117" i="5"/>
  <c r="D1116" i="5"/>
  <c r="D1115" i="5"/>
  <c r="D1114" i="5"/>
  <c r="D1113" i="5"/>
  <c r="E1112" i="5"/>
  <c r="D1112" i="5"/>
  <c r="D1111" i="5"/>
  <c r="D1110" i="5"/>
  <c r="D1109" i="5"/>
  <c r="D1108" i="5"/>
  <c r="D1107" i="5"/>
  <c r="D1106" i="5"/>
  <c r="D1105" i="5"/>
  <c r="D1104" i="5"/>
  <c r="D1103" i="5"/>
  <c r="E1102" i="5"/>
  <c r="D1102" i="5"/>
  <c r="D1101" i="5"/>
  <c r="D1100" i="5"/>
  <c r="D1099" i="5"/>
  <c r="D1098" i="5"/>
  <c r="D1097" i="5"/>
  <c r="D1096" i="5"/>
  <c r="D1095" i="5"/>
  <c r="D1094" i="5"/>
  <c r="D1093" i="5"/>
  <c r="E1092" i="5"/>
  <c r="D1092" i="5"/>
  <c r="D1091" i="5"/>
  <c r="D1090" i="5"/>
  <c r="D1089" i="5"/>
  <c r="D1088" i="5"/>
  <c r="D1087" i="5"/>
  <c r="D1086" i="5"/>
  <c r="D1085" i="5"/>
  <c r="D1084" i="5"/>
  <c r="D1083" i="5"/>
  <c r="E1082" i="5"/>
  <c r="D1082" i="5"/>
  <c r="D1081" i="5"/>
  <c r="D1080" i="5"/>
  <c r="D1079" i="5"/>
  <c r="D1078" i="5"/>
  <c r="D1077" i="5"/>
  <c r="D1076" i="5"/>
  <c r="D1075" i="5"/>
  <c r="D1074" i="5"/>
  <c r="D1073" i="5"/>
  <c r="E1072" i="5"/>
  <c r="D1072" i="5"/>
  <c r="D1071" i="5"/>
  <c r="D1070" i="5"/>
  <c r="D1069" i="5"/>
  <c r="D1068" i="5"/>
  <c r="D1067" i="5"/>
  <c r="D1066" i="5"/>
  <c r="D1065" i="5"/>
  <c r="D1064" i="5"/>
  <c r="D1063" i="5"/>
  <c r="E1062" i="5"/>
  <c r="D1062" i="5"/>
  <c r="D1061" i="5"/>
  <c r="D1060" i="5"/>
  <c r="D1059" i="5"/>
  <c r="D1058" i="5"/>
  <c r="D1057" i="5"/>
  <c r="D1056" i="5"/>
  <c r="D1055" i="5"/>
  <c r="D1054" i="5"/>
  <c r="D1053" i="5"/>
  <c r="E1052" i="5"/>
  <c r="D1052" i="5"/>
  <c r="D1051" i="5"/>
  <c r="D1050" i="5"/>
  <c r="D1049" i="5"/>
  <c r="D1048" i="5"/>
  <c r="D1047" i="5"/>
  <c r="D1046" i="5"/>
  <c r="D1045" i="5"/>
  <c r="D1044" i="5"/>
  <c r="D1043" i="5"/>
  <c r="E1042" i="5"/>
  <c r="D1042" i="5"/>
  <c r="D1041" i="5"/>
  <c r="D1040" i="5"/>
  <c r="D1039" i="5"/>
  <c r="D1038" i="5"/>
  <c r="D1037" i="5"/>
  <c r="D1036" i="5"/>
  <c r="D1035" i="5"/>
  <c r="D1034" i="5"/>
  <c r="D1033" i="5"/>
  <c r="E1032" i="5"/>
  <c r="D1032" i="5"/>
  <c r="D1031" i="5"/>
  <c r="D1030" i="5"/>
  <c r="D1029" i="5"/>
  <c r="D1028" i="5"/>
  <c r="D1027" i="5"/>
  <c r="D1026" i="5"/>
  <c r="D1025" i="5"/>
  <c r="D1024" i="5"/>
  <c r="D1023" i="5"/>
  <c r="E1022" i="5"/>
  <c r="D1022" i="5"/>
  <c r="D1021" i="5"/>
  <c r="D1020" i="5"/>
  <c r="D1019" i="5"/>
  <c r="D1018" i="5"/>
  <c r="D1017" i="5"/>
  <c r="D1016" i="5"/>
  <c r="D1015" i="5"/>
  <c r="D1014" i="5"/>
  <c r="D1013" i="5"/>
  <c r="E1012" i="5"/>
  <c r="D1012" i="5"/>
  <c r="D1011" i="5"/>
  <c r="D1010" i="5"/>
  <c r="D1009" i="5"/>
  <c r="D1008" i="5"/>
  <c r="D1007" i="5"/>
  <c r="D1006" i="5"/>
  <c r="D1005" i="5"/>
  <c r="D1004" i="5"/>
  <c r="D1003" i="5"/>
  <c r="E1002" i="5"/>
  <c r="D1002" i="5"/>
  <c r="D1001" i="5"/>
  <c r="D1000" i="5"/>
  <c r="D999" i="5"/>
  <c r="D998" i="5"/>
  <c r="D997" i="5"/>
  <c r="D996" i="5"/>
  <c r="D995" i="5"/>
  <c r="D994" i="5"/>
  <c r="D993" i="5"/>
  <c r="E992" i="5"/>
  <c r="D992" i="5"/>
  <c r="D991" i="5"/>
  <c r="D990" i="5"/>
  <c r="D989" i="5"/>
  <c r="D988" i="5"/>
  <c r="D987" i="5"/>
  <c r="D986" i="5"/>
  <c r="D985" i="5"/>
  <c r="D984" i="5"/>
  <c r="D983" i="5"/>
  <c r="E982" i="5"/>
  <c r="D982" i="5"/>
  <c r="D981" i="5"/>
  <c r="D980" i="5"/>
  <c r="D979" i="5"/>
  <c r="D978" i="5"/>
  <c r="D977" i="5"/>
  <c r="D976" i="5"/>
  <c r="D975" i="5"/>
  <c r="D974" i="5"/>
  <c r="D973" i="5"/>
  <c r="E972" i="5"/>
  <c r="D972" i="5"/>
  <c r="D971" i="5"/>
  <c r="D970" i="5"/>
  <c r="D969" i="5"/>
  <c r="D968" i="5"/>
  <c r="D967" i="5"/>
  <c r="D966" i="5"/>
  <c r="D965" i="5"/>
  <c r="D964" i="5"/>
  <c r="D963" i="5"/>
  <c r="E962" i="5"/>
  <c r="D962" i="5"/>
  <c r="D961" i="5"/>
  <c r="D960" i="5"/>
  <c r="D959" i="5"/>
  <c r="D958" i="5"/>
  <c r="D957" i="5"/>
  <c r="D956" i="5"/>
  <c r="D955" i="5"/>
  <c r="D954" i="5"/>
  <c r="D953" i="5"/>
  <c r="E952" i="5"/>
  <c r="D952" i="5"/>
  <c r="D951" i="5"/>
  <c r="D950" i="5"/>
  <c r="D949" i="5"/>
  <c r="D948" i="5"/>
  <c r="D947" i="5"/>
  <c r="D946" i="5"/>
  <c r="D945" i="5"/>
  <c r="D944" i="5"/>
  <c r="D943" i="5"/>
  <c r="E942" i="5"/>
  <c r="D942" i="5"/>
  <c r="D941" i="5"/>
  <c r="D940" i="5"/>
  <c r="D939" i="5"/>
  <c r="D938" i="5"/>
  <c r="D937" i="5"/>
  <c r="D936" i="5"/>
  <c r="D935" i="5"/>
  <c r="D934" i="5"/>
  <c r="D933" i="5"/>
  <c r="E932" i="5"/>
  <c r="D932" i="5"/>
  <c r="D931" i="5"/>
  <c r="D930" i="5"/>
  <c r="D929" i="5"/>
  <c r="D928" i="5"/>
  <c r="D927" i="5"/>
  <c r="D926" i="5"/>
  <c r="D925" i="5"/>
  <c r="D924" i="5"/>
  <c r="D923" i="5"/>
  <c r="E922" i="5"/>
  <c r="D922" i="5"/>
  <c r="D921" i="5"/>
  <c r="D920" i="5"/>
  <c r="D919" i="5"/>
  <c r="D918" i="5"/>
  <c r="D917" i="5"/>
  <c r="D916" i="5"/>
  <c r="D915" i="5"/>
  <c r="D914" i="5"/>
  <c r="D913" i="5"/>
  <c r="E912" i="5"/>
  <c r="D912" i="5"/>
  <c r="D911" i="5"/>
  <c r="D910" i="5"/>
  <c r="D909" i="5"/>
  <c r="D908" i="5"/>
  <c r="D907" i="5"/>
  <c r="D906" i="5"/>
  <c r="D905" i="5"/>
  <c r="D904" i="5"/>
  <c r="D903" i="5"/>
  <c r="E902" i="5"/>
  <c r="D902" i="5"/>
  <c r="D901" i="5"/>
  <c r="D900" i="5"/>
  <c r="D899" i="5"/>
  <c r="D898" i="5"/>
  <c r="D897" i="5"/>
  <c r="D896" i="5"/>
  <c r="D895" i="5"/>
  <c r="D894" i="5"/>
  <c r="D893" i="5"/>
  <c r="E892" i="5"/>
  <c r="D892" i="5"/>
  <c r="D891" i="5"/>
  <c r="D890" i="5"/>
  <c r="D889" i="5"/>
  <c r="D888" i="5"/>
  <c r="D887" i="5"/>
  <c r="D886" i="5"/>
  <c r="D885" i="5"/>
  <c r="D884" i="5"/>
  <c r="D883" i="5"/>
  <c r="E882" i="5"/>
  <c r="D882" i="5"/>
  <c r="D881" i="5"/>
  <c r="D880" i="5"/>
  <c r="D879" i="5"/>
  <c r="D878" i="5"/>
  <c r="D877" i="5"/>
  <c r="D876" i="5"/>
  <c r="D875" i="5"/>
  <c r="D874" i="5"/>
  <c r="D873" i="5"/>
  <c r="E872" i="5"/>
  <c r="D872" i="5"/>
  <c r="D871" i="5"/>
  <c r="D870" i="5"/>
  <c r="D869" i="5"/>
  <c r="D868" i="5"/>
  <c r="D867" i="5"/>
  <c r="D866" i="5"/>
  <c r="D865" i="5"/>
  <c r="D864" i="5"/>
  <c r="D863" i="5"/>
  <c r="E862" i="5"/>
  <c r="D862" i="5"/>
  <c r="D861" i="5"/>
  <c r="D860" i="5"/>
  <c r="D859" i="5"/>
  <c r="D858" i="5"/>
  <c r="D857" i="5"/>
  <c r="D856" i="5"/>
  <c r="D855" i="5"/>
  <c r="D854" i="5"/>
  <c r="D853" i="5"/>
  <c r="E852" i="5"/>
  <c r="D852" i="5"/>
  <c r="D851" i="5"/>
  <c r="D850" i="5"/>
  <c r="D849" i="5"/>
  <c r="D848" i="5"/>
  <c r="D847" i="5"/>
  <c r="D846" i="5"/>
  <c r="D845" i="5"/>
  <c r="D844" i="5"/>
  <c r="D843" i="5"/>
  <c r="E842" i="5"/>
  <c r="D842" i="5"/>
  <c r="D841" i="5"/>
  <c r="D840" i="5"/>
  <c r="D839" i="5"/>
  <c r="D838" i="5"/>
  <c r="D837" i="5"/>
  <c r="D836" i="5"/>
  <c r="D835" i="5"/>
  <c r="D834" i="5"/>
  <c r="D833" i="5"/>
  <c r="E832" i="5"/>
  <c r="D832" i="5"/>
  <c r="D831" i="5"/>
  <c r="D830" i="5"/>
  <c r="D829" i="5"/>
  <c r="D828" i="5"/>
  <c r="D827" i="5"/>
  <c r="D826" i="5"/>
  <c r="D825" i="5"/>
  <c r="D824" i="5"/>
  <c r="D823" i="5"/>
  <c r="E822" i="5"/>
  <c r="D822" i="5"/>
  <c r="D821" i="5"/>
  <c r="D820" i="5"/>
  <c r="D819" i="5"/>
  <c r="D818" i="5"/>
  <c r="D817" i="5"/>
  <c r="D816" i="5"/>
  <c r="D815" i="5"/>
  <c r="D814" i="5"/>
  <c r="D813" i="5"/>
  <c r="E812" i="5"/>
  <c r="D812" i="5"/>
  <c r="D811" i="5"/>
  <c r="D810" i="5"/>
  <c r="D809" i="5"/>
  <c r="D808" i="5"/>
  <c r="D807" i="5"/>
  <c r="D806" i="5"/>
  <c r="D805" i="5"/>
  <c r="D804" i="5"/>
  <c r="D803" i="5"/>
  <c r="E802" i="5"/>
  <c r="D802" i="5"/>
  <c r="D801" i="5"/>
  <c r="D800" i="5"/>
  <c r="D799" i="5"/>
  <c r="D798" i="5"/>
  <c r="D797" i="5"/>
  <c r="D796" i="5"/>
  <c r="D795" i="5"/>
  <c r="D794" i="5"/>
  <c r="D793" i="5"/>
  <c r="E792" i="5"/>
  <c r="D792" i="5"/>
  <c r="D791" i="5"/>
  <c r="D790" i="5"/>
  <c r="D789" i="5"/>
  <c r="D788" i="5"/>
  <c r="D787" i="5"/>
  <c r="D786" i="5"/>
  <c r="D785" i="5"/>
  <c r="D784" i="5"/>
  <c r="D783" i="5"/>
  <c r="E782" i="5"/>
  <c r="D782" i="5"/>
  <c r="D781" i="5"/>
  <c r="D780" i="5"/>
  <c r="D779" i="5"/>
  <c r="D778" i="5"/>
  <c r="D777" i="5"/>
  <c r="D776" i="5"/>
  <c r="D775" i="5"/>
  <c r="D774" i="5"/>
  <c r="D773" i="5"/>
  <c r="E772" i="5"/>
  <c r="D772" i="5"/>
  <c r="D771" i="5"/>
  <c r="D770" i="5"/>
  <c r="D769" i="5"/>
  <c r="D768" i="5"/>
  <c r="D767" i="5"/>
  <c r="D766" i="5"/>
  <c r="D765" i="5"/>
  <c r="D764" i="5"/>
  <c r="D763" i="5"/>
  <c r="E762" i="5"/>
  <c r="D762" i="5"/>
  <c r="D761" i="5"/>
  <c r="D760" i="5"/>
  <c r="D759" i="5"/>
  <c r="D758" i="5"/>
  <c r="D757" i="5"/>
  <c r="D756" i="5"/>
  <c r="D755" i="5"/>
  <c r="D754" i="5"/>
  <c r="D753" i="5"/>
  <c r="E752" i="5"/>
  <c r="D752" i="5"/>
  <c r="D751" i="5"/>
  <c r="D750" i="5"/>
  <c r="D749" i="5"/>
  <c r="D748" i="5"/>
  <c r="D747" i="5"/>
  <c r="D746" i="5"/>
  <c r="D745" i="5"/>
  <c r="D744" i="5"/>
  <c r="D743" i="5"/>
  <c r="E742" i="5"/>
  <c r="D742" i="5"/>
  <c r="D741" i="5"/>
  <c r="D740" i="5"/>
  <c r="D739" i="5"/>
  <c r="D738" i="5"/>
  <c r="D737" i="5"/>
  <c r="D736" i="5"/>
  <c r="D735" i="5"/>
  <c r="D734" i="5"/>
  <c r="D733" i="5"/>
  <c r="E732" i="5"/>
  <c r="D732" i="5"/>
  <c r="D731" i="5"/>
  <c r="D730" i="5"/>
  <c r="D729" i="5"/>
  <c r="D728" i="5"/>
  <c r="D727" i="5"/>
  <c r="D726" i="5"/>
  <c r="D725" i="5"/>
  <c r="D724" i="5"/>
  <c r="D723" i="5"/>
  <c r="E722" i="5"/>
  <c r="D722" i="5"/>
  <c r="D721" i="5"/>
  <c r="D720" i="5"/>
  <c r="D719" i="5"/>
  <c r="D718" i="5"/>
  <c r="D717" i="5"/>
  <c r="D716" i="5"/>
  <c r="D715" i="5"/>
  <c r="D714" i="5"/>
  <c r="D713" i="5"/>
  <c r="E712" i="5"/>
  <c r="D712" i="5"/>
  <c r="D711" i="5"/>
  <c r="D710" i="5"/>
  <c r="D709" i="5"/>
  <c r="D708" i="5"/>
  <c r="D707" i="5"/>
  <c r="D706" i="5"/>
  <c r="D705" i="5"/>
  <c r="D704" i="5"/>
  <c r="D703" i="5"/>
  <c r="E702" i="5"/>
  <c r="D702" i="5"/>
  <c r="D701" i="5"/>
  <c r="D700" i="5"/>
  <c r="D699" i="5"/>
  <c r="D698" i="5"/>
  <c r="D697" i="5"/>
  <c r="D696" i="5"/>
  <c r="D695" i="5"/>
  <c r="D694" i="5"/>
  <c r="D693" i="5"/>
  <c r="E692" i="5"/>
  <c r="D692" i="5"/>
  <c r="D691" i="5"/>
  <c r="D690" i="5"/>
  <c r="D689" i="5"/>
  <c r="D688" i="5"/>
  <c r="D687" i="5"/>
  <c r="D686" i="5"/>
  <c r="D685" i="5"/>
  <c r="D684" i="5"/>
  <c r="D683" i="5"/>
  <c r="E682" i="5"/>
  <c r="D682" i="5"/>
  <c r="D681" i="5"/>
  <c r="D680" i="5"/>
  <c r="D679" i="5"/>
  <c r="D678" i="5"/>
  <c r="D677" i="5"/>
  <c r="D676" i="5"/>
  <c r="D675" i="5"/>
  <c r="D674" i="5"/>
  <c r="D673" i="5"/>
  <c r="E672" i="5"/>
  <c r="D672" i="5"/>
  <c r="D671" i="5"/>
  <c r="D670" i="5"/>
  <c r="D669" i="5"/>
  <c r="D668" i="5"/>
  <c r="D667" i="5"/>
  <c r="D666" i="5"/>
  <c r="D665" i="5"/>
  <c r="D664" i="5"/>
  <c r="D663" i="5"/>
  <c r="E662" i="5"/>
  <c r="D662" i="5"/>
  <c r="D661" i="5"/>
  <c r="D660" i="5"/>
  <c r="D659" i="5"/>
  <c r="D658" i="5"/>
  <c r="D657" i="5"/>
  <c r="D656" i="5"/>
  <c r="D655" i="5"/>
  <c r="D654" i="5"/>
  <c r="D653" i="5"/>
  <c r="E652" i="5"/>
  <c r="D652" i="5"/>
  <c r="D651" i="5"/>
  <c r="D650" i="5"/>
  <c r="D649" i="5"/>
  <c r="D648" i="5"/>
  <c r="D647" i="5"/>
  <c r="D646" i="5"/>
  <c r="D645" i="5"/>
  <c r="D644" i="5"/>
  <c r="D643" i="5"/>
  <c r="E642" i="5"/>
  <c r="D642" i="5"/>
  <c r="D641" i="5"/>
  <c r="D640" i="5"/>
  <c r="D639" i="5"/>
  <c r="D638" i="5"/>
  <c r="D637" i="5"/>
  <c r="D636" i="5"/>
  <c r="D635" i="5"/>
  <c r="D634" i="5"/>
  <c r="D633" i="5"/>
  <c r="E632" i="5"/>
  <c r="D632" i="5"/>
  <c r="D631" i="5"/>
  <c r="D630" i="5"/>
  <c r="D629" i="5"/>
  <c r="D628" i="5"/>
  <c r="D627" i="5"/>
  <c r="D626" i="5"/>
  <c r="D625" i="5"/>
  <c r="D624" i="5"/>
  <c r="D623" i="5"/>
  <c r="E622" i="5"/>
  <c r="D622" i="5"/>
  <c r="D621" i="5"/>
  <c r="D620" i="5"/>
  <c r="D619" i="5"/>
  <c r="D618" i="5"/>
  <c r="D617" i="5"/>
  <c r="D616" i="5"/>
  <c r="D615" i="5"/>
  <c r="D614" i="5"/>
  <c r="D613" i="5"/>
  <c r="E612" i="5"/>
  <c r="D612" i="5"/>
  <c r="D611" i="5"/>
  <c r="D610" i="5"/>
  <c r="D609" i="5"/>
  <c r="D608" i="5"/>
  <c r="D607" i="5"/>
  <c r="D606" i="5"/>
  <c r="D605" i="5"/>
  <c r="D604" i="5"/>
  <c r="D603" i="5"/>
  <c r="E602" i="5"/>
  <c r="D602" i="5"/>
  <c r="D601" i="5"/>
  <c r="D600" i="5"/>
  <c r="D599" i="5"/>
  <c r="D598" i="5"/>
  <c r="D597" i="5"/>
  <c r="D596" i="5"/>
  <c r="D595" i="5"/>
  <c r="D594" i="5"/>
  <c r="D593" i="5"/>
  <c r="E592" i="5"/>
  <c r="D592" i="5"/>
  <c r="D591" i="5"/>
  <c r="D590" i="5"/>
  <c r="D589" i="5"/>
  <c r="D588" i="5"/>
  <c r="D587" i="5"/>
  <c r="D586" i="5"/>
  <c r="D585" i="5"/>
  <c r="D584" i="5"/>
  <c r="D583" i="5"/>
  <c r="E582" i="5"/>
  <c r="D582" i="5"/>
  <c r="D581" i="5"/>
  <c r="D580" i="5"/>
  <c r="D579" i="5"/>
  <c r="D578" i="5"/>
  <c r="D577" i="5"/>
  <c r="D576" i="5"/>
  <c r="D575" i="5"/>
  <c r="D574" i="5"/>
  <c r="D573" i="5"/>
  <c r="E572" i="5"/>
  <c r="D572" i="5"/>
  <c r="D571" i="5"/>
  <c r="D570" i="5"/>
  <c r="D569" i="5"/>
  <c r="D568" i="5"/>
  <c r="D567" i="5"/>
  <c r="D566" i="5"/>
  <c r="D565" i="5"/>
  <c r="D564" i="5"/>
  <c r="D563" i="5"/>
  <c r="E562" i="5"/>
  <c r="D562" i="5"/>
  <c r="D561" i="5"/>
  <c r="D560" i="5"/>
  <c r="D559" i="5"/>
  <c r="D558" i="5"/>
  <c r="D557" i="5"/>
  <c r="D556" i="5"/>
  <c r="D555" i="5"/>
  <c r="D554" i="5"/>
  <c r="D553" i="5"/>
  <c r="E552" i="5"/>
  <c r="D552" i="5"/>
  <c r="D551" i="5"/>
  <c r="D550" i="5"/>
  <c r="D549" i="5"/>
  <c r="D548" i="5"/>
  <c r="D547" i="5"/>
  <c r="D546" i="5"/>
  <c r="D545" i="5"/>
  <c r="D544" i="5"/>
  <c r="D543" i="5"/>
  <c r="E542" i="5"/>
  <c r="D542" i="5"/>
  <c r="D541" i="5"/>
  <c r="D540" i="5"/>
  <c r="D539" i="5"/>
  <c r="D538" i="5"/>
  <c r="D537" i="5"/>
  <c r="D536" i="5"/>
  <c r="D535" i="5"/>
  <c r="D534" i="5"/>
  <c r="D533" i="5"/>
  <c r="E532" i="5"/>
  <c r="D532" i="5"/>
  <c r="D531" i="5"/>
  <c r="D530" i="5"/>
  <c r="D529" i="5"/>
  <c r="D528" i="5"/>
  <c r="D527" i="5"/>
  <c r="D526" i="5"/>
  <c r="D525" i="5"/>
  <c r="D524" i="5"/>
  <c r="D523" i="5"/>
  <c r="E522" i="5"/>
  <c r="D522" i="5"/>
  <c r="D521" i="5"/>
  <c r="D520" i="5"/>
  <c r="D519" i="5"/>
  <c r="D518" i="5"/>
  <c r="D517" i="5"/>
  <c r="D516" i="5"/>
  <c r="D515" i="5"/>
  <c r="D514" i="5"/>
  <c r="D513" i="5"/>
  <c r="E512" i="5"/>
  <c r="D512" i="5"/>
  <c r="D511" i="5"/>
  <c r="D510" i="5"/>
  <c r="D509" i="5"/>
  <c r="D508" i="5"/>
  <c r="D507" i="5"/>
  <c r="D506" i="5"/>
  <c r="D505" i="5"/>
  <c r="D504" i="5"/>
  <c r="D503" i="5"/>
  <c r="E502" i="5"/>
  <c r="D502" i="5"/>
  <c r="D501" i="5"/>
  <c r="D500" i="5"/>
  <c r="D499" i="5"/>
  <c r="D498" i="5"/>
  <c r="D497" i="5"/>
  <c r="D496" i="5"/>
  <c r="D495" i="5"/>
  <c r="D494" i="5"/>
  <c r="D493" i="5"/>
  <c r="E492" i="5"/>
  <c r="D492" i="5"/>
  <c r="D491" i="5"/>
  <c r="D490" i="5"/>
  <c r="D489" i="5"/>
  <c r="D488" i="5"/>
  <c r="D487" i="5"/>
  <c r="D486" i="5"/>
  <c r="D485" i="5"/>
  <c r="D484" i="5"/>
  <c r="D483" i="5"/>
  <c r="E482" i="5"/>
  <c r="D482" i="5"/>
  <c r="D481" i="5"/>
  <c r="D480" i="5"/>
  <c r="D479" i="5"/>
  <c r="D478" i="5"/>
  <c r="D477" i="5"/>
  <c r="D476" i="5"/>
  <c r="D475" i="5"/>
  <c r="D474" i="5"/>
  <c r="D473" i="5"/>
  <c r="E472" i="5"/>
  <c r="D472" i="5"/>
  <c r="D471" i="5"/>
  <c r="D470" i="5"/>
  <c r="D469" i="5"/>
  <c r="D468" i="5"/>
  <c r="D467" i="5"/>
  <c r="D466" i="5"/>
  <c r="D465" i="5"/>
  <c r="D464" i="5"/>
  <c r="D463" i="5"/>
  <c r="E462" i="5"/>
  <c r="D462" i="5"/>
  <c r="D461" i="5"/>
  <c r="D460" i="5"/>
  <c r="D459" i="5"/>
  <c r="D458" i="5"/>
  <c r="D457" i="5"/>
  <c r="D456" i="5"/>
  <c r="D455" i="5"/>
  <c r="D454" i="5"/>
  <c r="D453" i="5"/>
  <c r="E452" i="5"/>
  <c r="D452" i="5"/>
  <c r="D451" i="5"/>
  <c r="D450" i="5"/>
  <c r="D449" i="5"/>
  <c r="D448" i="5"/>
  <c r="D447" i="5"/>
  <c r="D446" i="5"/>
  <c r="D445" i="5"/>
  <c r="D444" i="5"/>
  <c r="D443" i="5"/>
  <c r="E442" i="5"/>
  <c r="D442" i="5"/>
  <c r="D441" i="5"/>
  <c r="D440" i="5"/>
  <c r="D439" i="5"/>
  <c r="D438" i="5"/>
  <c r="D437" i="5"/>
  <c r="D436" i="5"/>
  <c r="D435" i="5"/>
  <c r="D434" i="5"/>
  <c r="D433" i="5"/>
  <c r="E432" i="5"/>
  <c r="D432" i="5"/>
  <c r="D431" i="5"/>
  <c r="D430" i="5"/>
  <c r="D429" i="5"/>
  <c r="D428" i="5"/>
  <c r="D427" i="5"/>
  <c r="D426" i="5"/>
  <c r="D425" i="5"/>
  <c r="D424" i="5"/>
  <c r="D423" i="5"/>
  <c r="E422" i="5"/>
  <c r="D422" i="5"/>
  <c r="D421" i="5"/>
  <c r="D420" i="5"/>
  <c r="D419" i="5"/>
  <c r="D418" i="5"/>
  <c r="D417" i="5"/>
  <c r="D416" i="5"/>
  <c r="D415" i="5"/>
  <c r="D414" i="5"/>
  <c r="D413" i="5"/>
  <c r="E412" i="5"/>
  <c r="D412" i="5"/>
  <c r="D411" i="5"/>
  <c r="D410" i="5"/>
  <c r="D409" i="5"/>
  <c r="D408" i="5"/>
  <c r="D407" i="5"/>
  <c r="D406" i="5"/>
  <c r="D405" i="5"/>
  <c r="D404" i="5"/>
  <c r="D403" i="5"/>
  <c r="E402" i="5"/>
  <c r="D402" i="5"/>
  <c r="D401" i="5"/>
  <c r="D400" i="5"/>
  <c r="D399" i="5"/>
  <c r="D398" i="5"/>
  <c r="D397" i="5"/>
  <c r="D396" i="5"/>
  <c r="D395" i="5"/>
  <c r="D394" i="5"/>
  <c r="D393" i="5"/>
  <c r="E392" i="5"/>
  <c r="D392" i="5"/>
  <c r="D391" i="5"/>
  <c r="D390" i="5"/>
  <c r="D389" i="5"/>
  <c r="D388" i="5"/>
  <c r="D387" i="5"/>
  <c r="D386" i="5"/>
  <c r="D385" i="5"/>
  <c r="D384" i="5"/>
  <c r="D383" i="5"/>
  <c r="E382" i="5"/>
  <c r="D382" i="5"/>
  <c r="D381" i="5"/>
  <c r="D380" i="5"/>
  <c r="D379" i="5"/>
  <c r="D378" i="5"/>
  <c r="D377" i="5"/>
  <c r="D376" i="5"/>
  <c r="D375" i="5"/>
  <c r="D374" i="5"/>
  <c r="D373" i="5"/>
  <c r="E372" i="5"/>
  <c r="D372" i="5"/>
  <c r="D371" i="5"/>
  <c r="D370" i="5"/>
  <c r="D369" i="5"/>
  <c r="D368" i="5"/>
  <c r="D367" i="5"/>
  <c r="D366" i="5"/>
  <c r="D365" i="5"/>
  <c r="D364" i="5"/>
  <c r="D363" i="5"/>
  <c r="E362" i="5"/>
  <c r="D362" i="5"/>
  <c r="D361" i="5"/>
  <c r="D360" i="5"/>
  <c r="D359" i="5"/>
  <c r="D358" i="5"/>
  <c r="D357" i="5"/>
  <c r="D356" i="5"/>
  <c r="D355" i="5"/>
  <c r="D354" i="5"/>
  <c r="D353" i="5"/>
  <c r="E352" i="5"/>
  <c r="D352" i="5"/>
  <c r="D351" i="5"/>
  <c r="D350" i="5"/>
  <c r="D349" i="5"/>
  <c r="D348" i="5"/>
  <c r="D347" i="5"/>
  <c r="D346" i="5"/>
  <c r="D345" i="5"/>
  <c r="D344" i="5"/>
  <c r="D343" i="5"/>
  <c r="E342" i="5"/>
  <c r="D342" i="5"/>
  <c r="D341" i="5"/>
  <c r="D340" i="5"/>
  <c r="D339" i="5"/>
  <c r="D338" i="5"/>
  <c r="D337" i="5"/>
  <c r="D336" i="5"/>
  <c r="D335" i="5"/>
  <c r="D334" i="5"/>
  <c r="D333" i="5"/>
  <c r="E332" i="5"/>
  <c r="D332" i="5"/>
  <c r="D331" i="5"/>
  <c r="D330" i="5"/>
  <c r="D329" i="5"/>
  <c r="D328" i="5"/>
  <c r="D327" i="5"/>
  <c r="D326" i="5"/>
  <c r="D325" i="5"/>
  <c r="D324" i="5"/>
  <c r="D323" i="5"/>
  <c r="E322" i="5"/>
  <c r="D322" i="5"/>
  <c r="D321" i="5"/>
  <c r="D320" i="5"/>
  <c r="D319" i="5"/>
  <c r="D318" i="5"/>
  <c r="D317" i="5"/>
  <c r="D316" i="5"/>
  <c r="D315" i="5"/>
  <c r="D314" i="5"/>
  <c r="D313" i="5"/>
  <c r="E312" i="5"/>
  <c r="D312" i="5"/>
  <c r="D311" i="5"/>
  <c r="D310" i="5"/>
  <c r="D309" i="5"/>
  <c r="D308" i="5"/>
  <c r="D307" i="5"/>
  <c r="D306" i="5"/>
  <c r="D305" i="5"/>
  <c r="D304" i="5"/>
  <c r="D303" i="5"/>
  <c r="E302" i="5"/>
  <c r="D302" i="5"/>
  <c r="D301" i="5"/>
  <c r="D300" i="5"/>
  <c r="D299" i="5"/>
  <c r="D298" i="5"/>
  <c r="D297" i="5"/>
  <c r="D296" i="5"/>
  <c r="D295" i="5"/>
  <c r="D294" i="5"/>
  <c r="D293" i="5"/>
  <c r="E292" i="5"/>
  <c r="D292" i="5"/>
  <c r="D291" i="5"/>
  <c r="D290" i="5"/>
  <c r="D289" i="5"/>
  <c r="D288" i="5"/>
  <c r="D287" i="5"/>
  <c r="D286" i="5"/>
  <c r="D285" i="5"/>
  <c r="D284" i="5"/>
  <c r="D283" i="5"/>
  <c r="E282" i="5"/>
  <c r="D282" i="5"/>
  <c r="D281" i="5"/>
  <c r="D280" i="5"/>
  <c r="D279" i="5"/>
  <c r="D278" i="5"/>
  <c r="D277" i="5"/>
  <c r="D276" i="5"/>
  <c r="D275" i="5"/>
  <c r="D274" i="5"/>
  <c r="D273" i="5"/>
  <c r="E272" i="5"/>
  <c r="D272" i="5"/>
  <c r="D271" i="5"/>
  <c r="D270" i="5"/>
  <c r="D269" i="5"/>
  <c r="D268" i="5"/>
  <c r="D267" i="5"/>
  <c r="D266" i="5"/>
  <c r="D265" i="5"/>
  <c r="D264" i="5"/>
  <c r="D263" i="5"/>
  <c r="E262" i="5"/>
  <c r="D262" i="5"/>
  <c r="D261" i="5"/>
  <c r="D260" i="5"/>
  <c r="D259" i="5"/>
  <c r="D258" i="5"/>
  <c r="D257" i="5"/>
  <c r="D256" i="5"/>
  <c r="D255" i="5"/>
  <c r="D254" i="5"/>
  <c r="D253" i="5"/>
  <c r="E252" i="5"/>
  <c r="D252" i="5"/>
  <c r="D251" i="5"/>
  <c r="D250" i="5"/>
  <c r="D249" i="5"/>
  <c r="D248" i="5"/>
  <c r="D247" i="5"/>
  <c r="D246" i="5"/>
  <c r="D245" i="5"/>
  <c r="D244" i="5"/>
  <c r="D243" i="5"/>
  <c r="E242" i="5"/>
  <c r="D242" i="5"/>
  <c r="D241" i="5"/>
  <c r="D240" i="5"/>
  <c r="D239" i="5"/>
  <c r="D238" i="5"/>
  <c r="D237" i="5"/>
  <c r="D236" i="5"/>
  <c r="D235" i="5"/>
  <c r="D234" i="5"/>
  <c r="D233" i="5"/>
  <c r="E232" i="5"/>
  <c r="D232" i="5"/>
  <c r="D231" i="5"/>
  <c r="D230" i="5"/>
  <c r="D229" i="5"/>
  <c r="D228" i="5"/>
  <c r="D227" i="5"/>
  <c r="D226" i="5"/>
  <c r="D225" i="5"/>
  <c r="D224" i="5"/>
  <c r="D223" i="5"/>
  <c r="E222" i="5"/>
  <c r="D222" i="5"/>
  <c r="D221" i="5"/>
  <c r="D220" i="5"/>
  <c r="D219" i="5"/>
  <c r="D218" i="5"/>
  <c r="D217" i="5"/>
  <c r="D216" i="5"/>
  <c r="D215" i="5"/>
  <c r="D214" i="5"/>
  <c r="D213" i="5"/>
  <c r="E212" i="5"/>
  <c r="D212" i="5"/>
  <c r="D211" i="5"/>
  <c r="D210" i="5"/>
  <c r="D209" i="5"/>
  <c r="D208" i="5"/>
  <c r="D207" i="5"/>
  <c r="D206" i="5"/>
  <c r="D205" i="5"/>
  <c r="D204" i="5"/>
  <c r="D203" i="5"/>
  <c r="E202" i="5"/>
  <c r="D202" i="5"/>
  <c r="D201" i="5"/>
  <c r="D200" i="5"/>
  <c r="D199" i="5"/>
  <c r="D198" i="5"/>
  <c r="D197" i="5"/>
  <c r="D196" i="5"/>
  <c r="D195" i="5"/>
  <c r="D194" i="5"/>
  <c r="D193" i="5"/>
  <c r="E192" i="5"/>
  <c r="D192" i="5"/>
  <c r="D191" i="5"/>
  <c r="D190" i="5"/>
  <c r="D189" i="5"/>
  <c r="D188" i="5"/>
  <c r="D187" i="5"/>
  <c r="D186" i="5"/>
  <c r="D185" i="5"/>
  <c r="D184" i="5"/>
  <c r="D183" i="5"/>
  <c r="E182" i="5"/>
  <c r="D182" i="5"/>
  <c r="D181" i="5"/>
  <c r="D180" i="5"/>
  <c r="D179" i="5"/>
  <c r="D178" i="5"/>
  <c r="D177" i="5"/>
  <c r="D176" i="5"/>
  <c r="D175" i="5"/>
  <c r="D174" i="5"/>
  <c r="D173" i="5"/>
  <c r="E172" i="5"/>
  <c r="D172" i="5"/>
  <c r="D171" i="5"/>
  <c r="D170" i="5"/>
  <c r="D169" i="5"/>
  <c r="D168" i="5"/>
  <c r="D167" i="5"/>
  <c r="D166" i="5"/>
  <c r="D165" i="5"/>
  <c r="D164" i="5"/>
  <c r="D163" i="5"/>
  <c r="E162" i="5"/>
  <c r="D162" i="5"/>
  <c r="D161" i="5"/>
  <c r="D160" i="5"/>
  <c r="D159" i="5"/>
  <c r="D158" i="5"/>
  <c r="D157" i="5"/>
  <c r="D156" i="5"/>
  <c r="D155" i="5"/>
  <c r="D154" i="5"/>
  <c r="D153" i="5"/>
  <c r="E152" i="5"/>
  <c r="D152" i="5"/>
  <c r="D151" i="5"/>
  <c r="D150" i="5"/>
  <c r="D149" i="5"/>
  <c r="D148" i="5"/>
  <c r="D147" i="5"/>
  <c r="D146" i="5"/>
  <c r="D145" i="5"/>
  <c r="D144" i="5"/>
  <c r="D143" i="5"/>
  <c r="E142" i="5"/>
  <c r="D142" i="5"/>
  <c r="D141" i="5"/>
  <c r="D140" i="5"/>
  <c r="D139" i="5"/>
  <c r="D138" i="5"/>
  <c r="D137" i="5"/>
  <c r="D136" i="5"/>
  <c r="D135" i="5"/>
  <c r="D134" i="5"/>
  <c r="D133" i="5"/>
  <c r="E132" i="5"/>
  <c r="D132" i="5"/>
  <c r="D131" i="5"/>
  <c r="D130" i="5"/>
  <c r="D129" i="5"/>
  <c r="D128" i="5"/>
  <c r="D127" i="5"/>
  <c r="D126" i="5"/>
  <c r="D125" i="5"/>
  <c r="D124" i="5"/>
  <c r="D123" i="5"/>
  <c r="E122" i="5"/>
  <c r="D122" i="5"/>
  <c r="D121" i="5"/>
  <c r="D120" i="5"/>
  <c r="D119" i="5"/>
  <c r="D118" i="5"/>
  <c r="D117" i="5"/>
  <c r="D116" i="5"/>
  <c r="D115" i="5"/>
  <c r="D114" i="5"/>
  <c r="D113" i="5"/>
  <c r="E112" i="5"/>
  <c r="D112" i="5"/>
  <c r="D111" i="5"/>
  <c r="D110" i="5"/>
  <c r="D109" i="5"/>
  <c r="D108" i="5"/>
  <c r="D107" i="5"/>
  <c r="D106" i="5"/>
  <c r="D105" i="5"/>
  <c r="D104" i="5"/>
  <c r="D103" i="5"/>
  <c r="E102" i="5"/>
  <c r="D102" i="5"/>
  <c r="D101" i="5"/>
  <c r="D100" i="5"/>
  <c r="D99" i="5"/>
  <c r="D98" i="5"/>
  <c r="D97" i="5"/>
  <c r="D96" i="5"/>
  <c r="D95" i="5"/>
  <c r="D94" i="5"/>
  <c r="D93" i="5"/>
  <c r="E92" i="5"/>
  <c r="D92" i="5"/>
  <c r="D91" i="5"/>
  <c r="D90" i="5"/>
  <c r="D89" i="5"/>
  <c r="D88" i="5"/>
  <c r="D87" i="5"/>
  <c r="D86" i="5"/>
  <c r="D85" i="5"/>
  <c r="D84" i="5"/>
  <c r="D83" i="5"/>
  <c r="E82" i="5"/>
  <c r="D82" i="5"/>
  <c r="D81" i="5"/>
  <c r="D80" i="5"/>
  <c r="D79" i="5"/>
  <c r="D78" i="5"/>
  <c r="D77" i="5"/>
  <c r="D76" i="5"/>
  <c r="D75" i="5"/>
  <c r="D74" i="5"/>
  <c r="D73" i="5"/>
  <c r="E72" i="5"/>
  <c r="D72" i="5"/>
  <c r="D71" i="5"/>
  <c r="D70" i="5"/>
  <c r="D69" i="5"/>
  <c r="D68" i="5"/>
  <c r="D67" i="5"/>
  <c r="D66" i="5"/>
  <c r="D65" i="5"/>
  <c r="D64" i="5"/>
  <c r="D63" i="5"/>
  <c r="E62" i="5"/>
  <c r="D62" i="5"/>
  <c r="D61" i="5"/>
  <c r="D60" i="5"/>
  <c r="D59" i="5"/>
  <c r="D58" i="5"/>
  <c r="D57" i="5"/>
  <c r="D56" i="5"/>
  <c r="D55" i="5"/>
  <c r="D54" i="5"/>
  <c r="D53" i="5"/>
  <c r="E52" i="5"/>
  <c r="D52" i="5"/>
  <c r="D51" i="5"/>
  <c r="D50" i="5"/>
  <c r="D49" i="5"/>
  <c r="D48" i="5"/>
  <c r="D47" i="5"/>
  <c r="D46" i="5"/>
  <c r="D45" i="5"/>
  <c r="D44" i="5"/>
  <c r="D43" i="5"/>
  <c r="E42" i="5"/>
  <c r="D42" i="5"/>
  <c r="D41" i="5"/>
  <c r="D40" i="5"/>
  <c r="D39" i="5"/>
  <c r="D38" i="5"/>
  <c r="D37" i="5"/>
  <c r="D36" i="5"/>
  <c r="D35" i="5"/>
  <c r="D34" i="5"/>
  <c r="D33" i="5"/>
  <c r="E32" i="5"/>
  <c r="D32" i="5"/>
  <c r="D31" i="5"/>
  <c r="D30" i="5"/>
  <c r="D29" i="5"/>
  <c r="D28" i="5"/>
  <c r="D27" i="5"/>
  <c r="D26" i="5"/>
  <c r="D25" i="5"/>
  <c r="D24" i="5"/>
  <c r="D23" i="5"/>
  <c r="E22" i="5"/>
  <c r="D22" i="5"/>
  <c r="D21" i="5"/>
  <c r="D20" i="5"/>
  <c r="D19" i="5"/>
  <c r="D18" i="5"/>
  <c r="D17" i="5"/>
  <c r="D16" i="5"/>
  <c r="D15" i="5"/>
  <c r="D14" i="5"/>
  <c r="D13" i="5"/>
  <c r="E12" i="5"/>
  <c r="D12" i="5"/>
  <c r="D11" i="5"/>
  <c r="D10" i="5"/>
  <c r="D9" i="5"/>
  <c r="D8" i="5"/>
  <c r="D7" i="5"/>
  <c r="D6" i="5"/>
  <c r="D5" i="5"/>
  <c r="D4" i="5"/>
  <c r="D3" i="5"/>
  <c r="E2" i="5"/>
  <c r="D2" i="5"/>
  <c r="E12" i="1"/>
  <c r="E18" i="1"/>
  <c r="E15" i="1"/>
  <c r="E11" i="1"/>
  <c r="E16" i="1"/>
  <c r="E14" i="1"/>
  <c r="C10" i="1"/>
  <c r="E13" i="1" l="1"/>
  <c r="E17" i="1"/>
  <c r="L13" i="1"/>
  <c r="B11" i="1"/>
  <c r="P14" i="1"/>
  <c r="P17" i="1"/>
  <c r="C17" i="1"/>
  <c r="C13" i="1"/>
  <c r="B12" i="1"/>
  <c r="B16" i="1"/>
  <c r="P18" i="1"/>
  <c r="C16" i="1"/>
  <c r="C12" i="1"/>
  <c r="P22" i="1"/>
  <c r="B46" i="1"/>
  <c r="C15" i="1"/>
  <c r="C11" i="1"/>
  <c r="B10" i="1"/>
  <c r="L107" i="1"/>
  <c r="L21" i="1"/>
  <c r="P34" i="1"/>
  <c r="P102" i="1"/>
  <c r="C18" i="1"/>
  <c r="C14" i="1"/>
  <c r="B13" i="1"/>
  <c r="B34" i="1"/>
  <c r="B82" i="1"/>
  <c r="C41" i="1"/>
  <c r="C65" i="1"/>
  <c r="C89" i="1"/>
  <c r="B43" i="1"/>
  <c r="B91" i="1"/>
  <c r="E46" i="1"/>
  <c r="E70" i="1"/>
  <c r="E94" i="1"/>
  <c r="C21" i="1"/>
  <c r="B52" i="1"/>
  <c r="B100" i="1"/>
  <c r="C51" i="1"/>
  <c r="C75" i="1"/>
  <c r="C99" i="1"/>
  <c r="C26" i="1"/>
  <c r="C52" i="1"/>
  <c r="C76" i="1"/>
  <c r="C100" i="1"/>
  <c r="B57" i="1"/>
  <c r="B93" i="1"/>
  <c r="B24" i="1"/>
  <c r="L70" i="1"/>
  <c r="L47" i="1"/>
  <c r="L95" i="1"/>
  <c r="P26" i="1"/>
  <c r="L72" i="1"/>
  <c r="L66" i="1"/>
  <c r="L61" i="1"/>
  <c r="L97" i="1"/>
  <c r="L28" i="1"/>
  <c r="P62" i="1"/>
  <c r="P110" i="1"/>
  <c r="P51" i="1"/>
  <c r="P99" i="1"/>
  <c r="P40" i="1"/>
  <c r="P88" i="1"/>
  <c r="P31" i="1"/>
  <c r="L53" i="1"/>
  <c r="L89" i="1"/>
  <c r="L20" i="1"/>
  <c r="P67" i="1"/>
  <c r="L56" i="1"/>
  <c r="L104" i="1"/>
  <c r="B55" i="1"/>
  <c r="E107" i="1"/>
  <c r="P105" i="1"/>
  <c r="B61" i="1"/>
  <c r="B97" i="1"/>
  <c r="P74" i="1"/>
  <c r="B53" i="1"/>
  <c r="B89" i="1"/>
  <c r="B20" i="1"/>
  <c r="B38" i="1"/>
  <c r="B86" i="1"/>
  <c r="E45" i="1"/>
  <c r="E69" i="1"/>
  <c r="E93" i="1"/>
  <c r="E20" i="1"/>
  <c r="B47" i="1"/>
  <c r="B95" i="1"/>
  <c r="C50" i="1"/>
  <c r="C74" i="1"/>
  <c r="C98" i="1"/>
  <c r="E25" i="1"/>
  <c r="B56" i="1"/>
  <c r="B104" i="1"/>
  <c r="E55" i="1"/>
  <c r="E79" i="1"/>
  <c r="E103" i="1"/>
  <c r="E30" i="1"/>
  <c r="E56" i="1"/>
  <c r="E80" i="1"/>
  <c r="E104" i="1"/>
  <c r="C31" i="1"/>
  <c r="L35" i="1"/>
  <c r="B26" i="1"/>
  <c r="L63" i="1"/>
  <c r="L79" i="1"/>
  <c r="B94" i="1"/>
  <c r="E29" i="1"/>
  <c r="E33" i="1"/>
  <c r="E108" i="1"/>
  <c r="P35" i="1"/>
  <c r="L68" i="1"/>
  <c r="B42" i="1"/>
  <c r="B90" i="1"/>
  <c r="C45" i="1"/>
  <c r="C69" i="1"/>
  <c r="C93" i="1"/>
  <c r="C20" i="1"/>
  <c r="B51" i="1"/>
  <c r="B99" i="1"/>
  <c r="E50" i="1"/>
  <c r="E74" i="1"/>
  <c r="E98" i="1"/>
  <c r="C25" i="1"/>
  <c r="B60" i="1"/>
  <c r="B108" i="1"/>
  <c r="C55" i="1"/>
  <c r="C79" i="1"/>
  <c r="C103" i="1"/>
  <c r="C30" i="1"/>
  <c r="C56" i="1"/>
  <c r="C80" i="1"/>
  <c r="C104" i="1"/>
  <c r="E31" i="1"/>
  <c r="L69" i="1"/>
  <c r="L105" i="1"/>
  <c r="P70" i="1"/>
  <c r="P13" i="1"/>
  <c r="P47" i="1"/>
  <c r="P95" i="1"/>
  <c r="P72" i="1"/>
  <c r="P15" i="1"/>
  <c r="P66" i="1"/>
  <c r="P61" i="1"/>
  <c r="P97" i="1"/>
  <c r="P28" i="1"/>
  <c r="L74" i="1"/>
  <c r="L52" i="1"/>
  <c r="L100" i="1"/>
  <c r="P53" i="1"/>
  <c r="P89" i="1"/>
  <c r="P20" i="1"/>
  <c r="L22" i="1"/>
  <c r="P56" i="1"/>
  <c r="P104" i="1"/>
  <c r="E73" i="1"/>
  <c r="B28" i="1"/>
  <c r="P63" i="1"/>
  <c r="E49" i="1"/>
  <c r="C78" i="1"/>
  <c r="E84" i="1"/>
  <c r="B50" i="1"/>
  <c r="B98" i="1"/>
  <c r="C49" i="1"/>
  <c r="C73" i="1"/>
  <c r="C97" i="1"/>
  <c r="C24" i="1"/>
  <c r="B59" i="1"/>
  <c r="B107" i="1"/>
  <c r="E54" i="1"/>
  <c r="E78" i="1"/>
  <c r="E102" i="1"/>
  <c r="C29" i="1"/>
  <c r="B68" i="1"/>
  <c r="C59" i="1"/>
  <c r="C83" i="1"/>
  <c r="C107" i="1"/>
  <c r="C33" i="1"/>
  <c r="C60" i="1"/>
  <c r="C84" i="1"/>
  <c r="C108" i="1"/>
  <c r="E34" i="1"/>
  <c r="B69" i="1"/>
  <c r="B105" i="1"/>
  <c r="B35" i="1"/>
  <c r="L25" i="1"/>
  <c r="L78" i="1"/>
  <c r="L37" i="1"/>
  <c r="L73" i="1"/>
  <c r="L109" i="1"/>
  <c r="L86" i="1"/>
  <c r="B17" i="1"/>
  <c r="L75" i="1"/>
  <c r="L18" i="1"/>
  <c r="L65" i="1"/>
  <c r="L101" i="1"/>
  <c r="L32" i="1"/>
  <c r="B22" i="1"/>
  <c r="E97" i="1"/>
  <c r="C102" i="1"/>
  <c r="E60" i="1"/>
  <c r="L82" i="1"/>
  <c r="B54" i="1"/>
  <c r="B102" i="1"/>
  <c r="E53" i="1"/>
  <c r="E77" i="1"/>
  <c r="E101" i="1"/>
  <c r="E28" i="1"/>
  <c r="B63" i="1"/>
  <c r="C58" i="1"/>
  <c r="C82" i="1"/>
  <c r="C106" i="1"/>
  <c r="B72" i="1"/>
  <c r="E39" i="1"/>
  <c r="E63" i="1"/>
  <c r="E87" i="1"/>
  <c r="E40" i="1"/>
  <c r="E64" i="1"/>
  <c r="E88" i="1"/>
  <c r="L12" i="1"/>
  <c r="P82" i="1"/>
  <c r="P59" i="1"/>
  <c r="P107" i="1"/>
  <c r="P84" i="1"/>
  <c r="P27" i="1"/>
  <c r="P78" i="1"/>
  <c r="P21" i="1"/>
  <c r="L38" i="1"/>
  <c r="L64" i="1"/>
  <c r="L43" i="1"/>
  <c r="L91" i="1"/>
  <c r="P68" i="1"/>
  <c r="B58" i="1"/>
  <c r="B106" i="1"/>
  <c r="C53" i="1"/>
  <c r="C77" i="1"/>
  <c r="C101" i="1"/>
  <c r="C28" i="1"/>
  <c r="B67" i="1"/>
  <c r="E58" i="1"/>
  <c r="E82" i="1"/>
  <c r="E106" i="1"/>
  <c r="B76" i="1"/>
  <c r="C39" i="1"/>
  <c r="C63" i="1"/>
  <c r="C87" i="1"/>
  <c r="C40" i="1"/>
  <c r="C64" i="1"/>
  <c r="C88" i="1"/>
  <c r="L45" i="1"/>
  <c r="L81" i="1"/>
  <c r="L46" i="1"/>
  <c r="L94" i="1"/>
  <c r="P25" i="1"/>
  <c r="L71" i="1"/>
  <c r="L48" i="1"/>
  <c r="L96" i="1"/>
  <c r="L42" i="1"/>
  <c r="L90" i="1"/>
  <c r="B21" i="1"/>
  <c r="P37" i="1"/>
  <c r="P73" i="1"/>
  <c r="P109" i="1"/>
  <c r="P38" i="1"/>
  <c r="P86" i="1"/>
  <c r="L29" i="1"/>
  <c r="P75" i="1"/>
  <c r="P64" i="1"/>
  <c r="P65" i="1"/>
  <c r="P101" i="1"/>
  <c r="P32" i="1"/>
  <c r="P43" i="1"/>
  <c r="P91" i="1"/>
  <c r="L33" i="1"/>
  <c r="L80" i="1"/>
  <c r="L23" i="1"/>
  <c r="B103" i="1"/>
  <c r="E59" i="1"/>
  <c r="C34" i="1"/>
  <c r="L59" i="1"/>
  <c r="L84" i="1"/>
  <c r="B15" i="1"/>
  <c r="B62" i="1"/>
  <c r="B110" i="1"/>
  <c r="E57" i="1"/>
  <c r="E81" i="1"/>
  <c r="E105" i="1"/>
  <c r="E32" i="1"/>
  <c r="B71" i="1"/>
  <c r="C38" i="1"/>
  <c r="C62" i="1"/>
  <c r="C86" i="1"/>
  <c r="C110" i="1"/>
  <c r="E36" i="1"/>
  <c r="B80" i="1"/>
  <c r="E43" i="1"/>
  <c r="E67" i="1"/>
  <c r="E91" i="1"/>
  <c r="E44" i="1"/>
  <c r="E68" i="1"/>
  <c r="E92" i="1"/>
  <c r="C19" i="1"/>
  <c r="P45" i="1"/>
  <c r="P81" i="1"/>
  <c r="P12" i="1"/>
  <c r="B25" i="1"/>
  <c r="B37" i="1"/>
  <c r="B73" i="1"/>
  <c r="B109" i="1"/>
  <c r="P29" i="1"/>
  <c r="L39" i="1"/>
  <c r="L87" i="1"/>
  <c r="B18" i="1"/>
  <c r="L19" i="1"/>
  <c r="B65" i="1"/>
  <c r="B101" i="1"/>
  <c r="B32" i="1"/>
  <c r="L55" i="1"/>
  <c r="L103" i="1"/>
  <c r="P33" i="1"/>
  <c r="B19" i="1"/>
  <c r="B66" i="1"/>
  <c r="C57" i="1"/>
  <c r="C81" i="1"/>
  <c r="C105" i="1"/>
  <c r="C32" i="1"/>
  <c r="B75" i="1"/>
  <c r="E38" i="1"/>
  <c r="E62" i="1"/>
  <c r="E86" i="1"/>
  <c r="E110" i="1"/>
  <c r="C36" i="1"/>
  <c r="B84" i="1"/>
  <c r="C43" i="1"/>
  <c r="C67" i="1"/>
  <c r="C91" i="1"/>
  <c r="C44" i="1"/>
  <c r="C68" i="1"/>
  <c r="C92" i="1"/>
  <c r="E19" i="1"/>
  <c r="B45" i="1"/>
  <c r="B81" i="1"/>
  <c r="P46" i="1"/>
  <c r="P94" i="1"/>
  <c r="L36" i="1"/>
  <c r="P71" i="1"/>
  <c r="P48" i="1"/>
  <c r="P96" i="1"/>
  <c r="P42" i="1"/>
  <c r="P90" i="1"/>
  <c r="L49" i="1"/>
  <c r="L85" i="1"/>
  <c r="L50" i="1"/>
  <c r="L98" i="1"/>
  <c r="B29" i="1"/>
  <c r="L30" i="1"/>
  <c r="L76" i="1"/>
  <c r="L41" i="1"/>
  <c r="L77" i="1"/>
  <c r="B33" i="1"/>
  <c r="P80" i="1"/>
  <c r="P23" i="1"/>
  <c r="C54" i="1"/>
  <c r="E83" i="1"/>
  <c r="P69" i="1"/>
  <c r="P52" i="1"/>
  <c r="P100" i="1"/>
  <c r="P79" i="1"/>
  <c r="B23" i="1"/>
  <c r="B70" i="1"/>
  <c r="E37" i="1"/>
  <c r="E61" i="1"/>
  <c r="E85" i="1"/>
  <c r="E109" i="1"/>
  <c r="E35" i="1"/>
  <c r="B79" i="1"/>
  <c r="C42" i="1"/>
  <c r="C66" i="1"/>
  <c r="C90" i="1"/>
  <c r="B40" i="1"/>
  <c r="B88" i="1"/>
  <c r="E47" i="1"/>
  <c r="E71" i="1"/>
  <c r="E95" i="1"/>
  <c r="E22" i="1"/>
  <c r="E48" i="1"/>
  <c r="E72" i="1"/>
  <c r="E96" i="1"/>
  <c r="C23" i="1"/>
  <c r="L24" i="1"/>
  <c r="L58" i="1"/>
  <c r="L106" i="1"/>
  <c r="L83" i="1"/>
  <c r="B14" i="1"/>
  <c r="L60" i="1"/>
  <c r="L108" i="1"/>
  <c r="L54" i="1"/>
  <c r="L102" i="1"/>
  <c r="P50" i="1"/>
  <c r="P98" i="1"/>
  <c r="P39" i="1"/>
  <c r="P87" i="1"/>
  <c r="P76" i="1"/>
  <c r="P19" i="1"/>
  <c r="P55" i="1"/>
  <c r="P103" i="1"/>
  <c r="L44" i="1"/>
  <c r="L92" i="1"/>
  <c r="L34" i="1"/>
  <c r="B27" i="1"/>
  <c r="B74" i="1"/>
  <c r="C37" i="1"/>
  <c r="C61" i="1"/>
  <c r="C85" i="1"/>
  <c r="C109" i="1"/>
  <c r="C35" i="1"/>
  <c r="B83" i="1"/>
  <c r="E42" i="1"/>
  <c r="E66" i="1"/>
  <c r="E90" i="1"/>
  <c r="B44" i="1"/>
  <c r="B92" i="1"/>
  <c r="C47" i="1"/>
  <c r="C71" i="1"/>
  <c r="C95" i="1"/>
  <c r="C22" i="1"/>
  <c r="C48" i="1"/>
  <c r="C72" i="1"/>
  <c r="C96" i="1"/>
  <c r="E23" i="1"/>
  <c r="L57" i="1"/>
  <c r="L93" i="1"/>
  <c r="P36" i="1"/>
  <c r="L26" i="1"/>
  <c r="P49" i="1"/>
  <c r="P85" i="1"/>
  <c r="P16" i="1"/>
  <c r="L62" i="1"/>
  <c r="L110" i="1"/>
  <c r="L51" i="1"/>
  <c r="L99" i="1"/>
  <c r="P30" i="1"/>
  <c r="L31" i="1"/>
  <c r="P41" i="1"/>
  <c r="P77" i="1"/>
  <c r="E24" i="1"/>
  <c r="B64" i="1"/>
  <c r="L27" i="1"/>
  <c r="B31" i="1"/>
  <c r="B78" i="1"/>
  <c r="E41" i="1"/>
  <c r="E65" i="1"/>
  <c r="E89" i="1"/>
  <c r="B39" i="1"/>
  <c r="B87" i="1"/>
  <c r="C46" i="1"/>
  <c r="C70" i="1"/>
  <c r="C94" i="1"/>
  <c r="E21" i="1"/>
  <c r="B48" i="1"/>
  <c r="B96" i="1"/>
  <c r="E51" i="1"/>
  <c r="E75" i="1"/>
  <c r="E99" i="1"/>
  <c r="E26" i="1"/>
  <c r="E52" i="1"/>
  <c r="E76" i="1"/>
  <c r="E100" i="1"/>
  <c r="C27" i="1"/>
  <c r="P57" i="1"/>
  <c r="P93" i="1"/>
  <c r="P24" i="1"/>
  <c r="P58" i="1"/>
  <c r="P106" i="1"/>
  <c r="B36" i="1"/>
  <c r="P83" i="1"/>
  <c r="P60" i="1"/>
  <c r="P108" i="1"/>
  <c r="P54" i="1"/>
  <c r="B49" i="1"/>
  <c r="B85" i="1"/>
  <c r="B30" i="1"/>
  <c r="L40" i="1"/>
  <c r="L88" i="1"/>
  <c r="B41" i="1"/>
  <c r="B77" i="1"/>
  <c r="L67" i="1"/>
  <c r="P44" i="1"/>
  <c r="P92" i="1"/>
  <c r="AA15" i="8" l="1"/>
  <c r="AA21" i="8"/>
  <c r="AA19" i="8"/>
  <c r="AA18" i="8"/>
  <c r="AA17" i="8"/>
  <c r="AA22" i="8"/>
  <c r="AA16" i="8"/>
  <c r="AA20" i="8"/>
  <c r="AA32" i="8"/>
  <c r="AA31" i="8"/>
  <c r="AA30" i="8"/>
  <c r="AA26" i="8"/>
  <c r="AA29" i="8"/>
  <c r="AA27" i="8"/>
  <c r="AA25" i="8"/>
  <c r="AA28" i="8"/>
  <c r="AA24" i="8"/>
  <c r="AA2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K1152" authorId="0" shapeId="0" xr:uid="{00000000-0006-0000-0200-000001000000}">
      <text>
        <r>
          <rPr>
            <b/>
            <sz val="9"/>
            <color indexed="81"/>
            <rFont val="Tahoma"/>
            <family val="2"/>
          </rPr>
          <t>Microsoft:</t>
        </r>
        <r>
          <rPr>
            <sz val="9"/>
            <color indexed="81"/>
            <rFont val="Tahoma"/>
            <family val="2"/>
          </rPr>
          <t xml:space="preserve">
Estas acciones las juntaron en el indicador y les asigaron 50%</t>
        </r>
      </text>
    </comment>
    <comment ref="K1161" authorId="0" shapeId="0" xr:uid="{00000000-0006-0000-0200-000002000000}">
      <text>
        <r>
          <rPr>
            <b/>
            <sz val="9"/>
            <color indexed="81"/>
            <rFont val="Tahoma"/>
            <family val="2"/>
          </rPr>
          <t>Microsoft:</t>
        </r>
        <r>
          <rPr>
            <sz val="9"/>
            <color indexed="81"/>
            <rFont val="Tahoma"/>
            <family val="2"/>
          </rPr>
          <t xml:space="preserve">
aquí pusieron 24, pero no asignaron valor a la acción 5, por lo cual le puse 23 y 1 a la acción 5</t>
        </r>
      </text>
    </comment>
    <comment ref="K1166" authorId="0" shapeId="0" xr:uid="{00000000-0006-0000-0200-000003000000}">
      <text>
        <r>
          <rPr>
            <b/>
            <sz val="9"/>
            <color indexed="81"/>
            <rFont val="Tahoma"/>
            <family val="2"/>
          </rPr>
          <t>Microsoft:</t>
        </r>
        <r>
          <rPr>
            <sz val="9"/>
            <color indexed="81"/>
            <rFont val="Tahoma"/>
            <family val="2"/>
          </rPr>
          <t xml:space="preserve">
aquí habían puesto 0.07, 0.05 y 0.02</t>
        </r>
      </text>
    </comment>
    <comment ref="K1171" authorId="0" shapeId="0" xr:uid="{00000000-0006-0000-0200-000004000000}">
      <text>
        <r>
          <rPr>
            <b/>
            <sz val="9"/>
            <color indexed="81"/>
            <rFont val="Tahoma"/>
            <family val="2"/>
          </rPr>
          <t>Microsoft:</t>
        </r>
        <r>
          <rPr>
            <sz val="9"/>
            <color indexed="81"/>
            <rFont val="Tahoma"/>
            <family val="2"/>
          </rPr>
          <t xml:space="preserve">
En este Pp en el indicador todo esta ponderado al 100, por lo cual lo dividí y le asigne los valores registrados</t>
        </r>
      </text>
    </comment>
  </commentList>
</comments>
</file>

<file path=xl/sharedStrings.xml><?xml version="1.0" encoding="utf-8"?>
<sst xmlns="http://schemas.openxmlformats.org/spreadsheetml/2006/main" count="59598" uniqueCount="20857">
  <si>
    <t>Acción</t>
  </si>
  <si>
    <t>Justificación de la variación</t>
  </si>
  <si>
    <t>Unidad Responsable del Gasto</t>
  </si>
  <si>
    <t>Planeación Estratégica Marco</t>
  </si>
  <si>
    <t>Programa Presupuestario</t>
  </si>
  <si>
    <t>Alineación al Programa de Gobierno 2019- 2024</t>
  </si>
  <si>
    <t>Clasificación Funcional</t>
  </si>
  <si>
    <t>Actividad Institucional</t>
  </si>
  <si>
    <t>Alineación al Objetivo del Desarrollo Sostenible</t>
  </si>
  <si>
    <t>Planeacion Operativa</t>
  </si>
  <si>
    <t>Plan de Acción del Programa Presupuestario</t>
  </si>
  <si>
    <t>Acciones a Desarrollar</t>
  </si>
  <si>
    <t>Centro
Gestor</t>
  </si>
  <si>
    <t>Unidad Responsable
Denominación</t>
  </si>
  <si>
    <t xml:space="preserve">Misión </t>
  </si>
  <si>
    <t xml:space="preserve">Visión </t>
  </si>
  <si>
    <t>Diagnóstico General</t>
  </si>
  <si>
    <t>Objetivo Estratégico</t>
  </si>
  <si>
    <t>Programa P.</t>
  </si>
  <si>
    <t>Programa P.
Denominación</t>
  </si>
  <si>
    <t>Eje</t>
  </si>
  <si>
    <t>Eje
Denominación</t>
  </si>
  <si>
    <t>Sub
Eje</t>
  </si>
  <si>
    <t>Sub Eje
Denominación</t>
  </si>
  <si>
    <t>Subsub
Eje</t>
  </si>
  <si>
    <t>Subsub Eje
Denominación</t>
  </si>
  <si>
    <t>Finalidad</t>
  </si>
  <si>
    <t>Finalidad
Denominación</t>
  </si>
  <si>
    <t>Función</t>
  </si>
  <si>
    <t>Función
Denominación</t>
  </si>
  <si>
    <t>Subfunción</t>
  </si>
  <si>
    <t>SubFunción
Denominación</t>
  </si>
  <si>
    <t>AI</t>
  </si>
  <si>
    <t>AI
Denominación</t>
  </si>
  <si>
    <t>Objetivo</t>
  </si>
  <si>
    <t>Concepto</t>
  </si>
  <si>
    <t>Metas ODS</t>
  </si>
  <si>
    <t>Metas ODS definición</t>
  </si>
  <si>
    <t>Problema Definido</t>
  </si>
  <si>
    <t>Programa P. Objetivo</t>
  </si>
  <si>
    <t>Poblacion Objetivo o de Enfoque</t>
  </si>
  <si>
    <t>Objetivos Operativos</t>
  </si>
  <si>
    <t>Valor Publico Generado</t>
  </si>
  <si>
    <t>Meta Física Proyectada</t>
  </si>
  <si>
    <t>Definicion de la Meta</t>
  </si>
  <si>
    <t>Indicador de la Meta</t>
  </si>
  <si>
    <t xml:space="preserve">Unidad de Medida </t>
  </si>
  <si>
    <t>Medios de Verificacion</t>
  </si>
  <si>
    <t xml:space="preserve">1er Trimestre Meta Programada </t>
  </si>
  <si>
    <t xml:space="preserve">2do Trimestre Meta Programada </t>
  </si>
  <si>
    <t xml:space="preserve">3er Trimestre Meta Programada </t>
  </si>
  <si>
    <t xml:space="preserve">4to Trimestre Meta Programada </t>
  </si>
  <si>
    <t>Meta Proyectada a Mediano y Largo Plazo</t>
  </si>
  <si>
    <t>Valor Publico previsto a mediano y largo plazo producto de la intervencion gubernamental</t>
  </si>
  <si>
    <t>Accion 1</t>
  </si>
  <si>
    <t>Nombre (s)</t>
  </si>
  <si>
    <t>Cargo</t>
  </si>
  <si>
    <t>Accion 2</t>
  </si>
  <si>
    <t>Accion 3</t>
  </si>
  <si>
    <t>Accion 4</t>
  </si>
  <si>
    <t>Accion 5</t>
  </si>
  <si>
    <t>Accion 6</t>
  </si>
  <si>
    <t>Accion 7</t>
  </si>
  <si>
    <t>Accion 8</t>
  </si>
  <si>
    <t>Accion 9</t>
  </si>
  <si>
    <t>Accion 10</t>
  </si>
  <si>
    <t>Accion 11</t>
  </si>
  <si>
    <t>Acción 12</t>
  </si>
  <si>
    <t>01C001</t>
  </si>
  <si>
    <t>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materializando el Derecho a la Buena Administracion Publica, bajo los principios contenidos en la Constitucion Politica de los Estados Unidos Mexicanos y la Constitucion Politica de la Ciudad de Mexico.</t>
  </si>
  <si>
    <t>Ser la Entidad Federativa que bajo los principios de innovacion, atencion ciudadana, gobierno abierto y plena accesibilidad, respeto a los valores de dignidad, etica, justicia, lealtad, libertad y seguridad, dirija e implemente politicas, planes, programas y acciones, a partir de un diseño universal, simplificacion, agilidad, economia, informacion, precision, legalidad, transparencia, proporcionalidad, buena fe, integridad, imparcialidad, honradez, lealtad, eficiencia, profesionalizacion y eficacia, en beneficio de las personas habitantes de la Ciudad de Mexico.</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</si>
  <si>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las administraciones anteriores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</si>
  <si>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Fortalecer la cultura ciudadana y el derecho al ejercicio de la democracia participativa y directa; Coordinar y dar seguimiento al acceso oportuno a la educacion, seguridad, salud, vivienda y alimentacion, al derecho a un desarrollo urbano y economico incluyente, al espacio publico y a las areas verdes, a un medio ambiente sano, a la cultura y al deporte, y a la memoria historica.</t>
  </si>
  <si>
    <t>P020</t>
  </si>
  <si>
    <t>Ciencia, Innovacion y Transparencia</t>
  </si>
  <si>
    <t>Gobierno Abierto</t>
  </si>
  <si>
    <t>Democracia participativa</t>
  </si>
  <si>
    <t>Gobierno</t>
  </si>
  <si>
    <t>Presidencia / Gubernatura</t>
  </si>
  <si>
    <t>177</t>
  </si>
  <si>
    <t>Conduccion de la politica de gobierno</t>
  </si>
  <si>
    <t>16</t>
  </si>
  <si>
    <t>Paz, justicia e instituciones solidas</t>
  </si>
  <si>
    <t>Crear a todos los niveles instituciones eficaces y transparentes que rindan cuentas</t>
  </si>
  <si>
    <t>Historicamente la Ciudad de Mexico sufre el abandono de los servicios publicos derivado de un modelo de desarrollo economico, social, cultural y ambiental desigual para su poblacion.</t>
  </si>
  <si>
    <t>Actualmente la Ciudad de Mexico goza la recuperacion de los servicios publicos derivado de un modelo de desarrollo economico, social, cultural y ambiental igualitario para su poblacion.</t>
  </si>
  <si>
    <t>Los 9,209,944 de habitantes de la Ciudad de Mexico y poblacion flotante.</t>
  </si>
  <si>
    <t>1. Escuchar y resolver los problemas percibidos por los habitantes de la Ciudad de Mexico en su vida cotidiana. 2. Generar las condiciones para que la ciudadania colabore en las decisiones sobre la creacion y mejora de servicios publicos y en el robustecimiento de la transparencia y la rendicion de cuentas.</t>
  </si>
  <si>
    <t>Los habitantes de la Ciudad de Mexico viven en un ambiente de igualdad de derechos y oportunidades que permite elevar su calidad de vida y bienestar.</t>
  </si>
  <si>
    <t>100%</t>
  </si>
  <si>
    <t>Indice que mide el avance de la atencion de solicitudes y demandas ciudadanas, de la coordinacion de los Gabinetes de Seguridad Ciudadana y Procuracion de Justicia, de la Agenda Internacional y de la entrega de viviendas rehabilitadas y reconstruidas que fueron afectadas por el sismo del 19 de septiembre de 2017.</t>
  </si>
  <si>
    <t>((Total de solicitudes y demandas ciudadanas atendidas /Total de solicitudes y demandas ciudadanas programadas) *25%) + (Numero de coordinaciones de Gabinetes presenciales/Numero de coordinaciones de Gabinetes programados) *25%) + (Total de eventos de la agenda internacional realizados/Total de eventos de la agenda internacional programados) *25%) + (Total de viviendas reconstruidas y/o rehabilitadas entregadas/Total de viviendas reconstruidas y/o rehabilitadas programadas) *25%))</t>
  </si>
  <si>
    <t>Indice</t>
  </si>
  <si>
    <t>Medios electronicos pertenecientes a la Direccion General de Atencion y Gestion a la Demanda Ciudadana, Plataforma Nacional de Transparencia:www.plataformadetranspatencia.org.mx. Portal para la reconstruccion: www.reconstruccion.cdmx.gob.mx</t>
  </si>
  <si>
    <t>Al cierre del 2024, se continua con la recuperacion de los servicios publicos, logrando un incremento en el avance del indicador del 10%, derivado de un modelo de desarrollo economico, social, cultural y ambiental igualitario para toda la poblacion de la Ciudad de Mexico.</t>
  </si>
  <si>
    <t>Los habitantes de la Ciudad de Mexico viven en un ambiente de igualdad de derechos y oportunidades lo que genera mayor confianza en el Gobierno de la Ciudad de Mexico.</t>
  </si>
  <si>
    <t>Atencion a las solicitudes y demandas ciudadanas.</t>
  </si>
  <si>
    <t>Lic. Esthela Damian Peralta</t>
  </si>
  <si>
    <t>Secretaria Particular</t>
  </si>
  <si>
    <t>Coordinacion de los Gabinetes de Seguridad Ciudadana y Procuracion de Justicia</t>
  </si>
  <si>
    <t>Lic. Maria de la Luz Rosas Lara</t>
  </si>
  <si>
    <t>Coordinacion General del Gabinete de Seguridad Ciudadana y procuracion de justicia</t>
  </si>
  <si>
    <t>Seguimiento a la Agenda Internacional del Gobierno de la Ciudad de Mexico</t>
  </si>
  <si>
    <t>Dra. Diana Alarcon Gonzalez</t>
  </si>
  <si>
    <t>Coordinadora General de Asesores y Asuntos Internacionales</t>
  </si>
  <si>
    <t>Entrega de Viviendas Reconstruidas y/o Rehabilitadas</t>
  </si>
  <si>
    <t>Lic. Jabnel y Maldonado Meza</t>
  </si>
  <si>
    <t>Comisionada para la Reconstruccion de la Ciudad de Mexico</t>
  </si>
  <si>
    <t/>
  </si>
  <si>
    <t>M001</t>
  </si>
  <si>
    <t>313</t>
  </si>
  <si>
    <t>Acciones para mejorar la eficiencia institucional</t>
  </si>
  <si>
    <t>Deficiente programacion para los gastos administrativos necesarios para la operacion de la Jefatura de Gobierno de la Ciudad de Mexico.</t>
  </si>
  <si>
    <t>Eficiente programacion para los gastos administrativos necesarios para la operacion de la Jefatura de Gobierno de la Ciudad de Mexico.</t>
  </si>
  <si>
    <t>Areas administrativas y operativas de la Jefatura de Gobierno de la Ciudad de Mexico. (Direcciones Generales, Direcciones Ejecutivas, Direcciones de area, Coordinaciones y Gerencias).</t>
  </si>
  <si>
    <t>1. Programar y presupuestar el recurso suficiente para cubrir los gastos de operacion. 2. Dotar de los recursos materiales, tecnologicos e infraestructura adecuada para el desempeño de sus actividades.</t>
  </si>
  <si>
    <t>La Jefatura de Gobiernode la Ciudad de Mexico. cuentan con los recursos necesarios para el buen desarrollo de sus funciones.</t>
  </si>
  <si>
    <t>Indice que mide el avance de las acciones administrativas que se llevan a cabo en la Jefatura de Gobierno.</t>
  </si>
  <si>
    <t>((Total adquisiciones de materiales, insumos y suministros realizados/ Total de adquisiciones de materiales, insumos y suministros programados) * 50%) + (Pago de servicios generales, profesionales, conservacion y mantenimiento del inmueble y de difusion realizados/ Pago de servicios generales, profesionales, conservacion y mantenimiento del inmueble, y de difusion programados) * 50%))</t>
  </si>
  <si>
    <t>Pagina de transparencia de la Jefatura de Gobierno. Contratacion de bienes y servicios en cumplimiento de las normas y leyes establecidas en la materia. https://transparencia.cdmx.gob.mx/jefatura-de-gobierno-de-la-ciudad-de-mexico</t>
  </si>
  <si>
    <t>Al cierre del 2024, se continuara con una eficiente programacion de los gastos administrativos para la operacion de la Jefatura de Gobierno lo que representara un incremento en el avance en el indicador del 10%.</t>
  </si>
  <si>
    <t>La Jefatura de Gobierno cuenta con los recursos necesarios para el buen desarrollo de sus funciones, al cumplir debidamente con la programacion de los gastos administrativos.</t>
  </si>
  <si>
    <t>Pago de servicios generales, servicios profesionales, conservacion y mantenimiento del inmueble, asi como servicios de difusion.</t>
  </si>
  <si>
    <t>Lic. Maria Luisa Leticia Silva Canaan</t>
  </si>
  <si>
    <t>Directora General de Administracion y Finanzas</t>
  </si>
  <si>
    <t>Adquisicion de materiales, insumos y suministros requeridos para el desempeño de las actividades administrativas.</t>
  </si>
  <si>
    <t>M002</t>
  </si>
  <si>
    <t>298</t>
  </si>
  <si>
    <t>Eventos fortuitos administrativos</t>
  </si>
  <si>
    <t>Insuficientes recursos para el pago de los laudos laborales y provisiones derivadas de contingencias socioeconomicas.</t>
  </si>
  <si>
    <t>Suficiente recursos para el pago de los laudos laborales y provisiones derivadas de contingencias socioeconomicas.</t>
  </si>
  <si>
    <t>La Jefatura de Gobierno de la Ciudad de Mexico</t>
  </si>
  <si>
    <t>Programar y presupuestar el recurso suficiente para cubrir los gastos de laudos y provisiones derivadas de contingencias socioeconomicas.</t>
  </si>
  <si>
    <t>La Jefatura de Gobierno cuenta con los recursos necesarios para cubrir con las obligaciones judiciales sin riesgos para su operacion.</t>
  </si>
  <si>
    <t>Porcentaje de avance del cumplimiento del pago de laudos de la Jefatura de Gobierno emitidos por la Junta de Conciliacion y Arbitraje.</t>
  </si>
  <si>
    <t>(Total de laudos pagados/Total de laudos emitidos por la Junta de Conciliacion y Arbitraje) * 100)</t>
  </si>
  <si>
    <t>Porcentaje</t>
  </si>
  <si>
    <t>Pagina de transparencia de la Jafatura de Gobierno. https://transparencia.cdmx.gob.mx/jefatura-de-gobierno-de-la-ciudad-de-mexico</t>
  </si>
  <si>
    <t>Al cierre del 2024, se espera tener un incremento en el avance del indicador del 10%, derivado de continuar con la atencion oportuna para laudos y previsiones emergentes.</t>
  </si>
  <si>
    <t>La Jefatura de Gobierno cuenta con los recursos necesarios para cubrir con las obligaciones judiciales al cumplir debidamente con los procesos de programacion y presupuestacion.</t>
  </si>
  <si>
    <t>Cumplimiento a los laudos emitidos por la Junta de Conciliacion y Arbitraje y provisiones derivadas de contingencias economicas.</t>
  </si>
  <si>
    <t>N001</t>
  </si>
  <si>
    <t>Cero Agresion y Mas Seguridad</t>
  </si>
  <si>
    <t>Evitar nuevos riesgos</t>
  </si>
  <si>
    <t>002</t>
  </si>
  <si>
    <t>Gestion integral de riesgos en materia de proteccion civil</t>
  </si>
  <si>
    <t>11</t>
  </si>
  <si>
    <t>Ciudades y comunidades sostenibles</t>
  </si>
  <si>
    <t>Insuficientes actividades de prevencion en materia de proteccion civil a las personas servidoras publicas de la Jefatura de Gobierno.</t>
  </si>
  <si>
    <t>Suficientes actividades de prevencion en materia de proteccion civil a las personas servidoras publicas de la Jefatura de Gobierno.</t>
  </si>
  <si>
    <t>Personas servidoras publicas de la Jefatura de Gobierno.</t>
  </si>
  <si>
    <t>Crear una cultura de proteccion civil en las personas servidoras publicas de la Jefatura de Gobierno, para poder actuar ante un posible fenomeno natural y/o antropogenico para salvaguardar su integridad, la de los visitantes y bienes.</t>
  </si>
  <si>
    <t>Las personas servidoras publicas de la Jefatura de Gobierno estan capacitadas y preparadas para atender cualquier situacion de riesgo y emergencia natural o antropogenica, salvaguardando su propia vida, la de sus visitantes y bienes.</t>
  </si>
  <si>
    <t>Indice que mide el avance de las capacitaciones a personas servidoras publicas en materia de proteccion civil y la realizacion de simulacros.</t>
  </si>
  <si>
    <t>((Total de personas capacitadas en materia de proteccion civil/Total de personas programadas para capacitar en materia de proteccion civil) *50%) + (Total de simulacros realizados/Total de simulacros programados) *50%))</t>
  </si>
  <si>
    <t>Programa Interno de Proteccion Civil de la Jefatura de Gobierno de la Ciudad de Mexico. https://transparencia.cdmx.gob.mx/jefatura-de-gobierno-de-la-ciudad-de-mexico</t>
  </si>
  <si>
    <t>Al cierre del 2024, se espera tener suficientes actividades de prevencion en materia de proteccion civil, logrando un incremento en el avance del indicador del 15%, derivado del cumplimiento del numero de personas capacitadas y de la realizacion de simulacros.</t>
  </si>
  <si>
    <t>Las personas servidoras publicas de la Jefatura de Gobierno estan preparadas para atender cualquier emergencia natural o antropogenica, salvaguardando su propia vida, la de los visitantes y bienes.</t>
  </si>
  <si>
    <t>Cursos de capacitacion impartidos en materia de Proteccion Civil a las personas servidoras publicas de la Jefatura de Gobierno.</t>
  </si>
  <si>
    <t>Realizacion de simulacros con las personas servidoras publicas de la Jefatura de Gobierno.</t>
  </si>
  <si>
    <t>01CD03</t>
  </si>
  <si>
    <t>Garantizar un sistema de informacion Integral para la toma de decisiones en materia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</si>
  <si>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t>
  </si>
  <si>
    <t>En la actualidad, el Centro de Comando, Control, Computo, Comunicaciones y Contacto Ciudadano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Secretaria de Seguridad Ciudadana y de otras dependencias, para lo cual se requiere de suficiente personal, con capacidades para la optima atencion ciudadana y la gestion de los recursos disponibles, asi como de coordinacion interinstitucional.</t>
  </si>
  <si>
    <t>Integrar y analizar la informacion captada a traves de su centro integral de video monitoreo, de la utilizacion de herramientas tecnologicas, bases de datos o cualquier servicio, sistema o equipo de telecomunicacion y de geolocalizacion de que disponga, asi como de la vinculacion con los organos de Gobierno Local, Federal, Estatal o Municipal e Instituciones y Organismos privados, para la toma de decisiones en las materias de proteccion civil, procuracion de justicia, seguridad publica, urgencias medicas, movilidad, medio ambiente, servicios a la comunidad, emergencias y desastres.</t>
  </si>
  <si>
    <t>E065</t>
  </si>
  <si>
    <t>6</t>
  </si>
  <si>
    <t>4</t>
  </si>
  <si>
    <t>2</t>
  </si>
  <si>
    <t>1</t>
  </si>
  <si>
    <t>7</t>
  </si>
  <si>
    <t>3</t>
  </si>
  <si>
    <t>026</t>
  </si>
  <si>
    <t>Atencion a emergencias y proteccion ciudadana</t>
  </si>
  <si>
    <t>Reducir significativamente todas las formas de violencia y las correspondientes tasas de mortalidad en todo el mundo</t>
  </si>
  <si>
    <t>Atencion ineficaz a las emergencias reportadas por la poblacion en la Ciudad de Mexico.</t>
  </si>
  <si>
    <t>Atencion eficaz a las emergencias reportadas por la ciudadania en la Ciudad de Mexico.</t>
  </si>
  <si>
    <t>Los 9,209,944 habitantes de la Ciudad de Mexico y la poblacion flotante.</t>
  </si>
  <si>
    <t>Brindar atencion integral, eficaz y oportuna a los eventos y reportes de tipo delictivo, de emergencia o de servicios, por parte de personal calificado y con el soporte tecnologico adecuado en la Ciudad de Mexico.</t>
  </si>
  <si>
    <t>La poblacion en la Ciudad de Mexico cuenta con respuesta oportuna ante las incidencias y emergencias identificadas por el Centro de Comando, Control, Computo, Comunicaciones y Contacto ciudadano.</t>
  </si>
  <si>
    <t>98%</t>
  </si>
  <si>
    <t>Indice que mide disponibilidad tecnologica y operativa de los altavoces, botones de auxilio y sistemas tecnologicos de videovigilancia (STVs), de atencion a la ciudadania con estandares internacionales.</t>
  </si>
  <si>
    <t>((Mantenimiento y ampliacion a la infraestructura, altavoces, botones de auxilio y STVs y conectividad con el que opera el C5 y C2 realizados/Mantenimiento y ampliacion a la infraestructura, altavoces, botones de auxilio y STVs y conectividad con el que opera el C5 y C2 programados) * 25%) + (Total de llamadas de emergencia del 911 atendidas/Total de llamadas de emergencia del 911 estimadas) * 25%) + (Total de servicios medicos prehospitalarios por el sistema de radiocomunicacion atendidos/Total de servicios medicos prehospitalariospor el sistema de radiocomunicacion programados) * 25%) + (Seguimiento a la generacion de informacion y automatizacion de procesos estadisticos y cartograficos para la operacion estrategica realizados/Seguimiento a la generacion de informacion y automatizacion de procesos estadisticos y cartograficos para la operacion estrategica programado)*25%))</t>
  </si>
  <si>
    <t>AB: Reporte de altavoces y botones funcionando. Se puede consultar en: https://www.c5.cdmx.gob.mx/storage/app/media/Stvs/2022/Agosto/18-08-2022.jpg C: Reporte de camaras funcionando. Se puede consultar en: https://www.c5.cdmx.gob.mx/storage/app/media/Stvs/2022/Agosto/18-08-2022.jpg</t>
  </si>
  <si>
    <t>Al cierre del 2024, se espera incrementar el 10% en la atencion eficaz a las emergencias reportadas por la ciudadania.</t>
  </si>
  <si>
    <t>La poblacion de la Ciudad de Mexico cuenta con una respuesta eficaz, eficiente y oportuna ante las incidencias y emergencias.</t>
  </si>
  <si>
    <t>Mantenimiento y ampliacion a la infraestructura, altavoces, botones de auxilio y Sistemas Tecnologicos de Videovigilancia (STVs) y conectividad con el que opera el C5 y C2</t>
  </si>
  <si>
    <t>Edith Palomera Mancilla/Gustavo Guerrero Cuevas</t>
  </si>
  <si>
    <t>Directora General de Administracion de Tecnologias/Director General de Administracion Operativa</t>
  </si>
  <si>
    <t>Atencion a los servicios de llamadas de emergencia a traves del numero unico armonizado 9-1-1 (nueve, uno, uno).</t>
  </si>
  <si>
    <t>Gustavo Guerrero Cuevas</t>
  </si>
  <si>
    <t>Director General de Administracion Operativa</t>
  </si>
  <si>
    <t>Atencion de servicio medico prehospitalario por el sistema de radiocomunicacion en las unidades medicas.</t>
  </si>
  <si>
    <t>Seguimiento a la generacion de informacion y automatizacion de procesos estadisticos y cartograficos para la operacion estrategica.</t>
  </si>
  <si>
    <t>Mario Pavel Diaz Roman</t>
  </si>
  <si>
    <t>Director General de Gestion Estrategica</t>
  </si>
  <si>
    <t>Deficiente programacion para los gastos administrativos necesarios para la operacion del Centro de Comando, Control, Computo, Comunicaciones y Contacto Ciudadano de la Ciudad de Mexico.</t>
  </si>
  <si>
    <t>Eficiente programacion para los gastos administrativos necesarios para la operacion del Centro de Comando, Control, Computo, Comunicaciones y Contacto Ciudadano de la Ciudad de Mexico.</t>
  </si>
  <si>
    <t>Areas administrativas y operativas del Centro de Comando, Control, Computo, Comunicaciones y Contacto Ciudadano de la Ciudad de Mexico. (Direcciones Generales, Direcciones Ejecutivas, Direcciones de area, Coordinaciones y Gerencias).</t>
  </si>
  <si>
    <t>El Centro de Comando, Control, Computo, Comunicaciones y Contacto Ciudadano de la Ciudad de Mexico. cuentan con los recursos necesarios para el buen desarrollo de sus funciones.</t>
  </si>
  <si>
    <t>Indice que mide el avance de las acciones administrativas que se llevan a cabo en el C5.</t>
  </si>
  <si>
    <t>((Total adquisiciones de materiales, insumos y suministros realizados/ Total adquisiciones de materiales, insumos y suministros programados) * 50%) + (Pago de servicios generales, profesionales, conservacion y mantenimiento del inmueble y de difusion realizados/ Pago de servicios generales, profesionales, conservacion y mantenimiento del inmueble, y de difusion programados) * 50%))</t>
  </si>
  <si>
    <t>Acciones Administrativas del C5. Pagina de Transparencia del C5. https://www.c5.cdmx.gob.mx/transparencia</t>
  </si>
  <si>
    <t>Al cierre del 2024, se continuara con una eficiente programacion de los gastos administrativos para la operacion del C5, lo que representaria un incremento en el avance del indicador del 10%.</t>
  </si>
  <si>
    <t>El C5 cuenta con los recursos necesarios para el buen desarrollo de sus funciones, al cumplir debidamente con la programacion de los gastos administrativos.</t>
  </si>
  <si>
    <t>Lic. Fernando Ricalde Camarena</t>
  </si>
  <si>
    <t>Director General de Administracion y Finanzas</t>
  </si>
  <si>
    <t>Insuficientes recursos para el pago de los laudos laborales.</t>
  </si>
  <si>
    <t>Suficiente recursos para el pago de los laudos laborales</t>
  </si>
  <si>
    <t>El Centro de Comando, Control, Computo, Comunicaciones y Contacto Ciudadano de la Ciudad de Mexico. de la Ciudad de Mexico</t>
  </si>
  <si>
    <t>1. Programar y presupuestar el recurso suficiente para cubrir los gastos de laudos.</t>
  </si>
  <si>
    <t>El Centro de Comando, Control, Computo, Comunicaciones y Contacto Ciudadano de la Ciudad de Mexico cuenta con los recursos necesarios para cubrir con las obligaciones judiciales sin riesgos para su operacion.</t>
  </si>
  <si>
    <t>Porcentaje de avance del cumplimiento del pago de laudos del C5, emitidos por la Junta de Conciliacion y Arbitraje.</t>
  </si>
  <si>
    <t>Oficios de las Areas operativas y administrativas ante cualquier contingencia que se pueda presentar. Pagina de Transparencia del C5. https://www.c5.cdmx.gob.mx/transparencia</t>
  </si>
  <si>
    <t>El C5 cuenta con los recursos necesarios para cubrir con las obligaciones judiciales al cumplir debidamente con los procesos de programacion y presupuestacion.</t>
  </si>
  <si>
    <t>Cumplimiento a los laudos emitidos por la Junta de Conciliacion y Arbitraje.</t>
  </si>
  <si>
    <t>5</t>
  </si>
  <si>
    <t>Actuacion inoportuno en casos de riesgo por desastres naturales o antropogenicos por las personas servidoras publicas del Centro de Comando, Control, Computo, Comunicaciones y Contacto Ciudadano (C5).</t>
  </si>
  <si>
    <t>Actuacion oportuna en casos de riesgo por desastres naturales o antropogenicos por las personas servidoras publicas del Centro de Comando, Control, Computo, Comunicaciones y Contacto Ciudadano (C5).</t>
  </si>
  <si>
    <t>Personas servidoras publicas del Actuacion inoportuno en casos de riesgo por desastres naturales o antropogenicos por las personas servidoras publicas del Centro de Comando, Control, Computo, Comunicaciones y Contacto Ciudadano de la Ciudad de Mexico (C5).</t>
  </si>
  <si>
    <t>Crear una cultura de proteccion civil en las personas servidoras publicas en casos de riesgo por desastres naturales o antropogenicos por las personas servidoras publicas del Centro de Comando, Control, Computo, Comunicaciones y Contacto Ciudadano (C5), para poder actuar ante un posible fenomeno natural y/o antropogenico para salvaguardar su integridad y bienes.</t>
  </si>
  <si>
    <t>Las personas servidoras publicas del Centro de Comando, Control, Computo, Comunicaciones y Contacto Ciudadano (C5) estan capacitadas y preparadas para atender cualquier situacion de riesgo y emergencia natural o antropogenica, salvaguardando su propia vida y bienes.</t>
  </si>
  <si>
    <t>Indice que mide el avance del numero de personas capacitadas en materia de proteccion civil.</t>
  </si>
  <si>
    <t>((Implementacion e Integracion del Programa Interno de Proteccion Civil del C5 y C2 realizado/Implementacion e Integracion del Programa Interno de Proteccion Civil del C5 y C2 programado)*50%) + (Total de personas capacitadas en materia de proteccion civil/Total de personas programadas para capacitar en materia de proteccion civil) * 50%))</t>
  </si>
  <si>
    <t>Programa interno de Proteccion Civil de C5 disponible en: https//https://tramites.cdmx.gob.mx/proteccion-civil-programas-internos/public/</t>
  </si>
  <si>
    <t>Al cierre del 2024, se espera alcanzar un incremento del 10% en la capacitacion y de la implementacion e integracion del Programa Interno de Proteccion Civil.</t>
  </si>
  <si>
    <t>Las personas servidoras publicas del C5 estan preparadas para atender cualquier emergencia natural o antropogenica, salvaguardando su propia vida, la de los visitantes y bienes derivado de la aplicacion del Programa Interno de Proteccion Civil.</t>
  </si>
  <si>
    <t>Implementacion e Integracion del Programa Interno de Proteccion Civil del C5 y C2</t>
  </si>
  <si>
    <t>Cursos de capacitacion impartidos en materia de Proteccion Civil a las personas servidoras publicas del C5.</t>
  </si>
  <si>
    <t>01CD06</t>
  </si>
  <si>
    <t>Unificar estrategias y acciones del gobierno de la Ciudad en el ambito de la tecnologia, datos publicos y la conectividad para mejorar el ejercicio de gobierno y reforzar el empoderamiento de la ciudadania.</t>
  </si>
  <si>
    <t>Construir un gobierno abierto cuyos ejes rectores sean la honestidad y la rendicion de cuentas y consolidarse como el punto de integracion de la Administracion Publica de la Ciudad de Mexico en normatividad digital e infraestructura tecnologica para garantizar el bienestar y el cumplimiento de los derechos de todas las personas que habitan en la Ciudad de Mexico.</t>
  </si>
  <si>
    <t>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posibilitaran el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en beneficio de la ciudadania.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t>
  </si>
  <si>
    <t>Transparentar el ejercicio publico como parte de su fortalecimiento en la rendicion de cuentas a la ciudadania, con direccion a establecer una estrategia de unificacion en el uso de tecnologia, gestion de datos, conectividad, operacion e infraestructura tecnologica, en un modelo de atencion permanente y de mejora en beneficio atencion ciudadana, en el cual se incluye a las Alcaldias y permite garantizar una adecuada atencion y seguimiento a las demandas ciudadanas.</t>
  </si>
  <si>
    <t>E005</t>
  </si>
  <si>
    <t>Desarrollo Economico</t>
  </si>
  <si>
    <t>8</t>
  </si>
  <si>
    <t>045</t>
  </si>
  <si>
    <t>Gobierno abierto, digital y gobernanza tecnologica</t>
  </si>
  <si>
    <t>9</t>
  </si>
  <si>
    <t>Industria, innovacion e infraestructuras</t>
  </si>
  <si>
    <t>9.c</t>
  </si>
  <si>
    <t>Ineficiente infraestructura digital con la que actualmente opera la Administracion Publica de la Ciudad de Mexico.</t>
  </si>
  <si>
    <t>Eficiente infraestructura digital con la que actualmente opera la Administracion Publica de la Ciudad de Mexico.</t>
  </si>
  <si>
    <t>1. Continuar con la mudanza digital de los servicios publicos para facilitar la interaccion de la ciudadania con el Gobierno de la Ciudad de Mexico. 2.Aumentar la conectividad en el territorio geografico de la Ciudad de Mexico. 3. Simplificacion de tramites en la prestacion de servicios publicos para la ciudadania y desincentivar los posibles actos de corrupcion.</t>
  </si>
  <si>
    <t>La ciudadania goza de tramites y servicios mas eficaces y eficientes mediante el uso de la infraestructura digital, ademas las Dependencias, Organos Desconcentrados, Entidades y Alcaldias cuentan con herramientas tecnologicas que eficiente su labor.</t>
  </si>
  <si>
    <t>Mide el indice de nuevos usuarios registrados en la Llave CDMX, los servicios de infraestructura tecnologica y el desarrollo y mantenimiento de aplicaciones informaticas y sistemas de informacion solicitados por los Entes de la Administracion Publica de la Ciudad de Mexico.</t>
  </si>
  <si>
    <t>((Numero de nuevos usuarios registrados en Llave CDMX /Numero de nuevos usuarios programados ) * 35+ (Atencion de servicios de infraestructura tecnologica /Numero de solicitudes ) * 35 + (Numero de solicitudes de desarrollos y mantenimientos se aplicaciones informaticas y sistemas de informacion /Numero de solicitudes realizadas ) * 30))</t>
  </si>
  <si>
    <t>Pagina de Transparencia de la Agencia Digital de Innovacion Publica. https://www.transparencia.cdmx.gob.mx/agencia-digital-de-innovacion-publica</t>
  </si>
  <si>
    <t>Al cierre del 2024, se espera obtener un incremento del 10% en una eficiente infraestructura digital con la que opera la Administracion Publica de la Ciudad de Mexico.</t>
  </si>
  <si>
    <t>La poblacion de la Ciudad de Mexico posee infraestructura digital que le permite realizar tramites y servicios mas eficaces y eficientes, asi como las Entidades la Administracion Publica que cuenta con herramientas tecnologicas que eficientan su labor.</t>
  </si>
  <si>
    <t>Numero de nuevos usuarios incrementado en la plataforma Llave CDMX, con el aumento de tramites y servicios en dicha herramienta digital.</t>
  </si>
  <si>
    <t>Eduardo Clark Garcia Dobarganes</t>
  </si>
  <si>
    <t>Director General de Gobierno Digital</t>
  </si>
  <si>
    <t>Servicios de infraestructura tecnologica atendidos.</t>
  </si>
  <si>
    <t>Jorge Luis Perez Hernandez</t>
  </si>
  <si>
    <t>Director General de Operacion Tecnoloogica</t>
  </si>
  <si>
    <t>Desarrollo y mantenimiento de servicios de infraestructura tecnologica a las Entidades de la Administracion Publica que lo solicitan.</t>
  </si>
  <si>
    <t>Director General de Operacion Tecnologica</t>
  </si>
  <si>
    <t>E157</t>
  </si>
  <si>
    <t>Otros Servicios Generales</t>
  </si>
  <si>
    <t>Otros</t>
  </si>
  <si>
    <t>262</t>
  </si>
  <si>
    <t>Atencion y orientacion ciudadana integral</t>
  </si>
  <si>
    <t>Deficiente atencion y orientacion a la ciudadania a traves de llamadas telefonicas o del sistema unificado de atencion ciudadana (SUAC).</t>
  </si>
  <si>
    <t>Eficiente atencion y orientacion a la ciudadania a traves de llamadas telefonicas o del sistema unificado de atencion ciudadana (SUAC).</t>
  </si>
  <si>
    <t>1. Integrar las lineas de atencion telefonica de los diversos entes de la Ciudad de Mexico en un Call Center de contacto ciudadano. 2. Impulsar al Sistema Unificado de Atencion Ciudadana (SUAC) para el beneficio de la poblacion.</t>
  </si>
  <si>
    <t>Los habitantes de la Ciudad de Mexico se benefician de un modelo de atencion ciudadana que garantiza la respuesta oportuna a sus demandas.</t>
  </si>
  <si>
    <t>Mide el porcentaje de atencion de solicitudes y consultas ciudadanas a traves del Sistema Unificado de Atencion Ciudadana (SUAC)</t>
  </si>
  <si>
    <t>(Numero de comunicaciones atendidas y de atencion del SUAC/Numero de llamadas proyectadas) *100)</t>
  </si>
  <si>
    <t>Registros administrativos de la Direccion General de Contacto Ciudadano de los servicios otorgados. Pagina de transparencia de la Agencia Digital de Innovacion Publica:https://www.transparencia.cdmx.gob.mx/agencia-digital-de-innovacion-publica</t>
  </si>
  <si>
    <t>Al cierre del 2024, se espera tener un incremento en el avance del indicador del 10% en la atencion y orientacion a la poblacion de la Ciudad de Mexico a traves de las llamadas telefonicas y del Sistema Unificado de Atencion Ciudadana.</t>
  </si>
  <si>
    <t>La poblacion de la Ciudad de Mexico goza de un modelo de atencion ciudadana oportuna y eficaz ante sus demandas.</t>
  </si>
  <si>
    <t>Atencion de solicitudes y consulta ciudadanas que se reciben a traves del Sistema Unificado de Atencion Ciudadana</t>
  </si>
  <si>
    <t>Maria Adriana Baez Ricardez</t>
  </si>
  <si>
    <t>Directora General de Contacto Ciudadano</t>
  </si>
  <si>
    <t>Deficiente programacion para los gastos administrativos necesarios para la operacion de la Agencia Digital de Innovacion Publica de la Ciudad de Mexico.</t>
  </si>
  <si>
    <t>Eficiente programacion para los gastos administrativos necesarios para la operacion de la Agencia Digital de Innovacion Publica de la Ciudad de Mexico.</t>
  </si>
  <si>
    <t>Areas administrativas y operativas de la Agencia Digital de Innovacion Publica de la Ciudad de Mexico (Direcciones Generales, Direcciones Ejecutivas, Direcciones de area, Coordinaciones y Gerencias)</t>
  </si>
  <si>
    <t>La Agencia Digital de Innovacion Publica cuenta con los recursos necesarios para el buen desarrollo de sus funciones.</t>
  </si>
  <si>
    <t>Indice que mide la adquisicion de materiales y suministros requeridos y de los servicios generales para el desempeño de las funciones administrativas de la ADIP.</t>
  </si>
  <si>
    <t>((Total de los materiales y suministros requeridos/Total de los materiales y suministros programados) * 50%) + (Total de los servicios generales requeridos /Total de los servicios generales programados) * 50%))</t>
  </si>
  <si>
    <t>Al cierre del 2024, Al cierre del 2024, se continuara con una eficiente programacion de los gastos administrativos para la operacion de la Secretaria de Cultura lo que representara un incremento en el avance en el indicador del 10%.</t>
  </si>
  <si>
    <t>La Agencia Digital de Innovacion Publica cuenta con los recursos necesarios para el buen desarrollo de sus funciones, al cumplir debidamente con la programacion de los gastos administrativos.</t>
  </si>
  <si>
    <t>Materiales y suministros requeridos para el desempeño de las funciones administrativas de la ADIP.</t>
  </si>
  <si>
    <t>Lic. Juan Mario Beltran Valle</t>
  </si>
  <si>
    <t>Directivo Ejecutivo de Admnistracion y Finanzas</t>
  </si>
  <si>
    <t>Servicios generales requeridos para el desempeño de las funciones administrativas de la ADIP.</t>
  </si>
  <si>
    <t>Insuficientes recursos para el pago de los laudos laborales</t>
  </si>
  <si>
    <t>La Agencia Digital de Innovacion Publica de la Ciudad de Mexico</t>
  </si>
  <si>
    <t>La Agencia Digital de Innovacion Publica cuenta con los recursos necesarios para cubrir con las obligaciones judiciales sin riesgos para su operacion.</t>
  </si>
  <si>
    <t>Porcentaje del cumplimiento de las contingencias, acciones penales, demandas, resoluciones judiciales o laudos adquiridas por la ADIP.</t>
  </si>
  <si>
    <t>(Total de contingencias, acciones penales, demandas, resoluciones judiciales o laudos atendidos/Total de contingencias, acciones penales, demandas, resoluciones judiciales o laudos adquiridos) * 100)</t>
  </si>
  <si>
    <t>La Agencia Digital de Innovacion Publica cuenta con los recursos necesarios para cubrir con las obligaciones judiciales al cumplir debidamente con los procesos de programacion y presupuestacion.</t>
  </si>
  <si>
    <t>Atencion a las contingencias, acciones penales, demandas, resoluciones judiciales, entre otras, que pueden ser adquiridas por la Agencia Digital de Innovacion Publica.</t>
  </si>
  <si>
    <t>Director Ejecutivo de Admnistracion y Finanzas</t>
  </si>
  <si>
    <t>Insuficiente difusion de los protocolos en materia de proteccion civil a las personas servidoras publicas de la Agencia Digital de Innovacion Publica en la Ciudad de Mexico.</t>
  </si>
  <si>
    <t>Suficiente difusion de los protocolos en materia de proteccion civil a las personas servidoras publicas de la Agencia Digital de Innovacion Publica en la Ciudad de Mexico.</t>
  </si>
  <si>
    <t>Personas servidoras publicas de la Agencia Digital de Innovacion Publica en la Ciudad de Mexico.</t>
  </si>
  <si>
    <t>1. Crear una cultura de proteccion civil en las personas servidoras publicas de la Agencia Digital de Innovacion Publica en la Ciudad de Mexico para poder actuar ante un posible fenomeno natural y/o antropogenico para salvaguardar su propia integridad, de los visitantes y bienes. 2. Contribuir con el programa de inspecciones y revisiones a los inmuebles de la Agencia Digital de Innovacion Publica en la Ciudad de Mexico.</t>
  </si>
  <si>
    <t>Los usuarios de los inmuebles que integran la Agencia Digital de Innovacion Publica cuenta con proteccion, auxilio oportuno y efectivo en caso de emergencia o desastre.</t>
  </si>
  <si>
    <t>Indice que mide el avance en el numero de capacitaciones realizadas a las personas servidoras publicas de la ADIP en materia de proteccion civil, el equipo y herramientas de rescate, botiquines de primeros auxilios y la dotacion de señalizacion en los inmuebles requeridos.</t>
  </si>
  <si>
    <t>((Total de capacitaciones realizadas/Total de capacitaciones programadas) *.35) + (Total de equipo, herramientas y botiquines dotados a los inmuebles de la ADIP/Total de equipo, herramientas y botiquines programados para abastecer a los inmuebles de la ADIP) *.35) + (Total de inmuebles que se le doto de señalizacion/Total de inmuebles que se programo para dotar de señalizacion) *.30))</t>
  </si>
  <si>
    <t>Bases de datos que, obran en la Subdireccion de Recursos Materiales Abastecimientos y Servicios. Lista de asistencia y supervisiones fisicas a los inmuebles.Pagina de Transparencia de la Agencia Digital de Innovacion Publica. https://www.transparencia.cdmx.gob.mx/agencia-digital-de-innovacion-publica</t>
  </si>
  <si>
    <t>Al cierre del 2024, se espera un incremento del 10% en el numero de personas capacitadas que reaccionen de manera adecuada ante cualquier emergencia, de la dotacion de equipamiento, herramientas y señaletica en materia de proteccion civil adquirida.</t>
  </si>
  <si>
    <t>Las personas servidoras publicas y usuarios de los inmuebles de la Agencia Digital de Innovacion Publica estan preparadas para atender cualquier emergencia natural o antropogenica y cuentan con proteccion y auxilio oportuno y efectivo, salvaguardando su propia vida, la de los visitantes y bienes derivado del cumplimiento a la Ley de Sistema de Proteccion Civil y su reglamento.</t>
  </si>
  <si>
    <t>Personas servidoras publicas de la ADIP capacitadas en materia de proteccion civil.</t>
  </si>
  <si>
    <t>Dotacion de equipo y herramientas de rescate y botiquines de primeros auxilios a los inmuebles de la ADIP.</t>
  </si>
  <si>
    <t>Dotacion de señalizacion de medidas preventivas a los inmuebles de la ADIP.</t>
  </si>
  <si>
    <t>01P0ES</t>
  </si>
  <si>
    <t>Promover la participacion de los sectores publico y privado de la Ciudad de Mexico con el proposito de formular proyectos, estudios e investigaciones orientadas al desarrollo economico de la Capital.</t>
  </si>
  <si>
    <t>Consolidar al fondo como un organo de gobierno apto y agil en la gestion de proyectos, estudios e investigaciones, bajo los valores de procuracion del bien comun, la responsabilidad social y la democracia participativa.</t>
  </si>
  <si>
    <t>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mediante la formulacion de proyectos, estudios, investigaciones, foros, talleres y conferencias el fondo aporta al gobierno de la Ciudad de Mexico insumos teoricos para la toma de decisiones.</t>
  </si>
  <si>
    <t>Financiar las actividades promovidas por el consejo economico, social y ambiental de la Ciudad de Mexico, promover la participacion de los sectores economico, laboral, academico, cultural y social en la formulacion de la estrategia de desarrollo economico y social de la ciudad; diseñar, evaluar y dar seguimiento de programas y proyectos en materia economica y social.</t>
  </si>
  <si>
    <t>P054</t>
  </si>
  <si>
    <t>Ciudad Sustentable</t>
  </si>
  <si>
    <t>030</t>
  </si>
  <si>
    <t>Crecimiento y desarrollo sostenible</t>
  </si>
  <si>
    <t>Trabajo decente y crecimiento economico</t>
  </si>
  <si>
    <t>Insuficiente promocion de las inversiones publico-privadas que produzcan beneficios sociales en la Ciudad de Mexico.</t>
  </si>
  <si>
    <t>Suficiente promocion de las inversiones publico-privadas que produzcan beneficios sociales en la Ciudad de Mexico.</t>
  </si>
  <si>
    <t>Actores publico- privados de la Ciudad de Mexico.</t>
  </si>
  <si>
    <t>1. Mejorar la competitividad de la Ciudad de Mexico mediante estudios de viabilidad para la inversion. 2. Impulsar la transformacion productiva que mejore la competitividad y el empleo. 3. Promover el transito hacia una economia basada en el conocimiento. 4. Fomentar la creacion y desarrollo de micro, pequeñas, medianas empresas y cooperativos.</t>
  </si>
  <si>
    <t>La Ciudad de Mexico desarrolla condiciones atractivas para la captacion de inversion publico-privada que genera prosperidad para la poblacion.</t>
  </si>
  <si>
    <t>Mide el porcentaje de la meta que constituye el numero de estudios o proyectos a realizar en el ejercicio.</t>
  </si>
  <si>
    <t>(Numero de estudios o proyectos realizados/ Numero de estudios o proyectos programados) * 100)</t>
  </si>
  <si>
    <t>Estudios y Proyectos realizados por el FES.Pagina de Transparencia del Fondo para el Desarrollo Economico y Social. https://www.transparencia.cdmx.gob.mx/fondo-para-el-desarrollo-economico-y-social-de-la-ciudad-de-mexico</t>
  </si>
  <si>
    <t>Al cierre del 2024, se espera obtener un incremento del 10% de promocion de las inversiones publico-privadas que produzcan beneficios sociales.</t>
  </si>
  <si>
    <t>El actuar gubernamental desarrolla condiciones optimas para la fomentar la inversion publico-privado, lo que genera prosperidad para la poblacion de la Ciudad de Mexico.</t>
  </si>
  <si>
    <t>Convenios de colaboracion firmados para la realizacion de estudios o proyectos en la Ciudad de Mexico.</t>
  </si>
  <si>
    <t>Ma.Apuleya Patricia Pons Alvarez</t>
  </si>
  <si>
    <t>Directora de Operacion y Proyectos</t>
  </si>
  <si>
    <t>Deficiente programacion para los gastos administrativos necesarios para la operacion del Fondo para el Desarrollo Economico y Social de la Ciudad de Mexico.</t>
  </si>
  <si>
    <t>Eficiente programacion para los gastos administrativos necesarios para la operacion del Fondo para el Desarrollo Economico y Social de la Ciudad de Mexico.</t>
  </si>
  <si>
    <t>Areas administrativas y operativas del Fondo para el Desarrollo Economico y Social de la Ciudad de Mexico (Direcciones Generales, Direcciones Ejecutivas, Direcciones de area, Coordinaciones y Gerencias).</t>
  </si>
  <si>
    <t>El Fondo para el Desarrollo Economico y Social cuenta con los recursos necesarios para el buen desarrollo de sus funciones.</t>
  </si>
  <si>
    <t>Indice que mide el avance de las acciones administrativas que se llevan a cabo el Fondo para el Desarrollo Economico y social</t>
  </si>
  <si>
    <t>Acciones Administrativas del FES. Pagina de Transparencia del Fondo para el Desarrollo Economico y Social: https://www.transparencia.cdmx.gob.mx/fondo-para-el-desarrollo-economico-y-social-de-la-ciudad-de-mexico</t>
  </si>
  <si>
    <t>Al cierre del 2024, se continuara con una eficiente programacion de los gastos administrativos para la operacion del Fondo para el Desarrollo Economico y Social lo que representara un incremento en el avance en el indicador del 10%</t>
  </si>
  <si>
    <t>El Fondo para el Desarrollo Economico y Social cuenta con los recursos necesarios para el buen desarrollo de sus funciones, al cumplir debidamente con la programacion de los gastos administrativos.</t>
  </si>
  <si>
    <t>Mtro. Jorge Aguirre Marin</t>
  </si>
  <si>
    <t>Director de Administracion</t>
  </si>
  <si>
    <t>El Fondo para el Desarrollo Economico y Social de la Ciudad de Mexico</t>
  </si>
  <si>
    <t>Programar y presupuestar el recurso suficiente para cubrir los gastos de laudos.</t>
  </si>
  <si>
    <t>El Fondo para el Desarrollo Economico y Social cuenta con los recursos necesarios para cubrir con las obligaciones judiciales sin riesgos para su operacion.</t>
  </si>
  <si>
    <t>Porcentaje de avance del cumplimiento del pago de laudos del Fondo para el Desarrollo Economico y Social, emitidos por la Junta de Conciliacion y Arbitraje.</t>
  </si>
  <si>
    <t>Resoluciones judiciales definitivas emitidas por la instancia laboral en la Ciudad de Mexico. Pagina de Transparencia del Fondo para el Desarrollo Economico y Social. https://www.transparencia.cdmx.gob.mx/fondo-para-el-desarrollo-economico-y-social-de-la-ciudad-de-mexico</t>
  </si>
  <si>
    <t>El Fondo para el Desarrollo Economico y Social cuenta con los recursos necesarios para cubrir con las obligaciones judiciales al cumplir debidamente con los procesos de programacion y presupuestacion.</t>
  </si>
  <si>
    <t>Cumplimiento a los laudos emitidos conforme a derecho y resolucion judicial.</t>
  </si>
  <si>
    <t>Actuacion inoportuna en casos de riesgo por desastres naturales o antropogenicos por las personas servidoras publicas del Fondo para el Desarrollo Economico y Social.</t>
  </si>
  <si>
    <t>Actuacion oportuna en casos de riesgo por desastres naturales o antropogenicos por las personas servidoras publicas del Fondo para el Desarrollo Economico y Social.</t>
  </si>
  <si>
    <t>Personas servidoras publicas del Fondo para el Desarrollo Economico y Social.</t>
  </si>
  <si>
    <t>Crear una cultura de proteccion civil en las personas servidoras publicas del Fondo para el Desarrollo Economico y Social, para poder actuar ante un posible fenomeno natural y/o antropogenico para salvaguardar su integridad y bienes.</t>
  </si>
  <si>
    <t>Las personas servidoras publicas del Fondo para el Desarrollo Economico y Social estan capacitadas y preparadas para atender cualquier situacion de riesgo y emergencia natural o antropogenica, salvaguardando su propia vida y bienes.</t>
  </si>
  <si>
    <t>Mide el porcentaje de avance en la capacitacion de Servidores Publicos en materia de Proteccion Civil.</t>
  </si>
  <si>
    <t>(Total de personas capacitadas en materia de proteccion civil/Total de personas programadas para capacitar en materia de proteccion civil) * 100)</t>
  </si>
  <si>
    <t>Listas de asistencia y constancias de participacion del personal del FES CDMX en los cursos de capacitacion. Pagina de Transparencia del Fondo para el Desarrollo Economico y Social. https://www.transparencia.cdmx.gob.mx/fondo-para-el-desarrollo-economico-y-social-de-la-ciudad-de-mexico</t>
  </si>
  <si>
    <t>Al cierre del 2024, se espera un incremento del 10% en el numero de personas capacitadas que reaccionen de manera adecuada ante cualquier emergencia.</t>
  </si>
  <si>
    <t>Las personas servidoras publicas del Fondo para el Desarrollo Economico y Social estan preparadas para atender cualquier emergencia natural o antropogenica, salvaguardando su propia vida, la de los visitantes y bienes.</t>
  </si>
  <si>
    <t>Personas servidoras publicas del FES CDMX capacitadas en materia de proteccion civil.</t>
  </si>
  <si>
    <t>02C001</t>
  </si>
  <si>
    <t>Mantener la gobernabilidad y la gobernanza en la Ciudad de Mexico, a traves de un gobierno abierto, eficaz y eficiente, que promueva la paz pubica, la convivencia y la participacion ciudadana, asi como el disfrute de los derechos y libertades de la poblacion, el dialogo y la coordinacion con representantes de los tres niveles de gobierno, poderes de la union, organos autonomos, organizaciones de la sociedad civil y del sector publico.</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</si>
  <si>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cotidiana de los asuntos regionales bajo un enfoque de sustentabilidad.</t>
  </si>
  <si>
    <t>Actualmente la Ciudad de Mexico es el centro politico, economico, social y cultural del pais; en este sentido una caracteristica muy importante a tomar en cuenta es su gente, que tiene derecho a una vida digna, a la justicia y a vivir en paz. La entidad es la principal concentracion urbana en el pais puesto que habita una poblacion de 9,209,244 habitantes, de los cuales 4,805,017 son mujeres y 4,404,927 son hombres (INEGI,2022). La capital del pais necesita resolver y dar cauce al complejo sistema de relaciones economicas, sociales, culturales y ambientales. Uno de los problemas mas graves de la ciudad es la gran desigualdad de ingresos y oportunidades. La Ciudad de Mexico, como parte de una zona metropolitana mayor, es producto del proceso de urbanizacion del entonces DF sobre su periferia, que fue absorbiendo pueblos, ciudades pequeñas y espacios rurales, ya sea como zonas predominantemente habitacionales o como centros de actividad economica, entre los cuales la poblacion se desplaza de manera cotidiana, conformando un conjunto de unidades politico-administrativas contiguas, integradas social y economicamente en un marco complejo de funcionalidad espacial. Los procesos de urbanizacion de la ciudad, aunados al crecimiento de la poblacion de los municipios conurbados y la migracion han configurado una dinamica demografica compleja. La tasa de crecimiento poblacional depende del crecimiento natural y de la migracion. Asi, durante decadas, el crecimiento economico, comercial y cultural de la capital atrajo a la poblacion de otras zonas de la republica; convirtiendola en la mayor generadora de ingresos y empleo, la mas grande prestadora de servicios y el mayor centro de consumo. Ello acarrea beneficios innegables, ya que una derrama economica mayor propicia el empleo, el consumo y el desarrollo inmobiliario. Sin embargo, 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economicos, de desarrollo economico de la ciudad a costa de sus propios ciudadanos. Asi, la ciudad vivio un desarrollo precario, sostenido en complicidades, que redundo en daños ambientales, riesgos civiles, precarizacion laboral y mayor desigualdad.</t>
  </si>
  <si>
    <t>Conducir la politica interior del Gobierno de la Ciudad de Mexico, a traves del fortalecimiento de las relaciones con los poderes del gobierno local, federal, alcaldias, Estados y Municipios de la zona metropolitana, sociedad civil organizada, representantes del sector privado, academia y organizaciones sociales.</t>
  </si>
  <si>
    <t>Seguridad Ciudadana</t>
  </si>
  <si>
    <t>Deficiente programacion para los gastos administrativos necesarios para la operacion de la Secretaria de Gobierno de la Ciudad de Mexico.</t>
  </si>
  <si>
    <t>Eficiente programacion para los gastos administrativos necesarios para la operacion de la Secretaria de Gobierno de la Ciudad de Mexico.</t>
  </si>
  <si>
    <t>Areas administrativas y operativas del Ente Publico de la Ciudad de Mexico (Direcciones Generales, Direcciones Ejecutivas, Direcciones de area, Coordinaciones y Gerencias)</t>
  </si>
  <si>
    <t>La Secretaria de Gobierno cuenta con los recursos necesarios para el buen desarrollo de sus funciones.</t>
  </si>
  <si>
    <t>Indice que mide el avance en la adquisicion de materiales, insumos y suministros requeridos para el desempeño de las actividades administrativas y del pago de servicios generales, servicios profesionales, conservacion y mantenimiento del inmueble, asi como servicios de difusion.</t>
  </si>
  <si>
    <t>((Total adquisiciones de materiales, insumos y suministros realizados/ Total adquisiciones de materiales, insumos y suministros programados) * 0.5) + (Pago de servicios generales, profesionales, conservacion y mantenimiento del inmueble y de difusion realizados/ Pago de servicios generales, profesionales, conservacion y mantenimiento del inmueble, y de difusion programados) * 0.5))</t>
  </si>
  <si>
    <t>La documentacion generada como resultado de la actividad del programa presupuestario se encontrara disponible en lapagina de la secretaria de Gobierno en un micrositio que esta en proceso. https://www.transparencia.cdmx.gob.mx/secretaria-de-gobierno</t>
  </si>
  <si>
    <t>Proseguir con una programacion y presupuestacion adecuada para la correcta operacion de la Secretaria de Gobierno</t>
  </si>
  <si>
    <t>La Secretaria de Gobierno continua con el desempeño de sus funciones de manera adecuada</t>
  </si>
  <si>
    <t>Lic. Ana Gabriela Carmona Servin</t>
  </si>
  <si>
    <t>Coordinadora de Administracion de Capital Humano</t>
  </si>
  <si>
    <t>La Secretaria de Gobierno de la Ciudad de Mexico de la Ciudad de Mexico</t>
  </si>
  <si>
    <t>la secretaria de Gobierno cuenta con los recursos necesarios para cubrir con las obligaciones judiciales sin riesgos para su operacion.</t>
  </si>
  <si>
    <t>Porcentaje de avance del cumplimiento del pago de laudos.</t>
  </si>
  <si>
    <t>(Total de laudos pagados/Total de laudos emitidos por la Junta de Conciliacion y Arbitraje) * 100</t>
  </si>
  <si>
    <t>La documentacion generada como resultado de las acciones realizadas en vias de cumplimiento de los laudos y sentencias dictadas por autoridad competente en contra de esta administracion, tales como: planillas de cuantificacion de laudos y sentencias, contra recibos de Cuentas por Liquidar Certificadas (CLC) expedidos para el pago de las prestaciones economicas materia de las condenas emitidas en contra de esta administracion. esto se encontrara en el micrositio de la Secretaria de Gobierno. https://www.transparencia.cdmx.gob.mx/secretaria-de-gobierno</t>
  </si>
  <si>
    <t>Continuar con una presupuestacion adecuada que permita cumplir con el pago de las obligaciones judiciales</t>
  </si>
  <si>
    <t>La Secretaria de Gobierno tiene las previsiones presupuestarias necesarias para el cumplimiento de las obligaciones judiciales que se presenten</t>
  </si>
  <si>
    <t>Dar cumplimiento a los laudos emitidos por la Junta de Conciliacion y Arbitraje.</t>
  </si>
  <si>
    <t>P055</t>
  </si>
  <si>
    <t>178</t>
  </si>
  <si>
    <t>Coordinacion metropolitana y regional</t>
  </si>
  <si>
    <t>Deficiente coordinacion entre instituciones del gobierno para la ejecicion de las politicas publicas de la Ciudad de Mexico.</t>
  </si>
  <si>
    <t>Eficiente coordinacion entre instituciones del gobierno para la ejecicion de las politicas publicas de la Ciudad de Mexico.</t>
  </si>
  <si>
    <t>La administracion publica en los tres niveles de Gobierno.</t>
  </si>
  <si>
    <t>1. Mantener la gobernabilidad de la capital, asi como conducir las relaciones de la Jefa de Gobierno con los organismos y poderes publicos locales y federales. 2. Atender y prevenir cualquier incidencia y dar respuesta a las solicitudes ciudadanas en beneficio de la gobernanza y la mejora en el bienestar de la poblacion.</t>
  </si>
  <si>
    <t>Los habitantes de la Ciudad de Mexico gozan de sus derechos en un entorno de gobernabilidad eficaz y eficiente en todos los ambitos politicos, sociales, economicos y ambientales.</t>
  </si>
  <si>
    <t>Indice que mide las atenciones que ofrece la Secretaria a la ciudadania</t>
  </si>
  <si>
    <t>(((Acciones de regulacion, atencion y seguimiento del espacio publico realizadas / Acciones de regulacion, atencion y seguimiento del espacio publico programadas) *0.25) + ((Monitoreo y recorridos realizados / Monitoreo y recorridos programados) *0.25) + ((Mesas y reuniones de trabajo realizadas / Mesas y reuniones de trabajo programadas) *0.25) + ((Acciones en materia agraria realizadas / Acciones en materia agraria programadas) *0.25))</t>
  </si>
  <si>
    <t>Informes trimestrales, convenios, acuerdos, comisiones, tarjetas informativas, evidencia fotografica e informe mensual de las atenciones a Nucleos Agrarios, expedientes de personas beneficiarias del Instituto de Reinsercion Social, ubicados en las instalaciones de la Secretaria de Gobierno, expedientes de los preliberados y programas de rehabilitacion social y psicologica, talleres de capacitacion, agenda del Subsecretario de Gobierno, listas de asistencia a reuniones programadas, notas informativas, minutas y Actas de sesiones y reuniones, informes trimestrales e informes remitidos a la Secretaria de Gobierno. todos estos archivos se encontraran disponibles en un micrositio de la secretaria de gobierno. https://www.transparencia.cdmx.gob.mx/secretaria-de-gobierno</t>
  </si>
  <si>
    <t>Para el año 2024 se espera seguir atendiendo tramites y peticiones a traves de audiencias publicas, reuniones presenciales o via zoom, recorridos ademas de que para ese año.</t>
  </si>
  <si>
    <t>Los habitantes de la Ciudad de Mexico cuentan con atencion a sus demandas por parte de la Secretaria de Gobierno por medio de distintos metodos que se han ido mejorando durante este gobierno, por lo que las personas gozan de sus derechos y los ejercen plenamente.</t>
  </si>
  <si>
    <t>Acciones de regulacion, atencion y seguimiento para el aprovechamiento del uso del espacio publico</t>
  </si>
  <si>
    <t>Heidi Maguen Brito Chong</t>
  </si>
  <si>
    <t>Directora de Planeacion y Coordinacion Institucional</t>
  </si>
  <si>
    <t>Monitoreos y/o recorridos en distintos espacios publicos, para prevenir y atender cualquier incidencia y/o estar en la posibilidad de brindar la atencion procedente.</t>
  </si>
  <si>
    <t>Planear y ejecutar mesas de trabajo y/o reuniones interinstitucionales y/o atenciones ciudadanas con diversas dependencias para atender la demanda ciudadana, individual y/o grupal.</t>
  </si>
  <si>
    <t>Felipe Felix de la Cruz Menez</t>
  </si>
  <si>
    <t>Director de Asuntos Politicos y Sociales</t>
  </si>
  <si>
    <t>Llevar a cabo acciones en materia agraria</t>
  </si>
  <si>
    <t>Lic. Marisel Alamilla Martinez</t>
  </si>
  <si>
    <t>Directora Ejecutiva de Asuntos Agrarios</t>
  </si>
  <si>
    <t>Insuficientes actividades de prevencion en materia de proteccion civil a las personas servidoras publicas de la Secretaria de Gobierno de la Ciudad de Mexico.</t>
  </si>
  <si>
    <t>Suficientes actividades de prevencion en materia de proteccion civil a las personas servidoras publicas de la Secretaria de Gobierno de la Ciudad de Mexico.</t>
  </si>
  <si>
    <t>El personal adscrito a la Secretaria de Gobierno y personal flotante que acuden diariamente a tratar asuntos relacionados con el ambito de las atribuciones de la dependencia.</t>
  </si>
  <si>
    <t>Crear una cultura de proteccion civil en las personas servidoras publicas de la Secretaria de Gobierno, para poder actuar ante un posible fenomeno natural y/o antropogenico para salvaguardar su integridad y la de sus visitantes.</t>
  </si>
  <si>
    <t>Las personas servidoras publicas de la Secretaria de Gobierno estan capacitadas y preparadas para atender cualquier situacion de riesgo y emergencia natural o antropogenica, salvaguardando su propia vida y la de los visitantes del Museo.</t>
  </si>
  <si>
    <t>Porcentaje de avance de cumplimiento de las actividades en materia de Proteccion Civil realizadas en la Secretaria de Gobierno</t>
  </si>
  <si>
    <t>(Total acciones realizadas en materia de proteccion civil/Total de acciones programadas en materia de proteccion civil) * 100</t>
  </si>
  <si>
    <t>El resultado de las acciones se podra ver en la pagina de internet de la Secretaria de Gobierno especificamente en el micrositio que se aperturara. https://www.transparencia.cdmx.gob.mx/secretaria-de-gobierno</t>
  </si>
  <si>
    <t>Al cierre del 2024, derivado de la atencion y seguimiento que se llevo a cabo en las actividades en materia de proteccion civil, se espera tener un avance en el indicador del 10%.con respecto al 2023</t>
  </si>
  <si>
    <t>Las personas servidoras publicas de la Secretaria de Gobierno estan preparadas para atender cualquier emergencia natural o antropogenica, salvaguardando su propia vida.</t>
  </si>
  <si>
    <t>Implementar señaletica, realizar simulacros y capacitar en materia de proteccion civil a las personas servidoras publicas de la Secretaria de Gobierno.</t>
  </si>
  <si>
    <t>Lic. Manuel Ascencio Retolaza</t>
  </si>
  <si>
    <t>Coordinador de Recursos Materiales, Abastecimiento y Servicios</t>
  </si>
  <si>
    <t>S005</t>
  </si>
  <si>
    <t>Justicia</t>
  </si>
  <si>
    <t>025</t>
  </si>
  <si>
    <t>Control y acciones dirigidas para la reinsercion social de poblacion liberada y preliberada</t>
  </si>
  <si>
    <t>Promover el estado de derecho en los planos nacional e internacional y garantizar la igualdad de acceso a la justicia para todos</t>
  </si>
  <si>
    <t>Las personas egresadas del sistema de justicia penal enfrentan dificultades para su reinsercion social en la Ciudad de Mexico.</t>
  </si>
  <si>
    <t>Las personas egresadas del sistema de justicia penal cuentan con condiciones para su reinsercion social en la Ciudad de Mexico.</t>
  </si>
  <si>
    <t>Personas egresadas del sistema de justicia penal de la Ciudad de Mexico.</t>
  </si>
  <si>
    <t>1. Dirigir y ejecutar acciones en beneficio de las personas que egresan del sistema de justicia penal de la Ciudad de Mexico y sus familiares, encaminada a fortalecer su proceso reinsercion social, de forma integral y personalizada. 2. Implementar programas sociales gubernamentales, no gubernamentales y de la sociedad civil, como una herramienta de prevencion de delitos.</t>
  </si>
  <si>
    <t>Las personas egresadas del sistema de justicia penal se reincorporan a la sociedad y se restablecen sus derechos politicos, economicos y sociales.</t>
  </si>
  <si>
    <t>Indice que mide la cobertura de atencion programada a personas egresadas del sistema de justicia penal que pertenecen a un grupo de atencion prioritaria.</t>
  </si>
  <si>
    <t>((Personas beneficiadas con el kit de atencion prioritaria / Personas beneficiadas con el kit de atencion prioritaria programadas) * 0.5) + ((Empresas vinculadas por medio de un convenio/ Convenios programados con empresas) * 0.2) + ((Apoyos monetarios entregados / Apoyos monetarios programados) * 0.3)</t>
  </si>
  <si>
    <t>Padron de beneficiarios del programa social el cual puede ser consultado en: https://www.reinsercionsocial.cdmx.gob.mx</t>
  </si>
  <si>
    <t>Para el año 2024 100% de las personas egresadas del sistema de justicia penal que pertenecen a un grupo de atencion prioritaria son atendidas por el programa.</t>
  </si>
  <si>
    <t>Se cuenta con los apoyos suficientes para 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</si>
  <si>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</si>
  <si>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</si>
  <si>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</si>
  <si>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Convenios de colaboracion con empresas socialmente responsables, asociaciones de la sociedad civil, dependencias publicas y/o organizaciones no gubernamentales para ofrecer capacitacion a personas egresadas del sistema de justicia penal de la Ciudad de Mexico.</t>
  </si>
  <si>
    <t>Arturo Alberto Morell Barragan</t>
  </si>
  <si>
    <t>Director General del Instituto de Reinsercion Social</t>
  </si>
  <si>
    <t>Entrega de apoyos monetarios para la realizacion de practicas laborales en empresas participantes en el programa.</t>
  </si>
  <si>
    <t>U019</t>
  </si>
  <si>
    <t>13</t>
  </si>
  <si>
    <t>013</t>
  </si>
  <si>
    <t>Prevencion de la violencia con participacion ciudadana</t>
  </si>
  <si>
    <t>Aumento en los indices de violencia que sufren los habitantes de la Ciudad de Mexico provocados por la posesion de armas de fuego.</t>
  </si>
  <si>
    <t>Disminucion en los indices de violencia que sufren los habitantes de la Ciudad de Mexico provocados por la posesion de armas de fuego.</t>
  </si>
  <si>
    <t>Los 9,209,944 de habitantes de la Ciudad de Mexico.</t>
  </si>
  <si>
    <t>1. Generar paz mediante la disminucion de la violencia provocada por armas de fuego. 2. Dirigir la operacion del canje de armas en la Ciudad de Mexico bajo un enfoque de derechos y participacion ciudadana.</t>
  </si>
  <si>
    <t>Propicia una cultura de paz en la poblacion mejorando la percepcion de seguridad en la Ciudad de Mexico.</t>
  </si>
  <si>
    <t>Porcentaje que mide el avance de la entrega de apoyos economicos a cambio de armas de fuego.</t>
  </si>
  <si>
    <t>(Total de apoyos entregados/ Total de armas cajeadas)*100</t>
  </si>
  <si>
    <t>Informacion del programa disponible en https://www.ssg.cdmx.gob.mx/desarme</t>
  </si>
  <si>
    <t>Para el año 2024 se contara con un aumento del 20% en las armas recibidas a cambio de apoyos, lo que disminuira la violencia en la Ciudad de Mexico.</t>
  </si>
  <si>
    <t>se cuenta con seguridad en la poblacion a traves del fomentar una cultura de paz y no violencia, asi como incidir en la disminucion de los accidentes, lesiones y feminicidios por arma de fuego en los hogares de la Ciudad de Mexico.</t>
  </si>
  <si>
    <t>Canje de armas de fuego entregadas por las y los ciudadanos de manera voluntaria por apoyos economicos.</t>
  </si>
  <si>
    <t>Victoria Esther Carrillo Mejia</t>
  </si>
  <si>
    <t>Subdirectora de Instrumentos de Participacion Ciudadana</t>
  </si>
  <si>
    <t>02CD01</t>
  </si>
  <si>
    <t>Construir un gobierno cercano y sensible a las necesidades y demandas de las y los habitantes de Alvaro Obregon. Un gobierno innovador y de resultados, comprometido con la rendicion de cuentas, que se conduzca con transparencia y combata la corrupcion.</t>
  </si>
  <si>
    <t>Hacer de la Alcaldia Alvaro Obregon un entorno seguro, con acceso a servicios publicos eficientes; atractivo para la inversion, la creacion de empleos y el desarrollo economico y social, donde las mujeres se sientan seguras y cuenten con oportunidades de crecimiento. Esto, por medio de un gobierno eficiente, transparente y honesto que mejore la calidad de vida de sus residentes, construyendo sinergias y esquemas de cooperacion y colaboracion con diversos actores privados, de la sociedad civil y con organismos internacionales.</t>
  </si>
  <si>
    <t>Alvaro Obregon es la tercera alcaldia mas poblada de la Ciudad de Mexico, con 759 mil 137 habitantes. De ellos, dos tercios viven en condiciones de vulnerabilidad. Mas del 50% enfrenta alguna carencia social y mas del 35% tiene un ingreso inferior a la linea bienestar. Derivado de lo anterior, el desarrollo de la demarcacion se ha dado de manera heterogenea, dependiendo del contexto social, economico y demografico de sus habitantes, lo cual ha generado la existencia de profundos contrastes que requieren de politicas publicas solidas que los disminuyan. La desigualdad de oportunidades, la pobreza y vulnerabilidad, e incluso los altos niveles de violencia y delincuencia se presentan en diversas zonas del territorio, generando una situacion de polarizacion que impacta negativamente el bienestar de las diferentes comunidades. En materia de genero, el 52.4% de la poblacion son mujeres y ellas encabezan el 24% de los hogares de la demarcacion, por lo que implementar un programa de gobierno con perspectiva de genero que garantice su seguridad y promueva su educacion, empoderamiento y desarrollo pleno es fundamental. En terminos territoriales, Alvaro Obregon ocupa una superficie de 96.03 kilometros cuadrados y 24% de su territorio es suelo de conservacion. En la alcaldia se ubican siete sistemas de barrancas con una longitud aproximada de 142 kilometros lineales, de los cuales 100 estan habitados. Uno de los problemas mas relevantes de estos sistemas es la contaminacion, que prevalece en el 95% de su extension total. Aunado a lo anterior, se estima que un 60% del suelo habitado es minado, debido a la extraccion de materiales petreos que tuvo lugar durante el siglo pasado, lo que ha generado la aparicion de taludes y socavones que constituyen un gran riesgo para la poblacion. En lo que a la economia de la alcaldia se refiere, existen mas de 26 mil unidades economicas, 24 mil de ellas, debidamente registradas y 2 mil de caracter informal. No obstante, se estima que derivado de la pandemia, el 10% de esas unidades se vieron obligadas a cerrar. Entre los temas que mas preocupan a las y los habitantes de Alvaro Obregon destacan la inseguridad; los servicios publicos deficientes, principalmente aquellos relacionados con fugas y falta de agua, alumbrado publico, baches, y tiraderos irregulares de basura y cascajo. Los casi 900 kilometros de red de agua potable y casi mil 500 kilometros de red de drenaje, datan de aproximadamente 50 años por lo que han excedido su vida util. La falta de mantenimiento y la alta presion que se presenta en las lineas provoca fugas y falta de agua en diversas unidades territoriales, asi como movimientos de suelo y colapso en las redes de drenaje. Se estima que, de las 72 mil luminarias existentes en la alcaldia, alrededor de 15 mil se encuentran apagadas o requieren mantenimiento. Por otro lado, existen 35 mil toneladas de cascajo almacenadas en espacios irregulares sin que se cuente, hasta la fecha, con un lugar de disposicion final, ademas de que diariamente los vecinos tiran alrededor de 30 m3 de este material. El 100 por ciento de los espacios publicos que se encuentran en la alcaldia se encuentran deteriorados y vandalizados, por lo que es necesario recuperarlos para que los vecinos puedan contar con espacios de recreacion y esparcimiento El 100 por ciento de los espacios publicos que se encuentran en la alcaldia se encuentran deteriorados y vandalizados, por lo que es necesario recuperarlos para que los vecinos puedan contar con espacios de recreacion y esparcimiento A esto se suma la crisis economica derivada de la pandemia que ha provocado la disminucion del nivel de ingreso de las familias, ante la falta de empleo y ahorros. La reactivacion economica debe ser una prioridad para la presente administracion, a traves de apoyos a empresas y trabajadores, asi como el fortalecimiento de las cadenas productivas. Respecto a la seguridad, segun datos de la FGJCDMX, la alcaldia se ubica entre las cinco con mayor incidencia delictiva, por lo que es necesario implementar una politica integral de combate frontal al delito. En materia social, es imprescindible generar programas que mejoren la calidad de vida de los residentes y sus familias. De manera prioritaria se buscara incidir en el fortalecimiento y desarrollo de las mujeres, mediante acciones que les permitan aumentar sus ingresos, incorporarse al mercado laboral y vivir sin violencia. Finalmente, Alvaro Obregon buscara construir un gobierno abierto, eficiente y aliado de la ciudadania, con esquemas modernos de comunicacion y respuesta a las demandas mas sentidas de la poblacion que habita en la demarcacion.</t>
  </si>
  <si>
    <t>Instrumentar politicas publicas que promuevan el desarrollo humano integral de las y los habitantes de la Alcaldia, mejoren la seguridad ciudadana, los servicios publicos y el desarrollo economico sostenible, que garanticen el rescate de espacios publicos, el cuidado del medio ambiente, la seguridad y el desarrollo pleno de las mujeres. Priorizar el maximo desarrollo de las mujeres y las niñas estableciendo la igualdad sustantiva entre las mujeres y los hombres de Alvaro Obregon.</t>
  </si>
  <si>
    <t>E185</t>
  </si>
  <si>
    <t>Controles al ejercicio del gobierno</t>
  </si>
  <si>
    <t>Servicios Registrales, Administrativos Y Patrimoniales</t>
  </si>
  <si>
    <t>164</t>
  </si>
  <si>
    <t>Servicios legales, orientacion tecnica o juridica a entes publicos y particulares</t>
  </si>
  <si>
    <t>Deficientes mecanismos de operacion para la atencion ciudadana en la Alcaldia Alvaro Obregon.</t>
  </si>
  <si>
    <t>Eficientes mecanismos de operacion para la atencion ciudadana en la Alcaldia Alvaro Obregon.</t>
  </si>
  <si>
    <t>Habitantes de la Alcaldia Alvaro Obregon que asciende a 759, 137 personas.</t>
  </si>
  <si>
    <t>1. Promover un gobierno democratico e incluyente que atienda las necesidades de la poblacion. 2. Promover una cultura de rendicion de cuentas y gobierno transparente.</t>
  </si>
  <si>
    <t>Los habitantes de la Alcaldia Alvaro Obregon gozan de un gobierno democratico, transparente e incluyente que atiende de manera eficiente las demandas de sus ciudadanos.</t>
  </si>
  <si>
    <t>Indice que mide la atencion de demandas ciudadanas, por medio de quejas y demandas que expresen las necesidades de la poblacion que habita en la Alcaldia, asi como la atencion a solicitudes internas en beneficio de la buena funcion de gobierno.</t>
  </si>
  <si>
    <t>[(Retiro de objetos que restrinjan o limiten total o parcialmente el libre transito peatonal o vehicular realizado/ Retiro de objetos que restrinjan o limiten total o parcialmente el libre transito peatonal o vehicular programado)* 0.125) + ((Recuperacion de espacios publicos realizado/ Recuperacion de espacios publicos programado)* 0.125) + ((Atencion y seguimiento de Juicios laborales, mercantiles y civiles realizado/ Atencion y seguimiento de Juicios laborales, mercantiles y civiles programado)* 0.125) + ((Publicacion, seguimiento, monitoreo, analisis y difusion de eventos, programas, avances, comunicados, boletines y notas informativas en redes sociales, prensa, radio, television, portales, asi como de servicios de Impresion (15,000 acciones) realizado/ Publicacion, seguimiento, monitoreo, analisis y difusion de eventos, programas, avances, comunicados, boletines y notas informativas en redes sociales, prensa, radio, television, portales, asi como de servicios de Impresion (15,000 acciones) programado)* 0.125) + ((Atencion a las demandas ciudadanas captadas por medio de las audiencias publicas que atiende la alcaldesa (Miercoles Ciudadano y Tu Aliada en tu Colonia) realizado/ Atencion a las demandas ciudadanas captadas por medio de las audiencias publicas que atiende la alcaldesa (Miercoles Ciudadano y Tu Aliada en tu Colonia) programado)* 0.125) + ((Coordinacion y participacion en reuniones y audiencias procedentes de la actividad propia de la Jefatura de Oficina de la Alcaldia realizado/ Coordinacion y participacion en reuniones y audiencias procedentes de la actividad propia de la Jefatura de Oficina de la Alcaldia programado)* 0.125) + ((Seguimiento y gestion de la demanda ciudadana ingresada en el Sistema Unificado de Atencion Ciudadana (SUAC), y mediante el Sistema Informatico de la Ventanilla Unica de Tramites y que son turnados a las diferentes areas operativas realizado/ Seguimiento y gestion de la demanda ciudadana ingresada en el Sistema Unificado de Atencion Ciudadana (SUAC), y mediante el Sistema Informatico de la Ventanilla Unica de Tramites y que son turnados a las diferentes areas operativas programado)* 0.125) + ((Atencion, gestion y seguimiento a las obligaciones y solicitudes de informacion de transparencia, previstas en la Ley de Transparencia, Acceso a la Informacion Publica, y Rendicion de Cuentas de la CDMX a traves del Sistema de Portales de Obligaciones de Transparencia (SIPOT) realizado/ Atencion, gestion y seguimiento a las obligaciones y solicitudes de informacion de transparencia, previstas en la Ley de Transparencia, Acceso a la Informacion Publica, y Rendicion de Cuentas de la CDMX a traves del Sistema de Portales de Obligaciones de Transparencia (SIPOT) programado)* 0.125)]</t>
  </si>
  <si>
    <t>Quejas y demandas por medio ventanilla unica de la Alcaldia miercoles y viernes ciudadano y recorridos con autoridades.</t>
  </si>
  <si>
    <t>Al 2024 incrementar 10% los servicios brindados por esta Alcaldia</t>
  </si>
  <si>
    <t>Para 2024 se consolidaran los mecanismos para gozar de un gobierno democratico, transparente e incluyente que atienda de manera eficiente las demandas de los ciudadanos</t>
  </si>
  <si>
    <t>Retiro de objetos que restrinjan o limiten total o parcialmente el libre transito peatonal o vehicular</t>
  </si>
  <si>
    <t>Lic. Joaquin Melendez Lira / Lic. Sharon Ma. Teresa Cuenca Ayala</t>
  </si>
  <si>
    <t>Director de Gobierno / Directora General Juridica</t>
  </si>
  <si>
    <t>Recuperacion de espacios publicos.</t>
  </si>
  <si>
    <t>Atencion y seguimiento de Juicios laborales, mercantiles y civiles.</t>
  </si>
  <si>
    <t>Publicacion, seguimiento, monitoreo, analisis y difusion de eventos, programas, avances, comunicados, boletines y notas informativas en redes sociales, prensa, radio, television, portales, asi como de servicios de Impresion (15,000 acciones).</t>
  </si>
  <si>
    <t>Lic. Claudia Islas Lagos</t>
  </si>
  <si>
    <t>Directora General de Administracion</t>
  </si>
  <si>
    <t>Atencion a las demandas ciudadanas captadas por medio de las audiencias publicas que atiende la alcaldesa (Miercoles Ciudadano y Tu Aliada en tu Colonia)</t>
  </si>
  <si>
    <t>Lic. Sinuhe Marquez Armenta</t>
  </si>
  <si>
    <t>Jefe de la Oficina de la Alcaldia</t>
  </si>
  <si>
    <t>Coordinacion y participacion en reuniones y audiencias procedentes de la actividad propia de la Jefatura de Oficina de la Alcaldia.</t>
  </si>
  <si>
    <t>Seguimiento y gestion de la demanda ciudadana ingresada en el Sistema Unificado de Atencion Ciudadana (SUAC), y mediante el Sistema Informatico de la Ventanilla Unica de Tramites y que son turnados a las diferentes areas operativas.</t>
  </si>
  <si>
    <t>Atencion, gestion y seguimiento a las obligaciones y solicitudes de informacion de transparencia, previstas en la Ley de Transparencia, Acceso a la Informacion Publica, y Rendicion de Cuentas de la CDMX a traves del Sistema de Portales de Obligaciones de Transparencia (SIPOT).</t>
  </si>
  <si>
    <t>E186</t>
  </si>
  <si>
    <t>063</t>
  </si>
  <si>
    <t>Prevencion de la violencia y el delito</t>
  </si>
  <si>
    <t>Aumento en la comision de delitos que afecta a la poblacion que habita y transita en la Alcaldia Alvaro Obregon.</t>
  </si>
  <si>
    <t>Disminucion en la comision de delitos que afecta a la poblacion que habita y transita en la Alcaldia Alvaro Obregon.</t>
  </si>
  <si>
    <t>Alcaldia Alvaro Obregon.</t>
  </si>
  <si>
    <t>1. Propiciar un ambiente libre de violencias y delitos. 2. Promover una cultura de prevencion que brinde proteccion y seguridad salvaguardando la vida de las personas frente a riesgos y amenazas. 3. Garantizar la disponibilidad del equipo suficiente para atender las necesidades de la Ciudadania en materia de seguridad y vigilancia.</t>
  </si>
  <si>
    <t>Los habitantes de la Alcaldia Alvaro Obregon disfrutan de un ambiente seguro y libre de violencias en su transito por la demarcacion.</t>
  </si>
  <si>
    <t>Indice que mide las acciones policiales como son la proximidad, la politica criminal y la atencion a victimas, que contrarrestan los fenomenos generadores de inseguridad, violencia y criminalidad a traves de una mejor policia.</t>
  </si>
  <si>
    <t>((Acciones de proximidad y acompañamientos bancarios para proteccion y seguridad realizadas/ Acciones de proximidad y acompañamientos bancarios para proteccion y seguridad programado)* 20%) + ((Atencion a solicitudes por parte de la Fiscalia General de Justicia (FGJ) realizado/ Atencion a solicitudes por parte de la Fiscalia General de Justicia (FGJ) programado)* 16%) + ((Monitoreo y atencion de solicitudes de videos imagenes de las camaras de videovigilancia enlazadas al C2 (Base Plata) con su respectiva cadena de custodia realizado/ Monitoreo y atencion de solicitudes de videos imagenes de las camaras de videovigilancia enlazadas al C2 (Base Plata) con su respectiva cadena de custodia programado)* 16%) + ((Recorridos de Patrullaje y operativos con otras instancias de gobierno y de seguridad en materia de prevencion y disminucion de la comision del delito realizado/ Recorridos de Patrullaje y operativos con otras instancias de gobierno y de seguridad en materia de prevencion y disminucion de la comision del delito programado)* 16%) + ((Mapeo de zonas geograficas con mayor indice delictivo a efecto de tomar medidas preventivas necesarias y generar programas que coadyuven a la prevencion del delito realizado/ Mapeo de zonas geograficas con mayor indice delictivo a efecto de tomar medidas preventivas necesarias y generar programas que coadyuven a la prevencion del delito programado)* 16%) + ((Brindar atencion y seguimiento a las peticiones que ingresa la ciudadania a traves de la plataforma del sistema unificado de atencion ciudadana en materia de seguridad y vialidad realizado/ Brindar atencion y seguimiento a las peticiones que ingresa la ciudadania a traves de la plataforma del sistema unificado de atencion ciudadana en materia de seguridad y vialidad programado)* 16%)</t>
  </si>
  <si>
    <t>Los documentos, asi como los registros de archivo y consulta para su verificacion administrativa se concentran en la oficina de la direccion operativa a cargo del Lic. Jose Israel Coviella Zuñiga.</t>
  </si>
  <si>
    <t>Incrementar el 10% en las acciones de acercamiento policial, a fin de prevenir e inhibir los actos delictivos para 2024.</t>
  </si>
  <si>
    <t>Para 2024 se consolidara la implementacion de un ambiente seguro y libre de violencia en el transito por la demarcacion territorial.</t>
  </si>
  <si>
    <t>Acciones de proximidad y acompañamientos bancarios para proteccion y seguridad</t>
  </si>
  <si>
    <t>Jose Israel Coviella Zuñiga</t>
  </si>
  <si>
    <t>Director Operativo</t>
  </si>
  <si>
    <t>Atencion a solicitudes por parte de la Fiscalia General de Justicia (FGJ)</t>
  </si>
  <si>
    <t>Monitoreo y atencion de solicitudes de videos imagenes de las camaras de videovigilancia enlazadas al C2 (Base Plata) con su respectiva cadena de custodia</t>
  </si>
  <si>
    <t>Recorridos de Patrullaje y operativos con otras instancias de gobierno y de seguridad en materia de prevencion y disminucion de la comision del delito</t>
  </si>
  <si>
    <t>Mapeo de zonas geograficas con mayor indice delictivo a efecto de tomar medidas preventivas necesarias y generar programas que coadyuven a la prevencion del delito</t>
  </si>
  <si>
    <t>Brindar atencion y seguimiento a las peticiones que ingresa la ciudadania a traves de la plataforma del sistema unificado de atencion ciudadana en materia de seguridad y vialidad</t>
  </si>
  <si>
    <t>E187</t>
  </si>
  <si>
    <t>Desarrollo urbano sustentable e incluyente</t>
  </si>
  <si>
    <t>Desarrollo Social</t>
  </si>
  <si>
    <t>Vivienda Y Servicios A La Comunidad</t>
  </si>
  <si>
    <t>Servicios Comunales</t>
  </si>
  <si>
    <t>321</t>
  </si>
  <si>
    <t>Servicios comunales en Alcaldias</t>
  </si>
  <si>
    <t>Desabasto de los medios y herramientas para garantizar el otorgamiento de los servicios publicos basicos en la Alcaldia Alvaro Obregon.</t>
  </si>
  <si>
    <t>Abasto de los medios y herramientas para garantizar el otorgamiento de los servicios publicos basicos en la Alcaldia Alvaro Obregon.</t>
  </si>
  <si>
    <t>1. Garantizar el abasto de los servicios basicos indispensables que demanda la ciudadania. 2. Facil accesos de la ciudadania al abanico de servicios publicos que ofrece la Alcaldia. 3. Garantizar el acceso de la ciudadania al disfrute de espacios publicos con un ambiente amigable. 4. Implementar programas y acciones encaminados al cuidado del medio ambiente.</t>
  </si>
  <si>
    <t>La poblacion de la Alcaldia Alvaro Obregon disfruta de los servicios publicos para satisfacer sus necesidades basicas y con ello mejorar su calidad de vida.</t>
  </si>
  <si>
    <t>Indice que mide el avance en las acciones de recoleccion y transformacion de residuos solidos para generacion de composta, asi como del numero de piezas de arboles y arbustos plantados en suelo de conservacion y servicios de panteones publicos de la alcaldia.</t>
  </si>
  <si>
    <t>((Retiro de basura de uso domiciliario y de origen urbano, asi como de los residuos solidos de la construccion que se genera en tiraderos clandestinos realizado/ Retiro de basura de uso domiciliario y de origen urbano, asi como de los residuos solidos de la construccion que se genera en tiraderos clandestinos programado)* 12.5%) + ((Transformacion, distribucion y aplicacion de residuos solidos organicos en composta realizado/ Transformacion, distribucion y aplicacion de residuos solidos organicos en composta programado)* 12.5%) + ((Plantacion de arboles y arbustos en las zonas de la alcaldia que son consideradas suelo de conservacion realizado/ Plantacion de arboles y arbustos en las zonas de la alcaldia que son consideradas suelo de conservacion programado)* 12.5%) + ((Servicios de cremacion, inhumacion, exhumacion y rehinumacion realizado/ Servicios de cremacion, inhumacion, exhumacion y rehinumacion programado)* 12.5%) + ((Servicios y mantenimiento en materia de limpieza, pintura, barrido, poda de arboles y plantas, limpieza de piletas, y de fosas en lotes y corredores de los panteones publicos realizado/ Servicios y mantenimiento en materia de limpieza, pintura, barrido, poda de arboles y plantas, limpieza de piletas, y de fosas en lotes y corredores de los panteones publicos programado)* 12.5%) + ((Digitalizacion de archivos que obran en los cementerios de la Alcaldia Alvaro Obregon realizado/ Digitalizacion de archivos que obran en los cementerios de la Alcaldia Alvaro Obregon programado)* 12.5%) + ((Apoyos economicos a los beneficiarios del programa social que se encuentran en condiciones de vulnerabilidad de ingreso, los cuales son facilitadores de servicios y realizan diversas actividades en beneficio de la comunidad realizado/ Apoyos economicos a los beneficiarios del programa social que se encuentran en condiciones de vulnerabilidad de ingreso, los cuales son facilitadores de servicios y realizan diversas actividades en beneficio de la comunidad programado)* 12.5%) + ((Apoyos economicos a cuadrillas de facilitadores temporales para el mejoramiento en espacios publicos por medio de trabajos de albañileria de forma conjunta entre ciudadanos y los beneficiarios del programa social (ciudadano proporciona los materiales y la Alcaldia la mano de obra) realizado/ Apoyos economicos a cuadrillas de facilitadores temporales para el mejoramiento en espacios publicos por medio de trabajos de albañileria de forma conjunta entre ciudadanos y los beneficiarios del programa social (ciudadano proporciona los materiales y la Alcaldia la mano de obra) programado)* 12.5%)</t>
  </si>
  <si>
    <t>Registros administrativos ubicados en la Oficina de la Direccion General de Sustentabilidad y Cambio Climatico.</t>
  </si>
  <si>
    <t>Las metas en un plazo de 2-3 años (mediano plazo) y 3 o mas años (largo plazo) se encontraran en un punto de crecimiento exponencial conforme se alcance la meta de arboles reforestados al 110% en este año.</t>
  </si>
  <si>
    <t>Para 2024 se beneficiara a los habitantes de la demarcacion territorial con servicios publicos que satisfagan sus necesidades basicas y con ello consoliden mejorar su calidad de vida.</t>
  </si>
  <si>
    <t>Retiro de basura de uso domiciliario y de origen urbano, asi como de los residuos solidos de la construccion que se genera en tiraderos clandestinos</t>
  </si>
  <si>
    <t>Manuel Enrique Pazos Rascon</t>
  </si>
  <si>
    <t>Director General de Servicios Urbanos.</t>
  </si>
  <si>
    <t>Transformacion, distribucion y aplicacion de residuos solidos organicos en composta</t>
  </si>
  <si>
    <t>Biol. Edgar Tonathiu Diaz Lopez</t>
  </si>
  <si>
    <t>Director de Sustentabilidad</t>
  </si>
  <si>
    <t>Plantacion de arboles y arbustos en las zonas de la alcaldia que son consideradas suelo de conservacion</t>
  </si>
  <si>
    <t>Servicios de cremacion, inhumacion, exhumacion y rehinumacion</t>
  </si>
  <si>
    <t>Lic. Mariana Rodriguez Mier y Teran</t>
  </si>
  <si>
    <t>Directora General de Gobierno</t>
  </si>
  <si>
    <t>Servicios y mantenimiento en materia de limpieza, pintura, barrido, poda de arboles y plantas, limpieza de piletas, y de fosas en lotes y corredores de los panteones publicos</t>
  </si>
  <si>
    <t>Digitalizacion de archivos que obran en los cementerios de la Alcaldia Alvaro Obregon</t>
  </si>
  <si>
    <t>Apoyos economicos a los beneficiarios del programa social que se encuentran en condiciones de vulnerabilidad de ingreso, los cuales son facilitadores de servicios y realizan diversas actividades en beneficio de la comunidad</t>
  </si>
  <si>
    <t>Maria Antonieta Hidalgo Torres</t>
  </si>
  <si>
    <t>Directora General de Desarrollo Social</t>
  </si>
  <si>
    <t>Apoyos economicos a cuadrillas de facilitadores temporales para el mejoramiento en espacios publicos por medio de trabajos de albañileria de forma conjunta entre ciudadanos y los beneficiarios del programa social</t>
  </si>
  <si>
    <t>E188</t>
  </si>
  <si>
    <t>Cultura Comunitaria</t>
  </si>
  <si>
    <t>0</t>
  </si>
  <si>
    <t>Cultura</t>
  </si>
  <si>
    <t>218</t>
  </si>
  <si>
    <t>Desarrollo cultural comunitario</t>
  </si>
  <si>
    <t>Redoblar los esfuerzos para proteger y salvaguardar el patrimonio cultural y natural del mundo</t>
  </si>
  <si>
    <t>Insuficientes oportunidades de desarrollo educativo, artistico y deportivo en la Alcaldia</t>
  </si>
  <si>
    <t>Suficientes oportunidades de desarrollo educativo, artistico y deportivo en la Alcaldia</t>
  </si>
  <si>
    <t>1. Incentivar la educacion en poblacion menos favorecida. 2. Promover el desarrollo cultural, artistico y deportivo. 3. Fomentar la participacion ciudadana en los eventos culturales, artisticos, deportivos y recreativos que organiza la Alcaldia.</t>
  </si>
  <si>
    <t>La poblacion goza de sus derechos educativos, culturales, deportivos y recreativos que mejora su calidad de vida y reafirma su identidad.</t>
  </si>
  <si>
    <t>Indice que mide la implementacion del fomento, mantenimiento y oferta de educacion, cultura, deporte y recreacion impartida en la demarcacion territorial.</t>
  </si>
  <si>
    <t>[((Torneos deportivos, mega eventos deportivos y torneos de diversas disciplinas y conformacion de las selecciones representativas de la Alcaldia realizado/ Torneos deportivos, mega eventos deportivos y torneos de diversas disciplinas y conformacion de las selecciones representativas de la Alcaldia programado)* 10%) + ((Activaciones fisicas, capacitacion y certificaciones de entrenadores fisicos preparacion y capacitacion para atletas de alto rendimiento y talleres nutricionales y de habitos deportivos realizado/ Activaciones fisicas, capacitacion y certificaciones de entrenadores fisicos preparacion y capacitacion para atletas de alto rendimiento y talleres nutricionales y de habitos deportivos programado)* 10%) + ((Mantenimiento, equipamiento, conservacion, reparacion y creacion de nuevos espacios deportivos enfocados a el desarrollo deportivo de la Alcaldia realizado/ Mantenimiento, equipamiento, conservacion, reparacion y creacion de nuevos espacios deportivos enfocados a el desarrollo deportivo de la Alcaldia programado)* 10%) + ((Actividades culturales, deportivas, educativas y recreativas en los Centros de Desarrollo Comunitario realizado/ Actividades culturales, deportivas, educativas y recreativas en los Centros de Desarrollo Comunitario programado)* 10%) + ((Exposiciones, talleres de sensibilizacion, proyectos de turismo cultural, espacios de interpretacion del patrimonio, publicaciones, ferias, ceremonias civicas, conferencias y foros realizado/ Exposiciones, talleres de sensibilizacion, proyectos de turismo cultural, espacios de interpretacion del patrimonio, publicaciones, ferias, ceremonias civicas, conferencias y foros programado)* 10%) + ((Talleres de danza, teatro, dibujo y pintura, escritura y fomento a la lectura, conciertos, espectaculos de artes escenicas, exposiciones de artes visuales, arte en espacios publicos, conformacion de grupos y colectivos artisticos realizado/ Talleres de danza, teatro, dibujo y pintura, escritura y fomento a la lectura, conciertos, espectaculos de artes escenicas, exposiciones de artes visuales, arte en espacios publicos, conformacion de grupos y colectivos artisticos programado)* 10%) + ((Atenciones de activacion fisica, artisticas, culturales, sociales y recreativas en las 9 casas de adulto mayor y jornadas en las diferentes colonias pertenecientes a la Alcaldia realizado/ Atenciones de activacion fisica, artisticas, culturales, sociales y recreativas en las 9 casas de adulto mayor y jornadas en las diferentes colonias pertenecientes a la Alcaldia programado)* 10%) + ((Apoyos economicos a personas facilitadoras de servicios realizado/ Apoyos economicos a personas facilitadoras de servicios programados)* 10%)+(utiles escolares y mochilas entregados/ 15,000 utiles escolares y mochilas programados)*10%)+(apoyos economicos a deportistas realizados/apoyos economicos a deportistas programados)*10%)]</t>
  </si>
  <si>
    <t>Registros Institucionales, Informes mensuales y trimestrales elaborados por la Alcaldia</t>
  </si>
  <si>
    <t>Incrementar el 10% de la meta del indicador respecto a la oferta de educacion, cultura, deporte y recreacion impartida en la Alcaldia.</t>
  </si>
  <si>
    <t>Para 2024 la poblacion de la demarcacion territorial es beneficiada en su totalidad con derechos culturales, recreativos y educacionales.</t>
  </si>
  <si>
    <t>Torneos deportivos, mega eventos deportivos y torneos de diversas disciplinas y conformacion de las selecciones representativas de la Alcaldia</t>
  </si>
  <si>
    <t>Lic. Jose Marin Saldivar Pizaña</t>
  </si>
  <si>
    <t>Encargado de la Direccion General de Cultura, Educacion y Deporte</t>
  </si>
  <si>
    <t>Activaciones fisicas, capacitacion y certificaciones de entrenadores fisicos preparacion y capacitacion para atletas de alto rendimiento y talleres nutricionales y de habitos deportivos</t>
  </si>
  <si>
    <t>Mantenimiento, equipamiento, conservacion, reparacion y creacion de nuevos espacios deportivos enfocados a el desarrollo deportivo de la Alcaldia</t>
  </si>
  <si>
    <t>Actividades culturales, deportivas, educativas y recreativas en los Centros de Desarrollo Comunitario</t>
  </si>
  <si>
    <t>Exposiciones, talleres de sensibilizacion, proyectos de turismo cultural, espacios de interpretacion del patrimonio, publicaciones, ferias, ceremonias civicas, conferencias y foros</t>
  </si>
  <si>
    <t>Talleres de danza, teatro, dibujo y pintura, escritura y fomento a la lectura, conciertos, espectaculos de artes escenicas, exposiciones de artes visuales, arte en espacios publicos, conformacion de grupos y colectivos artisticos</t>
  </si>
  <si>
    <t>Atenciones de activacion fisica, artisticas, culturales, sociales y recreativas en las 9 casas de adulto mayor y jornadas en las diferentes colonias pertenecientes a la Alcaldia</t>
  </si>
  <si>
    <t>Entrega de Apoyos economicos a personas facilitadoras de servicios</t>
  </si>
  <si>
    <t>Entrega de 15,000 utiles escolares y mochilas a niñas y niños de educacion basica de la alcaldia Alvaro Obregon.</t>
  </si>
  <si>
    <t>Otorgar apoyos economicos a deportistas de alto rendimiento y entrenadores destacados de la Alcaldia.</t>
  </si>
  <si>
    <t>E189</t>
  </si>
  <si>
    <t>Igualdad y Derechos</t>
  </si>
  <si>
    <t>Derecho a la salud</t>
  </si>
  <si>
    <t>Salud Universal</t>
  </si>
  <si>
    <t>Salud</t>
  </si>
  <si>
    <t>064</t>
  </si>
  <si>
    <t>Prevencion y promocion de la salud</t>
  </si>
  <si>
    <t>Salud y bienestar</t>
  </si>
  <si>
    <t>Insuficiente capacidad de atencion para la salud de la poblacion de la Alcaldia Alvaro Obregon.</t>
  </si>
  <si>
    <t>Suficiente capacidad de atencion para la salud de la poblacion de la Alcaldia Alvaro Obregon.</t>
  </si>
  <si>
    <t>Poblacion de la Alcaldia Alvaro Obregon que asciende a 759,137 personas.</t>
  </si>
  <si>
    <t>Garantizar el derecho a la salud de las personas que no cuentan con seguridad social para que puedan ejercer su derecho a un servicio de salud prioritaria, integral e incluyente que contribuya a mejorar la calidad de vida y la disminucion de altos indices de enfermedades.</t>
  </si>
  <si>
    <t>La poblacion de la Ciudad de Mexico recibe programas, actividades y jornadas en salud para la atencion y prevencion de enfermedades para garantizar salud digna y vida saludable.</t>
  </si>
  <si>
    <t>Indice que mide el avance en los servicios en materia de atencion a la salud en los consultorios medicos y jornadas de salud en las diferentes colonias pertenecientes a la Alcaldia.</t>
  </si>
  <si>
    <t>((Servicios medicos de primer nivel en Jornadas de Salud y en los consultorios medicos pertenecientes a la Alcaldia Alvaro Obregon realizado/ Servicios medicos de primer nivel en Jornadas de Salud y en los consultorios medicos pertenecientes a la Alcaldia Alvaro Obregon programado)* 20%) + ((Talleres psicoeducativos para el desarrollo de las competencias y estilos de vida saludables a niños, adolescentes, padres de familia y profesores realizado/ Talleres psicoeducativos para el desarrollo de las competencias y estilos de vida saludables a niños, adolescentes, padres de familia y profesores programado)* 20%) + ((Campañas de Prevencion de Adicciones para la poblacion en general (500,000 personas) realizado/ Campañas de Prevencion de Adicciones para la poblacion en general (500,000 personas) programado)* 20%) + ((Estudios de Mastografias para la prevencion y deteccion oportuna de cancer de mama realizado/ Estudios de Mastografias para la prevencion y deteccion oportuna de cancer de mama programado)* 20%) + ((Servicios medicos en las instalaciones de los Centros de Atencion a la Salud de la Alcaldia para la poblacion en general realizado/ Servicios medicos en las instalaciones de los Centros de Atencion a la Salud de la Alcaldia para la poblacion en general programado)* 20%)</t>
  </si>
  <si>
    <t>Mecanismos de control (Hojas de registro, informes mensuales de actividades), Registros de servicios, listas de asistencia, entrevistas y evaluaciones, evidencia fotografica, hojas de referencia, registros administrativos de la Alcaldia.</t>
  </si>
  <si>
    <t>Incrementar el 10% en la meta del indicador para 2024 en servicios de salud a los diferentes habitantes de la Alcaldia, especialmente a los que se encuentran en situacion de vulnerabilidad.</t>
  </si>
  <si>
    <t>Para 2024 se garantizara la salud digna y vida saludable de la poblacion por medio de la atencion y prevencion de enfermedades con igualdad e inclusion en la demarcacion territorial.</t>
  </si>
  <si>
    <t>Servicios medicos de primer nivel en Jornadas de Salud y en los consultorios medicos pertenecientes a la Alcaldia Alvaro Obregon</t>
  </si>
  <si>
    <t>Talleres psicoeducativos para el desarrollo de las competencias y estilos de vida saludables a niños, adolescentes, padres de familia y profesores</t>
  </si>
  <si>
    <t>Vicente Orozco Olea</t>
  </si>
  <si>
    <t>Director General de Prevencion contra las Adicciones</t>
  </si>
  <si>
    <t>Campañas de Prevencion de Adicciones para la poblacion en general (500,000 personas)</t>
  </si>
  <si>
    <t>Estudios de Mastografias para la prevencion y deteccion oportuna de cancer de mama</t>
  </si>
  <si>
    <t>Servicios medicos en las instalaciones de los Centros de Atencion a la Salud de la Alcaldia para la poblacion en general</t>
  </si>
  <si>
    <t>E190</t>
  </si>
  <si>
    <t>Medio ambiente y recursos naturales</t>
  </si>
  <si>
    <t>089</t>
  </si>
  <si>
    <t>Regulacion, proteccion y cuidado animal</t>
  </si>
  <si>
    <t>15</t>
  </si>
  <si>
    <t>Vida de ecosistemas terrestres</t>
  </si>
  <si>
    <t>15.a</t>
  </si>
  <si>
    <t>Insuficientes servicios integrales para animales con dueño de la Alcaldia Alvaro Obregon.</t>
  </si>
  <si>
    <t>Suficientes servicios integrales para animales con dueño de la Alcaldia Alvaro Obregon.</t>
  </si>
  <si>
    <t>Los distintos tipos de animales con dueño de la Alcaldia Alvaro Obregon.</t>
  </si>
  <si>
    <t>Otorgar servicios integrales para la tutela responsable de los animales con dueño de la Alcaldia Alvaro Obregon.</t>
  </si>
  <si>
    <t>Los dueños de animales cuentan con servicios integrales para su tenencia y calidad de vida.</t>
  </si>
  <si>
    <t>Porcentaje de avance en los servicios medicos veterinarios en las Jornadas de Salud Veterinaria, el centro de atencion a la salud animal y consultorio medico veterinario pertenecientes a la alcaldia Alvaro Obregon.</t>
  </si>
  <si>
    <t>((Servicios medicos veterinarios en las Jornadas de Salud Veterinaria, el centro de atencion a la salud animal y consultorio medico veterinario pertenecientes a la alcaldia Alvaro Obregon realizados/ Servicios medicos veterinarios en las Jornadas de Salud Veterinaria, el centro de atencion a la salud animal y consultorio medico veterinario pertenecientes a la alcaldia Alvaro Obregon programados) * 100)</t>
  </si>
  <si>
    <t>Mecanismos de control (Hojas de registro, informes mensuales de actividades elaborados por la Alcaldia)</t>
  </si>
  <si>
    <t>Para 2024 se incrementara el 10% de los servicios medicos veterinarios otorgados en las Jornadas de Salud Veterinaria de la Alcaldia.</t>
  </si>
  <si>
    <t>Para 2024 se consolidara la entrega de servicios integrales para tenencia animal y calidad de vida de los mismos en la Alcaldia Alvaro Obregon</t>
  </si>
  <si>
    <t>Servicios medicos veterinarios en las Jornadas de Salud Veterinaria, el centro de atencion a la salud animal y consultorio medico veterinario pertenecientes a la alcaldia Alvaro Obregon.</t>
  </si>
  <si>
    <t>E198</t>
  </si>
  <si>
    <t>Niñas, niños y adolescentes</t>
  </si>
  <si>
    <t>Familia E Hijos</t>
  </si>
  <si>
    <t>320</t>
  </si>
  <si>
    <t>Cuidados para el bienestar infantil</t>
  </si>
  <si>
    <t>Educacion de calidad</t>
  </si>
  <si>
    <t>Oferta insuficiente de espacios seguros para el cuidado de los infantes de escasos recursos.</t>
  </si>
  <si>
    <t>Oferta suficiente de espacios seguros para el cuidado de los infantes de escasos recursos.</t>
  </si>
  <si>
    <t>Niñas y Niños de 0 – 5.11 años de la Alcaldia Alvaro Obregon.</t>
  </si>
  <si>
    <t>1. Otorgar espacios seguros para el desarrollo infantil. 2. Garantizar la atencion y el cuidado de los infantes con madres, padres, o tutores trabajadores. 3. Brindar educacion integral a infantes en edad temprana (0 – 5.11 años de edad).</t>
  </si>
  <si>
    <t>Los infantes en edad de 0 - 5.11 años cuentan con espacios seguros para su cuidado y desarrollo.</t>
  </si>
  <si>
    <t>indice que mide el total de niñas y niños beneficiados en los Centros de Atencion y Cuidado Infantil de la Alcaldia</t>
  </si>
  <si>
    <t>((Planes y programas de la Secretaria de Educacion Publica en los Centros de Atencion y Cuidado Infantil de la Alcaldia realizado/ Planes y programas de la Secretaria de Educacion Publica en los Centros de Atencion y Cuidado Infantil de la Alcaldia programado)* 50%) + ((Apoyo economico para brindar y recibir un servicio integral para la atencion y el cuidado infantil, a traves de estancias infantiles que atiendan a niñas y niños realizado/ Apoyo economico para brindar y recibir un servicio integral para la atencion y el cuidado infantil, a traves de estancias infantiles que atiendan a niñas y niños programado)* 50%)</t>
  </si>
  <si>
    <t>Listas de registro, informe de avance elaborado por la Alcaldia y evidencia fotografica.</t>
  </si>
  <si>
    <t>Incrementar el 10% de la meta del indicador respecto al ejercicio del Derecho Humano a la educacion en el ejercicio 2024.</t>
  </si>
  <si>
    <t>Para 2024 consolidar el respeto a los derechos de las niñas y niños por medio del cuidado y atencion infantil, impulsando el desarrollo integral de la niñez.</t>
  </si>
  <si>
    <t>Planes y programas de la Secretaria de Educacion Publica en los Centros de Atencion y Cuidado Infantil de la Alcaldia</t>
  </si>
  <si>
    <t>Apoyo economico para brindar y recibir un servicio integral para la atencion y el cuidado infantil, a traves de estancias infantiles que atiendan a niñas y niños</t>
  </si>
  <si>
    <t>F037</t>
  </si>
  <si>
    <t>102</t>
  </si>
  <si>
    <t>Generacion de desarrollo economico sustentable e incluyente</t>
  </si>
  <si>
    <t>La disminucion de las actividades turisticas y productivas desaceleran la generacion de empleos en la Alcaldia.</t>
  </si>
  <si>
    <t>El aumento de las actividades turisticas y productivas reactivan la generacion de empleos en la Alcaldia.</t>
  </si>
  <si>
    <t>Personas fisicas y morales (unidades productivas) que generan bienes y servicios dentro de la Alcaldia Alvaro Obregon.</t>
  </si>
  <si>
    <t>1. Generar condiciones favorables para el desarrollo y emprendimiento de actividades economicas. 2. Impulsar la generacion de apoyos, creditos y/o financiamientos para la produccion local y reactivacion la economia. 3. Aumentar las fuentes de empleo a traves de apoyos a las MYPIMES. 4. Promover la capacitacion para el empleo.</t>
  </si>
  <si>
    <t>La poblacion de la Alcaldia se beneficia del crecimiento economico que genera fuentes de empleo mediante el desarrollo de actividades turisticas, comerciales y productivas.</t>
  </si>
  <si>
    <t>Mide el avance en el numero de personas atendidas por la Direccion de Desarrollo Economico y Fomento Cooperativo que estan en busca de empleo; desean emprender un negocio; crear o hacer crecer su micro, pequeña y mediana empresa; aumentar sus conocimientos en materia empresarial, y de los artesanos y productores de la Alcaldia.</t>
  </si>
  <si>
    <t>((Ferias del Empleo y Bolsa de Trabajo realizado/ Ferias del Empleo y Bolsa de Trabajo programado)* 20%) + ((Jornadas de creacion, permanencia y crecimiento de micro, pequeñas y medianas empresa y de cooperativas, asi como del emprendimiento realizado/ Jornadas de creacion, permanencia y crecimiento de micro, pequeñas y medianas empresa y de cooperativas, asi como del emprendimiento programado)* 20%) + ((Bazar Artesanal que integra actividades economicas de los artesanos y floricultores de la alcaldia realizado/ Bazar Artesanal que integra actividades economicas de los artesanos y floricultores de la alcaldia programado)* 20%) + ((Cursos y talleres sobre temas diversos en materia de negocios para promover el emprendimiento y el autoempleo entre la poblacion de la alcaldia realizado/ Cursos y talleres sobre temas diversos en materia de negocios para promover el emprendimiento y el autoempleo entre la poblacion de la alcaldia programado)* 20%) + ((Apoyos agropecuarios de barbecho, rastreo, chaponeo y desmalezado, empacado y molienda de forraje, asi como mantenimiento de arboles frutales y magueyes realizado/ Apoyos agropecuarios de barbecho, rastreo, chaponeo y desmalezado, empacado y molienda de forraje, asi como mantenimiento de arboles frutales y magueyes programado)* 20%)</t>
  </si>
  <si>
    <t>Listas de asistencia y evidencia fotografica.</t>
  </si>
  <si>
    <t>Para 2024 se alcanzara el 110% de la capacidad de las acciones en pro del fomento del empleo, culturales y comerciales en la Alcaldia Alvaro Obregon</t>
  </si>
  <si>
    <t>Para 2024 se alcanzara la reactivacion economica de la Alcaldia derivado del desarrollo de actividades turisticas, comerciales y productivas que beneficien economicamente a las familias que habitan en la demarcacion territorial</t>
  </si>
  <si>
    <t>Ferias del Empleo y Bolsa de Trabajo</t>
  </si>
  <si>
    <t>Jornadas de creacion, permanencia y crecimiento de micro, pequeñas y medianas empresa y de cooperativas, asi como del emprendimiento</t>
  </si>
  <si>
    <t>Bazar Artesanal que integra actividades economicas de los artesanos y floricultores de la alcaldia</t>
  </si>
  <si>
    <t>Cursos y talleres sobre temas diversos en materia de negocios para promover el emprendimiento y el autoempleo entre la poblacion de la alcaldia</t>
  </si>
  <si>
    <t>Apoyos agropecuarios de barbecho, rastreo, chaponeo y desmalezado, empacado y molienda de forraje, asi como mantenimiento de arboles frutales y magueyes</t>
  </si>
  <si>
    <t>K023</t>
  </si>
  <si>
    <t>274</t>
  </si>
  <si>
    <t>Mantenimiento de infraestructura publica</t>
  </si>
  <si>
    <t>La Alcaldia Alvaro Obregon padece de condiciones inadecuadas en infraestructura publica e imagen urbana, para el uso y disfrute de los habitantes de la demarcacion.</t>
  </si>
  <si>
    <t>La Alcaldia Alvaro Obregon goza de condiciones adecuadas en infraestructura publica e imagen urbana, para el uso y disfrute de los habitantes de la demarcacion.</t>
  </si>
  <si>
    <t>Infraestructura de la Alcaldia Alvaro Obregon.</t>
  </si>
  <si>
    <t>1. Brindar mantenimiento y rehabilitacion de la infraestructura publica e imagen urbana, mediante acciones como albañileria, pintura y electricidad.2. Preservar el optimo funcionamiento de los espacios en inmuebles publicos administrados por la Alcaldia, permitiendo su funcionamiento para el disfrute de la ciudadania.</t>
  </si>
  <si>
    <t>Los habitantes de la Alcaldia Alvaro Obregon gozan de Infraestructura publica de calidad y en optimas condiciones.</t>
  </si>
  <si>
    <t>Indice que mide el avance del mantenimiento y rehabilitacion de infraestructura publica.</t>
  </si>
  <si>
    <t>((Trabajos de obras para la rehabilitacion de banquetas, guarniciones y escalinatas, señalizacion vial, espacios publicos, infraestructura educativa, deportiva, social y cultural, mercados publicos, rehabilitacion de la superficie de rodamiento con bacheo, repavimentacion a base de empedrado, adoquin, concreto hidraulico y asfaltico, estabilizacion de taludes, relleno de minas y construccion de muros de contencion realizado/ Trabajos de obras para la rehabilitacion de banquetas, guarniciones y escalinatas, señalizacion vial, espacios publicos, infraestructura educativa, deportiva, social y cultural, mercados publicos, rehabilitacion de la superficie de rodamiento con bacheo, repavimentacion a base de empedrado, adoquin, concreto hidraulico y asfaltico, estabilizacion de taludes, relleno de minas y construccion de muros de contencion programado)* 34%) + ((Mantenimiento a servicios urbanos como señalamiento y balizamiento de vialidades, rescate y mantenimiento de espacios publicos, saneamiento y poda del arbolado urbano, areas verdes urbanas, transformacion y rehabilitacion de luminarias realizado/ Mantenimiento a servicios urbanos como señalamiento y balizamiento de vialidades, rescate y mantenimiento de espacios publicos, saneamiento y poda del arbolado urbano, areas verdes urbanas, transformacion y rehabilitacion de luminarias programado)* 33%) + ((Estudio documental y apoyo logistico para los procedimientos tecnicos-administrativos relacionados con la obra publica por contrato realizado/ Estudio documental y apoyo logistico para los procedimientos tecnicos-administrativos relacionados con la obra publica por contrato programado)* 33%)</t>
  </si>
  <si>
    <t>Registro de avances fisicos elaborados por la J.U.D. de Obras Viales, J.U.D. de Mantenimiento y Conservacion de Escuelas y Edificios Publicos, J.U.D. de Urbanizacion, Taludes y Minas, J.U.D. de Operacion Hidraulica y reportes entregados por supervisiones externas.</t>
  </si>
  <si>
    <t>Duplicar el numero de mantenimientos al cabo de un periodo de 5 años en relacion a los actualmente establecidos y que en concordancia al logro anual para que se logre paulatinamente este avance.</t>
  </si>
  <si>
    <t>Para 2024 la poblacion que habita en la Alcaldia Alvaro Obregon gozara de infraestructura publica de calidad y en optimas condiciones</t>
  </si>
  <si>
    <t>Trabajos de obras para la rehabilitacion de banquetas, guarniciones y escalinatas, señalizacion vial, espacios publicos, infraestructura educativa, deportiva, social y cultural, mercados publicos, rehabilitacion de la superficie de rodamiento con bacheo, repavimentacion a base de empedrado, adoquin, concreto hidraulico y asfaltico, estabilizacion de taludes, relleno de minas y construccion de muros de contencion</t>
  </si>
  <si>
    <t>Arq. Margarito Rene Chicho Escobar</t>
  </si>
  <si>
    <t>Director General de Obras y Desarrollo Urbano</t>
  </si>
  <si>
    <t>Mantenimiento a servicios urbanos como señalamiento y balizamiento de vialidades, rescate y mantenimiento de espacios publicos, saneamiento y poda del arbolado urbano, areas verdes urbanas, transformacion y rehabilitacion de luminarias</t>
  </si>
  <si>
    <t>Director General de Servicios Urbanos</t>
  </si>
  <si>
    <t>Estudio documental y apoyo logistico para los procedimientos tecnicos-administrativos relacionados con la obra publica por contrato</t>
  </si>
  <si>
    <t>K026</t>
  </si>
  <si>
    <t>Abastecimiento De Agua</t>
  </si>
  <si>
    <t>305</t>
  </si>
  <si>
    <t>Construccion y Rehabilitacion de la Infraestructura de Agua Potable</t>
  </si>
  <si>
    <t>Agua limpia y saneamiento</t>
  </si>
  <si>
    <t>Insuficiente suministro de agua en cantidad y calidad para los habitantes de la Alcaldia Alvaro Obregon.</t>
  </si>
  <si>
    <t>Suficiente suministro de agua en cantidad y calidad para los habitantes de la Alcaldia Alvaro Obregon.</t>
  </si>
  <si>
    <t>Habitantes de la Alcaldia Alvaro Obregon que asciende a 759,137 personas.</t>
  </si>
  <si>
    <t>Eficientar el suministro de agua potable en la Alcaldia a traves de la red secundaria.</t>
  </si>
  <si>
    <t>La poblacion de la Alcaldia Alvaro Obregon disfruta de su derecho al acceso del agua.</t>
  </si>
  <si>
    <t>Porcentaje de avance en los trabajos de obra para el mantenimiento y la rehabilitacion de la red de agua potable.</t>
  </si>
  <si>
    <t>((Mantenimiento y rehabilitacion de la red de agua potable en diversas colonias, dentro de la demarcacion territorial. realizado/ Mantenimiento y rehabilitacion de la red de agua potable en diversas colonias, dentro de la demarcacion territorial programado) * 100)</t>
  </si>
  <si>
    <t>Registro de avances fisicos elaborados por la J.U.D. de Operacion Hidraulica y reportes entregados por supervisiones externas.</t>
  </si>
  <si>
    <t>Por el periodo proyectado al quinquenio, se alcance a transformar la red secundaria de agua potable en un 20%, considerando que son poco mas de 1,240 km de tuberias, donde el 85% son de asbesto, transformar las zonas criticas con mayor indice de fugas de agua, generaria una depresion en los reportes de fuga en el territorio de la alcaldia.</t>
  </si>
  <si>
    <t>Para 2024 se consolidara el acceso al agua para la poblacion de la Alcaldia Alvaro Obregon</t>
  </si>
  <si>
    <t>Mantenimiento y rehabilitacion de la red de agua potable en diversas colonias, dentro de la demarcacion territorial.</t>
  </si>
  <si>
    <t>K027</t>
  </si>
  <si>
    <t>306</t>
  </si>
  <si>
    <t>Construccion y rehabilitacion de la infraestrcutura de drenaje y tratamiento</t>
  </si>
  <si>
    <t>Deficiente funcionamiento de la infraestructura de la red secundaria de drenaje y alcantarillado que afecta a la Alcaldia Alvaro Obregon.</t>
  </si>
  <si>
    <t>Eficiente funcionamiento de la infraestructura de la red secundaria de drenaje y alcantarillado que afecta a la Alcaldia Alvaro Obregon.</t>
  </si>
  <si>
    <t>Brindar el adecuado servicio a la red secundaria de drenaje y alcantarillado de la Alcaldia.</t>
  </si>
  <si>
    <t>Los habitantes de la Alcaldia Alvaro Obregon cuentan con adecuada infraestructura de la red secundaria de drenaje y alcantarillado, para cubrir los servicios basicos de sanidad.</t>
  </si>
  <si>
    <t>Porcentaje de avance en los trabajos de obra para el mantenimiento y la rehabilitacion de la red de drenaje.</t>
  </si>
  <si>
    <t>((Trabajos de obra para el mantenimiento y la rehabilitacion de la red de drenaje realizados / Trabajos de obra para el mantenimiento y la rehabilitacion de la red de drenaje programados) *100)</t>
  </si>
  <si>
    <t>Por el periodo proyectado al quinquenio, se alcance a transformar la red secundaria de drenaje y alcantarillado en un 20%, considerando que son poco mas de 1,240 km de tuberias, donde el 85% son de asbesto, transformar las zonas criticas con mayor indice de fugas de agua, generaria una depresion en los reportes de fuga en el territorio de la alcaldia.</t>
  </si>
  <si>
    <t>Para 2024 se consolida la infraestructura de la red secundaria de drenaje y alcantarillado para cubrir los servicios basicos de sanidad de la poblacion de la Alcaldia Alvaro Obregon</t>
  </si>
  <si>
    <t>Mantenimiento y rehabilitacion de la red de drenaje en diversas colonias, dentro de la demarcacion territorial.</t>
  </si>
  <si>
    <t>Deficiente programacion para los gastos administrativos necesarios para la operacion de la Alcaldia Alvaro Obregon.</t>
  </si>
  <si>
    <t>Eficiente programacion para los gastos administrativos necesarios para la operacion de la Alcaldia Alvaro Obregon.</t>
  </si>
  <si>
    <t>Areas administrativas y operativas de la Alcaldia Alvaro Obregon, (Direcciones Generales, Direcciones Ejecutivas, Direcciones de area, Coordinaciones y Gerencias).</t>
  </si>
  <si>
    <t>La Alcaldia Alvaro Obregon cuentan con los recursos necesarios para el buen desarrollo de sus funciones.</t>
  </si>
  <si>
    <t>Porcentaje que mide el avance de atencion a las demandas y necesidades de las oficinas de la Alcaldia.</t>
  </si>
  <si>
    <t>((Insumos y herramientas necesarias a traves de la adquisicion de bienes y la contratacion de servicios para atender la demanda y necesidades de las oficinas la Alcaldia realizados/Insumos y herramientas necesarias a traves de la adquisicion de bienes y la contratacion de servicios para atender la demanda y necesidades de las oficinas la Alcaldia programado) * 100)</t>
  </si>
  <si>
    <t>Informes elaborados por la Alcaldia.</t>
  </si>
  <si>
    <t>Ejercer el 100% de presupuesto de manera eficiente y eficaz de forma anual hasta el 2024</t>
  </si>
  <si>
    <t>Proporcionar los servicios y equipamiento necesarios, para la operatividad de la Alcaldia</t>
  </si>
  <si>
    <t>Proporcionar los insumos y herramientas necesarias a traves de la adquisicion de bienes y la contratacion de servicios para atender la demanda y necesidades de las oficinas la Alcaldia</t>
  </si>
  <si>
    <t>Lic. Flor Itzel Ortiz Cruz</t>
  </si>
  <si>
    <t>Directora de Administracion de Capital Humano</t>
  </si>
  <si>
    <t>Alcaldia Alvaro Obregon</t>
  </si>
  <si>
    <t>La Alcaldia Alvaro Obregon cuenta con los recursos necesarios para cubrir con las obligaciones judiciales sin riesgos para su operacion.</t>
  </si>
  <si>
    <t>Porcentaje que mide el avance de atencion a las sentencias que emite la autoridad competente</t>
  </si>
  <si>
    <t>((Sentencias emitas por la autoridad competente realizadas/Sentencias emitas por la autoridad competente programadas) * 100)</t>
  </si>
  <si>
    <t>Resoluciones emitidas por la autoridad competente, bajo resguardo de la Alcaldia.</t>
  </si>
  <si>
    <t>Atencion del 100% de las sentencias emitidas por la autoridad competente</t>
  </si>
  <si>
    <t>Cumplir las obligaciones de pago derivado de las sentencias emitidas por la autoridad competente.</t>
  </si>
  <si>
    <t>Atender las sentencias emitas por la autoridad competente.</t>
  </si>
  <si>
    <t>Deficientes protocolos de actuacion de la Alcaldia ante fenomenos naturales y antropogenicos.</t>
  </si>
  <si>
    <t>Eficientes protocolos de actuacion de la Alcaldia ante fenomenos naturales y antropogenicos.</t>
  </si>
  <si>
    <t>Poblacion de la Alcaldia Alvaro Obregon que ascienden a 759,137 habitante.</t>
  </si>
  <si>
    <t>Creacion, elaboracion e implementacion de programas, politicas y capacitaciones que permitan garantizar la seguridad del personal adscrito y visitantes de la Alcaldia.</t>
  </si>
  <si>
    <t>Los habitantes de la Alcaldia adquiere conocimientos para un manejo adecuado de mecanismos y protocolos ante situaciones de riesgo provocados por fenomenos perturbadores</t>
  </si>
  <si>
    <t>Indice que mide el avance de elaboracion de programas de proteccion civil y el avance de numero de capacitaciones en materia de proteccion civil</t>
  </si>
  <si>
    <t>[((Capacitaciones realizadas/ capacitaciones programadas)*25%)+(atenciones pre hospitalarias y de emergencias realizadas/ atenciones pre hospitalarias y de emergencias programadas)*25%)+(programas de proteccion civil elaborados / programas de proteccion civil programados)*25%)+(porcentaje de avance del sistema digital integral)*25%)]</t>
  </si>
  <si>
    <t>Atencion de solicitudes que ingresan a traves del Sistema Unificado de Atencion Ciudadana SUAC, Centro de Servicios y Atencion Ciudadana CESAC, C5 y C2, Audiencias Publicas Miercoles Ciudadanos y Viernes tu Aliada en tu Colonia, llamadas telefonicas, entre otros; estas solicitudes quedan registrados en las plataformas de ingreso,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</si>
  <si>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Incrementar las acciones de prevencion en materia de Proteccion Civil y capacitacion de brigadas comunitarias en los proximos años, asi como contar con el 100 de los programas de proteccion civil y el Atlas de peligros y riesgos</t>
  </si>
  <si>
    <t>Para 2024 contar con una poblacion Resiliente ante el impacto de los fenomenos perturbadores y reducir los efectos que estos pueden causar, mediante la implementacion de acciones preventivas.</t>
  </si>
  <si>
    <t>Capacitacion en materia de Proteccion Civil</t>
  </si>
  <si>
    <t>Lic. Rodrigo Gerardo Trejo Marron</t>
  </si>
  <si>
    <t>Director de Proteccion Civil y Zonas de Alto Riesgo</t>
  </si>
  <si>
    <t>Atencion pre hospitalaria y de emergencias</t>
  </si>
  <si>
    <t>Elaboracion de los Programas en Materia de Proteccion Civil de los inmuebles que integran la Alcaldia</t>
  </si>
  <si>
    <t>Desarrollo del sistema digital integral (Atlas de peligros y riesgos)</t>
  </si>
  <si>
    <t>R002</t>
  </si>
  <si>
    <t>Desarrollo Comunitario</t>
  </si>
  <si>
    <t>263</t>
  </si>
  <si>
    <t>Presupuesto Participativo</t>
  </si>
  <si>
    <t>Insuficientes mecanismos democraticos de participacion ciudadana en la toma de decisiones para la determinacion de proyectos de mejora para las unidades territoriales de la Alcaldia Alvaro Obregon.</t>
  </si>
  <si>
    <t>Suficientes mecanismos democraticos de participacion ciudadana en la toma de decisiones para la determinacion de proyectos de mejora para las unidades territoriales de la Alcaldia Alvaro Obregon.</t>
  </si>
  <si>
    <t>Incluir las decisiones de la ciudadania para la definicion de proyectos de obras y servicios, equipamiento e infraestructura urbana para las unidades territoriales de la Alcaldia.</t>
  </si>
  <si>
    <t>La ciudadania decide libremente los proyectos que se llevaran a cabo en las unidades territoriales para la mejora de su entorno, a traves del Presupuesto Participativo.</t>
  </si>
  <si>
    <t>Porcentaje que mide el avance de la implementacion de proyectos emanados de la consulta ciudadana sobre el presupuesto participativo</t>
  </si>
  <si>
    <t>((Clasificacion, registro, recorridos y seguimiento de los diversos proyectos ganadores emanados del proceso de la consulta ciudadana sobre el presupuesto participativo realizado/ Clasificacion, registro, recorridos y seguimiento de los diversos proyectos ganadores emanados del proceso de la consulta ciudadana sobre el presupuesto participativo programado) * 100)</t>
  </si>
  <si>
    <t>Proyectos autorizados por la Alcaldia emanados de la consulta el presupuesto participativo.</t>
  </si>
  <si>
    <t>Dar cumplimiento al 100% de los proyectos emanados de la consulta del presupuesto participativo</t>
  </si>
  <si>
    <t>Para 2024 se consolidara la libertad de decision por parte de la poblacion de la Alcaldia para la eleccion de los proyectos que se implementaran en su beneficio</t>
  </si>
  <si>
    <t>Clasificacion, registro, recorridos y seguimiento de los diversos proyectos ganadores emanados del proceso de la consulta ciudadana sobre el presupuesto participativo</t>
  </si>
  <si>
    <t>Juan Carlos Rocha Cruz</t>
  </si>
  <si>
    <t>Director General de Participacion Ciudadana y Zonas Territoriales</t>
  </si>
  <si>
    <t>S229</t>
  </si>
  <si>
    <t>Derechos de las mujeres</t>
  </si>
  <si>
    <t>Otros Grupos Vulnerables</t>
  </si>
  <si>
    <t>324</t>
  </si>
  <si>
    <t>Fortalecer el desarrollo humano de las mujeres para la erradicacion de la discriminacion, violencia y desigualdad.</t>
  </si>
  <si>
    <t>Igualdad de genero</t>
  </si>
  <si>
    <t>La desigualdad de acceso a insumos basicos para que las y los habitantes cuenten con una calidad de vida adecuada.</t>
  </si>
  <si>
    <t>Fomentar la equidad y la proteccion economica de las mujeres que tienen a su cargo un hogar, mejorando la calidad de vida, y al mismo tiempo salvaguardar los derechos de las mujeres jefas de familia, garantizando un apoyo economico que les permita el acceso a la alimentacion, derecho a la igualdad e inclusion y el derecho a la salud; asi como garantizar el acceso a los derechos economicos de las mujeres jefas de familia.</t>
  </si>
  <si>
    <t>Las personas habitantes de la alcaldia Alvaro Obregon que se encuentran bajo la linea de bienestar.</t>
  </si>
  <si>
    <t>Mejorar las condiciones de vida de las y los habitantes de las colonias que se encuentren bajo la linea de bienestar.</t>
  </si>
  <si>
    <t>Acercar a la poblacion a programas sociales que beneficien su calidad de vida, mediante la entrega de apoyos economicos y/o en especie.</t>
  </si>
  <si>
    <t>Indice que mide el avance de las acciones desarrolladas para la atencion de las mujeres de la Alcaldia</t>
  </si>
  <si>
    <t>((Numero de apoyos otorgados a mujeres con niveles por debajo de la linea de bienestar) / (total de apoyos otorgados a mujeres con niveles por deabjo de la linea de bienear realizados) *.40 + (Numero de apoyos integrales a mujeres vicitmas de violencia, a traves de su atencion en la Casa Aliada Vania programados / Numero de apoyos integrales a mujeres vicitmas de violencia, a traves de su atencion en la Casa Aliada Vania programados) *.40+ (asesorias juridicas y atencion psicologica a mujeres en situacion de violencia, sus hijas e hijos, previa solicitud y autorizacion por medio de la Linea Aliada (Linea Telefonica realizado/ asesorias juridicas y atencion psicologica a mujeres en situacion de violencia, sus hijas e hijos, previa solicitud y autorizacion por medio de la Linea Aliada (Linea Telefonica programado)* 0.2))</t>
  </si>
  <si>
    <t>Reglas de Operacion del Programa Social, Convocatoria del Programa Social, Padron de beneficiarios, Registros institucionales</t>
  </si>
  <si>
    <t>Para 2024 se incrementara el 10% de la capacidad de los apoyos integrales entregados a mujeres por debajo de la linea de bienestar y a mujeres victimas de violencia.</t>
  </si>
  <si>
    <t>Para 2024 se consolidara el acercamiento de los programas sociales a la poblacion de la Alcaldia a efecto de incrementar la entrega de apoyos economicos y en especie.</t>
  </si>
  <si>
    <t>Proporcionar apoyos a mujeres que se encuentren por debajo de la linea de bienestar a fin de incrementar sus capacidades de apoyo economico.</t>
  </si>
  <si>
    <t>Otorgar apoyos integrales a mujeres vicitmas de violencia, a traves de su atencion en la Casa Aliada Vania y su seguimiento una vez fuera de esta.</t>
  </si>
  <si>
    <t>Brindar asesoria juridica y atencion psicologica a mujeres en situacion de violencia, sus hijas e hijos, previa solicitud y autorizacion por medio de la Linea Aliada (Linea Telefonica)</t>
  </si>
  <si>
    <t>S230</t>
  </si>
  <si>
    <t>Personas con discapacidad</t>
  </si>
  <si>
    <t>325</t>
  </si>
  <si>
    <t>Atencion a las personas con enfermedades cronico-degenerativas y discapacidad que demandan servicios</t>
  </si>
  <si>
    <t>Aumento en la tasa poblacional que presenta alguna discapacidad</t>
  </si>
  <si>
    <t>Disminucion en la tasa poblacional que presenta alguna discapacidad</t>
  </si>
  <si>
    <t>Habitantes de la Alcaldia Alvaro Obregon que se encuentran en situacion de vulnerabilidad y desventaja social y economica y que presenten alguna discapacidad visual, auditiva y/o motriz.</t>
  </si>
  <si>
    <t>1.Fomentar la integracion de los grupos menos favorecidos a la sociedad para impulsar su desarrollo personal y que generen vinculos de convivencia social. 2.Contribuir a reducir la brecha de exclusion social que padecen las personas con discapacidad.</t>
  </si>
  <si>
    <t>Los habitantes de la Alcaldia Alvaro Obregon acceden a apoyos los cuales contribuyen a mejorar sus condiciones y calidad de vida.</t>
  </si>
  <si>
    <t>indice que mide el avance de las cirugias realizadas, y los aparatos auditivos y apoyos en especie entregados</t>
  </si>
  <si>
    <t>[((cirugias realizadas/ cirugias programadas)*0.33)+(aparatos auditivos entregados/aparatos auditivos programados)*0.33)+( apoyos en especie entregados / apoyos en especie programados)*0.34)]</t>
  </si>
  <si>
    <t>Padron de beneficiarios, Registros Institucionales</t>
  </si>
  <si>
    <t>Al 2024 incrementar 10% la entrega de apoyos sociales</t>
  </si>
  <si>
    <t>Los habitantes de la Alcaldia logran su desarrollo integral, armonico y sostenido, reduciendo la brechas de desigualdad.</t>
  </si>
  <si>
    <t>Cirugias para el tratamiento de cataratas.</t>
  </si>
  <si>
    <t>Entrega de aparatos auditivos</t>
  </si>
  <si>
    <t>Otorgar apoyos en especie a personas con discapacidad en situacion de vulnerabilidad, tales como: sillas de ruedas, bastones puño aleman, andadera para adultos entre otras.</t>
  </si>
  <si>
    <t>U048</t>
  </si>
  <si>
    <t>Otros Asuntos Sociales</t>
  </si>
  <si>
    <t>323</t>
  </si>
  <si>
    <t>Acciones de proteccion social en Alcaldias.</t>
  </si>
  <si>
    <t>10</t>
  </si>
  <si>
    <t>Reduccion de las desigualdades</t>
  </si>
  <si>
    <t>La desigualdad de acceso a insumos basicos para que las y los habitantes cuenten con una calidad de vida.</t>
  </si>
  <si>
    <t>Mejorar las condiciones de vida de las y los habitantes de las colonias con menor ïndice de Desarrollo Social, influyendo en la reduccion del rezago y de la desigualdad social, a traves del impulso y fomento de las tradiciones populares y de actividades recreativas.</t>
  </si>
  <si>
    <t>Las personas habitantes de la Alcaldia Alvaro Obregon que se encuentran en las colonias con bajo y muy bajo Indice de Desarrollo Social.</t>
  </si>
  <si>
    <t>Mejorar las condiciones de vida de las y los habitantes de las colonias con menor ïndice de Desarrollo Social, influyendo en la reduccion del rezago y de la desigualdad social.</t>
  </si>
  <si>
    <t>Acercar a la poblacion a acciones sociales que beneficen su calidad de vida, mediante la entrega de apoyos economicos y/o en especie.</t>
  </si>
  <si>
    <t>Indice que mide las Personas en estado de vulnerabilidad socioeconomica que reciben ayudas sociales o apoyos en especie.</t>
  </si>
  <si>
    <t>(((ayudas sociales y en especie a realizadas/ ayudas sociales y en especie a programadas)* 25%) + ((Apoyos funerarios en especie realizados/Apoyos funerarios en programados)* 25%) + ((Apoyos en especie (materiales de construccion) para el mejoramiento de sus espacios publicos realizados/Apoyos en especie (materiales de construccion) para el mejoramiento de sus espacios publicos programados)* 25%) + ((Sistemas de captacion de agua pluvial entregada/Sistemas de captacion de agua pluvial programada)* 25%))</t>
  </si>
  <si>
    <t>Incrementar el 10% de la meta del indicador referente a las condiciones de vida de las personas discapacitadas en condiciones de vulnerabilidad e incrementar la participacion ciudadana en las tradiciones populares, culturales y recreativas.</t>
  </si>
  <si>
    <t>Para 2024 aminorar el impacto economico de los habitantes en la Alcaldia Alvaro obregon que no tienen empleo.</t>
  </si>
  <si>
    <t>Otorgar ayudas sociales y en especie (cobijas y chamarras) a personas en fiestas, tradiciones populares y temporadas invernales</t>
  </si>
  <si>
    <t>Otorgar apoyos funerarios en especie a personas en situacion de vulnerabilidad que sufren el deceso de un familiar</t>
  </si>
  <si>
    <t>Otorgar a la poblacion apoyos en especie (materiales de construccion) para el mejoramiento de sus espacios publicos</t>
  </si>
  <si>
    <t>Otorgar sistemas de captacion de agua pluvial a poblacion en situacion de vulnerabilidad</t>
  </si>
  <si>
    <t>Lic. Alma Lucia Arzaluz Alonso</t>
  </si>
  <si>
    <t>Directora General de Sustentabilidad</t>
  </si>
  <si>
    <t>02CD02</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</si>
  <si>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</si>
  <si>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Ser una Alcaldia que ofrezca soluciones con una gestion transparente, dando prioridad a la ciudadania y a su participacion, optimizando a los servicios publicos y capaces de crear un impulso a su zona industrial.</t>
  </si>
  <si>
    <t>La Alcaldia Azcapotzalco tiene una superficie de 33 km cuadrados y una poblacion de 432,205 habitantes, su densidad poblacional es de 11,936 habitantes por km cuadrado, tiene una poblacion diversa: 7.53% de ella se considera indigena mientras que 1.2% afrodescendiente. Los niveles educativos de la Alcaldia son similares al promedio de la Ciudad. Un 97.8% de sus habitantes mayores de 15 años cuenta con al menos la educacion basica, y 32.7% de ellos tiene educacion superior, la tasa de alfabetizacion entre los jovenes de 15 a 24 años es de 99.4% mientras que entre personas de 25 o mas, alcanza 97.6%. Cuenta con 14 centros de desarrollo infantil (CENDI), 57 escuelas de educacion preescolar, 86 primarias, 32 secundarias, 9 preparatorias, y 5 escuelas de educacion superior.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En cuanto a seguridad social, la penetracion de los servicios de salud es la mas alta de toda la Ciudad, ya que 84.1% de la poblacion de la alcaldia cuenta con algun servicio de salud, cuenta con 25 establecimientos de servicio, incluidos el Hospital General del Centro Medico Nacional (CMN) La Raza, Hospital de Alta Especialidad del CMN La Raza entre otros. Actualmente, cuenta con 119,027 viviendas habitadas que representan 4.6% del total de viviendas de la Ciudad. Un 48.9% de sus habitantes vive en casa propia, 26% alquila, 19.5% familiar o prestada; 4.9% en otra situacion,.7% no especificado, en general, la Alcaldia cuenta con una buena disponibilidad de servicios, ya que de 95% sus viviendas cuentan con agua entubada, 99% con drenaje, 99.3% con servicios sanitarios y 99.8% con electricidad. Cuenta con el Centro Azcapotzalco de Respuesta a Emergencias (CARE), 21 Modulos de Vigilancia, un Centro de Proteccion Civil, y 4 Coordinaciones de Seguridad Publica y Procuracion de Justicia,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De acuerdo con la Encuesta Nacional de Seguridad Publica Urbana 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1 Centro Azcapotzalco Contra las Adicciones (CAIA). Ademas de 3 asilos, 1 Centro de Atencion para Menores en Riesgo, 1 Oficina de Atencion del otrora INMUJERES —hoy, Secretaria de Mujeres, 1 Unidad de Atencion de Victimas de Violencia Familiar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186 espacios publicos con juegos infantiles y gimnasios, 6 parques de bolsillo, 4 parques, 9 glorietas, 43 jardines, 77 camellones, el Deportivo Reynosa, la Alameda Norte y el Parque Tezozomoc.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Tambien pasa por la Alcaldia el Ferrocarril Suburbano de Pasajeros Buenavista-Huehuetoca teniendo la estacion Fortuna dentro de la demarcacion.</t>
  </si>
  <si>
    <t>1. Coadyuvar con el rescate de las zonas industriales de Azcapotzalco, para su reactivacion economica y reconfiguracion hacia industrias mas productivas, limpias y sostenibles, que detone la inversion y la generacion de empleos en la demarcacion. 2. Reducir el rezago de atencion de los principales servicios urbanos, a traves de la optimizacion de los procesos para la eficiencia y la eficacia de los recursos. 3. Mejorar la percepcion publica en materia de seguridad ciudadana, mediante el uso de inteligencia policial, la participacion ciudadana, y la profesionalizacion del equipo policial. 4. Instrumentar acciones que permitan el ejercicio pleno de los derechos de las personas jovenes, en lo economico, cultural, deportivo, y social. 5. Promover la cultura del agua, mejorando las condiciones de la red con enfoque preventivo, y fortaleciendo la gobernanza hidrica en colaboracion con los sectores. 6. Mejorar la gobernanza de Azcapotzalco a traves del impulso, fortalecimiento y modernizacion de los mecanismos de participacion ciudadana.</t>
  </si>
  <si>
    <t>Deficientes mecanismos de operacion para la atencion ciudadana en la Alcaldia Azcapotzalco.</t>
  </si>
  <si>
    <t>Eficientes mecanismos de operacion para la atencion ciudadana en la Alcaldia Azcapotzalco.</t>
  </si>
  <si>
    <t>Habitantes de la Alcaldia Azcapotzalco que asciende a 432,205 personas.</t>
  </si>
  <si>
    <t>Los habitantes de la Alcaldia Azcapotzalco gozan de un gobierno democratico, transparente e incluyente que atiende de manera eficiente las demandas de sus ciudadanos.</t>
  </si>
  <si>
    <t>Indice que mide el avance de las acciones de gobierno para la atencion a la ciudadania en materia de servicios legales, reordenamiento de comercio y atencion a solicitudes de informacion.</t>
  </si>
  <si>
    <t>((Servicios, asesorias y orientacion juridica realizadas/ Servicios, asesorias y orientacion juridica ingresadas) * 16%) + ((Regulacion y seguimiento de los padrones de establecimientos mercantiles y comerciales realizado/ Regulacion y seguimiento de los padrones de establecimientos mercantiles y comerciales programado) * 14%) + ((Difusion en medios digitales e impresos de servicios de atencion ciudadana realizada/ Difusion en medios digitales e impresos de servicios de atencion ciudadana programada) * 14%) + ((Publicacion de la informacion que se da a conocer a la opinion publica realizada/ Publicacion de la informacion que se da a conocer a la opinion publica programada) * 14%) + ((Atencion de solicitudes de informacion y elaboracion de informes por medio de SIPOT realizado/ Atencion de solicitudes de informacion y elaboracion de informes por medio de SIPOT programado) * 14%) + ((Capacitacion a servidores publicos en materia de transparencia, acceso a la informacion publica y proteccion de datos personales realizada/ Capacitacion a servidores publicos en materia de transparencia, acceso a la informacion publica y proteccion de datos personales programada) * 14%) + ((Resolucion de solicitudes de folios por medio del SUAC realizadas/ Solicitudes de folios por medio SUAC ingresadas) * 14%))</t>
  </si>
  <si>
    <t>Registros administrativos elaborados por la Alcaldia de: Direccion General de Asuntos Juridicos, Direccion General de Gobierno, Direccion Ejecutiva de Desarrollo Administrativo, Gobierno Digital y Atencion Ciudadana.Solicitudes ingresadas por la plataforma INFOMEXCDMX</t>
  </si>
  <si>
    <t>Incrementar el 10% de la meta del indicador al termino del ejercicio 2024.</t>
  </si>
  <si>
    <t>Para 2024 se consolidara la mejora de la gobernabilidad y la cultura de la legalidad, transparencia y rendicion de cuentas, para atender las necesidades prioritarias de la ciudadania de esta demarcacion territorial.</t>
  </si>
  <si>
    <t>Servicios, asesorias y orientacion juridica.</t>
  </si>
  <si>
    <t>Lic. David Javier Baeza Tello</t>
  </si>
  <si>
    <t>Director Juridico</t>
  </si>
  <si>
    <t>Regulacion y seguimiento de los padrones de establecimientos mercantiles y comerciales.</t>
  </si>
  <si>
    <t>Quim. Rafael Guarneros Saldaña</t>
  </si>
  <si>
    <t>Director General de Gobierno</t>
  </si>
  <si>
    <t>Difusion en medios digitales e impresos de servicios de atencion ciudadana.</t>
  </si>
  <si>
    <t>Lic. Agustin Tapia Tinajero</t>
  </si>
  <si>
    <t>Director de Imagen y Comunicacion Social</t>
  </si>
  <si>
    <t>Publicacion de la informacion que se da a conocer a la opinion publica.</t>
  </si>
  <si>
    <t>Atencion de solicitudes de informacion y elaboracion de informes por medio de los Sistema de Portales de Obligaciones de Transparencia (SIPOT).</t>
  </si>
  <si>
    <t>Lic. Joaquin Onofre Diaz</t>
  </si>
  <si>
    <t>Subdirector de la Unidad de Transparencia</t>
  </si>
  <si>
    <t>Capacitacion a servidores publicos en materia de transparencia, acceso a la informacion publica y proteccion de datos personales.</t>
  </si>
  <si>
    <t>Brindar atencion ciudadana por medio de resolucion de solicitudes de folios del Sistema Unificado de Atencion Ciudadana (SUAC).</t>
  </si>
  <si>
    <t>Lic. Adrian Perez Jimenez</t>
  </si>
  <si>
    <t>Director Ejecutivo de Desarrollo Administrativo, Gobierno Digital y Atencion Ciudadana</t>
  </si>
  <si>
    <t>Aumento en la comision de delitos que afecta a la poblacion que habita y transita en la Alcaldia Azcapotzalco.</t>
  </si>
  <si>
    <t>Disminucion en la comision de delitos que afecta a la poblacion que habita y transita en la Alcaldia Azcapotzalco.</t>
  </si>
  <si>
    <t>Alcaldia Azcapotzalco.</t>
  </si>
  <si>
    <t>1.Propiciar un ambiente libre de violencias y delitos. 2. Promover una cultura de prevencion que brinde proteccion y seguridad salvaguardando la vida de las personas frente a riesgos y amenazas. 3. Garantizar la disponibilidad del equipo suficiente para atender las necesidades de la Ciudadania en materia de seguridad y vigilancia.</t>
  </si>
  <si>
    <t>Los habitantes de la Alcaldia Azcapotzalco disfrutan de un ambiente seguro y libre de violencias en su transito por la demarcacion.</t>
  </si>
  <si>
    <t>Porcentaje que mide el avance de acciones realizadas en materia de prevencion del delito, con el objetivo de salvaguardar la integridad fisica de la poblacion que transita y habita en esta demarcacion territorial.</t>
  </si>
  <si>
    <t>((Operativos y atencion a emergencias por parte de la ciudadania, asi como, recorridos para la prevencion del delito en la demarcacion territorial realizado/ Operativos y atencion a emergencias por parte de la ciudadania, asi como, recorridos para la prevencion del delito en la demarcacion territorial programado) * 100))</t>
  </si>
  <si>
    <t>Solicitudes ingresadas al Centro de Atencion de Respuestas a Emergencias (CARE Azcapotzalco)</t>
  </si>
  <si>
    <t>Incrementar el 10% de la meta del indicador en terminos de acciones de prevencion al termino del ejercicio 2024.</t>
  </si>
  <si>
    <t>Para 2024 consolidar un entorno mas seguro entre la poblacion habitante y flotante de la demarcacion territorial.</t>
  </si>
  <si>
    <t>Operativos y atencion a emergencias por parte de la ciudadania, asi como, recorridos para la prevencion del delito en la demarcacion territorial.</t>
  </si>
  <si>
    <t>Christian M. Lujano Nicolas</t>
  </si>
  <si>
    <t>Director Ejecutivo de Seguridad Ciudadana</t>
  </si>
  <si>
    <t>Desabasto de los medios y herramientas para garantizar el otorgamiento de los servicios publicos basicos en la Alcaldia Azcapotzalco.</t>
  </si>
  <si>
    <t>Abasto de los medios y herramientas para garantizar el otorgamiento de los servicios publicos basicos en la Alcaldia Azcapotzalco.</t>
  </si>
  <si>
    <t>La poblacion de la Alcaldia Azcapotzalco disfruta de los servicios publicos para satisfacer sus necesidades basicas y con ello mejorar su calidad de vida.</t>
  </si>
  <si>
    <t>Indice que mide el avance de los servicios publicos brindados (recoleccion de residuos solidos, servicios funerarios en panteones publicos, mantenimiento y rehabilitacion a areas verdes y alumbrado publico.</t>
  </si>
  <si>
    <t>((Recoleccion de residuos solidos urbanos realizada/ Recoleccion de residuos solidos urbanos programada)* 25%) + ((Mantenimiento y rehabilitacion a areas verdes e infraestructura urbana realizado/ Mantenimiento y rehabilitacion a areas verdes e infraestructura urbana programado)* 25%) + ((Mantenimiento y rehabilitacion a la red de alumbrado publico realizado/ Mantenimiento y rehabilitacion a la red de alumbrado publico programado)* 25%) + ((Servicios funerarios en panteones publicos de la Alcaldia realizados/ Servicios funerarios en panteones publicos de la Alcaldia programados)* 25%))</t>
  </si>
  <si>
    <t>Solicitudes ingresadas mediante el Sistema Unificado de Atencion Ciudadana, asimismo, por registros administrativos y solicitudes de la Direccion General de Servicios Urbanos y la Direccion General de Gobierno</t>
  </si>
  <si>
    <t>Para 2024 incrementar la meta del indicador el 10% en terminos de la calidad en la prestacion de servicios publicos en la Alcaldia.</t>
  </si>
  <si>
    <t>Para 2024 incrementar la calidad de servicios otorgados a la poblacion que habita en la demarcacion territorial.</t>
  </si>
  <si>
    <t>Recoleccion de residuos solidos urbanos.</t>
  </si>
  <si>
    <t>Arq. Rafael Posadas Rodriguez</t>
  </si>
  <si>
    <t>Mantenimiento y rehabilitacion a areas verdes e infraestructura urbana.</t>
  </si>
  <si>
    <t>Mantenimiento y rehabilitacion a la red de alumbrado publico.</t>
  </si>
  <si>
    <t>Servicios funerarios en panteones publicos de la Alcaldia.</t>
  </si>
  <si>
    <t>Indice que mide el avance de las acciones realizadas por concepto de eventos artisticos, culturales, asi como actividades fisicas y educativas que imparte la Alcaldia Azcapotzalco.</t>
  </si>
  <si>
    <t>((Eventos y actividades de promocion y fomento a la activacion fisica y el deporte en la Alcaldia realizados/ Eventos y actividades de promocion y fomento a la activacion fisica y el deporte en la Alcaldia programados) * 34%) + ((Eventos y actividades de promocion y fomento artisticos, culturales y de tradicion en la Alcaldia realizados/ Eventos y actividades de promocion y fomento artisticos, culturales y de tradicion en la Alcaldia programados) * 33%) + ((Actividades educativas en los Centros de Desarrollo Comunitario y en Bibliotecas de la Alcaldia realizadas/ Actividades educativas en los Centros de Desarrollo Comunitario y en Bibliotecas de la Alcaldia programadas) * 33%))</t>
  </si>
  <si>
    <t>Registros administrativos elaborados por la Direccion General Desarrollo Social y Participacion de la Alcaldia</t>
  </si>
  <si>
    <t>Para 2024 incrementar la meta del indicador en un 10% en terminos de cobertura.</t>
  </si>
  <si>
    <t>Para 2024 incrementar el nivel educativo y cultural entre la poblacion de la Alcaldia, asimismo, reducir los indices de consumo de bebidas enervantes y drogadiccion entre los jovenes a traves de la promocion del actividades artisticas y deportivas.</t>
  </si>
  <si>
    <t>Organizacion de eventos y actividades de promocion y fomento a la activacion fisica y el deporte en la Alcaldia.</t>
  </si>
  <si>
    <t>Lic. Alejandro Mendez Gonzalez</t>
  </si>
  <si>
    <t>Director General de Desarrollo Social y Participacion Ciudadana</t>
  </si>
  <si>
    <t>Organizacion de eventos y actividades de promocion y fomento artisticos, culturales y de tradicion en la Alcaldia.</t>
  </si>
  <si>
    <t>Diseñar, implementar y fomentar actividades educativas en los Centros de Desarrollo Comunitario y en Bibliotecas para impulsar la educacion en Azcapotzalco.</t>
  </si>
  <si>
    <t>Niñas y Niños de 0 – 5.11 años de la Alcaldia Azcapotzalco.</t>
  </si>
  <si>
    <t>1. Otorgar espacios seguros para el desarrollo infantil. 2. Garantizar la atencion y el cuidado de los infantes con madres, padres o tutores trabajadores. 3. Brindar educacion integral a infantes en edad temprana (0 – 5.11 años de edad).</t>
  </si>
  <si>
    <t>Porcentaje de avance de las acciones consistentes en el cuidado, alimentacion y apoyo educativo en niños y niñas inscritos realizadas en Centros de Desarrollo Infantil a cargo de este Organo Politico Administrativo.</t>
  </si>
  <si>
    <t>((Atencion a niñas y niños inscritos en Centros de Desarrollo Infantil (CENDI) de la Alcaldia Azcapotzalco realizada/ Atencion a niñas y niños inscritos en Centros de Desarrollo Infantil (CENDI) de la Alcaldia Azcapotzalco programada) * 100)</t>
  </si>
  <si>
    <t>Registros administrativos elaborados por la Direccion General de Desarrollo Social y Participacion Ciudadana</t>
  </si>
  <si>
    <t>Para 2024 incrementar el 10% de la meta del indicador e terminos de cobertura.</t>
  </si>
  <si>
    <t>Para 2024 continuar con el apoyo a Madres y Padres de familia con el cuidado y desarrollo infantil, con ello coadyuvar a la economia de hasta 900 familias.</t>
  </si>
  <si>
    <t>Atencion a niñas y niños inscritos en Centros de Desarrollo Infantil (CENDI) de la Alcaldia Azcapotzalco.</t>
  </si>
  <si>
    <t>Planear, diseñar y ejecutar programa de cuidado, alimentacion y apoyo educativo a niñas y niños inscritos a CENDI’s.</t>
  </si>
  <si>
    <t>La disminucion de las actividades turisticas y productivas desaceleran la generacion de empleos en la Alcaldia Azcapotzalco.</t>
  </si>
  <si>
    <t>El aumento de las actividades turisticas y productivas reactivan la generacion de empleos en la Alcaldia Azcapotzalco.</t>
  </si>
  <si>
    <t>Personas fisicas y morales (Unidades productivas) que generan bienes y servicios dentro de la Demarcacion.</t>
  </si>
  <si>
    <t>Indice que mide el avance en la realizacion de las ferias del empleo, asi como capacitaciones para el autoempleo y el impulso a las Pequeñas y Medianas Empresas (PyME’s)</t>
  </si>
  <si>
    <t>((Ferias Economicas y Macro y Micro ferias del empleo realizadas/ Ferias Economicas y Macro y Micro ferias del empleo programadas)* 50%) + ((Capacitaciones para el autoempleo realizadas/ Capacitaciones para el autoempleo programadas)* 50%)</t>
  </si>
  <si>
    <t>Registros administrativos elaborados por la Direccion General de Desarrollo Economico.</t>
  </si>
  <si>
    <t>Incrementar la meta del indicador el 10% para el termino de la administracion en 2024.</t>
  </si>
  <si>
    <t>Para 2024 disminuir la tasa de desempleo en la Poblacion Economicamente Activa (PEA), obteniendo un mejor nivel de vida profesional con estabilidad economica y arraigo cultural, asi como, atraer un numero mayor de inversionistas y empleadores interesados en desarrollar programas de nuevos empleos para el crecimiento empresarial en la demarcacion territorial.</t>
  </si>
  <si>
    <t>Ferias Economicas y Macro y Micro ferias del empleo.</t>
  </si>
  <si>
    <t>Lic. Jorge Palacios Arroyo</t>
  </si>
  <si>
    <t>Director General de Desarrollo Economico</t>
  </si>
  <si>
    <t>Capacitaciones para el autoempleo</t>
  </si>
  <si>
    <t>La Alcaldia Azcapotzalco padece de condiciones inadecuadas en infraestructura publica e imagen urbana, para el uso y disfrute de los habitantes de la demarcacion.</t>
  </si>
  <si>
    <t>La Alcaldia Azcapotzalco goza de condiciones adecuadas en infraestructura publica e imagen urbana, para el uso y disfrute de los habitantes de la demarcacion.</t>
  </si>
  <si>
    <t>Infraestructura de la alcaldia Azcapotzalco.</t>
  </si>
  <si>
    <t>Los habitantes de la Alcaldia Azcapotzalco gozan de Infraestructura publica de calidad y en optimas condiciones.</t>
  </si>
  <si>
    <t>Indice que mide el avance de los trabajos programados de mantenimiento y rehabilitacion por concepto de Infraestructura Vial, Peatonal, Edificacion Publica, Centros de Comercio Publico, Centros Deportivos, Centros Educativos e Imagen Urbana.</t>
  </si>
  <si>
    <t>((Mantenimiento y Rehabilitacion de la Infraestructura Urbana realizado/ Mantenimiento y Rehabilitacion de la Infraestructura Urbana programado) * 34%) + ((Ejecucion de Obra por administracion realizada/ Ejecucion de Obra por administracion programada) * 33%) + ((Construccion de Escuela de Artes, Albercas en Deportivos y Arco techos en Escuelas realizada/ Construccion de Escuela de Artes, Albercas en Deportivos y Arco techos en Escuelas programada) * 33%)</t>
  </si>
  <si>
    <t>Solicitudes ingresadas por medio del Sistema Unificado de Atencion Ciudadana (SUAC’s), asimismo, por Registros administrativos elaborados por la Direccion General de Obras, Desarrollo Urbano y Sustentabilidad.</t>
  </si>
  <si>
    <t>Para 2024 incrementar la meta del indicador el 10% a efecto de dar atencion a la totalidad de escuelas, asi como la Construccion de un Centro de Atencion.</t>
  </si>
  <si>
    <t>Para 2024 consolidar la mejora en espacios agradables y seguros, con la finalidad de salvaguardar la integridad fisica de la poblacion de la demarcacion territorial.</t>
  </si>
  <si>
    <t>Mantenimiento y Rehabilitacion de la Infraestructura Urbana (Mercados, Escuelas, Deportivos, Edificios Publicos, Espacios Publicos, Vialidades Secundarias y Peatonales e imagen urbana).</t>
  </si>
  <si>
    <t>Ing. Mariano Gomez Briones</t>
  </si>
  <si>
    <t>Director Tecnico</t>
  </si>
  <si>
    <t>Ejecucion de Obra por administracion.</t>
  </si>
  <si>
    <t>Ing. Jose Manuel Quiroz Quezada</t>
  </si>
  <si>
    <t>Director de Obras por Administracion y Sustentabilidad</t>
  </si>
  <si>
    <t>Construccion de Escuela de Artes, Albercas en Deportivos y Arcotechos en Escuelas.</t>
  </si>
  <si>
    <t>Insuficiente suministro de agua en cantidad y calidad para los habitantes de la Alcaldia Azcapotzalco.</t>
  </si>
  <si>
    <t>Suficiente suministro de agua en cantidad y calidad para los habitantes de la Alcaldia Azcapotzalco.</t>
  </si>
  <si>
    <t>La poblacion de la Alcaldia Azcapotzalco disfruta de su derecho al acceso del agua.</t>
  </si>
  <si>
    <t>Porcentaje que mide el avance de los trabajos programados de mantenimiento y rehabilitacion a red secundaria de agua potable.</t>
  </si>
  <si>
    <t>((Mantenimiento y Rehabilitacion a la Red Secundaria de Agua Potable realizado/ Mantenimiento y Rehabilitacion a la Red Secundaria de Agua Potable programado) * 100)</t>
  </si>
  <si>
    <t>Para 2024 incrementar el 10% de la meta del indicador en terminos de cobertura.</t>
  </si>
  <si>
    <t>Para 2024 consolidar la mejora de la red hidraulica, asimismo, abastecer de manera eficiente el vital liquido y disminuir las fugas.</t>
  </si>
  <si>
    <t>Mantenimiento y Rehabilitacion a la Red Secundaria de Agua Potable.</t>
  </si>
  <si>
    <t>Deficiente funcionamiento de la infraestructura de la red secundaria de drenaje y alcantarillado que afecta a la Alcaldia Azcapotzalco.</t>
  </si>
  <si>
    <t>Eficiente funcionamiento de la infraestructura de la red secundaria de drenaje y alcantarillado que afecta a la Alcaldia Azcapotzalco.</t>
  </si>
  <si>
    <t>Los habitantes de la Alcaldia Azcapotzalco cuentan con adecuada infraestructura de la red secundaria de drenaje y alcantarillado, para cubrir los servicios basicos de sanidad.</t>
  </si>
  <si>
    <t>Porcentaje que mide los trabajos programados de mantenimiento y rehabilitacion a red de drenaje de la alcaldia.</t>
  </si>
  <si>
    <t>((Mantenimiento y Rehabilitacion a la Red de Drenaje realizado/ Mantenimiento y Rehabilitacion a la Red de Drenaje programado)* 100)</t>
  </si>
  <si>
    <t>Solicitudes a traves del Sistema Unificado de Atencion Ciudadana (SUAC’s), asimismo, por Registros administrativos elaborados por la Direccion General de Obras, Desarrollo Urbano y Sustentabilidad.</t>
  </si>
  <si>
    <t>Para 2024 incrementar el 10% de la meta del indicador en terminos de mantenimiento y rehabilitacion de la Red de Drenaje.</t>
  </si>
  <si>
    <t>Para 2024 se estima culminar con el mantenimiento y rehabilitacion de la infraestructura de la Red de drenaje y alcantarillado a efecto de disminuir inundaciones en la demarcacion territorial, y con ello lograr la disminucion del contagio de enfermedades infecto-contagiosas y la propagacion de fauna nociva en la alcaldia.</t>
  </si>
  <si>
    <t>Mantenimiento y Rehabilitacion a la Red de Drenaje.</t>
  </si>
  <si>
    <t>Deficiente programacion para los gastos administrativos necesarios para la operacion de la Alcaldia Azcapotzalco.</t>
  </si>
  <si>
    <t>Eficiente programacion para los gastos administrativos necesarios para la operacion de la Alcaldia Azcapotzalco.</t>
  </si>
  <si>
    <t>Areas administrativas y operativas de la Alcaldia Azcapotzalco (Direcciones Generales, Direcciones Ejecutivas, Direcciones de area, Coordinaciones y Gerencias)</t>
  </si>
  <si>
    <t>La Alcaldia Azcapotzalco cuentan con los recursos necesarios para el buen desarrollo de sus funciones.</t>
  </si>
  <si>
    <t>Porcentaje de avance en la adquisicion de bienes y en la contratacion de servicios para atender la demanda y necesidades de todas las areas administrativas que integran la Alcaldia.</t>
  </si>
  <si>
    <t>(Bienes adquiridos y servicios contratados/Bienes y servicios programados a adquirir)*100)</t>
  </si>
  <si>
    <t>Informes, entregables, remisiones elaborados por la Alcaldia.</t>
  </si>
  <si>
    <t>Los trabajadores de la Alcaldia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</si>
  <si>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la Alcaldia.</t>
  </si>
  <si>
    <t>Lic. Alejandro Flores Garcia</t>
  </si>
  <si>
    <t>Director de Administracion de Capital Humano</t>
  </si>
  <si>
    <t>Suficiente recursos para el pago de los laudos laborales.</t>
  </si>
  <si>
    <t>La Alcaldia Azcapotzalco.</t>
  </si>
  <si>
    <t>La Alcaldia Azcapotzalco cuentan con los recursos necesarios para cubrir con las obligaciones judiciales sin riesgos para su operacion.</t>
  </si>
  <si>
    <t>(Laudos atendidos por la Alcaldia / Laudos programados)*100</t>
  </si>
  <si>
    <t>Resoluciones emitidas por la autoridad competente, bajo resguardo del area responsable.</t>
  </si>
  <si>
    <t>Para 2024 continuar con el cumplimiento de las obligaciones de pago derivado de las sentencias emitidas por la autoridad competente.</t>
  </si>
  <si>
    <t>Atender las sentencias emitas por la autoridad competente</t>
  </si>
  <si>
    <t>Lic. Javier Baeza Tello</t>
  </si>
  <si>
    <t>Deficientes protocolos de actuacion de la Alcaldia Azcapotzalco ante fenomenos naturales y antropogenicos</t>
  </si>
  <si>
    <t>Eficientes protocolos de actuacion de la Alcaldia Azcapotzalco ante fenomenos naturales y antropogenicos</t>
  </si>
  <si>
    <t>432,025 habitantes y poblacion flotante que transita por calles y avenidas de esta alcaldia.</t>
  </si>
  <si>
    <t>Creacion, elaboracion e implementacion de programas, politicas y capacitaciones que permitan garantizar la seguridad del personal adscrito y visitantes de la secretaria.</t>
  </si>
  <si>
    <t>La poblacion de la Alcaldia Azcapotzalco posee las previsiones necesarias ante situaciones de riesgo para salvaguardar su integridad.</t>
  </si>
  <si>
    <t>Indice que mide el avance de elaboracion de programas de proteccion civil y capacitaciones en materia de proteccion civil, asi como las atenciones de emergencias realizadas</t>
  </si>
  <si>
    <t>(((programas de proteccion civil y capacitaciones desarrolladas/programas de proteccion civil y capacitaciones programadas)* 0.40) + ((atencion a emergencias realizadas/ atencion a emergencias programadas)*0.60))</t>
  </si>
  <si>
    <t>Programas de proteccion civil elaborados Constancias de personas capacitadas en materia de proteccion civil, fotografias y listas de asistencia e informes de atencion a emergencias</t>
  </si>
  <si>
    <t>Contar con el 100% de los programas internos de proteccion civil.</t>
  </si>
  <si>
    <t>Los habitantes de la Alcaldia cuentan con un area especifica de gobierno, que mediante las acciones realizadas en materia de proteccion civil, preparara a la poblacion para lograr la resiliencia y estar menos vulnerable ante los fenomenos naturales o antropicos.</t>
  </si>
  <si>
    <t>Elaboracion de los Programas y capacitaciones en Materia de Proteccion Civil de la Alcaldia Azcapotzalco</t>
  </si>
  <si>
    <t>Mtro. Jose Israel Dominguez Zavala</t>
  </si>
  <si>
    <t>Director Ejecutivo de la Unidad de Gestion Integral de Riesgos y Proteccion Civil</t>
  </si>
  <si>
    <t>Atencion a emergencias urbanas</t>
  </si>
  <si>
    <t>Insuficientes mecanismos democraticos de participacion ciudadana en la toma de decisiones para la determinacion de proyectos de mejora para las unidades territoriales de la Alcaldia Azcapotzalco.</t>
  </si>
  <si>
    <t>Suficientes mecanismos democraticos de participacion ciudadana en la toma de decisiones para la determinacion de proyectos de mejora para las unidades territoriales de la Alcaldia Azcapotzalco.</t>
  </si>
  <si>
    <t>Mide el porcentaje de proyectos realizados con Presupuesto Participativo en la Alcaldia.</t>
  </si>
  <si>
    <t>((proyectos para el Presupuesto Participativo de la Alcaldia Azcapotzalco realizados/ proyectos para el Presupuesto Participativo de la Alcaldia Azcapotzalco programados)* 100)</t>
  </si>
  <si>
    <t>Informes de asambleas realizadas por la Direccion General de Desarrollo Social y Participacion Ciudadana.</t>
  </si>
  <si>
    <t>Al cierre del año 2024 se espera tener un incremento de 10% el numero de proyectos presentados para el presupuesto participativo.</t>
  </si>
  <si>
    <t>En 2024 consolidar el mejoramiento de la infraestructura urbana, cercania con la ciudadania y promocion de la participacion ciudadana y con ello mejorar la calidad de vida, generar plusvalia y un entorno mas amable.</t>
  </si>
  <si>
    <t>Atencion a proyectos ingresados para el Presupuesto Participativo de la Alcaldia Azcapotzalco.</t>
  </si>
  <si>
    <t>Diseñar e implementar estrategias para la correcta ejecucion del Presupuesto Participativo es sus diferentes rubros.</t>
  </si>
  <si>
    <t>Amenaza a la integridad fisica y psicologica de las mujeres victimas de violencia extrema y/o con riesgo feminicida, y en su caso, sus hijas y/o hijos menores de edad.</t>
  </si>
  <si>
    <t>Conservar la integridad fisica y psicologica de las mujeres victimas de violencia extrema y/o con riesgo feminicida, y en su caso, sus hijas y/o hijos menores de edad.</t>
  </si>
  <si>
    <t>Mujeres mayores de 18 años residentes de la Alcaldia Azcapotzalco.</t>
  </si>
  <si>
    <t>El objetivo es lograr que estos grupos de mujeres consigan mejores ingresos, un mejor acceso y control de los recursos y mayor seguridad, incluyendo proteccion ante la violencia.</t>
  </si>
  <si>
    <t>Brindar a las mujeres capacitacion de preparacion de alimentos nutritivos con la finalidad de reforzar su autonomia economica desde la perspectiva de genero.</t>
  </si>
  <si>
    <t>Indice que mide el avance de las acciones encaminadas al impulso del desarrollo economico y proteccion intrafamiliar de las mujeres para mejorar su calidad de vida.</t>
  </si>
  <si>
    <t>((Servicio de estancia, pernocta y alimento, asi como de asesoria juridica, atencion psicologica y enfermeria realizado/ Servicio de estancia, pernocta y alimento, asi como de asesoria juridica, atencion psicologica y enfermeria programado)* 50%) + ((Talleres de realizados/ Talleres programados)* 50%)</t>
  </si>
  <si>
    <t>Registros administrativos elaborados por la Direccion Ejecutiva de Derechos Humanos e Igualdad</t>
  </si>
  <si>
    <t>Para 2024 incrementar el 10% de la meta del indicador en termino de servicios.</t>
  </si>
  <si>
    <t>Para 2024 se proyecta que mas mujeres reciban capacitaciones, talleres, generar emprendimiento y empleo formal para lograr la autonomia economica, asimismo, se espera que para los proximos años la Casa de Emergencia pueda ampliar su capacidad de servicio y atencion a mujeres para llegar a una capacidad de atencion de hasta 500 mujeres y una ampliacion en los dias de estancia, para poder permanecer entre 5 y 8 dias.</t>
  </si>
  <si>
    <t>Otorgar servicio de estancia, pernocta y alimento, asi como de asesoria juridica, atencion psicologica y enfermeria a mujeres victimas de violencia.</t>
  </si>
  <si>
    <t>Lic. Maria de los Angeles Palafox Morales</t>
  </si>
  <si>
    <t>Directora Ejecutiva de Derechos Humanos e Igualdad</t>
  </si>
  <si>
    <t>Imparticion de talleres en beneficio de las mujeres de la Alcaldia</t>
  </si>
  <si>
    <t>Derivado a la falta de nivel academico y cultural, es factor para que las personas discapacitadas padezcan del rezago de apoyos integrarles al impedirles el derecho a integrarse al sector productivo, asi como al social y cultural.</t>
  </si>
  <si>
    <t>Brindar apoyo en especie a personas que cuenten con alguna discapacidad, a fin de contribuir a mejorar la calidad de vida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</si>
  <si>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La poblacion objetivo es de 500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</si>
  <si>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</si>
  <si>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 este tipo de accesorios para el movimiento como una silla de ruedas, bastones para debiles visuales o un aparato auditivo son dificiles de comprar para las familias, ya que su costo alto y muchas veces no se tiene el recurso para eso. Por esta razon la alcaldia de Azcapotzalco ha optado por apoyar a las personas con discapacidad con sillas de ruedas, andaderas, bastones, bastones para debiles visuales y aparatos auditivos, de acuerdo con las necesidades para poder brindar una vida digna a las personas y a sus familias.</t>
  </si>
  <si>
    <t>Porcentaje que mide el avance en la entrega de apoyos en especie a personas que cuenten con alguna discapacidad</t>
  </si>
  <si>
    <t>((Apoyos en especie para personas con discapacidad entregados/ Apoyos en especie para personas con discapacidad programados) * 100)</t>
  </si>
  <si>
    <t>Registros administrativos elaborados por la Direccion General de Desarrollo Social y Participacion Ciudadana de la Alcaldia.</t>
  </si>
  <si>
    <t>Para 2024 se pretende incrementar la cobertura a personas que cuenten con alguna discapacidad (niñas, niños, hombres y mujeres) o que padezcan alguna enfermedad cronico-degenerativa que limite su movilidad que vivan en Azcapotzalco, priorizando a aquellas que residan en zonas de alta marginacion.</t>
  </si>
  <si>
    <t>Otorgar apoyos en especie para personas con discapacidad</t>
  </si>
  <si>
    <t>02CD03</t>
  </si>
  <si>
    <t>Compromiso de velar y hacer valer los derechos de los ciudadanos en la Alcaldia Benito Juarez, con esquema de gobernanza abierta, donde la autoridad, las ciudadanas y los ciudadanos participen de las acciones, en pro de una mejor calidad de vida de sus habitantes; fortaleciendo las condiciones de seguridad, desarrollo urbano, economico y bienestar, con un sistema de gobierno etico que privilegie el bien comun de la comunidad Juarense.</t>
  </si>
  <si>
    <t>Ser la primer Alcaldia con altos estandares en la presentacion de los servicios, a traves de un desarrollo incluyente, sostenido, dinamico, participativo, transparente e innovador que reduzcan sustancialmente sus brechas sociales en su gestion publica.</t>
  </si>
  <si>
    <t>En Benito Juarez, sus administraciones se han esforzado al maximo porque las condiciones y oportunidades sean posibles en beneficio de la calidad de vida de sus habitantes, lo que hemos conseguido gradualmente. Estamos conscientes de que la poblacion urbana, en su mayoria esta privada o limitada en virtud de sus caracteristicas economicas, sociales, culturales, etnicas, de genero y edad para satisfacer sus mas elementales necesidades y derechos, no obstante, en Benito Juarez, a pesar de tales limitaciones hemos generado acciones positivas con resultados satisfactorios a favor de los habitantes, siempre con miras en el respeto de sus derechos y satisfaccion de sus necesidades.</t>
  </si>
  <si>
    <t>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t>
  </si>
  <si>
    <t>Deficientes mecanismos de operacion para la atencion ciudadana en la Alcaldia Benito Juarez.</t>
  </si>
  <si>
    <t>Eficientes mecanismos de operacion para la atencion ciudadana en la Alcaldia Benito Juarez.</t>
  </si>
  <si>
    <t>Habitantes de la Alcaldia Benito Juarez que asciende a 434,153 personas.</t>
  </si>
  <si>
    <t>Los habitantes de la Alcaldia Benito Juarez gozan de un gobierno democratico, transparente e incluyente que atiende de manera eficiente las demandas de sus ciudadanos.</t>
  </si>
  <si>
    <t>Indice que mide el avance de tramites, servicios y apoyos, que generan eficientes mecanismos de operacion para la atencion de la ciudadania en la Alcaldia Benito Juarez</t>
  </si>
  <si>
    <t>(Expedicion de cartillas y contancias otorgadas al trimestre / total de cartillas y constancias programadas al año)*0.10+(Asesorias juridicas otorgadas al trimestre / total de asesorias programadas al año)*0.10+(Cantidad de establecimientos reordenamos en la via publica programadas al trimestre / Total de establecimientos reordenados al año)*0.10+(Tramites otorgados al trimestre / total de tramites programados al año)*0.30+(Acciones otorgados al trimestre / total de acciones programadas al año)0.30+(Acciones en materia informatica otorgadas al trimestre / total de acciones en materia informatica programada al año)*0.05+(Servicios atendidos al trimestre en materia de genero / total de servicios programados al año en materia de genero)*0.05</t>
  </si>
  <si>
    <t>Folios de Registro y ordenes de atencion, notas de remision, formatos, Tamizaje,expedientes.La informacion estara disponible en la pagina de la Alcaldia</t>
  </si>
  <si>
    <t>Al cierre del año 2024 se espera tener un incremento de 10% en la cobertura de los tramites solicitados en la Alcaldia.</t>
  </si>
  <si>
    <t>Los habitantes de la Alcaldia Benito Juarez gozan de un gobierno democratico, transparente e incluyente que atiende de manera eficiente las demandas de su poblacion</t>
  </si>
  <si>
    <t>Servicios de expedicion de cartillas para los jovenes conscriptos de clase y remisos, asi como resguardar, sellar y entregar las cartillas expedidas durante el ejercicio fiscal correspondiente; Asi como expedir constancias de no registro al S.M.N. de las personas remisas.</t>
  </si>
  <si>
    <t>Victor Manuel Mendoza Acevedo</t>
  </si>
  <si>
    <t>Director General de Planeacion Desarrollo y Participacion Ciudadana</t>
  </si>
  <si>
    <t>Asesorar juridica y administrativa a las mujeres que sean victimas de cualquier delito o abuso fisico y/o psicologico.</t>
  </si>
  <si>
    <t>Realizar de tramites y servicios relacionados con el comercio en via publica, con el proposito restablecer rubros en materia de medio ambiente y recuperar el patrimonio artistico y cultural con el reordenamiento comercial en via publica.</t>
  </si>
  <si>
    <t>Lic. Hussein Adan Ronquillo Chaban.</t>
  </si>
  <si>
    <t>Director de Ventanilla Unica.</t>
  </si>
  <si>
    <t>Atencion de tramites en el ambito de la demarcacion territoriales, que se relacionen con solicitudes, avisos y manifestaciones que presente la ciudadania, asi como la simplificacion administrativa en materia de procesos</t>
  </si>
  <si>
    <t>Implementar mecanismos para la recepcion y canalizacion de solicitudes ciudadanas de los servicios publicos que brinda la alcaldia.</t>
  </si>
  <si>
    <t>Brindar el acceso de comunicacion a internet y mantenimiento a sistemas institucionales e infraestructura, y promover el uso digital mas eficiente. (automatizando procesos con la modernizacion tecnologica.)</t>
  </si>
  <si>
    <t>Realizar programas, proyectos y acciones con perspectiva de genero</t>
  </si>
  <si>
    <t>Mtra. Lorena Ramos Hernandez</t>
  </si>
  <si>
    <t>Directora de Igualdad Sustantiva</t>
  </si>
  <si>
    <t>Monitoreo de la opinion ciudadana de las acciones de gobierno</t>
  </si>
  <si>
    <t>Arq. Bernardo Farill Vivanco</t>
  </si>
  <si>
    <t>Director Ejecutivo de Planeacion y Desarrollo Urbano</t>
  </si>
  <si>
    <t>Elaboracion del tablero del control</t>
  </si>
  <si>
    <t>Implementacion del Sistema de Gestion de la Calidad</t>
  </si>
  <si>
    <t>Aumento en la comision de delitos que afecta a la poblacion que habita y transita en la Alcaldia Benito Juarez.</t>
  </si>
  <si>
    <t>Disminucion en la comision de delitos que afecta a la poblacion que habita y transita en la Alcaldia Benito Juarez.</t>
  </si>
  <si>
    <t>Alcaldia Benito Juarez.</t>
  </si>
  <si>
    <t>Los habitantes de la Alcaldia Benito Juarez disfrutan de un ambiente seguro y libre de violencias en su transito por la demarcacion.</t>
  </si>
  <si>
    <t>Indice que mide las acciones que se llevan a cabo para disminuir los delitos que afectan a la poblacion que habita y transita en la alcaldia Benito Juarez</t>
  </si>
  <si>
    <t>(Cantidad de apoyos otorgados al trimestre en materia de seguridad / total de apoyos programados al año)*0.11+(Cantidad de platicas en materia de prevencion del delito otorgadas al trimestre / total de platicas en materia de prevencion del delito programadas al año)*0.11+(Cantidad de campañas en materia de prevencion del delito brindadas al trimestre / total de campañas en materia de prevencion del delito programas al año)*0.11+(Inmuebles recuperados al trimestre / total de inmuebles recuperados esperados al año)*0.11+(Acciones de proximidad brindadas al trimestre / total de acciones de proximidad otorgadas al año)*0.11+(Reuniones brindadas al trimestre / total de reuniones programadas al año)*0.11+(Solicitudes de emergencia atendidas al trimestre / total de solicitudes de emergencia al año)*0.11+(Estadisticas brindadas al trimestre / total de estadisticas registradas al año)*0.11)+(Cantidad de Apoyos en materia de seguridad programados al trimestre / Total de apoyos en materia de seguridad otorgados al año)*0.01</t>
  </si>
  <si>
    <t>Solicitudes, folios, Lista de Asistencia, Formatos de Evaluacion de Platicas Infantiles, Bitacoras, convenio de colaboracion.</t>
  </si>
  <si>
    <t>Disminucion del indice delictivo y fomento de la Cultura de la Prevencion del Delito.</t>
  </si>
  <si>
    <t>Promover la participacion de la ciudadania y autoridades, con la finalidad de brindar proteccion y seguridad, salvaguardando la vida de la poblacion.</t>
  </si>
  <si>
    <t>Entregar incentivos a las y los elementos de la policia preventiva, policia de investigacion, peritos adscritos y agentes del ministerio publico, en activo y que presten sus servicios en la demarcacion</t>
  </si>
  <si>
    <t>Cesar Barrientos Deras</t>
  </si>
  <si>
    <t>Director de Seguridad Ciudadana y Prevencion del Delito</t>
  </si>
  <si>
    <t>Brindar platicas y talleres, con la finalidad de fomentar la cultura de la prevencion en el delito enfocados a las diversas problematicas e incidencias dentro de la alcaldia Benito Juarez, es principalmente dirigidas a habitantes y al sector estudiantil en sus niveles medio superior y superior.</t>
  </si>
  <si>
    <t>Realizar campañas de capacitacion y prevencion del delito, con la finalidad de dar herramientas a jovenes y adultos para crear una red de proteccion y seguridad en la Alcaldia.</t>
  </si>
  <si>
    <t>Realizar la recuperacion de espacios publicos con la intervencion de la Policia de Proximidad, lo que nos para ejercer el libre transito de los benitojuerences.</t>
  </si>
  <si>
    <t>Realizar Patrullaje constante las 24 horas, los 365 dias del año en la demarcacion territorial.</t>
  </si>
  <si>
    <t>Llevar a cabo reuniones con vecinos de la demarcacion, para dar atencion a las peticiones ciudadanas</t>
  </si>
  <si>
    <t>Actualizacion y seguimiento de la incidencia delictiva, asi como la generacion de mapas y cuadros estadisticos.</t>
  </si>
  <si>
    <t>Coordinar y supervisar las acciones de los cuerpos de seguridad en materia de vigilancia extramuros e intramuros</t>
  </si>
  <si>
    <t>Lic. Macecela Gomez Zalce</t>
  </si>
  <si>
    <t>Comisionada en Seguridad Ciudadana</t>
  </si>
  <si>
    <t>Atencion a emergencias prehospitalarias y urbanas, salvaguardar la vida e integridad de las personas que viven o transitan en la Alcaldia.</t>
  </si>
  <si>
    <t>Generacion de opiniones tecnicas de riesgo y avisos de riesgo, para salvaguardar la vida de la poblacion.</t>
  </si>
  <si>
    <t>Deficiente prestacion de servicios publicos basicos en la Alcaldia Benito Juarez.</t>
  </si>
  <si>
    <t>Eficiente prestacion de servicios publicos basicos en la Alcaldia Benito Juarez.</t>
  </si>
  <si>
    <t>1. Proveer de servicios basicos indispensables que demanda la poblacion. 2. Facilitar el acceso al abanico de servicios publicos que ofrece la Alcaldia para la poblacion.</t>
  </si>
  <si>
    <t>La poblacion de la Alcaldia Benito Juarez disfruta de los servicios publicos para satisfacer sus necesidades basicas y con ello mejorar su calidad de vida.</t>
  </si>
  <si>
    <t>Indice que mide el avance de las actividades como la recoleccion de residuos solidos, mantenimiento y rehabilitacion en espacios publicos y vias secundarias como parte de los servicios publicos que brinda la alcaldia.</t>
  </si>
  <si>
    <t>(cantidad de servicios de limpieza, conservacion de espacios publicos, retiro de publicidad y poda otorgados al trimestre / total de servicios brindados al año en materia de limpieza, conservacion de espacios publicos, )*0.142+(Cantidad de acciones de mantenimiento a edificios publicos programadas al trimestre / total de acciones de mantenimiento a edificios publicos al año)*0.143+(Cantidad de acciones brindadas al trimestre en materia de mantenimiento en vialidades secundarias y señalizacion / total de acciones programadas al año en materia de mantenimiento en vialidades secundarias y señalizacion)*0.143+(Cantidad de acciones brindadas al trimestre en materia de mantenimiento de banquetas y carpeta asfaltica / total de acciones programadas al año en materia de mantenimiento de banquetas y carpeta asfaltica)*0.143+(Cantidad de acciones brindadas al trimestre en materia de mantenimiento a la red hidraulica / total de acciones programadas al año en materia de mantenimiento a la red hidraulica)*0.143+(Cantidad de acciones otorgadas al trimestre en materia de mantenimiento a la red alumbrado publico / total de acciones programadas al año en materia de mantenimiento a la red alumbrado publico)*0.143+(Cantidad de servicios en materia de recoleccion de residuos solidos / Total de servicios programadas al año en materia de recoleccion de residuos solidos)*0.143</t>
  </si>
  <si>
    <t>Expedientes, cedulas de demanda ciudadana (CESAC), orden de trabajo,Reporte de avance fisico mensual.</t>
  </si>
  <si>
    <t>Al cierre del año 2024 se espera tener un incremento de 10% en los servicios ofertados para la atencion de la ciudadania.</t>
  </si>
  <si>
    <t>Otorgar servicios publicos de calidad que demanda la ciudadania, aplicando la tecnologia, materiales de mayor durabilidad y amigables con el medio ambiente que mejoren la imagen urbana.</t>
  </si>
  <si>
    <t>Limpieza, mantenimiento,conservacion de espacios publicos, retiro de publicidad en mobiliario urbano y poda.</t>
  </si>
  <si>
    <t>Elia Olivia Pacheco Avila</t>
  </si>
  <si>
    <t>Directora General de Obras, Desarrollo y Servicios Urbanos</t>
  </si>
  <si>
    <t>Mantenimiento, conservacion y rehabilitacion a edificios publicos.</t>
  </si>
  <si>
    <t>Mantenimiento, colocacion de señalizacion vertical y horizontal, conservacion y rehabilitacion en vialidades secundarias.</t>
  </si>
  <si>
    <t>Mantenimiento, conservacion y rehabilitacion de banquetas y carpeta asfaltica en vialidades secundarias.</t>
  </si>
  <si>
    <t>Mantenimiento preventivo y correctivo a la red de alumbrado publico en vialidades secundarias, parques y plazas publicas de la alcaldia.</t>
  </si>
  <si>
    <t>Servicio de recoleccion de residuos solidos.</t>
  </si>
  <si>
    <t>Insuficientes servicios integrales para animales con dueño de la Demarcacion Territorial.</t>
  </si>
  <si>
    <t>Suficientes servicios integrales para animales con dueño de la Demarcacion Territorial.</t>
  </si>
  <si>
    <t>Los distintos tipos de animales con dueño de la demarcacion territorial.</t>
  </si>
  <si>
    <t>Otorgar servicios integrales para la tutela responsable de los animales con dueño de la Alcaldia.</t>
  </si>
  <si>
    <t>Indice que mide el avance en la atencion y servicios para la prevencion de enfermedades y cuidados para los animales brindadas por la Alcaldia.</t>
  </si>
  <si>
    <t>(Servicios de cuidado animal otorgados al trimestre / total de servicios programados al año)*0.50+(Cantidad de campañas brindadas al trimestre / total de campañas programadas al año)*0.50</t>
  </si>
  <si>
    <t>Comprobantes de pago, recetas, hoja de adopcion, evidencia fotografica, Evaluaciones, Responsivas.</t>
  </si>
  <si>
    <t>Al cierre del año 2024 se espera tener un incremento de 10% de cobertura en la atencion de animales de compañia en la Alcaldia.</t>
  </si>
  <si>
    <t>Realizar servicios integrales veterinarios para la atencion de animales de compañia de la demarcacion.</t>
  </si>
  <si>
    <t>Brindar servicios veterinarios basicos en el Centro de Atencion Veterniaria para animales de compañia BJ.</t>
  </si>
  <si>
    <t>Ivette Gabriela Graciano Perez</t>
  </si>
  <si>
    <t>Campañas preventivas del cuidado animal.</t>
  </si>
  <si>
    <t>Insuficiente capacidad de atencion para la salud de la poblacion de la Alcaldia.</t>
  </si>
  <si>
    <t>Suficiente capacidad de atencion para la salud de la poblacion de la Alcaldia.</t>
  </si>
  <si>
    <t>Indice que mide el avance de jornadas y campañas de salud, para la atencion de la poblacion de la Alcaldia Benito Juarez</t>
  </si>
  <si>
    <t>(Cantidad de servicios medicos otorgados al trimestre / total de servicios programados al año)*0.34+(Cantidad de campañas en materia de Salud brindadas al trimestre / total de campañas en materia de salud programadas al año)*0.30+(Cantidad de servicios de atencion a adicciones otorgadas al trimestre / total de servicios de atencion a adicciones brindadas al año)*0.31+(Cantidad de apoyos en materia de salud programados al trimestre / Total de apoyos en materia de salud otorgados al año)*0.05</t>
  </si>
  <si>
    <t>Lista de asistencia, bases de datos de pacientes Archivo grafico, evidencia fotografica, registro de ususarios, expedientes, Contrato, Padron de beneficiarios, reportes administrativos (mensuales, trimestrales, etc.)La informacion estara disponible en la pagina de la Alcaldia</t>
  </si>
  <si>
    <t>Al cierre del año 2024 se espera tener un incremento de 10% en los servicios de prevencion de enfermedades.</t>
  </si>
  <si>
    <t>La Alcaldia Benito Juarez goza con suficientes servicios para prevencion y atencion de enfermedades.</t>
  </si>
  <si>
    <t>Otorgar servicios medicos y consultas de primer nivel y especialidad en los diferentes consultorios y centros medicos de la alcaldia; medicina del deporte y terapia fisica a personas con discapacidad;asi como canalizacion de pacientes a segundo y tercer nivel de atencion a diferentes Clinicas e Institutos.</t>
  </si>
  <si>
    <t>Fomentar el autocuidado y la prevencion de enfermedades mediante Ferias y Campañas de Salud en diferentes puntos de la demarcacion priorizando poblaciones vulnerables.</t>
  </si>
  <si>
    <t>Rehabilitacion a personas con trastorno por dependencia del consumo de sustancias psicoactivas; Deteccion Oportuna de Consumo en Ambitos Escolares; Mujeres libres de adicciones; Capacitacion Constante del Personal adscrito al CAIA.</t>
  </si>
  <si>
    <t>Ejecutar las diferentes campañas de salud a traves apoyos del programa Fortalecimiento Tu Salud BJ</t>
  </si>
  <si>
    <t>Niñas y Niños de 0 – 5.11 años de la Alcaldia Benito Juarez.</t>
  </si>
  <si>
    <t>1. Otorgar espacios seguros para el desarrollo infantil. 2. Garantizar la atencion y el cuidado de los infantes con madres, padres o Tutores trabajadores. 3. Brindar educacion integral a infantes en edad temprana (0 – 5.11 años de edad).</t>
  </si>
  <si>
    <t>Indice que mide el avance de las acciones de la actividad institucional.</t>
  </si>
  <si>
    <t>(infantes programadas a atender en materia educacional en cada cendis a trimestre / total de infantes programados a atender en material educacional en cada cendis al año)*0.25+(infantes programadas a atender en materia educacional en cada estancias a trimestre / total de infantes programados a atender en material educacional en cada estancias al año)*0.25+(Servicios en atencion integral de la niñez brindados al trimestre / total de Servicios en atencion integral de la niñez programados al año)*0.25+(Cantidad de apoyos a estancias infantiles programados al trimestre / Total de apoyos a estancias infantiles otorgados al año)*0.25</t>
  </si>
  <si>
    <t>Expedientes, padrones de ministracion, padrones de beneficiarios.</t>
  </si>
  <si>
    <t>Al cierre del año 2024 se espera tener un incremento de 10% en la capacidad de atencion de infantes.</t>
  </si>
  <si>
    <t>Los infantes de la Alcaldia Benito Juarez gozan de suficientes espacios seguros para su cuidado y desarrollo.</t>
  </si>
  <si>
    <t>Atencion a niñas y niños en los Centros de Desarrollo Infantil. Impartir educacion integral que sirva de base para la formacion de seres humanos criticos, analiticos y reflexivos con un personal docente capacitado y comprometido con la educacion inicial y preescolar en la ciudad.</t>
  </si>
  <si>
    <t>Mtra. Ivette Gabriela Graciano Perez</t>
  </si>
  <si>
    <t>Atencion a niñas y niños en la Estancia Temporal Infantil. Se brindan actividades ludico educativas a niñas y niños ademas de fortalecer su desarrollo integral, mientras sus madres y padres terminan su jornada laboral.</t>
  </si>
  <si>
    <t>Entrega de apoyos del programa Estancias infantiles para el desarrollo integral de la niñez</t>
  </si>
  <si>
    <t>La disminucion de las actividades turisticas y productivas desaceleran la generacion de empleos en la Alcaldia Benito Juarez.</t>
  </si>
  <si>
    <t>El aumento de las actividades turisticas y productivas reactivan la generacion de empleos en la Alcaldia Benito Juarez.</t>
  </si>
  <si>
    <t>Poblacion en general.</t>
  </si>
  <si>
    <t>La poblacion de la Alcaldia se beneficia del crecimiento economico que genera fuentes de empleo mediante el desarrollo de actividades turisticas, comerciales y productivas</t>
  </si>
  <si>
    <t>Indice que mide el avance de las actividades y apoyos otorgados a personas desempleadas, microempresarios y empresarios, para la reactivacion de la economia de la demarcacion.</t>
  </si>
  <si>
    <t>(Cantidad de apoyos programados al periodo para las MYPES / Total de apoyos otorgados al año a MYPES)*0.05+ (Cantidad de apoyos programados al periodo a desempleados / Total de apoyos otorgados al año a desempleados)*0.05+(Actividades brindadas al trimestre en material de empleo / total de actividades programas al año en materia de empleo)*0.40+(Asesorias, eventos y capacitaciones brindadas al trimestre en material de MYPES / total de asesorias, eventos y capacitaciones brindadas al año en materia de MYPES)*0.40</t>
  </si>
  <si>
    <t>Listas de asistencia, solicitudes de empleo, evidencia fotografica, registro de emprendedores atendidos.</t>
  </si>
  <si>
    <t>Al cierre del año 2024 se espera tener un incremento de 10% en la creacion de oportunidades de empleo.</t>
  </si>
  <si>
    <t>Los ciudadanos de la Alcaldia Benito Juarez gozan de actividades turisticas y productivas para reactivar la economia y mejorar la calidad de vida.</t>
  </si>
  <si>
    <t>Entrega de Apoyos a Microempresarios y empresarias con la finalidad de realizar actividades productivas para la reactivacion economica.</t>
  </si>
  <si>
    <t>Lic. Victor Manuel Mendoza Acevedo.</t>
  </si>
  <si>
    <t>Director General de Planeacion, Desarrollo y Participacion Ciudadana.</t>
  </si>
  <si>
    <t>Otorgamiento de Apoyo a Personas Desempleadas que radican en la Alcaldia Benito Juarez</t>
  </si>
  <si>
    <t>Realizar ferias de empleo para personas, comunidad LGBTI. y empresas.</t>
  </si>
  <si>
    <t>Impartir capacitaciones y asesorias a micro y pequeñas empresas con el proposito de tener la posibilidad de acceder a diferentes instrumentos de financiamiento.</t>
  </si>
  <si>
    <t>Deficiente infraestructura para la prestacion de servicios publicos basicos en la Alcaldia Benito Juarez</t>
  </si>
  <si>
    <t>Eficiente infraestructura para la prestacion de servicios publicos basicos en la Alcaldia Benito Juarez</t>
  </si>
  <si>
    <t>1. Disponer de la infraestructura adecuada para la prestacion de servicios publicos necesarios para la poblacion que habita y transita en la Alcaldia. 2. Definir y priorizar los proyectos de infraestructura urbana.</t>
  </si>
  <si>
    <t>Los habitantes de la Alcaldia Benito Juarez gozan de Infraestructura publica de calidad para la prestacion de servicios que satisfagan sus necesidades.</t>
  </si>
  <si>
    <t>Indice que mide el porcentaje de avance de la rehabilitacion en vialidades secundarias,edificios y espacios publicos.</t>
  </si>
  <si>
    <t>(Mantenimiento brindados en los diversos inmuebles publicos por trimestre / total de mantenimiento programados al año) *0.70 + (Trabajos de vialidades secundarias y bacheo brindados en el trimestre / total de colonias beneficiadas al año) *0.30</t>
  </si>
  <si>
    <t>CESAC, minutas,cedulas de requerimiento, convenios de colaboracion.</t>
  </si>
  <si>
    <t>Al cierre del año 2024 se espera tener un incremento de 10% en los mantenimientos realizados a la infraestructura urbana.</t>
  </si>
  <si>
    <t>Los habitantes de la Ciudad de Mexico gozan de espacios publicos en condiciones optimas que mejoran la calidad de vida y su bienestar.</t>
  </si>
  <si>
    <t>Mantenimiento conservacion y rehabilitacion de Infraestructura de edificios publicos, espacios recreativos, e infraestructura comercial.</t>
  </si>
  <si>
    <t>Mantenimiento, conservacion y rehabilitacion de espacios publicos, asfalto y bacheo en vialidades secundarias.</t>
  </si>
  <si>
    <t>Insuficiente suministro de agua en cantidad y calidad para los habitantes de la Alcaldia Benito Juarez</t>
  </si>
  <si>
    <t>Suficiente suministro de agua en cantidad y calidad para los habitantes de la Alcaldia Benito Juarez</t>
  </si>
  <si>
    <t>La poblacion de la Alcaldia Benito Juarez disfruta de su derecho al acceso del agua.</t>
  </si>
  <si>
    <t>Porcentaje que mide el avance en las acciones de mantenimientos a la red hidraulica</t>
  </si>
  <si>
    <t>(Acciones de mantenimiento a la red hidraulica programados al trimestre / total de acciones de mantenimiento a la red hidraulica programadas al año)</t>
  </si>
  <si>
    <t>Orden de Trabajo, Informe de Avance Trimestral.</t>
  </si>
  <si>
    <t>Al cierre del año 2024 se espera tener un incremento de 10% en la capacidad de atencion de la infraestructura de agua potable.</t>
  </si>
  <si>
    <t>Los habitantes en la Alcaldia Benito Juarez gozan del suministro de agua potable de manera eficiente.</t>
  </si>
  <si>
    <t>Mantenimiento preventivo y correctivo a la red secundaria de agua potable</t>
  </si>
  <si>
    <t>Deficiente funcionamiento de la infraestructura de la red secundaria de drenaje y alcantarillado que afecta a la Alcaldia Benito Juarez</t>
  </si>
  <si>
    <t>Eficiente funcionamiento de la infraestructura de la red secundaria de drenaje y alcantarillado que afecta a la Alcaldia Benito Juarez</t>
  </si>
  <si>
    <t>Poblacion de la Alcaldia Benito Juarez que asciende a 434,153 personas.</t>
  </si>
  <si>
    <t>Los habitantes de la Alcaldia Benito Juarez cuentan con adecuada infraestructura de la red secundaria de drenaje y alcantarillado, para cubrir los servicios basicos de sanidad.</t>
  </si>
  <si>
    <t>Porcentaje que mide el avance en las acciones de mantenimiento de la red secundaria de alcantarillado y saneamiento</t>
  </si>
  <si>
    <t>(Acciones en mantenimiento de la red secundaria de alcantarillado y saneamiento programadas al trimestre /Total de Acciones de mantenimiento de la red secundaria de alcantarillado y saneamiento otorgadas al año)</t>
  </si>
  <si>
    <t>Orden de Trabajo, Informe de Avance Trimestral</t>
  </si>
  <si>
    <t>Al cierre del año 2024 se espera tener un incremento de 10% en la capacidad de atencion de la infraestructura de drenaje y alcantarillado.</t>
  </si>
  <si>
    <t>Mantenimiento de la red secundaria de alcantarillado y saneamiento.</t>
  </si>
  <si>
    <t>Insuficiente capacitacion en materia de proteccion civil para la toma de acciones en caso de contingencias en la Alcaldia Benito Juarez.</t>
  </si>
  <si>
    <t>Suficiente capacitacion en materia de proteccion civil para la toma de acciones en caso de contingencias en la Alcaldia Benito Juarez.</t>
  </si>
  <si>
    <t>Personas servidoras publicas de la Alcaldia y personas usuarias de los servicios, que asisten a las instalaciones.</t>
  </si>
  <si>
    <t>Desarrollar y aplicar los programas y capacitaciones en materia de gestion integral de riesgos y proteccion civil.</t>
  </si>
  <si>
    <t>Garantizar la seguridad de los habitantes de la alcadia y poblacion flotante en materia de gestion integral de riesgos y proteccion civil.</t>
  </si>
  <si>
    <t>Indice que mide el avance de las acciones en materia de proteccion civil.</t>
  </si>
  <si>
    <t>(Numero de capacitaciones impartidas al personal*.50%)+ (Numero de equipos contra incendios con mantenimiento*.50%))</t>
  </si>
  <si>
    <t>CESAC, Ventanilla unica, Informe de Avance Trimestral, expedientes de capacitaciones.</t>
  </si>
  <si>
    <t>Contar con el 100% de los programas internos de proteccion civil y el avance de numero de capacitaciones en materia de proteccion civil</t>
  </si>
  <si>
    <t>Los servidores publicos se capacitan y cuentan con insumos para atender emergencias ocasionadas por siniestros y salvaguardan la integridad fisica de las personas.</t>
  </si>
  <si>
    <t>Capacitacion a brigadistas que integran el comite de proteccion civil interno.</t>
  </si>
  <si>
    <t>Erandi Margarita Zea Bonilla</t>
  </si>
  <si>
    <t>Directora de la Unidad de Gestion Integral de Riesgos y Proteccion Civil</t>
  </si>
  <si>
    <t>Adquisicion de equipos de seguridad y de identificacion del personal y de las zonas de riesgo de las oficinas de la Alcaldia.</t>
  </si>
  <si>
    <t>Lic. Jesus Velazquez Moran</t>
  </si>
  <si>
    <t>Director de Capital Humano</t>
  </si>
  <si>
    <t>Insuficientes mecanismos democraticos de participacion ciudadana en la toma de decisiones para la determinacion de proyectos de mejora para las unidades territoriales de la Alcaldia.</t>
  </si>
  <si>
    <t>Suficientes mecanismos democraticos de participacion ciudadana en la toma de decisiones para la determinacion de proyectos de mejora para las unidades territoriales de la Alcaldia.</t>
  </si>
  <si>
    <t>Porcentaje que mide el avance en la construccion, ampliacion y mejoramiento de la infraestructura urbana de los proyectos presentados para las unidades territoriales</t>
  </si>
  <si>
    <t>(Numero de proyectos realizados / Numero de proyectos seleccionados por el comite vecinal)*100</t>
  </si>
  <si>
    <t>Cedulas de los proyectos ganadores emitidas por el IEDF, Avances Fisicos - Financieros.</t>
  </si>
  <si>
    <t>Los habitantes gozan de obras publicas en condiciones optimas que mejoran la calidad de vida y su bienestar.</t>
  </si>
  <si>
    <t>Brindar los servicios y obras a cada uno de los comites veciales conforme los proyectos ganadores en la consulta ciudadana.</t>
  </si>
  <si>
    <t>Lic. Alejandro Nava Flores</t>
  </si>
  <si>
    <t>Director de Participacion y Atencion Ciudadana</t>
  </si>
  <si>
    <t>Incremento de enfermedades preexistentes originado por la pandemia ( COVID 19), lo que los hace mas susceptibles a un padecimiento mayor.</t>
  </si>
  <si>
    <t>Contribuir al acceso de la equidad social, a aquellas personas que padecen una discapacidad y/o enfermedad cronico degenerativa,mediante un apoyo economico.</t>
  </si>
  <si>
    <t>Personas diagnosticadas con enfermedades cronico degenerativas y/o discapacidad.</t>
  </si>
  <si>
    <t>Otorgar apoyos economicos a personas diagnosticadas con enfermedades cronico degenerativas y/o discapacidad.</t>
  </si>
  <si>
    <t>Garantizar el derecho a la salud, fomentando su autonomia a traves del fortalecimiento de su cohesion e integracion social.</t>
  </si>
  <si>
    <t>Indice que mide el avance de entrega en apoyos.</t>
  </si>
  <si>
    <t>(Apoyos a realizados en el trimestre en materia de enfermedades y con discapacidad / Total de apoyos programados al año en materia de enfermedades y con discapacidad)*0.50 + (Apoyos realizados al trimestre en materia familiar de pacientes con cancer / Total de apoyos programados al año en materia familiar de pacientes con cancer)*0.50</t>
  </si>
  <si>
    <t>Expedientes,padrones de beneficiarios, encuentas de personas atendidas por el programa.</t>
  </si>
  <si>
    <t>Al cierre del año 2024 se espera tener un incremento de 10% en apoyos y asistencia medica solicitados en la Alcaldia.</t>
  </si>
  <si>
    <t>Disminuir el impacto economico de las personas vulnerables con alguna discapacidad permanente y/o enfermedad cronico-degenerativo.</t>
  </si>
  <si>
    <t>Apoyo a personas con Discpacidad Permanente y/o Enfermedades Cronico Degenerativas.</t>
  </si>
  <si>
    <t>Mtra. Ivette Gabriela Graciano Perez.</t>
  </si>
  <si>
    <t>Directora General de Desarrollo Social.</t>
  </si>
  <si>
    <t>Apoyos a familias de pacientes con cancer.</t>
  </si>
  <si>
    <t>Md. Marco Antonio Ruiz Zapien.</t>
  </si>
  <si>
    <t>Coordinador de Programas y Servicios de Salud</t>
  </si>
  <si>
    <t>S235</t>
  </si>
  <si>
    <t>Personas adultas mayores</t>
  </si>
  <si>
    <t>Edad Avanzada</t>
  </si>
  <si>
    <t>330</t>
  </si>
  <si>
    <t>Atencion integral a adultos mayores en situacion de vulnerabilidad</t>
  </si>
  <si>
    <t>La falta de atencion, de abuso, abandono, falta de autonomia y desigualdad que viven algunos adultos mayores. De acuerdo al ultimo censo del INEGI, la Alcaldia Benito Juarez cuenta con 87,344 personas adultas mayores.</t>
  </si>
  <si>
    <t>Implementar politicas publicas integrales y multidisciplinarias con perspectiva de genero que garanticen la proteccion de los derechos humanos y sociales que por medio del programa social "Apoyo a Personas Adultas Mayores BJ" brinde el apoyo economico que favorezca su autonomia y calidad de vida.</t>
  </si>
  <si>
    <t>Todas aquellas personas adultas mayores que cumplan con los requisitos de 60 a 64 años con 11 meses cumplidos.</t>
  </si>
  <si>
    <t>Otorgar apoyos economicos a la comunidad beneficiada.</t>
  </si>
  <si>
    <t>Disminucion de la desigualdad, insercion social, reduccion de la brecha social, abatimiento de la exclusion social, favorecimiento del desarrollo personal e independencia del adulto mayor.</t>
  </si>
  <si>
    <t>Porcentaje que mide el avance de entrega de apoyos a adulto mayor que favorezca su autonomia y calidad de vida.</t>
  </si>
  <si>
    <t>(Apoyos a otorgar en el trimestre a adultos mayores / Total de apoyos otorgados a adultos mayores al año)</t>
  </si>
  <si>
    <t>Expedientes, Informes de apoyos otorgados.</t>
  </si>
  <si>
    <t>Al cierre del año 2024 se espera tener un incremento de 10% en apoyos para personas adultas mayor de la Alcaldia.</t>
  </si>
  <si>
    <t>Fortalecer las politicas publicas para mejorar la calidad de vida del adulto mayor.</t>
  </si>
  <si>
    <t>Apoyo a personas adultas mayores BJ</t>
  </si>
  <si>
    <t>Indice que mide el avance de las actividades culturales, educativas y deportivas.</t>
  </si>
  <si>
    <t>(Cantidad de eventos de promocion juvenil brindados al trimestre / total de eventos de promocion juvenil programados al año )*0.11+(Eventos culturales otorgados al trimestre / total de eventos culturales programados al año)*0.11+(Actividades en materia cultural brindadas al trimestre / total de actividades en materia cultural programadas al año)*0.11+(Gestiones en materia educativa obtenidas al trimestre / total de gestiones en materia educativa brindadas al año)*0.11+(Apoyos a compañias otorgados al trimetre / total de Apoyos a compañias programados al año )*0.11+(Actividades a compañias brindadas al trimestre / total de actividades a compañias programadas al año)*0.11+(Eventos deportivos brindados al trimestre / total de eventos deportivos programados al año)*0.11+(Servicios de atencion en albergue brindados al trimestre / total de servicios de atencion en albergue programados al año)*0.11+(Actividades en materia de integracion familiar otorgadas al trimestre / total de actividades en materia de integracion familiar brindadas al año )*0.12</t>
  </si>
  <si>
    <t>Lista de asistencia archivo grafico, evidencia fotografica, registro de usuarios, expedientes, reportes administrativos (mensuales, trimestrales, etc.), numeraria de asistencia, encuestas de satisfaccion, listas de registro de solicitud de padres de familia para ingresar a CENDI.</t>
  </si>
  <si>
    <t>Al cierre del año 2024 se espera tener un incremento de 10% de la poblacion beneficiada con las actividades educativas, deportivas, culturales y de recreacion que oferta la Alcaldia.</t>
  </si>
  <si>
    <t>La Alcaldia Benito Juarez garantizara actividades institucionales con perspectiva de genero, incluyentes y de impacto social, que favorezcan a la comunidad y desarrollo social.</t>
  </si>
  <si>
    <t>Creacion de Espacios, Eventos y Platicas; Apoyar y Promocionar a talentos Juveniles; ademas de realizar Convenios de colaboracion y descuentos en Instituciones Educativas privadas para la poblacion juvenil.</t>
  </si>
  <si>
    <t>Realizar Festival Narv- Arte BJ, ferias, conciertos, obras de teatro, exposiciones, talleres, proyecciones cinematograficas y demas eventos culturales; asi como la promocion del respeto a los derechos, cultura y patrimonio de los pueblos y barrios originarios de la demarcacion.</t>
  </si>
  <si>
    <t>Realizar actividades de promocion cultural, fomento de la lectura, supervision de la operacion en las casas de cultura y bibliotecas.</t>
  </si>
  <si>
    <t>Celebracion de Convenios, intercambios y vinculaciones con planteles educativos para la programacion de actividades</t>
  </si>
  <si>
    <t>Realizacion de actividades de participacion deportiva y recreativa en la comunidad a traves de eventos deportivos y actividad fisica. (Avanza Deporte BJ)</t>
  </si>
  <si>
    <t>Brindar servicios a personas en situacion de calle(Albergue), tales como: alimentacion, dormitorio, aseo personal, trabajo social.</t>
  </si>
  <si>
    <t>Entrega de Apoyos a las Compañias integrantes de la Programacion 2023-2024 del Teatro Ma. Teresa Montoya</t>
  </si>
  <si>
    <t>Deficiente programacion para los gastos administrativos necesarios para la operacion de la Alcaldia Benito Juarez</t>
  </si>
  <si>
    <t>Eficiente programacion para los gastos administrativos necesarios para la operacion de la Alcaldia Benito Juarez.</t>
  </si>
  <si>
    <t>Areas administrativas y operativas de la Alcaldia Benito Juarez (Direcciones Generales, Direcciones Ejecutivas, Direcciones de area, Coordinaciones y Gerencias)</t>
  </si>
  <si>
    <t>La Alcaldia Benito Juarez cuenta con los recursos necesarios para el buen desarrollo de sus funciones</t>
  </si>
  <si>
    <t>Porcentaje de avance en la adquisicion de bienes y en la contratacion de servicios para atender la demanda y necesidades de todas las areas administrativas que integran la Alcaldia</t>
  </si>
  <si>
    <t>Informe mensual, expedientes de cursos realizados, expedientes de prestadores, Tramites administrativos ante el Gobierno de la Ciudad para garantizar el pago de sueldos y salarios.</t>
  </si>
  <si>
    <t>Continuar eficientando el gasto operativo de la Alcaldia al termino de la Administracion.</t>
  </si>
  <si>
    <t>La Alcaldia Benito Juarez utiliza eficientemente sus recursos para la generacion de bienes y servicios de calidad que ofrece a su poblacion.</t>
  </si>
  <si>
    <t>Proporcionar los insumos y herramientas necesarias a traves de la adquisicion de bienes y la contratacion de servicios para atender la demanda y necesidades de la Alcaldia</t>
  </si>
  <si>
    <t>Suficientes recursos para el pago de los laudos laborales</t>
  </si>
  <si>
    <t>Alcaldia Benito Juarez</t>
  </si>
  <si>
    <t>La Alcaldia Benito Juarez cuenta con los recursos necesarios para cubrir con las obligaciones judiciales sin riesgos para su operacion.</t>
  </si>
  <si>
    <t>Porcentaje que mide el avance de los pagos de laudos instaurados en contra de la Alcaldia.</t>
  </si>
  <si>
    <t>((Total de pagos de laudos emitidos/Total de pagos de laudos atendidos) *100).</t>
  </si>
  <si>
    <t>Informes Trimestrales 2023 con anexos documentales de cumplimiento de acciones.</t>
  </si>
  <si>
    <t>Continuar con la atencion oportuna para laudos.</t>
  </si>
  <si>
    <t>La Alcaldia Benito Juarez atiende las obligaciones judiciales sin riesgos para su operacion al termino de la presente administracion.</t>
  </si>
  <si>
    <t>S234</t>
  </si>
  <si>
    <t>329</t>
  </si>
  <si>
    <t>Adoptar medidas para la disponibilidad, accesibilidad de bienes y servicios sociales para disminuir la desigualdad de las familias</t>
  </si>
  <si>
    <t>Derivado de la ausencia y/o falta de ingreso por parte de alguno de los padres de familia, se generan dificultades economicas para cubrir las necesidades basicas.</t>
  </si>
  <si>
    <t>Asegurar el derecho economico de jefes y jefas de familia en desventaja social que cuenten con hijos menores de edad, residentes en la Alcaldia Benito Juarez, por medio de un apoyo economico.</t>
  </si>
  <si>
    <t>Jefes y jefas de familia en desventaja social que cuenten con hijos menores de edad, residentes en la Alcaldia Benito Juarez</t>
  </si>
  <si>
    <t>Otorgar apoyos economicos a jefes y jefas de familia en desventaja social que cuenten con hijos menores de edad, residentes en la Alcaldia Benito Juarez</t>
  </si>
  <si>
    <t>Coadyuvar en el mejoramiento de la condicion social y economica, favoreciendo la autonomia de las y los representantes de familia.</t>
  </si>
  <si>
    <t>Porcentaje que mide el avance de entrega en apoyos.</t>
  </si>
  <si>
    <t>(Apoyos a otorgar en el trimestre en materia economica a familias / Total de apoyos otorgados en materia economica a familias al año)</t>
  </si>
  <si>
    <t>Expedientes,padrones de beneficiarios, encuestas de personas atendidas por el programa.</t>
  </si>
  <si>
    <t>0.25</t>
  </si>
  <si>
    <t>0.5</t>
  </si>
  <si>
    <t>Al cierre del año 2024 se espera tener un incremento de 10% en apoyos a jefas y jefes en la Alcaldia.</t>
  </si>
  <si>
    <t>Las jefas y jefes de familia de la Alcaldia fortalecen su economia con los apoyo otorgados.</t>
  </si>
  <si>
    <t>Apoyo a Jefas y Jefes de Familia BJ</t>
  </si>
  <si>
    <t>02CD04</t>
  </si>
  <si>
    <t>Que la Alcaldia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</si>
  <si>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</si>
  <si>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La Alcaldia Coyoacan tiene 614, 447 habitantes, de los cuales 16, 777 viven en pobreza extrema, 137 268 en pobreza moderada, 138, 681 son catalogados como vulnerables por alguna carencia social y 62, 534 son vulnerables por los ingresos que perciben segun cifras de INEGI y de la Secretaria del Bienestar para el año 2020, por lo cual, es posible afirmar, que es necesario crear politicas publicas enfocadas a coadyuvar con la poblacion para que les sea posible actuar ante sus necesidades sin mermar el ya lastimado nivel de bienestar que tienen las familias en situacion de vulnerabilidad de la demarcacion. Por lo anteriormente expuesto, es claro que, si bien en la Ciudad de Mexico se han dado grandes pasos para alcanzar el pleno uso de derechos fundamentales, los esfuerzos deben multiplicarse, para lo cual, es vital otorgarle a la poblacion seguridad y bienestar a traves de la creacion de politicas publicas, programas sociales, etc. Capaces de responder a necesidades reales, apoyando a la poblacion a enfrentar las dificultades que atraviesa para ser acreedor a una vida digna y borrar poco a poco las brechas que impiden a la poblacion acceder a sus derechos de manera universal, integral y libre.</t>
  </si>
  <si>
    <t>Garantizar el acceso a servicios publicos, la preservacion de espacios y vias publicas a traves de la atencion oportuna de las demandas ciudadanas, para contribuir a una convivencia armonica que fortalezca la habitabilidad de la Alcaldia.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Coadyuvar para reducir la incidencia delictiva de los cinco delitos numericamente mas significativos en la Alcaldia, bajo un esquema sustentado en la coordinacion, la legalidad y la transparencia.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t>
  </si>
  <si>
    <t>Deficientes mecanismos de operacion para la atencion ciudadana en la Alcaldia Coyoacan.</t>
  </si>
  <si>
    <t>Eficientes mecanismos de operacion para la atencion ciudadana en la Alcaldia Coyoacan.</t>
  </si>
  <si>
    <t>Habitantes de la Alcaldia Coyoacan que ascienden a 614,447 personas.</t>
  </si>
  <si>
    <t>Los habitantes de la Alcaldia Coyoacan gozan de un gobierno democratico, transparente e incluyente que atiende de manera eficiente las demandas de sus ciudadanos.</t>
  </si>
  <si>
    <t>Indice que mide las funciones de gobierno y atencion ciudadana para la poblacion de la Alcaldia Coyoacan.</t>
  </si>
  <si>
    <t>((Total de asistencias juridicas requeridas/ Total de asistencias juridicas atendidas)*.34) + ((Total de solicitudes y quejas realizadas/Total de solicitudes y quejas atendidas)*.33) + ((Total de servicios de autorizaciones y permisos requeridos/Total de servicios de autorizaciones y permisos otorgados)*.33).</t>
  </si>
  <si>
    <t>Informes trimestrales 2023 con anexos documentales de cumplimiento de acciones.</t>
  </si>
  <si>
    <t>Se estima que para el año 2024 se registre un avance del 20% en los mecanismos de operacion para la atencion ciudadana.</t>
  </si>
  <si>
    <t>Al termino del año 2024 los habitantes de la Alcaldia Coyoacan gozan de un gobierno democratico, transparente e incluyente que atiende de manera eficiente las demandas de su poblacion.</t>
  </si>
  <si>
    <t>Brindar asistencias juridicas a los ciudadanos de la Alcaldia Coyoacan.</t>
  </si>
  <si>
    <t>Maria Catherine Moncada Amaya</t>
  </si>
  <si>
    <t>Directora Juridica</t>
  </si>
  <si>
    <t>Atencion de solicitudes y quejas realizadas ante la Ventanilla Unica (CESAC).</t>
  </si>
  <si>
    <t>Meliton Ibarra Martinez</t>
  </si>
  <si>
    <t>Coordinador de Ventanilla Unica</t>
  </si>
  <si>
    <t>Brindar servicios de autorizaciones y permisos en materia de obras y establecimientos mercantiles.</t>
  </si>
  <si>
    <t>Jorge Silva Perez</t>
  </si>
  <si>
    <t>Director de Registros y Autorizaciones</t>
  </si>
  <si>
    <t>Aumento en la comision de delitos que afecta a la poblacion que habita y transita en la Alcaldia Coyoacan.</t>
  </si>
  <si>
    <t>Disminucion en la comision de delitos que afecta a la poblacion que habita y transita en la Alcaldia Coyoacan.</t>
  </si>
  <si>
    <t>Alcaldia Coyoacan.</t>
  </si>
  <si>
    <t>Los habitantes de la Alcaldia Coyoacan disfrutan de un ambiente seguro y libre de violencias en su transito por la demarcacion.</t>
  </si>
  <si>
    <t>80%</t>
  </si>
  <si>
    <t>Indice que mide la realizacion de acciones de seguridad en la Alcaldia Coyoacan.</t>
  </si>
  <si>
    <t>((Total de operativos realizados/Total de operativos programados)*.50) + ((Total de actividades para la prevencion del delito realizadas/Total de actividades para la prevencion del delito programadas)*.50).</t>
  </si>
  <si>
    <t>Se estima que para el año 2024 se registre un avance del 20% en la disminucion de la comision de delitos en la Alcaldia Coyoacan.</t>
  </si>
  <si>
    <t>Al termino del año 2024 los habitantes de la Alcaldia Coyoacan gozan de la disminucion de delitos, sintiendose mas seguros al transitar por la misma.</t>
  </si>
  <si>
    <t>Realizacion de operativos.</t>
  </si>
  <si>
    <t>Lic. Aurora Monserrat Cruz Ramirez</t>
  </si>
  <si>
    <t>Directora General de Seguridad Ciudadana y Coordinacion Institucional</t>
  </si>
  <si>
    <t>Realizacion de actividades para la prevencion del delito</t>
  </si>
  <si>
    <t>Deficiente prestacion de servicios publicos basicos en la Alcaldia Coyoacan.</t>
  </si>
  <si>
    <t>Eficiente prestacion de servicios publicos basicos en la Alcaldia Coyoacan.</t>
  </si>
  <si>
    <t>1. Proveer de servicios basicos indispensables que demanda la poblacion. 2. Facilitar el acceso al abanico de servicios publicos que ofrece la Alcaldia Coyoacan para la poblacion.</t>
  </si>
  <si>
    <t>La poblacion de la Alcaldia Coyoacan disfruta de los servicios publicos para satisfacer sus necesidades basicas y con ello mejorar su calidad de vida.</t>
  </si>
  <si>
    <t>Indice que mide los servicios publicos entregados a la poblacion de la Alcaldia Coyoacan.</t>
  </si>
  <si>
    <t>((Total de podas de arboles realizadas/Total de podas de arboles programadas)*.33) + ((Total de recolecciones de residuos solidos realizados/Total de recolecciones de residuos solidos programados)*.33) + ((Total de barridos manuales realizados/Total de barridos manuales programados)*.34).</t>
  </si>
  <si>
    <t>Se estima que para el año 2024 se registre un avance del 20% en la eficiente prestacion de servicios publicos basicos en la Alcaldia Coyoacan.</t>
  </si>
  <si>
    <t>Al termino del año 2024 los habitantes de la Alcaldia Coyoacan gozan de una eficiente prestacion de servicios publicos basicos.</t>
  </si>
  <si>
    <t>Realizacion de poda de arboles.</t>
  </si>
  <si>
    <t>Jorge Adolfo Ceballos Deveze</t>
  </si>
  <si>
    <t>Director Ejecutivo de Servicios Urbanos</t>
  </si>
  <si>
    <t>Recoleccion de residuos solidos.</t>
  </si>
  <si>
    <t>Realizacion de barridos manuales en las calles.</t>
  </si>
  <si>
    <t>Insuficientes oportunidades de desarrollo educativo, artistico y deportivo en la Alcaldia Coyoacan.</t>
  </si>
  <si>
    <t>Suficientes oportunidades de desarrollo educativo, artistico y deportivo en la Alcaldia Coyoacan.</t>
  </si>
  <si>
    <t>1. Incentivar la educacion en poblacion menos favorecida. 2. Promover el desarrollo cultural, artistico y deportivo. 3. Fomentar la participacion ciudadana en los eventos culturales, artisticos, deportivos y recreativos que organiza la Alcaldia Coyoacan.</t>
  </si>
  <si>
    <t>La poblacion goza de sus derechos educativos, culturales, deportivos y recreativos que mejoran su calidad de vida y reafirman su identidad.</t>
  </si>
  <si>
    <t>70%</t>
  </si>
  <si>
    <t>Indice que mide las actividades para el desarrollo educativo, artistico y deportivo de la poblacion de la Alcaldia Coyoacan.</t>
  </si>
  <si>
    <t>((Total de actividades artisticas y culturales realizadas/Total de actividades artisticas y culturales programadas)*.34) + ((Total de campañas de fomento realizadas/Total de campañas de fomento programadas)*.33) + ((Total de actividades para la preservacion del patrimonio realizadas/Total de actividades para la preservacion del patrimonio programadas)*.33).</t>
  </si>
  <si>
    <t>Se estima que para el año 2024 se registre un avance del 30% en brindar a la poblacion de la Alcaldia suficientes oportunidades de desarrollo educativo, artistico y deportivo.</t>
  </si>
  <si>
    <t>Al termino del año 2024 los habitantes de la Alcaldia Coyoacan gozan de suficientes oportunidades de desarrollo educativo, artistico y deportivo.</t>
  </si>
  <si>
    <t>Realizacion de actividades artisticas y culturales.</t>
  </si>
  <si>
    <t>Hilda Trujillo Soto</t>
  </si>
  <si>
    <t>Directora General de Cultura</t>
  </si>
  <si>
    <t>Realizacion de campañas para fomentar el uso y disfrute de los espacios culturales.</t>
  </si>
  <si>
    <t>Realizacion de actividades para la preservacion del patrimonio historico y artistico de Coyoacan.</t>
  </si>
  <si>
    <t>Poblacion de la Alcaldia Coyoacan que asciende a 614,447 personas.</t>
  </si>
  <si>
    <t>Indice que mide los servicios de salud otorgados a la poblacion de la Alcaldia Coyoacan</t>
  </si>
  <si>
    <t>((Total de actividades para la prevencion y atencion de enfermedades realizadas/Total de actividades para la prevencion y atencion de enfermedades programadas)*.10) + ((Total de actividades con instituciones gubernamentales y no gubernamentales realizadas/Total de actividades con instituciones gubernamentales y no gubernamentales programadas)*.10) + ((Total de campañas de difusion realizadas/Total de campañas de difusion programadas)*.10) + ((Total de entregas de medicamentos y estudios de laboratorio en unidades de salud especializadas realizadas/Total de entregas de medicamentos y estudios de laboratorio en unidades de salud especializadas programadas)*.40) + ((Total de servicios medicos profesionales y estudios de laboratorio especializados para mujeres con cancer de mama realizados/Total de servicios medicos profesionales y estudios de laboratorio especializados para mujeres con cancer de mama programados)*.30).</t>
  </si>
  <si>
    <t>Se estima que para el año 2024 se registre un avance del 20% en la capacidad de atencion para la salud de la poblacion de la Alcaldia Coyoacan.</t>
  </si>
  <si>
    <t>Al termino del año 2024 los habitantes de la Alcaldia Coyoacan gozan de suficientes servicios para la prevencion y atencion de enfermedades.</t>
  </si>
  <si>
    <t>Realizacion de actividades para la prevencion y atencion de enfermedades.</t>
  </si>
  <si>
    <t>Gabriela Karem Loya Minero</t>
  </si>
  <si>
    <t>Directora General de Desarrollo Social y Fomento Economico</t>
  </si>
  <si>
    <t>Realizacion de actividades para la prevencion y atencion de enfermedades con instituciones gubernamentales y no gubernamentales.</t>
  </si>
  <si>
    <t>Realizacion de campañas de difusion para la prevencion y atencion de adicciones.</t>
  </si>
  <si>
    <t>Entrega de medicamentos y estudios de laboratorio en unidades de salud especializadas.</t>
  </si>
  <si>
    <t>Otorgamiento de servicios medicos profesionales y estudios de laboratorio especializados para mujeres con cancer de mama.</t>
  </si>
  <si>
    <t>Indice que mide los servicios de atencion para los animales de compañia de la Alcaldia Coyoacan.</t>
  </si>
  <si>
    <t>((Total de servicios de atencion veterinaria realizados/Total de servicios de atencion veterinaria programados)*.50) + ((Total de campañas de difusion realizadas/Total de campañas de difusion programadas)*.50).</t>
  </si>
  <si>
    <t>Se estima que para el año 2024 se registre un avance del 20% en el otorgamiento de servicios integrales para animales con dueño de la Alcaldia Coyoacan.</t>
  </si>
  <si>
    <t>Al termino del año 2024 los habitantes de la Alcaldia Coyoacan gozan de suficientes servicios integrales de calidad para sus animales.</t>
  </si>
  <si>
    <t>Realizacion de servicios de atencion veterinaria para los animales de compañia de los habitantes de Coyoacan.</t>
  </si>
  <si>
    <t>Realizacion de campañas de difusion de la cultura de cuidado y tutela responsable de los animales de compañia.</t>
  </si>
  <si>
    <t>Jose Guadalupe Rea Prieto</t>
  </si>
  <si>
    <t>Director de Educacion, Derechos Recreativos y Servicios de Salud</t>
  </si>
  <si>
    <t>Niñas y Niños de 0 – 5.11 años de la Alcaldia Coyoacan.</t>
  </si>
  <si>
    <t>1. Otorgar espacios seguros para el desarrollo infantil. 2. Garantizar la atencion y el cuidado de los infantes con padres o tutores trabajadores. 3. Brindar educacion integral a infantes en edad temprana (0 – 5.11 años de edad).</t>
  </si>
  <si>
    <t>Indice que mide las acciones de cuidado de los infantes de escasos recursos de la Alcaldia Coyoacan.</t>
  </si>
  <si>
    <t>((Total de servicios de atencion pedagogica y asistencial realizados/Total de servicios de atencion pedagogica y asistencial programados)*.50) + ((Total de apoyos alimentarios realizados/Total de apoyos alimentarios programados)*.50).</t>
  </si>
  <si>
    <t>Se estima que para el año 2024 se registre un avance del 20% en el otorgamiento de espacios seguros para el cuidado de los infantes de escasos recursos de la Alcaldia.</t>
  </si>
  <si>
    <t>Al termino del año 2024 los infantes de la Alcaldia Coyoacan gozan de suficientes espacios seguros para su cuidado y desarrollo.</t>
  </si>
  <si>
    <t>Brindar servicios de atencion pedagogica y asistencial a niñas y niños de 2 años hasta 5 años 11 meses, que asisten a los Centros de Atencion y Cuidado Infantil (CACI) de la Alcaldia Coyoacan.</t>
  </si>
  <si>
    <t>Otorgar apoyos alimentarios a niñas y niños de 2 años hasta 5 años 11 meses que asisten a los Centros de Atencion y Cuidado Infantil (CACI) de la Alcaldia Coyoacan.</t>
  </si>
  <si>
    <t>La disminucion de las actividades turisticas y productivas desaceleran la generacion de empleos en la Alcaldia Coyoacan.</t>
  </si>
  <si>
    <t>El aumento de las actividades turisticas y productivas reactivan la generacion de empleos en la Alcaldia Coyoacan.</t>
  </si>
  <si>
    <t>Habitantes de la Alcaldia Coyoacan.</t>
  </si>
  <si>
    <t>La poblacion de la Alcaldia Coyoacan se beneficia del crecimiento economico que genera fuentes de empleo mediante el desarrollo de actividades turisticas, comerciales y productivas.</t>
  </si>
  <si>
    <t>Indice que mide las actividades turisticas y productivas realizadas en la Alcaldia Coyoacan.</t>
  </si>
  <si>
    <t>((Total de capacitaciones y acompañamientos a emprendedores realizados/Total de capacitaciones y acompañamientos a emprendedores programados)*.40) + ((Total de actividades encaminadas a vincular buscadores de empleo con el sector empresarial y/o academico realizadas/Total de actividades encaminadas a vincular buscadores de empleo con el sector empresarial y/o academico programadas)*.40) + ((Total de ferias de empleo realizadas/Total de ferias de empleo programadas)*.20).</t>
  </si>
  <si>
    <t>Se estima que para el año 2024 se registre un avance del 20% en el aumento de actividades turisticas y productivas para la generacion de empleo en la Alcaldia Coyoacan.</t>
  </si>
  <si>
    <t>Al termino del año 2024 los habitantes de la Alcaldia Coyoacan se benefician del crecimiento economico que generan las fuentes de empleo mediante el desarrollo de actividades turisticas, comerciales y productivas.</t>
  </si>
  <si>
    <t>Realizacion de capacitaciones y acompañamientos a emprendedores de la Alcaldia Coyoacan.</t>
  </si>
  <si>
    <t>Actividades encaminadas a vincular buscadores de empleo con el sector empresarial y/o academico.</t>
  </si>
  <si>
    <t>Realizacion de ferias de empleo.</t>
  </si>
  <si>
    <t>Deficiente infraestructura para la prestacion de servicios publicos basicos en la Alcaldia Coyoacan.</t>
  </si>
  <si>
    <t>Eficiente infraestructura para la prestacion de servicios publicos basicos en la Alcaldia Coyoacan,</t>
  </si>
  <si>
    <t>1. Disponer de la infraestructura adecuada para la prestacion de servicios publicos necesarios para la poblacion que habita y transita en la Alcaldia Coyoacan. 2. Definir y priorizar los proyectos de infraestructura urbana.</t>
  </si>
  <si>
    <t>Los habitantes de la Alcaldia Coyoacan gozan de Infraestructura publica de calidad para la prestacion de servicios que satisfagan sus necesidades.</t>
  </si>
  <si>
    <t>Indice que mide las acciones para obtener una eficiente infraestructura para la prestacion de servicios publicos basicos en la Alcaldia Coyoacan.</t>
  </si>
  <si>
    <t>((Total de rehabilitaciones a espacios deportivos realizadas/Total de rehabilitaciones a espacios deportivos programadas)*.20) + ((Total de rehabilitaciones de la infraestructura publica realizadas/Total de rehabilitaciones de la infraestructura publica programadas)*.20) + ((Total de rehabilitaciones de carpeta asfaltica realizadas/Total de rehabilitaciones de carpeta asfaltica programadas)*.20) + ((Total de mantenimientos de la infraestructura publica realizados/ Total de mantenimientos de la infraestructura publica programados)*.20) + ((Total de rehabilitaciones de alumbrado publico realizadas/Total de rehabilitaciones de alumbrado publico programadas)*.20).</t>
  </si>
  <si>
    <t>Se estima que para el año 2024 se registre un avance del 20% en eficientar la infraestructura para la prestacion de servicios publicos basicos en la Alcaldia.</t>
  </si>
  <si>
    <t>Al termino del año 2024 los habitantes de la Alcaldia Coyoacan gozan de una eficiente infraestructura para la prestacion de servicios publicos basicos.</t>
  </si>
  <si>
    <t>Rehabilitacion de espacios deportivos.</t>
  </si>
  <si>
    <t>Martha Amalia Elguea Viniegra</t>
  </si>
  <si>
    <t>Directora General de Obras Publicas y Servicios Urbanos</t>
  </si>
  <si>
    <t>Rehabilitacion de la Infraestructura Publica de la Alcaldia.</t>
  </si>
  <si>
    <t>Rehabilitacion de carpeta asfaltica.</t>
  </si>
  <si>
    <t>Mantenimiento de la Infraestructura Publica de la Alcaldia.</t>
  </si>
  <si>
    <t>Rehabilitacion del Alumbrado Publico.</t>
  </si>
  <si>
    <t>Insuficiente suministro de agua en cantidad y calidad para los habitantes de la Alcaldia Coyoacan.</t>
  </si>
  <si>
    <t>Suficiente suministro de agua en cantidad y calidad para los habitantes de la Alcaldia Coyoacan.</t>
  </si>
  <si>
    <t>Eficientar el suministro de agua potable en la Alcaldia Coyoacan a traves de la red secundaria.</t>
  </si>
  <si>
    <t>La poblacion de la Alcaldia Coyoacan disfruta de su derecho al acceso del agua.</t>
  </si>
  <si>
    <t>Indice que mide las actividades para el suministro de agua en la Alcaldia Coyoacan.</t>
  </si>
  <si>
    <t>((Total de emergencias solicitadas/ Total de emergencias atendidas)*.50) + ((Total de servicios de abastecimiento solicitados/Total de servicios de abastecimiento atendidos)*.50).</t>
  </si>
  <si>
    <t>Se estima que para el año 2024 se registre un avance del 20% en el otorgamiento de suministro de agua para los habitantes de la demarcacion.</t>
  </si>
  <si>
    <t>Al termino del año 2024 los habitantes de la Alcaldia Coyoacan gozan de suficiente suministro de agua en cantidad y calidad.</t>
  </si>
  <si>
    <t>Atencion de emergencias que presenten los sistemas secundarios de la red de agua potable.</t>
  </si>
  <si>
    <t>Servicio de abastecimiento de agua potable en las colonias afectadas por la falta de agua.</t>
  </si>
  <si>
    <t>Deficiente funcionamiento de la infraestructura de la red secundaria de drenaje y alcantarillado que afecta a la Alcaldia Coyoacan.</t>
  </si>
  <si>
    <t>Eficiente funcionamiento de la infraestructura de la red secundaria de drenaje y alcantarillado que afecta a la Alcaldia Coyoacan.</t>
  </si>
  <si>
    <t>Brindar el adecuado servicio a la red secundaria de drenaje y alcantarillado de la Alcaldia Coyoacan.</t>
  </si>
  <si>
    <t>Los habitantes de la Alcaldia Coyoacan cuentan con adecuada infraestructura de la red secundaria de drenaje y alcantarillado, para cubrir los servicios basicos de sanidad.</t>
  </si>
  <si>
    <t>Indice que mide las acciones para el funcionamiento de la infraestructura de la red secundaria de drenaje y alcantarillado en la Alcaldia Coyoacan.</t>
  </si>
  <si>
    <t>((Total de mantenimientos preventivos o correctivos realizados/Total de mantenimientos preventivos o correctivos programados)*.50) + ((Total de demandas ciudadanas solicitadas/Total de demandas ciudadanas atendidas)*.50).</t>
  </si>
  <si>
    <t>Se estima que para el año 2024 se registre un avance del 20% en el funcionamiento de la infraestructura de la red secundaria de drenaje y alcantarillado de la Alcaldia Coyoacan.</t>
  </si>
  <si>
    <t>Al termino del año 2024 los habitantes de la Alcaldia Coyoacan gozan de un eficiente funcionamiento de la infraestructura de la red secundaria de drenaje y alcantarillado.</t>
  </si>
  <si>
    <t>Mantenimiento preventivo o correctivo de la red secundaria de drenaje y alcantarillado.</t>
  </si>
  <si>
    <t>Atencion a las demandas ciudadanas relacionadas a la red secundaria de drenaje y alcantarillado.</t>
  </si>
  <si>
    <t>Deficiente programacion para los gastos administrativos necesarios para la operacion de la Alcaldia Coyoacan.</t>
  </si>
  <si>
    <t>Eficiente programacion para los gastos administrativos necesarios para la operacion de la Alcaldia Coyoacan.</t>
  </si>
  <si>
    <t>Areas administrativas y operativas de la Alcaldia Coyoacan (Direcciones Generales, Direcciones Ejecutivas, Direcciones de area, Coordinaciones y Gerencias).</t>
  </si>
  <si>
    <t>La Alcaldia Coyoacan cuenta con los recursos necesarios para el buen desarrollo de sus funciones.</t>
  </si>
  <si>
    <t>Porcentaje que mide el avance en la adquisicion de los bienes y servicios que requiere la Alcaldia para su operacion.</t>
  </si>
  <si>
    <t>((Adquisicion de bienes y servicios realizados/ Adquisicion de bienes y servicios programados)* 100)</t>
  </si>
  <si>
    <t>La Alcaldia Coyoacan utiliza eficientemente sus recursos para la generacion de bienes y servicios de calidad que ofrece a su poblacion.</t>
  </si>
  <si>
    <t>Adquisicion de bienes y servicios.</t>
  </si>
  <si>
    <t>Mtra. Maricarmen Hernandez Gutierrez</t>
  </si>
  <si>
    <t>Suficientes recursos para el pago de los laudos laborales.</t>
  </si>
  <si>
    <t>1. Programar y presupuestar el recurso suficiente para cubrir los gastos de laudos laborales.</t>
  </si>
  <si>
    <t>La Alcaldia Coyoacan cuenta con los recursos necesarios para cubrir las obligaciones judiciales sin riesgos para su operacion.</t>
  </si>
  <si>
    <t>La Alcaldia Coyoacan atiende las obligaciones judiciales sin riesgos para su operacion al termino de la presente administracion.</t>
  </si>
  <si>
    <t>Pago de laudos instaurados en contra de la Alcaldia.</t>
  </si>
  <si>
    <t>Maricarmen Hernandez Gutierrez</t>
  </si>
  <si>
    <t>Insuficiente capacidad de reaccion ante las situaciones de riesgo que pueda sufrir la poblacion de la Alcaldia Coyoacan.</t>
  </si>
  <si>
    <t>Suficiente capacidad de reaccion ante las situaciones de riesgo que pueda sufrir la poblacion de la Alcaldia Coyoacan.</t>
  </si>
  <si>
    <t>1. Brindar atencion pre hospitalaria, atencion a incidentes urbanos a los habitantes de la Alcaldia en situaciones de emergencia o desastre. 2. Mitigar riesgos y fomentar la cultura de la Proteccion Civil.</t>
  </si>
  <si>
    <t>La poblacion de la Alcaldia Coyoacan posee las previsiones necesarias ante situaciones de riesgo para salvaguardar su integridad.</t>
  </si>
  <si>
    <t>Indice que mide el avance del monitoreo de riesgos y capacitaciones en materia de proteccion civil realizadas por la Alcaldia.</t>
  </si>
  <si>
    <t>((Monitoreo de riesgos causados por fenomenos naturales o antropicos en la alcaldia realizados/ Monitoreo de riesgos causados por fenomenos naturales o antropicos en la alcaldia programados)*.50) + ((Capacitacion en materia de proteccion civil realizada/ Capacitacion en materia de proteccion civil programada)*.50).</t>
  </si>
  <si>
    <t>Al cierre del año 2024 se espera tener un incremento de 20% en la capacidad de atencion a emergencias.</t>
  </si>
  <si>
    <t>La poblacion de la Alcaldia se encuentra preparada al termino del año 2024 para responder adecuadamente ante fenomenos naturales y antropogenicos que pudieran suceder.</t>
  </si>
  <si>
    <t>Monitoreo de riesgos causados por fenomenos naturales o antropicos en la Alcaldia.</t>
  </si>
  <si>
    <t>Jorge Peña Cruz</t>
  </si>
  <si>
    <t>Director de la Unidad de Gestion Integral de Riesgos y Proteccion Civil</t>
  </si>
  <si>
    <t>Realizacion de capacitaciones en materia de proteccion civil.</t>
  </si>
  <si>
    <t>Insuficientes mecanismos democraticos de participacion ciudadana en la toma de decisiones para la determinacion de proyectos de mejora para las unidades territoriales de la Alcaldia Coyoacan.</t>
  </si>
  <si>
    <t>Suficientes mecanismos democraticos de participacion ciudadana en la toma de decisiones para la determinacion de proyectos de mejora para las unidades territoriales de la Alcaldia Coyoacan.</t>
  </si>
  <si>
    <t>Incluir las decisiones de la ciudadania para la definicion de proyectos de obras y servicios, equipamiento e infraestructura urbana para las unidades territoriales de la Alcaldia Coyoacan.</t>
  </si>
  <si>
    <t>Indice que mide el avance de la evaluacion de proyectos registrados para el Presupuesto participativo y su ejecucion en la Alcaldia.</t>
  </si>
  <si>
    <t>((Evaluaciones de proyectos registrados para el Presupuesto participativo realizadas/Evaluaciones de proyectos registrados para el Presupuesto participativo programadas)* 50%) + ((Ejecuciones de proyectos de presupuesto participativo realizadas/Ejecuciones de proyectos de presupuesto participativo programadas)* 50%).</t>
  </si>
  <si>
    <t>Reportes Mensuales, Trimestrales anexando la liga electronica.</t>
  </si>
  <si>
    <t>Al cierre del año 2024 se espera tener un incremento de 20% el numero de proyectos presentados y ejecutados para el presupuesto participativo.</t>
  </si>
  <si>
    <t>La ciudadania consolida su participacion en beneficio de su calidad de vida con acciones en materia de infraestructura publica con obras de construccion, rehabilitacion y mantenimiento de la infraestructura publica, social y deportiva al termino del año 2024.</t>
  </si>
  <si>
    <t>Evaluacion de proyectos registrados para el presupuesto participativo.</t>
  </si>
  <si>
    <t>Jorge Juarez Grande</t>
  </si>
  <si>
    <t>Director de Participacion Ciudadana</t>
  </si>
  <si>
    <t>Ejecucion de proyectos de presupuesto participativo.</t>
  </si>
  <si>
    <t>Personas en situacion de pobreza extrema y con discapacidad, no tienen acceso a los bienes que les permita una mejor calidad de vida.</t>
  </si>
  <si>
    <t>Promover y contribuir para fortalecer el ejercicio de los derechos humanos de todas y todos los coyoacanense a traves de la creacion de programas que integran y que contribuyan a reducir las carencias de aparatos y/o instrumentos ortopedicos que les permita una mejor calidad de vida.</t>
  </si>
  <si>
    <t>Habitantes de la Alcaldia de Coyoacan</t>
  </si>
  <si>
    <t>Impulsar la supervision constante y el cumplimiento de proyectos que permita el trabajo constante en el area de las Personas con Discapacidad, vigilando de manera permanente el cumplimiento de estos, para asi disminuir la desigualdad, la discriminacion, violencia y demas acciones que vulneran los Derechos Humanos de este sector.</t>
  </si>
  <si>
    <t>La poblacion que padece alguna discapacidad de la Alcaldia se beneficia mediante la entrega de sillas de ruedas, andaderas plegables, bastones ajustables y aparatos auditivos.</t>
  </si>
  <si>
    <t>Porcentaje que mide los apoyos entregados para las personas que padecen alguna discapacidad en la Alcaldia Coyoacan.</t>
  </si>
  <si>
    <t>((Total de apoyos en especie entregados/Total de apoyos en especie programados)*.1).</t>
  </si>
  <si>
    <t>Se estima que para el año 2024 se registre un avance del 20% en la entrega de apoyos para las personas con discapacidad en la Alcaldia.</t>
  </si>
  <si>
    <t>Al termino del año 2024 los habitantes de la Alcaldia Coyoacan gozan de un gobierno que atiende los Derechos Humanos de las personas con discapacidad.</t>
  </si>
  <si>
    <t>Otorgamiento de apoyos en especie (sillas de ruedas, andaderas plegables, bastones ajustables y aparatos auditivos) a personas con alguna discapacidad.</t>
  </si>
  <si>
    <t>La pobreza y la desigualdad en los habitantes de la Alcaldia de coyoacan se incrementa debido a diversos factores socioeconomicos por los que atraviesa el pais, por lo que se debe garantizar los derechos de las personas de manera universal y en especial de aquellas personas, grupos o comunidades que por cuestion de genero, etnicidad,edad, orientacion sexual, territorio o cualquier otro factor, se encuentran en situacion de desventaja, vulnerabilidad, exclusion e injusticia.</t>
  </si>
  <si>
    <t>Ampliar la cobertura de los Programas y Acciones Sociales (salud, educacion, trabajo, vivienda, alimentacion) para avanzar progresivamente y atendiendo el principio de no regresividad en los programas de reduccion de la pobreza de los grupos en desventaja social.</t>
  </si>
  <si>
    <t>La poblacion de coyoacan de 614,447 personas, segun el censo del INEGI en el 2020 que representan el 8% de la poblacion total de la Ciudad de Mexico, de los cuales 292,491 son hombres 47% y 321,956 son mujeres 53%, el 65% se encuentra entre los 15 a 59 años, solo el 11.68% son adultos mayores de 60 años.</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</si>
  <si>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</si>
  <si>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Contribuir a disminuir la brecha de la pobreza, desigualdad, marginacion y falta de oportunidades de los habitantes de la Alcaldia Coyoacan.</t>
  </si>
  <si>
    <t>Indice que mide los apoyos entregados para el bienestar de la familia en la Alcaldia Coyoacan.</t>
  </si>
  <si>
    <t>((Total de apoyos economicos y/o en especie para los habitantes que se encuentren en condiciones de vulnerabilidad en el hogar realizados/Total de apoyos economicos y/o en especie para los habitantes que se encuentren en condiciones de vulnerabilidad en el hogar programados)*.50) + ((Total de apoyos economicos para profesores y talleristas realizados/Total de apoyos economicos para profesores y talleristas programados)*.50).</t>
  </si>
  <si>
    <t>Se estima que para el año 2024 se registre un avance del 20% en la entrega de apoyos para el bienestar familiar.</t>
  </si>
  <si>
    <t>Al termino del año 2024 los habitantes de la Alcaldia Coyoacan gozan de un gobierno que atiende las necesidades basicas de las familias mas vulnerables.</t>
  </si>
  <si>
    <t>Apoyos economicos y/o en especie para los habitantes de la Alcaldia de Coyoacan que se encuentren en condiciones de vulnerabilidad en el hogar,</t>
  </si>
  <si>
    <t>Comunidad solidaria, coyoacan contigo (apoyos economicos para profesores y talleristas de los centros generadores).</t>
  </si>
  <si>
    <t>La pobreza y la desigualdad en los habitantes de la Alcaldia de Coyoacan se incrementa debido a diversos factores socioeconomicos por los que atraviesa el pais, por lo que se debe garantizar los derechos de las personas de manera universal y en especial de aquellas personas, grupos o comunidades que por cuestion de genero, etnicidad, edad, orientacion sexual, territorio o cualquier otro factor, se encuentran en situacion de desventaja, vulnerabilidad, exclusion e injusticia.</t>
  </si>
  <si>
    <t>Indice que mide las acciones de proteccion social realizadas en la Alcaldia Coyoacan en beneficio de su poblacion mas vulnerable.</t>
  </si>
  <si>
    <t>((Total de rehabilitaciones de fechadas realizadas/Total de rehabilitaciones de fechadas programadas)*.25) + ((Total de apoyos en especie para niños y niñas entregados/Total de apoyos en especie para niños y niñas programados)*.25) + ((Total de pavos y piernas de cerdo entregadas/Total de pavos y piernas de cerdo programadas)*.25) + ((Total de cobijas entregadas/Total de cobijas programadas)*.25).</t>
  </si>
  <si>
    <t>Se estima que para el año 2024 se registre un avance del 20% en la realizacion de acciones de proteccion social para los habitantes en condiciones de vulnerabilidad de la Alcaldia Coyoacan.</t>
  </si>
  <si>
    <t>Al termino del año 2024 los habitantes en condiciones de vulnerabilidad de la Alcaldia Coyoacan gozan de suficientes acciones de proteccion social que coadyuvan en la atencion de sus Derechos Humanos y bienestar.</t>
  </si>
  <si>
    <t>Rehabilitacion (pintado) de fachadas de viviendas en colonias con un indice de bienestar social inferior al 80% para el mejoramiento de la imagen urbana.</t>
  </si>
  <si>
    <t>Entrega de apoyos en especie (juguetes) para los niños y niñas en condiciones de vulnerabilidad economica.</t>
  </si>
  <si>
    <t>Compartiendo la mesa, Coyoacan Contigo (entrega de pavos o piernas de cerdo para cena de navidad o fin de año).</t>
  </si>
  <si>
    <t>Contra el frio, Coyoacan Contigo (entrega de cobijas).</t>
  </si>
  <si>
    <t>02CD05</t>
  </si>
  <si>
    <t>Ejercer el servicio publico para toda la ciudadania con controles de calidad en el otorgamiento de eficientes servicios urbanos y programas que fortalezcan la seguridad ciudadana, mejoren la calidad de la poblacion, promueva el desarrollo integral de la comunidad y que genere condiciones de bienestar social, llevando con eficiencia la responsabilidad encomendada por los ciudadanos, a efecto de lograr resultados que den solucion a la demanda social, guiada por los principios de austeridad, honestidad y transparencia, posicionandose como la Alcaldia mas segura, ordenada e incluyente.</t>
  </si>
  <si>
    <t>Ser la Alcaldia mas segura de la Ciudad de Mexico, respetuosa y garante de los derechos de todas y todos los habitantes de Cuajimalpa con los mejores indices de desarrollo humano, con vecinos satisfechos y orgullosos de su pertenencia territorial, con servidores publicos capacitados y comprometidos con las mas nobles causas del servicio publico brindando una atencion ciudadana de excelencia, actuando bajo principios y valores de equidad, etica, justica y responsabilidad.</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</si>
  <si>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de la poblacion total del entonces Distrito Federal, de estos el 48.1% son hombres y el 51.9% son mujeres; lo que implica que se tendran que fortalecer los programas especificos orientados hacia las mujeres, ademas, el INEGI reporta que 11,605 hogares estan representados por jefas de familia, el 26.6% del total de hogares de esta demarcacion. La Alcaldia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</si>
  <si>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Conformar un gobierno vinculado a los vecinos, con eficientes servicios urbanos, programas y acciones que impacten en la mejora de su calidad de vida y la seguridad de su patrimonio. La Alcaldia de Cuajimalpa de Morelos trabajara con responsabilidad, sensibilidad social, respetuosa de los preceptos y disposiciones que establece la Constitucion de la Ciudad de Mexico y las disposiciones Juridicas que norman la vida politica y administrativa de la Ciudad, propiciando la gobernanza, el bienestar ciudadano, procurando siempre el bien comun. Instrumentar un gobierno transparente, austero, innovador, incluyente, promotor de la igualdad y de respeto de los derechos humanos para todas y todos, que fomente y fortalezca la Democracia Participativa entre todos los sectores de la poblacion corresponsabilizandolos del desarrollo de nuestra Demarcacion a fin de reducir las brechas sociales, todo tipo de la violencia de genero y alcanzar mejores niveles de desarrollo humano. Conservar las Areas de Valor Ambiental y Areas Naturales Protegidas como patrimonio natural de Cuajimalpa para continuar siendo generadora de servicios ambientales que apoyen a la sustentabilidad y mejoren la calidad de vida de los vecinos de Cuajimalpa y la Ciudad de Mexico.</t>
  </si>
  <si>
    <t>Deficientes mecanismos de operacion para la atencion ciudadana en la Alcaldia Cuajimalpa.</t>
  </si>
  <si>
    <t>Eficientes mecanismos de operacion para la atencion ciudadana en la Alcaldia Cuajimalpa.</t>
  </si>
  <si>
    <t>Habitantes de la Alcaldia Cuajimalpa que asciende a 217,686 personas.</t>
  </si>
  <si>
    <t>Los habitantes de la Alcaldia Cuajimalpa gozan de un gobierno democratico, transparente e incluyente que atiende de manera eficiente las demandas de sus ciudadanos.</t>
  </si>
  <si>
    <t>Indice que mide el avance en las atenciones juridicas y administrativas para la ciudadania</t>
  </si>
  <si>
    <t>((Asesoria juridica realizado/ Asesoria juridica programado)* 50%) + ((Emitir, ejecutar y resolver visitas de verificacion administrativa en materia de obras y establecimientos mercantiles realizado/ Emitir, ejecutar y resolver visitas de verificacion administrativa en materia de obras y establecimientos mercantiles programado)* 50%)</t>
  </si>
  <si>
    <t>Relacion de personas atendidas por el area juridica y http://cuajimalpa-cdmx.blogspot.com/2017/03/articulo-121-fraccion-vi-indicadores-de.html</t>
  </si>
  <si>
    <t>Para el año 2024 se espera mantener informados a la poblacion de Cuajimalpa en el ambito juridico e incrementar las atenciones en 10%.</t>
  </si>
  <si>
    <t>La poblacion de escasos recursos es un factor vulnerable en el ambito legal, motivo por el cual se realizara asesorias juridicas para el apoyo de ellos.</t>
  </si>
  <si>
    <t>Asesoria juridica</t>
  </si>
  <si>
    <t>Mta. Gabriela Leonor Quiroga Espinoza</t>
  </si>
  <si>
    <t>Directora General Juridica Y De Gobierno</t>
  </si>
  <si>
    <t>Emitir, ejecutar y resolver visitas de verificacion administrativa en materia de obras y establecimientos mercantiles</t>
  </si>
  <si>
    <t>Aumento en la comision de delitos que afecta a la poblacion que habita y transita en la Alcaldia Cuajimalpa.</t>
  </si>
  <si>
    <t>Disminucion en la comision de delitos que afecta a la poblacion que habita y transita en la Alcaldia Cuajimalpa.</t>
  </si>
  <si>
    <t>Alcaldia Cuajimalpa.</t>
  </si>
  <si>
    <t>Los habitantes de la Alcaldia Cuajimalpa disfrutan de un ambiente seguro y libre de violencias en su transito por la demarcacion.</t>
  </si>
  <si>
    <t>Indice que mide el avance en acciones de seguridad que ejecuta la Alcaldia</t>
  </si>
  <si>
    <t>((Patrullaje de la Alcaldia realizado/ Patrullaje de la Alcaldia programado) *34%) + ((Recorridos y presencia policial en la Alcaldia realizado/ Recorridos y presencia policial en la Alcaldia programado) *33%) + ((Atencion a denuncias telefonicas realizado/ Atencion a denuncias telefonicas programado) *33%)</t>
  </si>
  <si>
    <t>Tarjetas invormativas - vitacoras admiistrativas - informes de distribucion de personal y unidades policiacas y http://cuajimalpa-cdmx.blogspot.com/2017/03/articulo-121-fraccion-vi-indicadores-de.html</t>
  </si>
  <si>
    <t>Disminuir la sensibilidad de inseguridad dentro de la demarcacion en un 5% mas de lo que se tiene contemplado al periodo</t>
  </si>
  <si>
    <t>Aumento de la presencia y acciones policiacas en la demarcacion para inhibir la comision del delito en cualquier modalidad.</t>
  </si>
  <si>
    <t>Patrullaje de la Alcaldia.</t>
  </si>
  <si>
    <t>Lic.Sebastian Cima Segura</t>
  </si>
  <si>
    <t>Director Ejecutivo de Seguridad Publica y Asuntos Internos</t>
  </si>
  <si>
    <t>Recorridos y presencia policial en la Alcaldia</t>
  </si>
  <si>
    <t>Atencion a denuncias telefonicas</t>
  </si>
  <si>
    <t>Deficiente prestacion de servicios publicos basicos en la Alcaldia Cuajimalpa.</t>
  </si>
  <si>
    <t>Eficiente prestacion de servicios publicos basicos en la Alcaldia Cuajimalpa.</t>
  </si>
  <si>
    <t>1.Proveer de servicios basicos indispensables que demanda la poblacion. 2. Facilitar el acceso al abanico de servicios publicos que ofrece la Alcaldia para la poblacion.</t>
  </si>
  <si>
    <t>La poblacion de la Alcaldia Cuajimalpa disfruta de los servicios publicos para satisfacer sus necesidades basicas y con ello mejorar su calidad de vida.</t>
  </si>
  <si>
    <t>Indice que mide el avance de ejecucion de los servicios publicos de la Alcaldia</t>
  </si>
  <si>
    <t>((Mantenimiento y sustitucion de alumbrado publico realizado/ Mantenimiento y sustitucion de alumbrado publico programado)* 25%) + ((Mantenimiento y rehabilitacion de areas verdes realizado/ Mantenimiento y rehabilitacion de areas verdes programado)* 25%) + ((Recoleccion de residuos solidos realizado/ Recoleccion de residuos solidos programado)* 25%) + ((Mantenimiento al parque vehicular realizado/ Mantenimiento al parque vehicular programado)* 25%)</t>
  </si>
  <si>
    <t>Formatos de servicio urbanos FSU: Carpeta No. 1.0 Direccion General de Servicios Urbanos y http://cuajimalpa-cdmx.blogspot.com/2017/03/articulo-121-fraccion-vi-indicadores-de.html</t>
  </si>
  <si>
    <t>Proporcionar lugares publicos, vias secundarias iluminados para el desarrollo de sus actividades y esparcimiento de la poblacion, que den sensacion de seguridad, armonia y bienestar.</t>
  </si>
  <si>
    <t>Mantenimiento y sustitucion de alumbrado publico.</t>
  </si>
  <si>
    <t>C. Noel Silvino Guzman Rosales</t>
  </si>
  <si>
    <t>Director de Mejoramiento Urbano</t>
  </si>
  <si>
    <t>Mantenimiento y rehabilitacion de areas verdes</t>
  </si>
  <si>
    <t>Recoleccion de residuos solidos</t>
  </si>
  <si>
    <t>Mantenimiento al parque vehicular.</t>
  </si>
  <si>
    <t>Insuficientes oportunidades de desarrollo educativo, artistico y deportivo en la Alcaldia Cuajimalpa.</t>
  </si>
  <si>
    <t>Suficientes oportunidades de desarrollo educativo, artistico y deportivo en la Alcaldia Cuajimalpa.</t>
  </si>
  <si>
    <t>Indice que mide el avance de las diferentes acciones de la Alcaldia relacionadas con educacion, cultura y recreacion</t>
  </si>
  <si>
    <t>((Eventos deportivos y recreativos realizados en la Alcaldia realizados/ Eventos deportivos y recreativos realizados en la Alcaldia programados)* 34%) + ((Eventos culturales en la Alcaldia realizados/ Eventos culturales en la Alcaldia programados)* 33%) + ((Cursos y actividades sobre concientizacion y difusion de derechos realizados/ Cursos y actividades sobre concientizacion y difusion de derechos programados)* 33%)</t>
  </si>
  <si>
    <t>Registros internos y memoria grafica en la direccion de promocion deportiva y http://cuajimalpa-cdmx.blogspot.com/2017/03/articulo-121-fraccion-vi-indicadores-de.html</t>
  </si>
  <si>
    <t>La poblacion de la Alcaldia tiene mayor acceso al deporte, cultura, educacion y recreacion mejorando su salud fisica y mental, asi como su calidad de vida.</t>
  </si>
  <si>
    <t>Eventos deportivos y recreativos realizados en la Alcaldia.</t>
  </si>
  <si>
    <t>Lic. Carlos Arturo Madrazo Silva</t>
  </si>
  <si>
    <t>Director General De Accion Social, Cultura Y Deporte</t>
  </si>
  <si>
    <t>Eventos culturales en la Alcaldia</t>
  </si>
  <si>
    <t>Lic. Esteban Genaro Garcia Fernandez</t>
  </si>
  <si>
    <t>Director De Cultura Y Turismo</t>
  </si>
  <si>
    <t>Cursos y actividades sobre concientizacion y difusion de derechos</t>
  </si>
  <si>
    <t>Lic. Claudia Yadira Mayren Templos</t>
  </si>
  <si>
    <t>Directora De La Unidad De Igualdad Sustantiva Y Equidad De Genero</t>
  </si>
  <si>
    <t>Insuficiente capacidad de atencion para la salud de la poblacion de la Alcaldia Cuajimalpa.</t>
  </si>
  <si>
    <t>Suficiente capacidad de atencion para la salud de la poblacion de la Alcaldia Cuajimalpa.</t>
  </si>
  <si>
    <t>Poblacion de la Alcaldia Cuajimalpa que asciende a 217,686 personas.</t>
  </si>
  <si>
    <t>Porcentaje de avance en las atenciones medicas. acciones de promocion de la salud de los habitantes de la Alcaldia</t>
  </si>
  <si>
    <t>((Consultas medicas gratuitas realizadas/ Consultas medicas gratuitas programadas) * 100)</t>
  </si>
  <si>
    <t>Control de asistencia y receta medica y http://cuajimalpa-cdmx.blogspot.com/2017/03/articulo-121-fraccion-vi-indicadores-de.html</t>
  </si>
  <si>
    <t>Al cierre del año 2024 se espera tener un incremento de 10% en los servicios de salud que oferta la Alcaldia.</t>
  </si>
  <si>
    <t>Este programa pretende cuidar la salud de la ciudadania que radica en la Alcaldia de Cuajimalpa de Morelos.</t>
  </si>
  <si>
    <t>Consultas medicas gratuitas.</t>
  </si>
  <si>
    <t>Lic. Gustavo Mendoza Figueroa</t>
  </si>
  <si>
    <t>Director General de Desarrollo Social y Humano</t>
  </si>
  <si>
    <t>Insuficientes servicios integrales para animales con dueño de la Alcaldia Cuajimalpa.</t>
  </si>
  <si>
    <t>Suficientes servicios integrales para animales con dueño de la Alcaldia Cuajimalpa.</t>
  </si>
  <si>
    <t>Otorgar servicios integrales para la tutela responsable de los animales con dueño de la Alcaldia Cuajimalpa.</t>
  </si>
  <si>
    <t>Porcentaje de avance en vacunacion a animales de compañia en la Alcaldia</t>
  </si>
  <si>
    <t>((Vacunacion de animales de compañia realizada/ Vacunacion de animales de compañia programada) * 100)</t>
  </si>
  <si>
    <t>Registro mediante cartilla de vacunacion y http://cuajimalpa-cdmx.blogspot.com/2017/03/articulo-121-fraccion-vi-indicadores-de.html</t>
  </si>
  <si>
    <t>Concientizar a la poblacion en el cuidado de la salud de sus mascotas</t>
  </si>
  <si>
    <t>Vacunacion de animales de compañia.</t>
  </si>
  <si>
    <t>Niñas y Niños de 0 – 5.11 años de la Alcaldia Cuajimalpa.</t>
  </si>
  <si>
    <t>Indice que mide el avance en la entrega de apoyos en los CENDIS para la atencion de niñas y niños</t>
  </si>
  <si>
    <t>((Numero de apoyos entregados para en los CENDIS/ Numero de apoyos proyectados anualmente)*100)</t>
  </si>
  <si>
    <t>Reglas de operacion publicadas en la gaceta oficial de la CDMX y registros internos en la direccion de servicios sociales y asistenciales y http://cuajimalpa-cdmx.blogspot.com/2017/03/articulo-121-fraccion-vi-indicadores-de.html</t>
  </si>
  <si>
    <t>Asegurar el servicio de alimentacion a niñas y niños inscritos en el programa, a traves de una buena infraestructura en los CENDI´S. Propiciar la cultura de prevencion a traves de talleres dirigidos a padres o tutores en los CENDI´S de la alcaldia de Cuajimalpa de Morelos. Contribuir en la economia familiar de las niñas y niños inscritos en los CENDI´S, reduciendo las brechas de desigualdad para la poblacion en desventaja social.</t>
  </si>
  <si>
    <t>Alimentacion sana a niñas y niños.</t>
  </si>
  <si>
    <t>Lic. Jonathan Eduardo Hernandez Alva</t>
  </si>
  <si>
    <t>Director De Servicios Sociales Y Asistenciales</t>
  </si>
  <si>
    <t>Servicios educativos y de cuidados en CENDIS</t>
  </si>
  <si>
    <t>La disminucion de las actividades turisticas y productivas desaceleran la generacion de empleos en la Alcaldia Cuajimalpa.</t>
  </si>
  <si>
    <t>El aumento de las actividades turisticas y productivas reactivan la generacion de empleos en la Alcaldia Cuajimalpa.</t>
  </si>
  <si>
    <t>Indice que mide el avance en las acciones de fomento al turismo, empleo y economia que se realiza en la Alcaldia</t>
  </si>
  <si>
    <t>((Vinculacion de emprendedores para apoyos realizado/ Vinculacion de emprendedores para apoyos programado)* 25%) + ((Ferias y caravanas de empleo realizadas/ Ferias y caravanas de empleo programadas)* 25%) + ((Cursos y capacitaciones de impulso para micro y pequeñas empresas realizados/ Cursos y capacitaciones de impulso para micro y pequeñas empresas programados)* 25%) + ((Referencias de pobladores a la bolsa de trabajo realizadas/ Referencias de pobladores a la bolsa de trabajo programadas)* 25%)</t>
  </si>
  <si>
    <t>Informes internos semanales, reclutamientos en explanada y http://cuajimalpa-cdmx.blogspot.com/2017/03/articulo-121-fraccion-vi-indicadores-de.html</t>
  </si>
  <si>
    <t>A mediano plazo se espera tener 1500 beneficiarios y al largo plazo 3000.</t>
  </si>
  <si>
    <t>Vincular al solicitante de empleo con la oferta laboral del sector privado, brindar asesorias para PYMES</t>
  </si>
  <si>
    <t>Vinculacion de emprendedores para apoyos.</t>
  </si>
  <si>
    <t>Lilly Michel Carmona Corte</t>
  </si>
  <si>
    <t>Directora De Area</t>
  </si>
  <si>
    <t>Ferias y caravanas de empleo</t>
  </si>
  <si>
    <t>Cursos y capacitaciones de impulso para micro y pequeñas empresas</t>
  </si>
  <si>
    <t>Pobladores referidos a la bolsa de trabajo.</t>
  </si>
  <si>
    <t>Deficiente infraestructura para la prestacion de servicios publicos basicos en la Alcaldia Cuajimalpa.</t>
  </si>
  <si>
    <t>Eficiente infraestructura para la prestacion de servicios publicos basicos en la Alcaldia Cuajimalpa.</t>
  </si>
  <si>
    <t>Los habitantes de la Alcaldia Cuajimalpa gozan de Infraestructura publica de calidad para la prestacion de servicios que satisfagan sus necesidades.</t>
  </si>
  <si>
    <t>Indice que mide el cumplimiento de obras ejecutadas de acuerdo con los registros de la Direccion General de Obras y Desarrollo Urbano</t>
  </si>
  <si>
    <t>“((Mejoramiento de espacio urbano realizado/ Mejoramiento de espacio urbano programado)* 20%) + ((Rehabilitacion de espacio publico realizado/ Rehabilitacion de espacio publico programado)* 20%) + ((Reencarpetado y balizamiento de vialidades realizado/ Reencarpetado y balizamiento de vialidades programado)* 20%) + ((Avance en la construccion de polideportivo realizado/ Avance en la construccion de polideportivo programado)* 20%) + ((Mejora de señalamiento vial y retiro de publicidad realizado/ Mejora de señalamiento vial y retiro de publicidad programado)* 20%)</t>
  </si>
  <si>
    <t>Proporcionar espacios armoniosos, con sensacion de seguridad y limpieza para el desarrollo de sus actividades y esparcimiento de la poblacion.</t>
  </si>
  <si>
    <t>Mejoramiento de espacio urbano.</t>
  </si>
  <si>
    <t>Rehabilitacion de espacio publico</t>
  </si>
  <si>
    <t>Reencarpetado y balizamiento de vialidades</t>
  </si>
  <si>
    <t>Construccion de polideportivo.</t>
  </si>
  <si>
    <t>Mejora de señalamiento vial y retiro de publicidad.</t>
  </si>
  <si>
    <t>244</t>
  </si>
  <si>
    <t>Apoyos y servicios sociales</t>
  </si>
  <si>
    <t>Insuficiente suministro de agua en cantidad y calidad para los habitantes de la Alcaldia Cuajimalpa.</t>
  </si>
  <si>
    <t>Suficiente suministro de agua en cantidad y calidad para los habitantes de la Alcaldia Cuajimalpa.</t>
  </si>
  <si>
    <t>Alcaldia Cuajimalpa</t>
  </si>
  <si>
    <t>La poblacion de la Alcaldia Cuajimalpa disfruta de su derecho al acceso del agua.</t>
  </si>
  <si>
    <t>Porcentaje de avance en el mantenimiento y sustitucion de la red de agua potable</t>
  </si>
  <si>
    <t>((Mantenimiento y sustitucion de la red secundaria de agua potable realizado/ Mantenimiento y sustitucion de la red secundaria de agua potable programado) * 100%)</t>
  </si>
  <si>
    <t>Registros administrativos de ejecucion de obra (expediente unico) direccion general de obras y desarrollo urbano y http://cuajimalpa-cdmx.blogspot.com/2017/03/articulo-121-fraccion-vi-indicadores-de.html</t>
  </si>
  <si>
    <t>La poblacion mejora la calidad de vida por el accesos a su derecho al agua.</t>
  </si>
  <si>
    <t>Mantenimiento y sustitucion de la red secundaria de agua potable.</t>
  </si>
  <si>
    <t>Arq. Luis Antonio De Jesus Contreras Novelo</t>
  </si>
  <si>
    <t>Director General De Obras Y Desarrollo Urbano</t>
  </si>
  <si>
    <t>Deficiente funcionamiento de la infraestructura de la red secundaria de drenaje y alcantarillado que afecta a la Alcaldia Cuajimalpa.</t>
  </si>
  <si>
    <t>Eficiente funcionamiento de la infraestructura de la red secundaria de drenaje y alcantarillado que afecta a la Alcaldia Cuajimalpa.</t>
  </si>
  <si>
    <t>Los habitantes de la Alcaldia Cuajimalpa cuentan con adecuada infraestructura de la red secundaria de drenaje y alcantarillado, para cubrir los servicios basicos de sanidad.</t>
  </si>
  <si>
    <t>Porcentaje que mide el avance de las acciones de la Alcaldia encaminadas al correcto funcionamiento del drenaje en la Alcaldia</t>
  </si>
  <si>
    <t>((Sustitucion y mantenimiento de la red de drenaje realizado/ Sustitucion y mantenimiento de la red de drenaje programado)* 100)</t>
  </si>
  <si>
    <t>Disminucion de perdidas y prevencion de enfermedades.</t>
  </si>
  <si>
    <t>Sustitucion y mantenimiento de la red de drenaje.</t>
  </si>
  <si>
    <t>Deficiente programacion para los gastos administrativos necesarios para la operacion del Ente Publico de la Ciudad de Mexico.</t>
  </si>
  <si>
    <t>Eficiente programacion para los gastos administrativos necesarios para la operacion del Ente Publico de la Ciudad de Mexico.</t>
  </si>
  <si>
    <t>Los Entes Publicos cuentan con los recursos necesarios para el buen desarrollo de sus funciones</t>
  </si>
  <si>
    <t>Porcentaje que mide el avance en la adquisicion de los recursos necesario para el desempeño de las actividades</t>
  </si>
  <si>
    <t>((Recursos materiales, tecnologicos y de infraestructura adquiridos/ Recursos materiales, tecnologicos y de infraestructura necesarios) *100)</t>
  </si>
  <si>
    <t>Registros administrativos, que se encuentran en la Direccion de Recursos Financieros y la Direccion de Comunicacion Social y http://cuajimalpa-cdmx.blogspot.com /2017/03/articulo-121-fraccion-vi-indicadores-de.html</t>
  </si>
  <si>
    <t>Reforzar la prestacion de servicios publicos.</t>
  </si>
  <si>
    <t>Contratacion de servicios profesionale de capacitacion para los servidores publicosadscritos a esta Alcaldia. Asi como mantener a la poblacion informada de las accipnes, apoyos y obras que la Alcaldia realiza.</t>
  </si>
  <si>
    <t>Recursos materiales, tecnologicos y de infraestructura adquiridos.</t>
  </si>
  <si>
    <t>L.C. Ivan Romero Trujillo</t>
  </si>
  <si>
    <t>Director De Recursos Financieros</t>
  </si>
  <si>
    <t>Ente Publico de la Ciudad de Mexico</t>
  </si>
  <si>
    <t>Los Entes Publicos cuentan con los recursos necesarios para cubrir con las obligaciones judiciales sin riesgos para su operacion.</t>
  </si>
  <si>
    <t>10%</t>
  </si>
  <si>
    <t>Indice que mide el avance en la resolucion de laudos laborales.</t>
  </si>
  <si>
    <t>((Dar seguimiento a los conflictos laborales y el pago de laudos realizado/ Dar seguimiento a los conflictos laborales y el pago de laudos programado)* 80%) + ((Informar al Tribunal de Conciliacion y Arbitraje el pago del laudo realizado/ Informar al Tribunal de Conciliacion y Arbitraje el pago del laudo programado)* 20%)</t>
  </si>
  <si>
    <t>Sentencias de los laudos en expediente y http://cuajimalpa-cdmx.blogspot.com/2017/03/articulo-121-fraccion-vi-indicadores-de.html</t>
  </si>
  <si>
    <t>Continuar con una presupuestacion adecuada que permita cumplir con el pago de las obligaciones judiciales.</t>
  </si>
  <si>
    <t>Atender y cumplir con las sentencias derivado de laudos en tiempo y forma.</t>
  </si>
  <si>
    <t>Dar seguimiento a los conflictos laborales y el pago de laudos.</t>
  </si>
  <si>
    <t>Mtra. Gabriela Leonor Quiroga Espinosa</t>
  </si>
  <si>
    <t>Directora General Juridica y de Gobierno</t>
  </si>
  <si>
    <t>Informar al Tribunal de Conciliacion y Arbitraje el pago del laudo</t>
  </si>
  <si>
    <t>Insuficiente capacidad de reaccion ante las situaciones de riesgo que pueda sufrir la poblacion de la Alcaldia Cuajimalpa de Morelos</t>
  </si>
  <si>
    <t>Suficiente capacidad de reaccion ante las situaciones de riesgo que pueda sufrir la poblacion de la Alcaldia Cuajimalpa de Morelos</t>
  </si>
  <si>
    <t>Poblacion de la Alcaldia que asciende a 217,686 personas.</t>
  </si>
  <si>
    <t>Contribuir a la preveencion y mitigacion de los riesgos, brindando orientacion, asesoria y apoyo de la Gestion Integral del Riesgo y Proteccion Civil, fomentar a la poblacion una cultura a la resistencia mediante la auto proteccion y el auto cuidado, asi como proponer el auxilio necesario a la poblacion de la Alcaldia Cuajimalpa de Morelos, en caso de una contingencia procurando el riesgo a la normalidad lo antes posible.</t>
  </si>
  <si>
    <t>Atender de forma oportuna las solicitudes de la poblacion en casos de emergencia.</t>
  </si>
  <si>
    <t>Indice que mide el avance de las acciones realizadas en materia de Proteccion Civil</t>
  </si>
  <si>
    <t>((Servicio medico de emergencia realizado/ Servicio medico de emergencia programado) * 50%) + ((Capacitaciones en materia de gestion de riesgos y proteccion civil realizado/ Capacitaciones en materia de gestion de riesgos y proteccion civil programado) * 50%)</t>
  </si>
  <si>
    <t>Los registros administrativos se encuentran en la Direccion de Proteccion Civil y Servicios de Emergencia y http://cuajimalpa-cdmx.blogspot.com/2017/03/articulo-121-fraccion-vi-indicadores-de.html</t>
  </si>
  <si>
    <t>Al cierre del año 2024 se espera tener un incremento de 10% en la capacidad de atencion a emergencias.</t>
  </si>
  <si>
    <t>Implementacion de medidas y acciones que sean necesarias para salvaguardar la vida, integridad y salud de la poblacion, asi como sus bienes; la infraestructura y el medio ambiente.</t>
  </si>
  <si>
    <t>Servicio medico de emergencia.</t>
  </si>
  <si>
    <t>T.E.M. Roberto Lima Delgadillo</t>
  </si>
  <si>
    <t>Director De Proteccion Civil Y Servicios De Emergencia</t>
  </si>
  <si>
    <t>Capacitaciones en materia de gestion de riesgos y proteccion civil</t>
  </si>
  <si>
    <t>Insuficientes mecanismos democraticos de participacion ciudadana en la toma de decisiones para la determinacion de proyectos de mejora para las unidades territoriales de la Alcaldia Cuajimalpa.</t>
  </si>
  <si>
    <t>Suficientes mecanismos democraticos de participacion ciudadana en la toma de decisiones para la determinacion de proyectos de mejora para las unidades territoriales de la Alcaldia Cuajimalpa.</t>
  </si>
  <si>
    <t>Indice que mide el de avance en la ejecucion de proyectos del presupuesto participativo en la AlcaldiaIndice que mide el de avance en la ejecucion de proyectos del presupuesto participativo en la Alcaldia.</t>
  </si>
  <si>
    <t>((Dictaminacion de proyectos ciudadanos/ Total proyectos ciudadanos) *50%) + ((Ejecucion de los proyectos ciudadanos realizado/ Total de proyectos ciudadanos ganadores) * 50%)</t>
  </si>
  <si>
    <t>Constancias de validacion de las 38 unidades territoriales emitidas por el IECMY 4 actas de asamblea de los 4 pueblos y barrios originarios y http://cuajimalpa-cdmx.blogspot.com/2017/03/articulo-121-fraccion-vi-indicadores-de.html</t>
  </si>
  <si>
    <t>Llevar de la manera mas eficaz los procedimientos correspondiente al gasto de los proyectos del presupuesto participativo.</t>
  </si>
  <si>
    <t>Dictaminacion de proyectos ciudadanos.</t>
  </si>
  <si>
    <t>Rafael Montiel Zepeda</t>
  </si>
  <si>
    <t>Director De Participacion Ciudadana</t>
  </si>
  <si>
    <t>Ejecucion de los proyectos ciudadanos</t>
  </si>
  <si>
    <t>Aumento en las condiciones de vulnerabilidad de las familias de pobreza y marginacion extrema en la Alcaldia de Cuajimalpa de Morelos.</t>
  </si>
  <si>
    <t>Disminucion en las condiciones de vulnerabilidad de las familias de pobreza y marginacion extrema en la Alcaldia de Cuajimalpa de Morelos.</t>
  </si>
  <si>
    <t>14,104 jefas y jefes de familia de escasos recursos.</t>
  </si>
  <si>
    <t>Atender a jefas y jefes de las familias en situacion de vulnerabilidad mediante apoyos monetarios y/o en especie.</t>
  </si>
  <si>
    <t>Mejora de las condiciones de vida de las personas que se encuentran en situacion de vulnerabilidad.</t>
  </si>
  <si>
    <t>Indice que mide el avance de las acciones realizadas en la Alcaldia para la mejora de la calidad de vida de las familias.</t>
  </si>
  <si>
    <t>((Otorgamiento de apoyos economicos a jefas y jefes de familia que vivan en situacion de pobreza y marginacion. realizado/ Otorgamiento de apoyos economicos a jefas y jefes de familia que vivan en situacion de pobreza y marginacion. programado)* 50%) + ((Atencion y prevencion de la violencia intrafamiliar realizada/ Atencion y prevencion de la violencia intrafamiliar programada)* 50%)</t>
  </si>
  <si>
    <t>Registros internos supervisados por la Jefatura de la Unidad Departamental de Atencion a Grupos Prioritarios. Verificacion en el cumplimiento al 100% de los apoyos a los beneficiarios proyectados de acuerdo a lo establecido en las Reglas de Operacion del Programa Apoyo a Jefas y Jefes de Familia, para el Ejercicio Fiscal 2023, publicada en la Gaceta Oficial de la Ciudad de Mexico Y http://cuajimalpa-cdmx.blogspot.com/2017/03/articulo-121-fraccion-vi-indicadores-de.html</t>
  </si>
  <si>
    <t>Antender a las jefas y jefes de familia a traves del otorgamiento de apoyos economicos y mantener la cantidad de personas beneficiadas por el programa.</t>
  </si>
  <si>
    <t>Disminuir la pobreza extrema y apoyar a mejorar las condiciones de vida de las familias de la Alcaldia que forman parte de grupos vulnerables por la situacion de marginacion y desigualdad en la que viven..</t>
  </si>
  <si>
    <t>Otorgamiento de apoyos economicos a jefas y jefes de familia que vivan en situacion de pobreza y marginacion.</t>
  </si>
  <si>
    <t>Atencion y prevencion de la violencia intrafamiliar</t>
  </si>
  <si>
    <t>Directora de la Unidad de Igualdad Sustantiva y Equidad de Genero</t>
  </si>
  <si>
    <t>Niñas, niños y adolescentes en situacion de pobreza y marginacion extrema que viven en la Alcaldia.</t>
  </si>
  <si>
    <t>Contribuir a la erradicacion de la pobreza de los grupos vulnerables de la poblacion de esta Alcaldia.</t>
  </si>
  <si>
    <t>Niñas y niños y adolescentes de la Alcaldia</t>
  </si>
  <si>
    <t>Entrega de juguetes a niñas, niños y adolescentes en situacion vulnerable dentro de esta demarcacion.</t>
  </si>
  <si>
    <t>Contribuir al ejercicio del entretenimiento y la diversion de los niños, niñas y adolescentes con la entrega de juguetes, con la intencion de favorecer su desarrollo, aprendizaje, union, convivencia y relacion familiar.</t>
  </si>
  <si>
    <t>Porcentaje de entrega de juguetes a niños, niñas y adolescentes que acudan a los eventos de celebracion de festividades especiales en la Alcaldia Cuajimalpa de Morelos.</t>
  </si>
  <si>
    <t>((Numero de juguetes entregados/ Numero de juguetes programados a entregar)*100)</t>
  </si>
  <si>
    <t>Reglas de operacion publicadas en la gaceta oficial de la CDMX y registros internos en la direccion de servicios sociales y asistenciales. Y http://cuajimalpa-cdmx.blogspot.com/2017/03/articulo-121-fraccion-vi-indicadores-de.html</t>
  </si>
  <si>
    <t>Continuar de manera anula con la entrega de juguetes para los niños, niñas y adolescentes de esta alcaldia.</t>
  </si>
  <si>
    <t>Entrega de juguetes a los niños, niñas y adolescentes de esta Alcaldia.</t>
  </si>
  <si>
    <t>Director de Servicios Sociales y Asistenciales</t>
  </si>
  <si>
    <t>02CD06</t>
  </si>
  <si>
    <t>Regirse bajo los principios de certeza, eficacia, imparcialidad, independencia, legalidad, maxima publicidad, objetividad, profesionalismo, transparencia, buena administracion, buen gobierno, y gobierno abierto con plena accesibilidad a la Ciudadania.</t>
  </si>
  <si>
    <t>Promover la participacion ciudadana en la toma de decisiones para brindar mejores practicas de gobierno en la solucion de demandas sociales. Eficientar las respuestas de gobierno y adecuar los procesos de atencion. Brindar seguridad y certeza en la demarcacion territorial.</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</si>
  <si>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asi mismo, en el ambiente tambien se ha convertido en un tema cardinal para el presente y futuro de las sociedades. La huella extractiva que deja la contaminacion en los ecosistemas junto a la creciente demanda de tierra alimento y agua representan un nuevo paradigma para la sustentabilidad de las ciudades y los estados de la nacion. Por lo anterior es destacable la atencion necesaria al crecimiento de la poblacion y su alta concentracion en espacios urbanos con la consecuente necesidad de proporcionar servicios publicos de calidad y servicios privados diversificados y altamente especializados.</t>
  </si>
  <si>
    <t>1. Implementar un gobierno democratico, creando una cultura de rendicion de cuentas mas alla de las que la ley solicita por obligacion, fortaleciendo la profesionalizacion y sensibilizacion de las personas servidoras publicas, con una vision hacia un gobierno totalmente digital, coadyuvando en todo momento al gasto publico eficiente y transparente. 2. Nuestras niñas, niños y adolescentes, son sumamente importantes para este Gobierno, por lo que el acceso universal a la educacion basica es uno de nuestros principales compromisos, disminuyendo los indices de desercion escolar de niñas, niños y adolescentes a nivel basico, incentivando el alto desempeño academico con los mejores promedios en calificaciones de escuelas publicas, otorgandoles un apoyo economico o en especie a la finalizacion de cada ciclo escolar. Inclusion para todos y todas las personas con capacidades diferentes, y eliminar la creencia de que las personas con capacidades diferentes no estan sanas o son menos capaces de hacer cosas por estigma o estereotipos. Incentivar al Deporte y la Competitividad, ya que son parte fundamental del proyecto de Gobierno que se encabeza. Las mujeres en Cuauhtemoc, seran beneficiadas con la promocion de su empoderamiento e independencia economica. 3. La seguridad es un derecho humano, por lo que este gobierno adoptara acciones encaminadas a contar con mejores caminos seguros para mantener la tranquilidad y el orden dentro de las colonias de Cuauhtemoc, con mayor vigilancia, reactivacion de los Bunkers y con ello la disminucion de la comision de delitos.4. En tema de ordenamiento, movilidad y sustentabilidad, se enfocara en la recuperacion de los espacios publicos deteriorados o abandonados para el sano esparcimiento de las familias de la Alcaldia, abarcando plazas, plazuelas, parques publicos, areas infantiles y areas comunes de unidades habitacionales. Se mejoraran las rutas, dias y horarios en materia de recoleccion de desechos solidos para ofrecer alternativas a las personas que por algun motivo no pueden depositar sus desechos en los camiones de basura, evitando la generacion de tiraderos clandestinos que deterioren el espacio publico. 5. Se sostendra un Equipamiento Social Incluyente, implementando soluciones de acceso y fomento al mejoramiento en materia de acceso y diseño urbano, que orienten la inclusion social, el bienestar de las familias y la economia hacia modelos mas eficientes, inclusivos y diversificados, mejorando los espacios publicos, parques, plazas, avenidas, calles, edificios publicos, escuelas de educacion preescolar, primarias y secundarias, mercados publicos y otros que se encuentren en condiciones de deterioro. Nuestros mercados publicos, nos enfocaremos en continuar con la conservacion de las instalaciones, obra publica nueva y otros para beneficio de comerciantes y consumidores de los mercados. En el tema de “Vivienda Bonita”, todo ciudadano tiene derecho a disfrutar de una vivienda digna y decorosa, como lo marca el articulo 4 de nuestra Carta Magna, porque el derecho a la vivienda, es un derecho humano universal, por lo que esta Alcaldia implementara mecanismos para atender a la ciudadania en temas de rehabilitacion y mantenimiento de viviendas en situacion precaria o de vulnerabilidad. 6. El desempeño economico que tenemos como el corazon en la Ciudad de Mexico, nos impulsa a brindar apoyo a micro, pequeños y medianos empresarios de la Alcaldia. Se fomentara el empleo y autoempleo, orientando a las personas que opten por crear condiciones para la generacion de los mismos. Estableceremos convenios con empresarios, universidades, camaras y otros para el fortalecimiento de la economia local, con el objetivo de encontrar alternativas para el fomento al empleo, capacitacion de alto nivel y vinculacion para el fortalecimiento economico y social de los habitantes de la demarcacion. Por ultimo, promover el crecimiento institucional a traves del desarrollo integral de las servidoras y los servidores publicos, fortaleciendo los sistemas de informacion y comunicacion, de los procesos y normativa administrativa para que esto conlleve a una alianza entre los ciudadanos y la Alcaldia Cuauhtemoc.</t>
  </si>
  <si>
    <t>Deficientes mecanismos de operacion para la atencion ciudadana en la Alcaldia Cuauhtemoc.</t>
  </si>
  <si>
    <t>Eficientes mecanismos de operacion para la atencion ciudadana en la Alcaldia Cuauhtemoc.</t>
  </si>
  <si>
    <t>Habitantes de la Alcaldia Cuauhtemoc que asciende a 545,884 personas.</t>
  </si>
  <si>
    <t>Los habitantes de la Alcaldia Cuauhtemoc gozan de un gobierno democratico, transparente e incluyente que atiende de manera eficiente las demandas de sus ciudadanos.</t>
  </si>
  <si>
    <t>Indice que mide el avance de los tramites, servicios y asesorias de los servicios administrativos y operativos que la poblacion requiere.</t>
  </si>
  <si>
    <t>((Tramites y servicios diversos de gestion realizados/Tramites y servicios diversos de gestion programados) *0.25)+((Asuntos y asesorias juridicas y de orientacion a los ciudadanos/ Asuntos y asesorias juridicas y de orientacion a los ciudadanos)*0.25)+((Regualacion de establecimientos mercantiles y comerciales solicitados/Regualacion de establecimientos mercantiles y comerciales aprobados)*0.25)+((Atencion de requerimientos relacionados con la Funcion Publica realizados/ Atencion de requerimientos relacionados con la Funcion Publica programados)*0.25).</t>
  </si>
  <si>
    <t>https://alcaldiacuauhtemoc.mx/portal-de-transparencia/</t>
  </si>
  <si>
    <t>Al cierre del 2024, se espera tener un avance en el indicador del 10%, derivado del cumplimiento de las acciones realizadas de los tramites, servicios, asesorias y regulaciones de los servicios administrativos y operativos que lleva a cabo la Alcaldia para la atencion de solicitudes de la ciudadania.</t>
  </si>
  <si>
    <t>Los habitantes de la Alcaldia Cuauhtemoc gozan de un gobierno que atiende de manera eficiente y oportuna sus las demandas y necesidades.</t>
  </si>
  <si>
    <t>Tramites y servicios diversos de gestion</t>
  </si>
  <si>
    <t>Salvador Santiago Salazar</t>
  </si>
  <si>
    <t>Direccion General de Gobierno</t>
  </si>
  <si>
    <t>Asuntos y asesorias juridicas y de orientacion a los ciudadanos</t>
  </si>
  <si>
    <t>Jose Guadalupe Medina Romero</t>
  </si>
  <si>
    <t>Direccion General Juridica y de Servicios Legales</t>
  </si>
  <si>
    <t>Regulacion de establecimientos mercantiles y comerciales</t>
  </si>
  <si>
    <t>Atencion de requerimientos relacionados con la Funcion Publica.</t>
  </si>
  <si>
    <t>Aumento en la comision de delitos que afecta a la poblacion que habita y transita en la Alcaldia Cuauhtemoc.</t>
  </si>
  <si>
    <t>Disminucion en la comision de delitos que afecta a la poblacion que habita y transita en la Alcaldia Cuauhtemoc.</t>
  </si>
  <si>
    <t>1.Propiciar un ambiente libre de violencias y delitos. 2. Promover una cultura de prevencion que brinde proteccion y seguridad salvaguardando la vida de las personas frente a riesgos y amenazas. 3. Garantizar la disponibilidad del equipo suficiente para atender las necesidades de la ciudadania en materia de seguridad y vigilancia.</t>
  </si>
  <si>
    <t>Los habitantes de la Alcaldia Cuauhtemoc disfrutan de un ambiente seguro y libre de violencias en su transito por la demarcacion.</t>
  </si>
  <si>
    <t>Indice que mide el avance de los operativos, presencias en cuadrantes, mantenimientos y compras de equipos de seguridad y vigilancia para la seguridad de los habitantes de la Alcaldia Cuauhtemoc.</t>
  </si>
  <si>
    <t>((Operativos en las 33 colonias de la Alcaldia realizados/Operativos en las 33 colonias de la Alcaldia programados)*0.25))+((Presencia en cuadrantes destinados/Presencia en cuadrantes necesarios)*0.25)+((Compra y mantenimiento de equipo de seguridad y vigilancia realizados/Compra y mantenimiento de equipo de seguridad y vigilancia programado)*0.25)+((Reconocimiento al merito de la Seguridad Ciudadana y Proteccion Civil otorgados/Reconocimiento al merito de la Seguridad Ciudadana y Proteccion Civil programados)*0.25).</t>
  </si>
  <si>
    <t>Al cierre del 2024, se espera tener un avance en el indicador del 10%, derivado del cumplimiento de las acciones realizadas para salvaguardar la vida y bienestar de los habitantes de la Alcaldia.</t>
  </si>
  <si>
    <t>Los habitantes de la Alcaldia Cuauhtemoc gozan de un gobierno que atiende de manera eficiente y oportuna sus las demandas y necesidades para el disfrute de una vida libre de violencia.</t>
  </si>
  <si>
    <t>Operativos en las 33 colonias de la Alcaldia.</t>
  </si>
  <si>
    <t>Jose Francisco Delagadillo Cadena</t>
  </si>
  <si>
    <t>Director General de Seguridad Ciudadana y Proteccion Civil</t>
  </si>
  <si>
    <t>Presencia en cuadrantes.</t>
  </si>
  <si>
    <t>Mantenimiento y compra de equipo de seguridad y vigilancia.</t>
  </si>
  <si>
    <t>Reconocimiento all merito de la Seguridad Ciudadana y la Gestion Integral del Riesgo y Proteccion civil.</t>
  </si>
  <si>
    <t>Deficiente prestacion de servicios publicos basicos en la Alcaldia Cuauhtemoc.</t>
  </si>
  <si>
    <t>Eficiente prestacion de servicios publicos basicos en la Alcaldia Cuauhtemoc.</t>
  </si>
  <si>
    <t>La poblacion de la Alcaldia Cuauhtemoc disfruta de los servicios publicos para satisfacer sus necesidades basicas y con ello mejorar su calidad de vida.</t>
  </si>
  <si>
    <t>Indice que mide el avance de los servicios publicos que se otorgan a la poblacion de la Alcaldia Cuauhtemoc.</t>
  </si>
  <si>
    <t>((Recoleccion, traslado, tratamiento y disposicion final de residuos solidos y urbanos realizados/ Recoleccion, traslado, tratamiento y disposicion final de residuos solidos y urbanos programados)*0.25) + ((Operacion de panteones, (Inhumaciones, y Cremaciones) realizados/ Operacion de panteones, (Inhumaciones, y Cremaciones programados)*0.25) + ((Mantenimiento y equipamiento a parques y jardines, servicio de poda de arboles/ Mantenimiento y equipamiento a parques y jardines, servicio de poda de arboles programados)*0.25)+ ((Mantenimiento, conservacion y rehabilitacion de banquetas, balizamiento, señalamiento y alumbrado publico en vialidades realizados/ Mantenimiento, conservacion y rehabilitacion de banquetas, balizamiento, señalamiento y alumbrado publico en vialidades programados)*0.25).</t>
  </si>
  <si>
    <t>Al cierre del 2024, se espera tener un avance en el indicador del 10%, derivado del cumplimiento de las acciones realizadas de los servicios administrativos y operativos que lleva a cabo la Alcaldia.</t>
  </si>
  <si>
    <t>Los habitantes de la Alcaldia Cuauhtemoc gozan de un gobierno que atiende de manera eficiente los servicios que demandan los ciudadanos para disfrute de los servicios publicos necesarios.</t>
  </si>
  <si>
    <t>Recoleccion, traslado, tratamiento y disposicion final de residuos solidos y urbanos.</t>
  </si>
  <si>
    <t>Jose Guadalupe Romero Medina</t>
  </si>
  <si>
    <t>Direccion General de Servicios Urbanos</t>
  </si>
  <si>
    <t>Operacion de panteones, (Inhumaciones, y Cremaciones).</t>
  </si>
  <si>
    <t>Mantenimiento y equipamiento a parques y jardines, servicio de poda de arboles.</t>
  </si>
  <si>
    <t>Mantenimiento, conservacion y rehabilitacion de banquetas, balizamiento, señalamiento en vialidades y alumbrado public en vialidades.</t>
  </si>
  <si>
    <t>Insuficientes oportunidades de desarrollo educativo, artistico y deportivo en la Alcaldia Cuauhtemoc.</t>
  </si>
  <si>
    <t>Suficientes oportunidades de desarrollo educativo, artistico y deportivo en la Alcaldia Cuauhtemoc.</t>
  </si>
  <si>
    <t>Indice que mide el avance de los eventos, civicos, artisticos, musicales, culturales y deportivos que realiza la Alcaldia Cuauhtemoc.</t>
  </si>
  <si>
    <t>((Eventos y festividades civicos y de cultura tradicional en la Alcaldia Cuauhtemoc realizados/Eventos y festividades civicos y de cultura tradicional en la Alcaldia Cuauhtemoc programados)*0.25)+((Eventos y festividades civicos y de cultura tradicional en la Alcaldia Cuauhtemoc realizados/Eventos y festividades civicos y de cultura tradicional en la Alcaldia Cuauhtemoc programados)*0.25)+((Eventos deportivos, competencias y activacion fisica para participantes que habitan en la Alcaldia Cuauhtemoc realizados/Eventos deportivos, competencias y activacion fisica para participantes que habitan en la Alcaldia Cuauhtemoc realizados)*0.25)+((Entrega de apoyos economicos a deportistas destacados entregados/ Entrega de apoyos economicos a deportistas destacados programados)*0.25).</t>
  </si>
  <si>
    <t>Al cierre del 2024, se espera tener un avance en el indicador del 50%, derivado del cumplimiento de las acciones realizadas de los eventos civicos, artisticos, musicales, culturales y deportivos que realiza la Alcaldia.</t>
  </si>
  <si>
    <t>Los habitantes de la Alcaldia Cuauhtemoc disfrutan de sus derechos culturales, deportivos, educativos y de recreacion que reafirman su identidad mexicana.</t>
  </si>
  <si>
    <t>Eventos y festividades civicos y de cultura tradicional en la Alcaldia Cuauhtemoc.</t>
  </si>
  <si>
    <t>Nayeli Nora Alva</t>
  </si>
  <si>
    <t>Directora General de los Derechos Culturales, Recreativos y Educativos</t>
  </si>
  <si>
    <t>Presentaciones de Compañias de danza, musica, y teatro.</t>
  </si>
  <si>
    <t>Eventos deportivos, competencias y activacion fisica para participantes que habitan en la Alcaldia Cuauhtemoc.</t>
  </si>
  <si>
    <t>Abraham Calvo Ponce de leon</t>
  </si>
  <si>
    <t>Director General de Desarrollo y Bienestar</t>
  </si>
  <si>
    <t>Entrega de apoyos economicos a deportistas destacados.</t>
  </si>
  <si>
    <t>Insuficiente capacidad de atencion para la salud de la poblacion de la Alcaldia Cuauhtemoc.</t>
  </si>
  <si>
    <t>Suficiente capacidad de atencion para la salud de la poblacion de la Alcaldia Cuauhtemoc.</t>
  </si>
  <si>
    <t>Poblacion de la Alcaldia Cuauhtemoc que asciende a 545,884 personas.</t>
  </si>
  <si>
    <t>La poblacion de la Alcaldia Cuauhtemoc de Mexico recibe programas, actividades y jornadas en salud para la atencion y prevencion de enfermedades para garantizar salud digna y vida saludable.</t>
  </si>
  <si>
    <t>Indice que mide el avance de las atenciones, jornadas, campañas de salud que proporciona la Alcaldia</t>
  </si>
  <si>
    <t>((Atenciones medicas de primer nivel realizadas/Atenciones medicas de primer nivel realizadas)* 0.33)+((Jornadas de salud en la Alcaldia realizadas/Jornadas de salud en la Alcaldia programadas) *0.33)+((Campañas de planificacion familiar y prevencion de enfermedades de trasmision sexual realizadas/Campañas de planificacion familiar y prevencion de enfermedades de trasmision sexual programadas)*0.34).</t>
  </si>
  <si>
    <t>Al cierre del 2024, se espera tener un avance en el indicador del 100% de cobertura de atencion de los habitantes en las jornadas y campañas de salud.</t>
  </si>
  <si>
    <t>Garantizar el acceso a la salud para todos los habitantes de la alcaldia, en especial a las personas de menores ingresos, para que tengan atencion de primer nivel de salud, preventivo y gratuito con medicamentos incluidos para su atencion.</t>
  </si>
  <si>
    <t>Atenciones medicas de primer nivel.</t>
  </si>
  <si>
    <t>Abraham Calvo Ponce de Leon</t>
  </si>
  <si>
    <t>Jornadas de salud en la Alcaldia.</t>
  </si>
  <si>
    <t>Campañas de planificacion familiar y prevencion de enfermedades de trasmision sexual.</t>
  </si>
  <si>
    <t>Insuficientes servicios integrales para animales con dueño de la Alcaldia Cuauhtemoc.</t>
  </si>
  <si>
    <t>Suficientes servicios integrales para animales con dueño de la Alcaldia Cuauhtemoc.Los distintos tipos de animales con dueño de la Alcaldia Cuauhtemoc.</t>
  </si>
  <si>
    <t>Los distintos tipos de animales con dueño de la Alcaldia Cuauhtemoc.</t>
  </si>
  <si>
    <t>Otorgar servicios integrales para la tutela responsable de los animales con dueño de la Alcaldia</t>
  </si>
  <si>
    <t>Los dueños de animales cuentan con servicios integrales para su tenencia y calidad de vida</t>
  </si>
  <si>
    <t>Indice que mide el avance de las campañas, jornadas y servicios de atencion de salud animal que proporciona la Alcaldia.</t>
  </si>
  <si>
    <t>((Campañas de cirugias, esterilizacion y vacunacion animal gratuita realizadas/Campañas de cirugias, esterilizacion y vacunacion animal gratuita programadas)*0.25)+((Jornadas de difusion de tendencia responsable de animales de compañia realizadas/Jornadas de difusion de tendencia responsable de animales de compañia programadas)*0.25)+((Habilitacion de areas para mascotas en parques y jardines en la Alcaldia realizados/Habilitacion de areas para mascotas en parques y jardines en la Alcaldia programados)*0.25)+((Servicios de adiestramiento y adopcion responsable de animales de compañia realizados/Servicios de adiestramiento y adopcion responsable de animales de compañia programados)*0.25).</t>
  </si>
  <si>
    <t>Al cierre del 2024, se espera tener un avance en el indicador del 50%, derivado del cumplimiento de las acciones realizadas de los servicios de atencion y salud animal proporcionados por la Alcaldia.</t>
  </si>
  <si>
    <t>Los habitantes de la Alcaldia Cuauhtemoc gozan de servicios integrales y de calidad para sus animales de compañia.</t>
  </si>
  <si>
    <t>Campañas de cirugias, esterilizacion y vacunacion animal gratuita.</t>
  </si>
  <si>
    <t>Abaham Calvo de Leon</t>
  </si>
  <si>
    <t>Director de Desarrollo y Bienestar</t>
  </si>
  <si>
    <t>Jornadas de difusion de tendencia responsable de animales de compañia.</t>
  </si>
  <si>
    <t>Habilitacion de areas para mascotas en parques y jardines en la Alcaldia.</t>
  </si>
  <si>
    <t>Servicios de adiestramiento y adopcion responsable de animales de compañia.</t>
  </si>
  <si>
    <t>Niñas y Niños de 0 – 5.11 años de la Alcaldia Cuauhtemoc.</t>
  </si>
  <si>
    <t>Indice que mide el avance de los servicios de atencion integral, alimentacion y consultas psicopedagogicas proporcionado a los infantes de 0 a 5.1 años de edad inscritos en los Centros de desarrollo infantil que operan en la Alcaldia Cuauhtemoc.</t>
  </si>
  <si>
    <t>((Atencion integral realiza/Atencion integral programada)*0.33)+((Entrega de alimentos nutritivos/Total de alimentos nutritivos entregados)*0.33)+((Consultas de atencion Psicopedagogica otorgadas/Consultas de atencion Psicopedagogica programadas)*0.33).</t>
  </si>
  <si>
    <t>Al cierre del 2024, se espera tener un avance en el indicador del 100%, derivado del cumplimiento de las atenciones de cuidado infantil proporcionados por la Alcaldia.</t>
  </si>
  <si>
    <t>Ofrecer espacios seguros, garantizando atencion integral para el desarrollo infantil a niñas y niños en edad de 0-5.11 años.</t>
  </si>
  <si>
    <t>Atencion integral a los infantes de 0 a 5.11 años de edad inscritos en los Centros de desarrollo infantil que operan dentro de la Alcaldia.</t>
  </si>
  <si>
    <t>Nayeli Mora Alva</t>
  </si>
  <si>
    <t>Directos General de los Derechos Culturales, Recretativos y Educativos.</t>
  </si>
  <si>
    <t>Entrega de alimentos nutritivos a los infantes de 0 a 5.11 años de edad inscritos en los Centros de desarrollo infantil que operan dentro de la Alcaldia.</t>
  </si>
  <si>
    <t>Consultas de atencion Psicopedagogica a los infantes de 0 a 5.11 años de edad inscritos en los Centros de desarrollo infantil que operan dentro de la Alcaldia.</t>
  </si>
  <si>
    <t>La disminucion de las actividades turisticas y productivas desaceleran la generacion de empleo en la Alcaldia Cuauhtemoc.</t>
  </si>
  <si>
    <t>El aumento de las actividades turisticas y productivas reactivan la la generacion de empleos en la Alcaldia Tlahuac</t>
  </si>
  <si>
    <t>Indice que mide avance de las capacitaciones, proyectos y creditos otorgados a emprendedores de la Alcaldia Cuauhtemoc.</t>
  </si>
  <si>
    <t>((Capacitaciones para el trabajo a personas emprendedoras de la Alcaldia realizados/Capacitaciones para el trabajo a personas emprendedoras de la Alcaldia programados) *0.25)+((Proyectos presentados con impulso emprendedor/Proyectos aprobados con impulso emprendedor) *0.25)+((Creditos solicitados por nuevos emprendedores/Creditos otorgados a nuevos emprendedores)*0.25)+((Campaña de capacitacion para el trabajo realizadas/Campaña de capacitacion para el trabajo programadas)*0.25).</t>
  </si>
  <si>
    <t>Al cierre del 2024, se espera tener un avance en el indicador del 100%, derivado del cumplimiento de las acciones encaminadas al fomento economico a traves de nevos emprendedores de la Alcaldia.</t>
  </si>
  <si>
    <t>Nuevos emprendedores de la Alcaldia Cuauhtemoc, se benefician del crecimiento economico generado a traves de fuentes de empleo generadas de las actividades que ofrece la demarcacion.</t>
  </si>
  <si>
    <t>Capacitaciones para el trabajo a personas emprendedoras de la Alcaldia.</t>
  </si>
  <si>
    <t>Directora General de los Derechos Culturales, Recreativos y Educativos.</t>
  </si>
  <si>
    <t>Proyectos presentados “Impulso emprendedor”.</t>
  </si>
  <si>
    <t>Creditos presentados a nuevos emprendedores.</t>
  </si>
  <si>
    <t>Campañas de capacitacion para el trabajo.</t>
  </si>
  <si>
    <t>Deficiente infraestructura para la prestacion de servicios publicos basicos en la Alcaldia Cuauhtemoc.</t>
  </si>
  <si>
    <t>Eficiente infraestructura para la prestacion de servicios publicos basicos en la Alcaldia Cuauhtemoc.</t>
  </si>
  <si>
    <t>Los habitantes de la Alcaldia Cuauhtemoc gozan de Infraestructura publica de calidad para la prestacion de servicios que satisfagan sus necesidades.</t>
  </si>
  <si>
    <t>Indice que mide avance de las construcciones, rehabilitaciones, ampliaciones y mantenimientos de obra publica realizada en la Alcaldia Cuauhtemoc.</t>
  </si>
  <si>
    <t>((Construccion de banquetas y repavimentacion, rehabilitacion integral de vialidades realizadas/Construccion de banquetas y repavimentacion, rehabilitacion integral de vialidades programadas) *0.20)+((Rehabilitacion de mercados publicos/Total de rehabilitacion de mercados publicos)*0.20)+((Construccion, ampliacion, mantenimiento y rehabilitacion de deportivos/Total de construccion, ampliacion, mantenimiento y rehabilitacion de deportivos) * 0.20)+((Mejoramientos de zonas y sitios historicos realizados/Total de Mejoramientos de zonas y sitios historicos realizados)*0.20)+((Mantenimiento y rehabilitacion de infraestructura educativa realizados/ Total de Mantenimientos y rehabilitacion de infraestructura educativa realizados)*0.20).</t>
  </si>
  <si>
    <t>Lograr el 100% de avance fisico respecto al programa de ejecucion de los proyectos realizados mediante obra publica por contrato.</t>
  </si>
  <si>
    <t>Mejoramiento y rehabilitacion de la infraestructura publica, contribuyendo a mejorar la imagen urbana y la calidad de vida de los habitantes de la Alcaldia Cuauhtemoc.</t>
  </si>
  <si>
    <t>Construccion de banquetas y repavimentacion, rehabilitacion integral de vialidades a traves de obra publica por contrato.</t>
  </si>
  <si>
    <t>Javier Vertiz Macias</t>
  </si>
  <si>
    <t>Director General de Obra y Desarrollo Urbano</t>
  </si>
  <si>
    <t>Rehabilitacion de los mercados publicos a traves de obra publicas por contrato.</t>
  </si>
  <si>
    <t>Construccion, ampliacion, mantenimiento y rehabilitacion de deportivos a traves de obra publica por contrato.</t>
  </si>
  <si>
    <t>Programa de mejoramiento de las zonas y sitios historicos</t>
  </si>
  <si>
    <t>Insuficiente suministro de agua en cantidad y calidad para los habitantes de la Alcaldia Cuauhtemoc.</t>
  </si>
  <si>
    <t>Suficiente suministro de agua en cantidad y calidad para los habitantes de la Alcaldia Cuauhtemoc.</t>
  </si>
  <si>
    <t>La poblacion de la Alcaldia Cuauhtemoc disfruta de su derecho al acceso del agua</t>
  </si>
  <si>
    <t>Porcentaje de avance del mantenimiento y rehabilitacion de la infraestructura hidraulica de agua de la Alcaldia.</t>
  </si>
  <si>
    <t>(Mantenimiento y rehabilitacion de la infraestructura hidraulica en la red de agua potable en la Alcaldia/ Total de mantenimientos y rehabilitaciones de la infraestructura hidraulica en la red de agua potable en la Alcaldia) * 100.</t>
  </si>
  <si>
    <t>Al cierre del 2024, se espera tener un avance en el indicador del 80%, derivado de los mantenimientos y rehabilitacion de la infraestructura de agua potable de la demarcacion.</t>
  </si>
  <si>
    <t>Los habitantes de la Alcaldia gozan del vital liquido en sus hogares, centros de trabajo y espacios de convivencia familiar.</t>
  </si>
  <si>
    <t>Mantenimiento y rehabilitacion en la infraestructura hidraulica de la red de agua potable de la Alcaldia Cuauhtemoc.</t>
  </si>
  <si>
    <t>Deficiente funcionamiento de la infraestructura de la red secundaria de drenaje y alcantarillado que afecta a la Alcaldia Cuauhtemoc.</t>
  </si>
  <si>
    <t>Eficiente funcionamiento de la infraestructura de la red secundaria de drenaje y alcantarillado que afecta a la Alcaldia Cuauhtemoc.</t>
  </si>
  <si>
    <t>Los habitantes de la Alcaldia Cuauhtemoc cuentan con adecuada infraestructura de la red secundaria de drenaje y alcantarillado, para cubrir los servicios basicos de sanidad.</t>
  </si>
  <si>
    <t>Porcentaje de avance del mantenimiento y rehabilitacion de la infraestructura hidraulica de drenaje y alcantarillado de la Alcaldia.</t>
  </si>
  <si>
    <t>(Mantenimiento y rehabilitacion de la red hidraulica de drenaje y alcantarillado/Total de mantenimientos y rehabilitaciones de la red hidraulica de drenaje y alcantarillado) * 100.</t>
  </si>
  <si>
    <t>Al cierre del 2024, se espera tener un avance en el indicador del 80%, derivado de los mantenimientos y rehabilitacion de la infraestructura de la red hidraulica de drenaje y alcantarillado de la demarcacion.</t>
  </si>
  <si>
    <t>Los habitantes de la Alcaldia gozan de un sistema de drenaje y alcantarillado en optimas condiciones</t>
  </si>
  <si>
    <t>Mantenimiento y rehabilitacion de la red hidraulica de drenaje y alcantarillado de las 33 colonias de la Alcaldia Cuauhtemoc.</t>
  </si>
  <si>
    <t>Director GeneraI de Obras y Desarrollo Urbano</t>
  </si>
  <si>
    <t>Deficiente programacion para los gastos administrativos necesarios para la operacion de la Alcaldia Cuauhtemoc.</t>
  </si>
  <si>
    <t>Eficiente programacion para los gastos administrativos necesarios para la operacion de la Alcaldia Cuauhtemoc</t>
  </si>
  <si>
    <t>Areas administrativas y operativas del Ente Publico de la Ciudad de Mexico (Direcciones Generales, Direcciones Ejecutivas, Direcciones de area, Coordinaciones y Gerencias).</t>
  </si>
  <si>
    <t>La Alcaldia Cuahtemoc cuentan con los recursos necesarios para el buen desarrollo de sus funciones.</t>
  </si>
  <si>
    <t>Indice que mide el avance de los recursos materiales y servicios generales que la Alcaldia necesita para su operacion.</t>
  </si>
  <si>
    <t>((Cursos y capacitaciones al personal administrativo y operativo de la Alcaldia realizados/Total de Cursos y capacitaciones al personal administrativo y operativo de la Alcaldia)*0.33)+((Recursos Materiales necesarios para la operacion de la Alcaldia adquiridos/Total de Recursos Materiales necesarios para la operacion de la Alcaldia adquiridos)*0.33)+((Servicios generales necesarios para la operacion de la Alcaldia realizados/Servicios generales necesarios para la operacion de la Alcaldia programados)*034).</t>
  </si>
  <si>
    <t>Al cierre del 2024, se espera tener un avance en el indicador del 80%, derivado los recursos materiales y servicios generales que la Alcaldia necesita.</t>
  </si>
  <si>
    <t>Los Entes Publicos cuentan con los recursos necesarios para el buen desarrollo de sus funciones.</t>
  </si>
  <si>
    <t>Cursos de capacitacion al personal administrativo y operativos de la Alcaldia.</t>
  </si>
  <si>
    <t>Jorge Rodrigo Torres Ortega</t>
  </si>
  <si>
    <t>Director de Recursos Humanos</t>
  </si>
  <si>
    <t>Recursos Materiales necesarios para la operacion de la Alcaldia.</t>
  </si>
  <si>
    <t>Diego Montoya Mayen</t>
  </si>
  <si>
    <t>Director de Recursos Materiales y Servicios Generales</t>
  </si>
  <si>
    <t>Servicios generales necesarios para la operacion de la Alcaldia.</t>
  </si>
  <si>
    <t>Porcentaje de avance de laudos laborales y sentencias pendientes de resolucion en la Alcaldia.</t>
  </si>
  <si>
    <t>(Numero de laudos o sentencias atendidas /Numero de laudos o sentencias Programadas)*100</t>
  </si>
  <si>
    <t>Al cierre del 2024, se espera tener un avance en el indicador del 10%, derivado de los laudos laborales y sentencias de la Alcaldia.</t>
  </si>
  <si>
    <t>La Alcaldia cumple con las sentencias en materia laboral y civil.</t>
  </si>
  <si>
    <t>Resolucion de Laudos y/o sentencias que se tienen en la Alcaldia.</t>
  </si>
  <si>
    <t>Hector Manuel Avalos Martinez</t>
  </si>
  <si>
    <t>Director General de Administracion</t>
  </si>
  <si>
    <t>Insuficiente capacidad de reaccion ante las situaciones de riesgo que pueda sufrir la poblacion de la Alcaldia cuauhtemoc.</t>
  </si>
  <si>
    <t>Suficiente capacidad de reaccion ante las situaciones de riesgo que pueda sufrir la poblacion de la Alcaldia Cuauhtemoc.</t>
  </si>
  <si>
    <t>La poblacion de la Alcaldia Cuauhtemoc posee las previsiones necesarias ante situaciones de riesgo para salvaguardar su integridad.</t>
  </si>
  <si>
    <t>Indice que mide el avance de las capacitaciones, apoyos emergentes, evaluaciones de riesgo y mantenimiento de extintores en materia de Proteccion civil de la Alcaldia.</t>
  </si>
  <si>
    <t>((Capacitaciones en materia de gestion integral de riesgos y proteccion civil a la poblacion en general realizadas/ Capacitaciones en materia de gestion integral de riesgos y proteccion civil a la poblacion en general programadas)*0.25)+((Apoyos a la ciudadania de la demarcacion territorial en caso de riesgo otorgados/Apoyos emergentes a la ciudadania de la demarcacion territorial en caso de riesgo programados)*0.25)+((Evaluacion de inmuebles considerados de riesgo realizadas/Total de Evaluacion de inmuebles considerados de riesgo)*0.25)+((Mantenimiento y revision de extintores que se ubican en los inmuebles de la Alcaldia realizados/ Mantenimiento y revision de extintores que se ubican en los inmuebles de la Alcaldia programados)*0.25).</t>
  </si>
  <si>
    <t>Incrementar las acciones de prevencion y de gestion integral de riesgos en materia de proteccion civil.</t>
  </si>
  <si>
    <t>Fortalecer la cultura de proteccion civil con un enfoque de prevencion en toda la demarcacion y mejorar la capacidad de respuesta ante las emergencias.</t>
  </si>
  <si>
    <t>Capacitacion en materia de gestion integral de riesgos y proteccion civil a la poblacion en general.</t>
  </si>
  <si>
    <t>Jose Francisco Delgadillo Cadena</t>
  </si>
  <si>
    <t>Apoyos a la ciudadania de la demarcacion territorial en caso de riesgo.</t>
  </si>
  <si>
    <t>Evaluacion de inmuebles considerados de riesgo.</t>
  </si>
  <si>
    <t>Mantenimiento y revision de extintores que se ubican en los inmuebles de la Alcaldia.</t>
  </si>
  <si>
    <t>Insuficientes mecanismos democraticos de participacion ciudadana en la toma de decisiones para la determinacion de proyectos de mejora para las unidades territoriales de la Alcaldia Cuauhtemoc.</t>
  </si>
  <si>
    <t>Suficientes mecanismos democraticos de participacion ciudadana en la toma de decisiones para la determinacion de proyectos de mejora para las unidades territoriales de la Alcaldia Cuauhtemoc.</t>
  </si>
  <si>
    <t>Porcentaje de avance de las obras de Presupuesto participativo elegidos para beneficio de la ciudadania.</t>
  </si>
  <si>
    <t>(Proyectos de presupuesto participativo solicitados/Proyectos de presupuesto participativo elegidos)*100.</t>
  </si>
  <si>
    <t>Al cierre del 2024, se espera tener un avance en el indicador del 100%, derivado las propuestas de presupuesto participativo.</t>
  </si>
  <si>
    <t>Los habitantes de la Alcaldia gozan de los proyectos realizados a traves del Presupuesto participativo.</t>
  </si>
  <si>
    <t>Proyectos de presupuesto participativo.</t>
  </si>
  <si>
    <t>La falta de oportunidades y exclusion laboral que viven las personas con enfermedades cronico degenerativas, diagnosticadas con Cancer, se suman las madres que estan al cuidado de hijos con alguna de las anteriores enfermedades congenitas, cronicodegenerativas y/ Oncologicas, en su gran mayoria de los casos les imposibilitan a ejercer un empleo formal, no contando con seguridad social y salud, no pueden cubrir gastos basicos para mejorar su calidad de vida y entorno familiar.</t>
  </si>
  <si>
    <t>1-Apoyo con medicamentos a personas con alguna enfermedad cronica degenerativa (asma, diabetes, enfermedades del corazon, hipertension arterial, artritis) que se encuentren en situacion de vulnerabilidad. 2-Apoyos economicos a madres de familia que cuidan a hijos con enfermedades cognitivas, Oncologicas y/o cronicas degenerativas y por dicha razon no pueden salir a laborar por lo que no pueden cubrir gastos basicos para mejorar su calidad de vida y entorno familiar. 3-Apoyos economicos a personas diagnosticadas con cancer en situacion de vulnerabilidad economica y no cuentan para el traslado y suministro de alimentos.</t>
  </si>
  <si>
    <t>Promover condiciones de igualdad entre la poblacion mas vulnerable, generando bienestar e igualdad de genero y mejorando su calidad de vida a traves de la entrega de apoyos integrales considerando las necesidades de cada comunidad de la alcaldia Cuauhtemoc.</t>
  </si>
  <si>
    <t>Se beneficiaran los habitantes que radican en la demarcacion territorial que se encuentran en situacion de vulnerabilidad y desventaja social y economica, que cumplan con las caracteristicas propias de los mecanismos de operacion.</t>
  </si>
  <si>
    <t>Reconocer el trabajo no remunerado de personas que esten a cargo del cuidado de familiares dependientes directos con alguna enfermedad cronico o neurodegenerativas, terminal, discapacidad. A traves de un subsidio economico cuya duracion sera de un año. 2 Apoyar a las familias que sufran alguna enfermedad, y se encuentren en desventaja socioeconomica mejorando su calidad de vida.</t>
  </si>
  <si>
    <t>Indice que mide el avance de entregas de apoyos integrales relacionados con algun padecimiento cronico degenerativo</t>
  </si>
  <si>
    <t>((Apoyos economico a personas cuidadora otorgados/Apoyos a personas cuidadoras programados)*0.33)+((Apoyos en especie (medicamentos) a personas con alguna enfermedad cronica degenerativa entregados/Apoyos en especie (medicamentos) a personas con alguna enfermedad cronica degenerativa programados)*0.34)+((Apoyo economico a personas diagnosticadas con cancer realizados Apoyo economico a personas diagnosticadas con cancer programados)*0.33).</t>
  </si>
  <si>
    <t>Al cierre del 2024, se espera tener un avance en el indicador del 50%, derivado los apoyos otorgados relacionados con alguna enfermedad cronico degenerativa.</t>
  </si>
  <si>
    <t>Lograr el desarrollo integral, armonico y sostenido de las personas beneficiarias de las acciones integrales, reduciendo la desigualdad.</t>
  </si>
  <si>
    <t>Apoyos economicos para personas que cuidan hijos con enfermedades cognitivas, discapacidad y Oncologicas.</t>
  </si>
  <si>
    <t>Apoyos en especie (medicamentos) a personas con enfermedades cronicodegenerativas.</t>
  </si>
  <si>
    <t>Apoyos economicos para el traslado y suministro de alimentos a personas diagnosticadas con cancer en situacion de vulnerabilidad economica.</t>
  </si>
  <si>
    <t>S232</t>
  </si>
  <si>
    <t>327</t>
  </si>
  <si>
    <t>Promover los derechos humanos y la dignidad de las personas LGBTTTIQ+</t>
  </si>
  <si>
    <t>La discriminacion por orientacion sexual o identidad de genero siempre sera ante todo un tema de derechos y dignidad humana, pero, por si eso fuera poco, tambien es un fenomeno que afecta en su economia. La falta de oportunidades y exclusion laboral que viven las personas lgbtttiq, en una gran mayoria de los casos les imposibilitan a ejercer un empleo formal, no contando con seguridad social y salud, consiguiente se les dificulta cubrir sus gastos basicos para mejorar su calidad de vida y entorno familiar.</t>
  </si>
  <si>
    <t>Se apoyara economicamente a las personas lgbtttiq con enfermedades en situacion de vulnerabilidad Socioeconomica que habiten en la Alcaldia Cuauhtemoc.</t>
  </si>
  <si>
    <t>Coadyuvar en las necesidades que aquejan a la comunidad lgbtttiq +, con un programa economico para que con ello subsanen las necesidades de salud que les aquejan, asi como condiciones de bienestar social en general que residen en la alcaldia Cuauhtemoc.</t>
  </si>
  <si>
    <t>Entregar apoyo economico a personas lgbtttiq para apoyar el ingreso a un servicio medico asi como consumo basico de medicamentos que requieran.</t>
  </si>
  <si>
    <t>Promover el derecho de las personas lgbtttiq en situacion de vulnerabilidad economica que viven y transitan en la alcaldia de Cuauhtemoc combatiendo asi las desigualdades de genero y discriminacion mediante el reconocimiento de las condiciones de exclusion en la que viven las personas lgbtttiq, asi como aumentar su expectativa de vida por el acceso a la salud.</t>
  </si>
  <si>
    <t>Porcentaje de avance del beneficio por la entrega de apoyos economicos a la comunidad LGBTTTIQ+.</t>
  </si>
  <si>
    <t>(Ayudas economicas solicitadas/Ayudas economicas otorgadas)*100.</t>
  </si>
  <si>
    <t>Padron de beneficiarios https://alcaldiacuauhtemoc.mx/portal-de-transparencia/</t>
  </si>
  <si>
    <t>Mantener la cobertura del 100 en los apoyos del programa social</t>
  </si>
  <si>
    <t>Ayuda economica para la comunidad LGBTTTIQ+.</t>
  </si>
  <si>
    <t>Si bien la crisis esta afectando a toda la poblacion, la actual situacion agudiza factores de riesgo ya existentes, que afectan mayoritariamente a la poblacion mas vulnerable. Resulta especialmente preocupante la situacion que enfrentan las familias de menores ingresos con niños, niñas, adolescentes, personas con discapacidad y adultos mayores, considerando que previo a la crisis, la pobreza practicamente duplicaba a la pobreza en otros tramos de edad, los hogares con una socioeconomicamente precaria, situacion que se agudiza en la poblacion indigena, inmigrante. La amenaza de la carencia economica desestabiliza a las familias, generando condiciones de estres e incertidumbre.</t>
  </si>
  <si>
    <t>Apoyar de manera emergente en la calidad y condiciones de vida de los ciudadanos con la entrega de apoyos asi como atencion integral a sus necesidades mas basicas.</t>
  </si>
  <si>
    <t>Reconocer el trabajo no remunerado de personas que esten a cargo del cuidado de familiares dependientes directos con alguna enfermedad cronico o neurodegenerativas, terminal, discapacidad. A traves de un subsidio economico cuya duracion sera de un año.</t>
  </si>
  <si>
    <t>Indice que mide el avance beneficio por la entrega de apoyos emergentes a la ciudadania de la Alcaldia.</t>
  </si>
  <si>
    <t>((Entrega de Aparatos ortopedicos realizados/Entrega de Aparatos ortopedicos progrmados)*0.20)+((Entrega de apoyos alimantarios realizados/Entrega de apoyos alimantarios programados)*0.20)+((Mantenimiento a viviendas realizados/mantenimiento a viviendas programado)*.20)+((Cambio de tinacos otorgados/cambio de tinacos programados)*0.20)+((apoyos funararios otorgados/apoyos funararios programados)*0.20)</t>
  </si>
  <si>
    <t>Lograr una variacion porcentual progresiva del 50% en la entrega de apoyos emergentes a los habitantes de la Alcaldia.</t>
  </si>
  <si>
    <t>Los habitantes de la Alcaldia Cuauhtemoc, cuantas con apoyos en caso de alguna emergencia.</t>
  </si>
  <si>
    <t>Accion social. Entrega de aparatos ortopedicos: sillas de ruedas, bastones de cuatro puntos de apoyo y andaderas para adultos mayores.</t>
  </si>
  <si>
    <t>Apoyo alimentarioen especie (despensas a familias en situacion de vulnerabilidad)</t>
  </si>
  <si>
    <t>Accion social. Mantenimiento a viviendas en situacion de vulnerabilidad (pintura, herreria, impermeabilidad en techos, trabajos de albañileria)</t>
  </si>
  <si>
    <t>Director General de Obras y desarrollo urbano</t>
  </si>
  <si>
    <t>Accion social: Cambiemos nuestro tinaco</t>
  </si>
  <si>
    <t>Accion social. Apoyos Funerarios a personas en situacion vulnerable</t>
  </si>
  <si>
    <t>02CD07</t>
  </si>
  <si>
    <t>Generar condiciones de bienestar para que todos los maderenses tengan acceso a una salud publica de calidad, seguridad expedita y servicios publicos e infraestructura urbana que mejoren sus condiciones de vida.</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</si>
  <si>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</si>
  <si>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La Alcaldía Gustavo A. Madero se localiza en el extremo Noreste de la Ciudad de México, entre los paralelos 19°35 ′00 ′ ′ y 19°27 ′43 ′ ′ N, y los meridianos 99°03 ′45 ′ ′ y 99°11 ′00 ′ ′ W; su altitud se encuentra entre los 2,200 y 2,900 msnm. Al Norte y al Este colinda con los municipios, Tultitlán, Coacalco de Berriozábal y Ecatepec de Morelos; al Sur colinda con las Alcaldías Cuauhtémoc y Venustiano Carranza, y al Oeste con la Alcaldía Azcapotzalco y el Municipio Tlalnepantla de Baz. Tiene una superficie de 8,708.56 ha, que representa el 5.9% del área total de la Ciudad de México; dicha superficie se divide en 7,470.56 ha de suelo urbano y 1,238 ha en suelo de conservación, es decir, el 85.78% y 14.22% (PDDU, 2010). Asimismo, ocupa el segundo lugar en concentración de población entre las 16 alcaldías, con un total de 1, 173,351 habitantes, de los cuales 608,969 son mujeres y 564,382 hombres, que representan un 51.9 y 48.1 por ciento, respectivamente. Los rangos de edad que concentraron mayor población fueron 20 a 24 años (91,577 habitantes), 25 a 29 años (91,448 habitantes) y 30 a 34 años (87,626 habitantes), contando además con 2.81% o 32,972 del total de la población corresponde a personas con identidad indígena, de los cuales el 1.25% de estos habla una lengua indígena, dentro de las que destacan por el número de población: la Náhuatl, Otomí y Totonaco, y el 0.01% de la población no habla español. Las problemáticas más apremiantes en la Alcaldía son en materia de: seguridad, desarrollo social, servicios públicos, economía, grupos vulnerables, violencia familiar y de género, maltrato infantil, y maltrato contra personas adultas mayores. En seguridad, las incidencias de alto impacto más recurrentes reportadas en la Alcaldía Gustavo A. Madero son: homicidio doloso con arma de fuego; secuestro y extorsión; narcomenudeo; robo común con y sin violencia de vehículos; robo común sin violencia a casa habitación; robo común con y sin violencia a negocio; robo común con y sin violencia a transeúntes; delitos patrimoniales en daño a propiedad ajena; lesiones; violaciones y violencia intrafamiliar. En cuanto a desarrollo social, la alcaldía se encuentra marcada por profundos contrates, exclusiones y desigualdades que históricamente han limitado el desarrollo del potencial físico, social y humano necesario para mejorar las condiciones de vida y el bienestar de la ciudadanía. Para atender esta situación se ha reforzado la inclusión social en donde se impulsa la igualdad de derechos sociales para todos los ciudadanos, especialmente para población vulnerable y con menos oportunidades para acceder al pleno acceso de servicios educativos, culturales, infraestructura digna en vivienda y entorno urbano. En cuanto a servicios públicos la Alcaldía GAM diseña programas emergentes para optimizar y mejorar los servicios públicos, a través de un esquema de obra por administración e inversión pública. Respecto al ámbito económico, la población ocupada, en su mayoría trabajadores del sector de servicios, divididos en tareas administrativas, técnicos, funcionarios y profesionistas con una participación del (40.56 por ciento); frente a los comerciantes y trabajadores en servicios diversos (41.49 por ciento) y un porcentaje menor en la industria (16.79 por ciento); en cuanto al sector agropecuario o primario, este es muy reducido (0.10 por ciento). A raíz de la Pandemia originada por el SARS-COV2 la economía se encuentra en un proceso de reactivación, en este escenario es fundamental el impulso a la generación de proyectos para la microempresa (Mipymes). En materia de Grupos de Atención Prioritaria, cerca de 10% de las mujeres capitalinas han sufrido violencia en el ámbito familiar, ya sea emocional, física, económica, patrimonial y sexual. En las Alcaldías de Iztapalapa, Gustavo A. Madero, Cuauhtémoc, Tlalpan y Álvaro Obregón se registra el mayor número de averiguaciones por lesiones dolosas, violencia familiar, abuso, acoso sexual y violación, así como feminicidios contra mujeres y niñas. Por su parte, el maltrato infantil responde a diversas características de las comunidades y las sociedades que pueden aumentar el riesgo entre ellas: las desigualdades sociales y de género, la falta de vivienda adecuada o de servicios de apoyo a las familias y las instituciones. Los niveles elevados de desempleo o pobreza. La disponibilidad fácil del alcohol y las drogas. Las políticas y programas insuficientes de prevención del maltrato, la pornografía, la prostitución y el trabajo infantiles. Las normas sociales y culturales que debilitan el estatus del niño en las relaciones con sus padres o fomentan la violencia hacia los demás, los castigos físicos o la rigidez de los papeles asignados a cada sexo. El maltrato contra personas adultas mayores se manifiesta a través de violencia familiar, abuso de confianza, allanamiento, amenazas, daño en propiedad ajena, despojo, fraude, homicidios, lesiones, omisión de auxilio o de cuidado, robos, usurpación de identidad, tentativa de extorsión, extorsión según los datos de la Fiscalía General de Justicia de la Ciudad de México.</t>
  </si>
  <si>
    <t>1. Crear un gobierno cercano a la gente, que promueva la austeridad y el uso de nuevas tecnologias que contribuyan al gasto eficiente de los recursos publicos. 2. Brindar a la poblacion los servicios publicos indispensables como son: Seguridad publica, limpia, alumbrado publico, suministro y cuidado del agua potable, infraestructura vial y transporte publico. 3. Proveer de servicios de salud cercanos, asi como impulsar la practica del deporte como garantia de una vida mas saludable. 4. Promover una educacion de calidad, asi como la promocion de actividades culturales. 5. Atencion a prioritaria a grupos vulnerables de la poblacion. 6. Impulsar el desarrollo economico de la Alcaldia. 7. Fomentar la cultura del cuidado y preservacion del medio ambiente.</t>
  </si>
  <si>
    <t>Deficientes mecanismos de operacion para la atencion ciudadana en la Alcaldia Guastavo A. Madero.</t>
  </si>
  <si>
    <t>Eficientes mecanismos de operacion para la atencion ciudadana en la Alcaldia Guastavo A. Madero.</t>
  </si>
  <si>
    <t>Habitantes de la Alcaldia Guastavo A. Madero que asciende a 1,173,351 personas.</t>
  </si>
  <si>
    <t>Los habitantes de la Alcaldia Guastavo A. Madero gozan de un gobierno democratico, transparente e incluyente que atiende de manera eficiente las demandas de sus ciudadanos.</t>
  </si>
  <si>
    <t>Indice que mide el avance de las audiencias publicas; atencion a solicitudes y tramites ciudadanos; eventos y talleres para el fomento de la participacion ciudadana; atencion a solicitudes de informacion publica y acciones de reordenamiento del comercio en la via publica de la Alcaldia.</t>
  </si>
  <si>
    <t>((Numero de audiencias publicas realizadas/Numero de audiencias publicas programadas)*.20 + (Numero de atenciones a solicitudes y tramites ciudadanos realizados/ Numero de atenciones a solicitudes y tramites ciudadanos programados)*.16 + (Numero de eventos y talleres para el fomento de la participacion ciudadana realizados/ Numero de eventos y talleres para el fomento de la participacion ciudadana programados)*.16 + (Numero de atenciones a solicitudes de informacion publica realizadas/Numero de atenciones a solicitudes de informacion publica programadas)*.16 + (Numero de acciones de reordenamiento del comercio en la via publica realizadas/Numero de acciones de reordenamiento del comercio en la via publica programadas)*.16 + (Apoyos para el desarrollo de habilidades, fomento al desarrollo economico y social de la comunidad (Pro-Social) entregados / Apoyos para el desarrollo de habilidades, fomento al desarrollo economico y social de la comunidad (Pro-Social) programados)*.16)</t>
  </si>
  <si>
    <t>Pagina de transparencia de la Alcaldia http://www.gamadero.cdmx.gob.mx/GAM/Transparencia2020/</t>
  </si>
  <si>
    <t>Los habitantes de la Alcaldia Gustavo A. Madero disfrutan de un gobierno eficiente y eficaz que satisface sus demandas ciudadanas y fortalece la transparencia e inclusion.</t>
  </si>
  <si>
    <t>Audiencias publicas realizadas (dialogos maderenses).</t>
  </si>
  <si>
    <t>Lic. Rafael Bustamante Martinez</t>
  </si>
  <si>
    <t>Director General de Participacion Ciudadana y Gestion Social</t>
  </si>
  <si>
    <t>Solicitudes y tramites ciudadanos realizados</t>
  </si>
  <si>
    <t>Eventos y talleres para el fomento de la participacion ciudadana realizados</t>
  </si>
  <si>
    <t>Atencion a solicitudes de informacion publica realizadas</t>
  </si>
  <si>
    <t>Lic. Ana Maria Alvarado Morales</t>
  </si>
  <si>
    <t>Directora Ejecutiva de Transparencia, Acceso a la Informacion y Planeacion del Desarrollo</t>
  </si>
  <si>
    <t>Reordenamiento del comercio en la via publica ejecutadas</t>
  </si>
  <si>
    <t>Lic. Enrique Rodrigo Rojas Serafin</t>
  </si>
  <si>
    <t>Director General de Asuntos Juridicos y de Gobierno.</t>
  </si>
  <si>
    <t>Apoyos para el desarrollo de habilidades, fomento al desarrollo economico y social de la comunidad (Pro-Social)</t>
  </si>
  <si>
    <t>Ruben Linares Flores</t>
  </si>
  <si>
    <t>Director General de Desarrollo Social</t>
  </si>
  <si>
    <t>Aumento en la comision de delitos que afecta a la poblacion que habita y transita en la Alcaldia Gustavo A. Madero.</t>
  </si>
  <si>
    <t>Disminucion en la comision de delitos que afecta a la poblacion que habita y transita en la Alcaldia Gustavo A. Madero.</t>
  </si>
  <si>
    <t>Habitantes de la Alcaldia Gustavo A. Maderoque asciende a 1,173,351 personas.</t>
  </si>
  <si>
    <t>Los habitantes de la Alcaldia Gustavo A. Madero disfrutan de un ambiente seguro y libre de violencias en su transito por la demarcacion.</t>
  </si>
  <si>
    <t>Indice que mide el avance en las acciones para la prevencion del delito y las acciones operativas y de prevencion de delitos de alto impacto en zonas de mayor incidencia delictiva de la Alcaldia.</t>
  </si>
  <si>
    <t>((Numero de acciones de prevencion del delito realizadas/ Numero de acciones de prevencion del delito programadas) *.50 + (Numero de acciones operativas y de prevencion de delitos de alto impacto realizadas/ Numero de acciones operativas y de prevencion de delitos de alto impacto programadas) *.50)</t>
  </si>
  <si>
    <t>Reducir los delitos de alto impacto en un 50% y reducir en un 30% la percepcion de inseguridad en el trienio</t>
  </si>
  <si>
    <t>Las personas que visitan y que viven en la Alcaldia Gustavo A. Madero perciben y disfrutan de un ambiente seguro y libre de violencias en su transito por la demarcacion.</t>
  </si>
  <si>
    <t>Acciones para la prevencion del delito realizadas</t>
  </si>
  <si>
    <t>Mtro. Jose Francisco Villagomez Pulido</t>
  </si>
  <si>
    <t>Director Ejecutivo de Seguridad Ciudadana, Gestion Integral de Riesgos y Proteccion Civil en la Alcaldia Gustavo A. Madero</t>
  </si>
  <si>
    <t>Acciones operativas y de prevencion de delitos de alto impacto realizadas</t>
  </si>
  <si>
    <t>Deficiente prestacion de servicios publicos basicos en la Alcaldia Gustavo A. Madero.</t>
  </si>
  <si>
    <t>Eficiente prestacion de servicios publicos basicos en la Alcaldia Gustavo A. Madero.</t>
  </si>
  <si>
    <t>Habitantes de la Alcaldia Gustavo A. Madero que asciende a 1,173,351 personas.</t>
  </si>
  <si>
    <t>La poblacion de la Alcaldia Gustavo A. Madero disfruta de los servicios publicos para satisfacer sus necesidades basicas y con ello mejorar su calidad de vida.</t>
  </si>
  <si>
    <t>Indice que mide el avance de la recoleccion de basura (organica e inorganica); distribucion de agua potable; mantenimiento y rehabilitacion de parques y jardines y atencion y servicios de panteones en la Alcaldia.</t>
  </si>
  <si>
    <t>((total de basura recolectada/total de basura programada a recolectar) *.30 + (total de metros cubicos agua potable distribuida/total de metros cubicos de agua potable programada a ser solicitada) *.30 + (mantenimientos y rehabilitacion de parques y jardines realizados/mantenimientos y rehabilitacion de parques y jardines programados) *.20 + (atenciones y servicios de panteones realizados/atenciones y servicios de panteones programados a solicitar) *.20)</t>
  </si>
  <si>
    <t>Los habitantes de la Alcaldia Gustavo A. Madero disfrutan de una mejor calidad de vida a traves servicios publicos suficientes y de calidad que se les ofrecen</t>
  </si>
  <si>
    <t>Recoleccion de basura (organica e inorganica) realizada</t>
  </si>
  <si>
    <t>Ing. Ligia Ileana Moulinie Adame</t>
  </si>
  <si>
    <t>Directora General de Servicios Urbanos</t>
  </si>
  <si>
    <t>Distribucion de agua potable realizada</t>
  </si>
  <si>
    <t>Director General de Asuntos Juridicos y de Gobierno</t>
  </si>
  <si>
    <t>Mantenimiento y rehabilitacion de parques y jardines realizado</t>
  </si>
  <si>
    <t>Atencion y servicios de panteones realizados</t>
  </si>
  <si>
    <t>Insuficientes oportunidades de desarrollo educativo, artistico y deportivo en la Alcaldia Gustavo A. Madero.</t>
  </si>
  <si>
    <t>Suficientes oportunidades de desarrollo educativo, artistico y deportivo en la Alcaldia Gustavo A. Madero.</t>
  </si>
  <si>
    <t>Indice que mide la realizacion de actividades culturales, organizacion de torneos y competencias deportivas, festividades patrias y recorridos turisticos, proyectos comunitarios y regularizacion academica para el ingreso a la preparatoria de la Alcaldia</t>
  </si>
  <si>
    <t>((Actividades culturales realizadas/ Actividades culturales programadas)* 20%) + ((Organizacion de torneos y competencias deportivas realizadas/ Organizacion de torneos y competencias deportivas programadas)* 20%) + ((Festividades patrias y recorridos turisticos realizadas/ Festividades patrias y recorridos turisticos programadas)* 20%) + ((Proyectos comunitarios realizados/ Proyectos comunitarios programados)* 20%) + ((Regularizacion academica para el ingreso a la preparatoria realizada/ Regularizacion academica para el ingreso a la preparatoria programada)* 20%)</t>
  </si>
  <si>
    <t>Los habitantes de la Alcaldia Gustavo A. Madero disfrutan del pleno ejercicios de sus derechos (educacion, cultura y deporte) a traves del desarrollo de habilidades que impulsan y mejoran su desarrollo personal.</t>
  </si>
  <si>
    <t>Actividades culturales realizadas</t>
  </si>
  <si>
    <t>Lic. Octavio Rodrigo Dominguez Sanchez</t>
  </si>
  <si>
    <t>Coordinador de Seguimiento de Cultura, Recreacion y Deporte</t>
  </si>
  <si>
    <t>Organizacion de torneos y competencias deportivas</t>
  </si>
  <si>
    <t>Festividades patrias y recorridos turisticos</t>
  </si>
  <si>
    <t>Proyectos comunitarios realizados</t>
  </si>
  <si>
    <t>Regularizacion academica para el ingreso a la preparatoria</t>
  </si>
  <si>
    <t>Insuficiente capacidad de atencion para la salud de la poblacion de la Alcaldia Gustavo A. Madero.</t>
  </si>
  <si>
    <t>Suficiente capacidad de atencion para la salud de la poblacion de la Alcaldia Gustavo A. Madero.</t>
  </si>
  <si>
    <t>La poblacion de la Alcaldia Gustavo A. Madero recibe programas, actividades y jornadas en salud para la atencion y prevencion de enfermedades para garantizar salud digna y vida saludable.</t>
  </si>
  <si>
    <t>Indice que mide el avance de consultas medicas; pruebas de deteccion de enfermedades cronico degenerativas (transmisibles y no transmisibles) y talleres de salud sexual y reproductiva realizados por la Alcaldia</t>
  </si>
  <si>
    <t>((total de consultas medicas realizadas/total de consultas medicas programadas) *.35 + (total de pruebas de deteccion de enfermedades cronico degenerativas realizadas/total de pruebas de deteccion de enfermedades cronico degenerativas programadas) *.35 + (total de salud sexual y reproductiva realizados/total de salud sexual y reproductiva realizados) *.30)</t>
  </si>
  <si>
    <t>Los habitantes de la Alcaldia Gustavo A. Madero acceden a un servicio de salud con atencion oportuna que incrementa el control de enfermedades detectadas, asi como la disminucion de la poblacion afectada</t>
  </si>
  <si>
    <t>Consultas de medicina general realizadas</t>
  </si>
  <si>
    <t>Pruebas de deteccion de enfermedades cronico degenerativas transmisibles y no transmisibles realizadas</t>
  </si>
  <si>
    <t>Talleres de salud sexual y reproductiva</t>
  </si>
  <si>
    <t>Insuficientes servicios integrales para animales con dueño de la Alcaldia Gustavo A. Madero.</t>
  </si>
  <si>
    <t>Suficientes servicios integrales para animales con dueño de la Alcaldia Gustavo A. Madero.</t>
  </si>
  <si>
    <t>Los distintos tipos de animales con dueño de la Alcaldia Gustavo A. Madero.</t>
  </si>
  <si>
    <t>Porcentaje de avance en la realizacion de campañas de vacunacion y esterilizacion animal que realiza la Alcaldia</t>
  </si>
  <si>
    <t>((total de campañas de vacunacion y esterilizacion animal realizadas/total de campañas de vacunacion y esterilizacion animal programadas) *100</t>
  </si>
  <si>
    <t>Los dueños de animales acceden a servicios integrales para su cuidado y tenencia, asi como, una mejor calidad de vida.</t>
  </si>
  <si>
    <t>Campañas de vacunacion y esterilizacion animal realizadas</t>
  </si>
  <si>
    <t>Niñas y Niños de 0 – 5.11 años de la Alcaldia Gustavo A. Madero.</t>
  </si>
  <si>
    <t>Indice que mide el avance de atencion a niños de 0 a 5.11 años; porciones nutricionales (alimentos) y atenciones psicologicas entregados en los CACIS de la Alcaldia.</t>
  </si>
  <si>
    <t>((total de niños de 0 a 5.11 años inscritos en los CACIS/total de solicitudes de inscripcion recibidas) *.40 + (porciones nutricionales (alimentos) entregados/total de porciones nutricionales (alimentos) programados) *.35 +(total de atenciones psicologicas realizadas/total de atenciones psicologicas programadas) *.25)</t>
  </si>
  <si>
    <t>La poblacion infantil de 0 a 5.11 años recibe un servicio integral en su cuidado cotidiano, en cuanto a alimentacion sana e integracion psicosocial con vista a su incorporacion al sistema escolar basico.</t>
  </si>
  <si>
    <t>Atencion a niños de 0 a 5.11 años en CACIS</t>
  </si>
  <si>
    <t>Porciones nutricionales (alimentos) entregados</t>
  </si>
  <si>
    <t>Atencion psicologica proporcioonada</t>
  </si>
  <si>
    <t>La disminucion de las actividades turisticas y productivas desaceleran la generacion de empleos en la Alcaldia Gustavo A. Madero.</t>
  </si>
  <si>
    <t>El aumento de las actividades turisticas y productivas reactivan la generacion de empleos en la Alcaldia Gustavo A. Madero.</t>
  </si>
  <si>
    <t>Poblacion de la Alcaldia Gustavo A. Madero que asciende a 1,173,351 personas.</t>
  </si>
  <si>
    <t>La poblacion de la Alcaldia Gustavo A. Madero se beneficia del crecimiento economico que genera fuentes de empleo mediante el desarrollo de actividades turisticas, comerciales y productivas.</t>
  </si>
  <si>
    <t>Indice que mide el avance de las gestiones de creditos para Mypimes y mercados publicos, ferias para la promocion del empleo y de bienes y servicios, cursos y asesorias para Mypimes y locatarios de mercados, asi como las actividades de mejoramiento de la imagen urbana realizadas en la Alcaldia.</t>
  </si>
  <si>
    <t>((total de gestiones de creditos realizadas/total de gestiones de creditos solicitadas) *.30 + (ferias realizadas/ferias programadas) *.30 + (Cursos y asesorias realizadas/cursos y asesorias programada) *.10 + (Mejoramiento de la imagen urbana (PROCOMUR) realizado/ Mejoramiento de la imagen urbana (PROCOMUR) programado) *.30)</t>
  </si>
  <si>
    <t>El crecimiento economico y generacion de empleos a traves del impulso de la Mypimes y negocios locales (mercados) en la Alcaldia aumenta la derrama economica que contribuye al desarrollo de la Ciudad de Mexico.</t>
  </si>
  <si>
    <t>Gestion creditos para Mipymes y Mercados Publicos ante instancias de gobierno</t>
  </si>
  <si>
    <t>Aaron Quiroz Jimenez</t>
  </si>
  <si>
    <t>Director Ejecutivo de Desarrollo Economico</t>
  </si>
  <si>
    <t>Ferias para la promocion del empleo y de bienes y servicios realizadas</t>
  </si>
  <si>
    <t>Cursos y asesorias para Mipymes y locatarios de mercados realizadas</t>
  </si>
  <si>
    <t>Mejoramiento de la imagen urbana (PROCOMUR)</t>
  </si>
  <si>
    <t>Deficiente infraestructura para la prestacion de servicios publicos basicos en la Alcaldia Gustavo A. Madero.</t>
  </si>
  <si>
    <t>Eficiente infraestructura para la prestacion de servicios publicos basicos en la Alcaldia Gustavo A. Madero.</t>
  </si>
  <si>
    <t>Los habitantes de la Alcaldia Gustavo A. Madero gozan de Infraestructura publica de calidad para la prestacion de servicios que satisfagan sus necesidades.</t>
  </si>
  <si>
    <t>Indice que mide el avance de las acciones de rehabilitacion, mantenimiento y recuperacion de espacios publicos; acciones de rehabilitacion y mantenimiento de planteles escolares de nivel basico, atenciones a zonas de riesgo y rehabilitacion y mantenimiento de edificios publicos de la Alcaldia</t>
  </si>
  <si>
    <t>((total de acciones de rehabilitacion, mantenimiento y recuperacion de espacios publicos realizadas/total de acciones de rehabilitacion, mantenimiento y recuperacion de espacios publicos programadas)*.30 +(total de acciones de rehabilitacion y mantenimiento de planteles escolares de nivel basico realizadas/ total de acciones rehabilitacion y mantenimiento de planteles escolares de nivel basico programadas)*.20 +(total de zonas de alto riesgo atendidas/total de zonas de alto riesgo programadas a atender)*.25 + (total de acciones de rehabilitacion y mantenimiento de edificios publicos realizadas/ total de acciones de rehabilitacion y mantenimiento de edificios publicos programadas)*.25)</t>
  </si>
  <si>
    <t>La infraestructura de calidad con que cuenta la Alcaldia beneficia y satisface a sus habitantes y visitantes en el desarrollo de sus actividades y en el disfrute de los servicios publicos</t>
  </si>
  <si>
    <t>Rehabilitacion, mantenimiento y recuperacion de espacios publicos</t>
  </si>
  <si>
    <t>Rehabilitacion y mantenimiento de planteles escolares de nivel basico</t>
  </si>
  <si>
    <t>Ing. Oscar L. Diaz Gonzalez Palomas</t>
  </si>
  <si>
    <t>Atencion a zonas de riesgo de la Alcaldia</t>
  </si>
  <si>
    <t>Rehabilitacion y mantenimiento de edificios publicos</t>
  </si>
  <si>
    <t>Insuficiente suministro de agua en cantidad y calidad para los habitantes de la Alcaldia Gustavo A. Madero.</t>
  </si>
  <si>
    <t>Suficiente suministro de agua en cantidad y calidad para los habitantes de la Alcaldia Gustavo A. Madero.</t>
  </si>
  <si>
    <t>La poblacion de la Alcaldia Gustavo A. Madero disfruta de su derecho al acceso del agua.</t>
  </si>
  <si>
    <t>porcentaje que mide el avance de metros lineales rehabilitados y en conservacion de la red secundaria del sistema de agua potable de la Alcaldia.</t>
  </si>
  <si>
    <t>((total de metros lineales en rehabilitacion y conservacion de la red secundaria del sistema de agua potable realizados/total de metros lineales en rehabilitacion y conservacion de la red secundaria del sistema de agua potable programadas) *100</t>
  </si>
  <si>
    <t>Los habitantes de la Alcaldia disfrutan del acceso continuo, suficiente y salubre del agua potable derivado de las condiciones optimas de la red del sistema de aguas.</t>
  </si>
  <si>
    <t>Rehabilitacion y conservacion de la red secundaria del sistema de agua potable</t>
  </si>
  <si>
    <t>Deficiente funcionamiento de la infraestructura de la red secundaria de drenaje y alcantarillado que afecta a la Alcaldia Gustavo A. Madero.</t>
  </si>
  <si>
    <t>Eficiente funcionamiento de la infraestructura de la red secundaria de drenaje y alcantarillado que afecta a la Alcaldia Gustavo A. Madero.</t>
  </si>
  <si>
    <t>Los habitantes de la Alcaldia Gustavo A. Madero cuentan con adecuada infraestructura de la red secundaria de drenaje y alcantarillado, para cubrir los servicios basicos de sanidad.</t>
  </si>
  <si>
    <t>Porcentaje que mide el avance de los metros lineales en rehabilitacion y conservacion de la red secundaria del de drenaje y alcantarillado de la Alcaldia.</t>
  </si>
  <si>
    <t>((total de metros lineales en rehabilitacion y conservacion de la red secundaria del sistema drenaje y alcantarillado realizadas/total de metros lineales en rehabilitacion y conservacion de la red secundaria del sistema de drenaje y alcantarillado programadas) *100</t>
  </si>
  <si>
    <t>Los habitantes de la Alcaldia disfrutan de una red secundaria de drenaje y alcantarillado que cubre sus necesidades de sanidad y contribuye a un mejor desagüe en tiempos de lluvia que evita inundaciones temporales en colonias.</t>
  </si>
  <si>
    <t>Rehabilitacion y conservacion de la red secundaria del sistema de drenaje y alcantarillado</t>
  </si>
  <si>
    <t>Deficiente programacion para los gastos administrativos necesarios para la operacion de la Alcaldia Gustavo A. Madero.</t>
  </si>
  <si>
    <t>Eficiente programacion para los gastos administrativos necesarios para la operacion de la Alcaldia Gustavo A. Madero.</t>
  </si>
  <si>
    <t>Areas administrativas y operativas de la Alcaldia Gustavo A. Madero (Direcciones Generales, Direcciones Ejecutivas, Direcciones de area, Coordinaciones y Gerencias).</t>
  </si>
  <si>
    <t>La Alcaldia Gustavo A. Madero cuenta con los recursos necesarios para el buen desarrollo de sus funciones.</t>
  </si>
  <si>
    <t>Indice que mide el avance de las adquisiciones realizadas, mantenimientos generales, cursos de capacitacion y regularizacion y operacion de Centros de Servicios de la Alcaldia.</t>
  </si>
  <si>
    <t>((total de adquisiciones realizadas/total de adquisiciones programadas) *.25 + (mantenimientos generales realizados/mantenimientos generales programados) *.25 + (cursos de capacitacion realizados/cursos de capacitacion programados) *.25 +(acciones de regularizacion y operacion de centros de servicios realizadas y acciones de regularizacion y operacion de centros de servicios programados) *.25)</t>
  </si>
  <si>
    <t>Continuar eficientando el gasto operativo de la Alcaldia.</t>
  </si>
  <si>
    <t>La Alcaldia Gustavo A. Madero utiliza eficientemente sus recursos para la generacion de bienes y servicios de calidad que ofrece a su poblacion</t>
  </si>
  <si>
    <t>Adquisiciones realizadas</t>
  </si>
  <si>
    <t>Lic. Eric Abel Hernandez Mercado</t>
  </si>
  <si>
    <t>Director Ejecutivo de Mejora Continua a la Gestion Gubernamental</t>
  </si>
  <si>
    <t>Mantenimiento general</t>
  </si>
  <si>
    <t>Oscar Francisco Nuñez Villa</t>
  </si>
  <si>
    <t>Cursos de capacitacion realizados</t>
  </si>
  <si>
    <t>Regularizacion y operacion de Centros de Servicios</t>
  </si>
  <si>
    <t>Alcaldia Gustavo A. Madero.</t>
  </si>
  <si>
    <t>La Alcaldia Gustavo A. Madero cuenta con los recursos necesarios para cubrir con las obligaciones judiciales sin riesgos para su operacion.</t>
  </si>
  <si>
    <t>Porcentaje que mide el avance de los juicios laborales y laudos realizados por la Alcaldia.</t>
  </si>
  <si>
    <t>(total de juicios y laudos realizados/total de juicios y laudos programados) *100</t>
  </si>
  <si>
    <t>Continuar con la atencion oportuna para laudos y previsiones emergentes.</t>
  </si>
  <si>
    <t>La Alcaldia Gustavo A. Madero atiende y resuelve los juicios y laudos de su competencia favorablemente.</t>
  </si>
  <si>
    <t>Juicios laborales y laudos atendidos</t>
  </si>
  <si>
    <t>Dr. Pablo Trejo Perez</t>
  </si>
  <si>
    <t>Insuficiente capacidad de reaccion ante las situaciones de riesgo que pueda sufrir la poblacion de la Alcaldia Gustavo A. Madero.</t>
  </si>
  <si>
    <t>Suficiente capacidad de reaccion ante las situaciones de riesgo que pueda sufrir la poblacion de la Alcaldia Gustavo A. Madero.</t>
  </si>
  <si>
    <t>La poblacion de la Alcaldia Gustavo A. Madero posee las previsiones necesarias ante situaciones de riesgo para salvaguardar su integridad.</t>
  </si>
  <si>
    <t>Indice que mide el avance en el desarrollo del Programa Anual de Proteccion Civil, atencion de emergencias, platicas y talleres, simulacro, asi como, revision de estudios de riesgo y dictaminacion que realiza la Alcaldia.</t>
  </si>
  <si>
    <t>((Desarrollo del Programa Anual de Proteccion Civil realizado/ Desarrollo del Programa Anual de Proteccion Civil programado)* 20%) + ((Atencion de emergencias (siniestros y desastres) realizadas/ Atencion de emergencias (siniestros y desastres) programadas)* 20%) + ((Platicas y taller en materia de proteccion civil realizadas/ Platicas y taller en materia de proteccion civil programadas)* 20%) + ((Simulacros realizados / Simulacros programados)* 20%) + ((Revision de estudios de riesgo y dictaminacion realizados/ Revision de estudios de riesgo y dictaminacion programados)* 20%)</t>
  </si>
  <si>
    <t>La poblacion de la Alcaldia se encuentra mejor preparada para responder adecuadamente ante fenomenos naturales y antropogenicos que pudieran suceder.</t>
  </si>
  <si>
    <t>Desarrollo del Programa Anual de Proteccion Civil</t>
  </si>
  <si>
    <t>Atencion de emergencias (siniestros y desastres)</t>
  </si>
  <si>
    <t>Platicas y taller en materia de proteccion civil</t>
  </si>
  <si>
    <t>Simulacros realizados</t>
  </si>
  <si>
    <t>Revision de estudios de riesgo y dictaminacion</t>
  </si>
  <si>
    <t>Insuficientes mecanismos democraticos de participacion ciudadana en la toma de decisiones para la determinacion de proyectos de mejora para las unidades territoriales de la Alcaldia Gustavo A. Madero.</t>
  </si>
  <si>
    <t>Suficientes mecanismos democraticos de participacion ciudadana en la toma de decisiones para la determinacion de proyectos de mejora para las unidades territoriales de la Alcaldia Gustavo A. Madero.</t>
  </si>
  <si>
    <t>Indice que mide el avance de la evaluacion de proyectos registrados para el Presupuesto participativo y su ejecucion en la Alcaldia</t>
  </si>
  <si>
    <t>((Evaluacion de proyectos registrados para el Presupuesto participativo realizado/ Evaluacion de proyectos registrados para el Presupuesto participativo programado)* 50%) + ((Ejecucion de proyectos de presupuesto participativo realizados/ Ejecucion de proyectos de presupuesto participativo programados)* 50%)</t>
  </si>
  <si>
    <t>Informacion y datos generados por la Direccion General de Participacion Ciudadana y Gestion Social, Direccion General de Obras y Desarrollo Urbano, Direccion General de Servicios Urbanos, Direccion General de Administracion. Actas de Trabajo de Calificacion de Proyectos en la Alcaldia Gustavo A. Madero. Resultados de la Consulta de Presupuesto Participativo (Instituto electoral de la Ciudad de Mexico) www.iecm.mx/sites.enchula tu colonia.</t>
  </si>
  <si>
    <t>La ciudadania consolida su participacion en beneficio de su calidad de vida con acciones en materia de infraestructura publica con obras de construccion, rehabilitacion y mantenimiento de la infraestructura publica, social y deportiva.</t>
  </si>
  <si>
    <t>Evaluacion de proyectos registrados para el Presupuesto participativo</t>
  </si>
  <si>
    <t>Ejecucion de proyectos de presupuesto participativo</t>
  </si>
  <si>
    <t>En la ciudad persiste la violencia de genero, que se ha agudizado o al menos se ha hecho visible en los ultimos años, llegando al limite de ocupar el sexto lugar en la lista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t>
  </si>
  <si>
    <t>Fortalecer politicas publicas que promuevan la igualdad de genero a partir de programas que fortalezcan la autonomia economica, fisica y politica de las mujeres y la erradicacion de la violencia de genero.</t>
  </si>
  <si>
    <t>Niñas y mujeres (principalmente de 18 a 55 años) que residen en la misma y personal de la Alcaldia que registre este tipo de problematicas.</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</si>
  <si>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</si>
  <si>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 De forma trasnversal, se vincula esta Actividad Institucional con las acciones que se llevan a cabo a traves del Programa Social Seguro Contra la Violencia de Genero.</t>
  </si>
  <si>
    <t>Mide trimestralmente los avances porcentuales que se registren en las variables que integran el Programa Presupuestario (S229) respecto a la programacion anual, en base a una ponderacion anual que se determina por el impacto de las acciones programadas, permitiendo medir el grado de cumplimiento de las metas y con ello obtener elementos sustantivos para la toma de decisiones de permanencia o correccion.</t>
  </si>
  <si>
    <t>(Numero de mujeres victimas de violencia atendidas/ Numero de mujeres victimas de violencia programadas anuales)*100</t>
  </si>
  <si>
    <t>Gaceta Oficial de la Ciudad de Mexico Programa Provisional de Gobierno de la Alcaldia Gustavo A. Madero Portal de la Alcaldia GAM. http://www.gamadero.gob.mx/Programas Sociales/Registro/index.php/programa/listado.</t>
  </si>
  <si>
    <t>100.00% a mediano plazo y largo plazo</t>
  </si>
  <si>
    <t>Robustecimiento de programas sociales dirigidos a atender a las mujeres victimas de violencia de genero, entre otros. Integracion del Sistema Informatico Institucional de Control de Gestion de los Programas Sociales de la Alcaldia Gustavo A. Madero. La Alcaldia Gustavo A. Madero busca hacer realidad que las mujeres tengan derecho al disfrute pleno y en condiciones de igualdad de todos sus derechos humanos, y a vivir libres de todas las formas de discriminacion, y desactivar los nocivos estereotipos de genero, de modo que a las mujeres no se les perciva segun las pautas de lo que "deberian" hacer sino que se les considere por los que son: personas sigulares, con sus propios deseos y necesidades.</t>
  </si>
  <si>
    <t>Programa Social Seguro contra la violencia de genero 2023: brindar apoyo economico a mujeres victimas de violencia de genero, en un rango de 18 a 55 años, con el proposito de brindar condiciones para separarse de su agresor.</t>
  </si>
  <si>
    <t>Lic. Ruben Linares Flores</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</si>
  <si>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</si>
  <si>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Señalar en terminos claros y accesibles para todas las personas y difundir ampliamente, las condiciones que se deben cumplir para acceder a los programas sociales que por definicion estan dirigidos a determinados grupos de poblacion con miras a cerrar brechas de desigualdad, discriminacion y exclusion. En el caso de la informacion sobre programas sociales de ayudas o subsidios, se debera considerar toda aquella informacion sobre sus montos y padron de beneficiarios.</t>
  </si>
  <si>
    <t>Niñas, niños y adolescentes, jovenes, personas adultas mayores, personas con discapacidad, personas migrantes, poblacion indigena y victimas de violencia de genero, entre otros.</t>
  </si>
  <si>
    <t>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sociales de ayudas o subsidios, se debera considerar toda aquella informacion sobre sus montos y padron de beneficiarios.</t>
  </si>
  <si>
    <t>Formulacion de programas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Sociales de la Alcaldia Gustavo A. Madero.</t>
  </si>
  <si>
    <t>Mide trimestralmente los avances porcentuales que se registren en las variables que integran el Programa Presupuestario (S230) respecto a la programacion anual, en base a una ponderacion anual que se determina por el impacto de las acciones programadas, permitiendo medir el grado de cumplimiento de las metas y con ello obtener elementos sustantivos para la toma de decisiones de permanencia o correccion.</t>
  </si>
  <si>
    <t>(Numero de Apoyos Economicos y en Especie entregados a traves de los Programas y Acciones Sociales/ (Numero de Apoyos Economicos y en Especie entregados a traves de los Programas y Acciones Sociales Anuales Programados)*100)</t>
  </si>
  <si>
    <t>Gaceta Oficial de la Ciudad de Mexico. Programa Provisional de Gobierno de la Alcaldia Gustavo A. Madero. Portal de la Alcaldia GAM. http://www.gamadero.gob.mx/ProgramasSociales/Registro/index.php/programa/listado,</t>
  </si>
  <si>
    <t>Robustecimiento de programas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Sociales de la Alcaldia Gustavo A. Madero.</t>
  </si>
  <si>
    <t>Programa Social Impulso Social; contribuir a la economia familiar de grupos de atencion prioritaria, como son: Adultos Mayores de 60 a 67 años de edad, Personas con Discapacidad de 18 a 59 años de edad, Madre sola o Padre solo con hijo de 0 a 4 años de edad y Personas con enfermedades cronico-degenerativas y/o cronicoinvalidantes, a traves de la entrega de apoyos economicos.</t>
  </si>
  <si>
    <t>Programa Social Transformando Vidas; otorgar apoyos en especie a personas hombres y mujeres con discapacidad auditiva y motora, que habiten preferentemente en alguna de las colonias con un indice bajo y muy bajo de desarrollo social de la Demarcacion GAM (auxiliares auditivos, sillas de ruedas, bastones, andaderas).</t>
  </si>
  <si>
    <t>Accion Social GAM/Cuida tu salud; orientar y tratar el sobrepeso, la obesidad, diabetes e hipertension de habitantes de la Alcaldia Gustavo A. Madero que adolecen estas enfrermedades, a traves de consultas, capacitaciones, terapias y talleres semanales, con una duracion de cuatro meses.</t>
  </si>
  <si>
    <t>Mide trimestralmente los avances porcentuales que se registren en las variables que integran el Programa Presupuestario (U048) respecto a la programacion anual, en base a una ponderacion anual que se determina por el impacto de las acciones programadas, permitiendo medir el grado de cumplimiento de las metas y con ello obtener elementos sustantivos para la toma de decisiones de permanencia o correccion.</t>
  </si>
  <si>
    <t>(Numero de Apoyos Economicos y en Especie entregados a traves de las Acciones y Programas Sociales/ Numero de Apoyos Economicos y en Especie entregados a traves de las Acciones y Programas Sociales Anuales Programados)*100</t>
  </si>
  <si>
    <t>Robustecimiento de acciones sociales dirigidos a atender poblacion vulnerable de Niñas, niños y adolescentes, jovenes, personas adultas mayores, personas con discapacidad, personas migrantes, poblacion indigena y victimas de violencia de genero, entre otros.Integracion del Sistema Informatico Institucional de Control de Gestion de las Aciones Sociales de la Alcaldia Gustavo A. Madero.</t>
  </si>
  <si>
    <t>Programa Social Tlakualli Ik Altepetl (Alimento del Pueblo); apoyo economico a Hombres y Mujeres de 18 a 59 años de edad, pertenecientes a alguna de las comunidades indigenas ubicadas en las colonias de bajo y muy bajo indice de desarrollo social.</t>
  </si>
  <si>
    <t>Accion Social Apoyo emergente para pintura en fachadas de viviendas en Gustavo A. Madero (casas y multifamiliares); ayuda en especie para contribuir a garantizar una vivienda digna a los habitantes de la demarcacion, rehabilitando las casas y multifamiliares ubicados en las zonas afectadas por la pandemia del covid-19.</t>
  </si>
  <si>
    <t>Accion Social Mejoramiento de vivienda en situacion prioritaria 2023 (FAIS); Apoyos en especie para la construccion o rehabilitacion de viviendas en Zonas de Atencion Prioritarias en diversas colonias de la Alcaldia Gustavo A. Madero.</t>
  </si>
  <si>
    <t>Accion Social Celebrando tradiciones GAM; contribuir a la convivencia familiar de los maderenses y fortalecer la celebracion y conservacion de las tradiciones en la Alcaldia, a traves de la entrega de juguetes, roscas de reyes y leches de sabores, con motivo del festejo del “Dia de Reyes” y con la entrega de juguetes con motivo del festejo del “Dia del Niño”.</t>
  </si>
  <si>
    <t>Programa Social Apoyo de atencion especial GAM; apoyar economicamente a poblacion vulnerable en edades de 15 a 67 años de edad, para atender alguna eventualidad que derive de algun suceso imprevisto (en cuestion de salud, educacion o deporte)</t>
  </si>
  <si>
    <t>02CD08</t>
  </si>
  <si>
    <t>Ejercer un gobierno comprometido con la ciudadania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a abatir las brechas de desigualdad.</t>
  </si>
  <si>
    <t>Ser una renovada, que genere las condiciones de seguridad e inclusion social que garanticen la recontruccion del tejido social mediante la modernizacion del equipamiento e infraestructura urbana, que dote de condiciones materiales y que proporcione los servicios urbanos de forma eficiente. Ejercer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</si>
  <si>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La poblacion de la Alcaldia de Iztacalco se conforma por mas de 404,600 habitantes, el 76.0% mayores de 20 años, los cuales requieren de mecanismos para presentar sus solicitudes de atencion ciudadana en materia de obras y prestacion de servicios publicos ante los Gobiernos de la Alcaldia de Iztacalco y la Ciudad de Mexico. La Alcaldia de Iztacalco cuenta con dos edificios principales para la prestacion de servicios a la poblacion en ellos laboran 3,867 personas, entre las cuales atienden a mas de 6,800 ciudadanos que acuden a las oficinas para solicitar servicios o realizar tramites; por lo cual, en estos edificios se almacena tanto documentacion con informacion de los ciudadanos, asi como informacion, bienes y materiales para la prestacion de los servicios de la Alcaldia. Por lo cual, la Alcaldia ha contratado a 50 elementos de la policia auxiliar para el resguardo de las instalaciones y la conservacion del orden publico en los edificios a cargo del Gobierno Local, los cuales se encargan tanto de la vigilancia al interior y exterior de los edificios a traves de camaras de seguridad y rondines. En la Alcaldia se generan mas de 472 toneladas de residuos solidos al dia, esto representa el 3.67% de los residuos generados en la Ciudad de Mexico, por lo cual, el Gobierno de la Alcaldia de Iztacalco ha implementado la logistica para que a traves del barrido de calles, la recoleccion de residuos solidos en hogares, la recoleccion de cascajo, la recoleccion de luminarias fundidas y su reemplazo, el mantenimiento del parques, jardines y el panteon de la Alcaldia; se realice una gestion adecuada de estos residuos y ello contribuya a reducir el impacto ambiental negativo per capital de las ciudades. En atencion a las necesidades de la poblacion, Gobierno de la Alcaldia de Iztacalco implemento como estrategia la contratacion de facilitadores culturales y deportivos, los cuales promueven la activacion fisica, el uso de las instalaciones deportivas en la demarcacion y la construccion de tejido social a traves del desarrollo de valores culturales; por lo cual, se promueve la participacion de la poblacion en actividades ludicas y deportivas, tales como festivales culturales y torneos deportivos. A su vez, se realizan acciones coordinadas entre los dos ambitos de gobierno para la promocion de la nutricion, la salud y la realizacion de eventos informativos que contribuyan a la salud publica a traves de acciones preventivas. Se estima que, de los 101,000 hogares en la Alcaldia de Iztacalco, alrededor de 62,000 tienen al menos una mascota (perro, gato u otro tipo de animal) y que alrededor de 117,000 perros y 48,000 gatos estan presentes en los hogares de la Alcaldia de Iztacalco. Al ser la rabia y los parasitos enfermedades zoonoticas, la salud de los animales de compañia (perros y gatos) es un factor de riesgo de salud publica que debe ser mitigado a traves de la medicina preventiva, la cual se realiza mediante la aplicacion de vacunas y la desparasitacion. Adicionalmente, las campañas de esterilizacion contribuyen a reducir la proliferacion de perros y gatos en las calles. El Centro de Desarrollo Infantil (CENDI) es un recinto publico en el cual se brinda apoyo para que alrededor de 800 niñas y niños en edades de 45 dias a 5 años 11 meses, cuenten con un entorno seguro para proteger sus derechos a alimentacion y la educacion en un entorno seguro para su desarrollo. La Alcaldia de Iztacalco cuenta con una oferta insuficiente de servicios o alternativas para el cuidado de hijos de padres y madres solos que pertenecen a grupos vulnerables. Ademas, la Alcaldia de Iztacalco estan implementando acciones para fortalecer la economia social y el emprendimiento a traves de la realizacion ferias, talleres y eventos de promocion economica, empleo y oferta educativa en la demarcacion, asi como la promocion de actividades turisticas. A traves de estas acciones se promovera la reactivacion economica y la generacion de empleos en beneficio de los ciudadanos de la Alcaldia de Iztacalco. La infraestructura publica contribuye a reducir los costos logisticos y genera externalidades positivas que elevan la rentabilidad de la inversion, la competitividad y la productividad de la economia. En la Alcaldia de Iztacalco habitan mas de 404,600 habitantes, los cuales acuden a los edificios publicos o utilizan vias primarias y/o secundarias, estas ultimas a cargo del Gobierno Local, por lo cual, a traves de la Direccion General de Obras Publicas se realizan trabajos de construccion, mantenimiento y rehabilitacion de edificios y espacios publicos, repavimentacion, bacheo y reacondicionamiento de banquetas. La Encuesta Intercensal 2015 muestra que alrededor del 31% de la poblacion en la Alcaldia percibe entre uno y dos salarios minimos. Sin embargo, las personas enfrentan eventos extraordinarios, por ejemplo: desastres, gastos funerarios, enfermedades, desempleo u orfandad. Por lo cual, las familias recurren a otras fuentes de financiamiento, tales como: prestamos con familiares y amigos, instituciones de credito y casas de empeño.</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</si>
  <si>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 Basandose en los ejes rectores de la Alcaldia Iztacalco los cuales son: 1 Seguridad ciudadana y proteccion civil; 2 Igualdad de derechos y bienestar social; 3 Infraestructura y desarrollo urbano integral; 4 Medio ambiente y desarrollo sustentable; 5 Gobierno cercano, transparente y de rendicion de cuentas.</t>
  </si>
  <si>
    <t>Deficientes mecanismos de operacion para la atencion ciudadana en la Alcaldia Iztacalco.</t>
  </si>
  <si>
    <t>Eficientes mecanismos de operacion para la atencion ciudadana en la Alcaldia Iztacalco.</t>
  </si>
  <si>
    <t>Habitantes de la Alcaldia Iztacalco que asciende a 404,695 personas.</t>
  </si>
  <si>
    <t>Los habitantes de la Alcaldia Iztacalco gozan de un gobierno democratico, transparente e incluyente que atiende de manera eficiente las demandas de sus ciudadanos.</t>
  </si>
  <si>
    <t>El indice que mide el avance de las acciones implementadas por la Alcaldia de Iztacalco para la Atencion Ciudadana.</t>
  </si>
  <si>
    <t>((Equipo de areas de atencion ciudadana entregado realizado/ Equipo de areas de atencion ciudadana entregado programado)* 50%) + ((Atencion de tramites de la ciudadania realizado/ Atencion de tramites de la ciudadania programado)* 50%)</t>
  </si>
  <si>
    <t>Informe de la Direccion de Seguridad Ciudadana y Prevencion del Delito. http://www.iztacalco.cdmx.gob.mx/inicio/index.php/transparencia/fnanzas/indicadores-de-presupuesto-basado-en-resultados</t>
  </si>
  <si>
    <t>Contribuir a la atencion ciudadana a traves de personal especializado para el registro de solicitudes y canalizacion a las areas.</t>
  </si>
  <si>
    <t>Equipo de areas de atencion ciudadana entregado.</t>
  </si>
  <si>
    <t>Yesenia Karina Arvizu Mendoza</t>
  </si>
  <si>
    <t>Directora Ejecutiva de Planeacion del Desarrollo y Sustentabilidad</t>
  </si>
  <si>
    <t>Atencion de tramites de la ciudadania</t>
  </si>
  <si>
    <t>Aumento en la comision de delitos que afecta a la poblacion que habita y transita en la Alcaldia Iztacalco.</t>
  </si>
  <si>
    <t>Disminucion en la comision de delitos que afecta a la poblacion que habita y transita en la Alcaldia Iztacalco.</t>
  </si>
  <si>
    <t>Alcaldia Iztacalco.</t>
  </si>
  <si>
    <t>Los habitantes de la Alcaldia Iztacalco disfrutan de un ambiente seguro y libre de violencias en su transito por la demarcacion.</t>
  </si>
  <si>
    <t>Indice que mide las acciones implementadas por la Alcaldia de Iztacalco para la Seguridad de los ciudadanos</t>
  </si>
  <si>
    <t>((Resguardo de seguridad en edificios publicos realizado/ Resguardo de seguridad en edificios publicos programado) * 40%) + ((Capacitacion para policia auxiliar de la Alcaldia realizado/ Capacitacion para policia auxiliar de la Alcaldia programado) * 30%) + ((Premios a Policias Auxiliares realizado/ Premios a Policias Auxiliares programado) * 30%)</t>
  </si>
  <si>
    <t>Al cierre del año 2024 se espera tener un incremento de 10% en presencia de cuerpos policiacos en la Alcaldia.</t>
  </si>
  <si>
    <t>Contribuir al resguardo del orden publico a traves de personal especializado para el control de los accesos, custodia de los bienes y proteccion de las personas al interior y entorno de las instalaciones de la alcaldia.</t>
  </si>
  <si>
    <t>Resguardo de seguridad en edificios publicos</t>
  </si>
  <si>
    <t>Alejandro Vera Isoba</t>
  </si>
  <si>
    <t>Capacitacion para policia auxiliar de la Alcaldia</t>
  </si>
  <si>
    <t>Premios a Policias Auxiliares</t>
  </si>
  <si>
    <t>Deficiente prestacion de servicios publicos basicos en la Alcaldia Iztacalco.</t>
  </si>
  <si>
    <t>Eficiente prestacion de servicios publicos basicos en la Alcaldia Iztacalco.</t>
  </si>
  <si>
    <t>La poblacion de la Alcaldia Iztacalco disfruta de los servicios publicos para satisfacer sus necesidades basicas y con ello mejorar su calidad de vida.</t>
  </si>
  <si>
    <t>((Recoleccion de residuos solidos urbanos realizado/ Recoleccion de residuos solidos urbanos programado)* 12.5%) + ((Recoleccion de cascajo realizado/ Recoleccion de cascajo programado)* 12.5%) + ((Barrido de Vias Secundarias realizado / Barrido de Vias Secundarias programado)* 12.5%) + ((Realizacion de trabajos de mantenimiento a parques y jardines realizado/ Realizacion de trabajos de mantenimiento a parques y jardines programado)* 12.5%) + ((Sustitucion e instalacion de luminarias en vias secundarias, parques y jardines realizados/ Sustitucion e instalacion de luminarias en vias secundarias, parques y jardines programado) *12.5%) + ((Realizacion de trabajos de mantenimiento a panteones realizado/ Realizacion de trabajos de mantenimiento a panteones programado) *12.5%) + ((Mejoramiento de equipo de recoleccion y limpieza realizado/ Mejoramiento de equipo de recoleccion y limpieza programado)* 12.5%)</t>
  </si>
  <si>
    <t>1. Bitacoras de los trabajos. 2. Informe de la Direccion General de Servicios Urbanos. http://www.iztacalco.cdmx.gob.mx/inicio/index.php/transparencia/fnanzas/indicadores-de-presupuesto-basado-en-resultados</t>
  </si>
  <si>
    <t>Contribuir a conservar los espacios publicos y vias secundarias de la Alcaldia de Iztacalco para el uso, goce y disfrute de la poblacion que habita, trabaja y transita por ella.</t>
  </si>
  <si>
    <t>Recoleccion de residuos Solidos Urbanos Domesticos</t>
  </si>
  <si>
    <t>Leonardo Muñoz Romero</t>
  </si>
  <si>
    <t>Recoleccion de Cascajo</t>
  </si>
  <si>
    <t>Barrido de Vias Secundarias</t>
  </si>
  <si>
    <t>Realizacion de trabajos de mantenimiento a parques y jardines</t>
  </si>
  <si>
    <t>Sustitucion e instalacion de luminarias en vias secundarias, parques y jardines</t>
  </si>
  <si>
    <t>Realizacion de trabajos de mantenimiento al Panteon San Jose</t>
  </si>
  <si>
    <t>Mejoramiento de Equipo de Recoleccion y Limpieza</t>
  </si>
  <si>
    <t>Insuficientes oportunidades de desarrollo educativo, artistico y deportivo en la Alcaldia Iztacalco.</t>
  </si>
  <si>
    <t>Suficientes oportunidades de desarrollo educativo, artistico y deportivo en la Alcaldia Iztacalco.</t>
  </si>
  <si>
    <t>Habitantes de la Alcaldia Iztacalco que haciende a 404,695 personas.</t>
  </si>
  <si>
    <t>((Eventos sociales, culturales y deportivos realizado/ Eventos sociales, culturales y deportivos programado)* 20%) + ((Promocion de eventos y torneos culturales y deportivos realizado/ Promocion de eventos y torneos culturales y deportivos programado)* 16%) + ((Presentaciones y festivales de danza realizado/ Presentaciones y festivales de danza programado)* 16%) + ((Presentaciones y festivales de musica realizado/ Presentaciones y festivales de musica programado)* 16%) + ((Reconocimiento a estudiantes de nivel basico. realizado/ Reconocimiento a estudiantes de nivel basico. programado)* 16%) + ((Cursos de regularizacion, preparacion y de verano en la Alcaldia realizado/ Cursos de regularizacion, preparacion y de verano en la Alcaldia programado)* 16%)</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</si>
  <si>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http://www.iztacalco.cdmx.gob.mx/inicio/index.php/transparencia/fnanzas/indicadores-de-presupuesto-basado-en-resultados</t>
  </si>
  <si>
    <t>Contribuir al ingreso familiar de la poblacion que enfrenta situaciones transitorias que requieren apoyo publico (desastres, funerales, enfermedades, desempleo, orfandad y otros).</t>
  </si>
  <si>
    <t>Eventos sociales, culturales y deportivos.</t>
  </si>
  <si>
    <t>Martha Eugenia Albores Loeza</t>
  </si>
  <si>
    <t>Promocion de eventos y torneos culturales y deportivos</t>
  </si>
  <si>
    <t>Presentaciones y festivales de danza</t>
  </si>
  <si>
    <t>Presentaciones y festivales de musica.</t>
  </si>
  <si>
    <t>Reconocimiento a estudiantes de nivel basico.</t>
  </si>
  <si>
    <t>Martha Eugenia Albores Loeza y Maximiliano Antonio Leon Corona</t>
  </si>
  <si>
    <t>Directora General de Desarrollo Social Director de la Magdalena Mixhuca</t>
  </si>
  <si>
    <t>Cursos de regularizacion, preparacion y de verano en la Alcaldia.</t>
  </si>
  <si>
    <t>Insuficiente capacidad de atencion para la salud de la poblacion de la Alcaldia Iztacalco.</t>
  </si>
  <si>
    <t>Suficiente capacidad de atencion para la salud de la poblacion de la Alcaldia Iztacalco.</t>
  </si>
  <si>
    <t>Poblacion de la Alcaldia Iztacalco que asciende a 404,695 personas.</t>
  </si>
  <si>
    <t>Indice que mide el avance en las acciones de promocion de la salud de los habitantes de la Alcaldia</t>
  </si>
  <si>
    <t>((Campañas de salud y nutricion realizadas / Campañas de salud y nutricion programadas) *50%) + ((Eventos de informacion y difusion de salud publica realizados/ Eventos de informacion y difusion de salud publica programados) *50%)</t>
  </si>
  <si>
    <t>1. Bitacoras de eventos realizados, 2. informes de las acciones realizadas, 3. Informe de la Direccion General de Desarrollo Social. http://www.iztacalco.cdmx.gob.mx/inicio/index.php/transparencia/fnanzas/indicadores-de-presupuesto-basado-en-resultados</t>
  </si>
  <si>
    <t>Contribuir a mejorar la satisfaccion de la poblacion sobre los servicios publicos locales bajo demanda a traves de los servicios de salud para la prevencion y control de enfermedades en la Alcaldia de Iztacalco.</t>
  </si>
  <si>
    <t>Realizacion de campañas de Salud y Nutricion.</t>
  </si>
  <si>
    <t>Realizacion de eventos de Informacion y difusion en salud publica.</t>
  </si>
  <si>
    <t>Insuficientes servicios integrales para animales con dueño de la Alcaldia Iztacalco.</t>
  </si>
  <si>
    <t>Suficientes servicios integrales para animales con dueño de la Alcaldia Iztacalco.</t>
  </si>
  <si>
    <t>Otorgar servicios integrales para la tutela responsable de los animales con dueño de la Alcaldia Iztacalco.</t>
  </si>
  <si>
    <t>Indice que mide el avance en las acciones de atencion a animales en la Alcaldia</t>
  </si>
  <si>
    <t>((Adquisicion de equipamiento, bienes y servicios para el cuidado animal realizada/ Adquisicion de equipamiento, bienes y servicios para el cuidado animal programada) *50%) + ((Realizacion de campañas de cuidado de animales de compañia realizados/ Realizacion de campañas de cuidado de animales de compañia programados) *50%)</t>
  </si>
  <si>
    <t>1. Bitacoras de eventos realizados, 2. Informes de las acciones realizadas, 3. Informe de la Direccion General de Desarrollo Social. http://www.iztacalco.cdmx.gob.mx/inicio/index.php/transparencia/fnanzas/indicadores-de-presupuesto-basado-en-resultados</t>
  </si>
  <si>
    <t>Contribuir a mejorar la satisfaccion de la poblacion sobre los servicios publicos locales bajo demanda a traves de los servicios de campañas de cuidado animal para la prevencion y control de enfermedades en la Alcaldia de Iztacalco.</t>
  </si>
  <si>
    <t>Adquisicion de equipamiento, bienes y servicios para el cuidado animal.</t>
  </si>
  <si>
    <t>Realizacion de campañas de Cuidado de Animales de Compañia</t>
  </si>
  <si>
    <t>Niñas y Niños de 0 – 5.11 años de la Alcaldia Iztacalco.</t>
  </si>
  <si>
    <t>Indice que mide el avance en las acciones de atencion a niños en estancias infantiles en la Alcaldia</t>
  </si>
  <si>
    <t>((Niñas y niños menores a un año atendidos/ Atenciones a niñas y niños menores a un año programadas) *50%) + (Niñas y niños menores a 6 años atendidos/ Atenciones a niñas y niños menores a 6 años programadas) *50%)</t>
  </si>
  <si>
    <t>1. Padrones de beneficiarios, 2. informes de las acciones realizadas, 3. Informe de la Direccion General de Desarrollo Social. http://www.iztacalco.cdmx.gob.mx/inicio/index.php/transparencia/fnanzas/indicadores-de-presupuesto-basado-en-resultados</t>
  </si>
  <si>
    <t>Contribuir a mitigar la desigualdad de genero a traves de servicios dirigidos a la comunidad en general para contribuir a un entorno de equidad.</t>
  </si>
  <si>
    <t>Atencion y cuidados de niñas y niños menores de un año.</t>
  </si>
  <si>
    <t>Atencion y cuidados de niñas y niños mayores de un año y menores de seis</t>
  </si>
  <si>
    <t>La disminucion de las actividades turisticas y productivas desaceleran la generacion de empleos en la Alcaldia Iztacalco.</t>
  </si>
  <si>
    <t>El aumento de las actividades turisticas y productivas reactivan la generacion de empleos en la Alcaldia Iztacalco.</t>
  </si>
  <si>
    <t>((Ferias, talleres y eventos de promocion economica, empleo y educacion en la Alcaldia realizados/ Ferias, talleres y eventos de promocion economica, empleo y educacion en la Alcaldia programados) *50%) + ((Promocion del turismo realizado/ Promocion del turismo programado) * 50%)</t>
  </si>
  <si>
    <t>1. Bitacoras de eventos realizados. 2. informes de las acciones realizadas. 3. Informe de la Direccion de Desarrollo y Fomento Economico. http://www.iztacalco.cdmx.gob.mx/inicio/index.php/transparencia/fnanzas/indicadores-de-presupuesto-basado-en-resultados</t>
  </si>
  <si>
    <t>La poblacion de Iztacalco ve mejorada su situacion economica.</t>
  </si>
  <si>
    <t>Realizacion de ferias, talleres y eventos de promocion economica, empleo y oferta educativa en la Alcaldia.</t>
  </si>
  <si>
    <t>Stephanya Murillo Diosdado</t>
  </si>
  <si>
    <t>Directora General de Desarrollo y Fomento Economico</t>
  </si>
  <si>
    <t>Promocion de actividades de turismo.</t>
  </si>
  <si>
    <t>Deficiente infraestructura para la prestacion de servicios publicos basicos en la Alcaldia Iztacalco.</t>
  </si>
  <si>
    <t>Eficiente infraestructura para la prestacion de servicios publicos basicos en la Alcaldia Iztacalco.</t>
  </si>
  <si>
    <t>Los habitantes de la Alcaldia Iztacalco gozan de Infraestructura publica de calidad para la prestacion de servicios que satisfagan sus necesidades.</t>
  </si>
  <si>
    <t>Indice que mide el avance en las obras de la Alcaldia en materia de construccion, rehabilitacion y mantenimiento de edificios publicos</t>
  </si>
  <si>
    <t>((Construccion, rehabilitacion y mantenimiento de edificios y espacios publicos realizado/ Construccion, rehabilitacion y mantenimiento de edificios y espacios publicos programado) *34%) + ((Construccion, rehabilitacion y mantenimiento de mercados publicos realizado/ Construccion, rehabilitacion y mantenimiento de mercados publicos programados) * 33%) + ((Construccion, repavimentacion, bacheo y banquetas en vias secundarias realizado / Construccion, repavimentacion, bacheo y banquetas en vias secundarias programado) * 33%)</t>
  </si>
  <si>
    <t>Contribuir a mejorar la percepcion de la poblacion sobre los espacios e infraestrucrura publica que proporciona el Gobierno de la Ciudad de Mexico mediante la rehabilitacion y mantenimiento a la infraestructura publica en la Alcaldia de Iztacalco</t>
  </si>
  <si>
    <t>Contribuir a mejorar la percepcion de la poblacion sobre los Servicios que proporciona el Gobierno de la Ciudad de Mexico en materia mediante la rehabilitacion y mantenimiento a la infraestructura publica en la Alcaldia de Iztacalco.</t>
  </si>
  <si>
    <t>Construccion, rehabilitacion y mantenimiento de edificios y espacios publicos.</t>
  </si>
  <si>
    <t>Sergio Viveros Espinosa</t>
  </si>
  <si>
    <t>Construccion, rehabilitacion y mantenimiento de mercados publicos realizado</t>
  </si>
  <si>
    <t>Construccion, repavimentacion, bacheo y banquetas en vias secundarias realizado</t>
  </si>
  <si>
    <t>Insuficiente suministro de agua en cantidad y calidad para los habitantes de la Alcaldia Iztacalco.</t>
  </si>
  <si>
    <t>Suficiente suministro de agua en cantidad y calidad para los habitantes de la Alcaldia Iztacalco</t>
  </si>
  <si>
    <t>Alcaldia Iztacalco</t>
  </si>
  <si>
    <t>La poblacion de la Alcaldia Iztacalco disfruta de su derecho al acceso del agua.</t>
  </si>
  <si>
    <t>Indice que mide el avance de las acciones de la Alcaldia encaminadas al correcto funcionamiento del sistema de agua potable</t>
  </si>
  <si>
    <t>((Rehabilitaciones a la red secundaria de agua potable realizadas/ Rehabilitaciones a la red secundaria de agua potable programadas) *34%) + ((Suministro de agua potable a traves de pipas realizado/ Suministro de agua potable a traves de pipas programado) * 33%) + ((Reparacion de tuberias y atenciones a fugas de agua realizadas/ Reparacion de tuberias y atenciones a fugas de agua programadas) *33%)</t>
  </si>
  <si>
    <t>1. Bitacoras de los trabajos. 2. Informe de la Direccion General de Servicios Urbanos. 3. Informe de la Direccion General de Obras y Desarrollo Urbano. http://www.iztacalco.cdmx.gob.mx/inicio/index.php/transparencia/fnanzas/indicadores-de-presupuesto-basado-en-resultados</t>
  </si>
  <si>
    <t>Rehabilitacion de la red secundaria de agua potable.</t>
  </si>
  <si>
    <t>Suministro de agua potable a traves de pipas</t>
  </si>
  <si>
    <t>Reparaciones menores de tuberias y fugas de agua potable</t>
  </si>
  <si>
    <t>Deficiente funcionamiento de la infraestructura de la red secundaria de drenaje y alcantarillado que afecta a la Alcaldia Iztacalco.</t>
  </si>
  <si>
    <t>Eficiente funcionamiento de la infraestructura de la red secundaria de drenaje y alcantarillado que afecta a la Alcaldia Iztacalco.</t>
  </si>
  <si>
    <t>Los habitantes de la Alcaldia Iztacalco cuentan con adecuada infraestructura de la red secundaria de drenaje y alcantarillado, para cubrir los servicios basicos de sanidad.</t>
  </si>
  <si>
    <t>Indice que mide el avance de las acciones de la Alcaldia encaminadas al correcto funcionamiento del alcantarillado</t>
  </si>
  <si>
    <t>“((Rehabilitacion a la red secundaria de drenaje realizado / Rehabilitacion a la red secundaria de drenaje programado) *80% + ((Mantenimiento preventivo a red secundaria de drenaje realizado/ Mantenimiento preventivo a red secundaria de drenaje programado) * 20%)</t>
  </si>
  <si>
    <t>Contribuir a mejorar la percepcion de la poblacion sobre los Servicios que proporciona el Gobierno de la Ciudad de Mexico mediante la rehabilitacion y mantenimiento a la infraestructura publica de drenaje en la Alcaldia de Iztacalco.</t>
  </si>
  <si>
    <t>Rehabilitacion a la red secundaria de drenaje.</t>
  </si>
  <si>
    <t>Mantenimiento preventivo a red secundaria de drenaje</t>
  </si>
  <si>
    <t>1. Informe de Avance Trimestral de la Alcaldia Iztacalco. http://www.iztacalco.cdmx.gob.mx/inicio/index.php/transparencia/fnanzas/indicadores-de-presupuesto-basado-en-resultados</t>
  </si>
  <si>
    <t>Los Entes Publicos continuan con el desempeño de sus funciones de manera adecuada.</t>
  </si>
  <si>
    <t>Fernando Rosique Castillo</t>
  </si>
  <si>
    <t>Director Gerneral de Administracion</t>
  </si>
  <si>
    <t>Adquisicion de bienes y servicios</t>
  </si>
  <si>
    <t>Mide el porcentaje de laudos laborales pagados</t>
  </si>
  <si>
    <t>((Laudos pagados/Laudos totales)*100)</t>
  </si>
  <si>
    <t>La Alcaldia tiene las previsiones presupuestarias necesarias para el cumplimiento de las obligaciones judiciales que se presenten.</t>
  </si>
  <si>
    <t>Seguimiento y pago de los laudos de la Alcaldia.</t>
  </si>
  <si>
    <t>Araceli Guerrero Lopez</t>
  </si>
  <si>
    <t>Directora Ejecutiva de Asuntos Juridicos</t>
  </si>
  <si>
    <t>Los habitantes, poblacion que transita por la demarcacion y personal que trabaja en las zonas industriales, comerciales y en las instalaciones de Gobierno, esta expuesta a riesgos y siniestros; requiriendo contar con Programas de Proteccion Civil, personal capacitado y equipo para apoyar ante cualquier contingencia.</t>
  </si>
  <si>
    <t>Elaborar planes, programas y acciones para la atencion de emergencias y o desastres naturales. Contar con Programas de Proteccion Civil, personal capacitado y equipado para el apoyo de contingencia de las y los ciudadanos de la Alcaldia Iztacalco</t>
  </si>
  <si>
    <t>Habitantes de la Alcaldia Iztacalco, usuarios de las vias de comunicacion secundarias, personal de empresas e instalaciones de Gobierno.</t>
  </si>
  <si>
    <t>1. Lograr que los habitantes de la Alcaldia de Iztacalco y la poblacion flotante cuenten con un sistema de gestion integral de riesgos y de proteccion civil que les permite desarrollar estrategias de reduccion de riesgos encaminadas a contar con protocolos de actuacion en casos de siniestros y brinde atencion en emergencias. 2. Contar con estrategias de construccion del riesgo desarrollando protocolos por tipo de peligro, riesgo o amenaza. 3. Hacer las evaluaciones a los programas de proteccion civil internos y especiales para la verificacion de protocolos de deteccion de riesgos en zonas de peligro y la revision periodica de las mismas. 4. Realizar revisiones de las medidas de seguridad y estructura fisica en establecimientos y plazas comerciales, verificar instalaciones y lograr que la poblacion conozca las medidas de prevencion a emplear en caso de siniestros. 5. Contar con capacitaciones especializadas sobre primeros auxilios y control de emergencias. Tener al personal de Proteccion Civil y de la Alcaldia capacitados en estos temas para la atencion a siniestros, asi como impartir informacion a la poblacion para el conocimiento y participacion de las acciones contra las contingencias e implementar brigadas y organizacion vecinal. 6. Realizar simulacros en escuelas, centros de trabajo y para los hogares; promover las medidas de prevencion y de una cultura de responsabilidad ante las situaciones.</t>
  </si>
  <si>
    <t>Contribuir a la gestion de riesgo a traves de las acciones de Proteccion Civil implementadas en la Alcaldia Iztacalco.</t>
  </si>
  <si>
    <t>Indice que mide el avance de las acciones principales implementadas por la Alcaldia Iztacalco en materia de proteccion civil.</t>
  </si>
  <si>
    <t>((Capacitacion al personal de proteccion civil realizado/ Capacitacion al personal de proteccion civil programado)* 20%) + ((Implementacion de protocolos de accion para la atencion de emergencias realizado/ Implementacion de protocolos de accion para la atencion de emergencias programado)* 20%) + ((Atencion de emergencias realizado/ Atencion de emergencias programado)* 20%) + ((Elaboracion de opiniones tecnicas realizado/ Elaboracion de opiniones tecnicas programado)* 10%) + ((Capacitacion para el personal de la Alcaldia realizado/ Capacitacion para el personal de la Alcaldia programado)* 10%) + ((Capacitacion a poblacion abierta realizado/ Capacitacion a poblacion abierta programado)* 10%) + ((Realizacion de simulacros realizado/ Realizacion de simulacros programado)* 10%)</t>
  </si>
  <si>
    <t>Informes de proteccion civil, bitacoras de los equipos de emergencia, reportes de CESAC http://iztacalco.cdmx.gob.mx/transparencia</t>
  </si>
  <si>
    <t>Contribuir a mejorar la percepcion de la poblacion sobre los servicios para la atencion de emergencias que proporciona el Gobierno de la Ciudad de Mexico mediante la capacitacion en materia de proteccion civil en la Alcaldia de Iztacalco.</t>
  </si>
  <si>
    <t>Capacitacion al personal de proteccion civil.</t>
  </si>
  <si>
    <t>Benjamin Pedro Garcia Hernandez</t>
  </si>
  <si>
    <t>Director General de Gobierno y de Gestion Integral de Riesgos y Proteccion Civil</t>
  </si>
  <si>
    <t>Implementacion de protocolos de accion para la atencion de emergencias</t>
  </si>
  <si>
    <t>Atencion de emergencias</t>
  </si>
  <si>
    <t>Elaboracion de opiniones tecnicas.</t>
  </si>
  <si>
    <t>Capacitacion para el personal de la Alcaldia.</t>
  </si>
  <si>
    <t>Capacitacion a poblacion abierta.</t>
  </si>
  <si>
    <t>Realizacion de simulacros</t>
  </si>
  <si>
    <t>Insuficientes mecanismos democraticos de participacion ciudadana en la toma de decisiones para la determinacion de proyectos de mejora para las unidades territoriales de la Alcaldia Iztacalco.</t>
  </si>
  <si>
    <t>Suficientes mecanismos democraticos de participacion ciudadana en la toma de decisiones para la determinacion de proyectos de mejora para las unidades territoriales de la Alcaldia Iztacalco.</t>
  </si>
  <si>
    <t>Poblacion de la Alcaldia que asciende a 404,695 personas.</t>
  </si>
  <si>
    <t>Indice que mide el avance en las acciones realizadas a traves del presupuesto participativo</t>
  </si>
  <si>
    <t>((Proyectos de mantenimiento realizados/ Proyectos de mantenimiento elegidos por la ciudadania) * 60%) + ((Proyectos de servicios realizados / Proyectos de servicios elegidos por la ciudadania) *20%) + ((Proyectos de adquisicion de bienes / Proyectos de adquisicion de bienes elegidos por la ciudadania) * 20%)</t>
  </si>
  <si>
    <t>1. Informe de la Direccion General de Participacion Ciudadana. 2. Bitacora de trabajos. Http://iztacalco.cdmx.gob.mx/transparencia</t>
  </si>
  <si>
    <t>Incrementar en 10% la participacion ciudadana en los proyectos de presupuesto participativo.</t>
  </si>
  <si>
    <t>Contribuir a la toma de decisiones sobre el ejercicio del presupuesto mediante la participacion ciudadana para fortalecer la rendicion de cuentas y la conformacion de tejido social.</t>
  </si>
  <si>
    <t>Ejecucion de proyectos de mantenimiento con presupuesto participativo.</t>
  </si>
  <si>
    <t>Iliana Asucion Ramirez Fuentes</t>
  </si>
  <si>
    <t>Ejecucion de proyectos de presupuesto partiticiativo para servicios</t>
  </si>
  <si>
    <t>Ejecucion de proyectos de presupuesto partiticiativo para adquisicion de bienes</t>
  </si>
  <si>
    <t>La desigualdad social y de genero que presentan las mujeres de 18 a 67 años en la Alcaldia Iztacalco propicia a que vivan en situacion vulnerable.</t>
  </si>
  <si>
    <t>Mejorar la situacion economica de las mujeres en la Alcaldia de Iztacalco y tener equidad social para que vivan en mejores condiciones, a traves del otorgamiento de becas educacionales para la conclusion de estudios de nivel basico y medio superior, capacitaciones para el trabajo, capacitaciones, cursos y talleres de concientizacion de los derechos de la mujer, Asesorias medicas, juridicas, y psicologicas.</t>
  </si>
  <si>
    <t>Mujeres de 18 a 67 años de edad que radican en la Alcaldia de Iztacalco,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</si>
  <si>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Imparticion de cursos en capacitacion para una autonomia economica mediante talleres de panaderia, fabricacion de embutidos y computo. Lo cual les permitira insertarse en el mercado laboral y formar cooperativas. 3.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4. Imparticion de forma gratuita asesorias medicas, psicologicas y juridicas para proporcionarles herramientas sobre la desigualdad de genero en la demarcacion. 5. Contribucion al cambio la vision de la sociedad mexicana sobre el papel de la mujer. 6. Creacion de un programa de becas para que las mujeres concluyan el nivel basico y medio superior, lo cual les permitira continuar con sus estudios.</t>
  </si>
  <si>
    <t>Contribuir a erradicar la violencia y desigualdad de genero a traves del fortalecimiento de las condiciones sociales, economicas y emocionales de las mujeres que reciben apoyos del programa.</t>
  </si>
  <si>
    <t>El indicador mide el promedio ponderado de las acciones principales implementadas por la Alcaldia de Iztacalco para el desarrollo Integral d la Mujer (PAIME).</t>
  </si>
  <si>
    <t>((Capacitacion para el trabajo realizado/ Capacitacion para el trabajo programado)* 25%) + ((Imparticion de cursos y talleres de concientizacion de los derechos de la mujer realizado/ Imparticion de cursos y talleres de concientizacion de los derechos de la mujer programado)* 25%) + ((Asesorias medicas, juridicas, psicologicas y de trabajo social realizado/ Asesorias medicas, juridicas, psicologicas y de trabajo social programado)* 25%) + ((Entrega de becas para concluir estudios de nivel basico y medio superior realizado/ Entrega de becas para concluir estudios de nivel basico y medio superior programado)* 25%)</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</si>
  <si>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http://www.iztacalco.cdmx.gob.mx/inicio/index.php/transparencia/fnanzas/indicadores-de-presupuesto-basado-en-resultados</t>
  </si>
  <si>
    <t>Continuar con el apoyo a las mujeres e incrementar en 10% la cobertura del programa.</t>
  </si>
  <si>
    <t>Contribuir a mitigar la desigualdad de genero a traves de cursos, campañas y eventos dirigidos al personal de la Alcaldia para que realicen sus actividades en un entorno de equidad.</t>
  </si>
  <si>
    <t>Capacitacion para el trabajo.</t>
  </si>
  <si>
    <t>Imparticion de cursos y talleres de concientizacion de los derechos de la mujer.</t>
  </si>
  <si>
    <t>Asesorias medicas, juridicas, psicologicas y de trabajo social.</t>
  </si>
  <si>
    <t>Entrega de becas para concluir estudios de nivel basico y medio superior.</t>
  </si>
  <si>
    <t>En la alcaldia de Iztacalco se tiene una poblacion de 44,982 personas con discapacidad, con alguna discapacidad de tipo motriz, visual o mental, (Censo de Poblacion y Vivienda 2020). Los costos de los aparatos ortopedicos son altos y suelen impactar de manera negativa en la economia familiar por ejemplo las sillas de ruedas varian entre $2,800, $4,000 pesos, y en el caso de una silla de ruedas para una persona con paralisis cerebral llega a costar hasta $24,600 pesos de acuerdo a sus caracteristicas especificas.</t>
  </si>
  <si>
    <t>Atenuar el impacto economico en la familia que supone la compra de un aparato ortopedico de una persona con discapacidad ya sea temporal o permanente, y requiera una silla de ruedas estandar, Silla de ruedas infantil, silla de ruedas PC, silla de ruedas PCI y Aparatos ortopedicos (andadera, andadera infantil, baston de apoyo, baston de 4 puntos, muletas o baston blanco para personas invidentes o vision baja), con la finalidad de brindar bienestar en el mejoramiento de su calidad de vida, de acuerdo con la necesidad detectada.</t>
  </si>
  <si>
    <t>Personas con discapacidad permanente o temporal de 2 años en adelante que habiten en la Alcaldia de Iztacalco en cualquiera de sus 55 unidades territoriales y que requieran una silla de ruedas estandar, Silla de ruedas infantil, silla de ruedas PC, silla de ruedas PCI y Aparatos ortopedicos (andadera, andadera infantil, baston de apoyo, baston de 4 puntos, muletas o baston blanco para personas invidentes o vision baja).</t>
  </si>
  <si>
    <t>1. Apoyar a la poblacion que habita en la Alcaldia de Iztacalco que cuente con una discapacidad de tipo permanente o temporal para que obtenga una silla de ruedas estandar, Silla de ruedas infantil, silla de ruedas PC, silla de ruedas PCI y Aparatos ortopedicos (andadera, andadera infantil, baston de apoyo, baston de 4 puntos, muletas o baston blanco para personas invidentes o vision baja), con la finalidad de brindar bienestar en el mejoramiento de su calidad de vida.</t>
  </si>
  <si>
    <t>Contribuir a erradicar la desigualdad a traves del fortalecimiento de las condiciones sociales, economicas y emocionales de las personas con discapacidad que reciben apoyos del programa.</t>
  </si>
  <si>
    <t>El indicador mide el promedio ponderado de las acciones principales implementadas por la Alcaldia de Iztacalco para la atencion de personas con enfermedades cronico degenerativas y discapacidad.</t>
  </si>
  <si>
    <t>((Entrega de sillas de ruedas realizado/ Entrega de sillas de ruedas programado) * 25%) + ((Entrega de Bastones realizado/ Entrega de Bastones programado) * 25%) + ((Entrega de andaderas realizado/ Entrega de andaderas programado) * 25%) + ((Entrega de muletas realizado/ Entrega de muletas programado) * 25%)</t>
  </si>
  <si>
    <t>1. Padron de beneficiarios. 2. Informe de la Direccion General de Desarrollo Social. http://www.iztacalco.cdmx.gob.mx/inicio/index.php/transparencia/fnanzas/indicadores-de-presupuesto-basado-en-resultados</t>
  </si>
  <si>
    <t>Para el año 2024, incrementar la poblacion beneficiada en 10%.</t>
  </si>
  <si>
    <t>Contribuir a mitigar la desigualdad a traves de la entrega de aparatos ortopedicos a personas que padezcan alguna discapacidad.</t>
  </si>
  <si>
    <t>Entrega de sillas de ruedas.</t>
  </si>
  <si>
    <t>Entrega de Bastones.</t>
  </si>
  <si>
    <t>Entrega de andaderas.</t>
  </si>
  <si>
    <t>Entrega de muletas.</t>
  </si>
  <si>
    <t>Los grupos mas vulnerables de la Alcaldia requieren de apoyos economicos y/o en especie para acceder a una mejor condicion de vida.</t>
  </si>
  <si>
    <t>Lograr que los sectores mas vulnerables de la Alcaldia cuenten con mayores oportunidades para su desarrollo personal, social y comunitario, para que tengan acceso a un mejor calidad de vida facilitandoles apoyos economicos y/o en especie.</t>
  </si>
  <si>
    <t>Hombres y mujeres, que vivan en la Alcaldia de Iztacalco, pertenezcan a grupos vulnerables y perciban hasta dos salarios minimos.</t>
  </si>
  <si>
    <t>1. Otorgar apoyos economicos y en especie a los sectores mas vulnerables de la Alcaldia de Iztacalco para hacer frente a imprevistos que puedan desestabilizar sus ingresos por requerir desembolsos de corto plazo. 2. Contribuir a los gastos de las familias por situaciones contingentes, por ejemplo: desastres, funerales, enfermedad, desempleo y orfandad entre otros.</t>
  </si>
  <si>
    <t>Mejora en condiciones de vida de la poblacion para solucionar problemas transitorios.</t>
  </si>
  <si>
    <t>El indicador mide el promedio ponderado de las acciones principales implementadas por la Alcaldia de Iztacalco en Apoyos economicos y Otras Ayudas Sociales.</t>
  </si>
  <si>
    <t>((Entrega de apoyos economicos a personas vulnerables. realizado/ Entrega de apoyos economicos a personas vulnerables. programado) * 20%) + ((Entrega de apoyos a adultos mayores de 60 años. realizado/ Entrega de apoyos a adultos mayores de 60 años. programado) * 20%) + ((Entrega de apoyos a Unidades Habitacionales. realizado/ Entrega de apoyos a Unidades Habitacionales. programado) * 20%) + ((Entrega de Apoyos a viviendas de alto riesgo. realizado/ Entrega de Apoyos a viviendas de alto riesgo. programado) * 20%) + ((Entrega de apoyos a Asociaciones Civiles. realizado/ Entrega de apoyos a Asociaciones Civiles. programado) * 20%)</t>
  </si>
  <si>
    <t>1. Padron de beneficiarios 2. Informe de Desarrollo social 3. Informe de la Direccion de Seguridad Ciudadana y Prevencion del Delito. http://iztacalco.gob.mx/transparencia</t>
  </si>
  <si>
    <t>Se espera que para el añio 2024, se incremente la poblacion beneficiada en 10%.</t>
  </si>
  <si>
    <t>Entrega de apoyos economicos a personas vulnerables.</t>
  </si>
  <si>
    <t>Entrega de apoyos a adultos mayores de 60 años.</t>
  </si>
  <si>
    <t>Entrega de apoyos a Unidades Habitacionales.</t>
  </si>
  <si>
    <t>Entrega de Apoyos a viviendas de alto riesgo.</t>
  </si>
  <si>
    <t>Entrega de apoyos a Asociaciones Civiles.</t>
  </si>
  <si>
    <t>02CD09</t>
  </si>
  <si>
    <t>La Alcaldia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buen gobierno, participacion ciudadana y desarrollo social de manera cercana con los ciudadanos realizando una labor tanto preventiva como reactiva. Paralelamente la Alcaldia ha fortalecido las areas de construccion, atencion a grietas, combate a la violencia hacia las mujeres y atencion a grupos prioritarios mediante lo cual se busca atender problemas urgentes que han aquejado de manera historica a los habitantes de Iztapalapa.</t>
  </si>
  <si>
    <t>Transformar a iztapalapa en una demarcacion en donde se respeten promueva y garanticen los derechos de todos sus habitantes a traves de acciones y politicas publicas sustantivas encaminadas a mejorar la vida de quienes han residido historicamente en iztapalapa, sus nuevos vecinos y quienes transitan a diario por la demarcacion.</t>
  </si>
  <si>
    <t>Iztapalapa cuenta con una extension territorial de 116.1 km2 y una poblacion de 1 835 486 personas de acuerdo con los datos reportados por el Instituto Nacional de Estadistica y Geografia (INEGI) en su Censo de Poblacion y Vivienda 2020 lo que la convierte en la segunda demarcacion mas poblada del pais. En este contexto cobra especial relevancia que los servicios urbanos sean suficientes y de calidad. Esta densidad poblacional supone ademas una de las cargas mas alta en cuanto a tramites y servicios, al respecto la infraestructura urbana de la demarcacion es actualmente insuficiente, es importante mencionar que desde 2018 se incremento la obra por administracion, asi como la obra publica por contrato logrando mejorar la infraestructura, sin embargo, es necesario redoblar los esfuerzos para atender la demanda de toda la poblacion de manera uniforme y suficiente. La mejora en la infraestructura ha disminuido la exclusion social incrementando las oportunidades para el desarrollo y disminuido los indices de inseguridad. El acceso al agua, saneamiento, movilidad,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del transporte publico y vialidades, esta situacion tiene como consecuencia que Iztapalapa sea una de las alcaldias mas transitadas requiriendo un constante mantenimiento de las vialidades. Nuestra alcaldia ademas enfrenta una cotidiana crisis de agua que se repite desde hace varios años, la escasez se debe principalmente a que la distribucion no es equitativa entre las distintas demarcaciones de la CDMX. La calidad de vida de los habitantes de Iztapalapa ha mejorado en los ultimos años considerablemente, sin embargo, resulta necesario plantear politicas integrales de atencion para superar las carencias y poder alcanzar la inclusion de las personas que conforman los grupos prioritarios y mejorar los niveles de bienestar social.</t>
  </si>
  <si>
    <t>IGUALDAD Y DERECHOS. Mediante la defensa de los derechos se coadyuvara a la creacion de una sociedad equitativa se implementaran programas y acciones sociales encaminadas a elevar las condiciones de vida de la poblacion con el proposito de disminuir las brechas de desigualdad. CIUDAD SUSTENTABLE. Se atenderan las demandas de la poblacion en materia de servicios publicos: infraestructura de drenaje, agua potable, mejoramiento de los espacios publicos, parques, ademas se llevara a cabo la recoleccion de residuos solidos mejoramiento del alumbrado publico logrando las condiciones para un generar crecimiento economico que redunde en mayor bienestar social para las personas que debido a externalidades negativas han sido poco favorecidas de los ciclos economicos de la ciudad.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en funcion del desarrollo cultural de la sociedad, por lo que a mayor cultura mayor respeto armonia social y convivencia pacifica. CERO AGRESION Y MAS SEGURIDAD. Implementacion de politicas publicas coordinadas con los diferentes ordenes de gobierno asi como gobiernos colindantes en materia de prevencion y no violencia, promocion de una cultura de paz para brindar proteccion y seguridad a las personas frente a riesgos y amenazas. CIENCIA INNOVACION Y TRANSPARENCIA. Se garantizara que todas las personas tengan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t>
  </si>
  <si>
    <t>Deficientes mecanismos de operacion para la atencion ciudadana en la Alcaldia Iztapalapa.</t>
  </si>
  <si>
    <t>Eficientes mecanismos de operacion para la atencion ciudadana en la Alcaldia Iztapalapa.</t>
  </si>
  <si>
    <t>Habitantes de la Alcaldia Iztapalapa que asciende a 1,835,486 personas.</t>
  </si>
  <si>
    <t>Los habitantes de la Alcaldia Iztapalapa gozan de un gobierno democratico, transparente e incluyente que atiende de manera eficiente las demandas de sus ciudadanos.</t>
  </si>
  <si>
    <t>Indice que mide el avance en la atencion de tramites de la ciudadania</t>
  </si>
  <si>
    <t>((Informacion sobre tramites y servicios brindada/ Informacion sobre tramites y servicios programada) *33%) + ((Expedientes de tramites y servicios procesados/ Expedientes de tramites y servicios programados) *33%) + ((Gestion de tramites realizados/ Gestion de tramites programados) * 34%)</t>
  </si>
  <si>
    <t>Link de acceso a los Informes de Avance Trimestral (IAT) para verificacion de los avances: www.iztapalapa.cdmx.gob.mx/alcaldia/fondos/2018/</t>
  </si>
  <si>
    <t>Se logra un vinculo entre la poblacion y el gobierno de la Alcaldia por la eficiencia y transparencia del actuar de la Alcaldia.</t>
  </si>
  <si>
    <t>Informacion sobre tramites y servicios brindada.</t>
  </si>
  <si>
    <t>Angel Sanchez Cortes</t>
  </si>
  <si>
    <t>Direccion General de Planeacion y Participacion Ciudadana</t>
  </si>
  <si>
    <t>Expedientes de tramites y servicios procesados.</t>
  </si>
  <si>
    <t>Recepcion y Gestion de los tramites solicitados por los habitantes de la Demarcacion.</t>
  </si>
  <si>
    <t>Aumento en la comision de delitos que afecta a la poblacion que habita y transita en la Alcaldia Iztapalapa.</t>
  </si>
  <si>
    <t>Disminucion en la comision de delitos que afecta a la poblacion que habita y transita en la Alcaldia Iztapalapa.</t>
  </si>
  <si>
    <t>Alcaldia Iztapalapa.</t>
  </si>
  <si>
    <t>Los habitantes de la Alcaldia Iztapalapa disfrutan de un ambiente seguro y libre de violencias en su transito por la demarcacion.</t>
  </si>
  <si>
    <t>((Patrullaje realizado/ Patrullaje programado) *60%) + ((Operacion del sistema de video vigilancia realizada/ Operacion del sistema de video vigilancia programada) *40%)</t>
  </si>
  <si>
    <t>Se fortalece la seguridad en las colonias de mayor indice delictivo de la Alcaldia Iztapalapa.</t>
  </si>
  <si>
    <t>Patrullajes en caminos seguros de la Alcaldia realizados.</t>
  </si>
  <si>
    <t>Jose Antonio Jimenez Islas</t>
  </si>
  <si>
    <t>Director General de Gobierno y Proteccion Ciudadana</t>
  </si>
  <si>
    <t>Operacion del sistema de video vigilancia en las colonias de mayor indice delictivo.</t>
  </si>
  <si>
    <t>Deficiente prestacion de servicios publicos basicos en la Alcaldia Iztapalapa.</t>
  </si>
  <si>
    <t>Eficiente prestacion de servicios publicos basicos en la Alcaldia Iztapalapa.</t>
  </si>
  <si>
    <t>La poblacion de la Alcaldia Iztapalapa disfruta de los servicios publicos para satisfacer sus necesidades basicas y con ello mejorar su calidad de vida.</t>
  </si>
  <si>
    <t>((Forestacion y reforestacion en la Alcaldia realizado/ Forestacion y reforestacion en la Alcaldia programado)* 20%) + ((Mantenimiento, poda y conservacion de areas verdes y espacios urbanos realizado/ Mantenimiento, poda y conservacion de areas verdes y espacios urbanos programado)* 20%) + ((Talleres y actividades de educacion ambiental realizados/ Talleres y actividades de educacion ambiental programados)* 20%) + ((Recoleccion y barrido de residuos solidos en la Alcaldia realizado/ Recoleccion y barrido de residuos solidos en la Alcaldia programado)* 20%) + ((Servicios y trabajos en la Alcaldia con participacion ciudadana realizados/ Servicios y trabajos en la Alcaldia con participacion ciudadana programados)* 20%)</t>
  </si>
  <si>
    <t>La poblacion de la Alcaldia Iztapalapa cuenta con servicios publicos de calidad.</t>
  </si>
  <si>
    <t>Forestacion y reforestacion en la Alcaldia.</t>
  </si>
  <si>
    <t>Lara Lopez Irma</t>
  </si>
  <si>
    <t>Direccion Ejecutiva De Desarrollo Sustentable</t>
  </si>
  <si>
    <t>Mantenimiento, poda y conservacion de areas verdes y espacios urbanos.</t>
  </si>
  <si>
    <t>Arq. Raul Basulto Luviano</t>
  </si>
  <si>
    <t>Talleres y actividades de educacion ambiental</t>
  </si>
  <si>
    <t>Recoleccion y barrido de residuos solidos en la Alcaldia.</t>
  </si>
  <si>
    <t>Ing. Alfonso Hernandez Lopez</t>
  </si>
  <si>
    <t>Director General De Servicios Urbanos</t>
  </si>
  <si>
    <t>Servicios y trabajos en la Alcaldia con participacion ciudadana.</t>
  </si>
  <si>
    <t>Insuficientes oportunidades de desarrollo educativo, artistico y deportivo en la Alcaldia Iztapalapa.</t>
  </si>
  <si>
    <t>Suficientes oportunidades de desarrollo educativo, artistico y deportivo en la AlcaldiaIztapalapa.</t>
  </si>
  <si>
    <t>((Atencion en recintos culturales realizada/ Atencion en recintos culturales programados)* 25%) + ((Talleres artisticos impartidos/ Talleres artisticos programados) *25%) + ((Espectaculos culturales masivos realizados / Espectaculos culturales masivos programados) *25%) + ((Activaciones deportivas y recreativas realizadas/ Activaciones deportivas y recreativas programadas) *25%)</t>
  </si>
  <si>
    <t>Se logra el acceso a los valores, mejorando el acceso al deporte y cultura.</t>
  </si>
  <si>
    <t>Operacion de recintos culturales.</t>
  </si>
  <si>
    <t>Lic. Maria Antonieta Perez Orozco</t>
  </si>
  <si>
    <t>Directora Ejecutiva De Cultura</t>
  </si>
  <si>
    <t>Talleres artisticos gratuitos impartidos.</t>
  </si>
  <si>
    <t>Espectaculos culturales masivos</t>
  </si>
  <si>
    <t>Activaciones deportivas y recreativas realizadas.</t>
  </si>
  <si>
    <t>Javier Jesus Peralta Perez</t>
  </si>
  <si>
    <t>Subdirector De Deporte</t>
  </si>
  <si>
    <t>Insuficiente capacidad de atencion para la salud de la poblacion de la Alcaldia Iztapalapa.</t>
  </si>
  <si>
    <t>Suficiente capacidad de atencion para la salud de la poblacion de la Alcaldia Iztapalapa.</t>
  </si>
  <si>
    <t>Poblacion de la Alcaldia Iztapalapa que asciende a 1,835,486 personas.</t>
  </si>
  <si>
    <t>((Atenciones medicas en consultorios de la Alcaldia realizadas/ Atenciones medicas en consultorios de la Alcaldia programadas) * 50%) + ((Jornadas de salud y eventos de acceso gratuitos a estudios realizados / Jornadas de salud y eventos de acceso gratuitos a estudios programados) * 50%)</t>
  </si>
  <si>
    <t>Se logra mejorar los servicios de salud, haciendolos mas accesibles a la poblacion, mediante las campañas de salud publica disminuye el nivel de enfermedades cronico degenerativas en la poblacion.</t>
  </si>
  <si>
    <t>Atencion medica en consultorios de la Alcaldia.</t>
  </si>
  <si>
    <t>Lic. Lidia Rodriguez Chavez</t>
  </si>
  <si>
    <t>Directora General De Inclusion Y Bienestar Social</t>
  </si>
  <si>
    <t>Jornadas de salud y eventos de acceso gratuitos a estudios.</t>
  </si>
  <si>
    <t>Insuficientes servicios integrales para animales con dueño de la Alcaldia Iztapalapa.</t>
  </si>
  <si>
    <t>Suficientes servicios integrales para animales con dueño de la Alcaldia Iztapalapa.</t>
  </si>
  <si>
    <t>Otorgar servicios integrales para la tutela responsable de los animales con dueño de la Alcaldia Iztapalapa.</t>
  </si>
  <si>
    <t>((Esterilizaciones a perros y gatos realizadas/ Esterilizaciones a perros y gatos programadas) * 50%) + ((Platicas de tutela responsable realizadas / Platicas de tutela responsable programadas) *50%)</t>
  </si>
  <si>
    <t>Para el año 2024 se espera alcanzar las 120,000 esterilizaciones de perros y gatos en la Alcaldia.</t>
  </si>
  <si>
    <t>Disminuye el numero de especies en abandono.</t>
  </si>
  <si>
    <t>Esterilizaciones a perros y gatos.</t>
  </si>
  <si>
    <t>Platica de tutela responsable de animales de compañia</t>
  </si>
  <si>
    <t>105</t>
  </si>
  <si>
    <t>Acciones para el fortalecimiento del desarrollo social</t>
  </si>
  <si>
    <t>Hambre cero</t>
  </si>
  <si>
    <t>Las niñas y niños no cuentan con una alimentacion basica que les permita desarrollar sus habilidades academicas en la Alcaldia Iztapalapa</t>
  </si>
  <si>
    <t>Las niñas y niños cuentan con una alimentacion basica que les permita desarrollar sus habilidades academicas en la Alcaldia Iztapalapa</t>
  </si>
  <si>
    <t>Atender a 2,200 niñas y niñas inscritos en los CENDIS</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</si>
  <si>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t>
  </si>
  <si>
    <t>Mediante la implementacion del programa se garantiza la alimentacion de las niñas y niños inscritos para su desarrollo.</t>
  </si>
  <si>
    <t>((Alimentacion otorgada a infantes en CENDIS/ Alimentacion programada para infantes en CENDIS) *34%) + (Mantenimiento a CENDIS realizado/ Mantenimiento a CENDIS programado) *33%) + ((Servicio de educacion a infantes otorgado/ Servicio de educacion a infantes programado)* 33%)</t>
  </si>
  <si>
    <t>Al cierre del año 2024 se espera alcanzar hasta 12,000 beneficiarios.</t>
  </si>
  <si>
    <t>Mejora la educacion inicial en niñas y niños.</t>
  </si>
  <si>
    <t>Entrega de menus calientes para niñas y niños inscritos en los CENDI's en 2 horarios (desayuno y comida).</t>
  </si>
  <si>
    <t>Directora General de Inclusion y Bienestar Social</t>
  </si>
  <si>
    <t>Servicio de educacion a infantes otorgado</t>
  </si>
  <si>
    <t>Mantenimiento a CENDIS.</t>
  </si>
  <si>
    <t>La disminucion de las actividades turisticas y productivas desaceleran la generacion de empleos en la Alcaldia Iztapalapa.</t>
  </si>
  <si>
    <t>El aumento de las actividades turisticas y productivas reactivan la generacion de empleos en la Alcaldia Iztapalapa.</t>
  </si>
  <si>
    <t>((Foros, ferias y programas de empleo realizadas/ Foros, ferias y programas de empleo realizadas)) *33%) + ((Proyectos coordinados con empresarios, pequeños comercios, grupos sociales y ciudadania / Proyectos planeados con empresarios, pequeños comercios, grupos sociales y ciudadania) * 33%) + ((Otorgamiento de apoyos a familias y comerciantes locales realizado/ Otorgamiento de apoyos a familias y comerciantes locales programado)* 33%)</t>
  </si>
  <si>
    <t>Se fortalece el ciclo economico de la Alcaldia, logrando disminuir el desempleo.</t>
  </si>
  <si>
    <t>Realizacion de foros, ferias y programas de empleo.</t>
  </si>
  <si>
    <t>Irma Lara Lopez</t>
  </si>
  <si>
    <t>Direccion Ejecutiva de Desarrollo Sustentable</t>
  </si>
  <si>
    <t>Coordinacion con empresarios, pequeños comercios, grupos sociales y ciudadania para proyectos de generacion de empleos</t>
  </si>
  <si>
    <t>Otorgamiento de apoyos a familias y comerciantes locales.</t>
  </si>
  <si>
    <t>Lic. Angel Sanchez Cortez</t>
  </si>
  <si>
    <t>Director General de Planeacion y Participacion</t>
  </si>
  <si>
    <t>Deficiente infraestructura para la prestacion de servicios publicos basicos en la Alcaldia Iztapalapa.</t>
  </si>
  <si>
    <t>Eficiente infraestructura para la prestacion de servicios publicos basicos en la Alcaldia Iztapalapa.</t>
  </si>
  <si>
    <t>Los habitantes de la Alcaldia Iztapalapa gozan de Infraestructura publica de calidad para la prestacion de servicios que satisfagan sus necesidades.</t>
  </si>
  <si>
    <t>Mide el cumplimiento de obras ejecutadas de acuerdo con los registros de la Direccion General de Obras y Desarrollo Urbano</t>
  </si>
  <si>
    <t>((Mantenimiento y sustitucion de alumbrado publico realizado/ Mantenimiento y sustitucion de alumbrado publico programado)* 50%) + ((Construccion, mantenimiento y ampliacion de infraestructura realizado/ Construccion, mantenimiento y ampliacion de infraestructura programado)* 50%)</t>
  </si>
  <si>
    <t>Mejora la provision de infraestructura publica en la Alcaldia.</t>
  </si>
  <si>
    <t>Construccion, mantenimiento y ampliacion de infraestructura</t>
  </si>
  <si>
    <t>Insuficiente suministro de agua en cantidad y calidad para los habitantes de la Alcaldia Iztapalapa.</t>
  </si>
  <si>
    <t>Suficiente suministro de agua en cantidad y calidad para los habitantes de la Alcaldia Iztapalapa.</t>
  </si>
  <si>
    <t>Alcaldia Iztapalapa</t>
  </si>
  <si>
    <t>La poblacion de la Alcaldia Iztapalapa disfruta de su derecho al acceso del agua.</t>
  </si>
  <si>
    <t>((Mantenimiento y sustitucion de la red secundaria de agua potable realizada/ Mantenimiento y sustitucion de la red secundaria de agua potable programada) * 70%) + ((Distribucion de agua a traves de pipas realizado/ Distribucion de agua a traves de pipas programado) * 30%)</t>
  </si>
  <si>
    <t>Al cierre del año 2024 se espera tener el mantenimiento y rehabilitacion a 1,600 Km. de red secundaria de agua potable, sustitucion de 1,000 metros de red secundaria de agua potable.</t>
  </si>
  <si>
    <t>Se logra una mejora sustencial en el suministro de agua potable en la Alcaldia.</t>
  </si>
  <si>
    <t>Distribucion de agua a traves de pipas</t>
  </si>
  <si>
    <t>Deficiente funcionamiento de la infraestructura de la red secundaria de drenaje y alcantarillado que afecta a la Alcaldia Iztapalapa.</t>
  </si>
  <si>
    <t>Eficiente funcionamiento de la infraestructura de la red secundaria de drenaje y alcantarillado que afecta a la Alcaldia Iztapalapa.</t>
  </si>
  <si>
    <t>Poblacion de la Alcaldia que asciende a 1,835,486 personas.</t>
  </si>
  <si>
    <t>Los habitantes de la Alcaldia Iztapalapa cuentan con adecuada infraestructura de la red secundaria de drenaje y alcantarillado, para cubrir los servicios basicos de sanidad.</t>
  </si>
  <si>
    <t>((Sustitucion y mantenimiento del sistema de drenaje de la Alcaldia realizado/ Sustitucion y mantenimiento del sistema de drenaje de la Alcaldia programado) * 100)</t>
  </si>
  <si>
    <t>Al cierre del año 2024 se espera dar mantenimiento a 600 Km de red secundaria de drenaje, construccion de 500 metros y sustitucion de 800 metros de red secundaria de drenaje.</t>
  </si>
  <si>
    <t>Mejora la provision del servicio de drenaje, evitando inundaciones en la Demarcacion Territorial.</t>
  </si>
  <si>
    <t>Sustitucion y mantenimiento del sistema de drenaje de la Alcaldia.</t>
  </si>
  <si>
    <t>Deficiente programacion para los gastos administrativos necesarios para la operacion de la Alcaldia Iztapalapa.</t>
  </si>
  <si>
    <t>Eficiente programacion para los gastos administrativos necesarios para la operacion de la Alcaldia Iztapalapa.</t>
  </si>
  <si>
    <t>Guillermo Rocha Ramos</t>
  </si>
  <si>
    <t>Direccion General De Administracion</t>
  </si>
  <si>
    <t>((laudos pagados/laudos totales)*100)</t>
  </si>
  <si>
    <t>Tania Paola Miranda Nieves</t>
  </si>
  <si>
    <t>Direccion General Juridica</t>
  </si>
  <si>
    <t>Insuficiente capacidad de reaccion ante las situaciones de riesgo que pueda sufrir la poblacion de la Alcaldia Iztapalapa.</t>
  </si>
  <si>
    <t>Suficiente capacidad de reaccion ante las situaciones de riesgo que pueda sufrir la poblacion de la Alcaldia Iztapalapa.</t>
  </si>
  <si>
    <t>1. Brindar atencion pre hospitalaria, atencion a incidentes urbanos, a los habitantes de la Alcaldia, en situaciones de emergencia o desastre. 2. Mitigar riesgos y fomentar la cultura de la Proteccion Civil.</t>
  </si>
  <si>
    <t>La poblacion de la Alcaldia iztapalapa recibe atencion en caso de riesgos e incidentes.</t>
  </si>
  <si>
    <t>((Inspecciones y dictamenes a hogares y establecimientos realizado/ Inspecciones y dictamenes a hogares y establecimientos programado)* 34%) + ((Capitaciones y simulacros en materia de proteccion civil realizado/ Capitaciones y simulacros en materia de proteccion civil programado)* 33%) + ((Atencion a personas en caso de emergencia realizado/ Atencion a personas en caso de emergencia programado)* 33%)</t>
  </si>
  <si>
    <t>Inspecciones y dictamenes a hogares y establecimientos</t>
  </si>
  <si>
    <t>Ing. Mauricio Forero Toro</t>
  </si>
  <si>
    <t>Director Ejecutivo De Proteccion Civil</t>
  </si>
  <si>
    <t>Capitaciones y simulacros en materia de proteccion civil</t>
  </si>
  <si>
    <t>Atencion a personas en caso de emergencia</t>
  </si>
  <si>
    <t>Insuficientes mecanismos democraticos de participacion ciudadana en la toma de decisiones para la determinacion de proyectos de mejora para las unidades territoriales de la Alcaldia Iztapalapa.</t>
  </si>
  <si>
    <t>Suficientes mecanismos democraticos de participacion ciudadana en la toma de decisiones para la determinacion de proyectos de mejora para las unidades territoriales de la Alcaldia Iztapalapa.</t>
  </si>
  <si>
    <t>Mide el porcentaje de avance en la ejecucion de proyectos del presupuesto participativo</t>
  </si>
  <si>
    <t>((Proyectos de la consulta ciudadana realizado / Proyectos de la consulta ciudadana elegidos) * 100</t>
  </si>
  <si>
    <t>La poblacion de la Alcaldia Iztapalapa forma parte de los procesos democraticos de participacion ciudadana.</t>
  </si>
  <si>
    <t>Ejecucion de los Proyectos de la Consulta Ciudadana Sobre Presupuesto Participativo.</t>
  </si>
  <si>
    <t>Director General De Planeacion Y Participacion Ciudadana</t>
  </si>
  <si>
    <t>Derechos Humanos</t>
  </si>
  <si>
    <t>103</t>
  </si>
  <si>
    <t>Profesionalizacion de Mujeres</t>
  </si>
  <si>
    <t>Existe un rezago educativo en las mujeres mayores de 30 años en la Alcaldia Iztapalapa</t>
  </si>
  <si>
    <t>No exista un rezago educativo en las mujeres mayores de 30 años en la Alcaldia Iztapalapa</t>
  </si>
  <si>
    <t>Mujeres de mas de 30 años en la Alcaldia Iztapala</t>
  </si>
  <si>
    <t>Lograr una alfabetizacion de las muejres de la Alcaldia Iztapalapa, mediante la conclusion de sus estudios.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</si>
  <si>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</si>
  <si>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indice que mide el avance en el otorgamiento de apoyos a mujeres con rezago educativo.</t>
  </si>
  <si>
    <t>((Transferencias monetarias a beneficiarias realizadas/ Transferencias monetarias a beneficiarias programadas)* 34%) + ((Convocar a las mujeres de 30 años o mas, residentes de la demarcacion que encuentren en rezago educativo. realizado/ Convocar a las mujeres de 30 años o mas, residentes de la demarcacion que encuentren en rezago educativo. programado)* 33%) + ((Talleres de vida realizados/ Talleres de vida programados)* 33%)</t>
  </si>
  <si>
    <t>Se espera que a 2024 se logre beneficiar a 15,000 mujeres.</t>
  </si>
  <si>
    <t>Se reduce el rezago educativo de las mujeres de la Alcaldia.</t>
  </si>
  <si>
    <t>Convocar a las mujeres de 30 años o mas, residentes de la demarcacion que encuentren en rezago educativo.</t>
  </si>
  <si>
    <t>Proporcionar una transferencia monetaria.</t>
  </si>
  <si>
    <t>Talleres de vida.</t>
  </si>
  <si>
    <t>Precaria atencion a los Adultos mayores y personas con discapacidad en la Alcaldia Iztapalapa.</t>
  </si>
  <si>
    <t>Optima atencion a los Adultos mayores y personas con discapacidad en la Alcaldia Iztapalapa.</t>
  </si>
  <si>
    <t>Hasta 2,000 personas cuidadoras en la Alcaldia Iztapalpa.</t>
  </si>
  <si>
    <t>1.-. Proporcionar transferencias economicas, herramientas y tecnicas a personas cuidadoras que lo requieren por su situacion de dependencia, preferentemente mujeres, con la finalidad de proporcionar bienestar al mejorar el cuidado. 2..-. Desarrollar un plan de intervenciones para brindar capacitacion sobre herramientas para mejorar el cuidado y fortalecer la autoestima de las personas cuidadoras.</t>
  </si>
  <si>
    <t>Las personas Adultas Mayores y Discapacitadas, reciben una atencion y cuidados optimos.</t>
  </si>
  <si>
    <t>Indice que mide el avance en el otorgamiento de apoyos a relativos a cuidados y enfermedades</t>
  </si>
  <si>
    <t>((Entrega de apoyos economicos y en especie realizado/ Entrega de apoyos economicos y en especie programado)* 34%) + ((Servicios para personas beneficiarias y cuidadores realizado/ Servicios para personas beneficiarias y cuidadores programado)* 33%) + ((Capacitacion a personas cuidadoras y demas beneficiarios realizado/ Capacitacion a personas cuidadoras y demas beneficiarios programado)* 33%)</t>
  </si>
  <si>
    <t>A mediano plazo se estima una cobertura de hasta 6,000 personas.</t>
  </si>
  <si>
    <t>Entrega de apoyos economicos y en especie.</t>
  </si>
  <si>
    <t>Servicios para personas beneficiarias y cuidadores.</t>
  </si>
  <si>
    <t>Capacitacion a personas cuidadoras y demas beneficiarios.</t>
  </si>
  <si>
    <t>Insuficientes Acciones Sociales que favorezcan a los grupos vulnerables de la Alcaldia Iztapalapa.</t>
  </si>
  <si>
    <t>Suficientes Acciones Sociales que favorezcan a los grupos vulnerables de la Alcaldia Iztapalapa.</t>
  </si>
  <si>
    <t>Cualquier persona sin distincion de sexo, raza o religion que cumpla en su momento con los requisitos que se establezcan.</t>
  </si>
  <si>
    <t>Creacion de acciones sociales encaminadas a mejorar el nivel de vida de la poblacion. Entrega de apoyos a la poblacion. Disminuir el rezago social</t>
  </si>
  <si>
    <t>Mediante la ejecucion de acciones sociales se mejorara las condiciones de vida de las personas que se encuentran en vulnerabilidad, son incluidos en la sociedad y logran disminuir sus desigualdades.</t>
  </si>
  <si>
    <t>Mide el porcentaje de las acciones realizadas</t>
  </si>
  <si>
    <t>((Entregas de apoyos para habitantes/ Apoyos para habitantes programados)*100)</t>
  </si>
  <si>
    <t>Link de acceso para verificacion de los avances: www.iztapalapa.cdmx.gob.mx/alcaldia/fondos/2018</t>
  </si>
  <si>
    <t>En el mediano plazo se estima beneficiar a 22,000 beneficiarios, en el largo plazo 45,768 beneficiarios.</t>
  </si>
  <si>
    <t>Mayor justicia social con la superacion de los rezagos, se corrigen las imperfecciones del mercado, se logra una mejor distribucion del ingreso y la reduccion de la desigualdad economica entre las personas.</t>
  </si>
  <si>
    <t>Acciones sociales encaminadas a mejorar las condiciones de vida de los habitantes de la Alcaldia, tendiendo principalmente problemas educativos, eventos desafortunados, apoyo a victimas.</t>
  </si>
  <si>
    <t>02CD10</t>
  </si>
  <si>
    <t>Crear una Alcaldia, comprometida en la construccion de politicas planificadas y ejecutadas desde su interior, donde se respete el derecho a la ciudad, con perspectiva ecologica, igualitaria, democratica, participativa y armonica asegurando una administracion publica regida por principios eticos de buen gobierno para beneficio de la poblacion.</t>
  </si>
  <si>
    <t>Desarrollar la Alcaldia La Magdalena Contreras, teniendo como prioridad a la poblacion, donde la constante sea garantizar su derecho a la ciudad, la optimizacion de su calidad de vida, recuperecion del tejido social, cuidado, conservacion y sustentabilidad del medio ambiente, ademas del desarrollo de servicios publicos eficientes, transparentes y sostenibles, que nos permitan asegurar un territorio de paz, pluralista y participativo con inclusion social que le permita la transformacion.</t>
  </si>
  <si>
    <t>Los habitantes de la Alcaldia La Magdalena Contreras, tienen el derecho constitucional a la convivencia pacifica y solidaria, a vivir libres de violencia y de amenazas; la desigualdad, la exclusion, la falta de ingresos, la falta de empleo, la precaria integracion social de barrios o pueblos originarios y la escasez de servicios publicos en colonias marginadas, conlleva a la proliferacion de la corrupcion e inseguridad; por lo que, es indispensable que los recursos, espacios, bienes y servicios publicos se ejerzan con un enfoque de justicia e igualdad, para todas las personas de las colonias, barrios o pueblos de la demarcacion. Por ende, la Alcaldia La Magdalena Contreras, tiene como prioridad garantizar el derecho a la igualdad, a la seguridad ciudadana optimizado la calidad de vida, recuperando el tejido social, ademas del desarrollo de servicios publicos eficientes, transparente y sostenibles, que nos permitan asegurar un territorio de paz, pluralista y participativo con inclusion social que le permita la transformacion.</t>
  </si>
  <si>
    <t>Diseñar politicas publicas enfocadas a la preservacion del medio ambiente a traves de la implementacion de programas que permitan la mejora de la calidad de vida; proporcionar servicios de calidad conforme a los compromisos adquiridos, asegurando una disminucion en el rezago social que le permita a la ciudadania una mejor calidad de vida; coordinar permanentemente los programas de desarrollo social enfocados a la educacion, atencion a la infancia, al adulto mayor y las mujeres, el cuidado a la salud y fomento a la educacion fisica y el deporte, para mejorar la condicion de vida de los habitantes y lograr espacios libres de violencia; lograr continuamente una eficiente administracion de recursos humanos, materiales y financieros, sustentada en estandares de desempeño para que el logro de los objetivos institucionales se lleve a cabo de manera optima, con transparencia y rendicion de cuentas; y garantizar la preservacion de los recursos naturales en suelo urbano y suelo de conservacion.</t>
  </si>
  <si>
    <t>Deficientes mecanismos de operacion para la atencion ciudadana en la Alcaldia La Magdalena Contreras.</t>
  </si>
  <si>
    <t>Eficientes mecanismos de operacion para la atencion ciudadana en Alcaldia La Magdalena Contreras.</t>
  </si>
  <si>
    <t>Habitantes de la Alcaldia La Magdalena Contreras que ascienden a 247,622 personas.</t>
  </si>
  <si>
    <t>Los habitantes de la Alcaldia La Magdalena Contreras gozan de un gobierno democratico, transparente e incluyente que atiende de manera eficiente las demandas de sus ciudadanos.</t>
  </si>
  <si>
    <t>Indice que mide las funciones de gobierno y atencion ciudadana para la poblacion de la Alcaldia La Magdalena Contreras.</t>
  </si>
  <si>
    <t>((Total de recorridos para prevenir la invasion del suelo de conservacion realizados/Total de recorridos para prevenir la invasion del suelo de conservacion programados) *.15) + ((Total de denuncias ciudadanas de verificacion administrativa solicitadas/Total de denuncias ciudadanas de verificacion administrativa atendidas) *.25) + ((Total de servicios de asesorias juridicas solicitadas/Total de servicios de asesorias juridicas atendidas) *.25) + ((Total de tramites para mercados y cementerios solicitados/Total de tramites para mercados y cementerios atendidos) *.25) + ((Total de apoyos economicos para compra de ataudes realizados/Total de apoyos economicos para compra de ataudes programados) *.10).</t>
  </si>
  <si>
    <t>Se estima que para el año 2024 se registre un avance del 10% en los mecanismos de operacion para la atencion ciudadana.</t>
  </si>
  <si>
    <t>Al termino del año 2024 los habitantes de la Alcaldia La Magdalena Contreras gozan de un gobierno democratico, transparente e incluyente que atiende de manera eficiente las demandas de su poblacion.</t>
  </si>
  <si>
    <t>Realizacion de recorridos para prevenir la invasion del suelo de conservacion en el perimetro de la demarcacion.</t>
  </si>
  <si>
    <t>P.D.A. Ana Lilia Morales Espinosa</t>
  </si>
  <si>
    <t>Directora de Asuntos Territoriales y Habitat</t>
  </si>
  <si>
    <t>Atencion a las denuncias ciudadanas de verificacion administrativa.</t>
  </si>
  <si>
    <t>Lic. Juan Mario Lopez Mendoza</t>
  </si>
  <si>
    <t>Director Ejecutivo de Asuntos Juridicos</t>
  </si>
  <si>
    <t>Brindar servicios de asesorias juridicas.</t>
  </si>
  <si>
    <t>Tramites para mercados y cementerios.</t>
  </si>
  <si>
    <t>Lic. Domingo Enrique Alvarado Zavala</t>
  </si>
  <si>
    <t>Coordinador de Programas y Estrategias de Gobierno</t>
  </si>
  <si>
    <t>Apoyos economicos para compra de ataudes.</t>
  </si>
  <si>
    <t>Veronica Guijosa Mora</t>
  </si>
  <si>
    <t>Directora de Participacion Ciudadana</t>
  </si>
  <si>
    <t>Aumento en la comision de delitos que afecta a la poblacion que habita y transita en la Alcaldia La Magdalena Contreras.</t>
  </si>
  <si>
    <t>Disminucion en la comision de delitos que afecta a la poblacion que habita y transita en la Alcaldia La Magdalena Contreras.</t>
  </si>
  <si>
    <t>Alcaldia La Magdalena Contreras.</t>
  </si>
  <si>
    <t>Los habitantes de la Alcaldia La Magdalena Contreras disfrutan de un ambiente seguro y libre de violencias en su transito por la demarcacion.</t>
  </si>
  <si>
    <t>Indice que mide la realizacion de acciones de seguridad en la Alcaldia La Magdalena Contreras.</t>
  </si>
  <si>
    <t>((Total de actividades para la prevencion del delito realizadas/Total de actividades para la prevencion del delito programadas) *.50) + ((Total de recorridos de vigilancia realizados/Total de recorridos de vigilancia programados) *.50).</t>
  </si>
  <si>
    <t>Se estima que para el año 2024 se registre un avance del 10% en la disminucion de la comision de delitos en la Alcaldia La Magdalena Contreras.</t>
  </si>
  <si>
    <t>Al termino del año 2024 los habitantes de la Alcaldia Coyoacan gozan de la disminucion de delitos, sintiendose mas seguros al transitar por sus colonias.</t>
  </si>
  <si>
    <t>Realizacion de actividades para la prevencion del delito.</t>
  </si>
  <si>
    <t>Miguel Angel Perez Martinez</t>
  </si>
  <si>
    <t>Coordinador de Seguiridad Ciudadana</t>
  </si>
  <si>
    <t>Realizacion de recorridos de vigilancia (Programa Sendero Seguro).</t>
  </si>
  <si>
    <t>Deficiente prestacion de servicios publicos basicos en la Alcaldia La Magdalena Contreras.</t>
  </si>
  <si>
    <t>Eficiente prestacion de servicios publicos basicos en la Alcaldia La Magdalena Contreras.</t>
  </si>
  <si>
    <t>1. Proveer de servicios basicos indispensables que demanda la poblacion. 2. Facilitar el acceso al abanico de servicios publicos que ofrece la Alcaldia La Magdalena Contreras para la poblacion.</t>
  </si>
  <si>
    <t>La poblacion de la Alcaldia La Magdalena Contreras disfruta de los servicios publicos para satisfacer sus necesidades basicas y con ello mejorar su calidad de vida.</t>
  </si>
  <si>
    <t>Indice que mide los servicios publicos entregados a la poblacion de la Alcaldia La Magdalena Contreras.</t>
  </si>
  <si>
    <t>((Total de reproducciones de diferentes especies de plantas realizadas/Total de reproducciones de diferentes especies de plantas programadas)*.15) + ((Total de actividades ludicas para fomentar la educacion ambiental realizadas/ Total de actividades ludicas para fomentar la educacion ambiental programadas)*.15) + ((Total de recorridos de inspeccion y vigilancia ambiental realizados/Total de recorridos de inspeccion y vigilancia ambiental programados)*.10) + ((Total de recolecciones de residuos solidos realizadas/Total de recolecciones de residuos solidos programadas)*.40) + ((Total de mantenimientos del suelo de conservacion realizados/ Total de mantenimientos del suelo de conservacion programados)*.10) + ((Total de reforestaciones realizadas/ Total de reforestaciones programadas) *.10).</t>
  </si>
  <si>
    <t>Se estima que para el año 2024 se registre un avance del 10% en la eficiente prestacion de servicios publicos basicos en la Alcaldia La Magdalena Contreras.</t>
  </si>
  <si>
    <t>Al termino del año 2024 los habitantes de la Alcaldia La Magdalena Contreras gozan de una eficiente prestacion de servicios publicos basicos.</t>
  </si>
  <si>
    <t>Reproduccion de diferentes especies de plantas.</t>
  </si>
  <si>
    <t>Manuel Hernandez Gonzalez</t>
  </si>
  <si>
    <t>Director General de Ecologia y Sustentabilidad</t>
  </si>
  <si>
    <t>Realizacion de actividades ludicas para fomentar la educacion ambiental.</t>
  </si>
  <si>
    <t>Realizacion de recorridos de inspeccion y vigilancia ambiental en las zonas boscosas del suelo de conservacion y urbanas de la Alcaldia.</t>
  </si>
  <si>
    <t>Recoleccion de residuos solidos (organicos e inorganicos) en via publica y rutas establecidas.</t>
  </si>
  <si>
    <t>Mantenimiento del suelo de conservacion.</t>
  </si>
  <si>
    <t>Reforestacion en zonas dañadas por el abuso de los recursos naturales, incendios forestales y acciones que erosionen los suelos.</t>
  </si>
  <si>
    <t>Perdida de los valores culturales (usos y costumbres) y recreativos de los habitantes de la Demarcacion Territorial.</t>
  </si>
  <si>
    <t>Recuperacion de los valores culturales (usos y costumbres) y recreativos de los habitantes de la Demarcacion Territorial.</t>
  </si>
  <si>
    <t>1. Fomentar los valores culturales de la Demarcacion Territorial en las nuevas generaciones. 2. Incentivar la participacion ciudadana en los eventos culturales, artisticos y recreativos que organiza la Alcaldia La Magdalena Contreras. 3. Promover el desarrollo de la educacion de artistica (danza, musica, cine, teatro, etc.).</t>
  </si>
  <si>
    <t>La poblacion goza de sus derechos culturales y recreativos que reafirman su identidad mexicana.</t>
  </si>
  <si>
    <t>Indice que mide las actividades para el desarrollo educativo, artistico y deportivo de la poblacion de la Alcaldia La Magdalena Contreras.</t>
  </si>
  <si>
    <t>((Total de actividades civicas y sociales educativas con instituciones publicas y privadas realizadas/ Total de actividades civicas y sociales educativas con instituciones publicas y privadas programadas)*0.1) + ((Total de actividades sociales sobre arte y cultura realizadas/ Total de actividades sociales sobre arte y cultura programadas) *0.1) + ((Total de eventos artisticos-culturales realizados/ Total de eventos artisticos-culturales programados)*0.1) + ((Total de proyectos que impulsen el turismo cultural en las zonas iconicas de la demarcacion realizados/ Total de proyectos que impulsen el turismo cultural en las zonas iconicas de la demarcacion programados)*0.1) + ((Total de Acciones de fomento de los derechos culturales realizadas/ Total de Acciones de fomento de los derechos culturales realizadas/Total de Acciones de fomento de los derechos culturales programadas)*0.1) + ((Total de competencias deportivas realizadas/ Total de competencias deportivas programadas)*0.1) + ((Total de becas universitarias a estudiantes de escasos recursos entregadas/ Total de becas universitarias a estudiantes de escasos recursos programadas)*0.1) + ((Total de apoyos para alumnos sobresalientes y de escasos recursos entregados/ Total de apoyos para alumnos sobresalientes y de escasos recursos programados)*0.1) + ((Total de cursos de preparacion realizados/ Total de cursos de preparacion programados)*0.1) + ((Total de becas deportivas entregadas/ Total de becas deportivas programadas) *0.1).</t>
  </si>
  <si>
    <t>Se estima que para el año 2024 se registre un avance del 15% en brindar a la poblacion de la Alcaldia suficientes oportunidades de desarrollo educativo, artistico y deportivo.</t>
  </si>
  <si>
    <t>Al termino del año 2024 los habitantes de la Alcaldia La Magdalena Contreras gozan de suficientes oportunidades de desarrollo educativo, artistico y deportivo.</t>
  </si>
  <si>
    <t>Realizacion de actividades civicas y sociales educativas con instituciones publicas y privadas.</t>
  </si>
  <si>
    <t>Guadalupe Bernal Estrada</t>
  </si>
  <si>
    <t>Realizacion de actividades sociales sobre arte y cultura.</t>
  </si>
  <si>
    <t>Realizacion de eventos artisticos-culturales que fortalezcan la identidad de los pueblos, barrios, fiestas y hechos historicos.</t>
  </si>
  <si>
    <t>Realizacion de proyectos que impulsen el turismo cultural en las zonas iconicas de la demarcacion.</t>
  </si>
  <si>
    <t>Acciones de fomento de los derechos culturales.</t>
  </si>
  <si>
    <t>Realizacion de competencias deportivas.</t>
  </si>
  <si>
    <t>Otorgamiento de becas universitarias a estudiantes de escasos recursos.</t>
  </si>
  <si>
    <t>Apoyos para alumnos sobresalientes y de escasos recursos.</t>
  </si>
  <si>
    <t>Realizacion de cursos de preparacion para examen de admision para educacion media superior y superior.</t>
  </si>
  <si>
    <t>Otorgamiento de becas a deportistas.</t>
  </si>
  <si>
    <t>Poblacion de la Alcaldia La Magdalena Contreras que asciende a 247,622 personas.</t>
  </si>
  <si>
    <t>Indice que mide los servicios de salud otorgados a la poblacion de la Alcaldia La Magdalena Contreras.</t>
  </si>
  <si>
    <t>((Total de Talleres, cursos y campañas para la prevencion y control de enfermedades realizadas/ Total de Talleres, cursos y campañas para la prevencion y control de enfermedades programadas)*.10) + ((Total de brigadas de salud, dental y psicologica realizadas/Total de brigadas de salud, dental y psicologica programadas)*.25) + ((Total de servicios de atencion medica en consultorio solicitados/Total de servicios de atencion medica en consultorio realizados)*.25) + ((Total de talleres, platicas y obras de teatro para la prevencion de adicciones realizados/Total de talleres, platicas y obras de teatro para la prevencion de adicciones programados)*.10) + ((Total de servicios de traslados solicitados/Total de servicios de traslados realizados)*.20) + ((Total de cursos de capacitacion realizados/Total de cursos de capacitacion programados)*.10).</t>
  </si>
  <si>
    <t>Se estima que para el año 2024 se registre un avance del 10% en la capacidad de atencion para la salud de la poblacion de la Alcaldia La Magdalena Contreras.</t>
  </si>
  <si>
    <t>Al termino del año 2024 los habitantes de la Alcaldia La Magdalena Contreras gozan de suficientes servicios para la prevencion y atencion de enfermedades.</t>
  </si>
  <si>
    <t>Talleres, cursos y campañas para la prevencion y control de enfermedades							.</t>
  </si>
  <si>
    <t>Realizacion de brigadas de salud, dental y psicologica.</t>
  </si>
  <si>
    <t>Servicio de atencion medica en consultorio de la Alcaldia.</t>
  </si>
  <si>
    <t>Talleres, platicas y obras de teatro para la prevencion de adicciones.</t>
  </si>
  <si>
    <t>Servicio de traslados para atencion medica pre hospitalaria.</t>
  </si>
  <si>
    <t>Cursos de capacitacion al personal operativo que se situan en el area medica de la demarcacion.</t>
  </si>
  <si>
    <t>Indice que mide los servicios de atencion para los animales de compañia de la Alcaldia La Magdalena Contreras.</t>
  </si>
  <si>
    <t>((Total de servicios de consultas veterinarias solicitados/ Total de servicios de consultas veterinarias realizados)*.30) + ((Total de campañas de esterilizacion gratuitas realizadas/Total de campañas de esterilizacion gratuitas programadas)*.25) + ((Total de campañas de vacunacion gratuitas realizadas/ Total de campañas de vacunacion gratuitas programadas)*.25) + ((Total de cursos de capacitacion a personal operativo realizados/Total de cursos de capacitacion a personal operativo programados)*.10) + ((Total de campañas de difusion para el bienestar animal realizadas/Total de campañas de difusion para el bienestar animal programadas)*.10).</t>
  </si>
  <si>
    <t>Se estima que para el año 2024 se registre un avance del 10% en el otorgamiento de servicios integrales para animales con dueño de la Alcaldia La Magdalena Contreras.</t>
  </si>
  <si>
    <t>Al termino del año 2024 los habitantes de la Alcaldia La Magdalena Contreras gozan de suficientes servicios integrales de calidad para sus animales.</t>
  </si>
  <si>
    <t>Servicio de consultas veterinarias.</t>
  </si>
  <si>
    <t>Realizacion de campañas de esterilizacion gratuitas.</t>
  </si>
  <si>
    <t>Realizacion de campañas de vacunacion gratuitas.</t>
  </si>
  <si>
    <t>Cursos de capacitacion a personal operativo para el tratamiento de los animales de compañia.</t>
  </si>
  <si>
    <t>Campañas de difusion para el bienestar animal.</t>
  </si>
  <si>
    <t>Niñas y Niños de 0 – 5.11 años de la Alcaldia La Magdalena Contreras.</t>
  </si>
  <si>
    <t>Indice que mide las acciones de cuidado de los infantes de escasos recursos de la Alcaldia La Magdalena Contreras.</t>
  </si>
  <si>
    <t>Se estima que para el año 2024 se registre un avance del 10% en el otorgamiento de espacios seguros para el cuidado de los infantes de escasos recursos de la Alcaldia.</t>
  </si>
  <si>
    <t>Al termino del año 2024 los infantes de la Alcaldia La Magdalena Contreras gozan de suficientes espacios seguros para su cuidado y desarrollo.</t>
  </si>
  <si>
    <t>Brindar servicios de atencion pedagogica y asistencial a niñas y niños de 2 años hasta 5 años 11 meses, que asisten a los Centros de Atencion y Cuidado Infantil (CACI) de la Alcaldia La Magdalena Contreras.</t>
  </si>
  <si>
    <t>Jose Luis Mejia Perez</t>
  </si>
  <si>
    <t xml:space="preserve">Coordinador de Desarrollo Social	</t>
  </si>
  <si>
    <t>Otorgar apoyos alimentarios a niñas y niños de 2 años hasta 5 años 11 meses que asisten a los Centros de Atencion y Cuidado Infantil (CACI) de la Alcaldia La Magdalena Contreras.</t>
  </si>
  <si>
    <t>La disminucion de las actividades turisticas y productivas desaceleran la economia de la Alcaldia La Magdalena Contreras.</t>
  </si>
  <si>
    <t>El aumento de las actividades turisticas y productivas reactivan la economia de la Alcaldia La Magdalena Contreras.</t>
  </si>
  <si>
    <t>Habitantes de la Alcaldia La Magdalena Contreras.</t>
  </si>
  <si>
    <t>1.-Generar las condiciones favorables para el desarrollo y emprendimiento de actividades economicas. 2.- Impulsar la generacion de apoyos, creditos y/o financiamientos para la produccion local y reactivacion la economia. 3.- Aumentar las fuentes de empleo a traves de apoyos a las MYPIMES.</t>
  </si>
  <si>
    <t>La poblacion de la Alcaldia La Magdalena Contreras se beneficia del crecimiento economico que genera fuentes de empleo mediante el desarrollo de actividades turisticas, comerciales y productivas.</t>
  </si>
  <si>
    <t>Indice que mide las actividades turisticas y productivas realizadas en la Alcaldia La Magdalena Contreras.</t>
  </si>
  <si>
    <t>((Total de ferias para el empleo y servicios realizadas/Total de ferias para el empleo y servicios programadas)*.15) + ((Total de vinculaciones con agentes economicos y actividades relacionadas con el sector servicios realizadas/Total de vinculaciones con agentes economicos y actividades relacionadas con el sector servicios programadas)*.25) + ((Total de campañas de fomento a MYPIMES, sociedades cooperativas y autoempleo realizadas/Total de campañas de fomento a MYPIMES, sociedades cooperativas y autoempleo programadas)*.15) + ((Total de cursos de capacitacion para el trabajo realizados/Total de cursos de capacitacion para el trabajo programados)*.10 + ((Total de creditos y financiamientos otorgados/Total de creditos y financiamientos programados) *.35).</t>
  </si>
  <si>
    <t>Se estima que para el año 2024 se registre un avance del 10% en el aumento de actividades turisticas y productivas para la generacion de empleo en la Alcaldia La Magdalena Contreras.</t>
  </si>
  <si>
    <t>Al termino del año 2024 los habitantes de la Alcaldia La Magdalena Contreras se benefician del crecimiento economico que generan las fuentes de empleo mediante el desarrollo de actividades turisticas, comerciales y productivas.</t>
  </si>
  <si>
    <t>Realizacion de ferias para el empleo y servicios.</t>
  </si>
  <si>
    <t>Alicia Rodriguez Flores</t>
  </si>
  <si>
    <t>Vinculacion con agentes economicos y actividades relacionadas con el sector servicios.</t>
  </si>
  <si>
    <t>Campañas de fomento a MYPIMES, sociedades cooperativas y autoempleo.</t>
  </si>
  <si>
    <t>Cursos de capacitacion para el trabajo.</t>
  </si>
  <si>
    <t>Otorgamiento de creditos y financiamientos a la poblacion Contrerense.</t>
  </si>
  <si>
    <t>Deficiente infraestructura para la prestacion de servicios publicos basicos en la Alcaldia La Magdalena Contreras.</t>
  </si>
  <si>
    <t>Eficiente infraestructura para la prestacion de servicios publicos basicos en la Alcaldia La Magdalena Contreras,</t>
  </si>
  <si>
    <t>1. Disponer de la infraestructura adecuada para la prestacion de servicios publicos necesarios para la poblacion que habita y transita en la Alcaldia La Magdalena Contreras. 2. Definir y priorizar los proyectos de infraestructura urbana.</t>
  </si>
  <si>
    <t>Los habitantes de la Alcaldia La Magdalena Contreras gozan de Infraestructura publica de calidad para la prestacion de servicios que satisfagan sus necesidades.</t>
  </si>
  <si>
    <t>Indice que mide las acciones para obtener una eficiente infraestructura para la prestacion de servicios publicos basicos en la Alcaldia La Magdalena Contreras.</t>
  </si>
  <si>
    <t>((Total de mantenimientos y rehabilitaciones de vialidades secundarias realizadas/Total de mantenimientos y rehabilitaciones de vialidades secundarias programadas)*.25) + ((Total de ampliaciones de la red de alumbrado publico realizadas/Total de ampliaciones de la red de alumbrado publico programadas)*.25) + ((Total de construcciones y mantenimientos de espacios publicos realizados/Total de construcciones y mantenimientos de espacios publicos programados)*.25) + ((Total de construcciones y mantenimientos de edificios publicos realizados/Total de construcciones y mantenimientos de edificios publicos programados) *.25).</t>
  </si>
  <si>
    <t>Se estima que para el año 2024 se registre un avance del 10% en eficientar la infraestructura para la prestacion de servicios publicos basicos en la Alcaldia.</t>
  </si>
  <si>
    <t>Al termino del año 2024 los habitantes de la Alcaldia La Magdalena Contreras gozan de una eficiente infraestructura para la prestacion de servicios publicos basicos.</t>
  </si>
  <si>
    <t>Mantenimiento y rehabilitacion de vialidades secundarias.</t>
  </si>
  <si>
    <t>Ing. Rufino Juan Carmona Leon</t>
  </si>
  <si>
    <t>Ampliacion de la red de alumbrado publico.</t>
  </si>
  <si>
    <t>Construccion y mantenimiento de espacios publicos.</t>
  </si>
  <si>
    <t>Construccion y mantenimiento de edificios publicos.</t>
  </si>
  <si>
    <t>Insuficiente suministro de agua en cantidad y calidad para los habitantes de la Alcaldia La Magdalena Contreras.</t>
  </si>
  <si>
    <t>Suficiente suministro de agua en cantidad y calidad para los habitantes de la Alcaldia La Magdalena Contreras.</t>
  </si>
  <si>
    <t>Eficientar el suministro de agua potable en la Alcaldia La Magdalena Contreras a traves de la red secundaria.</t>
  </si>
  <si>
    <t>La poblacion de la Alcaldia La Magdalena Contreras disfruta de su derecho al acceso del agua.</t>
  </si>
  <si>
    <t>Porcentaje que mide las actividades para el suministro de agua en la Alcaldia La Magdalena Contreras.</t>
  </si>
  <si>
    <t>((Total de construcciones y mantenimientos de la red de agua potable realizados/Total de construcciones y mantenimientos de la red de agua potable programados) *.1).</t>
  </si>
  <si>
    <t>Se estima que para el año 2024 se registre un avance del 10% en el otorgamiento de suministro de agua para los habitantes de la demarcacion.</t>
  </si>
  <si>
    <t>Al termino del año 2024 los habitantes de la Alcaldia La Magdalena Contreras gozan de suficiente suministro de agua en cantidad y calidad.</t>
  </si>
  <si>
    <t>Construccion y mantenimiento de la red de agua potable.</t>
  </si>
  <si>
    <t>Deficiente funcionamiento de la infraestructura de la red secundaria de drenaje y alcantarillado que afecta a la Alcaldia La Magdalena Contreras.</t>
  </si>
  <si>
    <t>Eficiente funcionamiento de la infraestructura de la red secundaria de drenaje y alcantarillado que afecta a la Alcaldia La Magdalena Contreras.</t>
  </si>
  <si>
    <t>Brindar el adecuado servicio a la red secundaria de drenaje y alcantarillado de la Alcaldia La Magdalena Contreras.</t>
  </si>
  <si>
    <t>Los habitantes de la Alcaldia La Magdalena Contreras cuentan con adecuada infraestructura de la red secundaria de drenaje y alcantarillado, para cubrir los servicios basicos de sanidad.</t>
  </si>
  <si>
    <t>Porcentaje que mide las acciones para el funcionamiento de la infraestructura de la red secundaria de drenaje y alcantarillado en la Alcaldia La Magdalena Contreras.</t>
  </si>
  <si>
    <t>((Total de construcciones y mantenimientos preventivos o correctivos de la red secundaria de drenaje y alcantarillado realizadas/Total de construcciones y mantenimientos preventivos o correctivos de la red secundaria de drenaje y alcantarillado programadas) *.1).</t>
  </si>
  <si>
    <t>Se estima que para el año 2024 se registre un avance del 10% en el funcionamiento de la infraestructura de la red secundaria de drenaje y alcantarillado de la Alcaldia La Magdalena Contreras.</t>
  </si>
  <si>
    <t>Al termino del año 2024 los habitantes de la Alcaldia La Magdalena Contreras gozan de un eficiente funcionamiento de la infraestructura de la red secundaria de drenaje y alcantarillado.</t>
  </si>
  <si>
    <t>Construccion y mantenimiento preventivo o correctivo de la red secundaria de drenaje y alcantarillado.</t>
  </si>
  <si>
    <t>Deficiente programacion para los gastos administrativos necesarios para la operacion de la Alcaldia La Magdalena Contreras.</t>
  </si>
  <si>
    <t>Eficiente programacion para los gastos administrativos necesarios para la operacion de la Alcaldia La Magdalena Contreras.</t>
  </si>
  <si>
    <t>Areas administrativas y operativas de la Alcaldia La Magdalena Contreras (Direcciones Generales, Direcciones Ejecutivas, Direcciones de area, Coordinaciones y Gerencias).</t>
  </si>
  <si>
    <t>La Alcaldia La Magdalena Contreras cuenta con los recursos necesarios para el buen desarrollo de sus funciones.</t>
  </si>
  <si>
    <t>((Adquisicion de bienes y servicios realizados/ Adquisicion de bienes y servicios programados)* 100).</t>
  </si>
  <si>
    <t>La Alcaldia La Magdalena Contreras utiliza eficientemente sus recursos para la generacion de bienes y servicios de calidad que ofrece a su poblacion.</t>
  </si>
  <si>
    <t>Juan Leal Padilla</t>
  </si>
  <si>
    <t>La Alcaldia La Magdalena Contreras atiende las obligaciones judiciales sin riesgos para su operacion al termino de la presente administracion.</t>
  </si>
  <si>
    <t>Lic. Juan Leal Padilla</t>
  </si>
  <si>
    <t>Insuficiente capacidad de reaccion ante las situaciones de riesgo que pueda sufrir la poblacion de la Alcaldia La Magdalena Contreras.</t>
  </si>
  <si>
    <t>Suficiente capacidad de reaccion ante las situaciones de riesgo que pueda sufrir la poblacion de la Alcaldia La Magdalena Contreras.</t>
  </si>
  <si>
    <t>La poblacion de la Alcaldia La Magdalena Contreras posee las previsiones necesarias ante situaciones de riesgo para salvaguardar su integridad.</t>
  </si>
  <si>
    <t>Indice que mide el avance atenciones medicas, monitoreo de riesgos y capacitacion en materia de proteccion civil realizadas por la Alcaldia.</t>
  </si>
  <si>
    <t>((Total de cursos y talleres para la capacitacion del personal y de la poblacion en materia de proteccion civil realizados/Total de cursos y talleres para la capacitacion del personal y de la poblacion en materia de proteccion civil programados)*.30) + ((Total de atenciones medicas pre hospitalarias en casos de siniestros solicitados/Total de atenciones medicas pre hospitalarias en casos de siniestros atendidos)*.70).</t>
  </si>
  <si>
    <t>Realizacion de cursos y talleres para la capacitacion del personal y de la poblacion en materia de proteccion civil.</t>
  </si>
  <si>
    <t>Gerardo Alberto Garcia Gutierrez</t>
  </si>
  <si>
    <t>Subdirector de Atencion a Emergencias y Riesgos</t>
  </si>
  <si>
    <t>Atencion medica pre hospitalaria en casos de siniestros (atencion y traslado en ambulancia).</t>
  </si>
  <si>
    <t>Insuficientes mecanismos democraticos de participacion ciudadana en la toma de decisiones para la determinacion de proyectos de mejora para las unidades territoriales de la Alcaldia La Magdalena Contreras.</t>
  </si>
  <si>
    <t>Suficientes mecanismos democraticos de participacion ciudadana en la toma de decisiones para la determinacion de proyectos de mejora para las unidades territoriales de la Alcaldia La Magdalena Contreras.</t>
  </si>
  <si>
    <t>Incluir las decisiones de la ciudadania para la definicion de proyectos de obras y servicios, equipamiento e infraestructura urbana para las unidades territoriales de la Alcaldia La Magdalena Contreras.</t>
  </si>
  <si>
    <t>Al cierre del año 2024 se espera tener un incremento de 10% el numero de proyectos presentados y ejecutados para el presupuesto participativo.</t>
  </si>
  <si>
    <t>En años recientes, la pobreza y desigualdad en la demarcacion se agravaron por la ejecucion de una politica social desarticulada, poco transparente, bajo un trato desigual y a veces discriminatorio para la poblacion, ademas de poco eficiente en el uso de los recursos publicos.</t>
  </si>
  <si>
    <t>Ampliar los programas y acciones que garanticen los derechos para los grupos de atencion prioritaria.</t>
  </si>
  <si>
    <t>Fortalecer las acciones transversales que erradiquen la discriminacion y la violencia la poblacion contrerense que requieran atencion prioritaria.</t>
  </si>
  <si>
    <t>Generar un programa de atencion medica para adultos mayores en sus hogares; fomentar en los adultos mayores diversas actividades culturales y deportivas y generar con empresas privadas programas de empleo para las y los adultos mayores que deseen trabajar. Fortalecer el acceso a la justicia y la atencion de violencia y discriminacion hacia esta poblacion.</t>
  </si>
  <si>
    <t>Los adultos mayores de la Alcaldia La Magdalena Contreras cuentan con acceso a la salud y centros de cultura y esparcimiento.</t>
  </si>
  <si>
    <t>Porcentaje que mide los apoyos entregados para las personas que padecen alguna discapacidad en la Alcaldia La Magdalena Contreras.</t>
  </si>
  <si>
    <t>((Total de apoyos economicos o en especie entregados/Total de apoyos economicos o en especie programados)*.1).</t>
  </si>
  <si>
    <t>Se estima que para el año 2024 se registre un avance del 20% en la entrega de apoyos para las personas con discapacidad o enfermedades cronico degenerativas en la Alcaldia.</t>
  </si>
  <si>
    <t>Al termino del año 2024 los habitantes de la Alcaldia Coyoacan gozan de un gobierno que atiende los Derechos Humanos de las personas con discapacidad o con enfermedades cronico degenerativas.</t>
  </si>
  <si>
    <t>Apoyos economicos o en especie para personas con discapacidad o enfermedades cronico degenerativas.</t>
  </si>
  <si>
    <t>C.D. Kenia Garcia Reyes</t>
  </si>
  <si>
    <t xml:space="preserve">Coordinadora de Servicios de Salud	</t>
  </si>
  <si>
    <t>S231</t>
  </si>
  <si>
    <t>Agropecuaria, Silvicultura, Pesca Y Caza</t>
  </si>
  <si>
    <t>Agropecuaria</t>
  </si>
  <si>
    <t>326</t>
  </si>
  <si>
    <t>Promover la produccion, comercializacion y uso de productos agroalimentarios sostenibles</t>
  </si>
  <si>
    <t>Baja productividad y falta de recursos debilita las actividades agropecuaria, por lo que se debe incentivar de manera economicas o en especie.</t>
  </si>
  <si>
    <t>Brindar apoyo a los agricultores de la demarcacion, mediante apoyo economico o en especie (semillas), asi como formentar las cooperativas y pequeñas empresas familiares.</t>
  </si>
  <si>
    <t>Fomentar la construccion de cadenas productivas y de comercializacion de empresas y cooperativas, a traves de capacitacion de apoyos para la elaboracion de sus planes de negocio.</t>
  </si>
  <si>
    <t>1) Desarrollar capacitacion, que favorezcan la produccion del campo; 2) Apoyar por medio de la tecnologia y asesoria tecnica a las personas que trabajan en el campo; 3) Brindar talleres con diversos temas de actividades agropecuarias, para proporcionar fuentes de empleo.</t>
  </si>
  <si>
    <t>Realizar cursos de capacitacion que ayudaran a la poblacion contrerense para tender las necesidades de trabajo agropecuario.</t>
  </si>
  <si>
    <t>Indice que mide los apoyos entregados para el impulso agroalimentario en la Alcaldia La Magdalena Contreras.</t>
  </si>
  <si>
    <t xml:space="preserve">((Total de apoyos para actividades del sector agropecuario realizados/Total de apoyos para actividades del sector agropecuario programados)*.70) + ((Total de platicas, cursos y talleres a ejidatarios y comuneros realizados/Total de platicas, cursos y talleres a ejidatarios y comuneros programados) *.30).		</t>
  </si>
  <si>
    <t>Se estima que para el año 2024 se registre un avance del 20% en la entrega de apoyos para el impulso agroalimentario.</t>
  </si>
  <si>
    <t>Al termino del año 2024 los habitantes de la Alcaldia La Magdalena Contreras gozan de un gobierno que atiende sus necesidades en el sector agroalimentario.</t>
  </si>
  <si>
    <t>Apoyos para actividades productivas del sector.</t>
  </si>
  <si>
    <t>Realizacion de platicas, cursos y talleres a Ejidatarios y Comuneros, con el fin de que obtengan buenas practicas productivas.</t>
  </si>
  <si>
    <t>La falta de educacion sexual, asi como la pobreza y desigualdad en la demarcacion excluyen a la poblacion LGBTTTIQ+ de servicios basicos de salud y empleo.</t>
  </si>
  <si>
    <t>Ampliar los programas y acciones que garanticen los derechos para los grupos LGBTTTIQ+ que se encuentren en situacion de vulnerabilidad.</t>
  </si>
  <si>
    <t>Fortalecer las acciones transversales que erradiquen la discriminacion y la violencia a la poblacion LGBTTTIQ+ que viva en la demarcacion contrerense y requiera atencion prioritaria.</t>
  </si>
  <si>
    <t>1. fortalecer la cultura de la no discriminacion, mediante cursos de sensibilizacion 2. Generar atencion medica de nivel basico 3. Fomentar en la poblacion LGBTTTIQ+ diversas actividades culturales y deportivas.</t>
  </si>
  <si>
    <t>Que los grupos LGBTTTIQ+ de la Alcaldia La Magdalena Contreras cuenten con acceso a la salud y centros de cultura y esparcimiento.</t>
  </si>
  <si>
    <t>Indice que mide los apoyos entregados para la poblacion LGNTTTIQ+ en la Alcaldia La Magdalena Contreras.</t>
  </si>
  <si>
    <t>((Total de talleres, asesorias de salud y juridicas legales alcanzadas/Total de talleres, asesorias de salud y juridicas legales programadas)*.30) + ((Total de apoyos economicos o en especie alcanzados/Total de apoyos economicos o en especie programados)*.70).</t>
  </si>
  <si>
    <t>Se estima que para el año 2024 se registre un avance del 20% en la entrega de apoyos para la comunidad LGBTTTIQ+.</t>
  </si>
  <si>
    <t>Al termino del año 2024 la comunidad LGBTTTIQ+ de la Alcaldia La Magdalena Contreras goza de un gobierno que atiende sus necesidades y coadyuva en la atencion de sus Derechos Humanos.</t>
  </si>
  <si>
    <t>Se brindaran talleres de autoestima, de no discriminacion y asesorias de salud y juridicas a la comunidad LGBTTTIQ+.</t>
  </si>
  <si>
    <t>Apoyos en especie o economicos para la comunidad LGBTTTIQ+.</t>
  </si>
  <si>
    <t>S233</t>
  </si>
  <si>
    <t>328</t>
  </si>
  <si>
    <t>Atencion de necesidades primarias de la poblacion en situacion de vulnerabilidad</t>
  </si>
  <si>
    <t>En los ultimos años de acuerdo con las estadisticas de las zonas marginadas, se ha detectado la necesidad de aumentar la entrega de programas.</t>
  </si>
  <si>
    <t>Implementar programas sociales que permitan reducir la brecha de desigualdad existente en la poblacion de la Alcaldia La Magdalena Contreras.</t>
  </si>
  <si>
    <t>Brindar apoyo para abatir los rezagos existentes en las diferentes colonias de la Alcaldia,</t>
  </si>
  <si>
    <t>1. Implementar los programas sociales para entregar apoyos economicos o en especie. 2. Priorizar a los habitantes que presenten un indice con alto grado de marginacion para tratar de cerrar brechas de desigualdad y exclusion social.</t>
  </si>
  <si>
    <t>Contribuir al acceso de los beneficios de desarrollo economico y social en la demarcacion.</t>
  </si>
  <si>
    <t>Porcentaje que mide los apoyos entregados para las personas vulnerables con problemas para alimentarse y refugiarse en la Alcaldia La Magdalena Contreras.</t>
  </si>
  <si>
    <t>((Total de apoyos economicos o en especie para la poblacion de escasos recursos y que vive en zonas marginadas realizados/Total de apoyos economicos o en especie para la poblacion de escasos recursos y que vive en zonas marginadas programados)*.1).</t>
  </si>
  <si>
    <t>Se estima que para el año 2024 se registre un avance del 20% en la entrega de apoyos para las personas con problemas para alimentarse y refugiarse en la Alcaldia.</t>
  </si>
  <si>
    <t>Al termino del año 2024 los habitantes de la Alcaldia La Magdalena Contreras gozan de un gobierno que atiende los Derechos Humanos de las personas con problemas para alimentarse y refugiarse.</t>
  </si>
  <si>
    <t>Apoyos economicos o en especie para la poblacion de escasos recursos y que vive en zonas marginadas.</t>
  </si>
  <si>
    <t>1. Ampliar los programas y acciones que garanticen los derechos de atencion prioritaria, eliminando programas que se orienten a la compra del voto.</t>
  </si>
  <si>
    <t>La poblacion de la Alcaldia La Magdalena Contreras, pueda disponer de programas para las personas que se encuentren en situacion de vulnerabilidad.</t>
  </si>
  <si>
    <t>Porcentaje que mide los apoyos entregados.</t>
  </si>
  <si>
    <t>(Numero de apoyos para el programa social Juntos por la Familia alcanzados/numero de apoyos para el programa social Juntos por la Familia programados)*1</t>
  </si>
  <si>
    <t>Brindar apoyo economico o en especie, para ayudar en el gasto familiar de personas de escasos recursos</t>
  </si>
  <si>
    <t>Brindar apoyo economico o en especie mediante la linea de accion Programa Social Juntos por la Familia</t>
  </si>
  <si>
    <t>Incremento en los grupos vulnerables como son adultos mayores, jovenes, estudiantes, mujeres, niñas y niños que habitan en la Alcaldia La Magdalena Contreras y se encuentran en situacion de vulnerabilidad.</t>
  </si>
  <si>
    <t>Ampliar los programas y acciones que garanticen los derechos para grupos vulnerables y en situacion de pobreza.</t>
  </si>
  <si>
    <t>Fortalecer las acciones transversales que minimicen el impacto economico de la poblacion contrerense, la cual requiere atencion prioritaria.</t>
  </si>
  <si>
    <t>Generar un programa de atencion para adultos mayores en sus hogares, ademas de fomentar diversas actividades culturales y deportivas; proporcionar apoyos a jovenes, estudiantes, mujeres, niñas y niños que habitan en la Alcaldia La Magdalena Contreras.</t>
  </si>
  <si>
    <t>La poblacion de la Alcaldia La Magdalena Contreras puede disponer de programas para las personas que se encuentren en situacion de vulnerabilidad.</t>
  </si>
  <si>
    <t>Porcentaje que mide los apoyos entregados para los adultos mayores de la Alcaldia La Magdalena Contreras.</t>
  </si>
  <si>
    <t>((Total de apoyos economicos o en especie para adultos mayores realizados/Total de apoyos economicos o en especie para adultos mayores programados)*.1).</t>
  </si>
  <si>
    <t>Se estima que para el año 2024 se registre un avance del 20% en la entrega de apoyos para los adultos mayores de la Alcaldia.</t>
  </si>
  <si>
    <t>Al termino del año 2024 los adultos mayores de la Alcaldia La Magdalena Contreras gozan de un gobierno que atiende sus Derechos Humanos.</t>
  </si>
  <si>
    <t>Apoyos economicos o en especie para adultos mayores.</t>
  </si>
  <si>
    <t>Incremento en los grupos vulnerables como son, adultos mayores, jovenes, estudiantes, mujeres, niñas y niños que habitan en la Alcaldia La Magdalena Contreras y se encuentran en situacion de pobreza</t>
  </si>
  <si>
    <t>Ampliar los programas y acciones que garanticen los derechos para los grupos vulnerables y en situacion de pobreza.</t>
  </si>
  <si>
    <t>Fortalecer las acciones transversales que minimice el impacto economico de la poblacion contrerense, las cuales requieran atencion prioritaria.</t>
  </si>
  <si>
    <t>1. Brindar apoyo a personas en situacion de pobreza</t>
  </si>
  <si>
    <t>Indice que mide las acciones de proteccion social realizadas en la Alcaldia La Magdalena Contreras en beneficio de su poblacion mas vulnerable.</t>
  </si>
  <si>
    <t>((Total de apoyos invernales alcanzados/Total de apoyos invernales programados)*.15) + ((Total de apoyos decembrinos alcanzados/Total de apoyos decembrinos programados) *15) + ((Total de apoyos diviertete en verano alcanzados/Total de apoyos diviertete en verano programados) *.20) + ((Total de apoyos linea de accion premios y estimulos alcanzados/Total de apoyos linea de accion premios y estimulos programados)*.20) + ((Total apoyos para la reactivacion economica alcanzados/Total de apoyos parea la reactivacion economica programados)*.30).</t>
  </si>
  <si>
    <t>Se estima que para el año 2024 se registre un avance del 20% en la realizacion de acciones de proteccion social para los habitantes en condiciones de vulnerabilidad de la Alcaldia La Magdalena Contreras.</t>
  </si>
  <si>
    <t>Al termino del año 2024 los habitantes en condiciones de vulnerabilidad de la Alcaldia La Magdalena Contreras gozan de suficientes acciones de proteccion social que coadyuvan en la atencion de sus Derechos Humanos y bienestar.</t>
  </si>
  <si>
    <t>Apoyos invernales.</t>
  </si>
  <si>
    <t>Apoyos decembrinos.</t>
  </si>
  <si>
    <t>Apoyos relacionados con la linea de accion diviertete en verano</t>
  </si>
  <si>
    <t>Apoyos relacionados con la linea de accion premios y estimulos.</t>
  </si>
  <si>
    <t>Apoyos para la reactivacion economica a negocios.</t>
  </si>
  <si>
    <t>02CD11</t>
  </si>
  <si>
    <t>Mejorar la calidad de vida de quienes habitan, trabajan y visitan la Alcaldia Miguel Hidalgo, a traves de un gobierno profesional empeñado en servir y hacer bien las cosas, con base en principios de etica publica.</t>
  </si>
  <si>
    <t>Somos una alcaldia en armonia, modelo de comunidad solidaria y sostenible, promotora de oportunidades para todas las personas, especialmente las mujeres y los grupos de atencion prioritaria.</t>
  </si>
  <si>
    <t>La Alcaldia Miguel Hidalgo presenta un panorama de problematicas que requieren de una accion coordinada y estrategica de los diversos niveles de gobierno y organismos internacionales a fin de dar solucion a las necesidades de la poblacion como sujetos de derecho, a partir de los diversos instrumentos de planeacion en sus diversas escalas y ambitos armonizados a nivel internacional, regional, subnacional y local, a saber: los Objetivos de Desarrollo Sostenible, el Plan Nacional de Desarrollo, el Nueva Agenda Urbana, el Plan Nacional de Desarrollo, el Plan General de Desarrollo de la Ciudad de Mexico, el Programa de Gobierno de la Ciudad de Mexico y el Plan Estrategico de la Alcaldia que se ha propuesto resolver dichas problematicas a traves de sus 5 ejes: Espacio Publico, Seguridad, Gobierno Abierto, Reactivacion Economica y Desarrollo Social. De acuerdo con los datos del Censo de Poblacion y Vivienda 2020 del INEGI, en Miguel Hidalgo viven 414,470 personas. Esta cifra equivale al 4.5% de la poblacion de la Ciudad de Mexico, siendo la undecima demarcacion mas poblada de la entidad; 219,003 son mujeres (52.8%) y 195,467 hombres (47.1%). Viven en la demarcacion 25,905 personas menores de 5 años, 55,609 entre 5 y 17 años, mientras que hay 332,956 mayores de 18 años. Del total de habitantes 6,119 personas viven en un hogar censal indigena, las cuales representan el 1.4% de la poblacion de Miguel Hidalgo. La poblacion que se considera afromexicana o afrodescendiente es de 11,262 personas, de las cuales 2.7% de la poblacion total. Existen 17,769 son personas con discapacidad, representando el 4.2% de la poblacion. Entre las discapacidades mas frecuentes en la demarcacion estan: caminar, subir o bajar (9,348 o 2.2%), ver, aun usando lentes (7,184 o 1.7%), oir, aun usando un aparato auditivo (4,260 o 1.0%). Respecto a la poblacion con limitacion, hay 46,381 personas, equivalente al 11.1% de la poblacion total. Sobre las limitaciones, la mas frecuente es para ver, aun usando lentes (29,406 o 7.0%), seguida de caminar, subir o bajar (15,067 o 3.6%), y no oir, aun usando aparato auditivo (10,972 o 2.6%). El grado de escolaridad en Miguel Hidalgo es de 13.1 años. Esta demarcacion tiene el lugar 5 de 15 en esta variable. Hay 2,598 personas de 15 años o mayores que no saben leer ni escribir (0.7% de la poblacion de esta edad). 79.1% de la poblacion tiene afiliacion a algun servicio de salud, lo cual equivale a 328,032 personas. El principal servicio de salud es el IMSS, que da cobertura a 195,090 personas (47.0%), seguido de los servicios privados a 71,102 (17.1%), el ISSSTE a 39,449 (9.5%) y el INSABI a 22,295 (5.3%).</t>
  </si>
  <si>
    <t>Garantizar el mejoramiento de las condiciones en la calidad de vida a traves de la dignificacion de los espacios publicos de la alcaldia, la promocion de gobierno transparente, democratico, plural y etico; la creacion y obtencion de empleos promoviendo la economia, priorizando a mujeres; y la implementacion de diversas acciones poniendo en el centro la atencion a las desigualdades que afectan a las mujeres.</t>
  </si>
  <si>
    <t>Deficientes mecanismos de operacion para la atencion ciudadana en la Alcaldia Miguel Hidalgo.</t>
  </si>
  <si>
    <t>Eficientes mecanismos de operacion para la atencion ciudadana en la Alcaldia Miguel Hidalgo.</t>
  </si>
  <si>
    <t>Habitantes de la Alcaldia Miguel Hidalgo que asciende a 414,470 personas.</t>
  </si>
  <si>
    <t>Los habitantes de la Alcaldia Miguel Hidalgo gozan de un gobierno democratico, transparente e incluyente que atiende de manera eficiente las demandas de sus ciudadanos.</t>
  </si>
  <si>
    <t>Indice que mide el avance de tramites, servicios y apoyos, que generan eficientes mecanismos de operacion para la atencion de la ciudadania en la Alcaldia Miguel Hidalgo</t>
  </si>
  <si>
    <t>(Numero de fase concluidas del Plan Maestro Pensiles/Numero de fases programadas del Plan Maestro Pensiles)*10 + (Numero de fase concluidas del Proyecto del Pot/Numero de fases programadas del Proyecto del Pot)*10+ (Numero de solicitudes atendidas/Numero de solicitudes ingresadas) *10 +( Numero de eventos realizados/ Numero de eventos programados)*10 + (Numero de eventos realizados/Numero de Eventos programados)*10 + (Numero de Solicitudes de clausura y suspension de actividades realizadas/Numero de Solicitudes de clausura y suspension de actividades ingresadas)*10 + (Numero de Verificaciones a establecimientos mercantiles ejecutadas/ Numero de Verificaciones a establecimientos mercantiles solicitadas)*10 + (Numero de encuestas aplicadas /Numero de encuentras programadas)*10+ (Numero de fases concluidas del Tablero de control/Numero de fases programadas del tablero de control)*10 + (Numero de fase concluidas de la implementacion sistema de gestion de la calidad/Numero de fases programadas de la implementacion sistema de gestion de la calidad)*10</t>
  </si>
  <si>
    <t>Informe trimestral de la Direccion Ejecutiva de Planeacion y Desarrollo Urbano, la Coordinacion de Comunicacion Social, la Direccion de Vinculacion, la Direccion General de Gobierno y Asuntos Juridicos y la Jefatura de Oficina de la Alcaldia. https://drive.google.com/drive/folders/1_dlcf5QAJ71rM9dwVHbNXKF_4ACNCRU5?usp=sharing</t>
  </si>
  <si>
    <t>Brindar servicio publico de optima calidad, gestionar de manera eficiente la atencion ciudadana y promover un gobierno democratico</t>
  </si>
  <si>
    <t>Mesas de trabajo con la ciudadana para la Elaboracion del POT</t>
  </si>
  <si>
    <t>Elaboracion del Diagnostico del POT</t>
  </si>
  <si>
    <t>Difusion de acciones, programas, obras y servicios a traves de diferentes medios de difusion como: materiales impresos, inserciones en periodicos de circulacion nacional, medios digitales (redes sociales institucionales y portales de internet de medios de comunicacion), boletines y conferencias</t>
  </si>
  <si>
    <t>Carlos Gelista Gonzalez</t>
  </si>
  <si>
    <t>Jefe de Oficina de la Alcaldia</t>
  </si>
  <si>
    <t>Realizacion de eventos con embajadas</t>
  </si>
  <si>
    <t>Lic. Javier Bernal Robles</t>
  </si>
  <si>
    <t>Director de Vinculacion</t>
  </si>
  <si>
    <t>Logistica del evento Jornada Notarial, Cartilla Militar, de concertacion y asesorias juridicas</t>
  </si>
  <si>
    <t>Mtro. Cesar Mauricio Garrido Lopez</t>
  </si>
  <si>
    <t>Director General de Gobierno y Asuntos Juridicos</t>
  </si>
  <si>
    <t>Colocacion de sellos de clausura y suspension de actividades</t>
  </si>
  <si>
    <t>Verificaciones a establecimientos mercantiles</t>
  </si>
  <si>
    <t>Aumento en la comision de delitos que afecta a la poblacion que habita y transita en la Alcaldia Miguel Hidalgo.</t>
  </si>
  <si>
    <t>Disminucion en la comision de delitos que afecta a la poblacion que habita y transita en la Alcaldia Miguel Hidalgo.</t>
  </si>
  <si>
    <t>Alcaldia Miguel Hidalgo.</t>
  </si>
  <si>
    <t>Los habitantes de la Alcaldia Miguel Hidalgo disfrutan de un ambiente seguro y libre de violencias en su transito por la demarcacion.</t>
  </si>
  <si>
    <t>Indice que mide las acciones que se llevan a cabo para disminuir los delitos que afectan a la poblacion que habita y transita en la alcaldia Miguel Hidalgo.</t>
  </si>
  <si>
    <t>(Numero de gabinetes realizados/ Numero de gabinetes programados)*10 + (Numero de solicitudes atendidas/ Numero de solicitudes recibidas)*10 + (Numero de incidentes georreferenciados/ Numero de delitos reportados)* 10 + (Numero de solicitudes de remocion de obstaculos atendidas/ Numero de solicitudes recibidas)*10 + (Numero de platicas impartidas/ Numero de platicas programadas)*10 + (Numero de modulos recuperados/ Numero de modulos programados a recuperar)*10 + (Numero de acciones coordinadas/ Numero de acciones coordinadas programadas)*10 + (Numero de acciones supervisadas en materia de vigilancia extramuros e intramuros/Numero de acciones realizadas)*10 + (Numero de emergencias atendidas/ Numero de emergencias recibidas)*10 + (Numero de opiniones emitidas/ Numero de solicitudes recibidas)*10</t>
  </si>
  <si>
    <t>Informe del Comisionado en Seguridad Ciudadana y la Direccion Ejecutiva de Proteccion Civil y Resiliencia.</t>
  </si>
  <si>
    <t>Realizar Gabinetes de Seguridad con las autoridades competentes</t>
  </si>
  <si>
    <t>Lic. Marcela Gomez Zalce</t>
  </si>
  <si>
    <t>Captar, atender y canalizar reportes ciudadanos (sistema PROMAD, redes sociales, radiocomunicacion y via telefonica)</t>
  </si>
  <si>
    <t>Elaborar georreferenciacion de los incidentes delictivos de alto impacto</t>
  </si>
  <si>
    <t>Retirar elementos u obstaculos y gestionar la remocion de vehiculos abandonados que obstaculicen, limiten o impidan el uso adecuado de las vias peatonales y vehiculares</t>
  </si>
  <si>
    <t>Impartir en espacios publicos platicas con el objetivo de difundir y sensibilizar a los ciudadanos sobre las problematicas sociales en los que se desarrolla la violencia</t>
  </si>
  <si>
    <t>Recuperar Modulos de Seguridad e implementar la seguridad con elementos de la Policia Auxiliar</t>
  </si>
  <si>
    <t>Establecer acciones coordinadas entre los distintos niveles de gobierno</t>
  </si>
  <si>
    <t>Lic. Federico Piña Mendienta</t>
  </si>
  <si>
    <t>Director Ejecutivo de Proteccion Civil y Resiliencia</t>
  </si>
  <si>
    <t>Deficiente prestacion de servicios publicos basicos en la Alcaldia Miguel Hidalgo.</t>
  </si>
  <si>
    <t>Eficiente prestacion de servicios publicos basicos en la Alcaldia Miguel Hidalgo.</t>
  </si>
  <si>
    <t>La poblacion de la Alcaldia Miguel Hidalgo disfruta de los servicios publicos para satisfacer sus necesidades basicas y con ello mejorar su calidad de vida.</t>
  </si>
  <si>
    <t>(Toneladas de residuos solidos recolectadas/ Toneladas de residuos solidos programadas)*12+(Metros lineales barridos/ Metros lineales programados)*11+(Numero de jornadas de limpieza realizadas/ Numero de jornadas de limpieza programadas)*11+(Numero de tiraderos clandestinos erradicados/ Numero de tiraderos detectados) *11+ (Luminarias atendidas /Luminarias totales) *11+ (Metros cuadrados de mantenimiento ejecutado/ Metros cuadrados de mantenimiento proyectado)* 11+ (Numero de camellones adoptados/Numero de camellones)*11 + (Metros cuadrados de carpeta asfaltica en vialidades secundarias atendida/ Metros cuadrados totales de carpeta asfaltica en vialidades)*11+(Numero de acciones de mantenimiento y rehabilitacion de balizamiento ejecutadas/ Numero de acciones de mantenimiento de balizamiento proyectadas)* 11</t>
  </si>
  <si>
    <t>Informe trimestral de actividades elaborado por la Direccion Ejecutiva de Servicios Urbanos</t>
  </si>
  <si>
    <t>Recoleccion de residuos solidos (domiciliarios,mercados publicos,papeleras, heces caninas,emergencias urbanas)</t>
  </si>
  <si>
    <t>Lic.J. David Rodriguez Lara</t>
  </si>
  <si>
    <t>Barrido( manual y mecanico)</t>
  </si>
  <si>
    <t>Limpieza y lavado urbano del espacio publico</t>
  </si>
  <si>
    <t>Recoleccion tiraderos en via publica a traves de servicio tecolote y colocacion de contenedores.</t>
  </si>
  <si>
    <t>Mantenimiento y rehabilitacion de la infraestructura del Alumbrado Publico de vias secundarias.</t>
  </si>
  <si>
    <t>Mantenimiento preventivo y correctivo integral a parques, jardines, camellones y sujetos forestales</t>
  </si>
  <si>
    <t>Mantenimiento de camellones</t>
  </si>
  <si>
    <t>Mantenimiento, conservacion y rehabilitacion en vialidades secundarias en la Alcaldia Miguel Hidalgo</t>
  </si>
  <si>
    <t>Mantenimiento, conservacion y rehabilitacion del señalamiento horizontal y vertical en vialidades secundarias de la demarcacion.</t>
  </si>
  <si>
    <t>Insuficientes oportunidades de desarrollo educativo, artistico y deportivo en la Alcaldia Miguel Hidalgo</t>
  </si>
  <si>
    <t>Suficientes oportunidades de desarrollo educativo, artistico y deportivo en la Alcaldia Miguel Hidalgo</t>
  </si>
  <si>
    <t>(Numero de actividades culturales realizadas/ Numero de actividades culturales programadas) *10 + (Numero de eventos ludicos, recreativos y holisticos realizados/ Numero de eventos ludicos, recreativos y holisticos programados)* 10 + (Cursos de verano realizados/ Numero de cursos programados)* 10 (Numero de eventos deportivos realizados/ Numero de eventos deportivos programados )*10 + (Numero de carreras realizadas/ Numero de carreras programadas)*10 + (Numero de eventos “arma tu reta” realizados/ Numero de eventos “arma tu reta” programados)*10+(Numero de beneficiarios que recibio la beca/Numero total de beneficiarios)*10 + (Numero de actividades ludicas, deportivas y recreativas realizadas/ Numero de actividades programadas)*30</t>
  </si>
  <si>
    <t>Informe de la Direccion General de Desarrollo Social</t>
  </si>
  <si>
    <t>La Alcaldia Miguel Hidalgo garantizara actividades institucionales con perspectiva de genero, incluyentes y de impacto social, que favorezcan a la comunidad y desarrollo social.</t>
  </si>
  <si>
    <t>Actividades en conmemoracion de las fechas mas destacadas del calendario civico y de la cultura general</t>
  </si>
  <si>
    <t>Lic. Alessandra Rojo de la Vega Piccolo</t>
  </si>
  <si>
    <t>Eventos ludicos, recreativos, holisticos y convivencia de vinculacion con la Sociedad Civil dentro de las instalaciones deportivas adscritas a la Coordinacion de Promocion Deportiva (22 eventos mensuales)</t>
  </si>
  <si>
    <t>Curso de verano en las instalaciones deportivas de la Alcaldia</t>
  </si>
  <si>
    <t>Convivencias Atleticas en via publica (1 carrera bimestral)</t>
  </si>
  <si>
    <t>Convivencia de futbol en via publica arma tu reta (1 evento mensual)</t>
  </si>
  <si>
    <t>Promocion del deporte mediante eventos tales como: Exhibiciones deportivas en escuelas de la demarcacion, Jornadas de Deteccion de Talentos, Competencias eliminatorias internas rumbo a Juegos de la Ciudad de Mexico, Juegos Populares, Encuentro Indigena y Juegos Tradicionales y Autoctonos, Competencia eliminatoria interna de los trabajadores de la Alcaldia, tercera edad, comunidad LGBTQ+ y sector de educacion basica y media superior, Promocion de Boxeo "Del regreso al Barrio, Encuentros de Luchas Asociadas Luchando contra las calles, Torneo de Barrios Futbol, Voleibol y Basquetbol, Liga intra escuelas tecnico deportivas de verano y de invierno, Encuentros de preparacion de Equipos Representativos Copa MH, Capacitacion Deportiva para entrenadores, Clinicas Deportivas para Equipos Representativos.</t>
  </si>
  <si>
    <t>Entrega de becas a promotores deportivos</t>
  </si>
  <si>
    <t>Realizacion de actividades ludicas, recreativas, deportivas y deportivas por parte de los promotores deportivos</t>
  </si>
  <si>
    <t>Porcentaje que mide el avance de jornadas y campañas de salud, para la atencion de la poblacion de la Alcaldia Miguel Hidalgo.</t>
  </si>
  <si>
    <t>(Numero de servicios proporcionados/ Numero de servicios programados)*100</t>
  </si>
  <si>
    <t>https://docs.google.com/spreadsheets/d/15d2_zLlGwHu6jNcjjBMtCuhjlFyVEYrbGosiO33Y8W4/edit?usp=sharing</t>
  </si>
  <si>
    <t>La Alcaldia Miguel Hidalgo goza con suficientes servicios para prevencion y atencion de enfermedades</t>
  </si>
  <si>
    <t>Brindar a la ciudadania servicios de medicina general y de salud preventiva en jornadas de salud</t>
  </si>
  <si>
    <t>Indice que mide el avance de jornadas y campañas de salud, para la atencion animal de la Alcaldia Miguel Hidalgo.</t>
  </si>
  <si>
    <t>(Numero de servicios proporcionados/ Numero de servicios solicitados)*40 + (Platicas impartidas/ Numero de platicas programadas)*30 + (Numero de servicios proporcionados en la Unidad movil/ Numero de servicios solicitados)*30</t>
  </si>
  <si>
    <t>https://docs.google.com/spreadsheets/d/1ZKyU9f0hMaaTmcegGLGc0uwUvBkeOB1B/edit?usp=sharing&amp;ouid=103931693011419692139&amp;rtpof=true&amp;sd=true</t>
  </si>
  <si>
    <t>Al cierre del 2024 se espera tener un incremento del 10% en los servicios de atencion veterinaria que ofrece la Alcaldia</t>
  </si>
  <si>
    <t>La Alcaldia cuenta con suficientes servicios de atencion veterinaria</t>
  </si>
  <si>
    <t>Servicio integral de veterinaria</t>
  </si>
  <si>
    <t>Platicas en el Aviario Abraham Lincoln</t>
  </si>
  <si>
    <t>Unidad movil de vacunacion y esterilizacion</t>
  </si>
  <si>
    <t>Niñas y Niños de 0 – 5.11 años de la Alcaldia Miguel Hidalgo.</t>
  </si>
  <si>
    <t>Mide el indice de niños que recibieron alimentos y apoyos</t>
  </si>
  <si>
    <t>((Entrega de alimentos a niñas y nños en CENDI recibidos/ Entrega de alimentos a niñas y nños en CENDI programados)* 50%) + ((Entrega de apoyos economicos a niñas y nños en CENDI recibidos/ Entrega de apoyos economicos a niñas y nños en CENDI programados)* 50%)</t>
  </si>
  <si>
    <t>Al cierre de 2024 se espera tener un incremento 10% en los servicos de atencion a niños y niñas que en Cendis ofrece la Alcaldia</t>
  </si>
  <si>
    <t>La Alcaldia cuenta con suficientes servicios, apoyos y espacios de calidad para el cuidado de los infantes.</t>
  </si>
  <si>
    <t>Entrega de alimentos a niñas y nños en CENDI</t>
  </si>
  <si>
    <t>Entrega de apoyos economicos a niñas y nños en CENDI</t>
  </si>
  <si>
    <t>La disminucion de las actividades turisticas y productivas desaceleran la generacion de empleos en la Alcaldia Miguel Hidalgo</t>
  </si>
  <si>
    <t>El aumento de las actividades turisticas y productivas reactivan la generacion de empleos en la Alcaldia Miguel Hidalgo</t>
  </si>
  <si>
    <t>Indice que Mide el avance de las acciones del programa y apoyos economicos entregados y asesorias impartidas</t>
  </si>
  <si>
    <t>(Numero de personas vinculadas con una empresa/ Numero de personas que solicitaron la vinculacion) *16 + (Numero de ferias realizadas/ Numero de ferias programadas)*16 + (Numero de posibles emprendedores concluyeron la capacitacion/ Numero de posibles emprendedores inscritos)* 16 + (Numero de emprendedores concluyeron la capacitacion/ Numero de emprendedores inscritos)* 16 + (Alcance obtenido en redes sociales /Alcance esperado en redes sociales)*16 (Numero de apoyos economicos entregados/ Numero de beneficiarios del programa)*20 + (Numero de personas que concluyeron la capacitacion/ Numero de beneficiarios del programa)*16</t>
  </si>
  <si>
    <t>https://docs.google.com/spreadsheets/d/1CpL57Tt0Q2Jw26-t_hvyOiI03Ezz30Ow4Qc7ha6I0QI/edit?usp=sharing, Documentales de entrega de apoyos, Registros de asistencia a las capacitaciones</t>
  </si>
  <si>
    <t>Al cierre del 2024 se espera tener un incrementar 10% la vinculacion empresarial con vacantes y candidatos de la Alcaldia</t>
  </si>
  <si>
    <t>Los habitantes de la Alcaldia cuentan con una vinculacion optima para la canalizacion de candidatos y reclutadores de empleo.</t>
  </si>
  <si>
    <t>Vinculacion laboral mediante la bolsa de empleo</t>
  </si>
  <si>
    <t>Mtro. Eduardo Contro Rodriguez</t>
  </si>
  <si>
    <t>Director de Desarrollo y Fomento Economico</t>
  </si>
  <si>
    <t>Realizacion de ferias de empleo</t>
  </si>
  <si>
    <t>Capacitacion y asesoria a posibles emprendedores</t>
  </si>
  <si>
    <t>Capacitacion y asesoria a emprendedores</t>
  </si>
  <si>
    <t>Entrega de apoyos economicos</t>
  </si>
  <si>
    <t>Lic. Alessandra Rojo de la Vega Picolo</t>
  </si>
  <si>
    <t>Imparticion de capacitaciones en diversas materias</t>
  </si>
  <si>
    <t>Deficiente infraestructura para la prestacion de servicios publicos basicos en la Alcaldia Miguel Hidalgo.</t>
  </si>
  <si>
    <t>Eficiente infraestructura para la prestacion de servicios publicos basicos en la Alcaldia Miguel Hidalgo.</t>
  </si>
  <si>
    <t>Los habitantes de la Alcaldia Miguel Hidalgo gozan de Infraestructura publica de calidad para la prestacion de servicios que satisfagan sus necesidades.</t>
  </si>
  <si>
    <t>Indice que mide el avance en la construccion, ampliacion y mejoramiento de la infraestructura urbana</t>
  </si>
  <si>
    <t>(Numero de edificios rehabilitados/ Numero de inmuebles que requieren rehabilitacion)*50 + (Infraestructura urbana rehabilitada/ Infraestructura urbana programada para rehabilitacion)*50</t>
  </si>
  <si>
    <t>Informe trimestral de actividades elaborado por la Direccion General de Obras, https://obrasmh.wixsite.com/inicio</t>
  </si>
  <si>
    <t>Al cierre 2024 se espera un incremento del 10% de infraestructura rehabilitada en la Alcaldia</t>
  </si>
  <si>
    <t>Los habitantes de la Alcaldia Miguel Hidalgo gozan de espacios publicos en condiciones optimas que mejoran la calidad de vida y su bienestar.</t>
  </si>
  <si>
    <t>Rehabilitacion de Edificios Publicos de la Alcaldia Miguel Hidalgo</t>
  </si>
  <si>
    <t>Ing. Arq. Manuel Reyes Vite</t>
  </si>
  <si>
    <t>Director General de Obras</t>
  </si>
  <si>
    <t>Mejoramiento y rehabilitacion de la infraestructura urbana de la Alcaldia Miguel Hidalgo</t>
  </si>
  <si>
    <t>Insuficiente suministro de agua en cantidad y calidad para los habitantes de la Alcaldia Miguel Hidalgo.</t>
  </si>
  <si>
    <t>Suficiente suministro de agua en cantidad y calidad para los habitantes de la Alcaldia Miguel Hidalgo.</t>
  </si>
  <si>
    <t>La poblacion de la Alcaldia Tlahuac disfruta de su derecho al acceso del agua.</t>
  </si>
  <si>
    <t>Indice que mide el avance en la construccion, ampliacion y mejoramiento de la infraestructura de la red de agua</t>
  </si>
  <si>
    <t>(Numero de fugas atendidas/ Numero de fugas reportadas)*25 + (Numero de reportes de falta de agua atendidos/ Numero de reportes recibidos)*25 + (Numero de solicitudes de pipa atendidos/ Numero de solicitudes recibidas)*25 + (Numero de revisiones realizadas a medidores y tomas de agua / Numero de revisiones programadas)*25</t>
  </si>
  <si>
    <t>Informe de la Direccion Ejecutiva de Servicios Urbanos</t>
  </si>
  <si>
    <t>Los habitantes en la Alcaldia Miguel Hidalgo gozan del suministro de agua potable de manera eficiente.</t>
  </si>
  <si>
    <t>Reparacion de fugas de agua potable</t>
  </si>
  <si>
    <t>Lic. J. David Rodriguez Lara</t>
  </si>
  <si>
    <t>Director Ejecutivo de Servcios Urbanos</t>
  </si>
  <si>
    <t>Atencion a reportes por falta de agua potable</t>
  </si>
  <si>
    <t>Suministro de agua potable en pipas</t>
  </si>
  <si>
    <t>Revision de toma de agua y/o medidor</t>
  </si>
  <si>
    <t>Deficiente funcionamiento de la infraestructura de la red secundaria de drenaje y alcantarillado que afecta a la Alcaldia Miguel Hidalgo</t>
  </si>
  <si>
    <t>Eficiente funcionamiento de la infraestructura de la red secundaria de drenaje y alcantarillado que afecta a la Alcaldia Miguel Hidalgo.</t>
  </si>
  <si>
    <t>Los habitantes de la Alcaldia Miguel Hidalgo cuentan con adecuada infraestructura de la red secundaria de drenaje y alcantarillado, para cubrir los servicios basicos de sanidad.</t>
  </si>
  <si>
    <t>Indice que mide el avance en la construccion, ampliacion y mejoramiento de la infraestructura de drenaje y alcantarillado.</t>
  </si>
  <si>
    <t>(Metros lineales de drenaje rehabilitado/ Metros lineales programados)*25 + (Kilometros de red secundaria de drenaje atendidas/ Kilometros de red secundaria de drenaje programadas para atencion)*25 + (Metros cubicos de desazolve extraidos/ Metros cubicos de desazolve programados para extraccion)*25 + (Accesorios de la red secundaria de drenaje a los que se les da mantenimiento/ Accesorios de la red secundaria de drenaje programados para mantenimiento)*25</t>
  </si>
  <si>
    <t>Informe de la Direccion Ejecutiva de Servicios Urbanos. La informacion estara disponible en la pagina de la Alcaldia</t>
  </si>
  <si>
    <t>Los habitantes en la Alcaldia Miguel Hidalgo gozan de condiciones optimas en el servicio de drenaje y alcantarillado.</t>
  </si>
  <si>
    <t>Rehabilitacion de la infraestructura de drenaje</t>
  </si>
  <si>
    <t>Conservacion y mantenimiento de la red secundaria de drenaje</t>
  </si>
  <si>
    <t>Desazolvar de la red secundaria de drenaje</t>
  </si>
  <si>
    <t>Mantenimiento a los accesorios como coladeras pluviales, pozos de visita, y rejillas de piso</t>
  </si>
  <si>
    <t>Deficiente programacion para los gastos administrativos necesarios para la operacion de la Alcaldia Miguel Hidalgo</t>
  </si>
  <si>
    <t>Eficiente programacion para los gastos administrativos necesarios para la operacion de la Alcaldia Milguel Hidalgo.</t>
  </si>
  <si>
    <t>Areas administrativas y operativas de la Alcaldia Miguel Hidalgo (Direcciones Generales, Direcciones Ejecutivas, Direcciones de area, Coordinaciones y Gerencias)</t>
  </si>
  <si>
    <t>La Alcaldia Miguel Hidalgo cuenta con los recursos necesarios para el buen desarrollo de sus funciones</t>
  </si>
  <si>
    <t>Informe de la Direccion General de Administracion</t>
  </si>
  <si>
    <t>La Alcaldia Miguel Hidalgo utiliza eficientemente sus recursos para la generacion de bienes y servicios de calidad que ofrece a su poblacion.</t>
  </si>
  <si>
    <t>Mtra. Eva Martinez Carbajal</t>
  </si>
  <si>
    <t>Alcaldia Miguel Hidalgo</t>
  </si>
  <si>
    <t>La Alcaldia Miguel Hidalgo cuenta con los recursos necesarios para cubrir con las obligaciones judiciales sin riesgos para su operacion.</t>
  </si>
  <si>
    <t>Mide el porcentaje de sentencias, laudos e indemnizaciones pagadas.</t>
  </si>
  <si>
    <t>(Numero de sentencias, laudos e indemnizaciones pagadas/ Numero de sentencias, laudos e indemnizaciones programadas para pago)*100</t>
  </si>
  <si>
    <t>Informe de la Direccion General de Gobierno y Asuntos Juridicos</t>
  </si>
  <si>
    <t>La Alcaldia Miguel Hidalgo atiende las obligaciones judiciales sin riesgos para su operacion al termino de la presente administracion.</t>
  </si>
  <si>
    <t>Indice que mide el avance en la construccion, ampliacion y mejoramiento de la infraestructura urbana de los proyectos presentados para las unidades territoriales</t>
  </si>
  <si>
    <t>(Numero de proyectos dictaminados y asambleas vecinales/Numero de total proyectos)*50+(Numero de asambleas realizadas y seguimiento/numero de asambleas programadas)*50)</t>
  </si>
  <si>
    <t>https://drive.google.com/drive/folders/1jTaZU_FN5e638nAzZUBAO5Zja5LXPbUm?usp=sharing</t>
  </si>
  <si>
    <t>Los habitantes de la Alcaldia gozan de obras publicas en condiciones optimas que mejoran la calidad de vida y su bienestar.</t>
  </si>
  <si>
    <t>Dictaminacion de proyectos y Asambleas vecinales</t>
  </si>
  <si>
    <t>Lic. Jorge Real Sanchez</t>
  </si>
  <si>
    <t>Direccion Ejecutiva de Participacion Ciudadana</t>
  </si>
  <si>
    <t>Realizacion y Seguimiento a los proyectos</t>
  </si>
  <si>
    <t>Las mujeres de Miguel Hidalgo tienen un alto riesgo feminicida y carecen de una vida libre de violencia.</t>
  </si>
  <si>
    <t>Contribuir al acceso a una vida libre de violencia en igualdad sustantiva.</t>
  </si>
  <si>
    <t>Apoyar economicamente hasta 250 mujeres en el territorio de Miguel Hidalgo, que se encuentren en situacion de violencia de genero, preferentemente a aquellas que presenten riesgo alto o riesgo de violencia feminicida o mujeres victimas de violencia en sus hogares.</t>
  </si>
  <si>
    <t>Acciones de atencion y prevencion de la violencia contra las mujeres y las niñas</t>
  </si>
  <si>
    <t>Indice que mide el avance en la entrega de apoyos y servicios a la mujeres de la Alcaldia</t>
  </si>
  <si>
    <t>(Numero de mujeres que recibieron asesoria legal/ Numero de mujeres que solicitaron aseria legal)*10 + (Numero de mujeres que recibieron apoyo psicologico/ Numero de mujeres que solicitaron apoyo psicologico)*10 + (Numero de mujeres que recibieron el apoyo economico/ Numero total de beneficiarias del programa)*10 + (Numero de ferias realizadas/ Numero de ferias programadas)*10 + (Numero de jornadas realizadas/ Numero de jornadas programadas)*10 + (Numero de puntos violeta colocados/ Numero de puntos violeta programados)*10 + (Numero de servidores publicos que concluyeron la capacitacion/ Numero de servidores publicos inscritos)*10 + (Fecha de publicacion de la convocatoria/ Fecha de publicacion programada)*10+(Numero de personas seleccionadas/Numero de personas que solicitaron el apoyo)*10+(Numero de apoyos entregados/Numero de beneficiarios)*10</t>
  </si>
  <si>
    <t>Al 2024 incrementar 10% la capacidad de apoyos integrales entregados a mujeres victimas de violencia</t>
  </si>
  <si>
    <t>Se consolidan los pogramas sociales con acciones de atencion y prevencion de la violencia contra las mujeres y las niñas.</t>
  </si>
  <si>
    <t>Acompañamiento legal</t>
  </si>
  <si>
    <t>Acampamiento psicologico</t>
  </si>
  <si>
    <t>Apoyos economicos entregados</t>
  </si>
  <si>
    <t>Feria para el ejercicio de los derechos de las mujeres MH FEM</t>
  </si>
  <si>
    <t>Realizacion de jornadas de informacion MH FEM en tu colonia</t>
  </si>
  <si>
    <t>Instalacion de puntos violeta</t>
  </si>
  <si>
    <t>Capacitacion a servidores publicos en atencion con perspectiva de genero y derechos humanos</t>
  </si>
  <si>
    <t>Publicacion de convocatoria</t>
  </si>
  <si>
    <t>Seleccion de beneficiarios</t>
  </si>
  <si>
    <t>Entrega de ayuda economica a 2, 600 beneficiarias</t>
  </si>
  <si>
    <t>Las personas residentes de la demarcacion Miguel Hidalgo, acceden a alimentacion saludable a bajo costo.</t>
  </si>
  <si>
    <t>Contribuir a disminuir la carencia alimentaria.</t>
  </si>
  <si>
    <t>Personas residentes de la demarcacion.</t>
  </si>
  <si>
    <t>Diminuir la carencia alimentaria de las personas residentes de la Alcaldia.</t>
  </si>
  <si>
    <t>Comedores subsidiados.</t>
  </si>
  <si>
    <t>Indice de avance en la entrega de insumos, equipos electrodomesticos y apoyos economicos.</t>
  </si>
  <si>
    <t>(Numero de apoyos economicos entregados oportunamente/ Numero total de beneficiarios)*25 + (Numero de comedores abastecidos con electrodomesticos/ Numero total de comedores)*25 + (Numero comedores abastecidos con insumos/ Numero total de comedores)*25 + (Numero de raciones de alimento entregadas/ Numero de raciones de alimento preparadas)*25</t>
  </si>
  <si>
    <t>Documentales de la entrega de los apoyos economicos a las personas que instalaron un comedor, Acuses de recibo de enceres de cocina por comedor, Acuses de recibo de materias primas para la elaboracion de alimentos de cada comedor</t>
  </si>
  <si>
    <t>Al cierre del 2024 incrementar 10% los apoyos entregados</t>
  </si>
  <si>
    <t>Los habitantes vulnerables y de escasos recursos gozan de comedores publicos instalados en las colonias de la demarcacion.</t>
  </si>
  <si>
    <t>Entrega de apoyo economico a los operadores de los comedores</t>
  </si>
  <si>
    <t>Entrega de electrodomesticos</t>
  </si>
  <si>
    <t>Entrega de insumos</t>
  </si>
  <si>
    <t>Entrega de alimentos</t>
  </si>
  <si>
    <t>La poblacion de la Alcaldia Miguel Hidalga es mas vulnerable, debido a la falta de conocimientos y practicas que les permitan la correcta identificacion de riesgos internos y externos, y saber como actuar en caso de alguna emergencia o desastre.</t>
  </si>
  <si>
    <t>Fortalecer la resiliencia local, a traves de la cultura de la prevencion y de una constante capacitacion a la poblacion, sobre los fenomenos perturbadores que se presentan en el teritorio, asi como ampliar los conocimientos que les permitan mitigar sus riesgos</t>
  </si>
  <si>
    <t>Habitandes de la Alcaldia Miguel Hidalgo.</t>
  </si>
  <si>
    <t>Contar con una poblacion preparada para afrontar de manera autogestiva una emergencia o desastre.</t>
  </si>
  <si>
    <t>1. Capacitacion al personal de la Alcaldia, 2. Capacitacion a la poblacion en general, 3. Asesorias para la conformacion del Programa Interno de Proteccion Civil a inmuebles de la Alcaldia, 4. Opiniones Tecnicas de Riesgo a viviendas, inmuebles publicos, establecimientos mercantiles y escuelas, 5. Avisos de Riesgo Inminente, 6. Actualizacion mensual del Atlas de Riesgo.</t>
  </si>
  <si>
    <t>(Numero de capacitaciones realizadas / Numero de capacitaciones programadas)*20 + (Numero de actualizaciones realizadas/ Numero de acciones programadas)*20 + (Numero de opiniones realizadas/ Numero de opiniones solicitadas) *20 + (Numero de avisos de riesgo realizados/ Numero de avisos de riesgo solicitados)*20 + (Numero de Programas realizados / Numero de programas realizados)*20</t>
  </si>
  <si>
    <t>Informe de la Direccion Ejecutiva de Proteccion Civil y Resiliencia</t>
  </si>
  <si>
    <t>Al cierre del 2024 se espera tener un incremento del 10% de los programas internos de proteccion civil y el avance de numero de capacitaciones en materia de proteccion civil</t>
  </si>
  <si>
    <t>Las servidoras publicas se capacitan y cuentan con insumos para atender emergencias ocasionadas por siniestros y salvaguardan la integridad fisica de las personas.</t>
  </si>
  <si>
    <t>Capacitacion para desarrollar una cultura de la prevencion y resiliencia</t>
  </si>
  <si>
    <t>Lic. Jose Federico Piña Mendieta</t>
  </si>
  <si>
    <t>Actualizacion mensual del Atlas de Riesgo</t>
  </si>
  <si>
    <t>Generar Opiniones Tecnicas de Riesgos para informar a la poblacion sobre condiciones de riesgo y su respectiva mitigacion</t>
  </si>
  <si>
    <t>Generar Avisos de Riesgos para informar de forma inmediata a la poblacion sobre condiciones de Alto Riesgo</t>
  </si>
  <si>
    <t>Asesorar y elaborar Programas de Proteccion Civil (especiales, estacionales e internos)</t>
  </si>
  <si>
    <t>02CD12</t>
  </si>
  <si>
    <t>La administracion 2021-2024 es un gobierno austero, abierto, transparente y eficiente que detona el bienestar y contribuye a la garantia de los derechos economicos, sociales,culturales y ambientales del pueblo de Milpa Alta a traves de la implementacion de politicas publicas que ponen a las personas en el centro de su actividad, con orientacion a resultados en el corto plazo, pero tambien para que su bienestar sea sostenible a lo largo del tiempo.</t>
  </si>
  <si>
    <t>Milpa Alta es la Alcaldia lider en la Ciudad de Mexico y referente de gobiernos locales en el pais por su economia sostenible, la cual contribuye de forma sustantiva a la disminucion de carencias de las personas mas vulnerables a partir de fomentar su bienestar mediante la provision de bienes y servicios publicos, asi como de propiciar un ambiente para el goce de los derechos de todas y todos, fortaleciendo sus capacidades para una vida digna.</t>
  </si>
  <si>
    <t>La Alcaldia Milpa Alta mantiene una superficie de 28,375 hectareas las cuales se consideran suelo de conservacion, representando el 32% del total en toda la Ciudad de Mexico. Catalogada como la segunda demarcacion con mayor superficie, constituye un territorio estrategico para la aportacion de servicios ambientales hacia la Ciudad de Mexico como son: recarga de mantos acuiferos, captura de carbono, la produccion de oxigeno, regulacion de clima, retencion de suelo fertil entre otros. Debido a su posicion geografica, a las vias de comunicacion disponibles y a que carece de un servicio de transporte efectivo, Milpa Alta se encuentra en una posicion relativamente desconectada del resto de las delegaciones, lo que la hace de dificil acceso. Tiene una poblacion de 152, 685 habitantes, de acuerdo con INEGI 2020, lo que representa el 1.5% de la poblacion total de la Ciudad de Mexico. Por lo tanto, es la alcaldia menos poblada y densa, sin embargo, es la que tiene la tasa de crecimiento demografico mas elevada; mientras que la poblacion de la Ciudad de Mexico ha crecido menos de 1.5 por ciento anual, en Milpa Alta el ritmo de crecimiento supera el 3 por ciento. El 54.7% de la poblacion de Milpa Alta, se encuentran en situacion de pobreza, segun datos de CONEVAL 2020, en tanto el 26.8% presenta vulnerabilidad de carencia por ingresos, es decir, tienen ingresos con un valor menor al de la canasta alimentaria mas la canasta no alimentaria y no registran ninguna carencia social. Se estima que el 54.5% de la poblacion total de la alcaldia es poblacion economicamente activa, de la cual el 18.9% se dedica al sector primario, el 11.10% al sector secundario y el 68% al sector terciario. Durante los ultimos tres años, el valor de la produccion agropecuaria se redujo a 493 millones de pesos, que representa solo el 60% del valor de produccion de 5 años previos a 2018. Los principales productos agropecuarios, por orden de importancia, son: nopal, hortalizas (papa, zanahoria y lechuga), maiz (en grano y elote), forrajes (alfalfa, avena y maiz forrajero), flores (nochebuena, begonia y belen) y frutas (manzana, ciruela durazno y pera). Cabe destacar que Milpa Alta es la mayor productora de nopal de la Ciudad de Mexico y la segunda a nivel nacional. Tan solo en 2020 alcanzo una productividad de 227 mil 845 toneladas. Por otro lado, se ha identificado que la incidencia delictiva en la Alcaldia Milpa Alta ha tenido un aumento, de acuerdo con el Boletin de Incidencia Delictiva de la Ciudad de Mexico, siendo los delitos contra el patrimonio, contra la familia y aquellos que atentan contra la vida y la integridad corporal los que mayores casos presentaron.</t>
  </si>
  <si>
    <t>1. Intervencion en los espacios publicos para rehabilitar y recuperar el espacio urbano que se han descuidado y/o perdido por motivos diversos, de manera que su recuperacion nuevamente propicie la convivencia social, el impulso a las actividades economicas y mejoren la seguridad publica. 2. Proponer alternativas de vialidad urbana para mejorar el flujo vehicular en los principales puntos conflictivos de nuestras localidades, ayudando a la seguridad peatonal; asi como al desarrollo social y economico. 3. Desarrollar y mejorar las actuales estrategias de seguridad publica en los 12 pueblos de la Alcaldia, de suerte que se abatan los niveles de incidencia delictiva y se propicien mejores condiciones de bienestar social. Prestando especial atencion a las mujeres y jovenes. 4. Contribuir al fortalecimiento de la capacidad productiva local e impulsar las actividades economicas de la Alcaldia a traves de los diversos componentes de nuestras politicas publicas; generando, ademas, una mayor derrama economica entre los habitantes, mejorando asi sus niveles de bienestar. 5. Aprovechar el potencial turistico y cultural que posee nuestra Alcaldia, para lograr ser un destino atractivo para el turista de la CDMX, y que a su vez impulse la derrama economica para reactivar la economia local. 6. Contribuir al fortalecimiento de las comunidades en sus expresiones culturales y recreativas para que incidan en el desarrollo social, recuperando asi la convivencia comunitaria. Y tambien repercuta de manera positiva en la recuperacion economica de la Alcaldia. 7. Establecer un espacio de orientacion a la poblacion de Milpa Alta que sufre de problemas emocionales, particularmente en el segmento de jovenes y les prevenga de una situacion de riesgo a su salud. 8. Contar con un espacio de atencion para las personas que sufrieron algun tipo de impacto psicologico o secuela emocional asociado al COVID y que limitan su reinsercion a su vida social comunitaria. 9. Brindar un espacio seguro a mujeres de la Alcaldia que requieran salir temporalmente de sus hogares porque se encuentran en un estado de violencia extrema, brindandoles asesoria juridica y psicologica gratuita. 10. Brindar un espacio digno para que los adultos mayores no pierdan la convivencia social, aprovechando su experiencia y conocimiento para no perder la cohesion social de nuestra demarcacion. 11. Contar con un refugio para para cuidar de manera temporal a caninos abandonados o maltratados, para atenderlos en su recuperacion fisica, hasta encontrarles un hogar definitivo (adopcion). 12. Contribuir al aprovechamiento del agua de lluvia en viviendas que carecen de disponibilidad de agua potable mediante tuberia y asi mejorar su abasto.cuperacion fisica, hasta encontrarles un hogar definitivo (adopcion).12.Contribuir al aprovechamiento del agua de lluvia en viviendas que carecen de disponibilidad de agua potable mediante tuberia y asi mejorar su abasto.</t>
  </si>
  <si>
    <t>Deficientes mecanismos de operacion para la atencion ciudadana en la Alcaldia Milpa Alta.</t>
  </si>
  <si>
    <t>Eficientes mecanismos de operacion para la atencion ciudadana en la Alcaldia Milpa Alta.</t>
  </si>
  <si>
    <t>Habitantes de la Alcaldia Milpa Alta que asciende a 152,685 personas.</t>
  </si>
  <si>
    <t>Los habitantes de la Alcaldia Milpa Alta gozan de un gobierno democratico, transparente e incluyente que atiende de manera eficiente las demandas de sus ciudadanos.</t>
  </si>
  <si>
    <t>Porcentaje que mide el avance de tramites, servicios y apoyos, que generan eficientes mecanismos de operacion para la atencion de la ciudadania en la Alcaldia Milpa Alta.</t>
  </si>
  <si>
    <t>(Numero de atenciones brindadas/Numero de atenciones solicitadas)*100</t>
  </si>
  <si>
    <t>Registro de apoyos brindados y solicitudes de apoyos. La informacion estara disponible en la pagina de la Alcaldia</t>
  </si>
  <si>
    <t>Al cierre del año 2024 se espera tener un incremento de 15% en la cobertura de los tramites solicitados en la Alcaldia.</t>
  </si>
  <si>
    <t>Brindar servicio publico de optima calidad, gestionar de manera eficiente, la atencion ciudadana y mejorar la calidad de vida</t>
  </si>
  <si>
    <t>Asesoria a los comerciantes en materia de cumplimiento normativo de las actividades mercantiles</t>
  </si>
  <si>
    <t>Lic. Cesar Sanchez Alvarado</t>
  </si>
  <si>
    <t>Aumento en la comision de delitos que afecta a la poblacion que habita y transita en la Alcaldia Milpa Alta.</t>
  </si>
  <si>
    <t>Disminucion en la comision de delitos que afecta a la poblacion que habita y transita en la Alcaldia Milpa Alta.</t>
  </si>
  <si>
    <t>Alcaldia Milpa Alta.</t>
  </si>
  <si>
    <t>Los habitantes de la Alcaldia Milpa Alta disfrutan de un ambiente seguro y libre de violencias en su transito por la demarcacion.</t>
  </si>
  <si>
    <t>Indice de avance de los sistemas de seguridad ciudadana.</t>
  </si>
  <si>
    <t>((Optimizar el funcionamiento del sistema de videovigilancia realizado/ Optimizar el funcionamiento del sistema de videovigilancia programado)* 25%) + ((Canalizacion de las llamadas de emergencia realizadas/ Canalizacion de las llamadas de emergencia programadas)* 25%) + ((operativos policiales en zonas de incidencia delictiva realizados/ operativos policiales en zonas de incidencia delictiva programados)* 25%) + ((Talleres de sensibilizacion para la introyeccion de conductas positivas realizados/ Talleres de sensibilizacion para la introyeccion de conductas positivas programados)* 25%)</t>
  </si>
  <si>
    <t>Registros administrativos en la Coordinacion de Seguridad Ciudadana de la Alcaldia Milpa Alta. La informacion estara disponible en la pagina de la Alcaldia</t>
  </si>
  <si>
    <t>En este apartado se sugiere promover la participacion de la ciudadania y autoridades, con la finalidad de brindar proteccion y seguridad, salvaguardando la vida de la poblacion.</t>
  </si>
  <si>
    <t>Optimizar el funcionamiento del sistema de videovigilancia</t>
  </si>
  <si>
    <t>Jose Luis Linares Nuñez</t>
  </si>
  <si>
    <t>Director de la Jefatura de Oficina de la Alcaldia</t>
  </si>
  <si>
    <t>Canalizacion oportuna de las llamadas de emergencia</t>
  </si>
  <si>
    <t>Llevar a cabo operativos policiales en zonas de incidencia delictiva</t>
  </si>
  <si>
    <t>Talleres de sensibilizacion para la introyeccion de conductas positivas</t>
  </si>
  <si>
    <t>Deficiente prestacion de servicios publicos basicos en la Alcaldia Milpa Alta.</t>
  </si>
  <si>
    <t>Eficiente prestacion de servicios publicos basicos en la Alcaldia Milpa Alta.</t>
  </si>
  <si>
    <t>La poblacion de la Alcaldia Milpa Alta disfruta de los servicios publicos para satisfacer sus necesidades basicas y con ello mejorar su calidad de vida.</t>
  </si>
  <si>
    <t>((acciones realizadas en materia ambiental/acciones programadas en materia ambiental*15)+(acciones realizadas en materia de recoleccion/acciones programadas en materia de recoleccion*25%)+(acciones realizadas de mantenimiento de parques y jardines/acciones programadas de mantenimiento de parques y jardines*)+(acciones realizadas de mantenimiento de panteones/acciones programadas en materia de mantenimiento de panteones*15)+ + (acciones realizadas en materia de mantenimiento a la infraestructura del servicio del alumbrado publico/acciones programadas de mantenimiento a la infraestructura del servicio del alumbrado publico*25)+ (acciones realizadas en materia de instalacion y mantenimiento de señalamiento vial/acciones programadas en materia de instalacion y mantenimiento de señalamiento vial)*20</t>
  </si>
  <si>
    <t>Plan Operativo Anual La informacion estara disponible en la pagina de la Alcaldia</t>
  </si>
  <si>
    <t>Implementar acciones de conservacion, proteccion y restauracion para el suelo de conservacion y de los recursos naturales</t>
  </si>
  <si>
    <t>Efren Enriquez Soriano</t>
  </si>
  <si>
    <t>Director General de Planeacion del Desarrollo</t>
  </si>
  <si>
    <t>Recoleccion de residuos solidos, organicos e inorganicos</t>
  </si>
  <si>
    <t>C. Ramon Castro Escobedo</t>
  </si>
  <si>
    <t>Rehabilitacion y mantenimiento de panteones, parques, jardines y areas verdes dentro del casco urbano</t>
  </si>
  <si>
    <t>Lic. Cesar Sanchez Alvarado/Ramon Castro Escobedo</t>
  </si>
  <si>
    <t>Director General de Gobierno y Asuntos Juridicos/Director General de Servicios Urbanos</t>
  </si>
  <si>
    <t>Mantenimiento a la infraestructura del servicio del alumbrado publico y apoyos a eventos civico-culturales</t>
  </si>
  <si>
    <t>Instalacion y mantenimiento de señalamiento vial vertical y horizontal y acciones de mejoramiento de la imagen urbana.</t>
  </si>
  <si>
    <t>Perdida de los valores culturales (usos y costumbres) y recreativos de los habitantes de la Demarcacion.</t>
  </si>
  <si>
    <t>Recuperacion de los valores culturales (usos y costumbres) y recreativos de los habitantes de la Demarcacion.</t>
  </si>
  <si>
    <t>1. Fomentar los valores culturales de la Demarcacion en las nuevas generaciones. 2. Incentivar la participacion ciudadana en los eventos culturales, artisticos y recreativos que organiza la Alcaldia. 3. Promover el desarrollo de la educacion de artistica (danza, musica, cine, teatro, etc.).</t>
  </si>
  <si>
    <t>(Acciones realizadas para preservar las tradiciones, costumbres y cultura deportiva/ Acciones programadas para preservar las tradiciones, costumbres y cultura deportiva) * 100</t>
  </si>
  <si>
    <t>POA, minuta de actividades, listas de asistencia, evidencia fotografica. La informacion estara disponible en la pagina de la Alcaldia</t>
  </si>
  <si>
    <t>Rehabilitacion, mantenimiento y construccion de infraestructura deportiva y de espacios civicos de la Alcaldia</t>
  </si>
  <si>
    <t>Dr. Luis Manuel Cabrera Blancas</t>
  </si>
  <si>
    <t>Director General de Construccion de Ciudadania</t>
  </si>
  <si>
    <t>Entregar apoyos en especie para el fortalecimiento de actividades civicas, deportivas, fiestas patrias y tradiciones</t>
  </si>
  <si>
    <t>Realizacion de ferias culturales que promuevan las costumbres, tradiciones e identidad de la alcaldia</t>
  </si>
  <si>
    <t>Implementacion de campañas de difusion de informacion en el ambito cultural de la Alcaldia Milpa Alta</t>
  </si>
  <si>
    <t>Realizacion de eventos deportivos, asi como entrega de material y equipo deportivo</t>
  </si>
  <si>
    <t>Mantenimiento de equipo deportivo de la alcaldia Milpa Alta</t>
  </si>
  <si>
    <t>Apoyo en especie y economico para el fomento de actividades de usos y costumbres de la region</t>
  </si>
  <si>
    <t>Insuficiente capacidad de atencion para la salud de la poblacion de la Alcaldia</t>
  </si>
  <si>
    <t>Suficiente capacidad de atencion para la salud de la poblacion de la Alcaldia</t>
  </si>
  <si>
    <t>Habitantes de la Alcaldia Milpa Alta que asciende a 152, 685 personas.</t>
  </si>
  <si>
    <t>Garantizar el derecho a la salud de las personas que no cuentan con seguridad social para que puedan ejercer su derechos a un servicio de salud prioritaria, integral e incluyente que contribuya a mejorar la calidad de vida y la disminucion de altos indices de enfermedades.</t>
  </si>
  <si>
    <t>La poblacion de la Ciudad de Mexico recibe programas, actividades y jornadas en salud para la atencion y prevencion de enfermedades para garantizar salud digan y vida saludable.</t>
  </si>
  <si>
    <t>Indice de avance en el acceso a servicios de salud por parte de la poblacion de Milpa Alta</t>
  </si>
  <si>
    <t>((Atencion medica general a personas residentes de Milpa Alta realizados/ Atencion medica general a personas residentes de Milpa Alta programados)* 20%) + ((Prescripcion y dotacion de medicamentos de uso humano para la poblacion que acuda a los servicios medicos de la alcaldia realizados/ Prescripcion y dotacion de medicamentos de uso humano para la poblacion que acuda a los servicios medicos de la alcaldia programados)* 16%) + ((Atencion odontologica, optometrica, psicologica, y nutricional a personas residentes de Milpa Alta realizado/ Atencion odontologica, optometrica, psicologica, y nutricional a personas residentes de Milpa Alta programados)* 16%) + ((Consulta medica de rehabilitacion fisica para personas que padecieron COVID- 19 realizado/ Consulta medica de rehabilitacion fisica para personas que padecieron COVID- 19 programados)* 16%) + ((Atencion a mujeres victimas de violencia en el refugio temporal realizados/ Atencion a mujeres victimas de violencia en el refugio temporal programados)* 16%) + ((Apoyos en especie y/o economico para personas con discapacidad realizados/ Apoyos en especie y/o economico para personas con discapacidad programados)* 16%)</t>
  </si>
  <si>
    <t>POA, minuta de actividades, lista de asistencia, evidencia fotografica. La informacion sera publicada en la pagina de la Alcaldia.</t>
  </si>
  <si>
    <t>Al cierre del ejercicio 2024 incrementar el 28% el acceso a la poblacion con carencia a servicios de salud</t>
  </si>
  <si>
    <t>Los Ciudadanos tendran una disminucion sostenida de la carencia de acceso a servicios de salud para la poblacion de Milpa Alta</t>
  </si>
  <si>
    <t>Atencion medica general a personas residentes de Milpa Alta</t>
  </si>
  <si>
    <t>Prescripcion y dotacion de medicamentos de uso humano para la poblacion que acuda a los servicios medicos de la alcaldia</t>
  </si>
  <si>
    <t>Atencion odontologica, optometrica, psicologica, y nutricional a personas residentes de Milpa Alta</t>
  </si>
  <si>
    <t>Consulta medica de rehabilitacion fisica para personas que padecieron COVID- 19</t>
  </si>
  <si>
    <t>Atencion a mujeres victimas de violencia en el refugio temporal</t>
  </si>
  <si>
    <t>Ana Luisa Miranda Fuentes</t>
  </si>
  <si>
    <t>Directora de Fomento a la Equidad y Derechos Humanos</t>
  </si>
  <si>
    <t>Apoyo en especie y/o economico para personas con discapacidad</t>
  </si>
  <si>
    <t>(Servicios de atencion medica a animales brindados/Servicios de atencion medica a animales solicitados)*100</t>
  </si>
  <si>
    <t>Reportes de Atencion. La informacion estara disponible en la pagina de la Alcaldia</t>
  </si>
  <si>
    <t>Esterilizaciones y cirugias menores</t>
  </si>
  <si>
    <t>Consultas veterinaria aanimales de compañia y de pequeñas especies</t>
  </si>
  <si>
    <t>Adquisicion de alimento seco para animales de compañia que son atendidos en la clinica veterninaria de la Alcaldia Milpa Alta.</t>
  </si>
  <si>
    <t>Adquisicion de medicamentos, materiales de curacion, equipo e instrumental medico veterinario</t>
  </si>
  <si>
    <t>Niñas y Niños de 0 – 5.11 años de la Alcaldia Milpa Alta.</t>
  </si>
  <si>
    <t>Indice que mide el avance en la atencion de los niños de Alcaldia Milpa Alta que se encuentren inscritos en los Centros de Desarrollo Infantil.</t>
  </si>
  <si>
    <t>((Reparticion de alimentos nutritivos y balanceados para niñas y niños realizados/ Reparticion de alimentos nutritivos y balanceados para niñas y niños programados)* 25%) + ((Otorgar suministros requeridos para elaboracion, preparacion y conservacion de alimentos nutrititvos y balanceados, en CENDIS realizados/ Otorgar suministros requeridos para elaboracion, preparacion y conservacion de alimentos nutrititvos y balanceados, en CENDIS programados)* 25%) + ((Capacitacion para la estructura de los CENDIS realizados/ Capacitacion para la estructura de los CENDIS programados)* 25%) + ((Talleres de capacitacion para las familias usuarias de los CENDIS realizados/ Taller de capacitacion para las familias usuarias de los CENDIS programados)* 25%)</t>
  </si>
  <si>
    <t>Matricula y reportes de entrega de alimentos. La informacion estara disponible en la pagina de la Alcaldia</t>
  </si>
  <si>
    <t>Los infantes de la Alcaldia Milpa Alta gozan de suficientes espacios seguros para su cuidado y desarrollo.</t>
  </si>
  <si>
    <t>Reparticion de alimentos nutritivos y balanceados para niñas y niños de los CENDIS</t>
  </si>
  <si>
    <t>Otorgar suministros requeridos para elaboracion, preparacion y conservacion de alimentos nutrititvos y balanceados, en CENDIS</t>
  </si>
  <si>
    <t>Capacitacion para la estructura de los CENDIS</t>
  </si>
  <si>
    <t>Taller de capacitacion para las familias usuarias de los CENDIS</t>
  </si>
  <si>
    <t>La disminucion de las actividades turisticas y productivas desaceleran la economia de la Alcaldia Milpa Alta.</t>
  </si>
  <si>
    <t>El aumento de las actividades turisticas y productivas reactivan la economia de la Alcaldia Milpa Alta.</t>
  </si>
  <si>
    <t>1. Generar condiciones favorables para el desarrollo y emprendimiento de actividades economicas. 2. Impulsar la generacion de apoyos, creditos y/o financiamientos para la produccion local y reactivacion la economia. 3. Aumentar las fuentes de empleo a traves de apoyos a las MYPIMES.</t>
  </si>
  <si>
    <t>La poblacion de la Alcaldia Milpa Alta se beneficia del crecimiento economico que genera fuentes de empleo mediante el desarrollo de actividades turisticas, comerciales y productivas.</t>
  </si>
  <si>
    <t>Indice que mide las Acciones para fomentar parte del sector economico y turistico de la alcaldia.</t>
  </si>
  <si>
    <t>((Campañas de promocion Turistica realizados/campañas de promocion Turistica programados)* 20%) + ((apoyos a los productores agricolas, realizados/apoyos a los productores agricolas, programados)* 16%) + (( actividades de impulso para la estructuracion de modelos de negocios realizados/ actividades de impulso para la estructuracion de modelo de negocios programados)* 16%) + ((eventos de exhibicion realizados/eventos de exhibicion programados)* 16%) + ((apoyo de las ferias realizadas/ apoyos para ferias programadas)* 16%) + ((Apoyos economicos para personas desempleadas realizadas/ Apoyos economicos para personas desempleadas programadas)* 16%)</t>
  </si>
  <si>
    <t xml:space="preserve">Archivo de la Subdireccion de Turismo, portal de transparencia de la Alcaldia Milpa Alta.Reportes trimestrales de la Unidad Departamental de Fomento Agropecuario, reportadas en la pagina de transparencia de la Alcaldia Milpa Alta. POA, minuta de actividades, listas de asistencia, evidencia fotografica				</t>
  </si>
  <si>
    <t>Al termino de ejercicio 2024 incrementar 10% en apoyos economicos</t>
  </si>
  <si>
    <t>Los habitantes de Alcaldia gozan del turismo y el impulso al sector agropecuario.</t>
  </si>
  <si>
    <t>Realizar campañas de promocion Turistica de lugares emblematicos y de atraccion turistica de la alcaldia.</t>
  </si>
  <si>
    <t>C. Efren Enriquez Soriano</t>
  </si>
  <si>
    <t>Entregar apoyos a los productores agricolas, con el abastecimiento de composta, agua tratada y mecanizacion</t>
  </si>
  <si>
    <t>Realizar actividades de impulso para la estructuracion de modelo de negocios, cooperativismo y economia social y solidaria, como ferias informativas y la imparticion de talleres.</t>
  </si>
  <si>
    <t>Realizar eventos de exhibicion de tradiciones, artesanias, gastronomia, costumbres y cosmologia de los barrios y pueblos originarios para la atraccion turistica.</t>
  </si>
  <si>
    <t>Realizacion y/o apoyo de las ferias sectoriales, culturales y gastronomicas</t>
  </si>
  <si>
    <t>Apoyo economico para personas desempleadas</t>
  </si>
  <si>
    <t>Deficiente infraestructura para la prestacion de servicios publicos basicos en la Alcaldia Milpa Alta..</t>
  </si>
  <si>
    <t>Eficiente infraestructura para la prestacion de servicios publicos basicos en la Alcaldia Milpa Alta.</t>
  </si>
  <si>
    <t>Los habitantes de la Alcaldia Milpa Alta gozan de Infraestructura publica de calidad para la prestacion de servicios que satisfagan sus necesidades.</t>
  </si>
  <si>
    <t>(( construccion, mejora y rehabilitacion de infraestructura publica y de servicios realizados / construccion, mejora y rehabilitacion de infraestructura publica y de servicios programados)*.50)+( mantenimientos, mejoras y rehabilitacion de infraestructura publica y de servicios realizados /mantenimientos, mejoras y rehabilitacion de infraestructura publica y de servicios programados)*.50))</t>
  </si>
  <si>
    <t>POA, Actas de entrega recepcion, bitacoras de actividades. La informacion estara disponible en la pagina de la Alcaldia</t>
  </si>
  <si>
    <t>Construccion de infraestructura publica y vial a traves de pavimentacion, construccion y ampliacion de banquetas y guarniciones.</t>
  </si>
  <si>
    <t>Ing. Maria del Carmen Sandoval Reyes</t>
  </si>
  <si>
    <t>Directora General de Obras y Desarrollo Urbano</t>
  </si>
  <si>
    <t>Mantenimiento y rehabilitacion de la infraestructura publica y vial a traves de pavimentacion y ampliacion de banquetas y guarniciones.</t>
  </si>
  <si>
    <t>Insuficiente suministro de agua en cantidad y calidad para los habitantes de la Alcaldia Milpa Alta.</t>
  </si>
  <si>
    <t>Suficiente suministro de agua en cantidad y calidad para los habitantes de la Alcaldia Milpa Alta.</t>
  </si>
  <si>
    <t>La poblacion de la Alcaldia Milpa Alta disfruta de su derecho al acceso del agua.</t>
  </si>
  <si>
    <t>(cantidad de acciones realizadas en construccion, mejora y rehabilitacion de infraestructura de servicios basicos / cantidad de acciones planificadas en construccion, mejora y rehabilitacion de infraestructura de servicios basicos)*100</t>
  </si>
  <si>
    <t>POA, Actas de entrega recepcion, bitacoras de actividades</t>
  </si>
  <si>
    <t>Los habitantes en la Alcaldia Milpa Alta gozan del suministro de agua potable de manera eficiente.</t>
  </si>
  <si>
    <t>Construir, dar mantenimiento y rehabilitacion a la infraestructura de servicios basicos agua potable.</t>
  </si>
  <si>
    <t>Proveer del servicio de abasto de agua potable en carro cisterna a los habitantes de la alcaldia que se encuentran fuera del casco urbano y no cuentan con red hidraulica dentro de la Alcaldia Milpa Alta</t>
  </si>
  <si>
    <t>Implementar tecnologias alternativas para la captacion de agua pluvial.</t>
  </si>
  <si>
    <t>Deficiente funcionamiento de la infraestructura de la red secundaria de drenaje y alcantarillado que afecta a la Alcaldia Milpa Alta</t>
  </si>
  <si>
    <t>Eficiente funcionamiento de la infraestructura de la red secundaria de drenaje y alcantarillado que afecta a la Alcaldia Milpa Alta</t>
  </si>
  <si>
    <t>Poblacion de la Alcaldia Milpa Alta que asciende a 152,685 personas.</t>
  </si>
  <si>
    <t>Los habitantes de la Alcaldia Milpa Alta cuentan con adecuada infraestructura de la red secundaria de drenaje y alcantarillado, para cubrir los servicios basicos de sanidad.</t>
  </si>
  <si>
    <t>(cantidad de acciones realizadas en construccion, mejora y rehabilitacion de infraestructura de servicios basicos / cantidad de acciones planificadas en construccion, mejora y rehabilitacion de infraestructura servicios basicos)*100</t>
  </si>
  <si>
    <t>POA, Actas de entrega recepcion, bitacoras de actividades La informacion estara disponible en la pagina de la Alcaldia</t>
  </si>
  <si>
    <t>Los habitantes en la Alcaldia Milpa Alta gozan de condiciones optimas en el servicio de drenaje y alcantarillado.</t>
  </si>
  <si>
    <t>Construir infraestructura publica de servicios basicos de drenaje y alcantarillado.</t>
  </si>
  <si>
    <t>Mantenimiento y rehabilitacion a la infraestructura publica de servicios de drenaje y alcantarillado.</t>
  </si>
  <si>
    <t>La Alcaldia de Milpa alta no cuenta con los servicios de Emergencia de la CDMX, y se encuentra asentada en una zona en donde esta expuesta a riesgos de origen Geologicos, Hidrometeorologicos, Quimico-Tecnologicos, Sanitario-Ecologicos y Socio-Organizativos, que impactan a la ciudadania y ponen en risgo su vida, bienes materiales, servicios vitales y entorno.</t>
  </si>
  <si>
    <t>Reducir el tiempo de respuesta de los servicios de emergencia,contando con personal capacitado y equipado. Asimismo,realizando acciones preventivas para la reduccion de riesgos.</t>
  </si>
  <si>
    <t>Se dara atencion a los 152,685 habitantes (INEGI,2020) sin distincion de genero, religion, preferencia sexual, edad, etc.</t>
  </si>
  <si>
    <t>Dar atencion a la totalidad de solicitudes de la poblacion que requiera de los servicios de la gestion integral de riesgos.</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</si>
  <si>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</si>
  <si>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Registros e informes de la Direccion de Gestion Integral de Riesgos y Proteccion Civil La informacion estara disponible en la pagina de la Alcaldia</t>
  </si>
  <si>
    <t>Angel Gonzalez Rosas</t>
  </si>
  <si>
    <t>Director de Gestion Integral de Riesgos y Proteccion Civil</t>
  </si>
  <si>
    <t>Incluir las decisiones de la ciudadania para la definicion de proyectos de obras y servicios, equipamiento e infraestructura urbana para las unidades territoriales de la Alcaldia</t>
  </si>
  <si>
    <t>Registro de implementacion de acciones del presupuesto participativo</t>
  </si>
  <si>
    <t>Realizacion de los proyectos de obra</t>
  </si>
  <si>
    <t>Realizacion de los proyectos, servicios y mantenimiento de la infraestructura publica</t>
  </si>
  <si>
    <t>Frente al deterioro de los procesos ecolpogicos que se estan presentando en los cultivos de nopal a causa de las acciones humanas y biologicas, se hace importante la atencion especial de estas zonas para su rescater, proteccion, mantenimiento e impulso.</t>
  </si>
  <si>
    <t>Fortalecer a pequeñas prductores residentes de la Alcaldia Milpa Alta otorgando apoyos economicos para la produccion, transformacion, industrializacion y comercializacion.</t>
  </si>
  <si>
    <t>La poblacion objetivo del programa presupuestario son los productores de las comunidades de San Antonio Tecomitl, San Francisco Tecoxpa, Santa Ana Tlacotenco, San Jeronimo Miacatlan, San Agustin Ohtenco, San Juan Tepenahuac, San Lorenzo Tlacoyucan, San Pedro Atocpan, San Bartolome Xicomulco, San Salvador Cuauhtenco, San Pablo Oztetepec y Villa Milpa Alta.</t>
  </si>
  <si>
    <t>Coadyuvar con los pequeños productores vulnerables a mitigar los costos de produccion, conservacion de la superficie cultivada de nopal verdura, conservar restaurar y preservar los recursos naturales y fomentar el desarrollo rural</t>
  </si>
  <si>
    <t>Mejorar la rentabilidad de la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t>
  </si>
  <si>
    <t>Indice que mide el avance los apoyos a productores</t>
  </si>
  <si>
    <t>((apoyos a productores de nopal realizados/ apoyos a productores de nopal programados)* 25%) + (( apoyos para proyectos de conservacion beneficio de la biodiversidad y de los agro ecosistemas. realizados/ apoyos para la implementacion de proyectos de conservacion en bebeficio de la biodiversidad y de los agro ecosistemas. programados)* 25%) + ((apoyos economicos para unidades productivas realizados/ apoyos economicos para la mejora de las unidades productivas programados)* 25%) + ((Acciones para el desarrollo rural sustentable realizadas/ Acciones para el desarrollo rural sustentable programadas)* 25%)</t>
  </si>
  <si>
    <t>POA, minuta de actividades, listas de asistencia, evidencia fotografica</t>
  </si>
  <si>
    <t>Se estima que para el año 2024 se registre un avance del 10% en la entrega de apoyos para el impulso agroalimentario.</t>
  </si>
  <si>
    <t>Mejorar las condiciones de vida de las personas milpantenses y minimizar la brecha de desigualdad y pobreza</t>
  </si>
  <si>
    <t>Otorgar apoyos a productores de nopal</t>
  </si>
  <si>
    <t>Otorgar apoyos para la implementacion de proyectos de conservacion, restauracion, preservacion de los recursos naturales, en beneficio de la biodiversidad y de los agro ecosistemas.</t>
  </si>
  <si>
    <t>Otorgar apoyos economicos para la mejora de las unidades productivas en la Alcaldia Milpa Alta</t>
  </si>
  <si>
    <t>Acciones para desarrollo rural sustentable</t>
  </si>
  <si>
    <t>Las personas que se encuentran en situacion de pobreza presentan mala nutricion; de acuerdo con la Medicion Multidimensional de la Pobreza 2020 de CONEVAL, con informacion de INEGI 2020, en la alcaldia Milpa Alta 23.9% de la poblacion presenta carencia por acceso a la alimentacion nutritiva y de calidad.</t>
  </si>
  <si>
    <t>Fortalecer de la difusion, formacion, orientacion y seguimiento de informacion, actividades y contenidos para la prevencion de enfermedades, cuidado de la salud y bienestar, complementando las acciones con apoyos alimentarios en especie de frutas, verduras de temporada y/o abarrotes.</t>
  </si>
  <si>
    <t>Considerando la disponibilidad presupuestaria, la poblacion objetivo son 8000 personas que pertenezcan a alguno de los siguientes grupos: personas con discapacidad, personas de 18 a 60 que sean Madres Jefas de Familia, Padres Jefes de Familias o personas mayores de 60 años.</t>
  </si>
  <si>
    <t>Las familias que tienen al menos un integrante con discapacidad, o personas de 18 a 60 que sean Madres Jefas de Familia, Padres Jefes de Familias o personas mayores de 60 años incrementan la disponibilidad de alimentos adecuados.</t>
  </si>
  <si>
    <t>Mejora la calidad alimentaria de la poblacion de la alcaldia Milpa Alta a traves de la orientacion nutricional y la entrega de un paquete alimentario.</t>
  </si>
  <si>
    <t>Porcentaje de avance en Apoyos entregados para mejorar la alimentacion</t>
  </si>
  <si>
    <t>(Numero de apoyos entregados) / (Numero de apoyos programados) * 100</t>
  </si>
  <si>
    <t>POA, minuta de actividades, listas de asistencia, evidencia fotografica,padron de beneficiarios</t>
  </si>
  <si>
    <t>Al 2024 incrementar 10% los apoyos entregados</t>
  </si>
  <si>
    <t>Los habitantes de la Alcaldia mejoraran los habitos alimentarios, el desarrollo y bienestar social.</t>
  </si>
  <si>
    <t>Entrega de paquetes alimentarios para una sana alimentacion</t>
  </si>
  <si>
    <t>Deficiente programacion para los gastos administrativos necesarios para la operacion de la Alcaldia Milpa Alta.</t>
  </si>
  <si>
    <t>Eficiente programacion para los gastos administrativos necesarios para la operacion de la Alcaldia Milpa Alta.</t>
  </si>
  <si>
    <t>Areas administrativas y operativas de la Alcaldia Milpa Alta (Direcciones Generales, Direcciones Ejecutivas, Direcciones de area, Coordinaciones y Gerencias)</t>
  </si>
  <si>
    <t>La Alcaldia Milpa Alta cuenta con los recursos necesarios para el buen desarrollo de sus funciones.</t>
  </si>
  <si>
    <t>La Alcaldia Milpa Alta utiliza eficientemente sus recursos para la generacion de bienes y servicios de calidad que ofrece a su poblacion.</t>
  </si>
  <si>
    <t>Lic. Jose Jaime Zeferino Perez</t>
  </si>
  <si>
    <t>Alcaldia Milpa Alta</t>
  </si>
  <si>
    <t>La Alcaldia Milpa Alta cuenta con los recursos necesarios para cubrir con las obligaciones judiciales sin riesgos para su operacion.</t>
  </si>
  <si>
    <t>Porcentaje de sentencias, laudos e indemnizaciones pagadas.</t>
  </si>
  <si>
    <t>La Alcaldia Milpa Alta atiende las obligaciones judiciales sin riesgos para su operacion al termino de la presente administracion.</t>
  </si>
  <si>
    <t>Las personas que habitan en la Alcaldia Milpa Alta, no cuentan con recursos economicos suficientes, debido a que 67,860 se encuentra en situacion de pobreza.</t>
  </si>
  <si>
    <t>Reducir las carencias asociadas a la pobraza multidimesional en las personas habitantes de la alcaldia de Milpa Alta.</t>
  </si>
  <si>
    <t>Alrededor de 67,860 personas en situacion de pobreza.</t>
  </si>
  <si>
    <t>Contribuir a mejorar las condiciones economicas de las personas que se encuentren en situacion de vulnerabilidad mediante apoyos economicos y en especie para servicios funerarios, personas de la tercera edad, personas que se dedican al fomento de desarrollo rural y personas en situacion de pobreza, asi como para los comites y personas que realicen eventos culturales</t>
  </si>
  <si>
    <t>Las personas que habitan en la Alcaldia Milpa Alta, no cuentan con recursos economicos suficientes, debido a que de acuerdo con el Informe de Pobreza a Nivel Municipal 2010-2020, se identico un porcentaje del 54.7% de personas en pobreza (88,193 personas) y un 9.1% de personas en pobreza extrema (14,755 personas)</t>
  </si>
  <si>
    <t>Porcentaje de avance de apoyos en especie y economicos a grupos vulnerables</t>
  </si>
  <si>
    <t>(cantidad de apoyos en especie y economicos entregados a grupos vulnerables) / (cantidad de apoyos en especie y economicos planeados a entregar para grupos vulnerables) * 100</t>
  </si>
  <si>
    <t>POA, minuta de actividades, listas de asistencia, evidencia fotografica, padron de beneficiarios</t>
  </si>
  <si>
    <t>Se estima que para el año 2024 se registre un avance del 70% en la entrega de apoyos</t>
  </si>
  <si>
    <t>Los habitantes de la Alcaldia Milpa Alta mejoran las condiciones de vida y disminuye la brecha de desigualdad y pobreza</t>
  </si>
  <si>
    <t>Apoyo en especie y/o economico para personas mayores.</t>
  </si>
  <si>
    <t>Lic. Ana Luisa Miranda Fuentes</t>
  </si>
  <si>
    <t>Directora General de Fomento a la Equidad y Derechos Humanos</t>
  </si>
  <si>
    <t>Entrega de apoyos economicos para funerarios a la poblacion vulnerable</t>
  </si>
  <si>
    <t>02CD13</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</si>
  <si>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</si>
  <si>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implementarlas politicas publicas, planes, programas y acciones encaminados hacia la recuperacion de calidad de vida de los habitantes de la Alcaldia de Tlahuac.</t>
  </si>
  <si>
    <t>Con la entrada en vigor de la Constitución Política de la Ciudad de México, los instrumentos de planeación establecidos en la Ley del Sistema de Planeación del Desarrollo de la Ciudad de México fundamentados en el artículo 15, establecen los lineamientos para la orientación del desarrollo tanto de la Ciudad de México como las dieciséis alcaldías que la conforman. En este contexto, surge el Plan General de Desarrollo y el Programa de Ordenamiento Territorial, los cuales establecen las directrices para el desarrollo territorial para la Ciudad de México. La elaboración de dichos instrumentos obedece a la necesidad de dar solución y atención a las problemáticas que se han suscitado como resultado de las transformaciones del mundo actual y la relación existente y dependiente entre los procesos globales y su impacto local. La Alcaldía Tláhuac se localiza al oriente de la Ciudad de México, entre los paralelos 19°13’ y 19°20’ de latitud norte; los meridianos 98° 56’ y 99° 04’ de longitud oeste; altitud entre 2 200 y 2800 metros sobre el nivel del mar. Colinda al norte con la Alcaldía Iztapalapa y el Estado de México, al este con el Estado de México, al sur con el Estado de México y la Alcaldía Milpa Alta y al oeste con las Alcaldías Xochimilco e Iztapalapa. El territorio actual se conformó históricamente por 7 pueblos originarios: Santiago Zapotitlán, San Francisco Tlaltenco, San Pedro Tláhuac actual cabecera de la demarcación, Santa Catarina Yecahuizotl, San Juan Ixtayopan, San Nicolás Tetelco y San Andrés Mixquic. Dichos pueblos se encuentran geográficamente distribuidos en la zona que comprende la parte sureste de la Cuenca del Valle de México, zona que, por sus características, ha sufrido cambios importantes en su aspecto desde tiempos lejanos, propiciando así diferentes condiciones de vida en su hábitat. Actualmente la Alcaldía Tláhuac tiene una superficie total de 8,578.2 hectáreas con dos usos predominantes: área urbana con una superficie 2,011.65 hectáreas, y el suelo de conservación con una superficie de 6,566.55 hectáreas. Cuenta con una población de 392,313 habitantes de los cuales 51.53 % son mujeres y el 48.47% son hombres (INEGI, XII Censo de Población y Vivienda 2020) y una tasa de crecimiento poblacional de 8.89 % durante los últimos 10 años. La población se encuentra distribuida en 12 Coordinaciones Territoriales conformadas por 40 colonias, 29 barrios y dos pueblos (Datos SEDUVI). Así mismo, el desdoblamiento natural de la población ha generado el aumento de la demanda de servicios públicos básicos, generando condiciones de desigualdad para su acceso, así como la invasión de Suelo de Conservación, teniendo como resultado la consolidación de 93 asentamientos humanos irregulares, los cuales ocupan una superficie de 904,955 metros cuadrados. En materia de Salud, bienestar e inclusión social, las desigualdades sociales existentes en la Alcaldía Tláhuac relacionada con el acceso a servicios públicos de calidad se agravaron por la crisis sanitaria del Covid-19. En materia de equidad e igualdad sustantiva, se trabaja por propiciar la integración de los grupos o sectores sociales más vulnerables y con mayor brecha de desigualdad social. Dentro de los grupos prioritarios identificados por la Comisión Nacional de Derechos Humanos podemos identificar a las niñas y niños en edad de 0 a 11 años; los adolescentes de 12 a 15 años; las mujeres; los adultos mayores de 65 años y más; y la comunidad LGBTTIQ+.. Estas situaciones se presentan generalmente en espacios como la calle, el transporte público, escuela o trabajo, lo que vulnera su integración social para el desarrollo integral, así como a la libertad de expresión. Las mujeres, por su parte, son uno de los grupos de atención prioritarios a las que más problemáticas se enfrentan. El rezago social derivado de las prácticas culturales derivadas del machismo, han sido uno de los mayores impedimentos para el goce y disfrute de los derechos de las mujeres, entre ellos la violencia que se da en distintos ámbitos, desde lo familiar, en las relaciones de pareja, en el ámbito laboral y docente; mediante la descalificación, amenazas, intimidación, humillación, explotación y muchas formas de discriminación por cuestión de género. La Alcaldía Tláhuac es la tercera demarcación en producción agropecuaria de la Ciudad de México. La característica primordial que determina su capacidad productiva es su localización geográfica, que le permite realizar actividades primarias dentro de su territorio. De acuerdo con información recabada del Censo Económico 2019 elaborado por el INEGI, la Alcaldía Tláhuac cuenta con una orientación sectorial de la economía denominada como Moderada Especialización Secundaria donde predomina principalmente el sector de la industria manufacturera, seguido por el sector comercio y en tercer lugar el sector servicios.</t>
  </si>
  <si>
    <t>1. Representar y trabajar por los intereses de los Tlahuaquenses. 2- Establecer una relacion de proximidad y confianza del gobierno con la poblacion. 3. Promover la convivencia, la economia, la seguridad y el desarrollo de la comunidad que habita en nuestra demarcacion. 4. Facilitar la participacion efectiva de niñas, niños y personas jovenes, asi como de las personas con discapacidad y las personas mayores en la vida social, politica y cultural de la demarcacion. 5. Promover la participacion de los pueblos, barrios originarios y comunidades indigenas residentes en Tlahuac, en los asuntos publicos de la demarcacion territorial, reconociendo asi los derechos politico-culturales otorgados por la Constitucion Local. 6. Garantizar la gobernabilidad y la seguridad ciudadana, en coordinacion con la Secretaria de Seguridad Ciudadana de la Ciudad de Mexico; la planeacion, la convivencia y la civilidad en el ambito local. 7. Garantizar la equidad, eficacia y transparencia de los programas y acciones de gobierno. 8. Garantizar el acceso y calidad de los servicios publicos. 9. Implementar medidas para que progresivamente se erradiquen las desigualdades y la pobreza, promoviendo el desarrollo sustentable que permita alcanzar una justa distribucion de la riqueza y el ingreso, en los terminos previstos en la Constitucion Local. 10. Garantizar el acceso de la poblacion a espacios publicos e infraestructura social, deportiva, recreativa y cultural dentro de su territorio, los cuales no podran enajenarse ni concesionarse de forma alguna. De igual forma, promover la creacion, ampliacion, cuidado, mejoramiento, uso, goce, recuperacion, mantenimiento y defensa del espacio publico.</t>
  </si>
  <si>
    <t>Deficientes mecanismos de operacion para la atencion ciudadana en la Alcaldia Tlahuac</t>
  </si>
  <si>
    <t>Eficientes mecanismos de operacion para la atencion ciudadana en la Alcaldia Tlahuac.</t>
  </si>
  <si>
    <t>Habitantes de la Alcaldia Tlahuac que asciende a 392,313 personas.</t>
  </si>
  <si>
    <t>Los habitantes de la Alcaldia Tlahuac gozan de un gobierno democratico, transparente e incluyente que atiende de manera eficiente las demandas de sus ciudadanos.</t>
  </si>
  <si>
    <t>Indice que mide el avance de las acciones para atender a unidades habitacionales y coordinaciones territoriales, recorridos barriales para la difusion de acciones de gobierno, acciones para la atencion de tramites y servicios publicos a la comunidad en materia juridica, vehicular y administrativa, acciones de difusion institucional de actividades y programas de la Alcaldia, acciones de difusion y acompañamiento para el fomento y promocion de los programas y actividades institucionales de la Alcaldia mediante promotores ciudadanos y cursos y platicas en materia de derechos humanos realizados por la Alcaldia.</t>
  </si>
  <si>
    <t>((Acciones para atender a unidades habitacionales y coordinaciones territoriales realizadas/ Acciones para atender a unidades habitacionales y coordinaciones territoriales programadas)* 20%) + ((Recorridos barriales para la difusion de acciones de gobierno realizados/ Recorridos barriales para la difusion de acciones de gobierno programados)* 16%) + ((Atencion de Tramites y servicios publicos a la comunidad en materia juridica, vehicular y administrativa (gestion y atencion) realizados/ Atencion de Tramites y servicios publicos a la comunidad en materia juridica, vehicular y administrativa (gestion y atencion) programados)* 16%) + ((Difusion institucional de actividades y programas de la alcaldia en diferentes medios de comunicacion realizada/ Difusion institucional de actividades y programas de la alcaldia en diferentes medios de comunicacion programada)* 16%) + ((Difusion y acompañamiento para el fomento y promocion de los programas y actividades institucionales de la Alcaldia mediante promotores ciudadanos para el bienestar realizada/ Difusion y acompañamiento para el fomento y promocion de los programas y actividades institucionales de la Alcaldia mediante promotores ciudadanos para el bienestar programada)* 16%) + ((Cursos y platicas en materia de derechos humanos realizadas/ Cursos y platicas en materia de derechos humanos programadas)* 16%)</t>
  </si>
  <si>
    <t>Pagina de transparencia de la Alcaldia http://www.tlahuac.cdmx.gob.mx/transparencia2/</t>
  </si>
  <si>
    <t>Los ciudadanos disfrutan de una mejor atencion de sus demandas con una participacion activa en el Gobierno de la Alcaldia mejorando la convivencia en la Ciudad de Mexico</t>
  </si>
  <si>
    <t>Atencion a unidades habitacionales y coordinaciones territoriales</t>
  </si>
  <si>
    <t>Lic. Griselda Rios Rincon</t>
  </si>
  <si>
    <t>Directora General de Participacion Ciudadana</t>
  </si>
  <si>
    <t>Recorridos barriales para la difusion de acciones de gobierno</t>
  </si>
  <si>
    <t>Atencion de Tramites y servicios publicos a la comunidad en materia juridica, vehicular y administrativa (gestion y atencion)</t>
  </si>
  <si>
    <t>Lic. Roberto Mejia Mendez</t>
  </si>
  <si>
    <t>Difusion institucional de actividades y programas de la alcaldia en diferentes medios de comunicacion</t>
  </si>
  <si>
    <t>C. Ismael Cruz Martinez</t>
  </si>
  <si>
    <t>Director de Comunicacion Social</t>
  </si>
  <si>
    <t>Difusion y acompañamiento para el fomento y promocion de los programas y actividades institucionales de la Alcaldia mediante promotores ciudadanos para el bienestar</t>
  </si>
  <si>
    <t>Cursos y platicas en materia de derechos humanos</t>
  </si>
  <si>
    <t>C.P. Sonia Mateos Solares</t>
  </si>
  <si>
    <t>Directora General de Desarrollo Social y Bienestar</t>
  </si>
  <si>
    <t>Aumento en la comision de delitos que afecta a la poblacion que habita y transita en la Alcaldia Tlahuac.</t>
  </si>
  <si>
    <t>Disminucion en la comision de delitos que afecta a la poblacion que habita y transita en la Alcaldia Tlahuac.</t>
  </si>
  <si>
    <t>Los habitantes de la Alcaldia Tlahuac disfrutan de un ambiente seguro y libre de violencias en su transito por la demarcacion.</t>
  </si>
  <si>
    <t>Indice que mide el avance de Operativos de vigilancia, cursos y platicas informativas en materia de prevencion del delito realizadas y cursos y platicas en materia de derechos humanos de las niñas y mujeres realizadas por la Alcaldia.</t>
  </si>
  <si>
    <t>((Operativos de vigilancia realizados/ Operativos de vigilancia programados) * 34%) + ((Cursos y platicas informativas en materia de prevencion del delito realizados/ Cursos y platicas informativas en materia de prevencion del delito programados) * 33%) + ((Cursos y platicas en materia de derechos humanos de las niñas y mujeres realizados/ Cursos y platicas en materia de derechos humanos de las niñas y mujeres programados) * 33%)</t>
  </si>
  <si>
    <t>La percepcion de seguridad y bienestar entre los ciudadanos de la alcaldia Tlahuac aumenta en beneficio de la Ciudad de Mexico</t>
  </si>
  <si>
    <t>Operativos de vigilancia realizados</t>
  </si>
  <si>
    <t>Lic. Mayra Yaneth Varela Mercado</t>
  </si>
  <si>
    <t>Directora de Seguridad Ciudadana</t>
  </si>
  <si>
    <t>Cursos y platicas informativas en materia de prevencion del delito realizadas</t>
  </si>
  <si>
    <t>Cursos y platicas en materia de derechos humanos de las niñas y mujeres realizadas</t>
  </si>
  <si>
    <t>Deficiente prestacion de servicios publicos basicos en la Alcaldia Tlahuac.</t>
  </si>
  <si>
    <t>Eficiente prestacion de servicios publicos basicos en la Alcaldia Tlahuac.</t>
  </si>
  <si>
    <t>La poblacion de la Alcaldia Tlahuac disfruta de los servicios publicos para satisfacer sus necesidades basicas y con ello mejorar su calidad de vida.</t>
  </si>
  <si>
    <t>Indice que mide el avance de la reforestacion, conservacion y mantenimiento de zonas ecologicas y urbanas, cursos y talleres de educacion ambiental, recoleccion de RSU y limpieza urbana, mantenimiento y mejoramiento de la imagen urbana, servicios de inhumacion, exhumacion y reinhumacion en panteones publicos y jornadas de limpieza y mantenimiento vecinal realizados por la Alcaldia</t>
  </si>
  <si>
    <t>((Reforestacion, conservacion y mantenimiento de zonas ecologicas y urbanas realizada/ Reforestacion, conservacion y mantenimiento de zonas ecologicas y urbanas programada)* 20%) + ((Cursos y talleres de educacion ambiental realizados/ Cursos y talleres de educacion ambiental programados)* 16%) + ((Recoleccion de RSU y limpieza urbana realizada/ Recoleccion de RSU y limpieza urbana programada)* 16%) + ((Mantenimiento y mejoramiento de la imagen urbana realizada/ Mantenimiento y mejoramiento de la imagen urbana programada)* 16%) + ((Servicios de inhumacion, exhumacion y reinhumacion en panteones publicos realizados/ Servicios de inhumacion, exhumacion y reinhumacion en panteones publicos programados)* 16%) + ((Jornadas de limpieza y mantenimiento vecinales realizadas/ Jornadas de limpieza y mantenimiento vecinales programadas)* 16%)</t>
  </si>
  <si>
    <t>La poblacion de la Alcaldia Tlahuac disfruta de una mejoria en la atencion oportuna de los servicios publicos que lleva a cabo la Alcaldia</t>
  </si>
  <si>
    <t>Reforestacion, conservacion y mantenimiento de zonas ecologicas y urbanas</t>
  </si>
  <si>
    <t>Ing. Antonio Rangel Lara;C. Ivan Cesar Sanchez Lopez</t>
  </si>
  <si>
    <t>Director General de Desarrollo Economico y Rural; Director General de Servicios Urbanos</t>
  </si>
  <si>
    <t>Cursos y talleres de educacion ambiental</t>
  </si>
  <si>
    <t>Ing. Antonio Rangel Lara</t>
  </si>
  <si>
    <t>Director General de Desarrollo Economico y Rural</t>
  </si>
  <si>
    <t>Recoleccion de RSU y limpieza urbana</t>
  </si>
  <si>
    <t>C. Ivan Cesar Sanchez Lopez</t>
  </si>
  <si>
    <t>Mantenimiento y mejoramiento de la imagen urbana</t>
  </si>
  <si>
    <t>Servicios de inhumacion, exhumacion y reinhumacion en panteones publicos</t>
  </si>
  <si>
    <t>Jornadas de limpieza y mantenimiento vecinales</t>
  </si>
  <si>
    <t>Insuficientes oportunidades de desarrollo educativo, artistico y deportivo en la Alcaldia Tlahuac.</t>
  </si>
  <si>
    <t>Suficientes oportunidades de desarrollo educativo, artistico y deportivo en la Alcaldia Tlahuac.</t>
  </si>
  <si>
    <t>1. Incentivar la educacion en poblacion menos favorecida. 2. Promover el desarrollo cultural, artistico y deportivo. 3. Fomentar la participacion ciudadana en los eventos culturales, artisticos, deportivos y recreativos que organiza la Alcaldia Tlahuac.</t>
  </si>
  <si>
    <t>Indice que mide el avance del fomento y apoyo a eventos civico-culturales y festividades patronales y regionales, fomento y promocion de la cultura fisica y deportiva, fomento y promocion de la cultura y el arte y nivelacion academica para el ingreso el nivel medio superior de la Alcaldia</t>
  </si>
  <si>
    <t>((Fomento y apoyo a eventos civico-culturales y festividades patronales y regionales realizados/ Fomento y apoyo a eventos civico-culturales y festividades patronales y regionales programados)* 25%) + ((Fomento y promocion de la cultura fisica y deportiva realizados/ Fomento y promocion de la cultura fisica y deportiva programados)* 25%) + ((Fomento y promocion de la cultura y el arte realizados/ Fomento y promocion de la cultura y el arte programados)* 25%) + ((Nivelacion academica para el ingreso el nivel medio superior realizada/ Nivelacion academica para el ingreso el nivel medio superior programada)* 25%)</t>
  </si>
  <si>
    <t>La poblacion ejerce de su derecho a una identidad cultural y recreativa propia que consolida y cohesiona el tejido social.</t>
  </si>
  <si>
    <t>Fomento y apoyo a eventos civico-culturales y festividades patronales y regionales</t>
  </si>
  <si>
    <t>Fomento y promocion de la cultura fisica y deportiva</t>
  </si>
  <si>
    <t>Fomento y promocion de la cultura y el arte</t>
  </si>
  <si>
    <t>Nivelacion academica para el ingreso el nivel medio superior</t>
  </si>
  <si>
    <t>Insuficiente capacidad de atencion para la salud de la poblacion de la Alcaldia Tlahuac.</t>
  </si>
  <si>
    <t>Suficiente capacidad de atencion para la salud de la poblacion de la Alcaldia Tlahuac.</t>
  </si>
  <si>
    <t>La poblacion de la Alcaldia Tlahuac recibe programas, actividades y jornadas en salud para la atencion y prevencion de enfermedades para garantizar salud digna y vida saludable.</t>
  </si>
  <si>
    <t>Porcentaje que mide el avance de jornadas de salud realizadas por la Alcaldia</t>
  </si>
  <si>
    <t>((total de jornadas de salud realizadas/total de jornadas de salud programadas) *100</t>
  </si>
  <si>
    <t>La poblacion de la Alcaldia Tlahuac conoce oportunamente y controla las enfermedades cronico degenerativas no trasmisibles (diabetes, hipertension arterial y obesidad) incrementando su calidad de vida</t>
  </si>
  <si>
    <t>Jornadas de salud realizadas</t>
  </si>
  <si>
    <t>Insuficientes servicios integrales para animales con dueño de la Alcaldia Tlahuac.</t>
  </si>
  <si>
    <t>Suficientes servicios integrales para animales con dueño de la Alcaldia Tlahuac.</t>
  </si>
  <si>
    <t>Los distintos tipos de animales con dueño de la Alcaldia Tlahuac.</t>
  </si>
  <si>
    <t>indice que mide las atenciones medico-veterinarias para el bienestar animal y vacunacion, asi como, las jornadas de salud animal realizadas por la Alcaldia.</t>
  </si>
  <si>
    <t>((Consultas medico-veterinarias para el bienestar animal y vacunacion realizadas/ Consultas medico-veterinarias para el bienestar animal y vacunacion programadas) * 50%) + ((Jornadas de salud animal realizadas/ Jornadas de salud animal programadas) * 50%)</t>
  </si>
  <si>
    <t>Los dueños de animales de compañia gozan de condiciones de seguridad en cuanto a enfermedades de transmision animal (mascotas) en la Alcaldia Tlahuac</t>
  </si>
  <si>
    <t>Consultas medico-veterinaria, bienestar animal y vacunacion realizadas</t>
  </si>
  <si>
    <t>Jornadas de salud animal realizadas</t>
  </si>
  <si>
    <t>Niñas y Niños de 0 – 5.11 años de la Alcaldia Tlahuac.</t>
  </si>
  <si>
    <t>Indice que mide el avance de los servicios de estancias infantiles otorgados a niñas y niños de 7 meses a 5 años 11 meses y el fomento y promocion de los derechos humanos de las niñas, niños y adolescentes en la Alcaldia Tlahuac.</t>
  </si>
  <si>
    <t>((Servicio de estancias infantiles a niñas y niños de 7 meses a 5 años 11 meses realizado/ Servicio de estancias infantiles a niñas y niños de 7 meses a 5 años 11 meses programado) * 50%) + ((Platicas y talleres en materia de derechos humanos de las niñas, niños y adolescentes realizados/ FPlaticas y talleres en materia de derechos humanos de las niñas, niños y adolescentes rogramado) * 50%)</t>
  </si>
  <si>
    <t>Las mujeres trabajadoras con servicio de estancia infantil proporcionado por la Alcaldia Tlahuac incrementan su permanencia laboral</t>
  </si>
  <si>
    <t>Servicio de estancias infantiles a niñas y niños de 7 meses a 5 años 11 meses.</t>
  </si>
  <si>
    <t>Platicas y talleres en materia de derechos humanos de las niñas, niños y adolescentes</t>
  </si>
  <si>
    <t>La disminucion de las actividades turisticas y productivas desaceleran la generacion de empleos en la Alcaldia Tlahuac.</t>
  </si>
  <si>
    <t>El aumento de las actividades turisticas y productivas reactivan la generacion de empleos en la Alcaldia Tlahuac.</t>
  </si>
  <si>
    <t>La poblacion de la Alcaldia Tlahuac se beneficia del crecimiento economico que genera fuentes de empleo mediante el desarrollo de actividades turisticas, comerciales y productivas.</t>
  </si>
  <si>
    <t>Indice que mide el avance de los apoyos entregados a productores, artesanos y Mypimes; produccion de actividades turisticas, apoyo a pequeños productores en ferias y exposiciones, asesorias para la constitucion de Sociedades Cooperativas, apoyo para la mecanizacion agricola de tierras de cultivo, rehabilitacion y construccion de canales de riego y Capacitacion y asesoria tecnica agropecuaria y pecuaria realizadas por la Alcaldia</t>
  </si>
  <si>
    <t>((Apoyos a productores y artesanos entregados/ Apoyos a productores y artesanos programados)* 12.5%) + ((Apoyos a Mypimes realizados/ Apoyos a Mypimes programados)* 12.5%) + ((Produccion de actividades turisticas realizado/Produccion de actividades turisticas programado)* 12.5%) + ((Apoyos a pequeños productores en ferias y exposiciones realizados/ Apoyos a pequeños productores en ferias y exposiciones programados)* 12.5%) + ((Asesorias para la constitucion de Sociedades Cooperativas realizadas/ Asesorias para la constitucion de Sociedades Cooperativas programadas)* 12.5%) + ((Apoyos para la mecanizacion agricola de tierras de cultivo realizados/ Apoyo para la mecanizacion agricola de tierras de cultivo programados)* 12.5%) + ((Rehabilitacion y construccion de canales de riego realizado/ Rehabilitacion y construccion de canales de riego programado)* 12.5%) + ((Capacitacion y asesorias tecnicas agropecuaria y pecuaria realizadas/ Capacitacion y asesoria tecnica agropecuaria y pecuaria programadas)* 12.5%)</t>
  </si>
  <si>
    <t>Las unidades economicas existentes en la alcaldia Tlahuac se amplian e incrementan su productividad contribuyendo de manera exponencial al desarrollo economico de la Ciudad de Mexico</t>
  </si>
  <si>
    <t>Apoyo a productores y artesanos</t>
  </si>
  <si>
    <t>Apoyo a Mypimes</t>
  </si>
  <si>
    <t>Produccion de actividades turisticas</t>
  </si>
  <si>
    <t>Apoyo a pequeños productores en ferias y exposiciones</t>
  </si>
  <si>
    <t>Asesorias para la constitucion de Sociedades Cooperativas</t>
  </si>
  <si>
    <t>Apoyo para la mecanizacion agricola de tierras de cultivo</t>
  </si>
  <si>
    <t>Rehabilitacion y construccion de canales de riego</t>
  </si>
  <si>
    <t>Capacitacion y asesoria tecnica agropecuaria y pecuaria</t>
  </si>
  <si>
    <t>Deficiente infraestructura para la prestacion de servicios publicos basicos en la Alcaldia Tlahuac.</t>
  </si>
  <si>
    <t>Eficiente infraestructura para la prestacion de servicios publicos basicos en la Alcaldia Tlahuac.</t>
  </si>
  <si>
    <t>Los habitantes de la Alcaldia Tlahuac gozan de Infraestructura publica de calidad para la prestacion de servicios que satisfagan sus necesidades.</t>
  </si>
  <si>
    <t>Indice que mide el avance del mantenimiento, conservacion y adecuacion de vialidades, rehabilitacion, mantenimiento y sustitucion de banquetas y guarniciones, construccion y rehabilitacion de mercados publicos, construccion, mantenimiento, conservacion y rehabilitacion de edificios publico, construccion, rehabilitacion, mantenimiento y conservacion de espacios publicos y encarpetado y pavimentacion de calles de la Alcaldia</t>
  </si>
  <si>
    <t>((Mantenimiento, conservacion y adecuacion de vialidades realizado/ Mantenimiento, conservacion y adecuacion de vialidades programado)* 20%) + ((Rehabilitacion, mantenimiento y sustitucion de banquetas y guarniciones realizadas/ Rehabilitacion, mantenimiento y sustitucion de banquetas y guarniciones programadas)* 16%) + ((Construccion y rehabilitacion de mercados publicos realizado/ Construccion y rehabilitacion de mercados publicos programado)* 16%) + ((Construccion, mantenimiento, conservacion y rehabilitacion de edificios publicos realizado/ Construccion, mantenimiento, conservacion y rehabilitacion de edificios publicos programado)* 16%) + ((Construccion, rehabilitacion, mantenimiento y conservacion de espacios publicos realizado/ Construccion, rehabilitacion, mantenimiento y conservacion de espacios publicos programado)* 16%) + ((Encarpetado y pavimentacion de calles realizado/ Encarpetado y pavimentacion de calles programado)* 16%)</t>
  </si>
  <si>
    <t>Los habitantes de la Alcaldia Tlahuac disfrutan de una infraestructura publica, social, deportiva y de abasto en optimas condiciones de funcionalidad que permite elevar su calidad de vida</t>
  </si>
  <si>
    <t>Mantenimiento, conservacion y adecuacion de vialidades</t>
  </si>
  <si>
    <t>Arq. Juan Manuel Lopez Reyes</t>
  </si>
  <si>
    <t>Rehabilitacion, mantenimiento y sustitucion de banquetas y guarniciones</t>
  </si>
  <si>
    <t>Construccion y rehabilitacion de mercados publicos</t>
  </si>
  <si>
    <t>Construccion, mantenimiento, conservacion y rehabilitacion de edificios publicos</t>
  </si>
  <si>
    <t>Construccion, rehabilitacion, mantenimiento y conservacion de espacios publicos</t>
  </si>
  <si>
    <t>Encarpetado y pavimentacion de calles</t>
  </si>
  <si>
    <t>Insuficiente suministro de agua en cantidad y calidad para los habitantes de la Alcaldia Tlahuac.</t>
  </si>
  <si>
    <t>Suficiente suministro de agua en cantidad y calidad para los habitantes de la Alcaldia Tlahuac.</t>
  </si>
  <si>
    <t>Indice que mide el avance de rehabilitacion, mantenimiento y sustitucion de la red secundaria del sistema de agua potable y la entrega de agua potable en camion cisterna en la Alcaldia.</t>
  </si>
  <si>
    <t>((Rehabilitacion, mantenimiento y sustitucion de la red secundaria del sistema de agua potable realizado/ Rehabilitacion, mantenimiento y sustitucion de la red secundaria del sistema de agua potable programado) * 50%) + ((Entrega de agua potable en camion cisterna realizada/ Entrega de agua potable en camion cisterna programada) * 50%)</t>
  </si>
  <si>
    <t>La poblacion de la Alcaldia Tlahuac disfruta de un mejor sistema de distribucion de agua potable</t>
  </si>
  <si>
    <t>Rehabilitacion, mantenimiento y sustitucion de la red secundaria del sistema de agua potable</t>
  </si>
  <si>
    <t>Entrega de agua potable en camion cisterna</t>
  </si>
  <si>
    <t>Deficiente funcionamiento de la infraestructura de la red secundaria de drenaje y alcantarillado que afecta a la Alcaldia Tlahuac.</t>
  </si>
  <si>
    <t>Eficiente funcionamiento de la infraestructura de la red secundaria de drenaje y alcantarillado que afecta a la Alcaldia Tlahuac.</t>
  </si>
  <si>
    <t>Los habitantes de la Alcaldia Tlahuac cuentan con adecuada infraestructura de la red secundaria de drenaje y alcantarillado, para cubrir los servicios basicos de sanidad.</t>
  </si>
  <si>
    <t>Indice que mide el avance en la rehabilitacion, mantenimiento y sustitucion de la red secundaria de drenaje y desazolve de la red secundaria de drenaje de la Alcaldia.</t>
  </si>
  <si>
    <t>((Rehabilitacion, mantenimiento y sustitucion de la red secundaria de drenaje realizado/ Rehabilitacion, mantenimiento y sustitucion de la red secundaria de drenaje programado) * 50%) + ((Desazolve de la red secundaria de drenaje realizado/ Desazolve de la red secundaria de drenaje programado) * 50%)</t>
  </si>
  <si>
    <t>La poblacion de la Alcaldia Tlahuac goza de un menor numero de zonas de encharcamientos en epoca de lluvias</t>
  </si>
  <si>
    <t>Rehabilitacion, mantenimiento y sustitucion de la red secundaria de drenaje</t>
  </si>
  <si>
    <t>Desazolve de la red secundaria de drenaje</t>
  </si>
  <si>
    <t>Deficiente programacion para los gastos administrativos necesarios para la operacion de la Alcaldia Tlahuac.</t>
  </si>
  <si>
    <t>Eficiente programacion para los gastos administrativos necesarios para la operacion de la Alcaldia Tlahuac.</t>
  </si>
  <si>
    <t>Areas administrativas y operativas de la Alcaldia Tlahuac (Direcciones Generales, Direcciones Ejecutivas, Direcciones de area, Coordinaciones y Gerencias).</t>
  </si>
  <si>
    <t>La Alcaldia Tlahuac cuenta con los recursos necesarios para el buen desarrollo de sus funciones.</t>
  </si>
  <si>
    <t>Archivos documentales que se localizan en la Direccion General de Administracion ubicados en Edificio Anexo Delegacional, Avenida Tlahuac, esquina Nicolas Bravo S/N, Bo. La Asuncion, C.P. 13000.</t>
  </si>
  <si>
    <t>La Alcaldia Tlahuac utiliza eficientemente sus recursos para la generacion de bienes y servicios de calidad que ofrece a su poblacion</t>
  </si>
  <si>
    <t>C. Tania Gabriela Montero Ruiz</t>
  </si>
  <si>
    <t>Alcaldia Tlahuac.</t>
  </si>
  <si>
    <t>La Alcaldia Tlahuac cuenta con los recursos necesarios para cubrir con las obligaciones judiciales sin riesgos para su operacion.</t>
  </si>
  <si>
    <t>Porcentaje que mide el avance de los pagos de laudos y juicios de la Alcaldia</t>
  </si>
  <si>
    <t>((total de pagos de laudos realizados/total de pagos de laudos programados) *100</t>
  </si>
  <si>
    <t>La Alcaldia Tlahuac atiende las obligaciones judiciales sin riesgos para su operacion.</t>
  </si>
  <si>
    <t>Seguimiento a pago de laudos y juicios de la Alcaldia</t>
  </si>
  <si>
    <t>Insuficiente capacidad de reaccion ante las situaciones de riesgo que pueda sufrir la poblacion de la Alcaldia Tlahuac.</t>
  </si>
  <si>
    <t>Suficiente capacidad de reaccion ante las situaciones de riesgo que pueda sufrir la poblacion de la Alcaldia Tlahuac.</t>
  </si>
  <si>
    <t>La poblacion de la Alcaldia Tlahuac posee las previsiones necesarias ante situaciones de riesgo para salvaguardar su integridad.</t>
  </si>
  <si>
    <t>((Atencion medica pre hospitalaria en casos de siniestros (atencion y traslado en ambulancia) realizada/ Atencion medica pre hospitalaria en casos de siniestros (atencion y traslado en ambulancia) programada)* 34%) + ((Monitoreo de riesgos causados por fenomenos naturales o antropicos en la alcaldia realizados/ Monitoreo de riesgos causados por fenomenos naturales o antropicos en la alcaldia programados)* 33%) + ((Capacitacion en materia de proteccion civil realizada/ Capacitacion en materia de proteccion civil programada)* 33%)</t>
  </si>
  <si>
    <t>Archivos documentales que se localizan en la Direccion de Gestion de Riesgos y Proteccion Civil, ubicada en calle Heberto Castillo, Esq. La turba,Col. Miguel Hidalgo CP:13200</t>
  </si>
  <si>
    <t>Atencion medica pre hospitalaria en casos de siniestros (atencion y traslado en ambulancia)</t>
  </si>
  <si>
    <t>C. Ricardo Jimenez Muñiz</t>
  </si>
  <si>
    <t>Director de Gestion de Riesgos y Proteccion Civil</t>
  </si>
  <si>
    <t>Monitoreo de riesgos causados por fenomenos naturales o antropicos en la alcaldia</t>
  </si>
  <si>
    <t>Capacitacion en materia de proteccion civil</t>
  </si>
  <si>
    <t>Insuficientes mecanismos democraticos de participacion ciudadana en la toma de decisiones para la determinacion de proyectos de mejora para las unidades territoriales de la Alcaldia Tlahuac.</t>
  </si>
  <si>
    <t>Suficientes mecanismos democraticos de participacion ciudadana en la toma de decisiones para la determinacion de proyectos de mejora para las unidades territoriales de la Alcaldia Tlahuac.</t>
  </si>
  <si>
    <t>La ciudadania consolida su participacion en beneficio de su calidad de vida con acciones en materia de infraestructura publica con obras de construccion, rehabilitacion y mantenimiento de la infraestructura publica, social y deportiva</t>
  </si>
  <si>
    <t>Incremento de las carencias sociales de los habitantes lo que disminuye las oportunidades para el desarrollo y calidad de vida de los sectores de la poblacion de escasos recursos con un mayor grado de marginacion en la Alcaldia Tlahuac</t>
  </si>
  <si>
    <t>Mejorar las condiciones sociales que incrementen las oportunidades para el desarrollo y calidad de vida de los habitantes de escasos recursos con un mayor grado de marginacion en la Alcaldia Tlahuac</t>
  </si>
  <si>
    <t>1. Incrementar las oportunidades de desarrollo de las personas pertenecientes a los grupos de mas vulnerables en la Alcaldia Tlahuac, mediante la implementacion de programas y acciones sociales</t>
  </si>
  <si>
    <t>La poblacion de escasos recursos con un mayor grado de marginacion de la Alcaldia goza una mejor calidad de vida y oportunidades de desarrollo</t>
  </si>
  <si>
    <t>Inidce que mide el avance de acciones para el fortalecimiento de las condiciones sociales que incrementen las oportunidades para el desarrollo y calidad de vida de los habitantes de escasos recursos con un mayor grado de marginacion en la Alcaldia Tlahuac</t>
  </si>
  <si>
    <t>((Ayudas sociales a personas en situacion de marginacion para un sepelio digno realizadas/ Ayudas sociales a personas en situacion de marginacion para un sepelio digno programadas)* 16%) + ((Ayudas Sociales en especie que otorga juguetes por el dia de Reyes realizadas/ Ayudas Sociales en especie que otorga juguetes por el dia de Reyes programadas)* 14%) + ((Ayudas Sociales en especie para representantes Fiestas Patrias realizadas/ Ayudas Sociales en especie para representantes Fiestas Patrias programadas)* 14%) + ((Ayudas Sociales en especie que otorga juguetes por el dia del niño realizadas/ Ayudas Sociales en especie que otorga juguetes por el dia del niño programadas)* 14%) + ((Apoyos para personas que requieren aparatos ortopedicos entregados/ Apoyos para personas que requieren aparatos ortopedicos programados)* 14%) + ((Ayudas sociales diversas a la comunidad para el desarrollo y mejora de la calidad de vida realizadas/ Ayudas sociales diversas a la comunidad para el desarrollo y mejora de la calidad de vida programadas)* 14%) + ((Cursos y platicas promocion de los derechos humanos de las niñas, mujeres y perspectiva de genero en la Alcaldia. realizadas/ Cursos y platicas promocion de los derechos humanos de las niñas, mujeres y perspectiva de genero en la Alcaldia programadas) * 14%)</t>
  </si>
  <si>
    <t>Al cierre de 2024 se espera incrementar en un 10% la poblacion beneficiada por los apoyos sociales que entrega la Alcaldia</t>
  </si>
  <si>
    <t>Las oportunidades de desarrollo y crecimiento de los ciudadanos de escasos recursos con un mayor grado de marginacion en la Alcaldia Tlahuac se incrementan y contribuyen a consolidar el modelo de bienestar social en la Ciudad de Mexico</t>
  </si>
  <si>
    <t>Ayudas sociales a personas en situacion de marginacion para un sepelio digno</t>
  </si>
  <si>
    <t>Ayudas Sociales en especie que otorga juguetes por el dia de Reyes</t>
  </si>
  <si>
    <t>Ayudas Sociales en especie para representantes Fiestas Patrias</t>
  </si>
  <si>
    <t>Ayudas Sociales en especie que otorga juguetes por el dia del niño</t>
  </si>
  <si>
    <t>Apoyo para personas que requieren aparatos ortopedicos</t>
  </si>
  <si>
    <t>Ayudas sociales diversas a la comunidad para el desarrollo y mejora de la calidad de vida</t>
  </si>
  <si>
    <t>Cursos y platicas promocion de los derechos humanos de las niñas, mujeres y perspectiva de genero en la Alcaldia.</t>
  </si>
  <si>
    <t>02CD14</t>
  </si>
  <si>
    <t>Ser un Gobierno transparente,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</si>
  <si>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Trabajar por los derechos de la ciudadania y disminuir progresivamente la pobreza, desigualdad y promover el desarrollo sustentable, asi como la preservacion del patrimonio cultural tangible e intangible, la identidad y la representacion democratica de los pueblos y barrios originarios, comunidades y colonias asentadas en la demarcacion territorial de Tlalpan.</t>
  </si>
  <si>
    <t>La Alcaldia de Tlalpan es la demarcacion mas extensa de la Ciudad de Mexico, su territorio es de 312 km2, de los cuales el 84 por ciento es considerado suelo de conservacion. De acuerdo con el Instituto Nacional de Estadistica y Geografia (INEGI, 2015) en ella habitan 677,104 personas, de las cuales 355,979 son mujeres (53 por ciento) y 321,125 son hombres (47 por ciento); el 21 por ciento de la poblacion total tiene entre 0 y 14 años, 70 por ciento tiene entre 15 y 64 años y 9 por ciento tiene 65 y mas. El 1.9 por ciento de la poblacion de 5 años y mas habla alguna lengua indigena; 25,862 personas tienen algun tipo de discapacidad (lo que representa el 6 por ciento); del total de los habitantes de la demarcacion, el 24 por ciento no esta afiliada a ninguna institucion publica de salud y el 10.5 por ciento tiene al menos una carencia alimentaria (INEGI, 2015). En Tlalpan existen 190,591 viviendas, de las cuales el 81.34 por ciento son casas, mientras que el 15.44 por ciento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por ciento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por ciento se dedica al comercio y a servicios, 44.49 por ciento son profesionistas, 0.72 por ciento se dedican a las actividades agropecuarias y 15.09 por ciento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situacion de pobreza, es decir, 30,487 mas respecto a 2010. En materia de pobreza extrema, en 2015 Tlalpan se ubico dentro de las cinco demarcaciones de la Ciudad de Mexico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por ciento respecto a los delitos de alto impacto, es importante destacar que el 50 por ciento de los delitos se concentra en el robo de vehiculos.</t>
  </si>
  <si>
    <t>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t>
  </si>
  <si>
    <t>Deficientes mecanismos de operacion para la atencion ciudadana en la Alcaldia Tlalpan.</t>
  </si>
  <si>
    <t>Eficientes mecanismos de operacion para la atencion ciudadana en la Alcaldia Tlalpan.</t>
  </si>
  <si>
    <t>Habitantes de la Alcaldia Tlalpan que asciende a 699,928 personas.</t>
  </si>
  <si>
    <t>Los habitantes de la Alcaldia Tlalpan gozan de un gobierno democratico, transparente e incluyente que atiende de manera eficiente las demandas de sus ciudadanos.</t>
  </si>
  <si>
    <t>Indice que mide el avance de las atenciones de los servicios administrativos y operativos que la poblacion requiere.</t>
  </si>
  <si>
    <t>((Actualizacion de censos de asentamientos irregulares realizados/ Actualizacion de censos de asentamientos irregulares programados)*11.5)+((Tramites y servicios para la operacion de giros mercantiles realizados/Tramites y servicios para la operacion de giros mercantiles programados) *11.5)+((Servicios de asesoria juridica y promocion de los Derechos Humanos realizados/Servicios de asesoria juridica y promocion de los Derechos Humanos programados) *11)+((Orientaciones en materia de colaboracion, vinculacion, concertacion y participacion ciudadana realizadas/Orientaciones en materia de colaboracion, vinculacion, concertacion y participacion ciudadana programadas)*11)+((Total de diagnosticos de necesidades en colonias, barrios y pueblos. realizados / Total de diagnosticos de necesidades en colonias, barrios y pueblos programados)*11)+(((Tota de solicitudes de Informacion publica y solvatacion de requerimientos a traves de INFOMEX atenidas/total de solicitudes de Informacion publica y solvatacion de requerimientos a traves de INFOMEX programadas)*11)+((Atencion de requerimientos de informacion por parte de los organos de fiscalizacion requesitados/Atencion de requerimientos de informacion por parte de los organos de fiscalizacion solicitados) *11)+((Difusion de las actividades que se realizan en la Alcaldia Tlalpan realizadas/ Difusion de las actividades que se realizan en la Alcaldia Tlalpan programadas)*11) + ((Total de solicitudes atendidas en el Centro de Servicios y Atencion Ciudadana/Total de solicitudes recibidas en el Centro de Servicios y Atencion Ciudadana)*11)</t>
  </si>
  <si>
    <t>http://micrositiotransparencia.tlalpan.cdmx.gob.mx/index.html</t>
  </si>
  <si>
    <t>Al cierre del 2024, se espera tener un avance en el indicador del 10%, derivado del cumplimiento de las acciones realizadas de los servicios administrativos y operativos que lleva a cabo la Alcaldia para la atencion de solicitudes de la ciudadania.</t>
  </si>
  <si>
    <t>Los habitantes de la Alcaldia Tlalpan gozan de un gobierno que atiende de manera eficiente y oportuna sus las demandas y necesidades.</t>
  </si>
  <si>
    <t>Actualizacion de censos de asentamientos irregulares.</t>
  </si>
  <si>
    <t>Jose Antonio Dominguez Hernandez</t>
  </si>
  <si>
    <t>Director de Ordenamiento Territorial</t>
  </si>
  <si>
    <t>Tramites y servicios en materia de: giros mercantiles.</t>
  </si>
  <si>
    <t>Josue Chavez Garcia</t>
  </si>
  <si>
    <t>Director de Gobierno y Via Publica</t>
  </si>
  <si>
    <t>Servicios de asesorias juridicas y promocion de los Derechos Humanos.</t>
  </si>
  <si>
    <t>Federico Galindo De la Sancha</t>
  </si>
  <si>
    <t>Orientaciones en materia de colaboracion, vinculacion, concertacion y participacion ciudadana</t>
  </si>
  <si>
    <t>Itzel Bello Alcaraz</t>
  </si>
  <si>
    <t>Directora Ejecutiva participacion ciudadana</t>
  </si>
  <si>
    <t>Levantar diagnosticos de necesidades en colonias, barrios y pueblos.</t>
  </si>
  <si>
    <t>Atender las solicitudes de Informacion Publica y solventacion de requerimientos a traves de los INFOMEX</t>
  </si>
  <si>
    <t>Jorge Romero Marinero</t>
  </si>
  <si>
    <t>Coordinador de la oficina de Transparencia, Acceso a la informacion, datos personales y archivos</t>
  </si>
  <si>
    <t>Atencion de requerimientos de infromacion por parte de los organos de fiscalizacion.</t>
  </si>
  <si>
    <t>Lic. Angel Arturo Lugo Flores</t>
  </si>
  <si>
    <t>Subdirector de Cumplimientos a Auditorias</t>
  </si>
  <si>
    <t>Difusion de las actividades que se realizan en la Alcaldia Tlalpan.</t>
  </si>
  <si>
    <t>Alejandra Martinez Armenta</t>
  </si>
  <si>
    <t>Directora de Comunicacion Social</t>
  </si>
  <si>
    <t>Implementar el Modelo Integral de Atencion Ciudadana y asegurar su cumplimiento y funcionamiento y Establecer mecanismos de evaluacion que contemplen aspectos de satisfaccion ciudadana como encuestas, reuniones o analisis estadistico.</t>
  </si>
  <si>
    <t>Francisco Alvarez Gonzalez</t>
  </si>
  <si>
    <t>Director del Centro de Servicios y Atencion Ciudadana</t>
  </si>
  <si>
    <t>Aumento en la comision de delitos que afecta a la poblacion que habita y transita en la Alcaldia Tlalpan.</t>
  </si>
  <si>
    <t>Disminucion en la comision de delitos que afecta a la poblacion que habita y transita en la Alcaldia Tlalpan.</t>
  </si>
  <si>
    <t>Los habitantes de la Alcaldia Tlalpan disfrutan de un ambiente seguro y libre de violencias en su transito por la demarcacion.</t>
  </si>
  <si>
    <t>Indice que mide el avance de las atenciones de los servicios de seguridad proporcionados por la Alcaldia Tlalpan.</t>
  </si>
  <si>
    <t>((Operativos de Seguridad en las colonias, barrios y pueblos de la Alcaldia realizados/ Operativos de Seguridad en las colonias, barrios y pueblos de la Alcaldia programados)*25)+((Remision y acompañamiento institucional ante el juzgado civico y la fiscalia realizados/ Remision y acompañamiento institucional ante el juzgado civico y la fiscalia realizados)*25)+((Estrategias operativas atencion integral para apoyo a los habitantes de las colonias con mayor indice delictivo realizadas/ Estrategias operativas atencion integral para apoyo a los habitantes de las colonias con mayor indice delictivo programadas)*25)+((Talleres en materia de prevencion de la violencia y cultura de la denuncia realizados/Talleres en materia de prevencion de la violencia y cultura de la denuncia programados)*25).</t>
  </si>
  <si>
    <t>Una Alcaldia empatica con las necesidades de la ciudadania, pronta en la respuesta y confiable para la resolucion de conflictos o problemas sociales. Fomentando una cultura de Seguridad Ciudadana.</t>
  </si>
  <si>
    <t>Operativos de Seguridad en las colonias, barrios y pueblos de la Alcaldia.</t>
  </si>
  <si>
    <t>Oscar Humberto Flores Estrada</t>
  </si>
  <si>
    <t>Director de Seguridad Ciudadana</t>
  </si>
  <si>
    <t>Remision y acompañamiento institucional ante el juzgado civico y la fiscalia.</t>
  </si>
  <si>
    <t>Estrategias operativas atencion integral para apoyo a los habitantes de las colonias con mayor indice delictivo.</t>
  </si>
  <si>
    <t>Talleres en materia de prevencion de la violencia y cultura de la denuncia.</t>
  </si>
  <si>
    <t>Deficiente prestacion de servicios publicos basicos en la Alcaldia Tlalpan.</t>
  </si>
  <si>
    <t>Eficiente prestacion de servicios publicos basicos en la Alcaldia Tlalpan.</t>
  </si>
  <si>
    <t>La poblacion de la Alcaldia Tlalpan disfruta de los servicios publicos para satisfacer sus necesidades basicas y con ello mejorar su calidad de vida.</t>
  </si>
  <si>
    <t>Indice que mide el avance de los servicios publicos que se otorgan a la poblacion de la Alcaldia Tlalpan.</t>
  </si>
  <si>
    <t>((Total de toneladas de residuos solidos organicos, inorganicos e industriales recolectados/ Total de toneladas de residuos solidos organicos e inorganico programados) *0.10 + ((Total de luminarias de la Red de alumbrado publico atendidas/Total de luminarias de la Red de alumbrado publico programadas)*0.10)+(Total de actividades como trabajos de balizamiento + señalamientos + adecuaciones geometricas realizados/Total de actividades como trabajos de balizamiento, señalamientos, adecuaciones geometricas programados)*0.10)+((Total de trabajos de poda de arboles, poda de pasto, riego de areas verdes, barrido de areas verdes, retiro de hierba y maleza realizados/Total de trabajos de poda de arbole, poda de pasto, riego de areas verdes, barrido de areas verdes, retiro de hierba y maleza programados) *0.10)+((Total de trabajos de eliminacion y borrado de grafiti, aplicacion de pintura en muros y bardas, colocacion de malla ciclonica y otros realizados/Total de trabajos de eliminacion y borrado de grafiti, aplicacion de pintura en muros y barda, colocacion de malla ciclonica y otros programados)*0.10)+((Total de servicios funerarios atendidos, mantenimiento a panteones realizados/Total de servicios funerarios y mantenimiento a panteones programados)*0.10)+(Metros cubicos entregados/Metros cubicos programados)*0.10 + ((Difusion de informacion sobre el cuidado del medio ambiente, el desarrollo sustentable, el cambio climatico, los efectos de la contaminacion y conservacion de la biodiversidad entre la poblacion tlalpense ofrecida/Difusion de informacion sobre el cuidado del medio ambiente, el desarrollo sustentable, el cambio climatico, los efectos de la contaminacion y conservacion de la biodiversidad entre la poblacion tlalpense programada)*0.10) +((Numero de capacitaciones a inspectores, dictaminadores, funcionarios y personal de la alcaldia, en temas ambientales brindadas/ numero de capacitaciones a inspectores, dictaminadores, funcionarios y personal de la alcaldia, en temas ambientales programadas)*0.10)+((numero de contribuciones a la proteccion, preservacion y conservacion de los recursos naturales entregadas/numero de contribuciones a la proteccion, preservacion y conservacion de los recursos naturales programadas)*0.10)</t>
  </si>
  <si>
    <t>Al cierre del 2024, se espera tener un avance en el indicador de 10%, derivado del cumplimiento de las acciones realizadas de los servicios publicos que la ciudadania demanda.</t>
  </si>
  <si>
    <t>Los habitantes de la Alcaldia Tlalpan gozan de un gobierno que atiende de manera eficiente las necesidades de los ciudadanos.</t>
  </si>
  <si>
    <t>Recoleccion domiciliaria de residuos organicos, inorganicos e industriales</t>
  </si>
  <si>
    <t>Edgar Antonio Hernandez Martinez</t>
  </si>
  <si>
    <t>Director de proyectos de programas de servicios urbanos</t>
  </si>
  <si>
    <t>Rehabilitar, consevar y mantener luminarias de la Red Alumbrado Publico, con el cambio y actualizacion de nuevas tecnologias de iluminacion y ahorro de energia y la conservacion de la infraestructura existentes con mantenimiento preventivo y correctivo en calles, vialidades secundarias y espacios publicos.</t>
  </si>
  <si>
    <t>Actividades de mejoramiento en la movilidad y el ordenamiento urbano en intervenciones, con la aplicacion de pintura para balizamiento, realizacion de señalamientos y adecuaciones geometricas, a efecto de mejorar la vialidad y seguridad de las personas.</t>
  </si>
  <si>
    <t>Mantenimiento de areas verdes en parques, jardines, camellones, plazas y espacios publicos, conservandolos limpios y seguros con actividades de poda de arboles, poda de pasto, riego de areas verdes, barrido de areas verdes, retiro de hierba y maleza.</t>
  </si>
  <si>
    <t>Mantenimiento y conservacion del mobiliario urbano en espacios publicos como: kioscos, fuentes ornamentales, bustos, monumentos, bajo puentes, etc. con trabajos de eliminacion y borrado de grafiti con la aplicacion de pintura en muros y bardas, colocacion de malla ciclonica, etc.</t>
  </si>
  <si>
    <t>Otorgar servicios funerarios y dar mantenimiento a panteones.</t>
  </si>
  <si>
    <t>Direccion de Gobierno y Via Publica</t>
  </si>
  <si>
    <t>Contribuir al derecho de la poblacion a contar con el agua potable en sus viviendas, principalmente en las zonas de marginacion.</t>
  </si>
  <si>
    <t>Difusion de informacion sobre el cuidado del medio ambiente, el desarrollo sustentable, el cambio climatico, los efectos de la contaminacion y conservacion de la biodiversidad entre la poblacion tlalpense.</t>
  </si>
  <si>
    <t>Maribel Garcia Olmos</t>
  </si>
  <si>
    <t>Directora de Ordenamiento Ecologico y Educacion Ambiental</t>
  </si>
  <si>
    <t>Capacitacion a inspectores, dictaminadores, funcionarios y personal de la alcaldia, en temas ambientales.</t>
  </si>
  <si>
    <t>Contribucion a la proteccion, preservacion y conservacion de los recursos naturales,</t>
  </si>
  <si>
    <t>Insuficientes oportunidades de desarrollo educativo, artistico y deportivo en la Alcaldia Tlalpan.</t>
  </si>
  <si>
    <t>Suficientes oportunidades de desarrollo educativo, artistico y deportivo en la Alcaldia Tlalpan.</t>
  </si>
  <si>
    <t>1. Incentivar la educacion en poblacion menos favorecida. 2. Promover el desarrollo cultural, artistico y deportivo. 3. Fomentar la participacion ciudadana en los eventos culturales, artisticos, deportivos y recreativos que organiza la Alcaldia Tlalpan.</t>
  </si>
  <si>
    <t>Indice que mide el avance de las acciones de las actividades que la Alcaldia realiza para el desarrollo de la cultura, la educacion, el arte y la recreacion que demandan los ciudadanos.</t>
  </si>
  <si>
    <t>((Actividades culturales de diversas expresiones artisticas realizadas/ Actividades culturales de diversas expresiones artisticas programadas)*0.20 + ((Total de actividades culturales realizadas/ Total de actividades culturales programadas)*+20 ((Total de clases deportivas en Modulos y Centros Deportivos a traves de las Escuelas Tecnico Deportivas impartidas/ total de clases deportivas en Modulos y Centros Deportivos a traves de las Escuelas Tecnico Deportivas programadas))*0.20 + ((Total de eventos deportivos gratuitos realizados/ Total de eventos deportivos gratuitos programados)*0.20+ ((Total de actividades de mantenimiento menor a Centros y Modulos Deportivos a cargo de la Alcaldia Tlalpan realizadas/ Total de actividades de mantenimiento menor a Centros y Modulos Deportivos a cargo de la Alcaldia Tlalpan programadas)*0.20)</t>
  </si>
  <si>
    <t>Al cierre del 2024, se espera tener un avance en el indicador del 10%, derivado del cumplimiento de las acciones realizadas para que los habitantes de la Alcaldia disfruten del arte la cultura, educacion y recreacion.</t>
  </si>
  <si>
    <t>La Cultura y Recreacion, forman parte de la vida de los Tlalpenses.</t>
  </si>
  <si>
    <t>Realizar actividades culturales de diversas expresiones artisticas (como fotografia, escultura, musica, danza, literatura, teatro, etc.)</t>
  </si>
  <si>
    <t>Francisco Javier Lermo Peña</t>
  </si>
  <si>
    <t>Coordinador de Cultura</t>
  </si>
  <si>
    <t>Implementar actividades culturales</t>
  </si>
  <si>
    <t>Impartir de clases deportivas en Modulos y Centros Deportivos a traves de las Escuelas Tecnico Deportivas.</t>
  </si>
  <si>
    <t>Christian Isaac Garcia Cruz</t>
  </si>
  <si>
    <t>Coordinador de desarrollo de actividades deportivas</t>
  </si>
  <si>
    <t>Fomentar la cultura fisica y promocion deportiva organizando eventos deportivos gratuitos.</t>
  </si>
  <si>
    <t>Realizar actividades de mantenimiento menor a Centros y Modulos Deportivos a cargo de la Alcaldia Tlalpan</t>
  </si>
  <si>
    <t>Insuficiente capacidad de atencion para la salud de la poblacion de la Alcaldia Tlalpan.</t>
  </si>
  <si>
    <t>Suficiente capacidad de atencion para la salud de la poblacion de la Alcaldia Tlalpan.</t>
  </si>
  <si>
    <t>Poblacion de la Alcaldia Tlalpan que asciende a 699,928 personas.</t>
  </si>
  <si>
    <t>La poblacion de la Alcaldia Tlalpan recibe programas, actividades y jornadas en salud para la atencion y prevencion de enfermedades para garantizar salud digna y vida saludable.</t>
  </si>
  <si>
    <t>Indice que mide el avance de las atenciones de los servicios de alud requeridos para los habitantes de la Alcaldia.</t>
  </si>
  <si>
    <t>((Total de Consultas Medica tales como: Odontologica, Optometrista, Nutricional y Alternativa realizadas / Total de Consultas Medica tales como: Odontologica, Optometrista, Nutricional y Alternativa programadas)*0.14 )+((Total de Servicios de Salud Mental (Atencion Psicologica, Talleres de Crianza Positiva y Grupos Focales de Prevencion de Adicciones) brindados/ Total Servicios de Salud Mental (Atencion Psicologica, Talleres de Crianza Positiva y Grupos Focales de Prevencion de Adicciones) programados)*0.14)+((Total de Servicios de Salud de Detecciones: Presion arterial, glicemia capilar, cancer de mama, cervicouterino, cancer de prostata y VIH proporcionados/ Total de Servicios de Detecciones: Presion arterial, glicemia capilar, cancer de mama, cervicouterino, cancer de prostata y VIH programados)*0.14)+((Total de Servicios de Salud Preventiva como : Vacunacion, Somatometria, Primeros Auxilios, Prevencion y Promocion a la Salud brindados/ Total de Servicios de Salud Preventiva como : Vacunacion, Somatometria, Primeros Auxilios, Prevencion y Promocion a la Salud programados*0.16) + (( Total de Evaluaciones del Desarrollo Infantil realizados / total de Evaluaciones del Desarrollo Infantil programados)*0.14)+(( Total de servicios de deteccion, manejo y rehabilitacion musculo esqueletica realizados + total de servicios de deteccion, manejo y rehabilitacion musculo esqueletica programados)*0.14)+((Total de Talleres sobre Derechos de las Personas con Discapacidad, lenguaje incluyente, Lengua de Señas Mexicanas y Sistema de lecto-escritura Braille realizados/ total de talleres sobre Derechos de las Personas con Discapacidad, lenguaje incluyente, Lengua de Señas Mexicanas y Sistema de lecto-escritura Braille programados)*0.14)</t>
  </si>
  <si>
    <t>Al cierre del 2024, se espera tener un avance en el indicador del 10%, derivado del cumplimiento de las acciones realizadas de los servicios de salud en beneficio de los habitantes de la Alcaldia.</t>
  </si>
  <si>
    <t>Los habitantes de la Alcaldia Tlalpan gozan de una mejor calidad de vida y atencion hacia su salud.</t>
  </si>
  <si>
    <t>Otorgar Consultas Medica tales como: Odontologica, Optometrista, Nutricional y Alternativa.</t>
  </si>
  <si>
    <t>Alberto Caballero Palacios</t>
  </si>
  <si>
    <t>Director de Salud</t>
  </si>
  <si>
    <t>Brindar Servicios de Salud Mental (Atencion Psicologica, Talleres de Ccrianza Positiva y Grupos Focales de Prevencion de Adicciones)</t>
  </si>
  <si>
    <t>Proporcionar Servicios de Detecciones: Presion arterial, glicemia capilar, cancer de mama, cervicouterino, cancer de prostata y VIH.</t>
  </si>
  <si>
    <t>Brindara Servicios de Salud Preventiva como : Vacunacion, Somatometria, Primeros Auxilios, Prevencion y Promocion a la Salud.</t>
  </si>
  <si>
    <t>Realizar el seguimiento de atencion temprana en el neurodesarrollo a niñas y niños entre 0 y 4 años 6 meses de edad cumplidos, mediante Evaluaciones del Desarrollo Infantil.</t>
  </si>
  <si>
    <t>Realizar servicios de deteccion, manejo y rehabilitacion musculoesqueletica</t>
  </si>
  <si>
    <t>Brindar talleres sobre Derechos de las Personas con Discapacidad, lenguaje incluyente, Lengua de Señas Mexicanas y Sistema de lecto-escritura Braile.</t>
  </si>
  <si>
    <t>Insuficientes servicios integrales para animales con dueño de la Alcaldia Tlalpan.</t>
  </si>
  <si>
    <t>Suficientes servicios integrales para animales con dueño de la Alcaldia Tlalpan.</t>
  </si>
  <si>
    <t>Los distintos tipos de animales con dueño de la Alcaldia Tlalpan.</t>
  </si>
  <si>
    <t>Indice que mide el avance de los servicios de la atencion animal en la demarcacion.</t>
  </si>
  <si>
    <t>((Total de Cirugias, esterilizaciones y vacunas realizadas/ Total de Cirugias, esterilizaciones y vacunas programadas)*0.17)+((Total de servicios a animales de compañia como rehabilitaciones, adiestramiento, adopciones, etc. realizados/Total de servicios a animales de compañia como rehabilitaciones, adiestramiento, adopciones, etc. programados) *0.17) + ((Total de animales donados voluntariamente a razon de lo comprendido en el Articulo 51 de la Ley de Proteccion a los Animales de la Ciudad de Mexico recibidos/ Total de animales donados voluntariamente a razon de lo comprendido en el Articulo 51 de la Ley de Proteccion a los Animales de la Ciudad de Mexico programados a recibir) *0.17) + ((Total de difusiones en redes oficiales a traves de materiales pedagogicos para dar atencion a personas sobre la tutela responsable de animales de compañia y el respeto por la vida publicados/ Total de difusiones en redes oficiales a traves de materiales pedagogicos para dar atencion a personas sobre la tutela responsable de animales de compañia y el respeto por la vida programados) *0.17) + ((Total de desparasitaciones internas de la poblacion canina y felina en las instalaciones de la clinica veterinaria para la prevencion de enfermedades transmitidas entre animales y humanos realizadas / total de desparasitaciones internas de la poblacion canina y felina en las instalaciones de la clinica veterinaria para la prevencion de enfermedades transmitidas entre animales y humanos programadas) *0.17)+ (Total de asesorias medicas veterinarias en las instalaciones de la clinica veterinaria brindadas / Total de asesorias medicas veterinarias en las instalaciones de la clinica veterinaria programadas) *0.15)</t>
  </si>
  <si>
    <t>Al cierre del 2024, se espera tener un avance en el indicador del 10%, derivado del cumplimiento de las acciones realizadas en relacion a los servicios para el cuidado animal.</t>
  </si>
  <si>
    <t>Los habitantes de la Alcaldia Tlalpan que cuentan con animales de compañia gozan de una mejor calidad de vida y atencion de salud para sus mascotas.</t>
  </si>
  <si>
    <t>Contribuir a la salud animal entre los que destacan las cirugias, esterilizaciones y vacunas</t>
  </si>
  <si>
    <t> Carlo Emir Castro Diaz</t>
  </si>
  <si>
    <t>Subdirector de promocion a la salud y proteccion animal</t>
  </si>
  <si>
    <t>Proporcionar servicios a animales de compañia como rehabilitaciones, adiestramiento, adopciones, etc.</t>
  </si>
  <si>
    <t>Recepcion de animales donados voluntariamente a razon de lo comprendido en el Articulo 51 de la Ley de Proteccion a los Animales de la Ciudad de Mexico.</t>
  </si>
  <si>
    <t>Carlo Emir Castro Diaz</t>
  </si>
  <si>
    <t>Difusion en redes oficiales a traves de materiales pedagogicos para dar Atencion a personas sobre la tutela responsable de animales de compañia y el respeto por la vida</t>
  </si>
  <si>
    <t>Realizar desparasitaciones internas de la poblacion canina y felina en las instalaciones de la clinica veterinaria para la prevencion de enfermedades transmitidas entre animales y humanos</t>
  </si>
  <si>
    <t>Brindar asesorias medicas veterinarias en las instalaciones de la clinica veterinaria</t>
  </si>
  <si>
    <t>Niñas y Niños de 0 – 5.11 años de la Alcaldia Tlalpan.</t>
  </si>
  <si>
    <t>1. Otorgar espacios seguros para el desarrollo infantil. 2. Garantizar la atencion y el cuidado de los infantes con madres, pades o tutores trabajadores. 3. Brindar educacion integral a infantes en edad temprana (0 – 5.11 años de edad).</t>
  </si>
  <si>
    <t>Indice que mide el avance de los servicios de cuidado infantil en la demarcacion.</t>
  </si>
  <si>
    <t>((Total de Acciones de Consolidacion del Consejo de niñas y niños para promover los derechos de las niñas, niños y adolescentes realizadas /Total de Acciones de Consolidacion del Consejo de niñas y niños para promover los derechos de las niñas, niños y adolescentes programadas)*0.25) (Acciones del Sistema de Proteccion de niñas y niños (SIPINNA) realizadas / acciones del Sistema de Proteccion de niñas y niños (SIPINNA)) programadas)*0.25)+((Total de Audiencias Publicas Infantiles, con el objetivo de generar un espacio de dialogo-escucha para y con niñas y niños de la Alcaldia Tlalpan realizadas/ Total de Audiencias Publicas Infantiles, con el objetivo de generar un espacio de dialogo-escucha para y con niñas y niños de la Alcaldia Tlalpan programadas)*0.25) +((Total de Campañas de promocion de los derechos de las niñas, niños y adolescentes, con la finalidad de contribuir a una cultura del respeto a sus derechos realizadas/ Total de Campañas de promocion de los derechos de las niñas, niños y adolescentes, con la finalidad de contribuir a una cultura del respeto a sus derechos programadas)*0.25*).</t>
  </si>
  <si>
    <t>Al cierre del 2024, se espera tener un avance en el indicador del 10%, derivado del cumplimiento de las acciones realizadas para el beneficio de los infantes que o requieren.</t>
  </si>
  <si>
    <t>Los infantes de la Alcaldia Tlalpan cuentan con acceso a servicios que los impulsa en su desarrollo.</t>
  </si>
  <si>
    <t>Realizar acciones de consolidacion del Consejo de niñas y niños como parte del proyecto internacional Ciudad de las niñas y niños, para promover el derecho a la participacion, al juego y a la autonomia de las niñas y niños, con ello integrar la participacion de las infancias como parametro para la propuesta y ejecucion de iniciativas de gobierno. Dar voz a las infancias y adolescentes.</t>
  </si>
  <si>
    <t>Sebastian Vazquez Garcia</t>
  </si>
  <si>
    <t>Director de atencion a Grupos Prioritarios</t>
  </si>
  <si>
    <t>Realizar acciones de consolidacion del Sistema Protecion de las Niñas, Niños y Adolescentes SIPINNA Tlalpan, respondiendo al mandato de la Ley General de los derechos de las niñas, niños y adolescentes, asi como a la Convencion de los derechos del niño.</t>
  </si>
  <si>
    <t>Implementar Audiencias Publicas Infantiles, con el objetivo de generar un espacio de dialogo-escucha para y con niñas y niños de la Alcaldia Tlalpan</t>
  </si>
  <si>
    <t>Creacion de una campaña promocion de los derechos de las niñas, niños y adolescentes, con la finalidad de contribuir a una cultura del respeto a sus derechos.</t>
  </si>
  <si>
    <t>La disminucion de las actividades turisticas y productivas desaceleran la generacion de empleos en la Alcaldia Tlalpan.</t>
  </si>
  <si>
    <t>El aumento de las actividades turisticas y productivas reactivan la generacion de empleos en la Alcaldia Tlalpan.</t>
  </si>
  <si>
    <t>Indice que mide el avance de las actividades para impulsar la economia en la demarcacion.</t>
  </si>
  <si>
    <t>((Total de Ferias relacionadas al sector primario de los sectores de la economia realizadas/ total de Ferias relacionadas al sector primario de los sectores de la economia programadas)*12.5)+((Total de ferias para la promocion de empleo y de bienes y servicios locales, para apoyar al comercio y productores locales realizadas / total de ferias para la promocion de empleo y de bienes y servicios locales, para apoyar al comercio y productores locales realizadas)*12.5)+((Total de agentes economicos contactados y actividades relacionadas con el sector servicios realizadas/Total de agentes economicos programados a contactar y actividades relacionadas con el sector servicios programadas)*12.5)+((Total de actividades para fomentar el desarrollo de MYPIMES y sociedades cooperativas realizadas/ total de actividades para fomentar el desarrollo de MYPIMES y sociedades cooperativas programadas)*12.5)+((Total de capacitaciones para el trabajo y promocion del autoempleo para personas jovenes brindadas / Total de capacitaciones para el trabajo y promocion del autoempleo para personas jovenes programadas)*12.5)+((Total de creditos y financiamientos a personas dedicadas a la produccion agricola y aquellas que se encuentran en condicion de desempleo o no cuentan con los recursos necesarios para emprender entregados / total de creditos y financiamientos a personas dedicadas a la produccion agricola y aquellas que se encuentran en condicion de desempleo o no cuentan con los recursos necesarios para emprender programados)*12.5)+(( Total de capacitaciones para el trabajo y promocion del autoempleo para personas adultas brindadas/ Total de capacitaciones para el trabajo y promocion del autoempleo para personas adultas programadas)*12.5)+(( Total de actividades realizadas para fomentar y Promocionar el Turismo en la Alcaldia Tlalpan/ Total de actividades programadas para fomentar y Promocionar el Turismo en la Alcaldia Tlalpan)*12.5).</t>
  </si>
  <si>
    <t>Al cierre del 2024, se espera tener un avance en el indicador del 10%, derivado del cumplimiento de las acciones realizadas para impulsar la economia de la Alcaldia.</t>
  </si>
  <si>
    <t>Una Alcaldia Tlalpan con desarrollo turistico y economico.</t>
  </si>
  <si>
    <t>Organizar ferias relacionadas al sector primario de los sectores de la economia</t>
  </si>
  <si>
    <t>Wenceslao Hernandez Hernandez</t>
  </si>
  <si>
    <t>Director de Economia Solidaria, Desarrollo y Fomento Economico</t>
  </si>
  <si>
    <t>Coordinar ferias para la promocion de empleo y de bienes y servicios locales, para apoyar al comercio y productores locales.</t>
  </si>
  <si>
    <t>Contactar agentes economicos y realizar actividades relacionadas con el sector de servicios</t>
  </si>
  <si>
    <t>Realizar actividades para fomentar el desarrollo de MYPIMES y sociedades cooperativas</t>
  </si>
  <si>
    <t>Generar capacitaciones para el trabajo y promocion del autoempleo para personas jovenes</t>
  </si>
  <si>
    <t>Facilitar creditos y financiamientos a personas dedicadas a la produccion agricola y aquellas que se encuentran en condicion de desempleo o no cuentan con los recursos necesarios para emprender.</t>
  </si>
  <si>
    <t>Generar capacitaciones para el trabajo y promocion del autoempleo para personas adultas</t>
  </si>
  <si>
    <t>Realizar actividades para fomentar y Promocionar el Turismo en la Alcaldia Tlalpan</t>
  </si>
  <si>
    <t>Deficiente infraestructura para la prestacion de servicios publicos basicos en la Alcaldia Tlalpan.</t>
  </si>
  <si>
    <t>Eficiente infraestructura para la prestacion de servicios publicos basicos en la Alcaldia Tlalpan.</t>
  </si>
  <si>
    <t>Los habitantes de la Alcaldia Tlalpan gozan de Infraestructura publica de calidad para la prestacion de servicios que satisfagan sus necesidades.</t>
  </si>
  <si>
    <t>Indice que mide el avance de las obras para llevar a cabo la infraestructura urbana de la demarcacion.</t>
  </si>
  <si>
    <t>((Numero de metros de desazolve de la red de drenaje realizada al trimestre/numero de metros desazolve de la red de drenaje programada al trimestre)*0.40) +((Numero de kilometros de la red de drenaje realizados al trimestre/numero de kilometros de la red de drenaje programados al trimestre)*0.50) +((Numero de resumideros realizados al trimestre/numero de resumideros programados al trimestre)*0.10)+((Numero de inmuebles culturales + numero de inmuebles deportivos, realizados al trimestre/numero de inmuebles culturales + numero de inmuebles deportivos programados al trimestre)*0.15)+ ((numero de edificios publicos realizados al trimestre/numero de edificios publicos programados al trimestre)*0.10)+((numero de espacios publicos realizados al trimestre/numero de espacios publicos programados al trimestre)*0.05) +((numero de inmuebles educativos realizados al trimestre/numero de inmuebles educativos programados al trimestre)*0.15)+((numero de obras para la mitigacion de riesgos realizados al trimestre/numero de Obras para la mitigacion de riesgos programados al trimestre)*0.05)+((numero de m2 de banquetas realizados al trimestre/numero de m2 de banquetas programados al trimestre)*0.15)+((numero de m2 de asfalto en vialidades secundarias + numero de metros de balizamiento realizados al trimestre/numero de m2 de asfalto en vialidades secundarias +numero de metros de balizamiento programados al trimestre)*0.15)+((numero de inmuebles de infraestructura sociales realizados al trimestre/numero de inmuebles de infraestructura social programados al trimestre)*0.10)+ (( numero de piezas de luminarias atendidas al trimestre/ numero de piezas de luminarias programados al trimestre)*0.05)+(numero proyectos de obra en el marco del presupuesto participativo realizados al trimestre/numero de proyectos de obra en el marco del presupuesto participativo programado al trimestre)*0.05).</t>
  </si>
  <si>
    <t>Al cierre del 2024, se espera tener un avance en el indicador del 10%, derivado del cumplimiento de las obras de infraestructura urbana que requiere la Alcaldia.</t>
  </si>
  <si>
    <t>Infraestructura de calidad, para el desarrollo de la poblacion Tlalpense.</t>
  </si>
  <si>
    <t>Construccion, ampliacion, rehabilitacion, mantenimiento, mejoramiento de inmuebles deportivos,culturales, educativos y sociales en diversas ubicaciones de la Alcaldia, con el objetivo de elevar la calidad de vida de la poblacion.</t>
  </si>
  <si>
    <t>Roberto Carlos Jimenez Almeira</t>
  </si>
  <si>
    <t>Director de Desarrollo Ubano</t>
  </si>
  <si>
    <t>Construccion, ampliacion, rehabilitacion, mantenimiento, mejoramiento de edificios publicos en diversas ubicaciones de la Alcaldia, con el objetivo de mejorar la calidad de los servicios.</t>
  </si>
  <si>
    <t>Construccion, ampliacion, rehabilitacion, mantenimiento, mejoramiento de espacios publicos, asi como proyectos de alumbrado publico en diversas ubicaciones de la Alcaldia, con el objetivo de dotar a la poblacion de espacios para esparcimiento</t>
  </si>
  <si>
    <t>Construccion, ampliacion, rehabilitacion, mantenimiento, mejoramiento de asfalto y balizamiento en vialidades secundarias,en diversas ubicaciones de la Alcaldia, garantizando un libre transito peatonal y vehicular mas eficiente y seguro.</t>
  </si>
  <si>
    <t>Construccion, ampliacion, rehabilitacion, mantenimiento,obra para la mitigacion de riesgos, en diversas ubicaciones de la Alcaldia, con el fin de evitar derrumbres, deslaves, en zonas de alto riesgo</t>
  </si>
  <si>
    <t>Construccion, ampliacion, rehabilitacion, mantenimiento, mejoramiento en de banquetas en diversas ubicaciones de la Alcaldia, con el objetivo de garantizar un libre transito peatonal mas eficiente, seguro y con accesibilidad para personas con capacidades diferentes</t>
  </si>
  <si>
    <t>Actividades de mejoramiento en la movilidad y el ordenamiento urbano en intervenciones,mejorando la circulacion y transito en las calles y vialidades secundarias de esta Alcaldia, con la aplicacion de pintura para balizamiento, la realizacion de señalamientos y adecuaciones geometricas, a efecto de mejorar la vialidad y seguridad de las personas.</t>
  </si>
  <si>
    <t>Insuficiente suministro de agua en cantidad y calidad para los habitantes de la Alcaldia Tlalpan.</t>
  </si>
  <si>
    <t>Suficiente suministro de agua en cantidad y calidad para los habitantes de la Alcaldia Tlalpan.</t>
  </si>
  <si>
    <t>La poblacion de la Alcaldia Tlalpan disfruta de su derecho al acceso del agua.</t>
  </si>
  <si>
    <t>Porcentaje de Avance de las obras a realizar en pro de la infraestructura de agua potable en la Alcaldia Tlalpan.</t>
  </si>
  <si>
    <t>(numero de metros de la red de agua potable realizados al trimestre/ numero demetros de la red de agua potable programados al trimestre)*100</t>
  </si>
  <si>
    <t>Al cierre del 2024, se espera tener un avance en el indicador del 10%, derivado de las obras a realizar de infraestructura de agua potable en la Alcaldia.</t>
  </si>
  <si>
    <t>Servicio eficiente y de calidad en la distribucion de agua potable.</t>
  </si>
  <si>
    <t>Construccion, ampliacion, rehabilitacion, mantenimiento, mejoramiento en metros de la red de agua potable en diversas ubicaciones de la Alcaldia, con el objetivo de que la poblacion cuente con mas y mejores servicios.</t>
  </si>
  <si>
    <t>Deficiente funcionamiento de la infraestructura de la red secundaria de drenaje y alcantarillado que afecta a la Alcaldia Tlalpan.</t>
  </si>
  <si>
    <t>Eficiente funcionamiento de la infraestructura de la red secundaria de drenaje y alcantarillado que afecta a la Alcaldia Tlalpan.</t>
  </si>
  <si>
    <t>Los habitantes de la Alcaldia Tlalpan cuentan con adecuada infraestructura de la red secundaria de drenaje y alcantarillado, para cubrir los servicios basicos de sanidad.</t>
  </si>
  <si>
    <t>Indice que mide el avance de las obras para el mejoramiento de la infraestructura de drenaje, alcantarillado y saneamiento en la Alcaldia Tlalpan.</t>
  </si>
  <si>
    <t>((numero de metros de desazolve de la red de drenaje realizada al trimestre/ numero de metros desazolve de la red de drenaje programada al trimestre)*0.40) +((numero de kilometros de la red de drenaje realizados al trimestre/numero de kilometros de la red de drenaje programados al trimestre)*0.50)+((numero de resumideros realizados al trimestre/numero de resumideros programados al trimestre)*0.10)+((numero de inmuebles culturales + numero de inmuebles deportivos, realizados al trimestre/numero de inmuebles culturales + numero de inmuebles deportivos programados al trimestre)*0.15)+((numero de edificios publicos realizados al trimestre/numero de edificios publicos programados al trimestre)*0.10)+((numero de espacios publicos realizados al trimestre / numero de espacios publicos programados al trimestre)*0.05)+((numero de inmuebles educativos realizados al trimestre/numero de inmuebles educativos programados al trimestre)*0.15)+((numero de obras para la mitigacion de riesgos realizados al trimestre/ numero de Obras para la mitigacion de riesgos programados al trimestre)*0.05)+((numero de m2 de banquetas realizados al trimestre / numero de m2 de banquetas programados al trimestre)*0.15)+((numero de m2 de asfalto en Vialidades Secundarias + numero de metros de balizamiento realizados al trimestre/ numero de m2 de asfalto en Vialidades Secundarias +numero de metros de balizamiento programados al trimestre)*0.15)+((numero de inmuebles de infraestructura sociales realizados al trimestre/ numero de inmuebles de infraestructura social programados al trimestre)*0.10)+( numero de piezas de luminarias atendidas al trimestre/numero de piezas de luminarias programados al trimestre)*0.05) +((numero proyectos de obra en el marco del presupuesto participativo realizados al trimestre / numero de proyectos de obra en el marco del presupuesto participativo programado al trimestre)*0.05).</t>
  </si>
  <si>
    <t>Al cierre del 2024, se espera tener un avance en el indicador del 10%, derivado de las obras a realizar de infraestructura de drenaje, alcantarillado y saneamiento en la Alcaldia.</t>
  </si>
  <si>
    <t>Contar con infraestructura eficiente en la red secundaria del drenaje y alcantarillado, mejorando la calidad de vida de los Tlalpenses.</t>
  </si>
  <si>
    <t>Construccion, ampliacion, rehabilitacion, mantenimiento, mejoramiento, desazolvede la red de drenaje en diversas ubicaciones de la Alcaldia, con el objetivo que la poblacion cuente con mas y mejores servicios.</t>
  </si>
  <si>
    <t>Construccion, ampliacion, rehabilitacion, mantenimiento, mejoramiento en en resumideros.</t>
  </si>
  <si>
    <t>Construccion, ampliacion, rehabilitacion, mantenimiento, mejoramiento, de la red de drenaje en diversas ubicaciones de la Alcaldia, con el objetivo que la poblacion cuente con mas y mejores servicios.</t>
  </si>
  <si>
    <t>Deficiente programacion para los gastos administrativos necesarios para la operacion de la Alcaldia Tlalpan.</t>
  </si>
  <si>
    <t>Eficiente programacion para los gastos administrativos necesarios para la operacion de la Alcaldia Tlalpan.</t>
  </si>
  <si>
    <t>La Alcaldia Tlalpan cuentan con los recursos necesarios para el buen desarrollo de sus funciones.</t>
  </si>
  <si>
    <t>Indice que mide el avance de las necesidades que en materia de servicios administrativos que requiera la estructura operativa y areas sustantivas de la Alcaldia.</t>
  </si>
  <si>
    <t>((Recursos Materiales necesarios para la operacion de la Alcaldia realizados/ Recursos Materiales necesarios para la operacion de la Alcaldia programados)*0.50)+((Servicios generales necesarios para la operacion de la Alcaldia realizados/Servicios generales necesarios para la operacion de la Alcaldia)*0.50).</t>
  </si>
  <si>
    <t>Al cierre del 2024, se espera tener un avance en el indicador del 10%, derivado de los procesos para la asignacion de servicios administrativos a las areas de la Alcaldia.</t>
  </si>
  <si>
    <t>Credibilidad de la Ciudadania hacia sus Instituciones Publicas</t>
  </si>
  <si>
    <t>Gabriela Lagunas Palacios</t>
  </si>
  <si>
    <t>Directora de Recursos Materiales y Servicios Generales</t>
  </si>
  <si>
    <t>Planear y atender los requerimientos en funcion del programa en materia de adquisiciones: insumos, bienes y servicios</t>
  </si>
  <si>
    <t>Administrar de manera eficiente los sistemas informaticos, de soporte tecnico y de procesos administrativos</t>
  </si>
  <si>
    <t>Julio Ignacio Castellanos Torres</t>
  </si>
  <si>
    <t>Director de Modernizacion Administrativa y TIC's</t>
  </si>
  <si>
    <t>Contribuir al fortalecimiento de las finanzas de la Alcaldia a traves de estrategias que permitan controlar, asegurar y eficientar la recaudacion de los ingresos de aplicacion automatica de la Alcaldia, asi como la correcta consolidacion y administracion</t>
  </si>
  <si>
    <t>Roberto Carlos Esquivel Villaseñor</t>
  </si>
  <si>
    <t>Director de Autogenerados</t>
  </si>
  <si>
    <t>(Numero de laudos o sentencias atendidas / Numero de laudos o sentencias Programadas)*100</t>
  </si>
  <si>
    <t>Brindar recursos para cubrir las obligaciones que deriven de laudos emitidos o sentencias definitivas dictadas por autoridad competente.</t>
  </si>
  <si>
    <t>Insuficiente capacidad de reaccion ante las situaciones de riesgo que pueda sufrir la poblacion de la Alcaldia Tlalpan.</t>
  </si>
  <si>
    <t>Suficiente capacidad de reaccion ante las situaciones de riesgo que pueda sufrir la poblacion de la Alcaldia Tlalpan.</t>
  </si>
  <si>
    <t>La poblacion de la Alcaldia Tlalpan posee las previsiones necesarias ante situaciones de riesgo para salvaguardar su integridad.</t>
  </si>
  <si>
    <t>Indice que mide el avance en el Programa Interno de Proteccion Civil en la Alcaldia.</t>
  </si>
  <si>
    <t>((Numero de reconocimientos y vigilancia a establecimientos mercantiles realizados al trimestre/numero de reconocimientos y vigilancia a establecimientos mercantiles, programados al trimestre)*0.25) + ((Numero de dictamenes de riesgo, realizados al trimestre/numero de dictamenes de riesgo,programados al trimestre)*0.25)+((numero de atenciones a llamadas de emergencia, realizadas al trimestre/numero de atenciones a llamadas de emergencia, programadas al trimestre)*0.25)+(numero de capacitaciones, simulacros y asesorias, realizados al trimestre/numero de capacitaciones, simulacros y asesorias, programados al trimestre)*0.25).</t>
  </si>
  <si>
    <t>Al cierre del 2024, se espera tener un avance en el indicador del 10%, en el cumplimiento del Programa Interno de Proteccion Civil.</t>
  </si>
  <si>
    <t>Eficientar los protocolos de atencion y prenvencion, en materia de Gestion de Riesgos y Proteccion Civil para que las personas sean resilientes.</t>
  </si>
  <si>
    <t>Reconocimientos y vigilancia de medidas de seguridad en los establecimientos mercantiles, asi como la revision de sus programas internos en materia de proteccion civil.</t>
  </si>
  <si>
    <t>Diego Manuel Herrera Garcia</t>
  </si>
  <si>
    <t>Director de proteccion civil</t>
  </si>
  <si>
    <t>Emision de dictamenes de riesgo sustentados en un analisis tecnico profesional, garantizando la integridad del individuo, sus bienes y entorno</t>
  </si>
  <si>
    <t>Respuesta a las solicitudes o llamados de emergencias para salvaguardar la integridad fisica de la poblacion, de sus bienes y entorno.</t>
  </si>
  <si>
    <t>Capacitacion de simulacros y asesorias en temas como: Primeros auxilios; prevencion,evacuacion, repliegue y combate de incendios; brigadas de Proteccion Civil, Plan Familiar de Proteccion Civil.</t>
  </si>
  <si>
    <t>Insuficientes mecanismos democraticos de participacion ciudadana en la toma de decisiones para la determinacion de proyectos de mejora para las unidades territoriales de la Alcaldia Tlalpan.</t>
  </si>
  <si>
    <t>Suficientes mecanismos democraticos de participacion ciudadana en la toma de decisiones para la determinacion de proyectos de mejora para las unidades territoriales de la Alcaldia Tlalpan.</t>
  </si>
  <si>
    <t>Indice que mide el avance en los mecanismos de participacion ciudadana y la eficiencia de los proyectos participativos ganadores.</t>
  </si>
  <si>
    <t>((Total de gestiones realizadas para la ejecucion de los proyectos ganadores del Programa de Presupuesto Participativo en la Alcaldia/Total de gestiones programadas para la ejecucion de los proyectos ganadores del Programa de Presupuesto Participativo en la Alcaldia)*0.30)+((Numero de unidades territoriales que iniciaron actividades o trabajos para la ejecucion de cada proyecto ganador en campo/Total de proyectos ganadores programados por unidad territorial para iniciar actividades o trabajos para la ejecucion de cada proyecto ganador en campo) *0.30)+((Total de verificaciones en campo para el seguimiento de los trabajos realizados en cada proyecto ganador por unidad territorial + elaboracion de informes del avance porcentual de los trabajos alcanzados para cada proyecto ganador por unidad territorial/Total de verificaciones en campo de los trabajos programados para cada proyecto ganador, por unidad territorial + elaboracion de informes del avance porcentual de los trabajos programados para cada proyecto ganador, por unidad territorial)*0.40).</t>
  </si>
  <si>
    <t>Al cierre del 2024, se espera tener un avance en el indicador del 10%, en el cumplimiento de los mecanismos que eficiente la participacion ciudadana.</t>
  </si>
  <si>
    <t>El desarrollo eficiente de proyectos que deriven de la consulta ciudadana, mejorando la calidad de vida de los habitantes Tlalpenses.</t>
  </si>
  <si>
    <t>Llevar a cabo los procedimientos necesarios, para ejecutar los Proyectos ganadores, correspondientes a los 179 comites ciudadano del Programa de Presupuesto Participativo 2023 de la Alcaldia</t>
  </si>
  <si>
    <t>Dir. Ejecutiva participacion ciudadana</t>
  </si>
  <si>
    <t>Se llevaran a cabo obras en Vialidades, Luminarias, Banquetas y Guarniciones, Espacios Publicos, Drenaje, areas comunes de Unidades Habitacionales, etc. en el Marco del Presupuesto Participativo en 179 Comites Ciudadanos en diversas ubicaciones del perimetro de la Alcaldia</t>
  </si>
  <si>
    <t>Seguimiento de los avances en los proyectos del Programa de Presupuesto Participativo a traves de los comites ciudadanos e informar a las areas correspondientes,</t>
  </si>
  <si>
    <t>La desigualdad social y la violencia son una problematica omnipresente en todas las esferas de la vida familiar, laboral, social, cultural y politica de las mujeres, pues esta fundada en un sistema social de desigualdades basado en sexo, genero, clase economica, raza, discapacidad, nacionalidad y/o migracion, entre otros elementos transversales. Lo anterior se ha agudizado tras la pandemia por COVID-19, pues nivel nacional, en el año 2020 el numero de emergencia del 911 recibio 260,067 llamadas por violencia contra las mujeres, el cual supera en un 31% las llamadas recibidas durante 2019 (197,693), teniendo durante 2020 un maximo historico de 26,171 llamadas en el mes de marzo y manteniendo durante el resto del año un incremento de las llamadas respecto a los ultimos tres años.Una de las violencias mas extremas contras las mujeres, el feminicidio, se ha incrementado año con año, de acuerdo al Secretariado Ejecutivo del Sistema Nacional de Seguridad Publica (SESNSP, 2020) los estados que encabezan la lista por feminicidios a nivel nacional, son el Estado de Mexico con 150, Veracruz con 84, Nuevo Leon con 67, Jalisco con 66 y la Ciudad de Mexico con 64.De igual manera, en la Alcaldia Tlalpan se incremento la violencia extrema contra las mujeres, pues la demarcacion paso del lugar 28 a nivel nacional por el delito de feminicidio (con 6 feminicidios) durante 2019, al lugar 9 (con 11 feminicidios) en el año 2020 (SESNSP, 2020). De acuerdo a las carpetas de investigacion, publicadas por la Fiscalia General de Justicia de la Ciudad de Mexico (Diciembre 2018-diciembre 2020), Tlalpan ocupa el segundo lugar en feminicidio a nivel de las 16 alcaldias, el cuarto en secuestro de mujeres, el quinto en violencia familiar, el quinto en violacion, el quinto en trata de personas y el quinto el homicidio doloso de mujeres.</t>
  </si>
  <si>
    <t>Realizar acciones orientadas al bienestar de las Mujeres tales como ayudas psicologicas, apoyo para dejar el hogar con maltrato orientacion juridica-legal, resguardado de ellas y de sus hijos empoderamiento, entre otras sensibles al genero.</t>
  </si>
  <si>
    <t>Mujeres que hayan vivido algun tipo de Violencia ejercida por hombres o esten expuestas a ella (conforme a la tasa de violencia hacia las mujeres INEGI), que habiten en colonias de bajo y muy bajo indice de desarrollo social en la alcaldia de Tlalpan.</t>
  </si>
  <si>
    <t>Promover una cultura de derechos de las mujeres, el acceso a la justicia, la igualdad de genero y contribuir en la prevencion de la violencia hacia las mujeres en diversos ambitos como el familiar, laboral, escolar y el espacio publico ; las actividades propuestas contemplan estrategias diversas, incluidas acciones de formacion, difusion y visibilizacion, asi como de prevencion de las diferentes modalidades y tipos de violencia hacia las mujeres a traves de la asesoria/ orientacion psicologica y juridica que faciliten el acceso a la justicia de las mujeres, desde desiciones informadas y basadas en el ejercicio de sus derechos; de manera simultanea se plantea la incorporacion de hombres en las actividades de prevencion de la violencia hacia las mujeres, como actores claves en el cambio de practicas sociales violentas por practicas basadas en el respeto a los derechos humanos, en particular los derechos de las mujeres, niñas, adolescentes y adultas mayores.</t>
  </si>
  <si>
    <t>Acciones para el fomento, difusion y ejercicio de los derechos humanos de las mujeres, la igualdad de genero, la igualdad sustantiva entre hombres y mujeres y la prevencion de la violencia hacia las mujeres, niñas, adolescentes y adultas mayores.</t>
  </si>
  <si>
    <t>Mide la atencion a mujeres que reciben formacion, capacitacion en derechos de las mujeres, la igualdad de genero y la prevencion de la violencia hacia las mujeres y atencion para el acceso a la justicia.</t>
  </si>
  <si>
    <t>((Total de apoyos economicos o en especie a mujeres victimas de violencia de genero entregados / Total de apoyos economicos o en especie a mujeres victimas de violencia de genero programados) *35 + ((Total de apoyos economicos a facilitadores de servicio entregados/ total de apoyos economicos a facilitadores de servicios programados) *35 + ((Total de apoyos economicos o en especie a mujeres que desarrollen proyectos economicos, comunitarios, culturales, educativos. Entregados/ Total de apoyos economicos o en especie a mujeres que desarrollen proyectos economicos, comunitarios, culturales, educativos. Programados) *30).</t>
  </si>
  <si>
    <t>Listas de asisencia a las actividade de formacion y capacitacion. Registros de mujeres atendidas en prevencion de la violencia y acceso a la justicia. Reportes.</t>
  </si>
  <si>
    <t>A largo plazo contar con un servcicio de calidad de los servicios brindados en la primera atencion a la violencia de genero reconocido por la ciudadania y principalmente por las mujeres en la alcaldia Tlalpan.</t>
  </si>
  <si>
    <t>Contar con servicios gratuitos de primera atencion juridica y psicologica en materia de violencia de generoque contribuya a disminuir las brechas de desigualdad en el acceso a la justicia entre hombres y mujeres, asi como buscar garantizar la equidad para grupos prioritarios, ejerciendo su derecho al acceso a la justicia desde la toma de desiciones informada y; que los servicios de primera atencion a la violencia de genero, permitiran brindar respuesta con la debida diligencia a mujeres que se encuentran en riesgo fe</t>
  </si>
  <si>
    <t>Otorgar apoyos economicos o en especie a mujeres habitantes de la Alcaldia Tlalpan que sean victimas de violencia de genero y con ello contribuir a mejorar su calidad de vida.</t>
  </si>
  <si>
    <t>Natalia Guadalupe Marquez Codina</t>
  </si>
  <si>
    <t>Direccion General de Desarrollo Social</t>
  </si>
  <si>
    <t>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t>
  </si>
  <si>
    <t>Otorgar apoyos economicos o en especie a mujeres habitantes de la Alcaldia Tlalpan que desarrollen proyectos economicos, comunitarios, culturales, educativos.</t>
  </si>
  <si>
    <t>Las personas dedicadas al cuidado del medio ambiente, a la produccion agricola y aquellas que se encuentran en condicion de desempleo no cuentan con los recursos necesarios para emprender, reactivar o continuar proyectos.</t>
  </si>
  <si>
    <t>Se realizan acciones en la Alcaldia Tlalpan que impulsan el sector Agropecuario, tales como apoyos monetarios o en especie para el desarrollo de etas actividades economicas con visiones a ser sustentables y que contribuyen al bienestar familiar.</t>
  </si>
  <si>
    <t>Beneficiar personas que implementen proyectos productivos agricolas, de comercializacion y cuidado del medio ambiente y aquellas que se encuentran en condicion de desempleo.</t>
  </si>
  <si>
    <t>Apoyar proyectos de personas dedicadas al cuidado del medio ambiente, a la produccion agricola y de aquellos que se encuentran en condoicion de desempleo para fomentar el desarrollo del empleo, el autoempleo y la preservacion y conservacion del ambiente.</t>
  </si>
  <si>
    <t>Otorgar apoyos economicos a personas interesadas en realizar: acciones para la conservacion, proteccion de los servicios ecosistemicos, asi como la restauracion y monitoreo de los recursos naturales del suelo de conservacion de la demarcacion; actividades agropecuarias; instalacion de ecotecnologias para la cosecha de agua de lluvia y de energia solar sustentable; y a quienes se propongan la creacion y/o fortalecimiento de proyectos productivos que permitan a las poblaciones desocupada y no asalariada ejercer su derecho humano al trabajo.</t>
  </si>
  <si>
    <t>Contribuir al fortalecimiento o expansion de proyectos productivos, de comercializacion y capacitacion de micro, pequeñas, medianas empresas y organizaciones de la economia social y solidaria, contribuyendo a mejorar la calidad de vida de la poblacion, proyectos entre productores agropecuarios, proyectos encaminados a la proteccion y conservacion del ambiente, mediante transferencias monetarias y capacitacion especializada que contribuya a la mitigacion del desempleo.</t>
  </si>
  <si>
    <t>((Total proyectos en economia sustentable beneficiados/Total de proyectos en economia sustentable programados) *35 + ((Total de proyectos de manejo de recursos naturales beneficiados/Numero de proyectos de manejo de recursos naturales programados) *.25+ ((Total de Apoyos economicos a las mujeres y los hombres que se interesen y/o realicen actividades agropecuarias entregados/ Total de Apoyos economicos a las mujeres y los hombres que se interesen y/o realicen actividades agropecuarias programados) * 25 + ((Total de capacitaciones a beneficiarios realizadas/ Total de capacitaciones a beneficiarios programadas) *15)</t>
  </si>
  <si>
    <t>Expedientes de los proyectos, los cuales podran ser consultados en la Direccion General de Medio Ambiente, Desarrollo Sustentable y Fomento Economico, ubicada en calle Benito Juarez 68, Col. Tlalpan Centro, C.P. 14000, Alcaldia de Tlalpan.</t>
  </si>
  <si>
    <t>Contribuir a mitigar el desempleo, proteger y conservar los recursos naturales y la superficie agropecuaria, garantizar el derecho a un medio ambiente sano y el derecho a la alimentacion, Incrementar la produccion y rentabilidad de las unidades economicas, que permitan a las poblaciones desocupadas y no asalariadas ejercer su derecho humano al trabajo y subsanar el acceso limitado a derechos y servicios basicos como el derecho al agua y el acceso a la energia electrica, a traves del acceso a ecotecnologias.</t>
  </si>
  <si>
    <t>Las personas cuentan con proyectos autosustentables que incentivan el crecimiento de la economia local y el cuidado del medio ambiente.</t>
  </si>
  <si>
    <t>Economia Sustentable: Impulsar la creacion y fortalecimiento de micro, pequeñas y medianas empresas, sociedades cooperativas, proyectos ecoturisticos, asi como, impulsar emprendimientos en las areas de comercializacion y capacitacion en temas especificos contando con la supervision y acompañamiento en campo por parte de la Unidad Tecnico Operativa a las unidades economicas apoyadas, con el objetivo de coadyuvar a la sostenibilidad de las unidades economicas en el mercado, incorporando a personas en condicion de desempleo con alguna vocacion productiva.</t>
  </si>
  <si>
    <t>Rosalba Hernandez Martinez</t>
  </si>
  <si>
    <t>Direccion General de Medio Ambiente, Desarrollo Sustentable y Fomento Economico</t>
  </si>
  <si>
    <t>Manejo de recursos naturales: Implementar proyectos que vayan encaminados a la proteccion y conservacion del ambiente, fomentando la participacion activa de las y los posesionarios o usufructuarios de este territorio, permitiendo a los posesionarios de tierras, bosques y comunidades de hecho y a los habitantes de los pueblos originarios ubicados dentro de la Alcaldia Tlalpan, realizar actividades de conservacion, mantenimiento y restauracion del suelo, agua y monitoreo de la biodiversidad del suelo de conservacion para mantener los servicios ecosistemicos y la proteccion de Areas Naturales Protegidas en sus distintas categorias.</t>
  </si>
  <si>
    <t>Produccion Agropecuaria: Con el fin de fomentar las actividades productivas rurales sustentables de la Alcaldia Tlalpan, se otorgara apoyos economicos a las mujeres y los hombres de ejidos y comunidades, a las y los pequeños propietarios y a las y los posesionarios o arrendatarios que se interesen y/o realicen actividades agropecuarias, apoyando los programas de trabajo que contribuyan a la recuperacion de tierras ociosas y al impulso de los cultivos nativos de Tlalpan, asi mismo se brindara capacitacion de manera virtual o presencial que promueva entre los productores involucrarse en el diseño e implementacion de acciones que contribuyan con alcanzar el objetivo denominado hambre cero, a traves del aprendizaje tecnico de buenas practicas para mejorar la produccion y comercializacion de sus productos.</t>
  </si>
  <si>
    <t>Ecotecnologias: Se pretende reducir el problema de abastecimiento de agua, disminuir el gasto familiar por la obtencion del recurso y capacitar a los habitantes en materia de educacion ambiental acerca del cuidado y aprovechamiento racional del agua, a traves de un proceso de capacitacion y concientizacion previo para el beneficiario sobre las implicaciones de implementar eco tecnologias y los habitos que requieren adaptarse al proceso de cosecha de agua de lluvia y de energia solar a traves de paneles solares, se pretende reducir el problema de abastecimiento de agua, disminuir el gasto familiar por la obtencion del recurso y capacitar a los habitantes en materia de educacion ambiental acerca del cuidado y aprovechamiento racional del agua.</t>
  </si>
  <si>
    <t>La desercion escolar es una problematica preponderante que se busca antender mediante acciones que favorecen la continuidad de estudios entre los alumnos, como un componenete clave para el desarrollo integrar de los Tlalpenses.</t>
  </si>
  <si>
    <t>Realizar acciones orientadas a coadyuvar en la alimentacion y desarrollo de personas vulnerables.</t>
  </si>
  <si>
    <t>Niños y niñas desde niñas y niños de entre 1 año y hasta 3 años 11 meses de edad, que residan preferentemente en la Alcaldia Tlalpan que acuden a Estancias Infantiles Tlalpan.</t>
  </si>
  <si>
    <t>Impulsar el desarrollo integral de las infancias de la Alcaldia Tlalpan, a traves de garantizar un servicio de cuidado y atencion infantil otorgado por las estancias infantiles incorporadas a esta accion social, buscando contribuir a la materializacion del derecho de las familias, el derecho al cuidado, el derecho a la salud, el derecho al trabajo y el derecho a la educacion en el contexto social y familiar en el que se desarrollaran los infantes usuarios de esta accion social. Lo anterior, sin menoscabo de tambien fortalecer la materializacion del resto de los derechos humanos mencionados en el rubro correspondiente en los presentes lineamientos de operacion.</t>
  </si>
  <si>
    <t>Niños y niñas dede niñas y niños de entre 1 año y hasta 3 años 11 meses de edad, que residan preferentemente en la Alcaldia Tlalpan que acuden a “ESTANCIAS INFANTILES-TLALPAN" reciben atencion.</t>
  </si>
  <si>
    <t>Niños entre 1 año y 3 años 11 meses de edad, incluyendo niñas y niños con discapacidad cuyas madres, padres o tutores legales residan preferentemente en la Alcaldia Tlalpan, o que tengan su centro de trabajo en la Alcaldia Tlalpan reciben el servicio de cuidado y atencion infantil.</t>
  </si>
  <si>
    <t>((Total de apoyos economicos para el cuidado y atencion infantil (en estancias infantilesentregados/ Total de apoyos economicos para el cuidado y atencion infantil ( en estancias infantiles) programado * 100)</t>
  </si>
  <si>
    <t>Listas de Asistencia, evidencia documental que puede encontrarse en la Direccion General de Desarrollo Social.</t>
  </si>
  <si>
    <t>Contrarrestar de forma inmediata y a mediano plazo los perjuicios economicos, laborales y sociales que pudieren tener los padres y/o madres o tutores legales, al no contar con un espacio seguro donde dejar a sus hijos (as) mientras ellos cumplen su jornada laboral.</t>
  </si>
  <si>
    <t>Contribuir con el servicio de cuidado y atencion infantil durante el ejercicio fiscal 2023, a las niñas y niños usuarios de las Estancias.</t>
  </si>
  <si>
    <t>Otorgar apoyos economicos para que niñas y niñas entre 1 año y 3 años 11 meses de edad, incluyendo niñas y niños con discapacidad cuyas madres, padres o tutores legales residan preferentemente en la Alcaldia Tlalpan, o que tengan su centro de trabajo en la Alcaldia Tlalpan reciben el servicio de cuidado y atencion infantil.</t>
  </si>
  <si>
    <t>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t>
  </si>
  <si>
    <t>En la Alcaldia Tlalpan hay personas en zonas de escasos recursos, que no cuentan con acceso pleno a la cultura, educacion, libre esparcimiento y alimentacion, lo que produce un bajo Indice de Desarrollo Social y un rezago en los ambitos mencionados.</t>
  </si>
  <si>
    <t>Se realizan acciones en la Alcaldia Tlalpan que coadyuvan en mejorar la calidad de vida de las familias que perciben menos recursos economicos.</t>
  </si>
  <si>
    <t>Poblacion Tlalpense de escasos recursos economicos, que desean mejorar su calidad de vida.</t>
  </si>
  <si>
    <t>Brindar acceso programas sociales que contribuyan a que la poblacion Tlalpense se desarrolle en el ambito social y cuente con acceso a diversos servicios e insumos lo que contribuye a su desarrollo.</t>
  </si>
  <si>
    <t>Disminucion del rezago social.</t>
  </si>
  <si>
    <t>Numero de Personas beneficiarias que reciben apoyos economicos o en especie, que contribuyen a mejorar su calidad de vida y con ello pueden solventar sus nececidades basicas.</t>
  </si>
  <si>
    <t>((Total de Apoyos economicos o en especie a jovenes que estan interesados en acceder al nivel medio superior entregados / Total de Apoyos economicos o en especie a jovenes que estan interesados en acceder al nivel medio superior programados) *14 +((Total de Apoyos economicos o en especie con el fin de proveer internet a niños con rezago educativo entregados/ Total de Apoyos economicos o en especie con el fin de proveer internet a niños con rezago educativo programados) * 14+ ((Total de apoyos economicos o en especie para la formacion musical de los integrantes de la Camerata infantil y Juvenil de Tlalpan entregados// Total de apoyos economicos o en especie para la formacion musical de los integrantes de la Camerata infantil y Juvenil de Tlalpan programados) *14 +((Total de apoyos economicos o en especie a niñas, niños y adolescentes a traves de sus cuidadores y/o tutores entregados/ Total de apoyos economicos o en especie a niñas, niños y adolescentes a traves de sus cuidadores y/o tutores programados) *14 + (Total de apoyos economicos o en especie a habitantes de la Alcaldia Tlalpan en la promocion de la salud entregados/ Total de apoyos economicos o en especie a habitantes de la Alcaldia Tlalpan en la promocion de la salud programados) *14 + (( Total de apoyos economicos o en especie a habitantes de la Alcaldia Tlalpan que realicen actividades fisicas y deportiva entregados/ Total de apoyos economicos o en especie a habitantes de la Alcaldia Tlalpan que realicen actividades fisicas y deportiva programados) *14 + ((Total de apoyos economicos o en especie a "colectivos juveniles” que desarrollen e implementen proyectos que atiendan problematicas juveniles en sus comunidades entregados/ implementen proyectos que atiendan problematicas juveniles en sus comunidades programados)*14 +(Total de de Apoyos a personas beneficiarias denominadas facilitadores que desarrollan diversas actividades en beneficio de la poblacion Tlalpense entregados / Total de Apoyos a personas beneficiarias denominadas facilitadores que desarrollan diversas actividades en beneficio de la poblacion Tlalpense programados) *16)</t>
  </si>
  <si>
    <t>Listas de asistencia, ordenes de pago entregadas, registros de personas atendidas, las cuales estaran disponibles para consulta en las siguientes Direcciones : Direccion General de Derechos Culturales y Educativos, Direccion General de Desarrollo Social y Direccion General de Planeacion del Desarrollo, asimismo en la siguiente direccion electronica: http://repositorio.tlalpan.gob.mx:8080/</t>
  </si>
  <si>
    <t>Acciones continuas para que la poblacion Tlalpense cuente con acceso a diversos servicios que incrementen su calidad de vida.</t>
  </si>
  <si>
    <t>La poblacion se desarrolla en todos los ambitos, generando un progreso continuo de la demarcacion.</t>
  </si>
  <si>
    <t>Otorgar apoyos economicos o en especie, a jovenes de tercer grado de secundaria, y aquellos que han concluido este nivel educativo provenientes de cualquiera de las escuelas secundarias publicas ubicadas en la Alcaldia Tlalpan y jovenes residentes de la demarcacion, interesados en presentar el examen del Concurso de Asignacion a la EMS 2023, convocado por la COMIPEMS.</t>
  </si>
  <si>
    <t>Claudia Isela Ramìrez Pineda</t>
  </si>
  <si>
    <t>Direccion General de Derechos Culturales y Educativos</t>
  </si>
  <si>
    <t>Otorgar apoyos economicos o en especie con el fin de proveer del servicio de Internet a niños con rezago educativo y que encuentran en desigualdad de oportunidades, que se residan en las zonas de bajo indice de desarrollo social en la alcaldia Tlalpan, asimismo se capacitaran facilitadores que coadyuvaran en el seguimiento de el programa social que se implemente. contribuyendo a mejorar su calidad de vida y solventar sus necesidades basicas.</t>
  </si>
  <si>
    <t>Otorgar apoyos economicos o en especie para la formacion musical de los integrantes de la Camerata infantil y Juvenil de Tlalpan, para extender y ampliar los derechos sociales de la atencion a grupos vulnerables y no vulnerables, garantizando el acceso a la formacion musical, promoviendo el pleno ejercicio de los derechos culturales, mejorando la calidad de vida de los habitantes de esta Alcaldia.</t>
  </si>
  <si>
    <t>Otorgar apoyos economicos o en especie a niñas, niños y adolescentes a traves de sus cuidadores y/o tutores, que permitan contribuir a su desarrollo, promoviendo el ejercicio de los derechos humanos de niñas, niños y adolescentes en condicion de orfandad mediante talleres, actividades y acciones didacticas y contribuir a mejorar su calidad de vida y con ello solventen sus necesidades basicas.</t>
  </si>
  <si>
    <t>Otorgar apoyos economicos o en especie a habitantes de la Alcaldia Tlalpan en la promocion de la salud relacionadas con la tutela responsable de animales de compañia y la prevencion de enfermedades zoonoticas de manera presencial y a distancia.</t>
  </si>
  <si>
    <t>Otorgar apoyos economicos o en especie a habitantes de la Alcaldia Tlalpan que realicen actividades fisicas y deportivas en diferentes disciplinas, en diferentes espacios deportivos de la Alcaldia, para fomentar la practica de actividades fisicas y deportivas en los habitantes de la demarcacion. Para contribuir a mejorar su calidad de vida.</t>
  </si>
  <si>
    <t>Otorgar apoyos economicos o en especie a "colectivos juveniles” que desarrollen e implementen proyectos que atiendan problematicas juveniles en sus comunidades.</t>
  </si>
  <si>
    <t>Otorgar apoyos economicos a personas beneficiarias denominadas facilitadores que coadyuven a desarrollar las siguientes actividades: 1 ) Identificar obstaculos en via publica que dificulten la movilidad, reportar y canalizar a diferentes areas de la Alcaldia para su atencion correspondiente. 2) Prevencion de las violencias, como orientacion psicologica, juridica, establecer mecanismos y acciones para concientizar a la poblacion en general. 3 ) impartir asesorias educativas presenciales o virtuales, a traves de la utilizacion de medios electronicos y plataformas digitales. 4) Realizacion y disfrute de actividades artisticas, ludicas y de oficios en la poblacion Tlalpense que busca generar una vida mas recreativa, cultural y artistica por medio de los Centros de Artes y Oficios. 5) impartir talleres ludicos, formativos, participativos y ocupacionales de manera personal o mediante materiales audiovisuales a personas que habiten en zonas de muy bajo y bajo indice de desarrollo social. 6) Servicios de mejoramiento y mantenimiento de espacios publicos, en colonias, barrios, pueblos originarios y unidades habitacionales de la Alcaldia Tlalpan, que padecen conflictos sociales o requieren mejoramiento de su entorno fisico. 7) Implementar actividades del programa social brindando accesibilidad a la informacion de programas y servicios mediante la difusion y contacto directo con la ciudadania. Propiciar la organizacion y realizacion de actividades que fortalezcan la organizacion vecinal en las colonias, barrios, pueblos originarios y unidades y conjuntos habitacionales de la demarcacion Tlalpan.</t>
  </si>
  <si>
    <t>Jesus Jimenez Martinez</t>
  </si>
  <si>
    <t>Direccion General de Planeacion del Desarrollo</t>
  </si>
  <si>
    <t>Personas adultas mayores que viven en zonas de muy bajo y bajo Indice de Desarrollo Social no acceden a actividades recreativas, de autocuidado de la salud y no cuentan con redes de apoyo.</t>
  </si>
  <si>
    <t>Se realizan acciones en la Alcaldia Tlalpan que promueven el pleno ejercicio de los derechos humanos, economicos, sociales y culturales de los adultos mayores a traves de actividades que promueven el cuidado, la inlcusion y su bienestar.</t>
  </si>
  <si>
    <t>Personas adultas mayores que viven en zonas de bajo Desarrollo Social.</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</si>
  <si>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</si>
  <si>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</si>
  <si>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Personas adultas mayores que participan en los colectivos y redes de apoyo.</t>
  </si>
  <si>
    <t>((Total de apoyos economicos a personas mayores de 60 años en estado de vulnerabilidad entregados/Total de apoyos economicos a personas mayores de 60 años en estado de vulnerabilidad programados)*40)+((Total de capacitaciones impartidas por facilitadores de servicios/Total de capacitaciones programadas a impartir por facilitadores de servicios)*40)+(Total de acompañamientos y asesorias brindadas por los facilitadores de servicios/Total de acompañamientos y asesorias programadas)*20)</t>
  </si>
  <si>
    <t>Listas de asistencia, ordenes de pago entregadas, registros de personas atendidas, las cuales estaran disponibles para consulta en la Direccion de Atencion a Grupos Prioritarios, ubicada en el interior del Parque Juana de Asbaje, calle Moneda s/n, Col. Tlalpan Centro, C.P. 14000, Alcaldia de Tlalpan.</t>
  </si>
  <si>
    <t>Personas adultas mayores que se incorporen a formas colectivas en favor de sus derechos.</t>
  </si>
  <si>
    <t>Las personas adultas mayores son incluidas y autonomas.</t>
  </si>
  <si>
    <t>Otorgar apoyos economicos a personas mayores de 60 años en estado de vulnerabilidad agrupados en colectivos</t>
  </si>
  <si>
    <t>Capacitacion de personas facilitadoras de servicios, que les permita contar con las herramientas necesaria para impulsar la construccion de un modelo de envejecimiento, mediante formas de organizacion colectiva y la participacion en la cultura de los cuidados.</t>
  </si>
  <si>
    <t>Por medio de las personas facilitadores, se brinda acompañamiento, asesorias e informacion sobre el autocuidado y cuidado a personas mayores y sus familias residentes de colonias de muy bajo y bajo indice de desarrollo social, generando la cultura de los cuidado.</t>
  </si>
  <si>
    <t>((Total de apoyos economicos o en especie a mujeres victimas de violencia de genero entregados / Total de apoyos economicos o en especie a mujeres victimas de violencia de genero programados) *35 + ((Total de apoyos economicos a facilitadores de servicio entregados/ total de apoyos economicos a facilitadores de servicios programados) *35 + (Total de apoyos economicos o en especie a mujeres que desarrollen proyectos economicos, comunitarios, culturales, educativos. Entregados/ Total de apoyos economicos o en especie a mujeres que desarrollen proyectos economicos, comunitarios, culturales, educativos. Programados) *30).</t>
  </si>
  <si>
    <t>Listas de asisencia a las actividade de formacion y capacitacion. Registros de mujeres atendidas en prevencion de la violencia y acceso a la justicia. Reportes. http://micrositiotransparencia.tlalpan.cdmx.gob.mx/index.html</t>
  </si>
  <si>
    <t>Proporcionar apoyos a traves de acciones que mejoren las condiciones de la poblacion en situacion de vulnerabilidad, durante el ejercicio 2023.</t>
  </si>
  <si>
    <t>Eficienta la ayuda a los habitantes y son oportunamente atendidosde acuerdo a sus necesidades inmediatas.</t>
  </si>
  <si>
    <t>Brindar apoyos economicos a personas con discapacidad permanente que vivan en la Alcaldia Tlalpan y 10 facilitadores que apoyan en el proceso de registro. 2.- Brindar talleres sobre derechos de las personas con discapacidad, lenguaje incluyente, lengua de señas mexicana y sistema de lecto-escritura braille. 3.- Dar 5 sesiones de capacitacion para personas cuidadoras. 4.- Brindar talleres a las personas servidoras publicos en materia de discapacidad, lenguaje incluyente y lengua de señas mexicana. 5.- Promover proyectos de inclusion economica para personas con discapacidad</t>
  </si>
  <si>
    <t>Apoyos economicos a deportistas destacados y prospectos deportivos 2023; Ayudas economicas para cubrir gastos de participacion en eventos deportivos 2023: XVII Carrera Tlalpense 10 km. 2023; XV Circuito Tlalpense de Pista y Campo 2023</t>
  </si>
  <si>
    <t>Apoyos de emergencia social a personas con situacion de vulnerabiliad en la Alcaldia Tlalpan</t>
  </si>
  <si>
    <t>Apoyo alimentario a las familias de Tlalpan por una emergencia sanitaria o desastre natural</t>
  </si>
  <si>
    <t>Apoyos de emergencia por desatres naturales a las familias de Tlalpan que sean afectadas en sus bienes.</t>
  </si>
  <si>
    <t>Apoyo de la economia familiar en temporada invernal, reparto de cobijas y chamarras.</t>
  </si>
  <si>
    <t>02CD15</t>
  </si>
  <si>
    <t>Fortalecer y ampliar las garantias del acceso a los grandes derechos sociales y humanos de los habitantes de la Demarcacion, en condiciones de igualdad y equidad, con perspectiva de genero y sin discriminacion, en especial de las poblaciones con mayor vulnerabilidad; promover el crecimiento economico sustentable para el bienestar de las personas y el desarrollo urbano y sostenible del territorio, con espacios publicos modernos, seguros e incluyentes, donde convivan y protejan el medio ambiente, potenciando los beneficios de su conservacion, libre de violencias, delitos y riesgos por la implementacion de programas y servicios publicos orientados hacia la prevencion y cultura de paz, con base en procesos innovadores de gobernanza para asegurar la planeacion, el control y seguimiento, asi como la evaluacion de la gestion publica, a efecto de que se realice con transparencia; se rindan cuentas; y permita brindar una atencion integral a la demanda de tramites y solicitudes de informacion publica desagregada; al contar con los recursos y conectividad necesaria.</t>
  </si>
  <si>
    <t>Ser una Alcaldia en la que se garantice el ejercicio de los derechos humanos, con igualdad y perspectiva de genero, para el bienestar social de todas las personas, sin discriminacion; se promueva la prosperidad y el desarrollo urbano sustentable y sostenible; se rescaten y preserven las tradiciones que permitan vivir en el marco de una cultura de paz y legalidad; con programas y servicios efectivos que generen un ambiente de seguridad y proteccion integral ante los riesgos y las amenazas; por el esfuerzo conjunto entre ciudadanos participativos y un buen Gobierno.</t>
  </si>
  <si>
    <t>Datos del Censo de Poblacion y Vivienda 2020. UBICACION GEOGRAFICA. Se ubica en la zona centro-oriente de la Ciudad de Mexico. Colinda al norte con la Alcaldia Gustavo A. Madero, en el extremo este con el Municipio de Nezahualcoyotl, Estado de Mexico; al sur con la alcaldia Iztacalco y al oeste con Cuauhtemoc. EXTENSION TERRITORIAL. Cuenta con una extension de 3,342 hectareas, 2.24% del territorio de la Ciudad de Mexico. Comprende 3,220 manzanas, distribuidas en 80 colonias, en cuatro coordinaciones territoriales y la sede de la alcaldia. ASPECTOS DEMOGRAFICOS. Cuenta con 443 mil 704 habitantes, 47.4% son hombres y 52.6% mujeres, cifra que significa un aumento del 3.7% de habitantes con respecto a la Encuesta Intercensal 2015. DENSIDAD DE POBLACION. El numero de personas por hectarea ha disminuido, debido al alto numero de poblacion en busca de nuevas alternativas de vivienda, por la sustitucion de los usos de suelo habitacionales en areas centricas; carencia de zonas de reserva para crecimiento urbano; alto costo del suelo y disminucion de las tasas de crecimiento de la poblacion. Sin embargo, presenta una densidad mas alta que la Ciudad de Mexico y es una de las cinco demarcaciones de la entidad con mas habitantes por hectarea. DISTRIBUCION POR GRUPOS DE EDAD. Los menores de 15 años, representan el 17.6%, El grupo de 15 a 64 años, paso de 69.6% a 70.2%; y en la poblacion mayor de 65 años, de 11.6% a 12.2%. Lo que implica una amplia demanda escolar en todos los niveles escolares (basico, medio superior y superior) y, una creciente necesidad de atencion, para con los adultos mayores. Proyecciones para 2025, indican que esta tendencia seguira acentuandose. PRESENCIA INDIGENA. El total de personas que hablan lengua indigena es de 4 mil 921 habitantes, 1.1% de la poblacion total, disminuyo en un 0.3% con respecto a 2015. El 2.3% de la poblacion de la Alcaldia se reconoce como indigena y 2.3% como afrodescendiente PREDOMINAN MUJERES. Mas hogares con jefatura femenina, de 40.5% en 2015 a 41.3% En 2020. Al analizar la distribucion por genero de la poblacion geriatrica de 65 y mas: de cada cien personas, 59 son mujeres y 41 hombres. PERFIL EDUCATIVO. Promedio de escolaridad 11.46 años. Viven 49 mil 335 niños, de entre seis y catorce años, 46 mil 595 de ellos, asisten a la escuela. En 2020, muchos niños no se inscribieron, pasando de 97.6% a 93.9% la matricula, por la pandemia COVID-19. ASPECTOS SOCIOECONOMICOS. Poblacion Economicamente Activa (PEA), 214 mil 700 personas, de las cuales, 97.7%, es decir, 205 mil 39 estaban ocupadas. La poblacion ocupada en el sector secundario se redujo en 1.9%, en cambio, el sector terciario o servicios tuvo crecimiento de 29.7%, y en el sector primario se ocupan solo el 0.09%. La Poblacion Economicamente Inactiva (PEI) es de 4.9%, integrada por estudiantes, amas de casa, jubilados o pensionados y personas con discapacidad. La poblacion economicamente activa se viene reduciendo, producto del envejecimiento paulatino de sus habitantes. El porcentaje de desocupacion ha decrecido de forma lenta, para el 2010 fue de 9 mil 975 personas que represento el 5.3% y para 2020 se ubico en 2.3%. NIVEL DE INGRESOS DE LA POBLACION TRABAJADORA. Para el tercer trimestre de 2020 poco mas del 23% percibia hasta un salario minimo, aunque la mayoria de las personas 55.73% se concentran en el rubro de mas de un salario hasta tres salarios minimos, que significa una amplia presencia de sectores de bajos ingresos, distribucion similar a la de la Ciudad de Mexico INDICE DE MARGINALIDAD Y CALIDAD DE VIDA. Para 2021, el Consejo Nacional de Poblacion refiere que Venustiano Carranza ocupa el onceavo lugar de las demarcaciones: Analfabetismo (15 Años y mas) 0.6; PEA con hasta 2 salarios minimos 32.3; Vivienda sin drenaje 0.2; Vivienda sin energia electrica 0.1; Vivienda sin agua entubada 3.8; y Vivienda con piso de tierra 0.3 ACTIVIDAD ECONOMICA. Segun datos del Censo Economico 2019, El 6.3% de las unidades economicas se ubicaban dentro de la demarcacion, donde destaca el comercio al por mayor y al por menor, con 17 mil 305 establecimientos mercantiles, los cuales ocuparon a 45 mil 974 personas, 34.5% del total de personas empleadas de la demarcacion. El sector terciario registro mas recintos economicos y personal ocupado, en hoteleria, asi como alimentos y bebidas, con 4 mil 77 (13.9%) y 19 mil 833 (14.08%), respectivamente. La actividad industrial, construccion e industrias manufactureras, registraron Mil 730 unidades (5.9% del total) con 11 mil 374 (8.5%) personas ocupadas.</t>
  </si>
  <si>
    <t>1.- Fortalecer y ampliar las garantias del acceso a los grandes derechos sociales y humanos de los habitantes de la Demarcacion, efecto de crear condiciones mas equitativas de vida, principalmente para las poblaciones con mayor vulnerabilidad. 2.- Promover el crecimiento economico sustentable con mayor bienestar social para las personas, en el territorio de la demarcacion que no ponga en riesgo su vida y seguridad, conviva con el medio ambiente, lo proteja, potencie los beneficios de su conservacion y mejore su calidad de vida. 3. Generar una convivencia ciudadana pacifica y solidaria, libre de violencias y delitos con programas publicos orientados hacia la prevencion y una cultura de paz para brindar proteccion y seguridad a las personas frente a los riesgos y las amenazas. 4. Promover la participacion de los habitantes de la Alcaldia, mediante procesos innovadores de gobernanza que fortalezcan la planeacion, el control, seguimiento y la evaluacion de la gestion publica con transparencia y rendicion de cuentas; que les permita tener una atencion integral de los servicios y tramites de manera simple, oportuna y eficiente; consultar informacion publica desagregada; y contar con los recursos y conectividad tecnologica necesaria.</t>
  </si>
  <si>
    <t>Deficientes mecanismos de operacion para la atencion ciudadana en la Alcaldia Venustiano Carranza.</t>
  </si>
  <si>
    <t>Eficientes mecanismos de operacion para la atencion ciudadana en la Alcaldia Venustiano.</t>
  </si>
  <si>
    <t>Habitantes de la Alcaldia Venustiano Carranza que asciende a 443,704 personas.</t>
  </si>
  <si>
    <t>Los habitantes de la Alcaldia Venustiano Carranza gozan de un gobierno democratico, transparente e incluyente que atiende de manera eficiente las demandas de sus ciudadanos.</t>
  </si>
  <si>
    <t>Indice que mide el avance de implementacion del Modelo integral de atencion ciudadana, verificaciones administrativas, supervisiones en la via publica, asi como, la atencion de asuntos juridicos de la Alcaldia.</t>
  </si>
  <si>
    <t>((Implementacion del Modelo integral de atencion ciudadana realizado/ Implementacion del Modelo integral de atencion ciudadana programado)* 25%) + ((Atencion de asuntos juridicos realizada/ Atencion de asuntos juridicos programada)* 25%) + ((Verificaciones administrativas en establecimientos mercantiles, construcciones y mercados publicos realizadas/ Verificaciones administrativas en establecimientos mercantiles, construcciones y mercados publicos programadas)* 25%) + ((Supervisiones y reordenamiento de la via publica realizadas/ Supervisiones y reordenamiento de la via publica programadas)* 25%)</t>
  </si>
  <si>
    <t>Pagina de transparencia de la Alcaldia https://www.vcarranza.cdmx.gob.mx/transparencia.html</t>
  </si>
  <si>
    <t>Implementacion del Modelo integral de atencion ciudadana</t>
  </si>
  <si>
    <t>Lic. Ana Laura Hernandez Arvizu</t>
  </si>
  <si>
    <t>Coordinadora de Ventanilla Unica de Tramites y Responsable de las Areas de Atencion Ciudadana (RAAC)</t>
  </si>
  <si>
    <t>Atencion de asuntos juridicos</t>
  </si>
  <si>
    <t>Mtro. Jose Abraham Millan Villa</t>
  </si>
  <si>
    <t>Director de Asuntos Juridicos</t>
  </si>
  <si>
    <t>Verificaciones administrativas en establecimientos mercantiles, construcciones y mercados publicos</t>
  </si>
  <si>
    <t>Lic. Hector Israel Rodriguez Hernandez</t>
  </si>
  <si>
    <t>Director de Gobierno</t>
  </si>
  <si>
    <t>Supervisiones y reordenamiento de la via publica</t>
  </si>
  <si>
    <t>Aumento en la comision de delitos que afecta a la poblacion que habita y transita en la Alcaldia Venustiano Carranza.</t>
  </si>
  <si>
    <t>Disminucion en la comision de delitos que afecta a la poblacion que habita y transita en la Alcaldia Venustiano Carranza.</t>
  </si>
  <si>
    <t>Los habitantes de la Alcaldia Venustiano Carranza disfrutan de un ambiente seguro y libre de violencias en su transito por la demarcacion.</t>
  </si>
  <si>
    <t>Indice que mide el avance de patrullajes y supervisiones, atenciones de emergencias, estudios y controles estadisticos e instalacion de camara de seguridad en retornos por la Alcaldia para la prevencion del delito.</t>
  </si>
  <si>
    <t>((Patrullajes y Supervisiones realizadas/ Patrullajes y Supervisiones programadas)* 25%) + ((Atencion de Emergencias realizadas/ Atencion de Emergencias programadas)* 25%) + ((Estudios y Controles Estadisticos realizados/ Estudios y Controles Estadisticos programados)* 25%) + ((Instalacion de camaras de seguridad realizada/ Instalacion de camaras de seguridad programada)* 25%)</t>
  </si>
  <si>
    <t>La percepcion de seguridad y bienestar entre los ciudadanos de la Alcaldia Venustiano Carranza aumenta en beneficio de la Ciudad de Mexico</t>
  </si>
  <si>
    <t>Patrullajes y Supervisiones realizados</t>
  </si>
  <si>
    <t>Jose Alfredo Tolentino Martinez</t>
  </si>
  <si>
    <t>Director General de Seguridad Ciudadana</t>
  </si>
  <si>
    <t>Atencion de Emergencias realizadas</t>
  </si>
  <si>
    <t>Estudios y Controles Estadisticos realizados</t>
  </si>
  <si>
    <t>Instalacion de camaras de seguridad (retornos seguros)</t>
  </si>
  <si>
    <t>Deficiente prestacion de servicios publicos basicos en la Alcaldia Venustiano Carranza.</t>
  </si>
  <si>
    <t>Eficiente prestacion de servicios publicos basicos en la Alcaldia Venustiano Carranza.</t>
  </si>
  <si>
    <t>La poblacion de la Alcaldia Venustiano Carranza disfruta de los servicios publicos para satisfacer sus necesidades basicas y con ello mejorar su calidad de vida.</t>
  </si>
  <si>
    <t>Indice que mide el avance en la atencion a solicitudes de suministro de agua a la poblacion, recoleccion de residuos solidosy mantenimiento y conservacion de areas verdes de la Alcaldia.</t>
  </si>
  <si>
    <t>((Solicitudes de suministro de agua potable recibidas/ Solicitudes de suministro de agua potable programadas a atender)* 34%) + ((Toneladas de residuos solidos urbanos recolectados/ Toneladas de residuos solidos urbanos programados a recolectar)* 33%) + ((Mantenimiento y conservacion de areas verdes y arbolado urbano y cuidado del medio ambiente realizado/ Mantenimiento y conservacion de areas verdes y arbolado urbano y cuidado del medio ambiente programado)* 33%)</t>
  </si>
  <si>
    <t>Los habitantes de la Alcaldia Venustiano Carranza disfrutan de una mejor calidad de vida a traves servicios publicos suficientes y de calidad que se les ofrecen.</t>
  </si>
  <si>
    <t>Suministro de agua potable en carros tanque (pipas)</t>
  </si>
  <si>
    <t>Mario Castillo Aguado</t>
  </si>
  <si>
    <t>Director de Obras</t>
  </si>
  <si>
    <t>Recoleccion de residuos solidos urbanos</t>
  </si>
  <si>
    <t>Edgar Muñoz Morales</t>
  </si>
  <si>
    <t>Director de Servicios Urbanos</t>
  </si>
  <si>
    <t>Mantenimiento y conservacion de areas verdes y arbolado urbano y cuidado del medio ambiente</t>
  </si>
  <si>
    <t>Insuficientes oportunidades de desarrollo educativo, artistico y deportivo en la Alcaldia Venustiano Carranza.</t>
  </si>
  <si>
    <t>Suficientes oportunidades de desarrollo educativo, artistico y deportivo en la Alcaldia Venustiano Carranza.</t>
  </si>
  <si>
    <t>Indice que mide el avance de actividades y eventos culturales, recreativos y deportivos, entrega de apoyos para atletas, conjuntos deportivos y apoyo a festividades, tradiciones y costumbres de la Alcaldia</t>
  </si>
  <si>
    <t>((Actividades y eventos culturales, recreativos y deportivos realizados/ Actividades y eventos culturales, recreativos y deportivos programados)* 25%) + ((Apoyos para atletas en competencia y entregadores entregados entregados/ Apoyos para atletas en competencia y entregadores entregados programados)* 25%) + ((Entrega de conjuntos deportivos entregados/ Entrega de conjuntos deportivos programados)* 25%) + ((Apoyo a festividades, tradiciones y constumbres entregados/ Apoyo a festividades, tradiciones y constumbres. programados)* 25%)</t>
  </si>
  <si>
    <t>Actividades y eventos culturales, recreativos y deportivos</t>
  </si>
  <si>
    <t>D.Manuel Vargas Cardone</t>
  </si>
  <si>
    <t>Director de Cultura, Recreacion y Deporte.</t>
  </si>
  <si>
    <t>Apoyos para atletas en competencia y entregadores entregados</t>
  </si>
  <si>
    <t>Entrega de conjuntos deportivos</t>
  </si>
  <si>
    <t>Apoyo a festividades, tradiciones y constumbres.</t>
  </si>
  <si>
    <t>Insuficiente capacidad de atencion para la salud de la poblacion de la Alcaldia Venustiano Carranza.</t>
  </si>
  <si>
    <t>Suficiente capacidad de atencion para la salud de la poblacion de la Alcaldia Venustiano Carranza.</t>
  </si>
  <si>
    <t>La poblacion de la Alcaldia Venustiano Carranza recibe programas, actividades y jornadas en salud para la atencion y prevencion de enfermedades para garantizar salud digna y vida saludable.</t>
  </si>
  <si>
    <t>Indice que mide el avance de los servicios y atenciones medicas que entrega la Alcaldia.</t>
  </si>
  <si>
    <t>((Servicios medicos gratuitos otorgados/ Servicios medicos gratuidos programados)* 50%) + ((Atencion en la Unidad de Salud Medica y Post COVID-19 otorgada/ Atencion en la Unidad de Salud Medica y Post COVID-19 programada)* 50%)</t>
  </si>
  <si>
    <t>Los habitantes de la Alcaldia Venustiano Carranza acceden a un servicio de salud con atencion oportuna que incrementa el control de enfermedades detectadas, asi como la disminucion de la poblacion afectada.</t>
  </si>
  <si>
    <t>Servicios medicos gratuitos otorgados</t>
  </si>
  <si>
    <t>Christian Eduardo Macias Marquez</t>
  </si>
  <si>
    <t>Director de Equidad de Genero y Promocion Social</t>
  </si>
  <si>
    <t>Atencion en la Unidad de Salud Medica y Post COVID 19</t>
  </si>
  <si>
    <t>Insuficientes servicios integrales para animales con dueño de la Alcaldia Venustiano Carranza.</t>
  </si>
  <si>
    <t>Suficientes servicios integrales para animales con dueño de la Alcaldia Venustiano Carranza.</t>
  </si>
  <si>
    <t>Los distintos tipos de animales con dueño de la Alcaldia Venustiano Carranza.</t>
  </si>
  <si>
    <t>Otorgar servicios integrales para la tutela responsable de los animales con dueño de la Alcaldia Venustiano Carranza.</t>
  </si>
  <si>
    <t>Porcentaje que mide el avance de los servicios de atencion animal proporcionados por la Alcaldia.</t>
  </si>
  <si>
    <t>((Servicios de atencion animal otorgados/ Servicios de atencion animal programados)* 100)</t>
  </si>
  <si>
    <t>Los dueños de animales acceden a servicios integrales para su cuidado y tenencia, asi como, una mejor calidad de vida</t>
  </si>
  <si>
    <t>Servicios de atencion animal otorgados</t>
  </si>
  <si>
    <t>Director de Equidad de Genero y Promocion Social.</t>
  </si>
  <si>
    <t>Niñas y Niños de 0 – 5.11 años de la Alcaldia Venustiano Carranza.</t>
  </si>
  <si>
    <t>Porcentaje que mide el avance en la atencion y alimentacion que se le otorga a los niños y niñas inscritos en los Centros de Desarrollo Infantil Cendis</t>
  </si>
  <si>
    <t>((Atencion y alimentacion a niños y niñas inscritos en los Centros de Desarrollo Infantil Cendi's otorgada/ Atencion y alimentacion a niños y niñas inscritos en los Centros de Desarrollo Infantil Cendi's programada)* 100)</t>
  </si>
  <si>
    <t>Atencion y alimentacion a niños y niñas inscritos en los Centros de Desarrollo Infantil Cendis</t>
  </si>
  <si>
    <t>La disminucion de las actividades turisticas y productivas desaceleran la generacion de empleos en la Alcaldia Venustiano Carranza.</t>
  </si>
  <si>
    <t>El aumento de las actividades turisticas y productivas reactivan la generacion de empleos en la Alcaldia Venustiano Carranza.</t>
  </si>
  <si>
    <t>La poblacion de la Alcaldia Venustiano Carranza se beneficia del crecimiento economico que genera fuentes de empleo mediante el desarrollo de actividades turisticas, comerciales y productivas.</t>
  </si>
  <si>
    <t>Indice que mide el avance de la promocion y vinculacion al empleo, promocion y fomento encomico y asesorias para la gestion de creditos realizadas por la Alcaldia.</t>
  </si>
  <si>
    <t>((Promocion y vinculacion al empleo realizada/ Promocion y vinculacion al empleo programada)* 34%) + ((Promocion y fomento economico realizada/ Promocion y fomento economico programada)* 33%) + ((Asesorias para la gestion de creditos realizadas/ Asesorias para la gestion de creditos programadas)* 33%)</t>
  </si>
  <si>
    <t>El crecimiento economico y generacion de empleos a traves del impulso de la Mypimes y negocios locales en la Alcaldia aumenta la derrama economica que contribuye al desarrollo de la Ciudad de Mexico.</t>
  </si>
  <si>
    <t>Promocion y vinculacion al empleo</t>
  </si>
  <si>
    <t>Lic. Oscar Rogelio Leon Rodriguez</t>
  </si>
  <si>
    <t>Coordinador de Fomento Economico, Cooperativo y Promocion al Empleo</t>
  </si>
  <si>
    <t>Promocion y fomento economico</t>
  </si>
  <si>
    <t>Asesoria para gestion de creditos</t>
  </si>
  <si>
    <t>Deficiente infraestructura para la prestacion de servicios publicos basicos en la Alcaldia Venustiano Carranza.</t>
  </si>
  <si>
    <t>Eficiente infraestructura para la prestacion de servicios publicos basicos en la Alcaldia Venustiano Carranza.</t>
  </si>
  <si>
    <t>Los habitantes de la Alcaldia Venustiano Carranza gozan de Infraestructura publica de calidad para la prestacion de servicios que satisfagan sus necesidades.</t>
  </si>
  <si>
    <t>Indice que mide el avance de la rehabilitacion y mantenimiento de la infraestructura vial y alumbrado publico asi como, la construccion, rehabilitacion y mantenimiento de edificios y espacios publicos de la Alcaldia.</t>
  </si>
  <si>
    <t>((Rehabilitacion y mantenimiento de la infraestructura vial realizado/ Rehabilitacion y mantenimiento de la infraestructura vial programado)* 50%) + ((Construccion, rehabilitacion y mantenimiento de Edificios y Espacios Publicos. realizado/ Construccion, rehabilitacion y mantenimiento de Edificios y Espacios Publicos. programado)* 30%) + ((Mantenimientos alumbrado publico realizados/ Mantenimientos alumbrado publico programados)* 20%)</t>
  </si>
  <si>
    <t>Rehabilitacion y mantenimiento de la infraestructura vial (banquetas, guarniciones y carpeta asfaltica)</t>
  </si>
  <si>
    <t>Construccion, rehabilitacion y mantenimiento de Edificios y Espacios Publicos.</t>
  </si>
  <si>
    <t>Mantenimiento y conservacion de la red de alumbrado publico</t>
  </si>
  <si>
    <t>C.P. Arturo Salmeron Garcia</t>
  </si>
  <si>
    <t>Insuficiente suministro de agua en cantidad y calidad para los habitantes de la Alcaldia Venustiano Carranza.</t>
  </si>
  <si>
    <t>Suficiente suministro de agua en cantidad y calidad para los habitantes de la Alcaldia Venustiano Carranza.</t>
  </si>
  <si>
    <t>La poblacion de la Alcaldia Venustiano Carranza disfruta de su derecho al acceso del agua.</t>
  </si>
  <si>
    <t>Porcentaje que mide el avance de la rehabilitacion y mantenimiento de la infraestructura de agua potable de la Alcaldia.</t>
  </si>
  <si>
    <t>((Rehabilitacion y mantenimiento de la infraestructura de agua potable realizado/ Rehabilitacion y mantenimiento de la infraestructura de agua potable programado)* 100)</t>
  </si>
  <si>
    <t>Los habitantes de la Alcaldia disfrutan del acceso continuo, suficiente y salubre del agua potable derivado de las condiciones optimas de la red del sistema de aguas</t>
  </si>
  <si>
    <t>Rehabilitacion y mantenimiento de la infraestructura de agua potable</t>
  </si>
  <si>
    <t>Deficiente funcionamiento de la infraestructura de la red secundaria de drenaje y alcantarillado que afecta a la Alcaldia Venustiano Carranza.</t>
  </si>
  <si>
    <t>Eficiente funcionamiento de la infraestructura de la red secundaria de drenaje y alcantarillado que afecta a la Alcaldia Venustiano Carranza.</t>
  </si>
  <si>
    <t>Los habitantes de la Alcaldia Venustiano Carranza cuentan con adecuada infraestructura de la red secundaria de drenaje y alcantarillado, para cubrir los servicios basicos de sanidad.</t>
  </si>
  <si>
    <t>Porcentaje que mide el avance de la Rehabilitacion y mantenimiento de la infraestructura de drenaje, alcantarillado y saneamiento de la Alcaldia.</t>
  </si>
  <si>
    <t>((Rehabilitacion y mantenimiento de la infraestructura de drenaje, alcantarillado y saneamiento. realizado/ Rehabilitacion y mantenimiento de la infraestructura de drenaje, alcantarillado y saneamiento. programado)* 100)</t>
  </si>
  <si>
    <t>Los habitantes de la Alcaldia disfrutan de una red secundaria de drenaje y alcantarillado que cubre sus necesidades de sanidad y contribuye a un mejor desagüe en tiempos de lluvia que evita inundaciones temporales en colonias</t>
  </si>
  <si>
    <t>Rehabilitacion y mantenimiento de la infraestructura de drenaje, alcantarillado y saneamiento.</t>
  </si>
  <si>
    <t>Deficiente programacion para los gastos administrativos necesarios para la operacion de la Alcaldia Venustiano Carranza.</t>
  </si>
  <si>
    <t>Eficiente programacion para los gastos administrativos necesarios para la operacion de la Alcaldia Venustiano Carranza.</t>
  </si>
  <si>
    <t>Areas administrativas y operativas de la Alcaldia Venustiano Carranza (Direcciones Generales, Direcciones Ejecutivas, Direcciones de area, Coordinaciones y Gerencias).</t>
  </si>
  <si>
    <t>La Alcaldia Venustiano Carranza cuenta con los recursos necesarios para el buen desarrollo de sus funciones.</t>
  </si>
  <si>
    <t>La Alcaldia Venustiano Carranza utiliza eficientemente sus recursos para la generacion de bienes y servicios de calidad que ofrece a su poblacion</t>
  </si>
  <si>
    <t>Estela Iturbide Garcia</t>
  </si>
  <si>
    <t>Directora de Recursos Materiales, Abastecimientos y Servicios</t>
  </si>
  <si>
    <t>Alcaldia Venustiano Carranza.</t>
  </si>
  <si>
    <t>La Alcaldia Venustiano Carranza cuenta con los recursos necesarios para cubrir con las obligaciones judiciales sin riesgos para su operacion.</t>
  </si>
  <si>
    <t>Porcentaje que mide el avance de los juicios laborales y laudos realizados por la Alcaldia</t>
  </si>
  <si>
    <t>((total de juicios y laudos realizados/total de juicios y laudos programados) *100</t>
  </si>
  <si>
    <t>La Alcaldia Venustiano Carranza atiende y resuelve los juicios y laudos de su competencia favorablemente</t>
  </si>
  <si>
    <t>Lic. Jose Baeza Moran</t>
  </si>
  <si>
    <t>Insuficiente capacidad de reaccion ante las situaciones de riesgo que pueda sufrir la poblacion de la Alcaldia Venustiano Carranza.</t>
  </si>
  <si>
    <t>Suficiente capacidad de reaccion ante las situaciones de riesgo que pueda sufrir la poblacion de la Alcaldia Venustiano Carranza.</t>
  </si>
  <si>
    <t>La poblacion de la Alcaldia Venustiano Carranza posee las previsiones necesarias ante situaciones de riesgo para salvaguardar su integridad.</t>
  </si>
  <si>
    <t>95%</t>
  </si>
  <si>
    <t>Indice que mide el avance de atenciones a emergencias y riesgos y los cursos y platicas de orientacion e informacion en materia de proteccion civil de la Alcaldia.</t>
  </si>
  <si>
    <t>((Atencion a emergencias y riesgos realizada/ Atencion a emergencias y riesgos programada)* 50%) + ((Cursos y platicas de orientacion e informacion en materia de proteccion civil realizados/ Cursos y platicas de orientacion e informacion en materia de proteccion civil programados)* 50%)</t>
  </si>
  <si>
    <t>Atencion a emergencias y riesgos.</t>
  </si>
  <si>
    <t>Dr.Jorge Frias Rivera</t>
  </si>
  <si>
    <t>Cursos y platicas de orientacion e informacion en materia de proteccion civil</t>
  </si>
  <si>
    <t>Insuficientes mecanismos democraticos de participacion ciudadana en la toma de decisiones para la determinacion de proyectos de mejora para las unidades territoriales de la Alcaldia Venustiano Carranza.</t>
  </si>
  <si>
    <t>Suficientes mecanismos democraticos de participacion ciudadana en la toma de decisiones para la determinacion de proyectos de mejora para las unidades territoriales de la Alcaldia Venustiano Carranza.</t>
  </si>
  <si>
    <t>Incluir las decisiones de la ciudadania para la definicion de proyectos de obras y servicios, equipamiento e infraestructura urbana para las unidades territoriales de la Alcaldia Venustiano Carranza.</t>
  </si>
  <si>
    <t>Enrique Taboada Sanchez</t>
  </si>
  <si>
    <t>Director Ejeutivo de Participacion Ciudadana</t>
  </si>
  <si>
    <t>Enrique Taboada Sanchez; Jose Alfredo Tolentino Martiniez; Adolfo Hernandez Garcia; C.P. Arturo Salmeron Garcia</t>
  </si>
  <si>
    <t>Director Ejeutivo de Participacion Ciudadana; Director General de Seguridad Ciudadana; Director General de Obras y Desarrollo Urbano; Director General de Servicios Urbanos</t>
  </si>
  <si>
    <t>Las escasas competencias en la formacion de las mujeres de la demarcacion inciden en mayores niveles de desigualdad y pobreza, la dependencia economica, falta de libertad y nulo o bajo nivel de empoderamiento, aunado al riesgo de ser victimas de violencia de genero, colocan a las mujeres en estado de vulnerabilidad.</t>
  </si>
  <si>
    <t>Mediante este Programa Social, se busca contribuir a que los sectores vulnerables, como lo son las madres jefas de familia, para mejorar la calidad de vida de las familias en la Alcaldia Venustiano Carranza, de modo que puedan acceder a condiciones sociales y economicas mas equitativas e incluyentes.</t>
  </si>
  <si>
    <t>Mujeres de 18 a 54 años 11 meses de edad, de escasos recursos, de cualquiera de las 80 colonias de la demarcacion.</t>
  </si>
  <si>
    <t>1.- Contribuir en la formacion academica y profesional de las mujeres de la demarcacion 2.- Contribuir a generar una mayor igualdad de genero en el mercado laboral. 3.-Contribuir a la mejora de la economia familiar de las personas beneficiarias del programa. 4.- Contribuir a abatir la brecha de desigualdad existente en la participacion de las mujeres en el mercado laboral. 5.-Coadyuvar a la autonomia economica de las mujeres a fin de que puedan participar en la construccion de la sociedad y sean ejemplo a seguir.</t>
  </si>
  <si>
    <t>Coadyuvar a la autonomia economica de las mujeres beneficiarias de este programa social residentes en la demarcacion territorial de Venustiano Carranza, que participen en algun curso de capacitacion, mediante el otorgamiento de un apoyo economico.</t>
  </si>
  <si>
    <t>Mide trimestralmente los avances porcentuales que tienen las variables que integran el Programa Presupuestario S, respecto a su programacion anual con base a una ponderacion anual constante determinada conforme a la relevancia de las acciones programadas, lo cual permite identificar el grado de cumplimiento de las metas, para tener los elementos de toma de decisiones de correccion o de seguimiento.</t>
  </si>
  <si>
    <t>(Apoyos economicos y capacitacion entregados en el periodo / Apoyos economicos y capacitacion programados al año * 1.0)</t>
  </si>
  <si>
    <t>Padron de beneficiarios y plataforma de transparencia informe mensual del programa</t>
  </si>
  <si>
    <t>Contribuir en la formacion academica y profesional de las mujeres de la demarcacion generando una mayor igualdad de genero en el mercado laboral, mejorando la economia familiar de las mujeres emprendedoras, contribuyendo a abatir la brecha de desigualdad existente en la participacion de las mujeres en el mercado laboral para que puedan participar en la construccion de la sociedad y sean un ejemplo a seguir.</t>
  </si>
  <si>
    <t>Operar el Programa Social Apoyo a Mujeres Emprendedoras</t>
  </si>
  <si>
    <t>Apoyo de capacitacion para mejorar las oportunidades en el campo laboral a mujeres</t>
  </si>
  <si>
    <t>Coordinador de Fomento Econòmico, Cooperativo y Promociòn al Empleo</t>
  </si>
  <si>
    <t>La poblacion total de la Alcaldia segun datos del ultimo censo de poblacion y vivienda 2020 del Instituto Nacional de Estadistica y Geografia, es de 443,704 habitantes, el grueso de su poblacion de personas mayores de 50 años de edad es de aproximadamente 136,899, de acuerdo con el informe de la CEPAL, denominado Derechos de las personas mayores, Retos para la interdependencia y autonomia, de 2017, un gran numero de cuidadores no remunerados son personas mayores, que a menudo se ocupan de sus parejas, familiares o amigos. Lo que no les permite el goce pleno de los Derechos Economicos, Sociales y Culturales.</t>
  </si>
  <si>
    <t>Contribuir a que las personas mayores de 50 a 67 años 11 meses de edad, de escasos recurso, que coadyuvan con el cuidado y la formacion educativa de los menores de edad o de alguna persona con discapacidad, de modo que obtengan reconocimiento mediante un apoyo economico por realizar un trabajo no remunerado, elevando su calidad de vida.</t>
  </si>
  <si>
    <t>Personas mayores de entre 50 a 67 años 11 meses de edad, de escasos recursos, personas con discapacidad auditiva y personas con discapacidad motriz, residentes en la Alcaldia de Venustiano Carranza</t>
  </si>
  <si>
    <t>1.- Contribuir a reducir la brecha de exclusion social que padecen las personas mayores de 50 años. 2.- Fortalecer los valores en la formacion de las niñas y niños al cuidado de los adultos mayores de 50 años que se encuentran en los hogares de la demarcacion territorial de venustiano carranza. 3.-Implementar acciones con la vision de equidad de genero. 4.-Contribuir a la mejora de la economia familiar de las personas beneficiarias del programa. 5. Fomentar la integracion de los grupos menos favorecidos a la sociedad para impulsar su desarrollo personal y que generen vinculos de convivencia social. 6. Otorgar un aparato auditivo o dos, segun sea el caso, a personas con Discapacidad Auditiva, con el objeto de garantizar una mejor calidad de vida y reducir las desigualdades que su condicion genera. 7. Favorecer a que las Personas con Discapacidad Motriz, que requieran una silla de ruedas, puedan acceder a una mejor calidad de vida que permita una movilidad efectiva.</t>
  </si>
  <si>
    <t>A traves del apoyo a las personas mayores de 50 a 67 años 11 meses por el reconocimiento en la formacion y cuidado de los integrantes del hogar dependientes, se contribuye al sano desarrollo de la poblacion, operar acciones sociales para beneficio de los habitantes de la demarcacion, permitiendo el acceso apoyos en especie contribuyendo a mejorar las condiciones de vida de las personas con discapacidad auditiva y/o motriz a traves de la entrega de uno o dos aparatos auditivos o aparatos ortopedicos, a fin de promover su autonomia acercandolos mas a un entorno de igualdad de oportunidades y derechos que fortalezcan y faciliten su integracion social y familiar, promoviendo el sentido de pertenencia e identificacion con su comunidad.</t>
  </si>
  <si>
    <t>((Apoyos economicos entregados en el periodo / Apoyos economicos programados al año * 0.5)+(Apoyos en especie entregados en el periodo / Apoyos en especie programados al año * 0.5))</t>
  </si>
  <si>
    <t>Padron de beneficiarios y plataforma de transparencia. informe mensual del programa. informe trimestral de avance fisico financiero</t>
  </si>
  <si>
    <t>Se contribuye a que la poblacion menos favorecida economicamente de la demarcacion tenga acceso a niveles de vida dignos y a una mejor integracion social, contribuyendo a que los adultos formadores del hogar obtengan una retribucion por los beneficios que aportan con el cuidado a personas en situacion vulnerable. Se contribuye a que la poblacion con discapacidad pueda acceder a mejores condiciones de vida mediante la utilizacion de aparatos auxiliares que les ayuden a integrarse a la sociedad en condiciones de igualdad, permitiendoles su acceso a los ambientes educativos y laborales en mejores condiciones.</t>
  </si>
  <si>
    <t>Otorgar Apoyos economicos a Personas Mayores Formadores del Hogar.</t>
  </si>
  <si>
    <t>Entrega de Aparatos Auditivos y Ortopedicos a Personas con Discapacidad Auditiva o Motriz.</t>
  </si>
  <si>
    <t>Al analizar la respuesta de acuerdo con la OSIG, se observa que las personas con identidades de genero no normativas declaran una mayor prevalencia de discriminacion percibida (mujeres trans 74.4%, hombres trans 74.8, personas con otras identidades de genero no normativas 80.2%). Los principales motivos reportados son los asociados con expresiones de genero, tales como el aspecto fisico (59.3%), la forma de vestir (49.5%) y la manera de hablar (42.6%).</t>
  </si>
  <si>
    <t>Contribuir a mejorar la calidad de vida de las personas pertenecientes a la poblacion de la Diversidad Sexual, fortalecer su desarrollo personal y el pleno ejercicio de sus derechos, mediante un apoyo economico que les permita llevar a cabo tramites legales, recibir atencion medica o la compra de bienes basicos asociados al cuidado de su salud, para traslado, diligencias, asistencia y atencion en materia de justicia.</t>
  </si>
  <si>
    <t>Personas pertenecientes a la diversidad sexual.</t>
  </si>
  <si>
    <t>1. Garantizar un ingreso economico que les permita acceder a servicios juridicos, de salud y de justicia. 2. Contribuir a mejorar la calidad de vida de personas con orientacion sexual o identidad de genero no normativa. 3. Coadyuvar a erradicar la exclusion y discriminacion.</t>
  </si>
  <si>
    <t>El presente programa social, busca atender a personas de la Diversidad Sexual, residentes en la Alcaldia Venustiano Carranza, contribuyendo a erradicar la discriminacion y promover los derechos de las personas de la Diversidad Sexual.</t>
  </si>
  <si>
    <t>(Apoyos economicos entregados en el periodo / Apoyos economicos programados al año * 1.0)</t>
  </si>
  <si>
    <t>Padron de beneficiarios, documentacion interna de la Direccion General de Desarrollo Social, de la Direccion Ejecutiva de Participacion Ciudadana,Direccion Ejecutiva de Planeacion y Fomento Economico.</t>
  </si>
  <si>
    <t>Se contribuye a que la poblacion con identidades de genero no normativa de la demarcacion tenga acceso a niveles de vida dignos y a una mejor integracion social, propiciando el acceso a mejores condiciones economicas. Todo derivado de los programa sociales establecidos por este Organo Politico Administrativo.</t>
  </si>
  <si>
    <t>Operar el Programa Social APOYO A POBLACION DE LA DIVERSIDAD SEXUAL</t>
  </si>
  <si>
    <t>La poblacion vulnerable y de escasos recursos economicos corre el riesgo constante de sufrir la consecuencia negativa de las crisis economicas, al no poder disfrutar plenamente del derecho humano a la alimentacion, consumiendo una dieta precaria que no les permite obtener los nutrientes necesarios para su desarrollo integral y el mantenimiento de su salud, exponiendolos a enfermedades.</t>
  </si>
  <si>
    <t>Otorgar programas sociales a personas en situacion de calle, para coadyuvar al acceso a una alimentacion digna, a servicios asistenciales y a la integracion social.</t>
  </si>
  <si>
    <t>Personas en condicion de calle.</t>
  </si>
  <si>
    <t>1. Garantizar alimentacion y atencion a paersonas en situacion de calle en el Centro de Servicio Social. 2. Garantizar un ingreso economico que les permita acceder a servicios juridicos, de salud y de justicia. 3. Contribuir a mejorar la calidad de vida de personas en situacion de calle. 4. Coadyuvar a erradicar la exclusion y discriminacion. 5. Ofrecer servicios de atencion asistencial a las personas en situacion de calle que contribuyan a mejorar su condicion humana y/o coadyuven a una reinsercion familiar y social. 6. Atender a personas en situacion de calle a traves del Centro de Servicio Social, brindando servicios asistenciales. 7. Promover el proceso de integracion laboral de las personas en situacion de calle. 8. Promover la capacitacion integral para el empleo o autoempleo a personas en situacion de calle usuarias del Centro de Atencion y Proteccion a Personas en Situacion de Calle. 9. Otorgar un apoyo economico a personas en situacion de calle usuarias del Centro de Atencion y Proteccion a Personas en situacion de calle, como un ingreso complementario durante el proceso de formacion e integracion laboral.</t>
  </si>
  <si>
    <t>Coadyuvar con el desarrollo fisico, motor y socioemocional armonico y adecuado, de los niños niñas de la Alcaldiay a festejos de fin de año dignos a familias pertenecientes a grupos sociales vulnerables, abatiendo las diversas desventajas economicas, sociales, educativas y discriminatorias que enfrentan dada su condicion, y tienen mayores probabilidades de padecer exclusion, asi como para personas en situacion de calle para lograr su inclusion social y se ingreso al mercado laboral con la finalidad de un cambio en su situacion de vida.</t>
  </si>
  <si>
    <t>Mide trimestralmente los avances porcentuales que tienen las variables que integran el Programa Presupuestario U, respecto a su programacion anual con base a una ponderacion anual constante determinada conforme a la relevancia de las acciones programadas, lo cual permite identificar el grado de cumplimiento de las metas, para tener los elementos de toma de decisiones de correccion o de seguimiento.</t>
  </si>
  <si>
    <t>(Raciones alimenticias otorgadas en el periodo / Raciones alimenticias programadas al año * 1.0)</t>
  </si>
  <si>
    <t>Padron de beneficiarios y plataforma de transparencia. Informe mensual del programa. Informe trimestral de avance fisico financiero</t>
  </si>
  <si>
    <t>Se contribuye a que la poblacion menos favorecida economicamente de la demarcacion tenga acceso a niveles de vida dignos y a una mejor integracion social. Todo derivado de los programa sociales establecidos por este Organo Politico Administrativo.</t>
  </si>
  <si>
    <t>Brindar alimentacion y atencion a personas en situacion de calle en el Centro de Servicios Social</t>
  </si>
  <si>
    <t>Otorgar programas sociales a adultos mayores, niñas y niños y personas en situacion de calle, para coadyuvar al acceso a una alimentacion digna, a servicios asistenciales y a la integracion social.</t>
  </si>
  <si>
    <t>Adultos mayores residentes o con servicio de dia en Casa hogar "Arcelua Nuto de Villamichel" y poblacion adulta mayor de 60 años o mas, residente de la Alcaldia Venustiano Carranza, miembros de algun grupo constituido de adultos mayores de la demarcacion.</t>
  </si>
  <si>
    <t>1. Fomentar la integracion de los grupos menos favorecidos a la sociedad para impulsar su desarrollo personal y que generen vinculos de convivencia social. 2. Fomentar la participacion de los adultos mayores en eventos deportivos, culturales y recreativos para fomentar su integracion solcial. 3. Brindar alimentacion y atencion a adultos mayores en la Casa Hogar "Arcelia Nuto de Villamichel"; 4. Brindar un juego de pants a adultos mayores miembros de algun grupo constituido.</t>
  </si>
  <si>
    <t>Operar programas y acciones sociales a los adultos mayores de la demarcacion, para coadyuvar al acceso a una alimentacion digna y adecuada y promover su integracion social a traves de fomentar su identidad y su participacion en actividades deportivo recreativas, entre otras.</t>
  </si>
  <si>
    <t>((Raciones alimenticias otorgadas en el periodo / Raciones alimenticias programadas al año * 0.03)+(pants entregados al periodo/pants programados a entregar en el periodo*0.97))</t>
  </si>
  <si>
    <t>Padron de beneficiarios y plataforma de transparencia. Informe mensual del programa</t>
  </si>
  <si>
    <t>Brindar alimentacion y atencion a adultos mayores en la Casa Hogar Arcelia Nuto de Villamichel.</t>
  </si>
  <si>
    <t>Otorgrar pants a adultos mayores inscritos en los grupos constituidos.</t>
  </si>
  <si>
    <t>La etapa mas determinante en la vida de todo ser humano es la niñez, ya que se sientan las bases de su desarrollo fisico, motor y socioemocional, por lo que cuando se es niño y se pertenece a un grupo social vulnerable, se enfrentan a diversas desventajas economicas, sociales, educativas y discriminatorias, puesto que, dada su condicion, tienen mayores probabilidades de padecer exclusion. La entrega de juguetes resulta importante ya que popularmente el juego se le identifica con diversion, pero su trascendencia es mucho mayor, ya que jugando se desarrollan aptitudes fisicas, inteligencia emocional, creatividad, imaginacion, capacidad intelectual y habilidades sociales, contribuyendo a una mejor salud mental en tiempos de pandemia.</t>
  </si>
  <si>
    <t>Fomentar y preservar las tradiciones, evitando las diferencias sociales de manera que se contribuya a abatir la discriminacion y promover la sana convivencia familiar que coadyuve al fortalecimiento del tejido social brindando alegria a la niñez de la Alcaldia, coadyuvar a las familias de escasos recursos de la alcaldia a tener un festejo de finde año tradicional en beneficio de su economia y fomentando la conservacion de nuestras tradiciones. Brindar opciones de inclusion social y laboral a personas en situacion de calle mediante la capacitacion para el trabajo..</t>
  </si>
  <si>
    <t>Esta accion social tiene como poblacion objetivo a las niñas, niños y adolescentes con discapacidad, familias, que habiten en la Alcaldia Venustiano Carranza, preferentemente en las colonias que presentan bajo indice de Desarrollo Social, que se encuentran en estado de vulnerabilidad o de escasos recursos., asi como personas en situacion de calle que pernoctan en la alcaldia.</t>
  </si>
  <si>
    <t>1. Fomentar la integracion de los grupos menos favorecidos a la sociedad para impulsar su desarrollo personal y que generen vinculos de convivencia social. 2. Otorgar juguetes; 3. Favorecer la identidad social con su Alcaldia; 4. Asegurar el derecho humano a la recreacion. 5. Apoyar la economia familiar; 6. Realizar eventos recreativos. 7. Garantizar un ingreso economico que les permita acceder a servicios juridicos, de salud y de justicia. 8. Contribuir a mejorar la calidad de vida de personas con orientacion sexual o identidad de genero no normativa. 9. Coadyuvar a erradicar la exclusion y discriminacion. 10. Ofrecer servicios de atencion asistencial a las personas en situacion de calle que contribuyan a mejorar su condicion humana y/o coadyuven a una reinsercion familiar y social. 11. Atender a personas en situacion de calle a traves del CENTRO DE SERVICIO SOCIAL, brindando servicios asistenciales. 12. Promover el proceso de integracion laboral de las personas integrantes de las poblaciones callejeras. 13. Promover la capacitacion integral para el empleo o autoempleo a personas en situacion de calle usuarias del Centro de Atencion y Proteccion a Personas en Situacion de Calle. 14. Otorgar un apoyo economico a personas en situacion de calle usuarias del Centro de Atencion y Proteccion a Personas en Situacion de Calle, como un ingreso complementario durante el proceso de formacion e integracion laboral.</t>
  </si>
  <si>
    <t>((Apoyos economicos entregados en el periodo / Apoyos economicos programados al año * 0.4)+(Apoyos en especie entregados en el periodo / Apoyos en especie programados al año * 0.6))</t>
  </si>
  <si>
    <t>Se contribuye a que la poblacion infantil menos favorecida economicamente de la demarcacion tenga acceso a juguetes adecuados a su edad y las familias de eescasos recursos a un alimento tradiicional sin menoscabo a su economia familiar favoreciendo la conservacion de tradiciones, que propicien una una mejor integracion social, propiciando un desarrollo fisico y psicologico adecuado. Se contribuye a que la poblacion residente o usuaria del Centro de Servicio Social, permitiendo incorporarlos al mercado laboral, de forma que se reduzcan las brechas de desigualdad economica que favorezca el reconocimiento, respeto, proteccion, promocion, goce y ejercicio de los derechos humanos laborales, bajo los principios de igualdad y no discriminacion.Todo derivado de las Acciones sociales establecidas por este Organo Politico Administrativo.</t>
  </si>
  <si>
    <t>Entrega de Juguetes a Niños y Niñas Habitantes de la Alcaldia Venustiano Carranza en el Festejo del Dia de los Reyes Magos</t>
  </si>
  <si>
    <t>D. Manuel Vargas Cardone</t>
  </si>
  <si>
    <t>Director de Cultura, Recreacion y Deporte</t>
  </si>
  <si>
    <t>Otorgar Apoyo para la capacitacion laboral a la poblacion del Centro de Servicio Social</t>
  </si>
  <si>
    <t>Entrega de Pavos Naturales a Familias de Ecasos Recursos</t>
  </si>
  <si>
    <t>Apoyos de mantenimiento y conservacion de unidades habitacionales</t>
  </si>
  <si>
    <t>Director Ejecutivo de Participacion Ciudadana</t>
  </si>
  <si>
    <t>02CD16</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</si>
  <si>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Atencion de Seguridad Ciudadana contra la criminalidad y delincuencia en todas sus modalidades, con la finalidad de reducir los indices de inseguridad y mejorar la percepcion ciudadana en seguridad; que contribuyan a disminuir los niveles delictivos, a fortalecer la paz social y la confianza hacia la figura policial, mediante un enfoque integral de contencion, correccion y prevencion en conjunto con las acciones del Gobierno de Mexico y Gobierno de la Ciudad de Mexico, las instancias policiales y de procuracion de justicia, los diferentes sectores publicos y con la comunidad en general.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</si>
  <si>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</si>
  <si>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Alcaldia Xochimilco se localiza al sur de la capital de Mexico, con una superficie total de 122 kms2, 20% de suelo urbano y 80% suelo de conservacion. Con una poblacion de 442,178 habitantes.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Se hacen palpables sus problematicas y necesidades, atencion a grupos vulnerables, mujeres, adolescentes y niños, impulsar actividades economicas y productivas, mejoramiento y ampliacion de los servicios atencion medica, mejoramiento de servicios basicos, abastecimiento de agua potable, control de crecimiento urbano, proteccion y conservacion de las areas de conservacion, mejoramiento de vialidades, transporte publico, seguridad publica, ambulantaje, entre otros. Bajo este contexto, el desarrollo de la Alcaldia Xochimilco debe plantearse bajo el aprovechamiento racional y sustentable de las potencialidades contenidas en su territorio, caracteristicas, recursos naturales, poblacion, actividades economicas, sociales y culturales, esto con la vision de mejorar la calidad de vida de sus habitantes.</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</si>
  <si>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</si>
  <si>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Deficientes mecanismos de operacion para la atencion ciudadana en la Alcaldia Xochimilco.</t>
  </si>
  <si>
    <t>Eficientes mecanismos de operacion para la atencion ciudadana en la Alcaldia Xochimilco.</t>
  </si>
  <si>
    <t>Habitantes de la Alcaldia Xochimilco que asciende a 442,178 personas.</t>
  </si>
  <si>
    <t>Los habitantes de la Alcaldia Xochimilco gozan de un gobierno democratico, transparente e incluyente que atiende de manera eficiente las demandas de sus ciudadanos.</t>
  </si>
  <si>
    <t>Indice que mide el avance en la implementacion del Programa Presupuestario “Gobierno y atencion ciudadana”, en sus acciones: Convenios de obra con colaboracion ciudadana, Jornadas de imagen con participacion ciudadana, Platicas informativas sobre derechos de las niñas, niños y adolescentes, Platicas informativas sobre igualdad sustantiva, Accion social de concursos, Recuperaciones de espacios publicos y levantamientos topograficos, Jornada notarial y jornada agraria, Operativos para la regulacion del comercio formal e informal y panteones, Jornada de difusion de los derechos humanos.</t>
  </si>
  <si>
    <t>((Convenios de obra con colaboracion ciudadana Realizados / Convenios de obra con colaboracion ciudadana Programados)*0.20) + ((Jornadas de imagen con participacion ciudadana Realizadas/Jornadas de imagen con participacion ciudadana Programadas)*0.20)+((Platicas informativas sobre derechos de las niñas, niños y adolescentes Realizadas/Platicas informativas sobre derechos de las niñas, niños y adolescentes Programadas)*0.05)+((Platicas informativas sobre igualdad sustantiva Realizadas/Platicas informativas sobre igualdad sustantiva Programadas)*0.05)+((Accion social de concursos Realizados / Accion social de concursos Programados)*0.15)+((Recuperaciones de espacios publicos y levantamientos topograficos Realizados/Recuperaciones de espacios publicos y levantamientos topograficos Programados)*0.15)+((Jornada notarial y jornada agraria Realizadas/Jornada notarial y jornada agraria Programadas)*0.05)+((Operativos para la regulacion del comercio formal e informal y panteones Realizados/Operativos para la regulacion del comercio formal e informal y panteones Programados)*0.10)+((Jornada de difusion de los derechos humanos Realizadas/Jornada de difusion de los derechos humanos Programadas)*0.05).</t>
  </si>
  <si>
    <t>Informes trimestrales, pagina web oficial de la Alcaldia Xochimilco, seccion de Transparencia http://www.xochimilco.cdmx.gob.mx/transparenciaprincipal/</t>
  </si>
  <si>
    <t>Los habitantes de la Alcaldia Xochimilco gozan de un gobierno democratico, transparente e incluyente que atiende de manera eficiente las demandas de sus ciudadanos</t>
  </si>
  <si>
    <t>Convenios de obra con colaboracion ciudadana: Accion que permite la realizacion de trabajos con colaboracion de la ciudadania en donde la Alcaldia proporciona materiales y los vecinos la mano de obra.</t>
  </si>
  <si>
    <t>Juana Inesima Delgado Chavez</t>
  </si>
  <si>
    <t>Directora General de participacion ciudadana.</t>
  </si>
  <si>
    <t>Jornadas de imagen con participacion ciudadana: Conjuntamente la Alcaldia y vecinos de las diversas comunidades de la demarcacion, se llevan a cabo trabajos de limpieza desyerves y aplicacion de pintura para mejorar el entorno.</t>
  </si>
  <si>
    <t>Platicas informativas sobre Derechos de las niñas, niños y adolescentes: Espacio para el desarrollo y aprendizaje de diversos temas relacionados con los derechos de los niños, niñas y adolecentes</t>
  </si>
  <si>
    <t>Platicas informativas sobre igualdad sustantiva: Espacio para el desarrollo y aprendizaje de diversos temas relacionados con la igualdad sustantiva</t>
  </si>
  <si>
    <t>Accion social de concursos. Accion de fortalecimiento de la participacion ciudadana que contribuye a la realizacion de objetivos del programa presupuestario.</t>
  </si>
  <si>
    <t>Recuperacion de espacios publicos y leventamientos topograficos: Ejecutar los procedimientos en materia de expropiacion, de recuperacion de bienes del dominio publico (vias publicas e inmuebles) en suelo urbano y realizar levantamientos topograficos para generar opiniones que permitan solucionar obstrucciones viales, delimitacion de predios y levantamientos topograficos de las poligonales de los asentamientos humanos irregulares para obtener su plena identificacion y mitigacion y/o control legal.</t>
  </si>
  <si>
    <t>Lic. Francisco Pastrana Basurto</t>
  </si>
  <si>
    <t>Director general de asuntos juridicos y gobierno</t>
  </si>
  <si>
    <t>Jornada notarial y agraria: Se realizan jornadas en beneficio de los habitantes de la Alcaldia Xochimilco.</t>
  </si>
  <si>
    <t>Operativos para la regualcion del comercio formal e informal y panteones: Realizar operativos para regular el comercio en la demarcacion para que se desarrolle segun la normatividad aplicable a cada caso en concreto.</t>
  </si>
  <si>
    <t>Lic. Victor Hugo Muñoz Gonzalez</t>
  </si>
  <si>
    <t>Director de gobierno</t>
  </si>
  <si>
    <t>Jornada de difusion de los Derechos Humanos: Realizar platicas informativas a los habitantes de la Alcaldia Xochimilco sobre los Derechos Humanos, ademas de brindar asesoria juridica gratuita.</t>
  </si>
  <si>
    <t>Aumento en la comision de delitos que afecta a la poblacion que habita y transita en la Alcaldia Xochimilco.</t>
  </si>
  <si>
    <t>Disminucion en la comision de delitos que afecta a la poblacion que habita y transita en la Alcaldia Xochimilco.</t>
  </si>
  <si>
    <t>Los habitantes de la Alcaldia Xochimilco disfrutan de un ambiente seguro y libre de violencias en su transito por la demarcacion.</t>
  </si>
  <si>
    <t>Indice que mide el servicio integral para el mantenimiento de alarmas vecinales ya instaladas en colonias de dificil acceso y la adquisicion de vehiculos de seguridad ciudadana.</t>
  </si>
  <si>
    <t>((Servicios de mantenimiento de alarmas vecinales realizados/servicios de mantenimiento entregados)*0.10)+((Adquisicion de vehiculos de seguridad ciudadana programados/adquisicion de vehiculos de seguridad ciudadana entregados)*0.90).</t>
  </si>
  <si>
    <t>http://www.xochimilco.cdmx.gob.mx/transparenciaprincipal/</t>
  </si>
  <si>
    <t>En tres años reducir la incidencia delictiva en un 10% y fortalecer el trabajo de proximidad social entre policias y ciudadania.</t>
  </si>
  <si>
    <t>Los habitantes de la alcaldia Xochimilco disfrutan de un ambiente seguro y libre de violencias en su transito por la demarcacion</t>
  </si>
  <si>
    <t>Servicio integral para el mantenimiento de alarmas vecinales ya instaladas en colonias de dificil acceso.</t>
  </si>
  <si>
    <t>Sandra Areli Barron Martinez</t>
  </si>
  <si>
    <t>Coordinadora de seguridad ciudadana</t>
  </si>
  <si>
    <t>Adquisicion de vehiculos para seguridad ciudadana.</t>
  </si>
  <si>
    <t>Deficiente prestacion de servicios publicos basicos en la Alcaldia Xochimilco.</t>
  </si>
  <si>
    <t>Eficiente prestacion de servicios publicos basicos en la Alcaldia Xochimilco.</t>
  </si>
  <si>
    <t>La poblacion de la Alcaldia Xochimilco disfruta de los servicios publicos para satisfacer sus necesidades basicas y con ello mejorar su calidad de vida.</t>
  </si>
  <si>
    <t>Indice que mide el avance del suministro de agua potable; de la recoleccion de residuos solidos; del mantenimiento del alumbrado publico; del mantenimiento y conservacion de parques, jardines; y de la preservacion y conservacion zonas verdes naturales protegidas y de valor ambiental.</t>
  </si>
  <si>
    <t>((Total de Suministros de Agua Potable realizados/Total de Suministros de Agua Potable programados*.15) + (Total de Recoleccion de Residuos Solidos realizados/Total de Residuos Solidos programados*.10) + (Total de Mantenimientos de Alumbrado Publico realizados/Total de Mantenimientos del Alumbrado Publico programados*.10) + (Total de Mantenimientos de Parques y Jardines realizados/Total de Mantenimientos de Parques y Jardines programados*.15) + (Total de Convenios con Universidades realizados/Total de Convenio con Universidades programados*.10) + (Total de Atencion a Atencion a Areas Naturales Protegidas, Suelo de Conservacion y Areas de Valor Ambiental realizados/Total de Atencion a Atencion a Areas Naturales Protegidas, Suelo de Conservacion y Areas de Valor Ambiental programados*.20) + (Total de Vigilancias Ambientales realizadas/Total de Vigilancias Ambientales programadas*.08) + (Total de Compostaje y Produccion de Mulch realizados/Total de Compostaje y Produccion de Mulch programados*.08) + (Total de Platicas de Planeacion Ambiental realizadas/Total de Platicas de Planeacion Ambiental programadas*.04)</t>
  </si>
  <si>
    <t>Datos estadisticos emitidos por las Direcciones Generales de Servicios Urbanos y de Medio Ambiente y Desarrollo Sustentable de la Alcaldia Xochimilco. Sita en calle Gladiolas No. 161, Barrio San Pedro, Alcaldia Xochimilco, C.P. 16090, Ciudad de Mexico. http://www.xochimilco.cdmx.gob.mx/transparenciaprincipal/</t>
  </si>
  <si>
    <t>La poblacion de la Alcaldia Xochimilco disfruta de los servicios publicos para satisfacer sus necesidades basicas y con ello mejorar su calidad de vida</t>
  </si>
  <si>
    <t>Suministro de Agua Potable</t>
  </si>
  <si>
    <t>Gustavo Arias Rosas</t>
  </si>
  <si>
    <t>Recoleccion de Residuos Solidos</t>
  </si>
  <si>
    <t>Mantenimiento del Alumbrado Publico</t>
  </si>
  <si>
    <t>Mantenimiento y Conservacion de Parques y Jardines</t>
  </si>
  <si>
    <t>Convenio con Universidades</t>
  </si>
  <si>
    <t>Arq. Jose Luis Flores Vallarta</t>
  </si>
  <si>
    <t>Director de Area de Recursos Naturales</t>
  </si>
  <si>
    <t>Atencion a Areas Naturales Protegidas, Suelo de Conservacion y Areas de Valor Ambiental</t>
  </si>
  <si>
    <t>Vigilancia Ambiental</t>
  </si>
  <si>
    <t>Compostaje y Produccion de Mulch.</t>
  </si>
  <si>
    <t>Platicas de Planeacion Ambiental</t>
  </si>
  <si>
    <t>Insuficientes oportunidades de desarrollo educativo, artistico y deportivo en la Alcaldia Xochimilco.</t>
  </si>
  <si>
    <t>Suficientes oportunidades de desarrollo educativo, artistico y deportivo en la Alcaldia Xochimilco.</t>
  </si>
  <si>
    <t>((Numero de eventos culturales, civicos y deportivos realizados/numero de eventos culturales, civicos y deportivos programados)*0.31)+((mantenimientos de la Alberca Semiolimpica realizados/mantenimientos de la Alberca Semiolimpica programados)*0.12)+((numero de talleres de verano en biblioteca para niñas, niños, adolescentes y mujeres realizados/talleres de verano en bibliotecas para niñas, niños, adolescentes y mujeres programados)*0.08)+((numero de actividades culturales, recreativas con adultos mayores realizadas/numero de actividades culturales, recreativas con adultos mayores programados)*0.11)+((numero de actividades culturales y recreativas en espacios publicos de la demarcacion realizados/numero de actividades culturales y recreativas en espacios publicos programados)*0.12)+((numero de fiestas patrias en las 16 coordinaciones territoriales realizadas/numero de fiestas patrias en las 16 coordinaciones territoriales programadas)*0.08)+((total de poblacion objetivo para el deporte competitivo en jovenes/poblacion beneficiaria que reciben el apoyo economico de deporte competitivo en jovenes)*0.10)+((total de personas inscritas al medio maraton en Xochimilco/numero de personas ganadoras del medio maraton en Xochimilco)*0.02)+((total de preceptores de la demarcacion/total de preceptores de la demarcacion ganadores)*0.05)+((total de personas adultas mayores inscritas en los diferentes concursos/total de personas adultas mayores ganadores)*0.01).</t>
  </si>
  <si>
    <t>Publico en general con acceso a las diferentes manifestaciones culturales, recreativos, deportivos, civicos entre otros, de la localidad que contribuyan al desarrollo de la ciudadania generando oportunidades de accesos a una libre cultura y un manejo responsable de las medidas preventivas sanitarias.</t>
  </si>
  <si>
    <t>Eventos culturales, civicos y deportivos.</t>
  </si>
  <si>
    <t>Lic. Joaquin Praxedis Quesada</t>
  </si>
  <si>
    <t>Director de servicios culturales, recreativos y deportivos</t>
  </si>
  <si>
    <t>Mantenimineto de la alberca del centro deportivo Xochimilco.</t>
  </si>
  <si>
    <t>Talleres de verano en bibliotecas para niñas, niños y mujeres adolescentes.</t>
  </si>
  <si>
    <t>Actividades culturales, recreativas y de esparcimiento para personas adultas y adultos mayores.</t>
  </si>
  <si>
    <t>Lic. Ana Veronica Aleman Alvarado</t>
  </si>
  <si>
    <t>Directora de asistencia medica social y equidad de genero</t>
  </si>
  <si>
    <t>Actividades culturales y recreativas en espacios publicos de la demarcacion.</t>
  </si>
  <si>
    <t>Juana Onesima Delgado Chavez</t>
  </si>
  <si>
    <t>Directora general de participacion ciudadana</t>
  </si>
  <si>
    <t>Fiestas patrias en las 16 coordinaciones territoriales</t>
  </si>
  <si>
    <t>Apoyo economico parapromover el deporte competitivo en jovenes</t>
  </si>
  <si>
    <t>Premios medio maraton en Xochimilco</t>
  </si>
  <si>
    <t>Reconocimiento a los preceptores de escuelas publicas de la demarcacion.</t>
  </si>
  <si>
    <t>Concurso para personas adultas mayores para rescatar tradiciones.</t>
  </si>
  <si>
    <t>Insuficiente capacidad de atencion para la salud de la poblacion de la Alcaldia Xochimilco.</t>
  </si>
  <si>
    <t>Suficiente capacidad de atencion para la salud de la poblacion de la Alcaldia Xochimilco.</t>
  </si>
  <si>
    <t>Poblacion de la Alcaldia Xochimilco que asciende a 442,178 personas.</t>
  </si>
  <si>
    <t>La poblacion de la Alcaldia Xochimilco recibe programas, actividades y jornadas en salud para la atencion y prevencion de enfermedades para garantizar salud digna y vida saludable</t>
  </si>
  <si>
    <t>Indice que mide el avance de la implementacion de la A1=25% en Ferias de la Salud, la A2=15% en Caravanas de la Salud, la A3=10% Jornadas Integrales de la Salud, la A4=20% para la Atencion Integral de Prevencion en Delito en Adolescentes, la A5=15% en Jornadas Medico en tu Casa y en la Zona Lacustre y la A6=15% en el Mantenimiento de los Equipos Medicos Dentales.</t>
  </si>
  <si>
    <t>((Numero de ferias de la salud realizadas/numero de ferias de salud programadas)*0.25)+((Numero de caravanas de la salud realizadas/numero de caravanas de salud programadas*0.15)+((numero de jornadas de salud realizadas/numero de jornadas de salud programadas)*0.10)+((numero de adolescentes que reciben atencion integral realizadas/Numero de adolescentes que reciben atencion integral programadas)*0.20)+((numero de jornadas medico en tu casa realizadas/numero de jornadas medico en tu casa programadas*.15)+(numero de mantenimientos a equipos dentales realizadas/numero de mantenimientos a equipos medicos programados(*0.15)</t>
  </si>
  <si>
    <t>Los habitantes de la Alcaldia Xochimilco gozan de una mejor calidad de vida y atencion hacia su salud.</t>
  </si>
  <si>
    <t>Ferias de salud</t>
  </si>
  <si>
    <t>Directora de Asisyencia medica, social y equidad de genero.</t>
  </si>
  <si>
    <t>Caravanas de salud</t>
  </si>
  <si>
    <t>Jornadas integrales de salud</t>
  </si>
  <si>
    <t>Atencion integral de prevencion de violencia en delito en adolescentes.</t>
  </si>
  <si>
    <t>Jornadas de medico en tu casa y la zona Lacustre</t>
  </si>
  <si>
    <t>Mantenimiento de equipo dental</t>
  </si>
  <si>
    <t>Insuficientes servicios integrales para animales con dueño de la Alcaldia Xochimilco.</t>
  </si>
  <si>
    <t>Suficientes servicios integrales para animales con dueño de la Alcaldia Xochimilco.</t>
  </si>
  <si>
    <t>Los distintos tipos de animales con dueño de la Alcaldia Xochimilco.</t>
  </si>
  <si>
    <t>Indice que mide el avance de implementacion de de la A1=50% Esterilizaciones Masivas en felinos y caninos, A2=20% Adopciones de Caninos y Felinos, A3=30% Servicios de asistencias medico-veterinarias.</t>
  </si>
  <si>
    <t>((Numero esterilizaciones masivas realizadas/numero de esterilizaciones programadas)*0.50)+((Numero de adopciones de caninos y felinos realizadas/numero de adopciones de caninos y felinos programadas)*0.20)+((Servicios medico-veterinarias atendidas/servicios de asistencia medico-veterinarias programadas)*0.30).</t>
  </si>
  <si>
    <t>Al cierre del 2024, se espera tener un avance en el indicador del 10%, derivado del cumplimiento de las acciones realizadas en los servicios para el cuidado animal.</t>
  </si>
  <si>
    <t>Esterilizaciones masivas en felinos y caninos</t>
  </si>
  <si>
    <t>Directora de asistencia medica social y equidad de genero.</t>
  </si>
  <si>
    <t>Adopciones de felinos y caninos</t>
  </si>
  <si>
    <t>Asistencias medico-veterianarias</t>
  </si>
  <si>
    <t>Lic. Miguel Cedeño Montes de Oca</t>
  </si>
  <si>
    <t>Directos de desarrollo sustentable</t>
  </si>
  <si>
    <t>Niñas y Niños de 0 – 5.11 años de la Alcaldia Xochimilco.</t>
  </si>
  <si>
    <t>Indice que mide el numero el avance de la implementacion de la A1=.6 para inmuebles que se requieren para fungir como Centros de Desarrollo Infantil y la A2=.94 para Alimentos a Centros de Desarrollo Infantil.</t>
  </si>
  <si>
    <t>((Apoyos economicos a personas que prestan sus inmuebles como espacios para Centros de Desarrollo Infantil disponibles/Apoyo economico a personas que prestan sus inmuebles como espacios para Centros de Desarrollo Infantil programados)*0.6)+((Servicio de alimentos preparados y paquetes alimentarios entregados/ Servicio de alimentos preparados y paquetes alimentarios programados)*0.94).</t>
  </si>
  <si>
    <t>Los infantes de la Alcaldia cuentan con acceso a servicios que los impulsa en su desarrollo.</t>
  </si>
  <si>
    <t>Apoyo economico a personas que prestan sus inmuebles como espacios para Centros de Desarrollo Infantil</t>
  </si>
  <si>
    <t>Director de Servicios Culturales, Recreativos y Deportivos</t>
  </si>
  <si>
    <t>Alimentos a Centros de Desarrollo Infantil</t>
  </si>
  <si>
    <t>La disminucion de las actividades turisticas y productivas desaceleran la generacion de empleos en la Alcaldia Xochimilco.</t>
  </si>
  <si>
    <t>El aumento de las actividades turisticas y productivas reactivan la economia de la Alcaldia Xochimilco.</t>
  </si>
  <si>
    <t>Indice que mide el avance en Promocionar y Difundir actividades turisticas a traves de medios impresos, digitales y ferias. Capacitar a prestadores de servicios turisticos, productores, artesanos y publico en general. Apoyar a eventos que preserven los usos, costumbres y tradiciones.Crear canales de comercializacion a traves de ferias y/o eventos.Fomentar el turismo social a traves de visitas recreativas y de esparcimiento dirigidas a poblacion vulnerable. Mantener actualizados los padrones turisticos y economicos, a traves de acciones como verificar cedulas y/o constancias, expedir credenciales. Gestionar asesorias para la creacion de cooperativas. Impulsar la produccion primaria de la demarcacion (Servicio de Mecanicion Agricola).</t>
  </si>
  <si>
    <t>((Total de promociones y Difusiones turisticas realizadas/ Total de promociones y Difusiones turisticas programadas)*0.20)+((Total de capacitaciones realizadas/Total de capacitaciones programadas)*0.10)+((Total de eventos que preserven los usos, costumbres y tradiciones realizados/Total de eventos que preserven los usos, costumbres y tradiciones programados)*0.10)+((Total de canales de comercializacion realizados/ total de canales de comercializacion programados)*0.10)+((Total de visitas recreativas y de esparcimiento dirigidas a poblacion vulnerable realizadas/ Total de visitas recreativas y de esparcimiento dirigidas a poblacion vulnerable programadas)0*.10)+((Total de verificaciones de cedulas y/o constancias de acuerdo a los padrones turisticos realizados/ Total de verificaciones de cedulas y/o constancias de acuerdo a los padrones turisticos programados)*0.10)+((Total de asesorias para la creacion de cooperativas realizadas/Total de asesorias para la creacion de cooperativas programadas)*0.10)+((Total de Servicios de mecanizacion Agricola realizados/Total de Servicios de mecanizacion Agricola programados)*0.20).</t>
  </si>
  <si>
    <t>Los habitantes de la Alcaldia cuentan con un empleo digno,</t>
  </si>
  <si>
    <t>Promocionar y Difundir actividades turisticas a traves de medios impresos, digitales y ferias.</t>
  </si>
  <si>
    <t>Lic. Jose Luis Zaldivar Olivares</t>
  </si>
  <si>
    <t>Director General de Turismo y Fomento Economico</t>
  </si>
  <si>
    <t>Capacitar a prestadores de servicios turisticos, productores, artesanos y publico en general.</t>
  </si>
  <si>
    <t>Apoyar a eventos que preserven los usos, costumbres y tradiciones.</t>
  </si>
  <si>
    <t>Crear canales de comercializacion a traves de ferias y/o eventos.</t>
  </si>
  <si>
    <t>Fomentar el turismo social a traves de visitas recreativas y de esparcimiento dirigidas a poblacion vulnerable.</t>
  </si>
  <si>
    <t>Mantener actualizados los padrones turisticos y economicos, a traves de acciones como verificar cedulas y/o constancias, expedir credenciales.</t>
  </si>
  <si>
    <t>Gestionar asesorias para la creacion de cooperativas.</t>
  </si>
  <si>
    <t>Impulsar la produccion primaria de la demarcacion (Servicio de Mecanicion Agricola).</t>
  </si>
  <si>
    <t>Director de Desarrollo Sustentable</t>
  </si>
  <si>
    <t>Deficiente infraestructura para la prestacion de servicios publicos basicos en la Alcaldia Xochimilco.</t>
  </si>
  <si>
    <t>Eficiente infraestructura para la prestacion de servicios publicos basicos en la Alcaldia Xochimilco.</t>
  </si>
  <si>
    <t>Los habitantes de la Alcaldia Xochimilco gozan de Infraestructura publica de calidad para la prestacion de servicios que satisfagan sus necesidades.</t>
  </si>
  <si>
    <t>Indice que mide el avance de la Rehabilitacion y Mantenimiento de la infraestructura urbana y Construccion, rehabilitacion y mantenimiento de Infraestrcutura Publica por Contrato de obra.</t>
  </si>
  <si>
    <t>((Rehabilitaciones y Mantenimientos de la infraestructura urbana realizadas/ Rehabilitaciones y Mantenimientos de la infraestructura urbana programadas)*0.60)+((Construccion, rehabilitacion y mantenimiento de Infraestructura Publica por Contrato de obra realizadas/Construccion, rehabilitacion y mantenimiento de Infraestructura Publica por contrato de obra programadas)*0.40).</t>
  </si>
  <si>
    <t>Datos estadisticos emitidos por las Direcciones Generales de Servicios Urbanos y de Obras y Desarrollo Urbano de la Alcaldia Xochimilco. Sita en calle Gladiolas No. 161, Barrio San Pedro, Alcaldia Xochimilco, C.P. 16090, CDMX. http://www.xochimilco.cdmx.gob.mx/transparenciaprincipal/</t>
  </si>
  <si>
    <t>Rehabilitacion y Mantenimiento de la infraestructura urbana</t>
  </si>
  <si>
    <t>Construccion, rehabilitacion y mantenimiento de Infraestrcutura Publica por Contrato de obra</t>
  </si>
  <si>
    <t>Mtra. Martha Eugenia Sanchez Membrillo</t>
  </si>
  <si>
    <t>Insuficiente suministro de agua en cantidad y calidad para los habitantes de la Alcaldia Xochimilco</t>
  </si>
  <si>
    <t>Suficiente suministro de agua en cantidad y calidad para los habitantes de la Alcaldia Xochimilco.</t>
  </si>
  <si>
    <t>La poblacion de la Alcaldia Xochimilco disfruta de su derecho al acceso del agua.</t>
  </si>
  <si>
    <t>Indice que mide el avance de la rehabilitacion y mantenimiento de la infraestructura de agua potable por administracion y la construccion, rehabilitacion y mantenimiento de la infraestructura de agua potable por contrato de obra publica.</t>
  </si>
  <si>
    <t>((Rehabilitaciones y mantenimientos de la infraestructura de agua potable por administracion realizados/Rehabilitaciones y mantenimientos de la infraestructura de agua potable por administracion programados)*0.60)+((Construccion, rehabilitacion y mantenimiento de la infraestructura de agua potable por contrato de obra realizados/Construccion, rehabilitacion y mantenimiento de infraestructura de agua potable por contrato de obra programados)*0.40).</t>
  </si>
  <si>
    <t>Datos estadisticos emitidos por la Direccion General de Obras y Desarrollo Urbano y la Direccion General de Servicios Urbanos de la Alcaldia Xochimilco. Situados en calle Gladiolas No. 161, Barrio San Pedro, Alcaldia Xochimilco, C.P. 16090, CDMX. http://www.xochimilco.cdmx.gob.mx/transparenciaprincipal/</t>
  </si>
  <si>
    <t>La poblacion de la Alcaldia Xochimilco disfruta de su derecho al acceso del agua</t>
  </si>
  <si>
    <t>Rehabilitacion y mantenimiento de infraestructura de agua potable por administracion.</t>
  </si>
  <si>
    <t>Construccion, rehabilitacion y mantenimiento de infraestructura de agua potable por contrato de obra publica.</t>
  </si>
  <si>
    <t>Deficiente funcionamiento de la infraestructura de la red secundaria de drenaje y alcantarillado que afecta a la Alcaldia Xochimilco.</t>
  </si>
  <si>
    <t>Eficiente funcionamiento de la infraestructura de la red secundaria de drenaje y alcantarillado que afecta a la Alcaldia Xochimilco.</t>
  </si>
  <si>
    <t>Los habitantes de la Alcaldia Xochimilco cuentan con adecuada infraestructura de la red secundaria de drenaje y alcantarillado, para cubrir los servicios basicos de sanidad.</t>
  </si>
  <si>
    <t>Indice que mide el avance de la rehabilitacion y mantenimiento de la infraestructura de drenaje, alcantarillado y saneamiento por administracion y la construccion, rehabilitacion y mantenimiento de la infraestructura de drenaje, alcantariilado y saneamiento por contrato de obra publica.</t>
  </si>
  <si>
    <t>((Rehabilitaciones y mantenimientos de la infraestructura de drenaje, alcantarillado y saneamiento por administracion realizados/ Rehabilitaciones y mantenimientos de la infraestructura de drenaje, alcantarillado y saneamiento por administracion programados)*0.60)+((Construccion, rehabilitacion y mantenimiento de la infraestructura de drenaje, alcantarillado y saneamiento por contrato de obra realizados/Construccion, rehabilitacion y mantenimiento de infraestructura de drenaje, alcantarillado y saneamiento por contrato de obra programados)*0.40)</t>
  </si>
  <si>
    <t>Los habitantes de la Alcaldia Xochimilco cuentan con adecuiada infraestructura de la red secundaria de drenaje y alcantarillado, para cubrir los servicios basicos de sanidad</t>
  </si>
  <si>
    <t>Rehabilitacion y mantenimiento de infraestructura de drenaje, alcantarillado y saneamiento por administracion.</t>
  </si>
  <si>
    <t>Construccion, rehabilitacion y mantenimiento de infraestructura de drenaje, alcantarillado y saneamiento por contrato de obra publica.</t>
  </si>
  <si>
    <t>Indice que mide el avance de los procedimientos de recuperacion de espacios publicos programados, levantamientos topograficos, operativos para regular el comercio, cobertura y difusion de las acciones realizadas, suministrar recursos materiales y servicios para el funcionamiento de las acciones que realiza la Alcaldia,mantener en optimas condiciones de imagen y funcionalidad, inmuebles y espacios publicos</t>
  </si>
  <si>
    <t>((Cobertura y difusion de las acciones de la alcaldia/total de cobertura y difusion de las acciones de la alcaldia programadas)*0.40+(avance en el suministro de insumos y servicios para el buen funcionamiento de las acciones que realiza la Alcaldia/ total de suministro de insumos y servicios para el buen funcionamiento de las acciones que realiza la Alcaldia programadas)*0.60)</t>
  </si>
  <si>
    <t>En la pagina web denominada:http://www.xochimilco.cdmx.gob.mx/transparenciaprincipal/. Ademas de lo anterior, las actividades son difundidas a traves de las redes sociales de la Alcaldia Xochimilco.</t>
  </si>
  <si>
    <t>Garantizar que los Bienes, Materiales,Suministros y Servicios que adquiere la Alcaldia cumplan con las especificaciones y calidad solicitadas para sus diferentes Areas, para que se tenga un buen funcionamiento en sus Actividades a realizar en la Demarcacion.</t>
  </si>
  <si>
    <t>Lic. Laura Martinez Huerta</t>
  </si>
  <si>
    <t>Directora de recursos materiales y servicios generales</t>
  </si>
  <si>
    <t>Servicio de impresion, rotulacion en bardas y reproduccion de materiales graficos, monitoreo de informacion en medios de comunicacion.</t>
  </si>
  <si>
    <t>Javier Rosaslanda Chavez</t>
  </si>
  <si>
    <t>Coordinador de comunicacion social</t>
  </si>
  <si>
    <t>Indice que mide el avance en la implementacion del Programa Presupuestario, Provisiones para Contingencias, en sus acciones: Pago de laudos y Pago de Sentencias.</t>
  </si>
  <si>
    <t>((Laudos pagados/Laudos Programados para pago)*0.70)+((sentencias pagadas/Sentencia Programadas para pago)*0.30)</t>
  </si>
  <si>
    <t>Los Entes Publicos cuentan con los recursos necesarios para cubrir con las obligaciones judicilaes sin riesgos para su operacion</t>
  </si>
  <si>
    <t>Pago de laudos: Relizar el pago de diversos juicios en materia laboral en los que la Alcaldia ha sido condenada al pago.</t>
  </si>
  <si>
    <t>Lic. Juan de Dios Cabrera Rivera</t>
  </si>
  <si>
    <t>Director Juridica</t>
  </si>
  <si>
    <t>Pago de sentancias: Relizar el pago de diversos juicios en materia civil, mercantil y administrativa en los que la Alcaldia ha sido condenada al pago.</t>
  </si>
  <si>
    <t>Insuficiente capacidad de reaccion ante las situaciones de riesgo que pueda sufrir la poblacion de la Alcaldia Xochimilco.</t>
  </si>
  <si>
    <t>Suficiente capacidad de reaccion ante las situaciones de riesgo que pueda sufrir la poblacion de la Alcaldia Xochimilco.</t>
  </si>
  <si>
    <t>La poblacion de la Alcaldia Xochimilco posee las previsiones necesarias ante situaciones de riesgo para salvaguardar su integridad.</t>
  </si>
  <si>
    <t>Indice que mide el avance de las capacitaciones en Materia de Proteccion Civil ; Las acciones de prevencion en Materia de Gestion Integral de Riesgos; los analisis y estudios de identificacion de riesgos que sirvan como base para el desarrollo de planes de emergencia y operativos; la atencion de emergencias generadas por los distintos fenomenos perturbadores; los reforzamiento de equipo de proteccion personal para las brigadas encargadas de dar respuesta a las emergencias y atencion a la poblacion; las acciones de promocion y difusion en materia de proteccion civil; el suministro de equipo informatico y mobiliario a la Direccion y sus Unidades Administrativas y el abastecimiento de equipo especializado, herramienta y otros insumos al personal operativo en el desarrollo de trabajos concerniente a respuesta a emergencias.</t>
  </si>
  <si>
    <t>((Capacitaciones en Materia de Proteccion Civil realizadas/Capacitaciones en Materia de Proteccion Civil programadas)*0.10)+(Acciones de prevencion en Materia de Gestion Integral de Riesgos realizadas/Acciones de prevencion en Materia de Gestion Integral de Riesgos programadas)*0.10)+(Analisis y estudios de identificacion de riesgos realizados/Analisis y estudios de identificacion de riesgos programados)*0.10)+((Atenciones de emergencias generadas por los distintos fenomenos realizadas/Atenciones de emergencias generadas por los distintos fenomenos programadas)*0.30)+((Reforzamiento de equipo de proteccion personal realizados/reforzamiento de equipo de proteccion personal programados)*0.10)+((Acciones de promocion y difusion en materia de proteccion civil realizadas/acciones de promocion y difusion en materia de proteccion civil programadas)*0.05)+((suministro de equipo informatico y mobiliario realizados/suministro de equipo informatico y mobiliario programados)*0.15)+((abastecimiento de equipo especializado, herramienta y otros insumos realizados/abastecimiento de equipo especializado, herramienta y otros insumos programados)*0.10)</t>
  </si>
  <si>
    <t>Construir una ciudad mas segura, mas humana, sostenible y resiliente ante el riesgo de desastres.</t>
  </si>
  <si>
    <t>Capacitacion en Materia de Proteccion Civil a personal operativo de la Unidad de Gestion Integral de Riesgos y Proteccion Civil, a brigadistas y poblacion de la Alcaldia</t>
  </si>
  <si>
    <t>Ing. Pedro Torres Ortega</t>
  </si>
  <si>
    <t>Director de Gestion Integral de Riesgos en Materia de Proteccion Civil</t>
  </si>
  <si>
    <t>Acciones de prevencion en Materia de Gestion Integral de Riesgos</t>
  </si>
  <si>
    <t>Analisis y estudios de identificacion de riesgos que sirvan como base para el desarrollo de planes de emergencia y operativos.</t>
  </si>
  <si>
    <t>Atencion de emergencias generadas por los distintos fenomenos perturbadores</t>
  </si>
  <si>
    <t>Reforzamiento de equipo de proteccion personal para las brigadas encargadas de dar respuesta a las emergencias y atencion a la poblacion.</t>
  </si>
  <si>
    <t>Acciones de promocion y difusion en materia de proteccion civil</t>
  </si>
  <si>
    <t>Suministrar equipo informatico y mobiliario a la Direccion y sus Unidades Administrativas</t>
  </si>
  <si>
    <t>Abastecimiento de equipo especializado, herramienta y otros insumos al personal operativo en el desarrollo de trabajos concerniente a respuesta a emergencias.</t>
  </si>
  <si>
    <t>Insuficientes mecanismos democraticos de participacion ciudadana en la toma de decisiones para la determinacion de proyectos de mejora para las unidades territoriales de la Alcaldia Xochimilco.</t>
  </si>
  <si>
    <t>Suficientes mecanismos democraticos de participacion ciudadana en la toma de decisiones para la determinacion de proyectos de mejora para las unidades territoriales de la Alcaldia Xochimilco.</t>
  </si>
  <si>
    <t>Indice que mide el avance en la implementacion del Programa Presupuestario “Presupuesto Participativo", en sus acciones:Sesiones de dictaminacion de proyectos del Presupuesto Participativo y Ejecucion de proyectos del Presupuesto Participativo.</t>
  </si>
  <si>
    <t>((Sesiones de dictaminacion de proyectos del Presupuesto Participativo Realizadas /Sesiones de dictaminacion de proyectos del Presupuesto Participativo Programadas)*0.15) + (Ejecucion de proyectos del Presupuesto Participativo Realizados/ (Ejecucion de proyectos del Presupuesto Participativo Programados)*0.85)</t>
  </si>
  <si>
    <t>Ciudadania con conocimiento y manejo del instrumento de democracia participativa para mejora de sus comunidades.</t>
  </si>
  <si>
    <t>Sesiones de dictaminacion de proyectos del Presupuesto Participativo. Para conocer su viabilidad realiza la dictaminacion de los proyectos que la ciudadania ingresa, previamente a la Consulta ciudadana sobre el Presupuesto Participativo.</t>
  </si>
  <si>
    <t>Directora genral de participacion ciudadana</t>
  </si>
  <si>
    <t>Ejecucion de proyectos del Presupuesto Participativo</t>
  </si>
  <si>
    <t>Limitadas ayudas dirigidas a las poblaciones con enfermedades cronico-degenerativas, terminales y discapacidades de la Alcaldia Xochimilco, que no cuentan con los recursos economicos para solventar sus gastos en medicamentos o algun tratamiento y/o adquirir un aparato ortopedico para su movilidad.</t>
  </si>
  <si>
    <t>Contribuir a mejorar la calidad de vida de niñas, niños, jovenes, personas adultas y personas adultas mayores, que habiten en la Alcaldia Xochimilco de zonas de mayor vulnerabilidad de bajo y muy bajo indice de Desarrollo Social y que padezcan alguna enfermedad cronico-degenerativa, terminal y movilidad por discapacidad.</t>
  </si>
  <si>
    <t>Este programa ayudara a un sector social prioritario: personas con enfermedades cronico-degenerativas y terminales; asi como a personas con problemas de movilidad por discapacidad, es por ello que la poblacion objetivo del programa es de 92,250 personas que se encuentran en pobreza</t>
  </si>
  <si>
    <t>Estos recursos tienen el proposito de brindar una ayuda parcial en economico y/o en especie a los niveles de bienestar de familias y sus dependientes economicos independientemente de su edad y tomando en cuenta su situacion de vulnerabilidad, a traves de la satisfaccion de las necesidades mas inmediatas sentidas como gastos y tratamientos medicos por medio de la Direccion General de Inclusion y Bienestar Social a fin de dar la atencion a la comunidad en general.</t>
  </si>
  <si>
    <t>Ayudas parciales en economico y en especie para coadqyuvar en la economia familiar.</t>
  </si>
  <si>
    <t>Indice que mide el avance en la implementacion de la A1=.75 de las ayudas a personas de escasos recursos y para tratamientos medicos de enfermedades cronicos-degenerativas y terminales y la A2=.25 en la entrega de aparatos ortopedicos a personas con discapacidad.</t>
  </si>
  <si>
    <t>((Ayuda a personas de escasos recursos y para tratamientos medicos de enfermedades cronicos-degenerativas y terminales entregadas/Ayuda a personas de escasos recursos y para tratamientos medicos de enfermedades cronicos-degenerativas y terminales programadas)*0.75)+((Numero de Aparatos Ortopedicos entregados / numero de Aparatos Ortopedicos programados)*0.25).</t>
  </si>
  <si>
    <t>El programa presupuestario tiene una vigencia de un año.</t>
  </si>
  <si>
    <t>Cerrar las brechas de desigualdad en la poblacion vulnerable de la Alcaldia Xochimilco.</t>
  </si>
  <si>
    <t>Ayuda a personas de escasos recursos y para tratamientos medicos de enfermedades cronicos-degenerativas y terminales.</t>
  </si>
  <si>
    <t>Directora de Asistencia Medica Social y Equidad de Genero</t>
  </si>
  <si>
    <t>Entrega de Aparatos Ortopedicos a Personas con Discapacidad</t>
  </si>
  <si>
    <t>Disminucion de las actividades productivas agropecuarias en el medio rural como resultado de la perdida paulatina de espacios para desarrollarlas, escasa tecnologia, capacitacion, asesoria y asistencia tecnica, dificultad para acceder a fuentes de financiamiento, una creciente descapitalizacion, elevado costo de los insumos, bajos precios de la venta y falta de areas de comercializacion.</t>
  </si>
  <si>
    <t>Apoyar a los productores agropecuarios que habitan en la demarcacion para garantizar el autoempleo en el sector rural para evitar el abandono o venta de tierras, derechos economicos y culturales.</t>
  </si>
  <si>
    <t>Apoyar a productores agropecuarios de la Alcaldia Xochimilco mediante: programas sociales que les permita obtener insumos para la mejora de cultivo, crianza de animales, traslado de insumos y premiacion a los mejores productores de la demarcacion; con el fin de insentivar y fomentar la practica del sector economico primario.</t>
  </si>
  <si>
    <t>Fomentar la actividad agropecuaria previene el avance de la mancha urbana y la proliferacion de asentamientos irregulares en Suelo de Conservacion, mejora el autoempleo, mejoramiento en su economia, conocimiento, respeto y valoracion de la herencia historica y del Patrimonio Cultural y Natural de la Humanidad de la Alcaldia en Xochimilco.</t>
  </si>
  <si>
    <t>Indice que mide el avance en la implementacion de A1=35% Entrega de semillas y material vegetativo programa social, A2=30% Animales de Corral y Traspatio, A3=20% Entrega de Canoas a Productores Agricolas de la Zona Chinampera de los Pueblos y Barrios de la Alcaldia Xochimilco y A4=15% Premiacion al Mejor Participante Agro-pecuario.</t>
  </si>
  <si>
    <t>((Entrega de semillas y material vegetativo entregados/Entrega de semillas y material vegetativo programados)*0.35)+((Animales de Corral y Traspatio entregados / Animales de Corral y Traspatio programados)*0.30)+((Entrega de Canoas a Productores Agricolas de la Zona Chinampera de los Pueblos y Barrios de la Alcaldia Xochimilco entregados / Entrega de Canoas a Productores Agricolas de la Zona Chinampera de los Pueblos y Barrios de la Alcaldia Xochimilco programadas)*0.20))+((Premiacion al Mejor Participante Agro-pecuario entregados / Premiacion al Mejor Participante Agro-pecuario programadas)*0.15).</t>
  </si>
  <si>
    <t>Padron de beneficiarios proporcionado por laDireccion General de Desarrollo Social publicados en la pagina de la Alcaldia Xochimilco: http://www.xochimilco.cdmx.gob.mx/</t>
  </si>
  <si>
    <t>Al cierre del 2024, se espera incrementar en un 10% la poblacion beneficiada por los apoyos sociales de la Alcaldia.</t>
  </si>
  <si>
    <t>Fomentar en toda la ciudad de Mexico la actividad agricola previene el avance de la mancha urbana y la proliferacion de asentamientos irregulares en Suelo de Conservacion, mejora el autoempleo, mejoramiento en su economia, conocimiento, respeto y valoracion de la herencia historica y del Patrimonio Cultural y Natural de la Humanidad de la Alcaldia en fomenta Xochimilco.</t>
  </si>
  <si>
    <t>Entrega de semillas y material vegetativo para fomentar la produccion agricola.</t>
  </si>
  <si>
    <t>Animales de Corral y de Traspatio.</t>
  </si>
  <si>
    <t>Entrega de Canoas a Productores Agricolas de la Zona Chinampera de los Pueblos y Barrios de la Alcaldia Xochimilco.</t>
  </si>
  <si>
    <t>Premiacion al Mejor Participante Agropecuario.</t>
  </si>
  <si>
    <t>Poblaciones que habitan en lagares de alto riesgo que se ven afectados por los impactos ocasionados por desastres naturales o intencionados por el hombre que puedan suscitarse en su entorno.</t>
  </si>
  <si>
    <t>Ante el grado de pobreza donde existen 45,914 habitantes que viven en las zonas altas y de la montaña, y la carencia de la vivienda es significante porque aun no cuentan con piso firme o techo de losa, el cual es sustituido por un techo y paredes de lamina de carton o metal; siendo necesario la atencion gubernamental, mediante acciones sociales de Desarrollo Social de manera temporal. Ademas, de cubrir eventualidades de emergencia por desastres naturales o intencionados por el hombre que puedan suscitarse en su entorno.</t>
  </si>
  <si>
    <t>Poblaciones que se encuentran en situacion de riesgo de bajos recursos economicos.</t>
  </si>
  <si>
    <t>Contribuir a mejorar la calidad de vida de familias, que habiten en zonas de bajo y muy bajo indice de desarrollo social de escasa capacidad economica y que se encuentran en situacion de riesgo y vulnerabilidad que se ven afectados por los impactos ocasionados por desastres naturales o intencionados por el hombre que puedan suscitarse en su entorno.</t>
  </si>
  <si>
    <t>Beneficiar a la poblacion que carece de calidad y espacios de viviendas dignas techo de lamina de carton, que habitan principalmente en las zonas altas y de la montaña o en alguna de las 34 colonias con indice muy bajo y 48 colonias con indice bajo de la Alcaldia Xochimilco.</t>
  </si>
  <si>
    <t>Porcentaje que mide la entrega de Apoyos para Personas en Situacion de Riesgo: Laminas y Polines A1=100%</t>
  </si>
  <si>
    <t>(Total de Apoyos Laminas y Polines entregados/ total Apoyos de Laminas y Polines programados)*100</t>
  </si>
  <si>
    <t>Indicadores del INEGI, EVALUA, y los padrones de beneficiarios publicados en la Gaceta Oficial de la Ciudad de Mexico.</t>
  </si>
  <si>
    <t>Los entregables solo seran vigentes en un año</t>
  </si>
  <si>
    <t>Cerrar las brechas de desigualdad en la poblacion vulnetable de la Alcaldia Xochimilco.</t>
  </si>
  <si>
    <t>Apoyos para Personas en Situacion de Riesgo: Laminas y Polines</t>
  </si>
  <si>
    <t>Premiacion al Mejor Participante Agro-pecuario.</t>
  </si>
  <si>
    <t>02CDBP</t>
  </si>
  <si>
    <t>Articular los procesos de coordinacion y ejecucion de las acciones, procesos y procedimientos de busqueda, localizacion e identificacion de personas desaparecidas o no localizadas en la Ciudad de Mexico.</t>
  </si>
  <si>
    <t>Ser una Comision reconocida por mejorar la ejecucion y coordinacion de los procesos para la busqueda de personas desaparecidas o no localizadas en la Ciudad de Mexico.</t>
  </si>
  <si>
    <t>Los desafios que enfrenta la Ciudad de Mexico en materia de desaparicion de personas han generado varias respuestas institucionales y juridicas como la creacion de una comision especifica para atender la busqueda de personas desaparecidas, en la cual se determina, ejecuta y da seguimiento a las acciones de busqueda de personas desaparecidas y no localizadas en el territorio de la de la capital, en coordinacion con la comision nacional de busqueda de personas y con las instituciones que integran el sistema nacional de busqueda de personas de seguridad ciudadana y procuracion de justicia, asi como, las demas autoridades competentes en la materia. Las causas de desaparicion entre hombres y mujeres atienden a distintos contextos y razones, por lo que las causas y efectos son diversos, para este año existen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El Registro Interno de la Comision de Busqueda de Personas cuenta con un total de 1724 casos de personas victimas de desaparicion (al 19 de Julio del 2021). Del total de casos, 623 continuan en busqueda, mientras que 1101 ya fueron localizados. Con datos al 19 de julio, 1060 son hombres y 664 mujeres, y se contabilizaron 1101 individuos localizados, de los cuales 991 fueron localizados con vida y 90 sin vida. Ademas, cabe mencionar que en el mismo periodo se han recibido 281 solicitudes de colaboraciones de las entidades federativas, mismas que tambien requieren acciones de busqueda para su atencion.</t>
  </si>
  <si>
    <t>Coadyuvar a un nuevo enfoque de atencion a victimas de casos de desaparicion mediante acciones de busqueda oportunas, sin dilacion y con articulacion de las diversas instituciones competentes en la Ciudad de Mexico.</t>
  </si>
  <si>
    <t>16.a</t>
  </si>
  <si>
    <t>((Total adquisiciones de materiales, insumos y suministros realizados/ Total adquisiciones de materiales, insumos y suministros programados) * ponderacion) + (Pago de servicios generales, profesionales, conservacion y mantenimiento del inmueble y de difusion realizados/ Pago de servicios generales, profesionales, conservacion y mantenimiento del inmueble, y de difusion programados) * ponderacion))</t>
  </si>
  <si>
    <t>Plataforma nacional de transparencia de la Comision de busqueda de personas https://www.transparencia.cdmx.gob.mx/comision-de-busqueda-de-personas</t>
  </si>
  <si>
    <t>Proseguir con una programacion y presupuestacion adecuada para la correcta operacion de la Comision.</t>
  </si>
  <si>
    <t>Los Entes Publicos continuan con el desempeño de sus funciones de manera adecuada</t>
  </si>
  <si>
    <t>Enrique Camargo Suarez</t>
  </si>
  <si>
    <t>Director General de la Comision de Busqueda de Personas de la Ciudad de Mexico</t>
  </si>
  <si>
    <t>E097</t>
  </si>
  <si>
    <t>241</t>
  </si>
  <si>
    <t>Busqueda de personas desaparecidas y no identificadas</t>
  </si>
  <si>
    <t>Los mecanismos de busqueda de personas desaparecidas se realizan con una reaccion tardia en la Ciudad de Mexico</t>
  </si>
  <si>
    <t>Los mecanismos de busqueda de personas desaparecidas se realizan con una reaccion inmediata en la Ciudad de Mexico</t>
  </si>
  <si>
    <t>Familias de personas reportadas como desaparecidas en la Ciudad de Mexico.</t>
  </si>
  <si>
    <t>1. Impulsar los esfuerzos de vinculacion, operacion, gestion, evaluacion y seguimiento de las acciones entre autoridades que participan en la busqueda, localizacion e identificacion de personas. 2. Ejecutar y dar seguimiento a las acciones de busqueda de personas desaparecidas y no localizadas.</t>
  </si>
  <si>
    <t>Ubicar a las personas reportadas como desaparecidas y no localizadas mediante la actuacion inmediata y coordinada con otras instituciones de gobierno y la sociedad civil.</t>
  </si>
  <si>
    <t>Indice que mide el avance en la Atencion de reportes de busqueda de personas desaparecidas</t>
  </si>
  <si>
    <t>((Integracion realizada de expedientes derivados de reportes de busqueda / Integracion programada de expedientes derivados de reportes de busqueda) *ponderacion) + (Caracterizaciones de la desaparicion de personas en la Ciudad de Mexico realizadas /Caracterizaciones de la desaparicion de personas en la Ciudad de Mexico programadas) * ponderacion) + (Busquedas de Personas Desaparecidas realizadas/Busqueda de Personas Desaparecidas programadas) * ponderacion))</t>
  </si>
  <si>
    <t>Sistema Integral de la Comision de Busqueda de personas de la Ciudad de Mexico que pondra los registros publicos a traves de un micrositio.https://www.transparencia.cdmx.gob.mx/comision-de-busqueda-de-personas</t>
  </si>
  <si>
    <t>Localizar al 60% de las personas reportadas como desaparecidas en la Ciudad de Mexico</t>
  </si>
  <si>
    <t>En la Ciudad de Mexico se tiene una reaccion inmediata ante las desapariciones de personas.</t>
  </si>
  <si>
    <t>Integracion correcta de expedientes deribados de reportes de busqueda,observando que su integracion cuante con cedula de busqueda y constancia de las acciones de busqueda emprendidas</t>
  </si>
  <si>
    <t>Director General de la Comision de Busqueda de Personas</t>
  </si>
  <si>
    <t>Caracterizacion de la desaparicion de personas en la Ciudad de Mexico, (Recopilacion y sistematizacion de informacion)</t>
  </si>
  <si>
    <t>Rosalba Vences Peña</t>
  </si>
  <si>
    <t>Directora de Analisis de Contexto y Procedimiento de Informacion</t>
  </si>
  <si>
    <t>Busqueda de Personas Desaparecidas (Busqueda Inmediata, Busqueda individualizada, Busqueda por patrones, Busqueda generalizada, Busqueda de familia)</t>
  </si>
  <si>
    <t>Juan Jose Aguirre Hernandez</t>
  </si>
  <si>
    <t>Director de Busqueda</t>
  </si>
  <si>
    <t>02OD04</t>
  </si>
  <si>
    <t>Ejercer las responsabilidades de la Jefa de Gobierno atribuidas en la Constitucion de la Ciudad de Mexico en el Centro Historico, en todo lo que respecta a regulacion urbana, intendencia, mantenimiento, renovacion, restauracion y conservacion del patrimonio cultural urbano.</t>
  </si>
  <si>
    <t>Ser un organo administrativo eficiente y productivo, con servicios de alta calidad, dirigidos a preservar el patrimonio del Centro Historico de la Ciudad de Mexico, y transformarlo en un lugar habitable, seguro y limpio que garantice el derecho a la ciudad.</t>
  </si>
  <si>
    <t>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De igual manera, se ha constituido como uno de los principales captadores de la inversion publica y privada de la ciudad en materia economica y de obra, asi como la generacion de mas de cincuenta mil empleos directos e indirectos, asimismo, el cuadro del centro historico sufre un deterioro constante tanto en sus inmuebles como en temas de seguridad y derecho, dicho deterioro es combatido con un mantenimiento constante de el mismo, derivado de esta problematica,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t>
  </si>
  <si>
    <t>Hacer del Centro Historico de la Ciudad de Mexico, el lugar con el mayor valor agregado de la ciudad, mediante la recuperacion de su habitabilidad, el reordenamiento de la actividad economica, el impulso a las actividades culturales y la participacion ciudadana.</t>
  </si>
  <si>
    <t>la informacion se encontrara disponible en la pagina de la ACH especificamente en el micrositio proximo a aperturarse https://www.transparencia.cdmx.gob.mx/autoridad-centro-historico</t>
  </si>
  <si>
    <t>La ACH tiene las previsiones presupuestarias necesarias para el cumplimiento de las obligaciones judiciales que se presenten</t>
  </si>
  <si>
    <t>Dar cumplimiento a los laudos emitidos</t>
  </si>
  <si>
    <t>Lic. Miguel Alejandro Ruiz Garcia</t>
  </si>
  <si>
    <t>Director de Administracion y Finanzas</t>
  </si>
  <si>
    <t>E003</t>
  </si>
  <si>
    <t>073</t>
  </si>
  <si>
    <t>Promocion y conservacion del patrimonio material e inmaterial</t>
  </si>
  <si>
    <t>Empeoramiento del espacio publico e inmuebles emblematicos que forman parte de la memoria colectiva y constituyen el rostro simbolico de la identidad nacional.</t>
  </si>
  <si>
    <t>Recuperacion del espacio publico e inmuebles emblematicos que forman parte de la memoria colectiva y constituyen el rostro simbolico de la identidad nacional.</t>
  </si>
  <si>
    <t>El Centro Historico de la Ciudad de Mexico.</t>
  </si>
  <si>
    <t>1. Generar estrategias que detonen la habitabilidad del Centro Historico del perimetro A y B. 2. Revitalizar la actividad economica, turistica y cultural en el Centro Historico para la preservacion y promocion del patrimonio urbano. 3. Generar una comunidad del Centro Historico que garantice el legado cultural, historico, artistico, urbanistico y sociologico del Centro Historico Patrimonio Cultural de la Humanidad.</t>
  </si>
  <si>
    <t>Preservacion del Centro Historico de la Ciudad de Mexico, considerado Patrimonio Cultural de la Humanidad.</t>
  </si>
  <si>
    <t>Indice que mide el avance de las acciones para la recuperacion y mantenimiento del centro historico</t>
  </si>
  <si>
    <t>((Eventos publicos para fortalecer los derechos realizados / Eventos publicos para fortalecer los derechos programados) *0.1) + ((Reparaciones de daños en la infraestructura del espacio publico realizadas / Reparaciones daños en la infraestructura del espacio publico programadas) *0.1) + ((Rehabilitaciones de areas verdes realizadas / Rehabilitaciones de areas verdes Programadas) *0.1) + ((Mesas de trabajo realizadas / Mesas de trabajo programadas) *0.1) + ((Colocacion de enseres e instalaciones al aire libre realizadas / Colocacion de enseres e instalaciones al aire libre Programadas) *0.1) + ((Emision de Constancias de Uso Habitacional o Mixto realizadas / Emision de Constancias de Uso Habitacional o Mixto programadas) *0.1) + ((Otorgamiento de Ayudas sociales a organizaciones de la sociedad civil realizadas / Otorgamiento de Ayudas sociales a organizaciones de la sociedad civil realizadas) *0.1) + ((Supervisiones y vigilancias de actividades del comercio en via publica en el Centro Historico realizadas / Supervisiones y vigilancias de actividades del comercio en via publica en el Centro Historico programadas) * 0.1) + ((Acciones interinstitucionales para la recuperacion y proteccion del Centro Historico realizadas / Acciones interinstitucionales para la recuperacion y proteccion del Centro Historico programadas) * 0.1)</t>
  </si>
  <si>
    <t>Factura y evidencia fotografica del servicio, disponible en la Direccion Ejecutiva de Programas Comunitarios, Promocion Cultural y Comunicacion de la Autoridad del Centro Historico, ubicada en Republica de Argentina No. 8, Col. Centro, Alcaldia Cuauhtemoc, C.P. 06000, Ciudad de Mexico. 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CDMX.2. Se realizara un informe del antes, durante y despues del estado de las areas verdes, asi como la atencion que se realice y un calendario de trabajo. Disponibles para la consulta de la ciudadania en general, en la pagina institucional de la Autoridad del Centro Historico: https://www.autoridadcentrohistorico.cdmx.gob.mx/mesas-de-trabajo-interinstitucionales/que-son-las-mesas Disponibles para la consulta de la ciudadania en general, en la pagina institucional de la Autoridad del Centro Historico: https://autoridadcentrohistorico.cdmx.gob.mx/servicios/servicio/emision-de-constancia-de-uso-hbitacional</t>
  </si>
  <si>
    <t>Para el 2024 se prevee que el numero de acciones pueda aumentar en un 10% contribuyendo a mejorar el centro historico</t>
  </si>
  <si>
    <t>Se contribuyo a la recuperacion del espacio publico del Centro Historico e inmuebles emblematicos que forman parte de la memoria colectiva y constituyen el rostro simbolico de la identidad nacional.</t>
  </si>
  <si>
    <t>Eventos publicos para fortalecer los derechos</t>
  </si>
  <si>
    <t>Lic. Salvador Paolo Alvarez Vega</t>
  </si>
  <si>
    <t>Director Ejecutivo de Programas Comunitarios, Promocion Cultural y Comunicacion</t>
  </si>
  <si>
    <t>Reparar daños en la infraestructura del espacio publico del Centro Historico de la Ciudad de Mexico</t>
  </si>
  <si>
    <t>Lic. Sergio Alejandro Duran Alvarez</t>
  </si>
  <si>
    <t>Director Ejecutivo de Planeacion, Preservacion, Mantenimiento y Conservacion del Centro Historico de la Ciudad de Mexico</t>
  </si>
  <si>
    <t>Rehabilitar las areas verdes del espacio publico del Centro Historico de la Ciudad de Mexico</t>
  </si>
  <si>
    <t>Dirigir la organizacion y seguimiento de las Mesas de trabajo a realizar</t>
  </si>
  <si>
    <t>Lic. Francisco Velazquez Tapia</t>
  </si>
  <si>
    <t>Colocacion de enseres e instalaciones, sensibilizacion para el buen uso del espacio publico y medidas preventivas en materia sanitaria en los perimetros "A" y "B" del Centro Historico.</t>
  </si>
  <si>
    <t>Emision de Constancias de Uso Habitacional o Mixto en el Perimetro "A" del Centro Historico de la Ciudad de Mexico</t>
  </si>
  <si>
    <t>Otorgamiento de apoyos a organizaciones de la sociedad civil</t>
  </si>
  <si>
    <t>Supervision y vigilancia de actividades del comercio en via publica en el Centro Historico.</t>
  </si>
  <si>
    <t>Acciones interinstitucionales para la recuperacion y proteccion del Centro Historico</t>
  </si>
  <si>
    <t>Eficiente capacitacion en materia de proteccion civil al personal que labora en la Autoridad del Centro Historico</t>
  </si>
  <si>
    <t>Deficiente capacitacion en materia de proteccion civil al personal que labora en la Autoridad del Centro Historico</t>
  </si>
  <si>
    <t>El total de personal adscrito a la Autoridad del Centro Historico y visitantes.</t>
  </si>
  <si>
    <t>Crear una cultura de proteccion civil en las personas servidoras publicas de la Autoridad del centro Historico, para poder actuar ante un posible fenomeno natural y/o antropogenico para salvaguardar su integridad y la de sus visitantes.</t>
  </si>
  <si>
    <t>La autoridad del Centro historico cuenta con la capacitacion suficiente en materia de proteccion civil</t>
  </si>
  <si>
    <t>Porcentaje que mide el grado de cumplimiento de las acciones encaminadas a la capacitacion y adquisicion de material y equipo para la implementacion del Programa de Proteccion Civil en la Autoridad del Centro Historico.</t>
  </si>
  <si>
    <t>Disponibles para su consulta en la oficina de la Autoridad del Centro Historico ubicada en Republica de Argentina 8, Colonia Centro, Alcaldia Cuauhtemoc, C.P.06010 CDMX, proximamente estaran disponibles en la pagina de internet de la ACH en un micrisitio proximo a aperturarse. https://www.transparencia.cdmx.gob.mx/autoridad-centro-historico</t>
  </si>
  <si>
    <t>Las personas servidoras publicas de la Autoridad del centro Historico estan preparadas para atender cualquier emergencia natural o antropogenica, salvaguardando su propia vida.</t>
  </si>
  <si>
    <t>Implementar señaletica, realizar simulacros y capacitar en materia de proteccion civil a las personas servidoras publicas de la autoridad del Centro Historico</t>
  </si>
  <si>
    <t>Deficiente programacion para los gastos administrativos necesarios para la operacion de la ACH de la Ciudad de Mexico.</t>
  </si>
  <si>
    <t>Eficiente programacion para los gastos administrativos necesarios para la operacion de la ACH de la Ciudad de Mexico.</t>
  </si>
  <si>
    <t>Areas administrativas y operativas de la ACH de la Ciudad de Mexico (Direcciones Generales, Direcciones Ejecutivas, Direcciones de area, Coordinaciones y Gerencias)</t>
  </si>
  <si>
    <t>La ACH cuenta con los recursos necesarios para el buen desarrollo de sus funciones</t>
  </si>
  <si>
    <t>La informacion se encontrara disponible en la pagina de la ACH especificamente en un micrositio por aperturarse. https://www.transparencia.cdmx.gob.mx/autoridad-centro-historico</t>
  </si>
  <si>
    <t>Proseguir con una programacion y presupuestacion adecuada para la correcta operacion de la ACH</t>
  </si>
  <si>
    <t>La ACH continua con el desempeño de sus funciones de manera adecuada</t>
  </si>
  <si>
    <t>Director de Administracion y Finanzas en la Autoridad del Centro Historico</t>
  </si>
  <si>
    <t>02OD06</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</si>
  <si>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garantia de estos y las libertades inalienables de las personas que habitan y transitan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</si>
  <si>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</si>
  <si>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La firma de diversos instrumentos internacionales por parte del Estado Mexicano ha representado la adopción de compromisos relevantes en materia de derechos humanos. Entre dichos instrumentos se encuentra la Declaración y Programa de Acción de Viena, como un precedente para la formulación de planes de acción en los que se determinan las medidas necesarias para que el Estado mejore la promoción y protección de los derechos humanos. A nivel nacional, la Ciudad de México se ha ido construyendo como una ciudad incluyente y de derechos, siendo la primera Entidad en contar en el año 2009 y actualizar en 2016 su plan de acción denominado Programa de Derechos Humanos del Distrito Federal y posteriormente de la Ciudad de México, desde entonces este instrumento programático ha sido la herramienta de impulso innovador para la reconstrucción de la relación compleja entre gobierno y sociedad y fortalecimiento de la gobernabilidad democrática que ha permitido en la ahora Ciudad de México, mediante ejercicios colectivos y participativos, que se avance en el cumplimiento de la obligación gubernamental de dar a las políticas públicas un enfoque basado en derechos humanos. A ocho años de esa apuesta programática por transformar el quehacer público, el 5 de febrero de 2017, se publica la Constitución Política de la Ciudad de México (CPCDMX) que dentro de su Título Segundo Carta de Derechos contempla en su artículo 5 Ciudad Garantista, que las autoridades adoptarán medidas legislativas, administrativas, judiciales, económicas y las que sean necesarias, a fin de lograr progresivamente la plena efectividad de los derechos, la CPCDMX recupera la existencia del Programa de Derechos Humanos que deberá establecer criterios de orientación para la elaboración de disposiciones legales, políticas públicas, estrategias, líneas de acción y asignación del gasto público con enfoque de derechos humanos. El Programa lo elaborará el Sistema Integral de Derechos Humanos articulándose con el Sistema de Planeación y Prospectiva a efecto que en términos de lo dispuesto en el artículo 32 de la Ley del Sistema Integral de Derechos humanos de la Ciudad de México, las acciones de transversalización del enfoque de derechos humanos estén contempladas en los instrumentos de planeación de cada una de las instancias implementadoras. En este sentido se deberá de comprender qué es el enfoque de derechos humanos y su relación con la política pública, lo que nos remite a entender cómo los derechos que están reconocidos en el ordenamiento jurídico son realizables en lo concreto, en la vida cotidiana de las personas, por lo que “además de leyes pertinentes se necesitan procesos e instituciones políticas, de gestión y administrativos que respondan a los derechos y las necesidades de las personas.”, a efecto que no se vulneren estos. Por lo anterior se puede determinar que el gobierno de la Ciudad de México está obligado a establecer una estrategia de institucionalización del enfoque de derechos humanos que requiere del desarrollo de herramientas y procesos para incorporarlo en todas las fases de la planeación, diseño, implementación, seguimiento y evaluación de las políticas públicas con la finalidad de desarrollar y/o fortalecer la capacidad de los garantes de derechos para cumplir con sus obligaciones de respetar, proteger y garantizar los derechos y así prevenir su vulneración y avanzar en su ejercicio pleno. En el Programa de Gobierno 2019-2020 de la Ciudad de México (PG), la igualdad de derechos, entre otros, será un principio que orientará las acciones a emprender durante la Gestión de este gobierno a efecto de garantizar la transformación que se propone hacer hacia una ciudad con igualdad de derechos.</t>
  </si>
  <si>
    <t>Garantizar el cumplimiento de los fines del Sistema Integral de Derechos Humanos (SIDH) promoviendo el dialogo y los acuerdos entre entes publicos para asegurar la progresividad de los Derechos Humanos en la Ciudad de Mexico asi como el promover la transversalizacion del enfoque de derechos humanos en las acciones gubernamentales entre las instancias implementadoras que conforman la administracion publica del Gobierno.</t>
  </si>
  <si>
    <t>P017</t>
  </si>
  <si>
    <t>093</t>
  </si>
  <si>
    <t>Seguimiento a la implementacion del programa de derechos humanos</t>
  </si>
  <si>
    <t>Deficiente transversalizacion del enfoque de derechos humanos en las politicas publicas, acciones de gobierno y proyectos de las Dependencias, Entidades, Organos desconcentrados y Alcaldias de la Ciudad de Mexico.</t>
  </si>
  <si>
    <t>Eficiente transversalizacion del enfoque de derechos humanos en las politicas publicas, acciones de gobierno y proyectos de las Dependencias, Entidades, Organos desconcentrados y Alcaldias de la Ciudad de Mexico.</t>
  </si>
  <si>
    <t>Las Dependencias, Entidades, Organos desconcentrados y Alcaldias de la Ciudad de Mexico</t>
  </si>
  <si>
    <t>1. Coadyuvar con instancias de gobierno de la Ciudad de Mexico en la construccion de indicadores que permitan evaluar el diseño, procesos e impacto en el ejercicio de los derechos humanos y el establecimiento de niveles esenciales alcanzados de satisfaccion de los derechos conforme a la Constitucion. 2 Diseñar una plataforma integral de seguimiento a indicadores de derechos humanos. 3. Promover acciones de fortalecimiento de capacidades en derechos humanos de la sociedad civil y las personas y grupos titulares de derechos.</t>
  </si>
  <si>
    <t>Las politicas publicas y programas de gobierno con enfoque de derechos humanos, hacen una ciudad igualitaria y de derechos.</t>
  </si>
  <si>
    <t>Indice que mide el avance en las acciones con el enfoque deDerechos Humanos</t>
  </si>
  <si>
    <t>((Seguimientos realizados a la implementacion de las estrategias de gobierno/ Seguimientos programados a la implementacion de estrategias de gobierno)*.33) + ((Avance realizado de los documentos que contengan el desarrollo metodologico del programa de derechos humanos de la Ciudad de Mexico / Avance programado de los documentos que contengan el desarrollo metodologico del programa de derechos humanos de la Ciudad de Mexico realizado)*.34)+((Capacitaciones de personas servidoras publicas realizadas / Capacitaciones de personas servidoras publicas programadas)*.33)</t>
  </si>
  <si>
    <t>Archivo denominado Acciones para la transversalizacion del enfoque de derechos humanos realizadas en el año 2023/ ubicado en los archivos documentales de la Direccion General del Sistema Integral de Derechos Humanos en la Ciudad de Mexico, General Prim, numero 4. Colonia Centro, Alcaldia Cuauhtemoc. ademas estaran publicos en el micrositio de la Instancia ejecutora https://www.transparencia.cdmx.gob.mx/instancia-ejecutora-del-sistema-integral-de-derechos-humanos-de-la-ciudad-de-mexico</t>
  </si>
  <si>
    <t>Se espera que para el 2024 las acciones en materia de derechos humanos aumenten en un 15%</t>
  </si>
  <si>
    <t>Las personas que habitan y transitan la Ciudad de Mexico ejercen efectivamente sus derechos debido a que las personas servidoras publicas, en el ejercicio de sus funciones, diseñen e implementen acciones gubernamentales con enfoque de derechos humanos.</t>
  </si>
  <si>
    <t>Llevar a cabo el seguimiento a la implementacion de la estrategias sociales de gobierno</t>
  </si>
  <si>
    <t>Rebeca Gonzalez Camacho</t>
  </si>
  <si>
    <t>Subdirectora de Diseño y Seguimiento Participativo de Politicas de Derechos Humanos</t>
  </si>
  <si>
    <t>Desarrollo metodologico de la construccion programatica para el Diagnostico de Derechos humanos de la Ciudad de Mexico.</t>
  </si>
  <si>
    <t>Mayra Arredondo Campos</t>
  </si>
  <si>
    <t>Subdirectora de Orientacion de Politicas de Derechos Humanos</t>
  </si>
  <si>
    <t>Fortalecimiento de las capacidades de las personas servidoras publicas de las instancias gubernamentales de la Ciudad de Mexico en materia de Derechos Humanos.</t>
  </si>
  <si>
    <t>Aaron Garduño Jimenez</t>
  </si>
  <si>
    <t>Director General de la Instancia Ejecutora</t>
  </si>
  <si>
    <t>Indice que mide el avance de las compras realizadas de acuerdo al Programa Anual de Adquisiciones, Arrendamientos y Prestacion de Servicios y los analisis y reprogramaciones de los procedimientos de adquisicion y prestacion de servicios de la IESIDH</t>
  </si>
  <si>
    <t>Portal de transparencia de la Instancia Ejecutora del Sistema Integral de Derechos Humanos e informe de avance trimestral 2023 https://www.transparencia.cdmx.gob.mx/instancia-ejecutora-del-sistema-integral-de-derechos-humanos-de-la-ciudad-de-mexico</t>
  </si>
  <si>
    <t>Proseguir con una programacion y presupuestacion adecuada para la correcta operacion de la IESIDH</t>
  </si>
  <si>
    <t>La IESIDH continua con el desempeño de sus funciones de manera adecuada</t>
  </si>
  <si>
    <t>Arturo Eduardo Juarez Beltran</t>
  </si>
  <si>
    <t>JUD de Enlace Administrativo</t>
  </si>
  <si>
    <t>Dumentacion comprobatoria del Proceso Legal de Laudo, esta informacion estara disponible en el portal de la IESIDH https://www.transparencia.cdmx.gob.mx/instancia-ejecutora-del-sistema-integral-de-derechos-humanos-de-la-ciudad-de-mexico</t>
  </si>
  <si>
    <t>La IESIDH tiene las previsiones presupuestarias necesarias para el cumplimiento de las obligaciones judiciales que se presenten</t>
  </si>
  <si>
    <t>Atender las obligaciones judiciales (laudos) de la IESIDH</t>
  </si>
  <si>
    <t>Insuficientes protocolos de prevencion en materia de proteccion civil a las personas servidoras publicas de la IESIDH</t>
  </si>
  <si>
    <t>Suficientes protocolos de prevencion en materia de proteccion civil a las personas servidoras publicas de la IESIDH</t>
  </si>
  <si>
    <t>Personas servidoras publicas de la Instancia Ejecutora del Sistema Integral de Derechos Humanos de la Ciudad de Mexico y poblacion fltante que ocupan las instalaciones de este Organo Desconcentrado.</t>
  </si>
  <si>
    <t>1. Integracion del Programa Anual de Proteccion Civil, conformado por el Plan de Reduccion de Riesgos, Comite Interno de Proteccion Civil, 2. Renovacion de vestuario y herramientas de seguridad para la Brigadas de Proteccion Civil. Adquision de señalizaciones, botiquines de primeros auxilios y sistemas de deteccion y alarmas contra incendios. 3. Capacitacion al personal de la Instancia Ejecutora que pertenezcan a las Brigadas de Proteccion Civil.</t>
  </si>
  <si>
    <t>Las personas servidoras publicas de la IESIDH, cuentan con protocolos eficientes para atender cualquier situacion de riesgo y emergencia natural o antropogenica, salvaguardando su propia vida y la de los visitantes del Museo.</t>
  </si>
  <si>
    <t>Indice que mide avance de la Integracion de Programa Anual de PC, capacitacion en materia de PC y renovacion y adquisicion de Equipo de PC</t>
  </si>
  <si>
    <t>((Integracion del Programa Anual de Protecion Civil de la IESIDH programada/ Integracion del Programa Anual del Proteccion Civil de la IESIDH realizada)*.40)+((Adquisicion y Renovacion de Equipo de PC programa/ Adquisicion y Renovacion de Equipo de PC realizada)*.30)+((Capacitacion de materia PC programada/Capacitacion en materia de PC realizada)*.30)</t>
  </si>
  <si>
    <t>Documento Autorizado Programa Anual de Proteccion Civil de la IESIDH, e Infografia en Materia de Proteccion Civil https://www.transparencia.cdmx.gob.mx/instancia-ejecutora-del-sistema-integral-de-derechos-humanos-de-la-ciudad-de-mexico</t>
  </si>
  <si>
    <t>Para el 2024 la instancia ejecutora contara con un avance del 100% en lo que a la conformacion de su protocolo de actuacion para garantizar la integridad de las personas que se encuentren en las instalaciones de la Instancia Ejecutora al momento de presentarse un fenomeno perturbador se refiere.</t>
  </si>
  <si>
    <t>La IESIDH cuenta con Protocolos eficientes para actuar ante cualquier emergencia que se sucite</t>
  </si>
  <si>
    <t>Integracion del Programa Anual de Proteccion Civil de la Instancia Ejecutora</t>
  </si>
  <si>
    <t>Mtro. Aaron Garduño Jimenez</t>
  </si>
  <si>
    <t>Director General</t>
  </si>
  <si>
    <t>Adquision y/o renovacion de vestuario y herramientas de seguridad para el personal perteneciente a las Brigadas de Proteccion Civil, y de materiales necesarios para la implementacion del Programa Anual de Mantenimiento (Equipo de prevencion y combate a incendios, Programa Anual de Mantenimiento de Instalaciones)</t>
  </si>
  <si>
    <t>Jefe de Unidad Departamental</t>
  </si>
  <si>
    <t>Capacitacion en materia de Primero Auxilios y Prevencion y Combate contra Incendios</t>
  </si>
  <si>
    <t>02PDAV</t>
  </si>
  <si>
    <t>Acompañar a victimas del delito y de violaciones a derechos humanos de tal manera que recuperen su proyecto de vida, esto mediante la implementacion eficiente y efectiva de un Modelo Integral de Atencion a Victimas de la Ciudad de Mexico.</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</si>
  <si>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</si>
  <si>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Actualmente, la Ciudad de Mexico sufre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t>
  </si>
  <si>
    <t>Fortalecer el enfoque de Atencion a Victimas mediante un nuevo paradigma de generacion de confianza, certidumbre y seguridad juridica a la victima.</t>
  </si>
  <si>
    <t>La informacion se encontrara disponible en un micrositio proximo a aperturarse en la pagina de la CEAVI https://ceavi.cdmx.gob.mx/transparencia</t>
  </si>
  <si>
    <t>Proseguir con una programacion y presupuestacion adecuada para la correcta operacion de la CEAVI</t>
  </si>
  <si>
    <t>La CEAVI continua con el desempeño de sus funciones de manera adecuada</t>
  </si>
  <si>
    <t>L.C.P. Rafael Facio Lopez</t>
  </si>
  <si>
    <t>Subdirector de Administracion y Finanzas</t>
  </si>
  <si>
    <t>Las acciones se veran reportadas en el Portal de internet especificamente en el micrositio que se aperturara https://ceavi.cdmx.gob.mx/transparencia</t>
  </si>
  <si>
    <t>La CEAVI tiene las previsiones presupuestarias necesarias para el cumplimiento de las obligaciones judiciales que se presenten</t>
  </si>
  <si>
    <t>L.c.p. Rafael Facio Lopez</t>
  </si>
  <si>
    <t>E109</t>
  </si>
  <si>
    <t>261</t>
  </si>
  <si>
    <t>Atencion a victimas</t>
  </si>
  <si>
    <t>Obstaculizacion al acceso a la justicia y reparacion integral de daños de las personas identificadas como victimas de delitos y violaciones a sus derechos humanos en la Ciudad de Mexico.</t>
  </si>
  <si>
    <t>Facilitar el acceso a la justicia y reparacion integral de daños de las personas identificadas como victimas de delitos y violaciones a sus derechos humanos en la Ciudad de Mexico</t>
  </si>
  <si>
    <t>Victimas del delito y de violaciones a los derechos humanos.</t>
  </si>
  <si>
    <t>1. Establecer medidas que contribuyan a garantizar la reparacion integral, efectiva y eficaz de las victimas que hayan sufrido un daño como consecuencia del hecho victimizante. 2. Brindar atencion, proteccion, asistencia, acceso a la justicia y reparacion integral a victimas</t>
  </si>
  <si>
    <t>Las victimas del delito y de violaciones a derechos humanos obtienen una reparacion integral de los daños sufridos.</t>
  </si>
  <si>
    <t>Indice que mide el avance de la atencion integral a victimas del delito y de violaciones a derechos humanos</t>
  </si>
  <si>
    <t>((Avance de otorgamientos de ayudas inmediatas, asistencia y atencion de primer contacto a victimas/ total de otorgamientos de ayudas inmediatas, asistencia y atencion de primer contacto)*.10)+((Avance de otorgamientos de recursos para medidas de ayuda, asistencia y compensaciones a victimas/ total de otorgamientos de recursos para medidas de ayuda, asistencia y compensaciones a victimas)*.10)+((Avance de Asesorias Juridicas proporcionadas a las victimas para la defensa de sus derechos/Total de Asesorias juridicas proporcionadas a las victimas para la defensa de derechos)*.40)+(( Avance Emision de opiniones tecnicas-dictamenes sobre otorgamiento de calidad de victima y emision de opiniones tecnicas-dictamenes sobre acceso a reparacion integral del daño con cargo al Fondo de Ayuda, Asistencia y Reparacion Integral de la CDMX/total del avance de Avance Emision de opiniones tecnicas-dictamenes sobre otorgamiento de calidad de victima y emision de opiniones tecnicas-dictamenes sobre acceso a reparacion integral del daño con cargo al Fondo de Ayuda, Asistencia y Reparacion Integral de la CDMX)*.20)+((Avance de Emision de registros a victimas del delito y de violaciones a derechos humanos/ total de emision de registros a victimas del delito y de violaciones a derechos humanos)*.20))</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</si>
  <si>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 y se encontrara disponible en la pagina de internet de la comision en un micrositio proximo a aperturarse https://ceavi.cdmx.gob.mx/transparencia</t>
  </si>
  <si>
    <t>Se estima que para el cierre del 2024 la CEAVI aumente en un 10% las acciones en materia de atencioon a victimas en la Ciudad de Mexico</t>
  </si>
  <si>
    <t>Las victimas del delito y de violaciones a derechos humanos experimentan un ambiente de confianza y seguridad al obtener una reparacion integral.</t>
  </si>
  <si>
    <t>Otorgamiento de ayudas inmediatas, asistencia y atencion de primer contacto a victimas</t>
  </si>
  <si>
    <t>Lic. Herrera Diaz Martha Alicia</t>
  </si>
  <si>
    <t>Director de la Unidad de Atencion Inmediata y Primer ContactoComisionado Ejecutivo de Atencion a Victimas de la CDMX</t>
  </si>
  <si>
    <t>Otorgamiento de recursos para medidas de ayuda, asistencia y compensaciones a victimas.</t>
  </si>
  <si>
    <t>Lic. Ramon Alberto Rojas Ruiz</t>
  </si>
  <si>
    <t>Director del Fondo de Victimas de la Ciudad de Mexico</t>
  </si>
  <si>
    <t>Asesorias juridicas proporcionadas a las victimas para la defensa de sus derechos.</t>
  </si>
  <si>
    <t>Lic. Pantoja Baranda Ulises</t>
  </si>
  <si>
    <t>Director de Asesoria Juridica</t>
  </si>
  <si>
    <t>Emision de opiniones tecnicas-dictamenes sobre otorgamiento de calidad de victima y emision de opiniones tecnicas-dictamenes sobre acceso a reparacion integral del daño con cargo al Fondo de Ayuda, Asistencia y Reparacion Integral de la CDMX.</t>
  </si>
  <si>
    <t>Lic. Carrillo Vega Maria de Lourdes</t>
  </si>
  <si>
    <t>Cordinadora del Comite Interdisciplinario Evaluador</t>
  </si>
  <si>
    <t>Emision de registros a victimas del delito y de violaciones a derechos humanos.</t>
  </si>
  <si>
    <t>Lic. Edgar Alejandro Gomez Jaimes</t>
  </si>
  <si>
    <t>Coordinadora del Registro de Victimas</t>
  </si>
  <si>
    <t>02PDDP</t>
  </si>
  <si>
    <t>Ofrecer el mecanismo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</si>
  <si>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</si>
  <si>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</si>
  <si>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Proteger, Respetar y garantizar los derechos humanos de las personas que se encuentran en situasion de riesgo como consecuencia de la defensa o promocion de los derechos humanos y del ejercicio de la libertad de expresion y el periodismo en la Ciudad de Mexico.</t>
  </si>
  <si>
    <t>E158</t>
  </si>
  <si>
    <t>179</t>
  </si>
  <si>
    <t>Acciones para la proteccion integral de personas defensoras de los derechos humanos, de la libertad de expresion y el periodismo</t>
  </si>
  <si>
    <t>Las personas defensoras de derechos humanos, periodistas y colaboradoras periodisticos carecen de las condiciones de seguridad adecuadas para ejercer su labor periodistica y de defensa de derechos humanos en la Ciudad de Mexico.</t>
  </si>
  <si>
    <t>Las personas defensoras de derechos humanos, periodistas y colaboradoras periodisticos cuentan con las condiciones de seguridad adecuadas para ejercer su labor periodistica y de defensa de derechos humanos en la Ciudad de Mexico.</t>
  </si>
  <si>
    <t>Las personas defensoras de derechos humanos, periodistas y colaboradoras periodisticas que viven en la Ciudad de Mexico.</t>
  </si>
  <si>
    <t>Proteger, respetar y garantizar los derechos humanos de las personas que se encuentran en situacion de riesgo como consecuencia de la defensa o promocion de los derechos humanos y del ejercicio de la libertad de expresion y el periodismo en la Ciudad de Mexico.</t>
  </si>
  <si>
    <t>Libre ejercicio de la libertad de expresion de las personas defensoras de derechos humanos, periodistas y colaboradores periodisticos.</t>
  </si>
  <si>
    <t>Indice que mide el avance de la recepcion de peticiones de proteccion, asi como, las medidas de prevencion y proteccion implementadas por el Mecanismo.</t>
  </si>
  <si>
    <t>((Total de peticiones de proteccion atendidas/total de peticiones de proteccion recibidas) *.50 + (Total de medidas de prevencion y proteccion realizadas/total de medidas de prevencion y proteccion programadas a realizar) *.50)</t>
  </si>
  <si>
    <t>Informe Anual presentados en junta de gobierno y publicados en la pagina oficial del Mecanismo https://www.mpi.cdmx.gob.mx/informes y Balance General y Estado de Actividades, que se encuentran en los archivos del entidad.</t>
  </si>
  <si>
    <t>Para el año 2024 el aumente en un 10% la atencion brindada a las personas defensoras de los derechos humanos y periodistas</t>
  </si>
  <si>
    <t>La Ciudad de Mexico cuenta con un mecanismo funcional para proteger los derechos de las personas defensoras de derechos humanos, periodistas y colaboradores, ante cualquier situacion o amenaza que se presente</t>
  </si>
  <si>
    <t>Recepcion de peticiones de proteccion</t>
  </si>
  <si>
    <t>Willy Arturo Hernandez Alcocer</t>
  </si>
  <si>
    <t>Coordinador de Desarrollo y Evaluacion de Medidas de Proteccion</t>
  </si>
  <si>
    <t>Llevar a cabo medidas de prevencion y proteccion.</t>
  </si>
  <si>
    <t>Eficiente programacion para los gastos administrativos necesarios para la operacion del Ente Publico de la Ciudad de E27:Q29Mexico.</t>
  </si>
  <si>
    <t>Informes mensuales y trimestrales de los diferentes articulos que señala la Ley de Adquisiciones del Distrito Federal por parte de la Coordinacion de Administracion y Finanzas, que se encuentran los expedientes del ente. Y estaran publicos en la pagina del Mecanismo mediante un micrositio proximo a aperturarse https://www.transparencia.cdmx.gob.mx/mecanismo-de-proteccion-integral-de-personas-defensoras-de-derechos-humanos-y-periodistas-de-la-ciudad-de-mexico</t>
  </si>
  <si>
    <t>Proseguir con una programacion y presupuestacion adecuada para la correcta operacion del Mecanismo</t>
  </si>
  <si>
    <t>El Mecanismo continua con el desempeño de sus Funciones de manera adecuada</t>
  </si>
  <si>
    <t>Miuel Omar Quijano Vera</t>
  </si>
  <si>
    <t>LCP en Recursos Materiales Abastecimientos y Servicios MPI CDMX</t>
  </si>
  <si>
    <t>Porcentaje que mide las acciones de los juicios en materia laboral ya sea por la emision de laudo o por medio del principio de conciliacion de conformidad con la normatividad vigente aplicable en materia competente, velando en favor al patrimonio del Gobierno de la Ciudad de Mexico</t>
  </si>
  <si>
    <t>((Pago de laudo realizado/ Pago de laudo programado)*100)</t>
  </si>
  <si>
    <t>Visto bueno condicionado para el tramite de suficiencia presupuestal para el pago del juicio a favor de capital humano. Informacion que se encontrara disponible en la pagina de el Mecanismo https://www.transparencia.cdmx.gob.mx/mecanismo-de-proteccion-integral-de-personas-defensoras-de-derechos-humanos-y-periodistas-de-la-ciudad-de-mexico</t>
  </si>
  <si>
    <t>El Mecanismo tiene las previsiones presupuestarias necesarias para el cumplimiento de las obligaciones judiciales que se presenten</t>
  </si>
  <si>
    <t>Coordinar las acciones necesarias para la conclusion de los juicios en materia laboral ya sea por la emision de laudo o por medio del principio de conciliacion de conformidad con la normatividad vigente aplicable en materia competente, velando en favor al patrimonio del Gobierno de la Ciudad de Mexico</t>
  </si>
  <si>
    <t>Mtra. Mayra Rodriguez Lucero</t>
  </si>
  <si>
    <t>Coordinadora de Asuntos Juridicos del Mecanismo de Proteccion Integral de Personas Defensoras de Derechos Humanos y Periodistas</t>
  </si>
  <si>
    <t>Insuficientes actividades de prevencion en materia de proteccion civil a las personas servidoras publicas de la Mecanismo para la Proteccion Integral de Personas Defensoras de Derechos Humanos y Periodistas de la Ciudad de Mexico.</t>
  </si>
  <si>
    <t>Suficientes actividades de prevencion en materia de proteccion civil a las personas servidoras de la Mecanismo para la Proteccion Integral de Personas Defensoras de Derechos Humanos y Periodistas de la Ciudad de Mexico.</t>
  </si>
  <si>
    <t>El personal adscrito a la Mecanismo para la Proteccion Integral de Personas Defensoras de Derechos Humanos y Periodistas y personal flotante que acuden diariamente a tratar asuntos relacionados con el ambito de las atribuciones de la dependencia.</t>
  </si>
  <si>
    <t>Crear una cultura de proteccion civil en las personas servidoras publicas del Mecanismo, para poder actuar ante un posible fenomeno natural y/o antropogenico para salvaguardar su integridad y la de sus visitantes.</t>
  </si>
  <si>
    <t>Las personas servidoras publicas de la Mecanismo para la Proteccion Integral de Personas Defensoras de Derechos Humanos y Periodistas estan capacitadas y preparadas para atender cualquier situacion de riesgo y emergencia natural o antropogenica, salvaguardando su propia vida y la de los visitantes.</t>
  </si>
  <si>
    <t>Porcentaje de avance de cumplimiento de las actividades en materia de Proteccion Civil realizadas en el Mecanismo para la Proteccion Integral de Personas Defensoras de Derechos Humanos y Periodistas</t>
  </si>
  <si>
    <t>Pagina oficial del Mecanismo, se debera hacer su publicacion https://www.mpi.cdmx.gob.mx.</t>
  </si>
  <si>
    <t>Al cierre del 2024, derivado de la atencion y seguimiento que se llevo a cabo en las actividades en materia de proteccion civil, se espera tener un avance en el indicador del 10%. Mas con respecto al 2023</t>
  </si>
  <si>
    <t>Las personas servidoras publicas del Mecanismo para la Proteccion Integral de Personas Defensoras de Derechos Humanos y Periodistas estan preparadas para atender cualquier emergencia natural o antropogenica, salvaguardando su propia vida.</t>
  </si>
  <si>
    <t>Implementar señaletica, realizar simulacros y capacitar en materia de proteccion civil a las personas servidoras publicas del Mecanismo para la Proteccion Integral de Personas Defensoras de Derechos Humanos y Periodistas</t>
  </si>
  <si>
    <t>Lic. Jose Eloy Tores Lora</t>
  </si>
  <si>
    <t>Coordinador de Administracion y Finanzas</t>
  </si>
  <si>
    <t>03C001</t>
  </si>
  <si>
    <t>Generar e integrar una politica urbana habitacional para la cohesion territorial y que coadyuve al desarrollo sostenible de la Ciudad de Mexico.</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</si>
  <si>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</si>
  <si>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Por el crecimiento desordenado de la ciudad, existen miles de familias que no cuentan con certidumbre en su propiedad, considerando solo aquellas que viven en suelo urbano. Esto es producto de los altos costos y tramites asociados a la diversidad de casos. Asimismo, 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t>
  </si>
  <si>
    <t>Promover un desarrollo urbano incluyente que disminuya las grandes desigualdades, fomente la vivienda social y el espacio publico.</t>
  </si>
  <si>
    <t>G073</t>
  </si>
  <si>
    <t>128</t>
  </si>
  <si>
    <t>Desarrollo urbano sostenible</t>
  </si>
  <si>
    <t>Deficiente implementacion de la normativa que regula el desarrollo urbano en la Ciudad de Mexico.</t>
  </si>
  <si>
    <t>Suficiente implementacion de la normativa que regula el desarrollo urbano en de la Ciudad de Mexico.</t>
  </si>
  <si>
    <t>A la poblacion de la Ciudad de Mexico que requiera realizar tramites en materia de desarrollo urbano.</t>
  </si>
  <si>
    <t>1. Reglamentar, verificar e inspeccionar de las actividades economicas y los agentes del sector privado, social y publico. 2. Registrar la reserva territorial, regular proyectos urbanos, territoriales, la publicidad exterior y la conservacion de la imagen urbana.</t>
  </si>
  <si>
    <t>La Ciudad de Mexico sigue un plan de desarrollo ubarno y control de las actividades economicas y los agentes del sector privado, social y publico, beneficiando a los habitantes de las 16 demarcaciones territoriales.</t>
  </si>
  <si>
    <t>Indice que mide el avance en la emision de dictamenes, creacion de normativa, publicidad de indice de habitabilidad, retiro de espectaculares y actualizacion y migracion de datos de la Secretaria, Elaboracion de las Constancias de Estudio y Aclaracion de Nomenclatura y Revision y Homologacion de Limites de Colonias y Delegaciones (Hoy Alcaldias), de los Registros de las Manifestaciones de Construccion, Licencias y Avisos, de la elaboracion de los Dictamenes de Estudio de Impacto Urbano y Medidas de Compensacion, del Resello, Reposicion y Refrendo de Carnet´s, En la Aprobacion de Planos, Constancia de Lote y Manzana, Opiniones de Riesgo, en la Expedicion de Constancias de Reduccion Fiscal y en la Expedicion de Certificados de Zonificacion de Uso del Suelo.</t>
  </si>
  <si>
    <t>((Emision de Dictamenes, opiniones tecnicas, registros de intervenciones menores, certificados de restauracion, licencias de anuncios realizados/Emision de Dictamenes, opiniones tecnicas, registros de intervenciones menores, certificados de restauracion, licencias de anuncios programados) * 8%) + (Creacion de instrumento normativo regulador del espacio publico. realizado/ Creacion de instrumento normativo regulador del espacio publico. programado) * 4%) + ((Publicacion de indice de habitabilidad. realizado/ Publicacion de indice de habitabilidad programado) * 8%) + ((Retiro de espectaculares realizado/ Retiro de espectaculares programado) * 13%) + ((Actualizacion y migracion de informacion de cedulas de informacion basica de inmuebles realizada/Actualizacion y migracion de informacion de cedulas de informacion basica de inmuebles programada) * 7%))+(Elaboracion de Constancias de Estudio y Aclaracion de Nomenclaturas y Revision de Homologacion de Limites de Colonias y Delegaciones (Hoy Alcaldias)/Solicitud de Elaboracion de Constancias de Estudio y Aclaracion de Nomenclaturas y Revision de Homologacion de Limites de Colonias y Delegaciones (Hoy Alcaldias))*1.57%+(Elaboracion de Dictamenes de Estudio de Impacto Urbano y Medidas de Compensacion/Dictamenes de Estudio de Impacto Urbano y Medidas de Compensacion solixcitados)*0.04%+(Resello, Repopsicion y Refrendo de Carnet's realizadas/Solicitudes de Resello, Reposicion y Refrendo de Carnet's)*0.2884%+( Aprobacion de Planos, Constancias de Lote y Manzana, Opiniones de Riesgo/Solicitudes de Aprobacion de Planos, Constancias de Lote y Manzana, Opiniones de Riesgo)*2.539%+(Solicitudes de Certificados de Zonificacion de Uso del Suelo/Certificados de Zonificacion de Uso del suelo expedidos)*55.55%</t>
  </si>
  <si>
    <t>Pagina de transparencia de la Secretaria de Desarrollo Urbano y Vivienda https://www.seduvi.cdmx.gob.mx/transparencia</t>
  </si>
  <si>
    <t>Al cierre del 2024, se espera incrementar un 10% en la cobertura de regulacion de espacios publicos-urbanos, asi como continuar en el desarrollo de la normativa que regula el mismo.</t>
  </si>
  <si>
    <t>La poblacion de la Ciudad de Mexico, se beneficia con mejores condiciones de desarrollo urbano que contribuyen a una mejora calidad de vida y vivienda.</t>
  </si>
  <si>
    <t>Emision de Dictamenes, opiniones tecnicas, registros de intervenciones menores, certificados de restauracion, licencias de anuncios</t>
  </si>
  <si>
    <t>Dr. Jose Martin Gomez Tagle Morales</t>
  </si>
  <si>
    <t>Direccion de Patrimonio Cultural Urbano y de Espacio Publico</t>
  </si>
  <si>
    <t>Creacion de instrumento normativo regulador del espacio publico.</t>
  </si>
  <si>
    <t>Publicacion de indice de habitalidad.</t>
  </si>
  <si>
    <t>Retiro de espectaculares</t>
  </si>
  <si>
    <t>Actualizacion y migracion de informacion de cedulas de informacion basica de inmuebles</t>
  </si>
  <si>
    <t>Elaboracion de Constancias de Estudio y Aclaracion de Nomenclatura y Revision y Homologacion de Limites de Colonias y Delegaciones (Hoy Alcaldias)</t>
  </si>
  <si>
    <t>D.A.H. Laura Elena Rios Andrade</t>
  </si>
  <si>
    <t>Directora General de Politica Urbanistica</t>
  </si>
  <si>
    <t>Dictamenes de Estudio de Impacto Urbano y Medidas de Compensacion</t>
  </si>
  <si>
    <t>Solicitud de Resello, Reposicion y Refrendo de Carnet´s DRO</t>
  </si>
  <si>
    <t>Solicitud de Aprobacion de Planos, Constancia de Lote y Manzana, Opiniones de Riesgo</t>
  </si>
  <si>
    <t>Tramites en ventanilla de la Direccion de Registro de los Planes y Programas</t>
  </si>
  <si>
    <t>Ordenamiento de desarrollo urbano</t>
  </si>
  <si>
    <t>Deficiente programacion para los gastos administrativos necesarios para la operacion de la Secretaria de Desarrollo Urbano y Vivienda de la Ciudad de Mexico.</t>
  </si>
  <si>
    <t>Eficiente programacion para los gastos administrativos necesarios para la operacion de la Secretaria de Desarrollo Urbano y Vivienda de la Ciudad de Mexico.</t>
  </si>
  <si>
    <t>Areas administrativas y operativas de la Secretaria de Desarrollo Urbano y Vivienda de la Ciudad de Mexico (Direcciones Generales, Direcciones Ejecutivas, Direcciones de area, Coordinaciones y Gerencias)</t>
  </si>
  <si>
    <t>La Secretaria de Desarrollo Urbano y Vivienda cuenta con los recursos necesarios para el buen desarrollo de sus funciones.</t>
  </si>
  <si>
    <t>Indice que mide el avance en la adquisicion de materiales, insumos y suministros, asi como, pagos de servicios generales, servicios profesionales, conservacion y mantenimiento realizados por la Secretaria.</t>
  </si>
  <si>
    <t>((Adquisicion de materiales, insumos y suministros realizada/ Adquisicion de materiales, insumos y suministros programada)* 50%) + ((Pago de servicios generales, servicios profesionales, conservacion y mantenimiento realizados/ Pago de servicios generales, servicios profesionales, conservacion y mantenimiento programados)* 50%))</t>
  </si>
  <si>
    <t>Continuar eficientando el gasto opertativo de la Secretaria.</t>
  </si>
  <si>
    <t>La Secretaria de Desarrollo Urbano y Vivienda cuenta con los recursos necesarios para el buen desarrollo de las funciones, al cumplir debidamente con la programacion de los gastos administrativos.</t>
  </si>
  <si>
    <t>Adquisicion de materiales, insumos y suministros para el desempeño de actividades administrativas</t>
  </si>
  <si>
    <t>Marisol Ramirez Serralde</t>
  </si>
  <si>
    <t>Pago de servicios generales, servicios profesionales, conservacion y mantenimiento del inmueble</t>
  </si>
  <si>
    <t>La Secretaria de Desarrollo Urbano y Vivienda de la Ciudad de Mexico.</t>
  </si>
  <si>
    <t>La Secretaria de Desarrollo Urbano y Vivienda de la Ciudad de Mexico cuenta con los recursos necesarios para cubrir con las obligaciones judiciales sin riesgos para su operacion.</t>
  </si>
  <si>
    <t>Porcentaje que mide el avance de atencion a juicios laborales y laudos de la Secretaria</t>
  </si>
  <si>
    <t>(Juicios laborales y laudos atendidos/Juicios laborales y laudos programados)* 100)</t>
  </si>
  <si>
    <t>La Secretaria de Desarrollo Urbano cuenta con los recursos necesarios para cumplir con las obligaciones judiciales al cumplir debidamente con los procesos de programacion y presupuestacion.</t>
  </si>
  <si>
    <t>Insuficientes mecanismos de prevencion en materia de proteccion civil a las personas servidoras publicasn de la Secretaria de Desarrollo Urbano y Vivienda.</t>
  </si>
  <si>
    <t>Suficientes mecanismos de prevencion en materia de proteccion civil a las personas servidoras publicasn de la Secretaria de Desarrollo Urbano y Vivienda.</t>
  </si>
  <si>
    <t>Personas servidoras publicas de la Secretaria de Desarrollo y Vivienda.</t>
  </si>
  <si>
    <t>Crear una cultura de proteccion civil en las personas servidoras de la Secretaria de Desarrollo Urbano y Vivienda, para poder actuar ante un posible fenomeno natural y/o antropogenico para salvaguardar su integridad y la de los visitantes.</t>
  </si>
  <si>
    <t>Las personas servidoras publicas de la Secretaria de Desarrollo Urbano y Vivienda estan capacitadas y preparadas para atender cualquier situacion de riesgo y emergencia natural y antropogenica, salvaguardado su propia vida y de la sus visitantes.</t>
  </si>
  <si>
    <t>Indice que mide el avance en la adquisicion e instalacion de equipo de proteccion civil, capacitacion y simulacros realizados por la Secretaria.</t>
  </si>
  <si>
    <t>((Adquisicion e instalacion de equipo de proteccion civil realizada/ Adquisicion e instalacion de equipo de proteccion civil programada) * 34%) + ((Capacitacion en materia de proteccion civil a servidores publicos realizada/ Capacitacion en materia de proteccion civil a servidores publicos programada) * 33%) + ((Simulacros realizados/ Simulacros programados) * 33%))</t>
  </si>
  <si>
    <t>Registro en la Plataforma Digital https://tramites.cdmx.gob.mx/proteccion-civil-programas-internos/public</t>
  </si>
  <si>
    <t>Las personas servidoras publicas de la Secretaria ponene en practica los conocimientos adquiridos ante una emergencia para salvaguardar su propia vida, la de los visitantes y los bienes.</t>
  </si>
  <si>
    <t>Adquisicion e instalacion de equipo de proteccion civil</t>
  </si>
  <si>
    <t>Capacitacion en materia de proteccion civil a servidores publicos</t>
  </si>
  <si>
    <t>Simulacros</t>
  </si>
  <si>
    <t>03PDIV</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</si>
  <si>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</si>
  <si>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</si>
  <si>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Priorizar los hogares en condiciones de pobreza, vulnerables o que habiten en situacion de riesgo en la Ciudad de Mexico, con la generacion de nuevos modelos de apoyo a la vivienda, entre los que pueden incorporarse, vivienda en renta y cooperativas de vivienda. Generar incentivos para generar mayor inversion privada en vivienda social, respetando los usos de suelo, disminuyendo su costo y bajo el objetivo de lograr una vivienda digna para un mayor numero de personas.</t>
  </si>
  <si>
    <t>Diseñar, elaborar, proponer, promover, coordinar, concertar, ejecutar y evaluar las politicas y programas de vivienda, enfocados principalmente a la atencion de la poblacion de escasos recursos economicos de la Ciudad de Mexico, dentro del marco del Programa General de Desarrollo de la Ciudad de Mexico y los programas que del mismo derivan.</t>
  </si>
  <si>
    <t>Derecho a la vivienda</t>
  </si>
  <si>
    <t>Programa de vivienda social</t>
  </si>
  <si>
    <t>Vivienda</t>
  </si>
  <si>
    <t>Deficiente programacion para los gastos administrativos necesarios para la operacion del Instituto de Vivienda de la Ciudad de Mexico.</t>
  </si>
  <si>
    <t>Eficiente programacion para los gastos administrativos necesarios para la operacion del Instituto de Vivienda de la Ciudad de Mexico.</t>
  </si>
  <si>
    <t>Areas administrativas y operativas del Instituto de Vivienda de la Ciudad de Mexico (Direcciones Generales, Direcciones Ejecutivas, Direcciones de area, Coordinaciones y Gerencias)</t>
  </si>
  <si>
    <t>El Instituto de Vivienda cuentan con los recursos necesarios para el buen desarrollo de sus funciones</t>
  </si>
  <si>
    <t>Indice que mide el avance en la adquisicion de materiales, insumos y suministros, asi como, pago de servicios generales, profesionales, conservacion y mantenimiento que realiza el Instituto.</t>
  </si>
  <si>
    <t>((Adquisicion de materiales, insumos y suministros realizado/ Adquisicion de materiales, insumos y suministros programado)* 50%) + ((Pagos de servicios generales, profesionales, conservacion y mantenimiento realizados/ Pagos de servicios generales, profesionales, conservacion y mantenimiento programados)* 50%)</t>
  </si>
  <si>
    <t>https://www.invi.cdmx.gob.mx/informes</t>
  </si>
  <si>
    <t>Continuar eficientando el gasto operativo del Instituto.</t>
  </si>
  <si>
    <t>El Instituto de Vivienda cuenta con los recursos necesarios para el buen desarrollo de sus funciones, al cumplir debidamente con la programacion de los gastod administrativos.</t>
  </si>
  <si>
    <t>Adquisicion de materiales, insumos y suministros</t>
  </si>
  <si>
    <t>C.P. Alejandro Gonzalez Malvaez</t>
  </si>
  <si>
    <t>Director Ejecutivo de Administracion y Finanzas</t>
  </si>
  <si>
    <t>Pagos de servicios generales, profesionales, conservacion y mantenimiento del inmueble</t>
  </si>
  <si>
    <t>El Instituto de Vivienda de la Ciudad de Mexico.</t>
  </si>
  <si>
    <t>El Instituto de Vivienda cuenta con los recursos necesarios para cubrir con las obligaciones judiciales sin riesgos para su operacion.</t>
  </si>
  <si>
    <t>Procentaje que mide el avance de pago de laudos por el Instituto</t>
  </si>
  <si>
    <t>((Pago de juicios laborales (laudos) realizados/ Pago de juicios laborales (laudos) programados)* 100)</t>
  </si>
  <si>
    <t>El Instituto de Vivienda cuenta con los recursos necesarios para cubrir sus obligaciones judiciales.</t>
  </si>
  <si>
    <t>Pago de juicios laborales (laudos)</t>
  </si>
  <si>
    <t>Insuficientes mecanismos de prevencion en materia de proteccion civil a las personas servidoras publicasn del Instituto de Vivienda.</t>
  </si>
  <si>
    <t>Suficientes mecanismos de prevencion en materia de proteccion civil a las personas servidoras publicas del Instituto de Vivienda.</t>
  </si>
  <si>
    <t>Servidores publicos del Instituto de Vivienda y publico usuario</t>
  </si>
  <si>
    <t>Crear una cultura de proteccion civil en las personas servidoras del Instituto de Vivienda, para poder actuar ante un posible fenomeno natural y/o antropogenico para salvaguardar su integridad y la de los visitantes.</t>
  </si>
  <si>
    <t>Las personas servidoras publicas del Instituto de Vivienda estan capacitadas y preparadas para atender cualquier situacion de riesgo y emergencia natural y antropogenica, salvaguardado su propia vida y de la sus visitantes.</t>
  </si>
  <si>
    <t>Indice que mide el avance en la adquisicion e instalacion de equipo de proteccion civil, capacitacion y simulacros realizados por el Instituto.</t>
  </si>
  <si>
    <t>((Adquisicion e instalacion de equipo de proteccion civil realizada/ Adquisicion e instalacion de equipo de proteccion civil programada) * 34%) + ((Capacitacion en materia de proteccion civil a servidores publicos realizada/ Capacitacion en materia de proteccion civil a servidores publicos programada) * 33%) + ((Simulacros realizados/Simulacros programados) * 33%))</t>
  </si>
  <si>
    <t>Las personas servidoras publicas del Instituto ponene en practica los conocimientos adquiridos ante una emergencia para salvaguardar su propia vida, la de los visitantes y los bienes.</t>
  </si>
  <si>
    <t>C.P. Alejandro Gonzales Malvaes</t>
  </si>
  <si>
    <t>S027</t>
  </si>
  <si>
    <t>031</t>
  </si>
  <si>
    <t>Acciones para el mejoramiento de la vivienda</t>
  </si>
  <si>
    <t>Habitantes de escasos recursos de la Ciudad de Mexico tienen dificultades para mejorar sus viviendas.</t>
  </si>
  <si>
    <t>Habitantes de escasos recursos de la Ciudad de Mexico tienen facilidades para mejorar sus viviendas.</t>
  </si>
  <si>
    <t>Personas de escasos recursos que residen en la Ciudad de Mexico que aproximadamente son 2,490,800 personas (Coneval).</t>
  </si>
  <si>
    <t>1. Atender problemas de vivienda precaria, deteriorada, en riesgo o provisional por medio de apoyos financieros. 2. Regularizacion del suelo contribuyendo a los procesos de consolidacion o mejoramiento de las colonias y barrios populares de la Ciudad de Mexico.</t>
  </si>
  <si>
    <t>La poblacion de escasos recursos mejora su acceso al derecho de una vivienda digna y decorosa.</t>
  </si>
  <si>
    <t>Indice que mide el avance en la entrega de ayudas y creditos por parte del Instituto de Vivienda.</t>
  </si>
  <si>
    <t>((Ayudas por Sustentabilidad entregadas/ Ayudas por Sustentabilidad programadas)* 3%) + ((Creditos para mejoramiento de vivienda entregados/ Creditos para mejoramiento de vivienda programados)* 97%)</t>
  </si>
  <si>
    <t>Al cierre del 2024 se espera aumentar en un 10% la cobertura de personas beneficiadas con facilidades para mejorar sus viviendas.</t>
  </si>
  <si>
    <t>Los habitantes de escasos recursos de la Ciudad de Mexico cuentan con una vivienda adecuada y digna que mejora su calidad de vida.</t>
  </si>
  <si>
    <t>Ayudas por Sustentabilidad entregadas</t>
  </si>
  <si>
    <t>Ing. Raul Bautista Gonzalez</t>
  </si>
  <si>
    <t>Director Ejecutivo de Operacion</t>
  </si>
  <si>
    <t>Creditos para mejoramiento de vivienda entregados</t>
  </si>
  <si>
    <t>S061</t>
  </si>
  <si>
    <t>221</t>
  </si>
  <si>
    <t>Acciones para la vivienda en conjunto</t>
  </si>
  <si>
    <t>Disminucion de habitantes la Ciudad de Mexico de escasos recursos que cuentan con una vivienda propia y digna.</t>
  </si>
  <si>
    <t>Incremento de habitantes la Ciudad de Mexico de escasos recursos que cuenta con una vivienda propia y digna.</t>
  </si>
  <si>
    <t>1. Brindar financiamientos para proyectos de vivienda. 2. Otorgamiento de ayudas de beneficio social a la poblacion residente en la Ciudad de Mexico (indigenas, adultos mayores, madres solteras, mujeres jefas de familia y personas con discapacidad) para la adquisicion de viviendas.</t>
  </si>
  <si>
    <t>Coadyuva al ejercicio del derecho a la vivienda adecuada a las personas con rezago social, especialmente a los grupos en mayor condicion de discriminacion y vulnerabilidad, de acuerdo con las necesidades especificas de cada grupo de poblacion.</t>
  </si>
  <si>
    <t>Indice que mide el avance en la entrega de creditos para vivienda en conjunto, apoyos y adquisicion de suelo que realiza el Instituto.</t>
  </si>
  <si>
    <t>((Creditos para vivienda en conjunto entregados/ Creditos para vivienda en conjunto programados) * 60%) + ((Apoyos para pago de rentas, sustentabilidad y capacidad de pago entregados/ Apoyos para pago de rentas, sustentabilidad y capacidad de pago programados) * 20%) + ((Adquisicion de suelo realizado/ Adquisicion de suelo programado) * 20%))</t>
  </si>
  <si>
    <t>Al cierre de 2024 se espera tener un incremento del 10% en la cobertura de personas con escasos recursos que cuentan con una vivienda digna.</t>
  </si>
  <si>
    <t>La poblacion de la Ciudad de Mexico con mayor rezago social, discriminacion y vulnerabilidad mejoran su calidad de vida y bienestar con el acceso a una vivienda digna.</t>
  </si>
  <si>
    <t>Creditos para vivienda en conjunto entrgeados</t>
  </si>
  <si>
    <t>Lic. Gabriela Patricia Martinez Vargas</t>
  </si>
  <si>
    <t>Directora Ejecutiva de Promocion y Fomento de Programas de Vivienda</t>
  </si>
  <si>
    <t>Apoyos para pago de rentas, sustentabilidad y capacidad de pago</t>
  </si>
  <si>
    <t>Adquisicion de suelo</t>
  </si>
  <si>
    <t>Lic. Julieta Cortes Fragoso</t>
  </si>
  <si>
    <t>Directora Ejecutiva de Asuntos Juridicos e Inmobiliarios</t>
  </si>
  <si>
    <t>04C001</t>
  </si>
  <si>
    <t>Definir y coordinar la politica economica de la Ciudad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t>
  </si>
  <si>
    <t>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t>
  </si>
  <si>
    <t>En la ciudad de Mexico la competitividad y el ambiente de negocios no se ha desarrollado por los distintos factores que han afectado el desarrollo de las pequeñas y medianas empresas. Es evidente que se necesita un impulso al crecimiento de las empresas, la creacion de empleos y, con esto, el desarrollo de la Ciudad de Mexico.</t>
  </si>
  <si>
    <t>Mejorar la competitividad y el ambiente de negocios, con el fin de impulsar el crecimiento de las empresas, la creacion de empleos y con esto el desarrollo de la Ciudad de Mexico.</t>
  </si>
  <si>
    <t>F034</t>
  </si>
  <si>
    <t>213</t>
  </si>
  <si>
    <t>Crecimiento y desarrollo sustentable</t>
  </si>
  <si>
    <t>Energia asequible y no contaminante</t>
  </si>
  <si>
    <t>Aumentos en costos de energia electrica para comerciantes y MIPYMES en la Ciudad de Mexico.</t>
  </si>
  <si>
    <t>Disminucion en costos de energia electrica para comerciantes y MIPYMES en la Ciudad de Mexico.</t>
  </si>
  <si>
    <t>Comerciantes y MIPYMES en la Ciudad de Mexico.</t>
  </si>
  <si>
    <t>Dotar de infroestructura a las MIPYMES y comerciantes de la Ciudad de Mexico para la generacion de energias limpias.</t>
  </si>
  <si>
    <t>Las MIPYMES y comerciantes en la Ciudad de Mexico disminuyen la emision de contaminantes relacionados con la energia electrica y reducen los costos relacionados con la utilizacion de energia electrica.</t>
  </si>
  <si>
    <t>Indice que mide la disminucion de costos en consumo de energia electrica.</t>
  </si>
  <si>
    <t>(( Capacitacion, evaluacion y/o certificacion en competencias en energia solar realizadas/Capacitacion, evaluacion y/o certificacion en competencias en energia solar. programadas)*20%)+((Instalacion de energias renovables para las micro, pequeñas y medianas empresas de la Ciudad de Mexico. realizadas/Instalacion de energias renovables para las micro, pequeñas y medianas empresas de la Ciudad de Mexico. programadas)*20%)+((Instalacion de 130 Sistemas Fotovoltaicos en Edificios Publicos del Gobierno de la Ciudad de Mexico realizados/Instalacion de 130 Sistemas Fotovoltaicos en Edificios Publicos del Gobierno de la Ciudad de Mexico. programados)*20%)+((Realizacion de estudios de interconexion de la Central Fotovoltaica de la Central de Abasto. realizados/Realizacion de estudios de interconexion de la Central Fotovoltaica de la Central de Abasto. programados)*20%)+((Operacion y supervision de la Central Fotovoltaica en los techos de la Central de Abasto, con capacidad de 8 MWp. realizados/Operacion y supervision de la Central Fotovoltaica en los techos de la Central de Abasto, con capacidad de 8 MWp. programados)*20%)</t>
  </si>
  <si>
    <t>Informes diversos generados por la Secretaria de Desarrollo Economico.</t>
  </si>
  <si>
    <t>Al cierre del ejercicio 2024, se pretende un avance del 10% en proyectos de instalacion de sistemas fotovoltaicos</t>
  </si>
  <si>
    <t>Los costos de energia electrica de las MiPYMES se reducen por el uso de energias renovables.</t>
  </si>
  <si>
    <t>Capacitacion, evaluacion y/o certificacion en competencias en energia solar.</t>
  </si>
  <si>
    <t>Juan Carlos Solis Avila</t>
  </si>
  <si>
    <t>Director de Promocion, Seguimiento y Desarrollo de Proyectos</t>
  </si>
  <si>
    <t>Instalacion de energias renovables para las micro, pequeñas y medianas empresas de la Ciudad de Mexico.</t>
  </si>
  <si>
    <t>Juan Jose Vidal Amaro</t>
  </si>
  <si>
    <t>Director de Vinculacion con Instrumentos de Apoyo a Energias Renovables</t>
  </si>
  <si>
    <t>Instalacion de 130 Sistemas Fotovoltaicos en Edificios Publicos del Gobierno de la Ciudad de Mexico.</t>
  </si>
  <si>
    <t>Realizacion de estudios de interconexion de la Central Fotovoltaica de la Central de Abasto.</t>
  </si>
  <si>
    <t>Jose Alberto Valdes Palacios</t>
  </si>
  <si>
    <t>Director General de Desarrollo y Sustentabilidad Energetica</t>
  </si>
  <si>
    <t>Operacion y supervision de la Central Fotovoltaica en los techos de la Central de Abasto, con capacidad de 8 MWp</t>
  </si>
  <si>
    <t>F036</t>
  </si>
  <si>
    <t>148</t>
  </si>
  <si>
    <t>Apoyos para la mejora de los canales de abasto</t>
  </si>
  <si>
    <t>Deficiente funcionamiento de los canales de abasto para comercio, distribución de mercancías y la prestación de servicios a los habitantes de la Ciudad de Mexico.</t>
  </si>
  <si>
    <t>Eficiente funcionamiento de los canales de abasto para comercio, distribución de mercancías y la prestación de servicios a los habitantes de la Ciudad de Mexico.</t>
  </si>
  <si>
    <t>Canales de abasto, comercio y distribucion de la Ciudad de Mexico.</t>
  </si>
  <si>
    <t>1. Mejorar la operacion de los canales de abasto para la comercializacion y distribucionde los productos alimetarios. 2. Impulsar la actividad economica de los mercados publicos. 3. Fomentar la economia y el comercio de la Ciudad de Mexico.</t>
  </si>
  <si>
    <t>La poblacion recibe productos alimentarios asequibles al mismo tiempo que se fomenta el desarrollo economico en la Ciudad de Mexico.</t>
  </si>
  <si>
    <t>Indice que mide el cumplimiento de avance de las acciones orientadas a la actividad economica, comercial y el desarrollo de proyectos de inversion enfocados a la innovacion y la tecnologicia en los canales de abasto de la Ciudad de Mexico</t>
  </si>
  <si>
    <t>((Desarrollo de proyectos de inversion, tecnologicos y de innovacion para mejorar la infraestructura de los canales de abasto. y distribucion. realizados/Desarrollo de proyectos de inversion, tecnologicos y de innovacion para mejorar la infraestructura de los canales de abasto y distribucion. programados)*20%)+((Actualizacion y aplicacion de la normatividad para la central de abastos, mercados publicos, mercados sobre ruedas, concentraciones, tianguis, bazares y complementarios. realizados/Actualizacion y aplicacion de la normatividad para la central de abastos, mercados publicos, mercados sobre ruedas, concentraciones, tianguis, bazares y complementarios. programado)*20%)+((Capacitacion para locatarios y oferentes de los canales de abasto realizados/Capacitacion para locatarios y oferentes de los canales de abasto programados)*20%)+((Promocion de los canales de abasto realizados/Promocion de los canales de abasto programados)*20%)+(( Elaboracion de Diagnosticos para evaluar la infraestructura de los inmuebles publicos de los canales de abasto y distribucion. realizados/Elaboracion de Diagnosticos para evaluar la infraestructura de los inmuebles publicos de los canales de abasto y distribucion. programados)*20%)</t>
  </si>
  <si>
    <t>Al cierre del ciclo 2024, se espera un incremento en la productividad de canales de abasto y distribucion de productos y servicios.</t>
  </si>
  <si>
    <t>La central de abastos y mercados publicos mejoran sus tecnologias ecosustentables, para comercializar productos y servicios de calidad a la Ciudad de Mexico</t>
  </si>
  <si>
    <t>Desarrollo de proyectos inversion, tecnologicos y de innovacion para mejorar la infraestructura de los canales de abasto y distribucion.</t>
  </si>
  <si>
    <t>Lic. Alberto Birrichaga Membrilo</t>
  </si>
  <si>
    <t>Director de Proyectos para el Desarrollo Economico de los Canales de Abasto, Comercio y Distribucion.</t>
  </si>
  <si>
    <t>Actualizacion y aplicacion de la normatividad para la Central de Abasto, mercados publicos, mercados sobre ruedas, concentraciones, tianguis, bazares y complementarios</t>
  </si>
  <si>
    <t>Julio Cesar Hernandez Ortiz</t>
  </si>
  <si>
    <t>Director de Regulacion y Mejoramiento de los Canales de Distribucion</t>
  </si>
  <si>
    <t>Capacitacion para locatarios y oferentes de los canales de abasto</t>
  </si>
  <si>
    <t>Promocion de los canales de abasto</t>
  </si>
  <si>
    <t>Elaboracion de Diagnosticos para evaluar la infraestructura de los inmuebles publicos de los canales de abasto y distribucion.</t>
  </si>
  <si>
    <t>G074</t>
  </si>
  <si>
    <t>147</t>
  </si>
  <si>
    <t>Registro de establecimiento mercantiles</t>
  </si>
  <si>
    <t>Desaceleracion del crecimiento economico y empleo del sector industrial, comercial y de servicios en la Ciudad de Mexico.</t>
  </si>
  <si>
    <t>Aceleracion del crecimiento economico y empleo del sector industrial, comercial y de servicios en la Ciudad de Mexico.</t>
  </si>
  <si>
    <t>Sector industrial, comercial y de servicios en la Ciudad de Mexico.</t>
  </si>
  <si>
    <t>1. Fomentar la inversion que favorezca el empleo, la innovacion tecnologica y el desarrollo inmobiliario para el crecimiento economico de la Ciudad de Mexico. 2. Mejorar la competitividad y el ambiente de negocios, con el fin de impulsar el crecimiento de las empresas, la creacion de empleos y, con esto, el desarrollo de la Ciudad de Mexico. 3. Fortalecer los mecanismos de financiamiento, asi como la creacion y el desarrollo de la micro, pequeña y mediana empresa, con el fin promover el crecimiento economico en la Ciudad de Mexico.</t>
  </si>
  <si>
    <t>La Ciudad de Mexico cuenta con condiciones optimas para la inversion y el crecimiento economico para mejorar la calidad de vida de su poblacion.</t>
  </si>
  <si>
    <t>Indice que mide el cumplimiento al acceso de la informacion economica generada por la Secretaria de Desarrollo Economico a traves de consultas, reportes economicos y estudios de coyuntura economica que se sirven para incentivar la inversion.</t>
  </si>
  <si>
    <t>((Elaboracion de Estudios de coyuntura economica realizados/ Elaboracion de Estudios de coyuntura economica programados)* 34%) + ((Asesorias brindadas para aperturar, mejorar e invertir a unidades economicas por medio de la Oficina Virtual de Informacion Economica realizadas/ Asesorias brindadas para aperturar, mejorar e invertir a unidades economicas por medio de la Oficina Virtual de Informacion Economica programadas)* 33%) + ((Regularizacion y registro de los establecimientos mercantiles en la plataforma digital SIAPEM. realizados/ Regularizacion y registro de los establecimientos mercantiles en la plataforma digital SIAPEM. programados)* 33%)</t>
  </si>
  <si>
    <t>Informes diversos generados por la Secretaria de Desarrollo Economico</t>
  </si>
  <si>
    <t>Al cierre del ciclo 2024, se espera un incremento en la creacion de unidades economicas de la Ciudad de Mexico</t>
  </si>
  <si>
    <t>Las unidades economicas generan un ambiente de negocios competitivo en la Ciudad de Mexico.</t>
  </si>
  <si>
    <t>Elaboracion de Estudios de coyuntura economica</t>
  </si>
  <si>
    <t>Lic. Leticia Erika Reyes Ceron</t>
  </si>
  <si>
    <t>Directora de Desarrollo Empresarial y Promocion Economica</t>
  </si>
  <si>
    <t>Asesorias brindadas para aperturar, mejorar e invertir a unidades economicas por medio de la Oficina Virtual de Informacion Economica</t>
  </si>
  <si>
    <t>Regularizacion y registro de los establecimientos mercantiles en la plataforma digital SIAPEM.</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</si>
  <si>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</si>
  <si>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Llevar a cabo la ejecucion de lo elementos indispensables de la Gestion Integral de Riesgos y Proteccion Civil.</t>
  </si>
  <si>
    <t>309 Personas que laboran en las instalaciones de la Secretaria de Desarrollo Economico de la Ciudad de Mexico.</t>
  </si>
  <si>
    <t>Actualizacion en capacitacion de las Brigadas internas de Proteccion Civil en temas de Gestion Integral de Riesgo de Desastres, para poder llevar acabo Simulacros.</t>
  </si>
  <si>
    <t>Fomento y difusion a la cultura de la prevencion y proteccion civil.</t>
  </si>
  <si>
    <t>Indice que mide el avance de elaboracion de programas de proteccion civil</t>
  </si>
  <si>
    <t>((Sesiones de capacitacion realizadas/Sesiones de capacitacion programadas)*.40 + (Simulacros Realizados/Simulacros Programados)*.40 + (Verificaciones realizadas/Verificaciones programadas)*.20) * 100</t>
  </si>
  <si>
    <t>Constancias de Toma de Capacitaciones y Evidencias de Simulacros incluidas en el Programa Interno de Proteccion Civil.</t>
  </si>
  <si>
    <t>Contar con el 100% de los programas internos de proteccion civil y el avance de numero de capacitaciones en materia de proteccion civil.</t>
  </si>
  <si>
    <t>Los servidores publicos de la Secretaria de Desarrollo Economico cuentan con conocimientos en materia de proteccion civil.</t>
  </si>
  <si>
    <t>Llevar acabo 4 sesiones de capacitacion para los integrantes de las Brigadas Internas de Proteccion Civil en temas de Gestion Integral de Riesgo de Desastres.</t>
  </si>
  <si>
    <t>Ramona Hernandez Morales</t>
  </si>
  <si>
    <t>Direccion Ejecutiva de Administracion y Finanzas</t>
  </si>
  <si>
    <t>Llevar acabo 4 Simulacros en cumplimientos a la Ley de Gestio Intregral de Riesgos y Proteccion Civil y su Reglamento.</t>
  </si>
  <si>
    <t>Llevar a cabo 1 verificacion anual de la vigencia del Programa Interno de Proteccion Civil.</t>
  </si>
  <si>
    <t>Directora Ejecutiva de Administracion y Finanzas</t>
  </si>
  <si>
    <t>P016</t>
  </si>
  <si>
    <t>Menor competencia en los mercados y mejora regulatoria a traves de materia de competencia.</t>
  </si>
  <si>
    <t>Mayor competencia en los mercados y mejora regulatoria a traves de materia de competencia.</t>
  </si>
  <si>
    <t>MIPYMES de la Ciudad de Mexico</t>
  </si>
  <si>
    <t>1. Mejorar la competitividad mediante la mejora del ambiente de negocios a traves del impulso de la economia. 2. Fortalecer los mecanismos de financiamiento, asi como la creacion y el desarrollo de la micro, pequeña y mediana empresa, con el fin promover el crecimiento economico en la Ciudad de Mexico.</t>
  </si>
  <si>
    <t>Mayor desarrollo de las MIPYMES para que generen empleo y un mayor crecimiento economico a traves del fomento al empleo.</t>
  </si>
  <si>
    <t>Indice que mide el avance de las actividades que se llevan a cabo para aumentar la competencia en los mercados y las condiciones a traves de servicios de asesoria, capacitacion y consultoria, para que mejoren sus capacidades empresariales, promover mejores practicas e incentivar la innovacion tecnologica.</t>
  </si>
  <si>
    <t>((Capacitacion y asesorias a MiPyMES que realizaron registro para asistir a los cursos otorgados. realizados/ Capacitacion y asesorias a MiPyMES que realizaron registro para asistir a los cursos otorgados. programados)* 25%) + ((Vinculacion entre MiPyMEs y compradores. realizados/ Vinculacion entre MiPyMEs y compradores. programados)* 25%) + ((Vincular a las MiPyMES de la Ciudad de Mexico a programas o esquemas de financimiento. realizados/ Vincular a las MiPyMES de la Ciudad de Mexico a programas o esquemas de financimiento. programados)* 25%) + ((Seguimiento de precios a la canasta basica realizados/ Seguimiento de precios a la canasta basica programados)* 25%)</t>
  </si>
  <si>
    <t>Registros administrativos, capturas de pantalla, evidencia fotografica, encuestas de satisfaccion que estan bajo el resguardo de la Subdireccion de Desarrollo Empresarial, ubicados fisicamente en el Segundo Piso de Av. Cuauhtemoc 898, Colonia Narvarte, Alcaldia Benito Juarez.</t>
  </si>
  <si>
    <t>Al cierre del ejercicio 2024, se espera tener una politica regulatoria competitiva para el buen funcionamiento y crecimiento de las unidades economicas de la Ciudad de Mexico.</t>
  </si>
  <si>
    <t>Los emprendedores y MiPyMEs de la Ciudad de Mexico cuentan con herramientas para incrementar su competitividad e impactar positivamente en sus consumidores, proveedores e industria.</t>
  </si>
  <si>
    <t>Capacitacion y asesorias a MiPyMES que realizaron registro para asistir a los cursos otorgados.</t>
  </si>
  <si>
    <t>Leticia Erika Reyes Ceron</t>
  </si>
  <si>
    <t>Vinculacion entre MiPyMEs y compradores.</t>
  </si>
  <si>
    <t>Vincular a las MiPyMES de la Ciudad de Mexico a programas o esquemas de financiamiento.</t>
  </si>
  <si>
    <t>Seguimiento de precios a la canasta basica</t>
  </si>
  <si>
    <t>Gabriel Leyva Martinez</t>
  </si>
  <si>
    <t>Director General de Abasto, Distribucion</t>
  </si>
  <si>
    <t>Deficiente programacion para los gastos administrativos necesarios para la operacion de la Secretaria de Desarrollo Economico.</t>
  </si>
  <si>
    <t>Eficiente programacion para los gastos administrativos necesarios para la operacion de la Secretaria de Desarrollo Economico.</t>
  </si>
  <si>
    <t>Areas administrativas y operativas de la Secretaria de Desarrollo Economico (Direcciones Generales, Direcciones Ejecutivas, Direcciones de area, Coordinaciones y Gerencias)</t>
  </si>
  <si>
    <t>La Secretaria de Desarrollo Economico cuenta con los recursos necesarios para el buen desarrollo de sus funciones.</t>
  </si>
  <si>
    <t>Porcentaje de avance en la adqusicion de bienes y en la contratacion de servicios para atender la demanda y necesidades de todas las areas administrativas que integran la Secretaria de Desarrollo Economico.</t>
  </si>
  <si>
    <t>Informes, entregables, remisiones.</t>
  </si>
  <si>
    <t>Continuar eficientando el gasto operativo de la Secretaria al termino de la Administracion.</t>
  </si>
  <si>
    <t>La Secretaria utiliza eficientemente sus recursos para la generacion de bienes y servicios de calidad que ofrece a su poblacion.</t>
  </si>
  <si>
    <t>La Secretaria de Desarrollo Economico.</t>
  </si>
  <si>
    <t>La Secretaria de Desarrollo Economico cuenta con los recursos necesarios para cubrir con las obligaciones judiciales sin riesgos para su operacion.</t>
  </si>
  <si>
    <t>Porcentaje que mide el avance de los pagos de laudos instaurados en contra de la Secretaria.</t>
  </si>
  <si>
    <t>((Total de pagos de laudos emitidos/Total de pagos de laudos atendidos) *100)</t>
  </si>
  <si>
    <t>La Secretaria atiende las obligaciones judiciales sin riesgos para su operacion al termino de la presente administracion.</t>
  </si>
  <si>
    <t>Pago de laudos instaurados en contra de la Secretaria</t>
  </si>
  <si>
    <t>04P0DE</t>
  </si>
  <si>
    <t>Establecer relaciones comerciales para la venta, recuperacion de espacios y cartera, transmision de propiedad que impulsen el desarrollo economico de la Ciudad de Mexico finiquitando las obligaciones pendientes y a cargo derivadas del proceso de extincion.</t>
  </si>
  <si>
    <t>Concluir el proceso de extincion del Fondo de Desarrollo Economico del Distrito Federal al haber vendido todos los espacios disponibles y haber recuperado la totalidad de la cartera generada.</t>
  </si>
  <si>
    <t>En la Ciudad de Mexico existen obligaciones pendientes a favor y/o a cargo del proceso de extincion mediante la operacion de las transacciones producto de la comercializacion de espacios, tramites producto de la extincion de diversos Fideicomisos Subsidiarios y gestiones de escrituracion de locales comerciales con los Fideicomisos Subsidiarios, que, en su conjunto generan acciones a considerar para el desarrollo economico de la capital.</t>
  </si>
  <si>
    <t>Administrar los bienes inmuebles que formen parte del patrimonio del fideicomiso. Realizar los actos juridicos que tiendan a la enajenacion de bienes inmuebles de su patrimonio o a la percepcion de contraprestaciones por el otorgamiento temporal de uso, goce y disfrute de los mismos.</t>
  </si>
  <si>
    <t>R001</t>
  </si>
  <si>
    <t>039</t>
  </si>
  <si>
    <t>Financiamiento y creditos</t>
  </si>
  <si>
    <t>Incumplimiento del pago de los deudores por la comercializacion de los bienes inmuebles del Fideicomiso.</t>
  </si>
  <si>
    <t>Cumplimiento del pago de los deudores por la comercializacion de los bienes inmuebles del Fideicomiso.</t>
  </si>
  <si>
    <t>Deudores soliario de la Ciudad de Mexico</t>
  </si>
  <si>
    <t>Recuperar la cartera de creditos relacionados por la comercializacion de los bienes inmuebles del Fideicomiso.</t>
  </si>
  <si>
    <t>Recuperacion de recursos economicos para su aplicacion en la prestacion de bienes y servicios para la poblacion.</t>
  </si>
  <si>
    <t>30%</t>
  </si>
  <si>
    <t>Indice que mide el avance en el cumplimiento del pago de los deudores, la recuperacion de la cartera, la escrituracion de unidades privativas liquidadas y la venta de unidades privativas.</t>
  </si>
  <si>
    <t>((Escrituracion de unidades privativas liquidadas. realizadas/ Escrituracion de unidades privativas liquidadas. programadas)* 25%) + ((Recuperacion de cartera. realizada/ Recuperacion de cartera. programada)* 25%) + ((Venta de unidades privativas disponibles. realizadas/ Venta de unidades privativas disponibles. programadas)* 25%) + ((Recuperacion de unidades privativas invadidas realizadas/ Recuperacion de unidades privativas invadidas programadas)* 25%)</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</si>
  <si>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</si>
  <si>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Al cierre del ejercicio 2024, se pretende un incremento del 10% en la recuperacion de cartera creditos</t>
  </si>
  <si>
    <t>Promover la recuperacion de recursos economicos y la prestacion de bienes y servicios para la poblacion</t>
  </si>
  <si>
    <t>Escrituracion de unidades privativas liquidadas.</t>
  </si>
  <si>
    <t>Mtra. Silvia Ramirez Trejo</t>
  </si>
  <si>
    <t>Coordinadora de Operacion de Fideicomisos Subsidiarios</t>
  </si>
  <si>
    <t>Recuperacion de cartera.</t>
  </si>
  <si>
    <t>Venta de unidades privativas disponibles.</t>
  </si>
  <si>
    <t>Recuperacion de unidades privativas invadidas</t>
  </si>
  <si>
    <t>04P0DS</t>
  </si>
  <si>
    <t>Impulsar el desarrollo economico y social de la Ciudad de Mexico, a traves del otorgamiento de servicios financieros y no financieros, que incetiven la formacion y/o consolidacion de empresas, asi como, se promuevan alternativas de autoempleo a traves del desarrollo de actividades productivas para nuestra poblacion objetivo.</t>
  </si>
  <si>
    <t>Ser una institucion referente en la Ciudad de Mexico, en ofrecer alternativas de financiamiento, asesoria integral, capacitacion y asistencia tecnica de calidad, para la formacion y/o consolidacion de empresas, asi como, para la generacion de opciones de autoempleo de la poblacion objetivo.</t>
  </si>
  <si>
    <t>Los trabajos de simplificacion de normas y procedimientos para la apertura de nuevas empresas no han dado resultados, pues la ciudad ocupa el penultimo lugar nacional en facilidad para hacer negocios. A una normatividad inadecuada se suma el acceso insuficiente al credito, solo 29.4% de la poblacion de 18 a 70 años de la Zona Metropolitana del Valle de Mexico cuenta con un credito formal, cobertura por debajo de 39.7% de la region Noroeste y de 39.1% de la Region Noreste. En la ZMVM solo 5.5% tiene un credito personal, el nivel mas bajo del pais. La Region Occidente y el Bajio, presentan la cobertura mas alta con 10.7 por ciento.</t>
  </si>
  <si>
    <t>Promover la formulacion y consolidacion de proyectos de negocio que tengan como proposito el desarrollo de actividades productivas para el autoempleo, a traves del otorgamiento de servicios financieros y no financieros.</t>
  </si>
  <si>
    <t>F006</t>
  </si>
  <si>
    <t>Apoyo a la micro y pequeña empresa</t>
  </si>
  <si>
    <t>Desigualdad de oportunidades en el acceso al financiemiento de proyectos para el autoempleo de las personas de la Ciudad de Mexico.</t>
  </si>
  <si>
    <t>Igualdad de oportunidades en el acceso al financiemiento de proyectos para el autoempleo de las personas de la Ciudad de Mexico.</t>
  </si>
  <si>
    <t>Personas que buscan iniciar y/o fortalecer actividades economicas en la Ciudad de Mexico (asciende a 4,651,118 personas en 2022)</t>
  </si>
  <si>
    <t>1. Otorgar microcreditos para impulsar alternativas de autoempleo productivo. 2. Impulsar iniciativas de personas emprendedoras. 3. Fomentar la creacion de nuevas empresas y/o el desarrollo de las MiPyMEs a traves del otorgamiento de financiamientos. 4. Ofrecer servicios no financieros como capacitacion, asistencia tecnica, apoyo a la comercializacion e inclusion en el catalogo de acreditados.</t>
  </si>
  <si>
    <t>Crecimiento del desarrollo economico y social en la Ciudad de Mexico.</t>
  </si>
  <si>
    <t>Mide el indice de Avance de las acciones para el acceso a financiamientos.</t>
  </si>
  <si>
    <t>((Estrategias del Programa de Financiamiento realizadas/Estrategias del Programa de Financiamiento programadas)*20%)+((Jornadas de capacitacion para el acceso a financiamientos realizadas/Jornadas de capacitacion para el acceso a financiamientos programadas)*20%)+((Otorgamiento de apoyos y creditos economicos realizados/Otorgamiento de apoyos y creditos economicos programados)* 20%) + ((otorgamiento de creditos realizados/otorgamiento de creditos programados)*20%)+((Acciones de recuperacion de creditos realizados/Acciones de recuperacion de creditos programados)*20%)</t>
  </si>
  <si>
    <t>Actas del Comite Tecnico publicadas cada trimestre en la liga https://www.transparencia.cdmx.gob.mx/fondo-para-el-desarrollo-social-de-la-ciudad-de-mexico/entrada/32635</t>
  </si>
  <si>
    <t>Al cierre del ejercicio 2024 otorgar 105,000 creditos a la poblacion objetivo</t>
  </si>
  <si>
    <t>Las personas habitantes de la Ciudad de Mexico mayores de 18 años inician una actividad economica para su autoempleo.</t>
  </si>
  <si>
    <t>Realizacion de Estrategias del Programa de Financiamiento (Jornadas de capacitacion para el acceso a financiamiento, acercar los servicios financieros a la poblacion objetivo y coordinar los modulos en oficinas centrales y en las Alcaldias para el otorgamientos de creditos)</t>
  </si>
  <si>
    <t>Luis Alberto Trujillo Castillo/Shadia Pamela Zarate Ramirez</t>
  </si>
  <si>
    <t>Director de Planeacion Estrategica/Directora de Promocion Economica</t>
  </si>
  <si>
    <t>Jornadas de capacitacion para el acceso a financiamientos.</t>
  </si>
  <si>
    <t>Luis Alberto Trujillo Castillo</t>
  </si>
  <si>
    <t>Director de Planeacion Estrategica</t>
  </si>
  <si>
    <t>Otorgamiento de apoyos y creditos economicos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</si>
  <si>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</si>
  <si>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</si>
  <si>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</si>
  <si>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Acciones de recuperacion de creditos</t>
  </si>
  <si>
    <t>Luis Alberto Trujillo Castillo/Gabriela Serrano Camargo/Rosalba Ramos Ramos</t>
  </si>
  <si>
    <t>Director de Planeacion Estrategica/Coordinadora de Administracion y Finanzas/Gerente de Asuntos Juridicos</t>
  </si>
  <si>
    <t>Deficiente programacion para los gastos administrativos necesarios para la operacion del Fondo para el Desarrollo Social.</t>
  </si>
  <si>
    <t>Eficiente programacion para los gastos administrativos necesarios para la operacion del Fondo para el Desarrollo Social.</t>
  </si>
  <si>
    <t>Areas administrativas y operativas del Fondo para el Desarrollo Social. (Direcciones Generales, Direcciones Ejecutivas, Direcciones de area, Coordinaciones y Gerencias)</t>
  </si>
  <si>
    <t>El Fondo para el Desarrollo Social cuenta con los recursos necesarios para el buen desarrollo de sus funciones.</t>
  </si>
  <si>
    <t>Porcentaje de avance en la adqusicion de bienes y en la contratacion de servicios para atender la demanda y necesidades de todas las areas administrativas.</t>
  </si>
  <si>
    <t>Continuar eficientando el gasto operativo del fondo al termino de la Administracion.</t>
  </si>
  <si>
    <t>El fondo utiliza eficientemente sus recursos para la generacion de bienes y servicios de calidad que ofrece a su poblacion.</t>
  </si>
  <si>
    <t>Jazmin Roxana Lozano Mendoza</t>
  </si>
  <si>
    <t>J.U.D. de Recursos Materiales, Abastecimientos y Servicios</t>
  </si>
  <si>
    <t>Fondo para el Desarrollo Social.</t>
  </si>
  <si>
    <t>Fondo para el Desarrollo Social cuenta con los recursos necesarios para cubrir con las obligaciones judiciales sin riesgos para su operacion.</t>
  </si>
  <si>
    <t>Porcentaje que mide el avance de los pagos de laudos instaurados en contra del fondo</t>
  </si>
  <si>
    <t>El fondo atiende las obligaciones judiciales sin riesgos para su operacion al termino de la presente administracion.</t>
  </si>
  <si>
    <t>Pago de laudos instaurados en contra del fondo</t>
  </si>
  <si>
    <t>Rosalba Ramos Ramos</t>
  </si>
  <si>
    <t>Gerente de Asuntos Juridicos</t>
  </si>
  <si>
    <t>Insuficiente capacitacion en materia de proteccion para los trabajadores del Fondo para el Desarrollo Social de la Ciudad de Mexico.</t>
  </si>
  <si>
    <t>Suficiente capacitacion en materia de proteccion para los trabajadores del Fondo para el Desarrollo Social de la Ciudad de Mexico.</t>
  </si>
  <si>
    <t>Las personas que laboran en las instalaciones del Fondo para el Desarrollo Social de la Ciudad de Mexico.</t>
  </si>
  <si>
    <t>Capacitacion a los trabajadores de FONDESO en materia de Proteccion Civil. Adecuacion de las instalaciones de acuerdo con los Programas de Proteccion Civil</t>
  </si>
  <si>
    <t>Los Trabajadores del Fondo para el Desarrollo Social de la Ciudad de Mexico se encuentran capacitados ante cualquier eventualidad en Materia de Proteccion civil.</t>
  </si>
  <si>
    <t>Indice que mide las acciones de capacitacion en materia de proteccion civil.</t>
  </si>
  <si>
    <t>(Capacitacion en materia de Proteccion Civil realizadas/Total de Capacitaciones programadas en materia de Proteccion Civil)*.75)+(Instalaciones alineadas con el Plan de Proteccion Civil/Total de Instalaciones programadas para su alineacion con el Plan de Proteccion Civil)*.25</t>
  </si>
  <si>
    <t>Listas de asistencia y/o certificados para la capacitacion del personal. Informe detallado de las modificaciones en las instalaciones de acurso al Plan de Proteccion Civil</t>
  </si>
  <si>
    <t>Contar al 100% los programas internos de proteccion civil.</t>
  </si>
  <si>
    <t>Las personas servidoras publicas se capacitan y cuentan con insumos para atender emergencias ocasionadas por siniestros y salvaguardan la integridad fisica de las personas.</t>
  </si>
  <si>
    <t>Instalaciones alineadas con el Plan de Proteccion Civil</t>
  </si>
  <si>
    <t>05C001</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</si>
  <si>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</si>
  <si>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t>
  </si>
  <si>
    <t>La Ciudad de Mexico es uno de los principales destinos de turismo extranjero en la Republica Mexicana y una fuente importante de generacion de empleos, de los cuales la mayor parte son de bajo impacto ambiental. Mas alla de su importancia economica, el turismo es una actividad que enriquece el desarrollo de las personas en lo cultural, artistico, gastronomico, historico, y en el conocimiento de otras lenguas y saberes. El turismo tiene una gran importancia para la economia de la Ciudad de Mexico, como proveedora de servicios y en su contribucion a la construccion de comunidad.</t>
  </si>
  <si>
    <t>Promover la actividad turistica y la generacion de empleos verdes para apoyar la inclusion de los sectores vulnerables a la economia productiva, y a su vez posicionarla como un derecho de los habitantes de la ciudad para mejorar su calidad de vida, reforzando los elementos identitarios y el tejido social; incorporar la actividad turistica a la poblacion de la Ciudad de Mexico en calidad de usuarios, ademas de integrar los sitios de interes a las zonas que poseen potencial turistico y que se localizan fuera de las tradicionalmente visitadas.</t>
  </si>
  <si>
    <t>F005</t>
  </si>
  <si>
    <t>Fomento al turismo</t>
  </si>
  <si>
    <t>Turismo</t>
  </si>
  <si>
    <t>079</t>
  </si>
  <si>
    <t>Promocion y fomento del turismo</t>
  </si>
  <si>
    <t>Disminucion de la actividad turistica en la Ciudad de Mexico.</t>
  </si>
  <si>
    <t>Aumento de la actividad turistica en la Ciudad de Mexico.</t>
  </si>
  <si>
    <t>Actores economicos del sector turistico.</t>
  </si>
  <si>
    <t>1. Fomentar la creacion de empresas turisticas que generen empleos productivos, 2. Promover la riqueza cultural y natural de la Ciudad de Mexico.</t>
  </si>
  <si>
    <t>El aumento de la actividad turistica en la Ciudad de Mexico genera derrama economica y promueve empleos que mejoran la calidad de vida de sus habitantes.</t>
  </si>
  <si>
    <t>indice que mide el avance de las acciones de promocion, difusion, capacitacion, creacion de proyectos, festivales y eventos turisticos que ejecuta la Secretaria de Turismo</t>
  </si>
  <si>
    <t>((Promocion y difusion turistica de la Ciudad de Mexico realizado/ Promocion y difusion turistica de la Ciudad de Mexico programado)* 12.5%) + ((Fomento a Mypimes, cooperativas y emprendedores turisticos realizado/ Fomento a Mypimes, cooperativas y emprendedores turisticos programado)* 12.5%) + ((Seguimiento de informes de indicadores del sector realizado/ Seguimiento de informes de indicadores del sector programado)* 12.5%) + ((Servicios de atencion turistica realizado/ Servicios de atencion turistica programado)* 12.5%) + ((Creacion de proyectos turisticos con instituciones publicas y privadas realizado/ Creacion de proyectos turisticos con instituciones publicas y privadas programado)* 12.5%) + ((Festivales y eventos turisticos realizado/ Festivales y eventos turisticos programado)* 12.5%) + ((Reactivacion de rutas turisticas realizado/ Reactivacion de rutas turisticas programado)* 12.5%) + ((Actualizacion y promocion del catalogo de artesanos realizado/ Actualizacion y promocion del catalogo de artesanos programado)* 12.5%)</t>
  </si>
  <si>
    <t>Pagina de transparencia de la Secretaria de Turismo https://turismo.cdmx.gob.mx/transparencia</t>
  </si>
  <si>
    <t>Al cierre de 2024, se espera incrementar en un 5% los servicios turisticos ofertados a la poblacion.</t>
  </si>
  <si>
    <t>La Ciudad de Mexico se posiciona como uno de los atractivos turisticos mas visitados de latinoamerica.</t>
  </si>
  <si>
    <t>Promocion y difusion turistica de la Ciudad de Mexico</t>
  </si>
  <si>
    <t>Karla Leticia Gonzalez Ruiz</t>
  </si>
  <si>
    <t>Directora General del Instituto de Promocion Turistica</t>
  </si>
  <si>
    <t>Fomento a Mypimes, cooperativas y emprendedores turisticos</t>
  </si>
  <si>
    <t>Bertha Perez Camargo</t>
  </si>
  <si>
    <t>Directora de Fomento a Micro, Pequeña y Mediana Empresa Turistica</t>
  </si>
  <si>
    <t>Seguimiento de informes de indicadores del sector</t>
  </si>
  <si>
    <t>Maria del Carmen Castillo Diaz</t>
  </si>
  <si>
    <t>Directora de Planeacion e Informacion Turisitica</t>
  </si>
  <si>
    <t>Servicios de atencion turistica</t>
  </si>
  <si>
    <t>Jorge Guerrero Carrasco</t>
  </si>
  <si>
    <t>Director General de Servicios al Turismo</t>
  </si>
  <si>
    <t>Creacion de proyectos turisticos con instituciones publicas y privadas</t>
  </si>
  <si>
    <t>Tanya Alejandra Aguilar Murrieta</t>
  </si>
  <si>
    <t>Directora de desarrollo de proyectos Turisticos</t>
  </si>
  <si>
    <t>Festivales y eventos turisticos</t>
  </si>
  <si>
    <t>Iram Gustavo Medina Lopez</t>
  </si>
  <si>
    <t>Directora de Concertacion e Infraestructura Turistica</t>
  </si>
  <si>
    <t>Reactivacion de rutas turisticas</t>
  </si>
  <si>
    <t>Actualizacion y promocion del catalogo de artesanos</t>
  </si>
  <si>
    <t>Deficiente programacion para los gastos administrativos necesarios para la operacion de la Secretaria de Turismo de la Ciudad de Mexico.</t>
  </si>
  <si>
    <t>Eficiente programacion para los gastos administrativos necesarios para la operacion de la Secretaria de Turismo de la Ciudad de Mexico.</t>
  </si>
  <si>
    <t>Areas administrativas y operativas de la Secretaria de Turismo de la Ciudad de Mexico (Direcciones Generales, Direcciones Ejecutivas, Direcciones de area, Coordinaciones y Gerencias)</t>
  </si>
  <si>
    <t>La Secretaria de Turismo cuentan con los recursos necesarios para el buen desarrollo de sus funciones</t>
  </si>
  <si>
    <t>Indice que mide el avance en la adquisicion de materiales, insumos y suministros, asi como, pago de servicios generales, profesionales, conservacion y mantenimiento que realiza la Secretaria de Turismo.</t>
  </si>
  <si>
    <t>Continuar eficientando el gasto operativo de la Secretaria de Turismo</t>
  </si>
  <si>
    <t>La Secretaria de Turismo cuenta con los recursos necesarios para el buen desarrollo de sus funciones, al cumplir debidamente con la programacion de los gastos administrativos.</t>
  </si>
  <si>
    <t>Alvaro Reyes Cuevas</t>
  </si>
  <si>
    <t>Coordinador de Recursos Materiales, Abastecimientos y Servicios</t>
  </si>
  <si>
    <t>Pagos de servicios generales, profesionales, conservacion y mantenimiento del inmueble.</t>
  </si>
  <si>
    <t>La Secretaria de Turismo de la Ciudad de Mexico.</t>
  </si>
  <si>
    <t>La Secretaria de Turismo cuenta con los recursos necesarios para cubrir con las obligaciones judiciales sin riesgos para su operacion.</t>
  </si>
  <si>
    <t>Porcentaje que mide el avance de seguimiento de atencion al pago de juicios laborales (laudos)</t>
  </si>
  <si>
    <t>((Juicios laborales (laudos) realizados/ Pago de juicios laborales (laudos) programados)* 100)</t>
  </si>
  <si>
    <t>La Secretaria de Turismo cuenta con los recursos necesarios para cubrir sus obligaciones judiciales.</t>
  </si>
  <si>
    <t>Segumiento de atencion al pago de juicios laborales (laudos)</t>
  </si>
  <si>
    <t>Lic. Maria Aguilar Espinosa</t>
  </si>
  <si>
    <t>Directora de Asuntos Juridicos</t>
  </si>
  <si>
    <t>Insuficientes mecanismos de prevencion en materia de proteccion civil a las personas servidoras publicas de la Secretaria de Turismo.</t>
  </si>
  <si>
    <t>Suficientes mecanismos de prevencion en materia de proteccion civil a las personas servidoras publicas de la Secretaria de Turismo.</t>
  </si>
  <si>
    <t>Personas servidoras publicas de la Secretaria de Turismo en la Ciudad de Mexico.</t>
  </si>
  <si>
    <t>Crear una cultura de proteccion civil en las personas servidoras de la Secretaria de Turismo, para poder actuar ante un posible fenomeno natural y/o antropogenico para salvaguardar su integridad y la de los visitantes.</t>
  </si>
  <si>
    <t>Las personas servidoras publicas de la Secretaria de Turismo estan capacitadas y preparadas para atender cualquier situacion de riesgo y emergencia natural y antropogenica, salvaguardado su propia vida y la de sus visitantes.</t>
  </si>
  <si>
    <t>Indice que mide el avance en la adquisicion e instalacion de equipo de proteccion civil, capacitacion y simulacros realizados por la Secretaria de Turismo</t>
  </si>
  <si>
    <t>((Adquisicion e instalacion de equipo de proteccion civil realizada/ Adquisicion e instalacion de equipo de proteccion civil programada)* 34%) + ((Capacitacion en materia de proteccion civil a servidores publicos realizada/ Capacitacion en materia de proteccion civil a servidores publicos programada)* 33%) + ((Simulacros realizados/ Simulacros programados)* 33%)</t>
  </si>
  <si>
    <t>Las personas servidoras publicas de la Secretaria de Turismo ponen en practica los conocimientos adquiridos ante una emergencia para salvaguardar su propia vida, la de los visitantes y los bienes.</t>
  </si>
  <si>
    <t>05P0PT</t>
  </si>
  <si>
    <t>Promocionar y difundir a la Ciudad de Mexico y la marca CDMX Ciudad de Mexico como destino turistico competitivo a nivel nacional e internacional, impulsando los diferentes proyectos para fomentar el desarrollo del Sector Turismo.</t>
  </si>
  <si>
    <t>Posicionar al Fideicomiso como un organismo lider en la promocion de la Ciudad de Mexico, a traves de la marca CDMX Ciudad de Mexico, como destino turistico en estrecha vinculacion con los sectores publico, privado y social que convergen en la industria del turismo.</t>
  </si>
  <si>
    <t>La Ciudad de Mexico ha posicionado su marca de manera nacional e internacional, sin embargo, con la llegada de la pandemia, se ha visto reducida la actividad turistica que genera un impulso al desarrollo econimico y social de la misma. Es evidente la necesidad de la inclusion de diversos sectores que aporten a la realizacion de eventos, convenciones y exposiciones que difundan y coloquen a la Ciudad de Mexico como lider turistico y economico.</t>
  </si>
  <si>
    <t>Diversificar la oferta de servicios turisticos para fortalecer la economia social y la inclusion, a traves de reactivacion y reposicionamiento de la promocion de la actividad turistica para asi contrubuir a la generacion de empleos verdes para apoyar la inclusion de los sectores vulnerables y la economia productiva; incorporar la actividad turistica a la poblacion de la Ciudad de Mexico en calidad de usuarios, ademas de integrar los sitios de interes a las zonas que poseen potencial turistico y que se localizan fuera de las tradicionalmente visitadas.</t>
  </si>
  <si>
    <t>F022</t>
  </si>
  <si>
    <t>Insuficiente dinamismo en el sector turistico estanca la actividad economica en la Ciudad de Mexico.</t>
  </si>
  <si>
    <t>Suficiente dinamismo en el sector turistico incrementa la actividad economica en la Ciudad de Mexico.</t>
  </si>
  <si>
    <t>Las 16 Alcaldias de la Ciudad de Mexico.</t>
  </si>
  <si>
    <t>1. Promover a la Ciudad de Mexico a nivel local, nacional e internacional a traves de una Marca CDMX, 2. Realizar la promocion activa de eventos, convenciones y exposiciones.</t>
  </si>
  <si>
    <t>El dinamismo trusitico de la Ciudad de Mexico la posiociona a nivel nacional e internacional, generando desarrollo economico en la Ciudad de Mexico.</t>
  </si>
  <si>
    <t>Indice que mide el avance de las campañas y promocion de eventos turisticos de la Ciudad de Mexico.</t>
  </si>
  <si>
    <t>((Campañas de promocion de la Ciudad de Mexico como destino turistico realizadas/ Campañas de promocion de la Ciudad de Mexico como destino turistico programadas) * 50%) + ((Promocion de eventos turisticos con sede en la Ciudad de Mexico realizados/ Promocion de eventos turisticos con sede en la Ciudad de Mexico programados) * 50%))</t>
  </si>
  <si>
    <t>Pagina de transparencia dele Fondo Mixto de Promocion Turisitca http://data.fmpt.cdmx.gob.mx/transparencia/transparencia.html</t>
  </si>
  <si>
    <t>Al cierre de 2024 se espera incrementar un 10% la capacidad de difusion y promocion de la riqueza turistica de la Ciudad y la capacidad de atencion a turistas nacionales y extranjeros.</t>
  </si>
  <si>
    <t>La Ciudad de Mexico incrementa el numero de visitas de turistas nacionales e internacionales, lo que permite el desarrollo economico a traves de la generacion de empleos directos e indirectos, mejorando la calidad de vida de la poblacion.</t>
  </si>
  <si>
    <t>Campañas de promocion de la Ciudad de Mexico como destino turistico</t>
  </si>
  <si>
    <t>Virginia Arana Perez</t>
  </si>
  <si>
    <t>Director de Congresos y Convenciones</t>
  </si>
  <si>
    <t>Promocion de eventos turisticos con sede en la Ciudad de Mexico</t>
  </si>
  <si>
    <t>Deficiente programacion para los gastos administrativos necesarios para la operacion del Fondo Mixto de Promocion Turistica de la Ciudad de Mexico.</t>
  </si>
  <si>
    <t>Eficiente programacion para los gastos administrativos necesarios para la operacion del Fondo Mixto de Promocion Turistica de la Ciudad de Mexico.</t>
  </si>
  <si>
    <t>Areas administrativas y operativas del Fondo Mixto de Promocion Turisitica de la Ciudad de Mexico (Direcciones Generales, Direcciones Ejecutivas, Direcciones de area, Coordinaciones y Gerencias)</t>
  </si>
  <si>
    <t>El Fondo Mixto de Promocion Turistica cuenta con los recursos necesarios para el buen desarrollo de sus funciones.</t>
  </si>
  <si>
    <t>Indice que mide el avance en la adquisicion de bienes e insumos y los pagos de servicios generales, profesionales, conservacion y mantenimiento que realiza el Fondo Mixto de Promocion Turistica.</t>
  </si>
  <si>
    <t>((Adquisicion de bienes e insumos requeridos realizada/ Adquisicion de bienes e insumos requeridos programada)* 50%) + ((Pago de servicios generales, profesionales, conservacion y mantenimiento realizados/ Pago de servicios generales, profesionales, conservacion y mantenimiento programados)* 50%)</t>
  </si>
  <si>
    <t>Pagina de transparencia del Fondo Mixto de Promocion Turitica http://data.fmpt.cdmx.gob.mx/transparencia/transparencia.html</t>
  </si>
  <si>
    <t>Continuar eficientando el gasto operativo del Fondo Mixto de Promocion Turistica</t>
  </si>
  <si>
    <t>Adquisicion de bienes e insumos requeridos</t>
  </si>
  <si>
    <t>Lic. Sonia Ordoñez Leon</t>
  </si>
  <si>
    <t>Directora de Administracion</t>
  </si>
  <si>
    <t>Pago de servicios generales, profesionales, conservacion y mantenimiento</t>
  </si>
  <si>
    <t>El Fondo Mixto de Promocion Turistica de la Ciudad de Mexico</t>
  </si>
  <si>
    <t>El Fondo Mixto de Promocion Turistica cuenta con los recursos necesarios para cubrir con las obligaciones judiciales sin riesgos para su operacion.</t>
  </si>
  <si>
    <t>Procentaje que mide el avance de pago de laudos por el Fondo Mixto de Promocion Turistica</t>
  </si>
  <si>
    <t>(Pago de juicios laborales (laudos) realizados/ Pago de juicios laborales (laudos) programados)* 100)</t>
  </si>
  <si>
    <t>Pagina de Transparencia del Fondo Mixto de Promocion Turistica http://data.fmpt.cdmx.gob.mx/transparencia/transparencia.html</t>
  </si>
  <si>
    <t>El Fondo Mixto de Promocion Turistica cuenta con los recursos necesarios para cubrir sus obligaciones judiciales.</t>
  </si>
  <si>
    <t>Lic. Georgina Lopez Martinez</t>
  </si>
  <si>
    <t>Cordinadora Juridica</t>
  </si>
  <si>
    <t>Insuficientes mecanismos de prevencion en materia de proteccion civil a las personas servidoras publicasn del Fondo Mixto de Promocion Turitica.</t>
  </si>
  <si>
    <t>Suficientes mecanismos de prevencion en materia de proteccion civil a las personas servidoras publicas del Fondo Mixto de Promocion Turitica.</t>
  </si>
  <si>
    <t>Las personas servidoras publicas del IFondo Mixto de Promocion Turitica estan capacitadas y preparadas para atender cualquier situacion de riesgo y emergencia natural y antropogenica, salvaguardado su propia vida y de la sus visitantes.</t>
  </si>
  <si>
    <t>Indice que mide el avance en la adquisicion e instalacion de equipo de proteccion civil, capacitacion y simulacros realizados por el Fondo Mixto de Promocion Turitica.</t>
  </si>
  <si>
    <t>Las personas servidoras publicas del Fondo Mixto de Promocion Turistica ponen en practica los conocimientos adquiridos ante una emergencia para salvaguardar su propia vida, la de los visitantes y los bienes.</t>
  </si>
  <si>
    <t>06C001</t>
  </si>
  <si>
    <t>Formular, ejecutar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</si>
  <si>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impulsando politicas ambientales de caracter metropolitano y planificando con una perspectiva de corto, mediano y largo plazo; contribuyendo a los esfuerzos globales de mitigacion y adaptacion al cambio climatico; garantizando el escrutinio publico sobre el diseño, ejecucion y evaluacion de la politica ambiental y los mecanismos institucionales de promocion de la participacion de la ciudadana mediante una gestion transparente que considere las necesidades que la ciudadania plantea a las autoridades de la Secretaria del Medio Ambiente.</t>
  </si>
  <si>
    <t>Atender el deterioro ambiental debido a patrones de urbanizacion, consumo y produccion que rebasan los umbrales de la sustentabilidad socioeconomica y ambiental de la ciudad, consecuencia de un modelo de desarrollo que considera que los recursos naturales son ilimitados y que no reconoce la importancia de su conservacion.</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</si>
  <si>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</si>
  <si>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P005</t>
  </si>
  <si>
    <t>Calidad del Aire</t>
  </si>
  <si>
    <t>113</t>
  </si>
  <si>
    <t>Monitoreo atmosferico y emisiones de otros contaminantes</t>
  </si>
  <si>
    <t>Accion por el clima</t>
  </si>
  <si>
    <t>Aumento en la contaminacion del aire por encima de los niveles recomendados por las normas nacionales e internacionales representa afectaciones para la salud de los habitantes de la Ciudad de Mexico.</t>
  </si>
  <si>
    <t>Disminucion en la contaminacion del aire por debajo de los niveles recomendados por las normas nacionales e internacionales representa un beneficio para la salud de los habitantes de la Ciudad de Mexico.</t>
  </si>
  <si>
    <t>9, 209, 944 habitantes de la Ciudad de Mexico y poblacion flotante.</t>
  </si>
  <si>
    <t>1. Proporcionar informacion veraz y oportuna a la poblacion metropolitana de la calidad del aire y ozono a traves del monitoreo atmosferico. 2. Prevenir y controlar la emision de contaminantes atmosfericos generados por las fuentes moviles a traves de la aplicacion de acciones y programas. 3. Vigilar y evaluar la calidad del aire en la Ciudad de Mexico como medida de proteccion a la salud de sus habitantes.</t>
  </si>
  <si>
    <t>Contribuir a la reduccion de contaminantes para mejorar la salud de la poblacion y garantizar el derecho a un medio ambiente sano en la Ciudad de Mexico.</t>
  </si>
  <si>
    <t>Indice de avance en acciones para monitorear, difundir, gestionar y mejorar la calidad del aire en la Ciudad de Mexico.</t>
  </si>
  <si>
    <t>((Actividades de medicion de contaminantes atmosfericos en la Ciudad de Mexico realizadas/ Actividades de medicion de contaminantes atmosfericos en la Ciudad de Mexico programadas)*.17)+((Actividades de difusion de la calidad del aire en la Ciudad de Mexico y su area conurbada a la poblacion susceptible y en general/ Actividades realizadas de difusion de la calidad del aire en la Ciudad de Mexico y su area conurbada a la poblacion susceptible y en general programada)*.17)+ ((Actividades de mantenimiento preventivo y/o correctivo del equipo Sensor Remoto para garantizar su optima operacion realizadas/ Actividades del mantenimiento del mantenimiento preventivo y/o correctivo del equipo Sensor Remoto para garantizar su optima operacion programadas)*.17)+((Actividades de campañas de Sensor Remoto considerando las condiciones climaticas y analisis los datos generados para contar con informacion para el desarrollo de politicas publicas realizadas/Actividades de campañas de Sensor Remoto considerando las condiciones climaticas y analisis los datos generados para contar con informacion para el desarrollo de politicas publicas programadas)*.16)+((Actividades de verificacion de vehiculos matriculados en la Ciudad de Mexico realizadas/ Actividades de verificacion de vehiculos matriculados en la Ciudad de Mexico programadas)*.17)+((Constancias otorgadas de verificacion vehicular a los automovilistas de la Ciudad de Mexico realizadas/ Constancias otorgadas de verificacion vehicular a los automovilistas de la Ciudad de Mexico programadas)*.16)</t>
  </si>
  <si>
    <t>Gobierno de la Ciudad de Mexico- Secretaria del Medio Ambiente-Portal de Calidad del Aire: http://www.aire.cdmx.gob.mx/default.php</t>
  </si>
  <si>
    <t>Se estima que para 2024 se registre un avance de XX% en las actividades realizadas de monitoreo, difusion, gestion y mejora de la calidad del aire en la Ciudad de Mexico.</t>
  </si>
  <si>
    <t>Contar con el derecho a un medio ambiente sano contribuyendo a una mejor calidad del aire en beneficio de la salud y bienestar de los habitantes, y fortalecer la toma de decisiones en politicas publicas.</t>
  </si>
  <si>
    <t>Medir los contaminantes atmosfericos en la Ciudad de Mexico y su area conurbada.</t>
  </si>
  <si>
    <t>Ing. Sergio Zirath Hernández Villaseñor</t>
  </si>
  <si>
    <t>Director General de Calidad del Aire</t>
  </si>
  <si>
    <t>Difundir la calidad del aire en la Ciudad de Mexico y su area conurbada a la poblacion susceptible y poblacion general.</t>
  </si>
  <si>
    <t>Realizar el mantenimiento preventivo y/o correctivo del equipo del Sensor Remoto para garantizar su optima operacion.</t>
  </si>
  <si>
    <t>Implementar las campañas de Sensor Remoto programadas considerando las condiciones climaticas y analizar los datos generados por las mismas para proporcionar informacion util para el desarrollo de politicas publicas.</t>
  </si>
  <si>
    <t>Realizar la verificacion de los vehiculos matriculados en la Ciudad de Mexico.</t>
  </si>
  <si>
    <t>Otorgar las constancias de verificacion vehicular a los automoviles de la Ciudad de Mexico para definir las condiciones de circulacion de cada uno.</t>
  </si>
  <si>
    <t>E022</t>
  </si>
  <si>
    <t>081</t>
  </si>
  <si>
    <t>Proteccion del medio ambiente y recursos naturales</t>
  </si>
  <si>
    <t>Deterioro ambiental de bosques, suelo de conservacion y areas de valor ambiental de la Ciudad de Mexico.</t>
  </si>
  <si>
    <t>Mejoramiento ambiental de bosques, suelo de conservacion y areas de valor ambiental de la Ciudad de Mexico.</t>
  </si>
  <si>
    <t>Bosques, areas de valor ambiental y suelos de conservacion de la Ciudad de Mexico.</t>
  </si>
  <si>
    <t>1. Desarrollar y ejecutar proyectos para promover la cultura ambiental, la prevencion y control de la contaminacion ambiental, asi como la mitigacion y adaptacion al cambio climatico de la Ciudad de Mexico. 2. Atencion a las afectaciones realizadas por actividades humanas en bosques, areas de valor ambiental y suelo de conservacion.</t>
  </si>
  <si>
    <t>Los habitantes de la Ciudad de Mexico cuentan con una mejor calidad de vida y salud, mediante la recuperacion de los servicios ambientales de bosques, areas de valor ambiental y suelo de conservacion.</t>
  </si>
  <si>
    <t>Indice de avance en actividades de proteccion, conservacion y mantenimiento de bosques, areas de valor ambiental y suelos de conservacion.</t>
  </si>
  <si>
    <t>((Elaboracion, actualizacion, implementacion y registro de las actividades del Programa de Manejo para Areas Naturales Protegidas, Areas de Valor Ambiental y Suelos de Conservacion en la Ciudad de Mexico realizado/ Elaboracion, actualizacion, implementacion y registro de las actividades del Programa de Manejo para Areas Naturales Protegidas, Areas de Valor Ambiental y Suelos de Conservacion en la Ciudad de Mexico programado)* 10%) + ((Mantenimiento y conservacion de areas verdes, cuerpos de agua y restauracion de suelos en el Bosque de San Juan de Aragon y Chapultepec realizado/ Mantenimiento y conservacion de areas verdes, cuerpos de agua y restauracion de suelos en el Bosque de San Juan de Aragon y Chapultepec. programado)* 10%) + ((Suministro de insumos (sustratos, semillas, material vegetativo, fertilizantes, entre otros), equipo, herramientas y personal realizado/ Suministro de insumos (sustratos, semillas, material vegetativo, fertilizantes, entre otros), equipo, herramientas y personal programado)* 10%) + ((Coordinar con las 16 alcaldias el suministro y la revegetacion de las areas verdes urbanas seleccionadas de acuerdo con el plan maestro de infraestructura verde realizado/ Coordinar con las 16 alcaldias el suministro y la revegetacion de las areas verdes urbanas seleccionadas de acuerdo con el plan maestro de infraestructura verde programado)* 10%) +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 realizado/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 programado)* 10%) + ((Avance en el establecimiento de una politica integral ambiental de operacion sustentable del vivero, y diseño y ejecucion de un programa de produccion de planta para la restauracion del suelo de conservacion de la Ciudad de Mexico realizado/ Avance en el establecimiento de una politica integral ambiental de operacion sustentable del vivero, y diseño y ejecucion de un programa de produccion de planta para la restauracion del suelo de conservacion de la Ciudad de Mexico programado)* 10%) + ((Planeacion, supervision y evaluacion del programa de reforestacion del suelo de conservacion de la Ciudad de Mexico realizado/ Planeacion, supervision y evaluacion del programa de reforestacion del suelo de conservacion de la Ciudad de Mexico programado)* 10%) + ((Concientizar a la poblacion sobre la importancia del suelo de conservacion y los servicios ambientales y daños producidos por incendios forestales realizado/ Concientizar a la poblacion sobre la importancia del suelo de conservacion y los servicios ambientales y daños producidos por incendios forestales programado)* 10%) + ((Ejecucion del programa de apoyos y ayudas orientadas a la produccion, conservacion y aprovechamiento de los recursos naturales del suelo de conservacion y el manejo sustentable de los ecosistemas realizado/ Ejecucion del programa de apoyos y ayudas orientadas a la produccion, conservacion y aprovechamiento de los recursos naturales del suelo de conservacion y el manejo sustentable de los ecosistemas programado)* 10%) + ((Ejecucion de trabajos de prevencion, vigilancia, contencion y control de incendios forestales realizado/ Ejecucion de trabajos de prevencion, vigilancia, contencion y control de incendios forestales programado)* 10%)</t>
  </si>
  <si>
    <t>Registros internos de la Direccion General del Sistema de Areas Naturales Protegidas y Areas de Valor Ambiental.Registros internos de la Direccion General de la Comision de Recursos Naturales y Desarrollo Rural.</t>
  </si>
  <si>
    <t>Se estima que para el año 2024 se registre un avance de 100% en el mantenimiento, conservacion, rehabilitacion de bosques, areas de valor ambiental y suelos de conservacion.</t>
  </si>
  <si>
    <t>Recuperacion de los servicios ambientales de bosques, areas de valor ambiental y suelos de conservacion en beneficio de la calidad de vida y salud de los habitantes de la Ciudad de Mexico.</t>
  </si>
  <si>
    <t>Elaborar, actualizar, implementar y registrar las actividades del Programa de Manejo para Areas Naturales Protegidas, Areas de Valor Ambiental y Suelos de Conservacion en la Ciudad de Mexico.</t>
  </si>
  <si>
    <t>Ing. Rafael Obregon Viloria</t>
  </si>
  <si>
    <t>Director General del Sistema de Areas Naturales Protegidas y Areas de Valor Ambiental</t>
  </si>
  <si>
    <t>Mantenimiento y conservacion de areas verdes, cuerpos de agua y restauracion de suelos en el Bosque de San Juan de Aragon y Chapultepec.</t>
  </si>
  <si>
    <t>Llevar a cabo el suministro de insumos (sustratos, semillas, material vegetativo, fertilizantes, entre otros), equipo, herramientas y personal para alcanzar la meta de produccion programada.</t>
  </si>
  <si>
    <t>Coordinar con las 16 alcaldias el suministro y la revegetacion de las areas verdes urbanas seleccionadas de acuerdo con el plan maestro de infraestructura verde.</t>
  </si>
  <si>
    <t>Emprender las principales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t>
  </si>
  <si>
    <t>Ing. Columba Jazmin Lopez Gutierrez</t>
  </si>
  <si>
    <t>Directora General de la Comision de Recursos Naturales y Desarrollo Rural</t>
  </si>
  <si>
    <t>Establecer una politica integral ambiental de operacion sustentable del vivero, y diseñar y ejecutar un programa de produccion de planta para la restauracion del suelo de conservacion de la Ciudad de Mexico.</t>
  </si>
  <si>
    <t>Planeacion, supervision y evaluacion del programa de reforestacion del suelo de conservacion de la Ciudad de Mexico.</t>
  </si>
  <si>
    <t>Concientizar a la poblacion sobre la importancia del suelo de conservacion y los servicios ambientales y daños producidos por incendios forestales.</t>
  </si>
  <si>
    <t>Ejecutar un programa de apoyos y ayudas orientadas a la produccion, conservacion y aprovechamiento de los recursos naturales del suelo de conservacion y el manejo sustentable de los ecosistemas.</t>
  </si>
  <si>
    <t>Ejecutar trabajos de prevencion, vigilancia, contencion y control de incendios forestales.</t>
  </si>
  <si>
    <t>E107</t>
  </si>
  <si>
    <t>118</t>
  </si>
  <si>
    <t>Operacion y administracion de zoologicos</t>
  </si>
  <si>
    <t>Ineficientes espacios de conservacion de la fauna silvestre en la Ciudad de Mexico.</t>
  </si>
  <si>
    <t>Eficientes espacios de conservacion de la fauna silvestre en la Ciudad de Mexico.</t>
  </si>
  <si>
    <t>Centros de Conservacion y fauna silvestre de los zoologicos de Chapultepec, San Juan de Aragon y Los Coyotes en la Ciudad de Mexico.</t>
  </si>
  <si>
    <t>1. Proteger a las diferentes especies silvestres bajo cuidado humano en los zoologicos mediante actividades de bienestar animal. 2. Desarrollar actividades relacionadas con investigacion de las especies silvestres, actividades educativas y de conservacion para la atencion de los visitantes de los zoologicos. 3. Mantener en optimas condiciones la infraestructura de los zoologicos de Chapultepec, San Juan de Aragon y Los Coyotes.</t>
  </si>
  <si>
    <t>La Ciudad de Mexico favorece la conservacion de la vida silvestre y sus habitats promoviendo la salud y el bienestar animal, la investigacion y la educacion ambiental.</t>
  </si>
  <si>
    <t>Indice de avance en actividades de operacion y funcionamiento de los zoologicos de la Ciudad de Mexico.</t>
  </si>
  <si>
    <t>((Atencion de las operaciones del Zoologico de Chapultepec realizado/ Atencion de las operaciones del Zoologico de Chapultepec programado)* 16%) + ((Atencion de las operaciones del Zoologico de San Juan de Aragon realizado/ Atencion de las operaciones del Zoologico de San Juan de Aragon programado)* 14%) + ((Atencion de las operaciones del Zoologico Los Coyotes realizado/ Atencion de las operaciones del Zoologico Los Coyotes programado)* 14%) + ((Actividades de bienestar animal que incluyen el condicionamiento operante y el enriquecimiento en todas las instalaciones zoologicas que integran la DGZCFS realizadas/ Actividades de bienestar animal que incluyen el condicionamiento operante y el enriquecimiento en todas las instalaciones zoologicas que integran la DGZCFS programadas)* 14%) + ((Atencion a los programas de educacion para la conservacion en todas las instalaciones zoologicas que integran la DGZCFS realizado/ Atencion a los programas de educacion para la conservacion en todas las instalaciones zoologicas que integran la DGZCFS programado)* 14%) + ((Acciones de medicina preventiva, terapeutica y rehabilitadora para promover la salud de la fauna silvestre en los zoologicos de la CDMX. realizadas/ Acciones de medicina preventiva, terapeutica y rehabilitadora para promover la salud de la fauna silvestre en los zoologicos de la CDMX programadas)* 14%) + ((Integrar y dar seguimiento a los proyectos de investigacion en las instalaciones zoologicas que integran la DGZCFS realizado/ Integrar y dar seguimiento a los proyectos de investigacion en las instalaciones zoologicas que integran la DGZCFS programado)* 14%)</t>
  </si>
  <si>
    <t>Informe de avance trimestral que integra la Secretaria del Medio Ambiente para informar a la Secretaria de Administracion y Finanzas que se publica en: https://data.finanzas.cdmx.gob.mx/documentos/iapp.html</t>
  </si>
  <si>
    <t>Se estima que para el año 2024 se registre un avance de 100% en las acciones que permitan la operacion y funcionamiento de los zoologicos de la Ciudad de Mexico.</t>
  </si>
  <si>
    <t>Promover el respeto hacia el medio ambiente para revertir y prevenir daños a la ecologia, y favorecer la conservacion de la biodiversidad a traves de la investigacion, bienestar animal y la educacion ambiental.</t>
  </si>
  <si>
    <t>Atencion de las operaciones del Zoologico de Chapultepec.</t>
  </si>
  <si>
    <t>Fernando Gual Sill MVZ. MSc.</t>
  </si>
  <si>
    <t>Director General de Zoologicos y Conservacion de la Fauna Silvestre</t>
  </si>
  <si>
    <t>Atencion de las operaciones del Zoologico de San Juan de Aragon.</t>
  </si>
  <si>
    <t>Atencion de las operaciones del Zoologico Los Coyotes.</t>
  </si>
  <si>
    <t>Realizacion coordinada de actividades de bienestar animal que incluyen el condicionamiento operante y el enriquecimiento en todas las instalaciones zoologicas que integran la DGZCFS.</t>
  </si>
  <si>
    <t>Atencion a los programas de educacion para la conservacion en todas las instalaciones zoologicas que integran la DGZCFS.</t>
  </si>
  <si>
    <t>Coordinar las acciones de medicina preventiva, terapeutica y rehabilitadora para promover la salud de la fauna silvestre en los zoologicos de la CDMX.</t>
  </si>
  <si>
    <t>Integrar y dar seguimiento a los proyectos de investigacion en las instalaciones zoologicas que integran la DGZCFS.</t>
  </si>
  <si>
    <t>E159</t>
  </si>
  <si>
    <t>Decremento en los valores ambientales de los habitantes de la Ciudad de Mexico.</t>
  </si>
  <si>
    <t>Incremento en los valores ambientales de los habitantes de la Ciudad de Mexico.</t>
  </si>
  <si>
    <t>Los 9,209,944 habitantes de la Ciudad de Mexico y poblacion flotante.</t>
  </si>
  <si>
    <t>1. Desarrollar e implementar diversos programas y actividades museologicas. 2. Difundir informacion cientifica y cultural para el cuidado de la naturaleza y su relacion con el medio ambiente, dirigidas a diversos publicos, tanto en formatos presenciales como virtuales.</t>
  </si>
  <si>
    <t>Alentar y enriquecer la cultura cientifica en la poblacion, asi como el fomento de valores ambientales que permitan modificar la relacion de las personas con el medio ambiente.</t>
  </si>
  <si>
    <t>Indice de avance en actividades realizadas para el fortalecimiento de la cultura ambiental, uso de los recursos naturales y difusion del acervo a traves de exposiciones y actividades educativas para promover la divulgacion cientifica.</t>
  </si>
  <si>
    <t>((Acciones sobre el problema de la contaminacion del aire realizadas/ Acciones sobre el problema de la contaminacion del aire realizadas)*10%)+((Acciones sobre el problema del manejo adecuado del agua realizadas/ Acciones sobre el problema del manejo adecuado del agua programadas)*10%)+((Acciones sobre el problema del manejo de residuos solidos realizadas/ Acciones sobre el problema del manejo de residuos solidos programadas)*10%)+((Acciones relacionadas con la conservacion de areas verdes realizadas/ Acciones relacionadas con la conservacion de areas verdes programadas)*10%)+((Acciones implementadas relacionadas al consumo responsable realizadas/ Acciones programadas relacionadas al consumo responsable programadas)*10%)+((Acciones relacionadas con problemas ambientales en la Ciudad de Mexico realizadas/Acciones relacionadas con problemas ambientales en la Ciudad de Mexico programadas)*10%)+((Exposiciones permanentes realizadas/ Exposiciones permanentes programadas)*10%)+((Exposiciones temporales realizadas/ Exposiciones temporales programadas)*10%)+((Acciones educativas presenciales realizadas / Acciones educativas presenciales programadas)*10%)+((Acciones educativas virtuales realizadas/ Acciones educativas virtuales programadas)*10%)</t>
  </si>
  <si>
    <t>Registros internos semanales de las actividades enfocadas en cumplir con cada accion de la Direccion de Cultura Ambiental y de la Direccion del Museo de Historia Natural y Cultura Ambiental.</t>
  </si>
  <si>
    <t>Se estima que para el año 2024 se registre un avance de 100% en las actividades realizadas para promover la cultura ambiental, uso adecuado de los recursos y la difusion del acervo a traves de exposiciones y actividades educativas.</t>
  </si>
  <si>
    <t>Fortalecer la cultura ambiental y cientifica de los habitantes de la ciudad de Mexico a traves de actividades educativas y museisticas.</t>
  </si>
  <si>
    <t>Llevar a cabo actividades relacionadas con problemas de contaminacion del aire, con el fin de generar soluciones ambientales y concientizar a la ciudadania mediante un enfoque de derechos.</t>
  </si>
  <si>
    <t>Dr. Mario Duarte Villarello</t>
  </si>
  <si>
    <t>Director de Cultura Ambiental</t>
  </si>
  <si>
    <t>Llevar a cabo actividades relacionadas con el manejo adecuado del agua, con el fin de generar soluciones ambientales y concientizar a la ciudadania mediante un enfoque de derechos.</t>
  </si>
  <si>
    <t>Llevar a cabo actividades relacionadas al problema del manejo de residuos solidos, con el fin de generar soluciones ambientales y concientizar a la ciudadania mediante un enfoque de derechos.</t>
  </si>
  <si>
    <t>Llevar a cabo actividades relacionadas a la conservacion de areas verdes, con el fin de generar soluciones ambientales y concientizar a la ciudadania mediante un enfoque de derechos.</t>
  </si>
  <si>
    <t>Llevar a cabo actividades relacionadas al consumo responsable, con el fin de generar soluciones ambientales y concientizar a la ciudadania mediante un enfoque de derechos.</t>
  </si>
  <si>
    <t>Llevar a cabo actividades relacionadas con problemas ambientales en la ciudad, con el fin de generar soluciones ambientales y concientizar a la ciudadania mediante un enfoque de derechos.</t>
  </si>
  <si>
    <t>Difundir el acervo a traves de exposiciones permanentes que promuevan la divulgacion cientifica y una cultura ambiental sustentable entre la ciudadania.</t>
  </si>
  <si>
    <t>Arqlga. Laura Mercedes Jimenez del Arco</t>
  </si>
  <si>
    <t>Directora del Museo de Historia Natural y Cultura Ambiental</t>
  </si>
  <si>
    <t>Implementar exposiciones temporales con tematicas diferentes para promover la divulgacion cientifica y una cultura ambiental sustentable entre los ciudadanos.</t>
  </si>
  <si>
    <t>Llevar a cabo actividades educativas presenciales con el fin de promover la divulgacion cientifica y una cultura ambiental sustentable.</t>
  </si>
  <si>
    <t>Llevar a cabo actividades educativas virtuales con el fin de promover la divulgacion cientifica y una cultura ambiental sustentable.</t>
  </si>
  <si>
    <t>G013</t>
  </si>
  <si>
    <t>217</t>
  </si>
  <si>
    <t>Regulacion y vigilancia ambiental</t>
  </si>
  <si>
    <t>Deficientes mecanismos de inspeccion y vigilancia ambiental aumentan la contaminacion por fuentes moviles y establecimientos mercantiles en suelo urbano de la Ciudad de Mexico.</t>
  </si>
  <si>
    <t>Eficientes mecanismos de inspeccion y vigilancia ambiental disminuyen la contaminacion por fuentes moviles y establecimientos mercantiles en suelo urbano de la Ciudad de Mexico.</t>
  </si>
  <si>
    <t>Implementacion de acciones de inspeccion y vigilancia para el cumplimiento de las disposiciones juridicas aplicables y las normas vigentes a las fuentes moviles, establecimientos mercantiles, suelo urbano y de conservacion, areas naturales protegidas y de valor ambiental en la Ciudad de Mexico.</t>
  </si>
  <si>
    <t>Los habitantes de la Ciudad de Mexico ven beneficiada su salud y bienestar por la mejora de la calidad medioambiental debido al cumplimiento de la legislacion ambiental.</t>
  </si>
  <si>
    <t>Indice que mide el avance en acciones de inspeccion, regulacion y vigilancia medio ambiental en fuentes moviles, suelo urbano y de conservacion areas naturales protegidas y areas de valor ambiental de la Ciudad de Mexico.</t>
  </si>
  <si>
    <t>((Acciones de inspeccion y vigilancia ambiental a Verificentros realizadas/Acciones de inspeccion y vigilancia ambiental a Verificentros programadas)*10%)+ ((Actividades de Operacion del programa de Vehiculos contaminantes realizadas/ Actividades de Operacion del programa de Vehiculos contaminantes programadas)*10%)+ ((Acciones de inspeccion y vigilancia en suelo urbano y en materia de arbolado, impacto ambiental, ruido, emisiones, agua, residuos solidos realizadas/ Acciones de inspeccion y vigilancia en suelo urbano y en materia de arbolado, impacto ambiental, ruido, emisiones, agua, residuos solidos programadas)*10%)+((Actividades de inspeccion y vigilancia para dar cumplimiento a la legislacion en la materia de Uso de Plasticos de un solo Uso y Desechables, y para el cumplimiento de la legislacion ambiental durante Contingencias Ambientales realizadas/ Actividades de inspeccion y vigilancia para dar cumplimiento a la legislacion en la materia de Uso de Plasticos de un solo Uso y Desechables, y para el cumplimiento de la legislacion ambiental durante Contingencias Ambientales programadas)*10%)+((Actividades de seguimiento a las denuncias ciudadanas a fin de identificar posibles irregularidades en materia ambiental realizadas/ Actividades de seguimiento a las denuncias ciudadanas a fin de identificar posibles irregularidades en materia ambiental programadas)*10%)+((Acciones de inspeccion, recorridos, vigilancia y operativos de recuperacion ambiental en suelos de conservacion, Areas Naturales Protegidas, y Areas de Valor Ambiental realizadas/ Acciones de inspeccion, recorridos, vigilancia y operativos de recuperacion ambiental en suelos de conservacion, Areas Naturales Protegidas, y Areas de Valor Ambiental programadas)*10%)+ ((Actividades de registro y evaluacion de establecimientos pertenecientes a los sectores de Industria, Comercio, Servicios y Espectaculos, del Programa de Auditoria Ambiental, e inmuebles participantes en el Programa de Certificacion de Edificaciones Sustentables en la Ciudad de Mexico realizadas/ Actividades de registro y evaluacion de establecimientos pertenecientes a los sectores de Industria, Comercio, Servicios y Espectaculos, del Programa de Auditoria Ambiental, e inmuebles participantes en el Programa de Certificacion de Edificaciones Sustentables en la Ciudad de Mexico programadas)*10%)+((Actividades de Registro, Evaluacion y Emision de Autorizacion y Renovacion de establecimientos mercantiles y /o unidades de transporte relacionados con el manejo integral de residuos solidos urbanos (RAMIR) realizadas/ Actividades programadas de Registro, Evaluacion y Emision de Autorizacion y Renovacion de establecimientos mercantiles y /o unidades de transporte relacionados con el manejo integral de residuos solidos urbanos (RAMIR) programadas)*10%)+((Actividades de Evaluacion y Emision de Constancias de Reduccion fiscal establecidas en el Articulo 130, Fraccion III, numeral 2 y Articulos 276 y 277 del Codigo Fiscal de la Ciudad de Mexico realizadas/ Actividades programadas de Evaluacion y Emision de Constancias de Reduccion fiscal establecidas en el Articulo 130, Fraccion III, numeral 2 y Articulos 276 y 277 del Codigo Fiscal de la Ciudad de Mexico programadas)*10%)+((Actividades de Evaluacion y Emision de Autorizacion, Actualizacion y Renovacion de la Licencia Ambiental Unica de la Ciudad de Mexico realizadas/ Actividades de Evaluacion y Emision de Autorizacion, Actualizacion y Renovacion de la Licencia Ambiental Unica de la Ciudad de Mexico programadas)*10%)</t>
  </si>
  <si>
    <t>Informes internos de la Direccion General de Inspeccion y Vigilancia Ambiental, asi como de la Direccion General de Evaluacion de Impacto y Regulacion Ambiental.</t>
  </si>
  <si>
    <t>Se estima que para 2024 se registre un avance de 100% en las actividades realizadas de inspeccion, regulacion y vigilancia medio ambiental en fuentes moviles, suelo urbano y de conservacion areas naturales protegidas y areas de valor ambiental de la Ciudad de Mexico.</t>
  </si>
  <si>
    <t>Los habitantes de la Ciudad de Mexico disfrutan de un medio ambiente sano derivado de las medidas de prevencion de la contaminacion del aire, el suelo y de la perdida del suelo de conservacion, areas naturales protegidas y areas de valor ambiental de la Ciudad.</t>
  </si>
  <si>
    <t>Acciones de inspeccion y vigilancia ambiental a Verificentros.</t>
  </si>
  <si>
    <t>Dr. Tomas Camarena Luhrs</t>
  </si>
  <si>
    <t>Director General de Inspeccion y Vigilancia Ambiental</t>
  </si>
  <si>
    <t>Operacion del Programa de Vehiculos Contaminantes.</t>
  </si>
  <si>
    <t>Acciones de Inspeccion y Vigilancia Ambiental en el Suelo Urbano y en las materias de: arbolado, impacto ambiental, ruido, emisiones, agua, residuos solidos, LAU</t>
  </si>
  <si>
    <t>Acciones de inspeccion y vigilancia para dar cumplimiento a la legislacion en la materia de Uso de Plasticos de un solo Uso y Desechables y acciones para el cumplimiento de la legislacion ambiental durante Contingencias Ambientales.</t>
  </si>
  <si>
    <t>Realizar las acciones oportunas a efecto de dar seguimiento a las denuncias ciudadanas a fin de identificar posibles irregularidades en materia ambiental.</t>
  </si>
  <si>
    <t>Acciones de inspeccion, recorridos, vigilancia y operativos de recuperacion ambiental en suelos de conservacion, Areas Naturales Protegidas, y Areas de Valor Ambiental.</t>
  </si>
  <si>
    <t>Registro y evaluacion de establecimientos pertenecientes a los sectores de Industria, Comercio, Servicios y Espectaculos, del Programa de Auditoria Ambiental, e inmuebles participantes en el Programa de Certificacion de Edificaciones Sustentables en la Ciudad de Mexico.</t>
  </si>
  <si>
    <t>Lic. Julio Cesar Garcia Vergara</t>
  </si>
  <si>
    <t>Director General de Evaluacion de Impacto y Regulacion Ambiental</t>
  </si>
  <si>
    <t>Registro, Evaluacion y Emision de Autorizacion y Renovacion de establecimientos mercantiles y /o unidades de transporte relacionados con el manejo integral de residuos solidos urbanos (RAMIR).</t>
  </si>
  <si>
    <t>Evaluacion y Emision de Constancias de Reduccion fiscal establecidas en el Articulo 130, Fraccion III, numeral 2 y Articulos 276 y 277 del Codigo Fiscal de la Ciudad de Mexico.</t>
  </si>
  <si>
    <t>Evaluacion y Emision de Autorizacion, Actualizacion y Renovacion de la Licencia Ambiental Unica de la Ciudad de Mexico.</t>
  </si>
  <si>
    <t>Indice que mide el avance de los procesos de gestion para la contratacion de bienes y servicios para la correcta operacion de la Dependencia.</t>
  </si>
  <si>
    <t>((Avance en la gestion para el proceso de adquisicion de bienes, conforme a la requisicion de las diversas areas administrativas para la adecuada operacion y funcionamiento de la SEDEMA realizado/ Avance en la gestion para el proceso de adquisicion de bienes, conforme a la requisicion de las diversas areas administrativas para la adecuada operacion y funcionamiento de la SEDEMA programado)* 50%) + ((Avance en la gestion para el proceso de contratacion de servicios, conforme a la requisicion de las diversas areas administrativas para la adecuada operacion y funcionamiento de la SEDEMA realizado/ Avance en la gestion para el proceso de contratacion de servicios, conforme a la requisicion de las diversas areas administrativas para la adecuada operacion y funcionamiento de la SEDEMA programado)* 50%)</t>
  </si>
  <si>
    <t>Controles internos de la Secretaria del Medio Ambiente.</t>
  </si>
  <si>
    <t>Se estima que para 2024 se registre un avance de 100% en las actividades realizadas de la gestion de bienes y servicios conforme a la requisicion de las diversas areas administrativas para la operacion y funcionamiento de la SEDEMA.</t>
  </si>
  <si>
    <t>Garantizar los recursos necesarios para el cumplimiento y desarrollo adecuado de las funciones de la SEDEMA.</t>
  </si>
  <si>
    <t>Gestion para el proceso de adquisicion de bienes, conforme a la requisicion de las diversas areas administrativas para la adecuada operacion y funcionamiento de la SEDEMA, que contribuya a la transparencia, eficacia y eficiencia en el ejercicio de los recursos publicos.</t>
  </si>
  <si>
    <t>Lic. Raul Perez Duran</t>
  </si>
  <si>
    <t>Gestion para el proceso de contratacion de servicios, conforme a la requisicion de las diversas areas administrativas para la adecuada operacion y funcionamiento de la SEDEMA, que contribuya a la transparencia, eficacia y eficiencia en el ejercicio de los recursos publicos.</t>
  </si>
  <si>
    <t>Ente Publico de la Ciudad de Mexico.</t>
  </si>
  <si>
    <t>Porcentaje que mide el avance de atencion a las sentencias que emite la autoridad competente.</t>
  </si>
  <si>
    <t>(Laudos atendidos / Laudos programados)*100</t>
  </si>
  <si>
    <t>Controles internos de la Direccion General de Administracion y Finanzas de la Secretaria del Medio Ambiente de la Ciudad de Mexico.</t>
  </si>
  <si>
    <t>Se estima que para 2024 se atiendan el 100% de las sentencias emitidas por la autoridad competente.</t>
  </si>
  <si>
    <t>Cumplir las obligaciones de pago derivado de las sentencias emitidas por la autoridad.</t>
  </si>
  <si>
    <t>Pago de laudos y/o juicios realizados a los ex Servidores Publicos de la Secretaria del Medio Ambiente.</t>
  </si>
  <si>
    <t>Deficientes protocolos de actuacion de la SEDEMA ante fenomenos naturales y antropogenicos.</t>
  </si>
  <si>
    <t>Eficientes protocolos de actuacion de la SEDEMA ante fenomenos naturales y antropogenicos.</t>
  </si>
  <si>
    <t>Personal adscrito y visitantes a la Secretaria del Medio Ambiente de la Ciudad de Mexico.</t>
  </si>
  <si>
    <t>1) Desarrollo del Programa interno de Proteccion Civil que contemple estrategias adecuadas de gestion de riesgos. 2) Capacitacion de la brigada de Proteccion Civil. 3). Adquisicion de materiales relacionados con la proteccion civil.</t>
  </si>
  <si>
    <t>Los trabajadores adscritos asi como los ciudadanos que acuden a las instalaciones de la Secretaria del Medio Ambiente, cuentan con un programa de Proteccion Civil que permite responder de forma oportuna ante cualquier situacion o emergencia que se presente.</t>
  </si>
  <si>
    <t>Indice que mide el avance de las acciones realizadas en materia de proteccion civil en la SEDEMA.</t>
  </si>
  <si>
    <t>((Desarrollo del programa de proteccion civil de la SEDEMA realizado/ Desarrollo del programa de proteccion civil de la SEDEMA programado)*33%)+((Avance en la capacitacion de las Brigadas de Proteccion Civil realizado/Avance en la capacitacion de la Brigadas de Proteccion Civil programado) 34%)+((Adquisicion de materiales relacionados con la proteccion civil realizado/ Adquisicion de materiales relacionados con la proteccion civil programado)*33%)</t>
  </si>
  <si>
    <t>Listas de asistencia y datos agregados de participacion en cursos y talleres de capacitacion en proteccion civil y constancias de participacion y acreditacion.</t>
  </si>
  <si>
    <t>Se estima que para 2024 contar con el 100% de los programas internos de proteccion civil.</t>
  </si>
  <si>
    <t>El personal adscrito a la Secretaria del Medio Ambiente cuenta con la cultura de proteccion civil para la prevencion de riesgos.</t>
  </si>
  <si>
    <t>Capacitacion para los y las brigadistas de proteccion civil de la SEDEMA.</t>
  </si>
  <si>
    <t>Director General de Administracion y Finanzas en la SEDEMA.</t>
  </si>
  <si>
    <t>Adquisicion de materiales necesarios relacionados con temas de proteccion civil, es decir, equipos de prevencion, señaleticas y material medico.</t>
  </si>
  <si>
    <t>Desarrollo de programas internos de proteccion civil y ajustarlos al programa general de la SEDEMA.</t>
  </si>
  <si>
    <t>P056</t>
  </si>
  <si>
    <t>La poblacion incrementa su vulnerabilidad ante el cambio climatico por la insuficiente reglamentacion de la politica ambiental en la Ciudad de Mexico.</t>
  </si>
  <si>
    <t>La poblacion disminuye su vulnerabilidad ante el cambio climatico por la suficiente reglamentacion de la politica ambiental en la Ciudad de Mexico.</t>
  </si>
  <si>
    <t>9,209,944 habitantes de la Ciudad de Mexico y poblacion flotante.</t>
  </si>
  <si>
    <t>1. Instrumentar medidas frente a la emergencia del cambio climatico. 2. Monitorear, reportar y verificar la gestion y el impacto de las politicas climaticas. 3. Crear un marco juridico y de instrumentos de politica publica fortalecidos para conservar y usar de manera sustentable la biodiversidad en la Ciudad de Mexico.</t>
  </si>
  <si>
    <t>Los habitantes de la Ciudad de Mexico disfutan de un medio ambiente sano mediante el establecimiento de directrices para la proteccion del medio ambiente.</t>
  </si>
  <si>
    <t>Indice de avance en el seguimiento de los instrumentos para monitorear y evaluar la politica ambiental referente a la mitigacion y adaptacion al cambio climatico, gestion de residuos solidos, y conservacion y uso sustentable de la biodiversidad.</t>
  </si>
  <si>
    <t>((Actividades de la elaboracion y publicacion del Inventario de Residuos Solidos en la pagina de SEDEMA realizadas/ Actividades de la elaboracion y publicacion del Inventario de Residuos Solidos en la pagina de SEDEMA programadas)*25)+((Acciones de promocion entre las unidades administrativas del Gobierno de la Ciudad de Mexico de la incorporacion al Sistema de Administracion Ambiental realizadas/ Acciones de promocion entre las unidades administrativas del Gobierno de la Ciudad de Mexico de la incorporacion al Sistema de Administracion Ambiental programadas)*25)+((Actividades de seguimiento al Programa de Accion Climatica de la Ciudad de Mexico para evaluar el progreso en la mitigacion de emisiones de Gases de Efecto Invernadero (GEI) y la generacion de capacidades adaptativas realizadas/ Actividades de seguimiento al Programa de Accion Climatica de la Ciudad de Mexico para evaluar el progreso en la mitigacion de emisiones de Gases de Efecto Invernadero (GEI) y la generacion de capacidades adaptativas programadas)*25)+((Acciones de coordinacion y monitoreo en la implementacion de la Estrategia para la Conservacion y el Uso Sustentable de la Biodiversidad de la Ciudad de Mexico y Plan de Accion 2030 realizadas/ Acciones de coordinacion y monitoreo en la implementacion de la Estrategia para la Conservacion y el Uso Sustentable de la Biodiversidad de la Ciudad de Mexico y Plan de Accion 2030 programadas)*25)</t>
  </si>
  <si>
    <t>Secretaria del Medio Ambiente https://sedema.cdmx.gob.mx/programas/programa/residuos-solidos. http://www.data.sedema.cdmx.gob.mx/cambioclimaticocdmx/images/biblioteca_cc/PACCM-y-ELAC.pdf Controles internos de la Direccion General de Coordinacion de Politicas y Cultura Ambiental</t>
  </si>
  <si>
    <t>Se estima que para 2024 se registre un avance de 100% en las actividades realizadas de seguimiento de los instrumentos para monitorear y evaluar la politica ambiental referente a la mitigacion y adaptacion al cambio climatico, gestion de residuos solidos, y conservacion y uso sustentable de la biodiversidad.</t>
  </si>
  <si>
    <t>El establecimiento de directrices para la proteccion del medio ambiente sobre el cambio climatico, la gestion de residuos solidos y la preservacion de la biodiversidad permite contar con un medio ambiente sano en beneficio de los habitantes de la Ciudad de Mexico.</t>
  </si>
  <si>
    <t>Elaborar y publicar el Inventario de Residuos Solidos en la pagina de la SEDEMA.</t>
  </si>
  <si>
    <t>Mtra. Claudia Hernandez Fernandez</t>
  </si>
  <si>
    <t>Directora General de Coordinacion de Politicas y Cultura Ambiental</t>
  </si>
  <si>
    <t>Promover entre las unidades administrativas del gobierno de la Ciudad de Mexico la incorporacion al Sistema de Administracion Ambiental.</t>
  </si>
  <si>
    <t>Seguimiento a las medidas del Programa de Accion Climatica de la Ciudad de Mexico, a fin de contar con elementos que permitan evaluar el progreso de la mitigacion de emisiones de Gases de Efecto Invernadero (GEI), y la generacion de capacidades adaptativas.</t>
  </si>
  <si>
    <t>Coordinar y monitorear la implementacion de la Estrategia para la Conservacion y el Uso Sustentable de la Biodiversidad de la Ciudad de Mexico y Plan de Accion 2030.</t>
  </si>
  <si>
    <t>06CD03</t>
  </si>
  <si>
    <t>Proporcionar de manera eficiente en calidad y cantidad, mediante el uso preciso y oportuno de los recursos asignados, los servicios hidraulicos de agua potable, drenaje, agua residual tratada y de reuso.</t>
  </si>
  <si>
    <t>Trabajar como un Organismo Publico Descentralizado que garantice los servicios hidricos, brindando capacidad en tecnologia de vanguardia, transparencia y sustentabilidad.</t>
  </si>
  <si>
    <t>La falta de acceso al agua potable en cantidad y calidad es un problema que se ha incrementado. A la fecha sigue existiendo un problema grave de fugas en el sistema de distribucion de agua potable de la Ciudad de Mexico. Las medidas de sustitucion de redes que se han adoptado no han mejorado este problema debido a la falta de medicion, sectorizacion y control de presion. La sobreexplotacion de los acuiferos esta dada fundamentalmente por el hecho de que la extraccion es mayor que la infiltracion. A esto hay que añadir que la infiltracion se ha reducido por el sellamiento del terreno con asfalto y concreto, fundamentalmente en las zonas de recarga (zona de montaña y zona de transicion), lo que impide la infiltracion natural del agua de lluvia.</t>
  </si>
  <si>
    <t>Mejorar el suministro de agua en cantidad y calidad y disminuir progresivamente la sobreexplotacion del acuifero, asi como generar el saneamiento integral de descargas de aguas con la construccion y sustitucion de redes sanitarias.</t>
  </si>
  <si>
    <t>Los Entes Publicos cuenten con los recursos necesarios para el buen desarrollo de sus funciones.</t>
  </si>
  <si>
    <t>35%</t>
  </si>
  <si>
    <t>Porcentaje de acciones ejecutadas para garantizar la administracion de recursos de manera eficiente y eficaz.</t>
  </si>
  <si>
    <t>i=((acciones ejecutadas/total de acciones programadas))*100</t>
  </si>
  <si>
    <t>https://www.transparencia.cdmx.gob.mx/sistema-de-aguas-de-la-ciudad-de-mexico/articulo/123</t>
  </si>
  <si>
    <t>Se estima que para 2024 se registre un avance de 100% en las actividades realizadas de la gestion de bienes y servicios conforme a la requisicion de las diversas areas administrativas para la operacion y funcionamiento de SACMEX.</t>
  </si>
  <si>
    <t>La poblacion de la Ciudad de Mexico cuente cada dia con mayor calidad y cantidad de servicios de agua potable y drenaje, a traves del trabajo del personal del Sistema de Aguas de la Ciudad de Mexico que cuenta con los pagos por sueldos, salarios y prestaciones.</t>
  </si>
  <si>
    <t>Coordinar que los sueldos, salarios, prestaciones a los que tienen derecho los servidores publicos, sean pagados en su totalidad conforme a la normatividad y los tiempos establecidos.</t>
  </si>
  <si>
    <t>Lic. Jose Luis Barrera Aldana</t>
  </si>
  <si>
    <t>Imparticion cursos y actulizacion de actividades administrativas y operativas.</t>
  </si>
  <si>
    <t>Los Entes Publicos cuenten con los recursos necesarios para cubrir con las obligaciones judiciales sin riesgos para su operacion.</t>
  </si>
  <si>
    <t>Proyeccion para el pago de laudos en Juicios Laborales y considerar los recursos economicos suficientes para el cumplimiento de laudos firmes y que sea exigible por medio de cumplimiento judicial por la Direccion Ejecutiva de Asuntos Juridicos.</t>
  </si>
  <si>
    <t>1 = Acciones Ejecutadas / Total de acciones Programadas. *100</t>
  </si>
  <si>
    <t>Conclusion de Juicios Laborales</t>
  </si>
  <si>
    <t>Garantizar el cumplimiento de los laudos y evitar la imposicion de medidas de apremio y multas al SACMEX.</t>
  </si>
  <si>
    <t>Resolucion incidental firme.</t>
  </si>
  <si>
    <t>Lic. Marco Antonio Flores Claudio</t>
  </si>
  <si>
    <t>Subdirector de lo Contencioso</t>
  </si>
  <si>
    <t>Solicitar cedula de costeo.</t>
  </si>
  <si>
    <t>Solicitar visto bueno consejeria juridica y servicios legales.</t>
  </si>
  <si>
    <t>Solicitar suficiencia presupuestal.</t>
  </si>
  <si>
    <t>Solicitar expedicion de cheque.</t>
  </si>
  <si>
    <t>Pago ante tribunal.</t>
  </si>
  <si>
    <t>Generar la informacion respecto al total de juicios laborales para poder determinar un probable impacto en el presupuesto del SACMEX.</t>
  </si>
  <si>
    <t>Gestionar ante la Secretaria de Administracion y Finanzas la suficiencia presupuestal para dar cumplimiento a los laudos.</t>
  </si>
  <si>
    <t>Insuficiencia del equipo para salvaguardar la integridad fisica del personal encomendado a las actividades de proteccion civil ante posibles riesgos, contingencias y/o emergencias al interior del Sistema de Aguas de la Ciudad de Mexico.</t>
  </si>
  <si>
    <t>Disponer del equipo de proteccion adecuado y correcto para que los trabajadores desempeñen sus funciones de una manera optima, garantizando la atencion de las emergencias de manera adecuada minimizando los probables accidentes dentro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</si>
  <si>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</si>
  <si>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Gestion Integral de Riesgos y Proteccion Civil de la Ciudad de Mexico. Eficientar los protocolos de actuacion ante una contingencia y/o emergencia. Profesionalizar al personal encomendado a las actividades de Proteccion Civil.</t>
  </si>
  <si>
    <t>Preveer y garantizar la integridad fisica del 100% de los trabajadores del Sistema de Aguas de la Ciudad de Mexico, asi como los visitantes al interior de todas y cada una de las intalaciones de este Organo Desconcentrado.</t>
  </si>
  <si>
    <t>Acciones de entrega de equipo necesarios para garantizar y salvaguardar la integridad fisica de todos y cada uno de los trabajadores adscritos al Sistema de Aguas de la Ciudad de Mexico.</t>
  </si>
  <si>
    <t>((Equipo entregado/Equipo programado))*100</t>
  </si>
  <si>
    <t>Se estima que para 2024 contar con el 100% del programa interno de proteccion civil.</t>
  </si>
  <si>
    <t>Al contar el personal del Sistema de Aguas de la Ciudad de Mexico con la proteccion adecuada para el desarrollo optimo de actividades encomendadas, se tendra como objetivo primordial la prevencion de riesgos de los trabajadores y el otorgamiento de seguridad institucional.</t>
  </si>
  <si>
    <t>Coordinar la entrega de equipo para el personal con actividades de Proteccion Civil.</t>
  </si>
  <si>
    <t>Director de Administracion de Capital Humano.</t>
  </si>
  <si>
    <t>K024</t>
  </si>
  <si>
    <t>Insuficiente suministro de agua en cantidad y calidad para los habitantes de la Ciudad de Mexico.</t>
  </si>
  <si>
    <t>Suficiente suministro de agua en cantidad y calidad para los habitantes de la Ciudad de Mexico.</t>
  </si>
  <si>
    <t>9,209,944 habitantes de la Ciudad de Mexico.</t>
  </si>
  <si>
    <t>Construccion y renovacion para el funcionamiento del sistema de distribucion de agua potable de la Ciudad de Mexico.</t>
  </si>
  <si>
    <t>Los habitantes de la Ciudad de Mexico disfrutan del derecho al agua potable para satisfacer sus necesidades basicas.</t>
  </si>
  <si>
    <t>16%</t>
  </si>
  <si>
    <t>Porcentaje de avance de obras de construccion, rehabilitacion de plantas potabilizadoras y cloradoras, lineas de conduccion, instalacion, rehabilitacion y sustitucion de medidores, sectorizacion, micro y macro medicion, atencion y deteccion de fugas, atencion a usuarios, recuperar fuentes de abastecimiento y estudios de planeacion de agua potable.</t>
  </si>
  <si>
    <t>((Obras para incrementar y mejorar la distribucion del suministro de agua potable)/meta acumulada 2019-2024=.30+(Obras para mejorar la calidad del agua potable)/meta acumulada 2019-2024=.29+(Obras de acondicionamiento de la infraestructura de agua potable para la conformacion de sectores para cuantificar el agua potable)/meta acumulada 2019-2024=.24+(Obras para recuperar fuentes de abastecimiento)/meta acumulada 2019-2024=.17))</t>
  </si>
  <si>
    <t>Esta informacion se encuentra adscrita al INAI</t>
  </si>
  <si>
    <t>Se estima que para 2024 se registre un avance de 100% en la infraestructura de agua potable.</t>
  </si>
  <si>
    <t>Contribuir a que mas del 60% de la poblacion de la Ciudad de Mexico cuenten con un servicio de agua adecuado y suficiente a traves de obras publicas de infraestructura de agua potable.</t>
  </si>
  <si>
    <t>Mejora de la Distribucion de Agua Potable: Obras para incrementar y mejorar la distribucion del suministro de agua potable (lineas primarias y secundarias de conduccion, tanques, plantas de bombeo, sistemas de fuerza etc.).</t>
  </si>
  <si>
    <t>M.I. Miguel Angel Rodriguez Aviles</t>
  </si>
  <si>
    <t>Director de Construccion</t>
  </si>
  <si>
    <t>Mejora de la Calidad de Agua Potable: Obras para mejorar la calidad del agua potable (plantas potabilizadoras, plantas cloradoras, sustitucion de lineas de conduccion, etc.).</t>
  </si>
  <si>
    <t>Ing. Hector Manuel Reyes Martinez</t>
  </si>
  <si>
    <t>Director de Agua y Potabilizacion</t>
  </si>
  <si>
    <t>Recuperacion y Mejora de Fuentes de Abastecimiento : Obras de mantenimiento y conservacion de la infraestrucura de agua potable existente (rehabilitacion de pozos, plantas, manantiales, etc.).</t>
  </si>
  <si>
    <t>M.I. Juan Padilla Caballero</t>
  </si>
  <si>
    <t>Director de Mantenimiento de Equipos Mecanicos, Electricos y de Transporte</t>
  </si>
  <si>
    <t>Macromedicion y Telemetria: Obras de acondicionamiento de la infraestructura de agua potable para la conformacion de sectores para cuantificar el agua potable, (micro y macromedicion, etc.).</t>
  </si>
  <si>
    <t>Mtro. Carlos Gonzalo Franco Dominguez</t>
  </si>
  <si>
    <t>Director del Proyecto de Mejora de Eficiencia y del Servicio de Agua Potable</t>
  </si>
  <si>
    <t>Proyectos ejecutivos de agua potable: Proyectos para la realizacion de obras de la infraestructura de agua potable.</t>
  </si>
  <si>
    <t>Mtro. Ascencion Perez Mendez</t>
  </si>
  <si>
    <t>Director de Proyectos de Agua Potable</t>
  </si>
  <si>
    <t>K025</t>
  </si>
  <si>
    <t>Deficiente funcionamiento de la infraestructura de drenaje, alcantarillado y saneamiento en la Ciudad de Mexico.</t>
  </si>
  <si>
    <t>Eficiente funcionamiento de la infraestructura de drenaje, alcantarillado y saneamiento en la Ciudad de Mexico.</t>
  </si>
  <si>
    <t>9,209,244 habitantes de la Ciudad de Mexico.</t>
  </si>
  <si>
    <t>Construccion y renovacion para el funcionamiento del sistema de drenaje, alcantarillado y saneamiento de la Ciudad de Mexico.</t>
  </si>
  <si>
    <t>Los habitantes de la Ciudad de Mexico acceden al servicio de drenaje, alcantarillado y saneamiento del agua para cubrir los servicios basicos de sanidad.</t>
  </si>
  <si>
    <t>19%</t>
  </si>
  <si>
    <t>Porcentaje de avance anual de obras de sustitucion de drenaje primario y secundario, desazolve de presas, lagunas y rios, mantenimiento de las plantas de bombeo, plantas de tratamiento, pasos a desnivel, campamentos e instalaciones y atencion a usuarios.</t>
  </si>
  <si>
    <t>((Obras emblematicas; desazolve de presas, lagunas y rios; red de drenaje primario y secundario 0*.57)+(Rehabilitacion de drenaje profundo* 0.16)+(Construccion y rehabilitacion de plantas de bombeo y plantas de tratamiento*0.13)+(Acciones para el control de inundaciones *0.07)+(Realizar estudios y proyectos de drenaje*0.05)+(Realizar medicion y telemetria del sistema de drenaje*0.02))</t>
  </si>
  <si>
    <t>https://servidoresx3.finanzas.cdmx.gob.mx/documentos/iapp.html</t>
  </si>
  <si>
    <t>Se estima que para 2024 se registre un avance de 100% en la infraestructura de drenaje, alcantarillado y saneamiento.</t>
  </si>
  <si>
    <t>Mejorar los servicios de drenaje, tratamiento y reuso otorgados eficientemente en todas las zonas de la Ciudad de Mexico.</t>
  </si>
  <si>
    <t>Obras emblematicas; desazolve de presas, lagunas y rios; red de drenaje primario y secundario.</t>
  </si>
  <si>
    <t>Ing. Ariel Flores Robles</t>
  </si>
  <si>
    <t>Director de Construccion y Mantenimiento de Drenaje</t>
  </si>
  <si>
    <t>Rehabilitacion de drenaje profundo.</t>
  </si>
  <si>
    <t>Ing. Herminio Simeon Quechol Hernandez</t>
  </si>
  <si>
    <t>Encargado del Despacho de la Oficina de la Direccion de Operacion de Drenaje, Tratamiento y Reuso</t>
  </si>
  <si>
    <t>Construccion y rehabilitacion de plantas de bombeo y plantas de tratamiento.</t>
  </si>
  <si>
    <t>Ing. Cesar Gregorio Reyes</t>
  </si>
  <si>
    <t>Director de Mantenimiento de Maquinaria y Equipo de Desazolve</t>
  </si>
  <si>
    <t>Acciones para el control de inundaciones.</t>
  </si>
  <si>
    <t>Ing. Dario Alejandro Munguia Torres</t>
  </si>
  <si>
    <t>Director de Deteccion de Fallas y Rehabilitacion de Drenaje</t>
  </si>
  <si>
    <t>Realizar proyectos de drenaje.</t>
  </si>
  <si>
    <t>M.I. Juan Reyes Alvarado</t>
  </si>
  <si>
    <t>Director de Proyectos de Drenaje, Tratamiento y Reuso</t>
  </si>
  <si>
    <t>Realizar medicion y telemetria del sistema de drenaje.</t>
  </si>
  <si>
    <t>M.I. Ignacio Noriega Rioja</t>
  </si>
  <si>
    <t>Director de Tecnologias</t>
  </si>
  <si>
    <t>E160</t>
  </si>
  <si>
    <t>307</t>
  </si>
  <si>
    <t>Abastecimiento de agua potable</t>
  </si>
  <si>
    <t>1. Proporcionar mantenimiento, modernizacion e innovacion en los servicios de agua potable en la Ciudad de Mexico. 2. Eficientar el suministro de agua potable. 3. Conservacion de pozos y manantiales, ampliando y mejorando los sistemas de agua potable de la Ciudad de Mexico. 4. Medicion, automatizacion y control a distancia, asi como la implementacion de sectores hidrometricos en la red de agua potable.</t>
  </si>
  <si>
    <t>Porcentaje que mide las solicitudes atendidas de tramites e instalacion de medidores presentadas por los usuarios por la Direccion General de Servicios a Usuarios hasta su resolucion en tiempo y forma, solicitudes atendidas de dictamenes de factibilidad de servicios relativos a la dotacion de los servicios hidraulicos de agua potable, para la construccion de obras nuevas, ampliaciones, modificaciones y registros de obra en la Ciudad de Mexico en tiempo y forma, solicitudes atendidas de conexion de los servicios hidraulicos, solicitudes atendidas de actualizacion de las areas que componen la Direccion General de Servicios a Usuarios en el Sistema Comercial Centralizado (SICOMCE).</t>
  </si>
  <si>
    <t>((No. de solicitudes realizadas de tramites e instalacion de medidores presentadas por usuarios /No. de solicitudes atendidas de tramites e instalacion de medidores presentadas por usuarios) *0.50)+(No. de solicitudes realizadas para dictamenes de factibilidad de servicios relativos a la dotacion de los servicios hidraulicos de agua potable, construccion de obras nuevas, ampliaciones, modificaciones y registros de obra en la CDMX/No. de solicitudes atendidas para dictamenes de factibilidad de servicios relativos a la dotacion de los servicios hidraulicos de agua potable, agua residual tratada y drenaje, construccion de obras nuevas, ampliaciones, modificaciones y registros de obra en la CDMX)*0.20)+(No. de solicitudes realizadas de conexion de los servicios hidraulicos para tramites de Licencia de Construccion y Manifestaciones de Obra/ No. de solicitudes atendidas de conexion de los servicios hidraulicos para tramites de Licencia de Construccion y Manifestaciones de Obra)*0.15)+(No. de solicitudes realizadas de actualizacion de las areas que componen la DGSU en el Sistema Comercial Centralizado/ No. de solicitudes atendidas de actualizacion de las areas que componen la DGSU en el Sistema Comercial Centralizado)*0.15))</t>
  </si>
  <si>
    <t>Ordenes de inspeccion, Sistema comercial centralizado, Oficios de notificacion oficial a los usuarios que solicitaron tramites https://servidoresx3.finanzas.cdmx.gob.mx/documentos/iapp</t>
  </si>
  <si>
    <t>Se estima que para 2024 se registre un avance de 100% en el servicio de agua potable.</t>
  </si>
  <si>
    <t>Aumentar la eficiencia y eficacia en la atencion a usuarios que solicitan algun servicio y/o tramite al Sistema de Aguas de la Ciudad de Mexico.</t>
  </si>
  <si>
    <t>Atencion a las solicitudes de tramites presentadas por los usuarios a la Direccion de Atencion al Publico hasta su resolucion en tiempo y forma.</t>
  </si>
  <si>
    <t>Mtra. Olga Paulin Chavez</t>
  </si>
  <si>
    <t>Directora de Atencion al Publico</t>
  </si>
  <si>
    <t>Atencion a las solicitudes de instalacion de medidores presentadas por los usuarios a la Direccion de Atencion al Publico hasta su resolucion en tiempo y forma.</t>
  </si>
  <si>
    <t>Atencion a las solicitudes de dictamenes de factibilidad de servicios relativos a la dotacion de los servicios hidraulicos de agua potable, para la construccion de obras nuevas, ampliaciones, modificaciones y registros de obra en la Ciudad de Mexico en tiempo y forma.</t>
  </si>
  <si>
    <t>Lic. Juan Manuel Marcos Martinez</t>
  </si>
  <si>
    <t>Director de Verificacion de Conexiones en Alcaldias</t>
  </si>
  <si>
    <t>Atencion a las solicitudes de conexion de los servicios hidraulicos para tramites de licencia de construccion y manifestaciones de obra en tiempo y forma.</t>
  </si>
  <si>
    <t>Atencion a las solicitudes de actualizacion de las areas que componen la Direccion General de Servicios a Usuarios en el Sistema Comercial Centralizado (SICOMCE).</t>
  </si>
  <si>
    <t>Lic. Pedro Enrique Castillo Silva</t>
  </si>
  <si>
    <t>Director de Tecnologias de la Informacion y Comunicacion del Sistema Comercial</t>
  </si>
  <si>
    <t>E184</t>
  </si>
  <si>
    <t>308</t>
  </si>
  <si>
    <t>Funcionamiento optimo del sistema de drenaje y alcantarillado</t>
  </si>
  <si>
    <t>Deficiente funcionamiento de drenaje y saneamiento en la Ciudad de Mexico.</t>
  </si>
  <si>
    <t>Eficiente funcionamiento de drenaje y saneamiento en la Ciudad de Mexico.</t>
  </si>
  <si>
    <t>1. Proporcionar mantenimiento modernizacion e innovacion en el servicio de drenaje, alcantarillado y saneamiento en la Ciudad de Mexico. 2. Procurar la disminucion de inundaciones mediante el desalsolve de drenaje y alcantarillas. 3. Procurar que el tratamiento de aguas residuales elimine al maximo la cantidad de residuos y contaminantes.</t>
  </si>
  <si>
    <t>Porcentaje que mide solicitudes atendidas de dictamenes de factibilidad de servicios relativos a la dotacion de los servicios de drenaje, para la construccion de obras nuevas, ampliaciones, modificaciones y registros de obra en la Ciudad de Mexico en tiempo y forma.</t>
  </si>
  <si>
    <t>(No. de solicitudes realizadas para dictamenes de factibilidad de servicios relativos a la dotacion de los servicios de drenaje, para la construccion de obras nuevas, ampliaciones, modificaciones y registros de obra en la Ciudad de Mexico/No. de solicitudes atendidas para dictamenes de factibilidad de servicios relativos a drenaje, para la construccion de obras nuevas, ampliaciones, modificaciones y registros de obra en la Ciudad de Mexico)*0.100)</t>
  </si>
  <si>
    <t>Dictamen de factibilidad, Orden de conexion, Reporte de conexion, https://servidoresx3.finanzas.cdmx.gob.mx/documentos/iapp</t>
  </si>
  <si>
    <t>Se estima que para 2024 se registre un avance de 100% en el servicio de drenaje, alcantarillado y saneamiento.</t>
  </si>
  <si>
    <t>Aumentar la eficiencia y eficacia en la atencion a usuarios con los tramites de solicitud de conexion de drenaje que soliciten al Sistema de Aguas de la Ciudad de Mexico.</t>
  </si>
  <si>
    <t>Atencion a las solicitudes de dictamenes de factibilidad de servicios relativos a drenaje, para la construccion de obras nuevas, ampliaciones, modificaciones y registros de obra en la Ciudad de Mexico en tiempo y forma.</t>
  </si>
  <si>
    <t>06CD05</t>
  </si>
  <si>
    <t>Desarrollar con base a la etica, la ciencia y el derecho, una cultura de respeto y convivencia adecuada con las diferentes especies animales, a traves de un gobierno abierto y transparente.</t>
  </si>
  <si>
    <t>Lograr un equilibrio en la interaccion entre humanos, animales y ambiente desde la prespectiva de cuidado en la salud y bienestar animal.</t>
  </si>
  <si>
    <t>Otorgar trato digno y respetuoso a los animales, cumplir con la obligacion juridica de respetar a su vida e integridad, asi como considerarlos moralmente al ser reconocidos como seres sintientes. La importancia de la relacion de los animales con el ambiente y la salud publica es fundamental junto con el desarrollo de estrategias para promover una coexistencia armonica entre la poblacion humana, los animales domesticos y los silvestres. De acuerdo con datos del Instituto Nacional de Geografia e Informatica (INEGI), Mexico ocupa el tercer lugar en maltrato animal y el primero de perros sin hogar en America Latina, ademas que existen 23 millones de mascotas de las cuales el 70% de perros y gatos se encuentran abandonados. Durante la pandemia el abandono aumento en 15%, de ese total 55% de esos animales fueron abandonados porque su dueño ya no los querian. En la Ciudad de Mexico de 2002 a 2022 se han recibido un total de 16,051 denuncias por maltrato animal, y de ese total 13,218 se han registrado en los ultimos 6 años, lo que equivale al 82% del total de las denuncias. Lo anterior muestra que existe una problematica grave sobre el maltrato animal, lo que hace evidente la falta de una cultura de respeto y convivencia con los animales.</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</si>
  <si>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</si>
  <si>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</si>
  <si>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Deficiente atencion y proteccion animal en la Ciudad de Mexico.</t>
  </si>
  <si>
    <t>Eficiente atencion y proteccion animal en la Ciudad de Mexico.</t>
  </si>
  <si>
    <t>Animales que habitan en la Ciudad de Mexico.</t>
  </si>
  <si>
    <t>1. Difundir informacion y capacitacion sobre el bienestar animal a la sociedad civil. 2. Realizar jornadas de manejo, sanidad y prevencion del maltrato animal. 3. Atencion medica veterinaria.</t>
  </si>
  <si>
    <t>La Ciudad de Mexico promueve la proteccion y el bienestar animal para su comportamiento y salud fisica.</t>
  </si>
  <si>
    <t>Indice que mide el avance de los servicios de bienestar animal, las jornadas de salud animal, capacitacion y registro de animales de compañia y Asociaciones Protectoras de Animales.</t>
  </si>
  <si>
    <t>((Servicios de consulta medica veterinaria realizados/Servicios de consulta medica veterinaria programados)*50%)+((Jornadas de salud animal, de capacitacion y casos de animales en conflicto con el humano realizadas/Jornadas de salud animal de capacitacion, y casos de animales en conflicto con el humano programadas)*25%)+((Registro de animales de compañia y de Asociaciones Protectoras de Animales realizados/ Registro de animales de compañia y de Asociaciones Protectoras de Animales programados)*25%)</t>
  </si>
  <si>
    <t>Registros administrativos de la Direccion General de la Agencia de Atencion Animal https/agatan.cdmx.gob.mx/informes-de-resultados</t>
  </si>
  <si>
    <t>Se estima que para 2024 se registre un avance de 50,000 servicios de consultas medicas veterinarias, jornadas y capacitaciones en bienestar animal, y el registro de animales de compañia y Asociaciones Protectoras de Animales.</t>
  </si>
  <si>
    <t>Promover la proteccion y el bienestar animal para garantizar un ambiente saludable para los habitantes de la Ciudad de Mexico.</t>
  </si>
  <si>
    <t>Servicio de consulta medica veterinaria. (atencion medica veterinaria basica y especializada, control natal y medicina preventiva y cirugias).</t>
  </si>
  <si>
    <t>Carlos Fernando Esquivel Lacroix</t>
  </si>
  <si>
    <t>Jornadas de Salud Animal (atencion veterinaria, control natal, vacunacion y medicina preventiva); Capacitacion en bienestar animal, legislacion y tutela responsable, asi como Atencion a casos de animales en conflicto con el humano.</t>
  </si>
  <si>
    <t>Registro Unico de Animales de Compañia (RUAC) y Registro de Asociaciones Protectoras de Animales.</t>
  </si>
  <si>
    <t>Deficientes protocolos de actuacion de la Agencia de Atencion Animal ante fenomenos naturales y antropogenicos.</t>
  </si>
  <si>
    <t>Eficientes protocolos de actuacion de la Agencia de Atencion Animal ante fenomenos naturales y antropogenicos.</t>
  </si>
  <si>
    <t>Personal adscrito a las Unidades Administrativas y visitantes de la Agencia de Atencion Animal y el Hospital Veterinario de la Ciudad de Mexico.</t>
  </si>
  <si>
    <t>Elaboracion e implementacion del Programa Interno de Proteccion Civil, que contemple estrategias adecuadas de gestion de riesgos.</t>
  </si>
  <si>
    <t>Los trabajadores adscritos y los ciudadanos que acuden a las instalaciones de la Agencia de Atencion Animal y el Hospital Veterinario de la Ciudad de Mexico, cuentan con un programa de Proteccion Civil que permite responder de forma oportuna ante cualquier situacion o emergencia que se presente.</t>
  </si>
  <si>
    <t>Porcentaje que mide el avance en la elaboracion e implementacion del Programa Interno de Proteccion Civil de la Agencia de Atencion Animal.</t>
  </si>
  <si>
    <t>((Actividades de elaboracion e implementacion del programa interno de proteccion civil realizadas/ Actividades de elaboracion e implementacion del programa interno de proteccion civil programadas)*100</t>
  </si>
  <si>
    <t>Registros administrativos de la Direccion General de la Agencia de Atencion Animal. https/agatan.cdmx.gob.mx/informes-de-resultados</t>
  </si>
  <si>
    <t>Se estima para 2024 contar con un avance del 100% en el programa interno de proteccion civil.</t>
  </si>
  <si>
    <t>El personal adscrito a la Agencia de Atencion Animal cuenta con la cultura de proteccion civil para la prevencion de riesgos.</t>
  </si>
  <si>
    <t>Elaborar e implementar el programa de proteccion civil para los inmuebles que ocupa la Agencia de Atencion Animal y del Hospital Veterinario de la Ciudad de Mexico.</t>
  </si>
  <si>
    <t>06P0FA</t>
  </si>
  <si>
    <t>E006</t>
  </si>
  <si>
    <t>092</t>
  </si>
  <si>
    <t>Restauracion del equilibrio ecologico, conservacion de areas naturales protegidas y fomento a la produccion agroecologica</t>
  </si>
  <si>
    <t>Aumento en la degradacion de los bosques, suelos de conservacion y areas de valor ambiental por factores antropogenicos en la Ciudad de Mexico.</t>
  </si>
  <si>
    <t>Disminucion en la degradacion de los bosques, suelos de conservacion y areas de valor ambiental por factores antropogenicos en la Ciudad de Mexico.</t>
  </si>
  <si>
    <t>Bosques, suelos de conservacion y areas de valor ambiental de la Ciudad de Mexico.</t>
  </si>
  <si>
    <t>Desarrollar y ejecutar proyectos ambientales interinstitucionales en la Ciudad de Mexico, para promover la cultura ambiental, la prevencion y control de la contaminacion ambiental, la degradacion de los recursos naturales, asi como la mitigacion y adaptacion al cambio climatico.</t>
  </si>
  <si>
    <t>Los habitantes de la Ciudad de Mexico disfrutan de un medio ambiente sano que contribuye a mejorar su calidad de vida.</t>
  </si>
  <si>
    <t>Indice que mide el avance de los proyectos de cultura ambiental, prevencion y control de la contaminacion y cambio climatico financiados por el Fondo Ambiental Publico y su subcuenta el Fondo Ambiental para el Cambio Climatico.</t>
  </si>
  <si>
    <t>((Numero de Proyectos Financiados por el FAP realizados/ Numero de Proyectos Financiados por el FAP programados)*0.5) + ((Numero de Proyectos Financiados por el FACC realizados/ Numero de Proyectos Financiados por el FACC programados FACC)*0.5)</t>
  </si>
  <si>
    <t>Cuenta publica de la Ciudad de Mexico. Tomo VII.IV.2 RFC DEL GDF/ 06P0FA FAP https://servidoresx3.finanzas.cdmx.gob.mx/egresos/cp2020_21/</t>
  </si>
  <si>
    <t>Se estima que para 2024 se registre un avance de 100% en los proyectos de cultura ambiental, prevencion y control de la contaminacion y cambio climatico financiados por el Fondo Ambiental Publico y su subcuenta el Fondo Ambiental para el Cambio Climatico.</t>
  </si>
  <si>
    <t>Se cuenta con una cultura ambiental que contribuye a un medio ambiente sano en beneficio de una mejor calidad de vida de los habitantes de la Ciudad de Mexico.</t>
  </si>
  <si>
    <t>Proyectos financiados de caracter cutural y ambiental con recursos del Fondo Ambiental Publico de D.F (FAP).</t>
  </si>
  <si>
    <t>Coordinadora del Consejo Tecnico del Fondo Ambiental Publico</t>
  </si>
  <si>
    <t>Proyectos financiados de mitigacion y adaptacion al cambio climatico con recursos del Fondo Ambiental para el Cambio Climatico (FACC).</t>
  </si>
  <si>
    <t>S034</t>
  </si>
  <si>
    <t>234</t>
  </si>
  <si>
    <t>Sistemas de captacion de lluvia</t>
  </si>
  <si>
    <t>Insuficiente aprovechamiento de agua de lluvia en localidades de dificil acceso al suministro de agua potable en la Ciudad de Mexico.</t>
  </si>
  <si>
    <t>Suficiente aprovechamiento de agua de lluvia en localidades de dificil acceso al suministro de agua potable en la Ciudad de Mexico.</t>
  </si>
  <si>
    <t>Alrededor de 921,716 personas que carecen de acceso al agua en su vivienda en la Ciudad de Mexico.</t>
  </si>
  <si>
    <t>1. Proveer una alternativa para el acceso al agua potable a viviendas ubicadas en zonas que carecen del servicio regular de agua. 2. Otorgamiento de sistemas de captacion de agua de lluvia para contribuir a garantizar el derecho al agua y satisfacer necesidades elementales del liquido.</t>
  </si>
  <si>
    <t>Los habitantes de viviendas con problemas de acceso y abastecimiento de agua de la Ciudad de Mexico gozan del derecho al agua, a traves de la autonomia hidrica en sus hogares.</t>
  </si>
  <si>
    <t>Indice que mide la instalacion de cosechadores de agua de lluvia, asi como la capacitacion de las personas beneficiarias, y las acciones de empoderamiento y autosuficiencia de las mujeres.</t>
  </si>
  <si>
    <t>((Instalaciones de Cosechadores de Agua de Lluvia realizadas/ Instalaciones de Cosechadores de Agua de Lluvia programadas)*80%)+((Acciones de capacitacion de personas beneficiarias de los cosechadores de agua de lluvia realizadas/ Acciones de capacitacion de personas beneficiarias de los cosechadores de agua de lluvia programadas)*10%)+((Acciones para el empoderamiento y autosuficiencia de las mujeres realizadas/ Acciones para el empoderamiento y autosuficiencia de las mujeres programadas)*10%)</t>
  </si>
  <si>
    <t>Publicacion del Padron de Beneficiarios (anual) en Gaceta Oficial de la Ciudad de Mexico. -Informacion publicada en la pagina de la ADIP sobre los cosechadores de agua de lluvia instalados https://datos.cdmx.gob.mx/explore/dataset/scall/table/</t>
  </si>
  <si>
    <t>Se estima que para 2024 se registre un avance en la instalacion de 10,000 cosechadores de agua de lluvia, personas beneficiarias capacitadas sobre su uso, y en las acciones de empoderamiento y autosuficiencia para las mujeres.</t>
  </si>
  <si>
    <t>Los habitantes con problemas de acceso al agua y alta precariedad hidrica gozan del derecho al agua fomentando la autonomia hidrica en sus hogares.</t>
  </si>
  <si>
    <t>Instalacion de Cosechadores de Agua de Lluvia para contribuir a garantizar el derecho al agua</t>
  </si>
  <si>
    <t>Capacitar a las personas beneficiarias sobre los beneficios, uso y limpieza de los Cosechadores de Agua de Lluvia</t>
  </si>
  <si>
    <t>Implementacion acciones enfocadas al empoderamiento y autosuficiencia de las mujeres, mediante capacitaciones y charlas</t>
  </si>
  <si>
    <t>S036</t>
  </si>
  <si>
    <t>Incremento de la actividad agroalimentaria sin sustentabilidad en el suelo de conservacion de la Ciudad de Mexico.</t>
  </si>
  <si>
    <t>Decremento de la actividad agroalimentaria sin sustentabilidad en el suelo de conservacion de la Ciudad de Mexico.</t>
  </si>
  <si>
    <t>73 mil personas propietarias de unidades productivas en suelos de conservacion.</t>
  </si>
  <si>
    <t>1. Proteger, restaurar y conservar las zonas forestales, asi como su vigilancia y monitoreo continuo. 2. Otorgamiento de ayudas economicas y/o en especie que aseguren a los dueños de la tierra ingresos superiores a la linea de bienestar rural y promover la creacion de sistemas agroforestales, agrosilvopastoriles y silvopastoriles, fomento a la produccion agricola de los humedales en tablas y chinampas, incentivar la apicultura, sistemas de agricultura extensiva y pequeña superficie. 3. Fomentar la produccion agroecologica, la ganaderia sustentable, el manejo y aprovechamiento de la vida silvestre. 4. Impulsar la creacion de Comunidades de Integracion y Saberes (COIS) para la atencion especializada y asesoria de los productores rurales. 5. Priorizar las acciones tendientes al manejo fito y zoosanitario de las actividades productivas de mayor importancia economica, ambiental, cultural o de biodiversidad en el suelo de conservacion.</t>
  </si>
  <si>
    <t>Las personas propietarias de unidades productivas se benefician de la regeneracion de las condiciones ecologicas de los suelos de conservacion, a traves de acciones de proteccion, restauracion y mantenimiento de los ecosistemas y agroecosistemas, asi como la entrega de ayudas economicas y/o en especie que permite mejorar su ingreso familiar.</t>
  </si>
  <si>
    <t>Indice que mide el avance en el numero de ayudas economicas y/o en especie de los cinco componentes que integran el programa.</t>
  </si>
  <si>
    <t>((Total de ayudas economicas o en especie del componente 1 Bienestar para el Bosque entregadas/Total de ayudas economicas o en especie del componente 1 Bienestar para el Bosque programadas)*30%)+((Total de ayudas economicas o en especie del componente 2 Sembrando Vida Ciudad de Mexico entregadas/ Total de ayudas economicas o en especie del componente 2 Sembrando Vida Ciudad de Mexico programadas)*32%)+((Total de ayudas economicas o en especie del componente 3 Bienestar para el Campo/ Total de ayudas economicas o en especie del componente 3 Bienestar para el Campo programadas)*34%)+((Total de ayudas economicas o en especie del componente 4 Facilitadores del cambio entregadas/Total de ayudas economicas o en especie del componente 4 Facilitadores del cambio programadas)* 3%)+((Total de ayudas economicas o en especie del componente 5 Desarrollo de capacidades y bienestar rural entregadas/ Total de ayudas economicas o en especie del componente 5 Desarrollo de capacidades y bienestar rural programadas)*1%)</t>
  </si>
  <si>
    <t>Portal de transparencia de la Ciudad de Mexico: https://www.transparencia.cdmx.gob.mx/secretaria-del-medio-ambiente/entrada/25980. Evaluacion interna por parte de la DCORENADR, solicitud por medio del Instituto de Transparencia, Acceso a la Informacion Publica, Proteccion de Datos Personales y Rendicion de Cuentas de la Ciudad de Mexico.</t>
  </si>
  <si>
    <t>Se estima que para 2024 se registre un avance de 13,000 solicitudes aprobadas lo que se traducira en cerca de 35 mil beneficiarios en la instalacion de los cosechadores de agua de lluvia.</t>
  </si>
  <si>
    <t>Las personas propietarias de las unidades productivas se benefician a traves de los apoyos economicos o en especie, y se promueve la regeneracion de las condiciones ecologicas de los suelos de conservacion mediante el mantenimiento y restauracion de los ecosistemas.</t>
  </si>
  <si>
    <t>Desarrollar e implementar el Componente l. Bienestar para el Bosque.</t>
  </si>
  <si>
    <t>Desarrollar e implementar el Componente 2. Sembrando Vida Ciudad de Mexico.</t>
  </si>
  <si>
    <t>Desarrollar e implementar el Componente 3. Bienestar para el Campo.</t>
  </si>
  <si>
    <t>Desarrollar e implementar el Componente 4. Facilitadores del Cambio.</t>
  </si>
  <si>
    <t>Desarrollar e implementar el Componente 5. Desarrollo de Capacidades y Bienestar Rural.</t>
  </si>
  <si>
    <t>U045</t>
  </si>
  <si>
    <t>Decremento de la sanidad e inocuidad agroalimentaria, acuicola y pesquera y aprovechamiento ineficiente del agua en el suelo de conservacion de la Ciudad de Mexico.</t>
  </si>
  <si>
    <t>Incremento de la sanidad e inocuidad agroalimentaria, acuicola y pesquera y aprovechamiento eficiente del agua en el suelo de conservacion de la Ciudad de Mexico.</t>
  </si>
  <si>
    <t>Productores agropecuarios en suelo de conservacion.</t>
  </si>
  <si>
    <t>1. Realizar el control, la proteccion y en su caso, la erradicacion de plagas y enfermedades que afectan a la produccion agropecuaria y acuicola. 2. Implementar medidas que reduzcan y prevengan la presencia de contaminantes fisicos, quimicos y biologicos en las unidades de produccion. 3. Mejorar la infraestructura hidroagricola de las unidades de riego de los productores agropecuarios y acuicolas.</t>
  </si>
  <si>
    <t>Las personas propietarias de unidades productivas de la Ciudad de Mexico mantienen y mejoran el patrimonio fitozoosanitario y de inocuidad agroalimentaria, asi como el uso sustentable del agua en las areas de riego de los suelos de conservacion.</t>
  </si>
  <si>
    <t>Indice que mide el avance en los programas de trabajo ejecutados de sanidad e inocuidad agropecuaria y en infraestructura hidroagricola en la Ciudad de Mexico.</t>
  </si>
  <si>
    <t>((Proyectos del programa de Sanidad e Inocuidad Agroalimentaria en la Ciudad de Mexico realizados/ Proyectos del programa de Sanidad e Inocuidad Agroalimentaria en la Ciudad de Mexico programados)*50%)+((Proyectos del programa de Infraestructura Hidroagricola realizados/ Proyectos del programa de Infraestructura Hidroagricola programados)*50%)</t>
  </si>
  <si>
    <t>Informes fisico Financieros Internos de la Direcccion General de la Comision de Recursos Naturales y Desarrollo Rural. Cierre Finiquito de la Cuenta Publica del Programa de Sanidad e Inocuidad Agroalimentaria. Cierre Finiquito del Programa de Infraestructura Hidroagricola.</t>
  </si>
  <si>
    <t>Se estima que para 2024 se registre un avance de 100% en los programas de trabajo ejecutados en materia sanidad e inocuidad agropecuaria y en infraestructura hidroagricola.</t>
  </si>
  <si>
    <t>Las personas propietarias de las unidades productivas se mantienen y mejoran el patrimonio Fito zoosanitario y de inocuidad agroalimentaria, asi como el uso sustentable del agua favoreciendo la autosuficiencia alimentaria y las condiciones ecologicas de los suelos de conservacion.</t>
  </si>
  <si>
    <t>Implementacion de proyectos del Programa de Sanidad e Inocuidad Agroalimentaria en la Ciudad de Mexico.</t>
  </si>
  <si>
    <t>Implementacion de proyectos del Programa de Infraestructura Hidroagricola.</t>
  </si>
  <si>
    <t>06PDPA</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</si>
  <si>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</si>
  <si>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</si>
  <si>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El incumplimiento de la normatividad en materia ambiental, del ordenamiento territorial y de bienestar animal, debido a la falta de promocion y vigilancia de las disposiciones juridicas asi como la falta de disponibilidad de informacion actualizada, vulneran los derechos ambientales de los habitantes de la ciudad a disfrutar de un ambiente sano y un territorio ordenado, trayendo como consecuencia el deterioro de las condiciones ambientales y territoriales de la Ciudad de Mexico. En los ultimos 20 años, el mayor numero de denuncias recibidas por la PAOT fueron: maltrato animal, construcciones irregulares, contravencion del uso del suelo y ruido. De 2019 a la fecha, se han recibido mas de 20 mil denuncias, lo cual hace evidente que las violaciones a las disposiciones juridicas van en aumento, y es necesario la vigilancia para evitar hechos que generen desequilibrios ecologicos o daños ambientales.</t>
  </si>
  <si>
    <t>Contribuir a la restauracion de las condiciones ambientales que posibiliten el derecho los habitantes de la Ciudad de Mexico a un ambiente adecuado para su desarrollo, salud y bienestar, a traves de la promocion, vigilancia y cumplimiento de las disposiciones juridicas ambientales, del ordenamiento territorial y de proteccion animal.</t>
  </si>
  <si>
    <t>E154</t>
  </si>
  <si>
    <t>293</t>
  </si>
  <si>
    <t>Promocion y vigilancia de la aplicacion de las disposiciones juridicas en materia ambiental, de ordenamiento territorial y de proteccion y bienestar animal</t>
  </si>
  <si>
    <t>El incumplimiento a las disposiciones juridicas en materia ambiental vulnera el derecho a disfrutar de un ambiente sano.</t>
  </si>
  <si>
    <t>El cumplimiento a las disposiciones juridicas en materia ambiental protege el derecho a disfrutar de un ambiente sano.</t>
  </si>
  <si>
    <t>Los 9,209,944 habitantes de la Ciudad de Mexico.</t>
  </si>
  <si>
    <t>1. Dar atencion y seguimiento a denuncias e investigaciones de oficio y promover acciones de litigio estrategico en materia ambiental. 2. Incidir en el crecimiento ordenado mediante la generacion y difusion de informacion estrategica, asi como de la emision de documentos tecnicos.</t>
  </si>
  <si>
    <t>Las personas habitantes de la Ciudad de Mexico tienen acceso a la justicia ambiental, territorial y de proteccion y bienestar animal, promoviendo el derecho a un medioambiente sano y ordenado.</t>
  </si>
  <si>
    <t>Indice que mide el avance de las acciones realizadas para contribuir al cumplimiento de las disposiciones ambientales territoriales y de proteccion y bienestar animal en la Ciudad de Mexico.</t>
  </si>
  <si>
    <t>((Conclusion de expedientes de las denuncias ciudadanas recibidas y de las investigaciones de oficio iniciadas en materia ambiental del ordenamiento territorial y de proteccion y bienestar animal realizados/ Conclusion de expedientes de las denuncias ciudadanas recibidas y de las investigaciones de oficio iniciadas en materia ambiental del ordenamiento territorial y de proteccion y bienestar animal programados)* 30%) + ((Brindar asesorias a la poblacion de la Ciudad de Mexico en materia de derechos y obligaciones ambientales y territoriales realizadas/ Brindar asesorias a la poblacion de la Ciudad de Mexico en materia de derechos y obligaciones ambientales y territoriales programadas)* 6%) + ((Participacion en acciones legales en defensa de los intereses de la Procuraduria y de los habitantes de la Ciudad de Mexico realizadas/ Participacion en acciones legales en defensa de los intereses de la Procuraduria y de los habitantes de la Ciudad de Mexico programadas)* 4%) + ((Emitir opiniones juridicas en materia ambiental y del ordenamiento territorial, asi como celebrar convenios de colaboracion y/o coordinacion con diferentes actores privados, sociales, instituciones de investigacion y educacion, autoridades y demas interesados realizados/ Emitir opiniones juridicas en materia ambiental y del ordenamiento territorial, asi como celebrar convenios de colaboracion y/o coordinacion con diferentes actores privados, sociales, instituciones de investigacion y educacion, autoridades y demas interesados programados)*6%) + ((Proyectar Acuerdos de Inicio de Investigacion de oficio relacionadas con violaciones o incumplimientos a las disposiciones juridicas en materia ambiental, del ordenamiento territorial y de proteccion y bienestar a los animales realizados/ Proyectar Acuerdos de Inicio de Investigacion de oficio relacionadas con violaciones o incumplimientos a las disposiciones juridicas en materia ambiental, del ordenamiento territorial y de proteccion y bienestar a los animales programados)* 3%) + ((Publicacion de capas de informacion geografica en la Plataforma SIG-PAOT y SIG capacitar en el manejo de dicha plataforma a la poblacion, Realizacion de los procesos de estandarizacion cartografica y creacion de bases de datos geoespaciales y metadatos. Generar informacion especializada en materia ambiental y urbana, asociada a proyectos y estudios de analisis geoespacial en temas ambientales y territoriales que sean de interes para la Ciudad de Mexico. Generar repositorios de informacion de la Ciudad de Mexico en materia de bienestar animal, ambiental y/o de ordenamiento territorial para que las personas interesadas en los temas cuenten con informacion organizada, actualizada y disponible en todo momento realizado/ Publicacion de capas de informacion geografica en la Plataforma SIG-PAOT y SIG capacitar en el manejo de dicha plataforma a la poblacion, Realizacion de los procesos de estandarizacion cartografica y creacion de bases de datos geoespaciales y metadatos. Generar informacion especializada en materia ambiental y urbana, asociada a proyectos y estudios de analisis geoespacial en temas ambientales y territoriales que sean de interes para la Ciudad de Mexico. Generar repositorios de informacion de la Ciudad de Mexico en materia de bienestar animal, ambiental y/o de ordenamiento territorial para que las personas interesadas en los temas cuenten con informacion organizada, actualizada y disponible en todo momento programado)*20%)+ ((Elaboracion de documentos tecnicos e informacion especializada en materia ambiental y del ordenamiento territorial, incluyendo cartografias digitales realizados/ Elaboracion de documentos tecnicos e informacion especializada en materia ambiental y del ordenamiento territorial, incluyendo cartografias digitales programado)* 10%) + ((Promover acciones de litigio estrategico a traves de la representacion del interes legitimo de los habitantes de la Ciudad de Mexico ante autoridades judiciales para obtener sentencias favorables que integre la reparacion del daño realizadas/ Promover acciones de litigio estrategico a traves de la representacion del interes legitimo de los habitantes de la Ciudad de Mexico ante autoridades judiciales para obtener sentencias favorables que integre la reparacion del daño programadas)* 3%) + ((Imposicion de acciones precautorias para evitar la consumacion irreparable a las violaciones de las disposiciones juridicas en materia ambiental, del ordenamiento territorial y de proteccion y bienestar animal realizadas/ Imposicion de acciones precautorias para evitar la consumacion irreparable a las violaciones de las disposiciones juridicas en materia ambiental, del ordenamiento territorial y de proteccion y bienestar animal programadas)* 4%) + ((Actividades de participacion ciudadana en materia de derechos y obligaciones ambientales del ordenamiento territorial, asi como proteccion y bienestar a los animales. Documento anual de Analisis de las denuncias presentadas por ciudadanas y ciudadanos ante la PAOT realizadas/ Actividades de participacion ciudadana en materia de derechos y obligaciones ambientales del ordenamiento territorial, asi como proteccion y bienestar a los animales. Documento anual de Analisis de las denuncias presentadas por ciudadanas y ciudadanos ante la PAOT programadas)* 14%)</t>
  </si>
  <si>
    <t>1.- Informe Anual de Actividades de la Procuraduria Ambiental y del Ordenamiento Territorial (Gaceta Oficial de la CDMX varias fechas) 2.- Portal oficial de la Procuraduria Ambiental y del Ordenamiento Territorial. (https://paot.org.mx/) 3.- Micrositios Informativos. 4.- SIG-PAOT.</t>
  </si>
  <si>
    <t>Se estima que para 2024 se registre un avance de 100% de las acciones realizadas para contribuir al cumplimiento de las disposiciones ambientales territoriales y de proteccion y bienestar animal en la Ciudad de Mexico.</t>
  </si>
  <si>
    <t>Los habitantes de la Ciudad de Mexico disfrutan de un medio ambiente sano y ordenado a traves del cumplimiento de las disposiciones juridicas en materia ambiental, territorial y de proteccion y bienestar animal.</t>
  </si>
  <si>
    <t>Conclusion de expedientes de las denuncias ciudadanas recibidas y de las investigaciones de oficio iniciadas en materia ambiental del ordenamiento territorial y de proteccion y bienestar animal. (30%)</t>
  </si>
  <si>
    <t>Lic. Leticia Quiñones Valadez/ Biol. Edda Fernandez Luiselli</t>
  </si>
  <si>
    <t>Subprocuradora de Ordenamiento Territorial/Subprocuradora de Proteccion Ambiental y Bienestar Animal</t>
  </si>
  <si>
    <t>Brindar asesorias a la poblacion de la Ciudad de Mexico en materia de derechos y obligaciones ambientales y territoriales. (6%)</t>
  </si>
  <si>
    <t>Lic. Marco Antonio Esquivel Lopez</t>
  </si>
  <si>
    <t>Subprocurador de Asuntos Juridicos</t>
  </si>
  <si>
    <t>Participar en acciones legales en defensa de los intereses de la Procuraduria y de los habitantes de la Ciudad de Mexico. (4%)</t>
  </si>
  <si>
    <t>Emitir opiniones juridicas en materia ambiental y del ordenamiento territorial, asi como celebrar convenios de colaboracion y/o coordinacion con diferentes actores privados, sociales, instituciones de investigacion y educacion, autoridades y demas interesados. (6%)</t>
  </si>
  <si>
    <t>Proyectar Acuerdos de Inicio de Investigacion de oficio relacionadas con violaciones o incumplimientos a las disposiciones juridicas en materia ambiental y del ordenamiento territorial. (3%)</t>
  </si>
  <si>
    <t>Publicacion de capas de informacion geografica en la Plataforma SIG-PAOT, capacitar en el manejo de dicha plataforma y en SIG a la poblacion, Realizacion de los procesos de estandarizacion cartografica y creacion de bases de datos geoespaciales y metadatos; Generar informacion especializada en materia ambiental y urbana, asociada a proyectos y estudios de analisis geoespacial en temas ambientales y territoriales que sean de interes para la Ciudad de Mexico. Generar repositorios de informacion de la Ciudad de Mexico en materia de bienestar animal, ambiental y/o de ordenamiento territorial para que las personas interesadas en los temas cuenten con informacion organizada, actualizada y disponible en todo momento. (20%)</t>
  </si>
  <si>
    <t>Zenia Maria Saavedra Diaz/ Gabriela Ortiz Merino</t>
  </si>
  <si>
    <t>Directora de Geointeligencia Ambiental y Territorial/ Coordinadora Tecnica y de Sistemas</t>
  </si>
  <si>
    <t>Elaboracion de documentos tecnicos e informacion especializada en materia ambiental y del ordenamiento territorial, incluyendo cartografias digitales (10%)</t>
  </si>
  <si>
    <t>Subprocuradora de Ordenamiento Territorial/ Subprocuradora de Proteccion Ambiental y Bienestar Animal</t>
  </si>
  <si>
    <t>Promover acciones de litigio estrategico a traves de la representacion del interes legitimo de los habitantes de la Ciudad de Mexico ante autoridades judiciales para obtener sentencias favorables que integre la reparacion del daño. (3%)</t>
  </si>
  <si>
    <t>Imposicion de acciones precautorias para evitar la consumacion irreparable a las violaciones de las disposiciones juridicas en materia ambiental, del ordenamiento territorial y de proteccion y bienestar animal. (4%)</t>
  </si>
  <si>
    <t>Orientar y realizar acciones de participacion ciudadana a la poblacion de la CDMX en materia de derechos y obligaciones ambientales del ordenamiento territorial, asi como proteccion y bienestar a los animales. Documento anual de Analisis de las denuncias presentadas por ciudadanas y ciudadanos ante la PAOT (14%)</t>
  </si>
  <si>
    <t>Francisco Alfredo Uribe Malagamba</t>
  </si>
  <si>
    <t>Coordinador de Participacion Ciudadana y Difusion</t>
  </si>
  <si>
    <t>((Avance en la gestion para el proceso de adquisicion de bienes, conforme a la requisicion de las diversas areas administrativas para la adecuada operacion y funcionamiento de la PAOT realizado/ Avance en la gestion para el proceso de adquisicion de bienes, conforme a la requisicion de las diversas areas administrativas para la adecuada operacion y funcionamiento de la PAOT programado)* 30%) + ((Avance en la gestion para el proceso de contratacion de servicios, conforme a la requisicion de las diversas areas administrativas para la adecuada operacion y funcionamiento de la PAOT realizado/ Avance en la gestion para el proceso de contratacion de servicios, conforme a la requisicion de las diversas areas administrativas para la adecuada operacion y funcionamiento de la PAOT programado)* 30%)+((Garantizar que los servidores publicos de la PAOT cuenten con herramientas tecnologicas necesarias para el desarrollo de sus actividades, asi como asegurar el buen funcionamiento de los bienes informaticos y de comunicacion realizados/Garantizar que los servidores publicos de la PAOT cuenten con herramientas tecnologicas necesarias para el desarrollo de sus actividades, asi como asegurar el buen funcionamiento de los bienes informaticos y de comunicacion programados)*15%)+((Diseño y actualizacion del centro de documentacion digital PAOTECA y de los micrositios web relacionados con las acciones, metas y resultados de las diferentes areas administrativas de la PAOT realizados/Diseño y actualizacion del centro de documentacion digital PAOTECA y de los micrositios web relacionados con las acciones, metas y resultados de las diferentes areas administrativas de la PAOT programados)*10%)+((Elaborar el Informe Anual de Actividades de la PAOT 2023 y difundirlo a traves del Centro de Documentacion digital PAOTECA realizado/ Elaborar el Informe Anual de Actividades de la PAOT 2023 y difundirlo a traves del Centro de Documentacion digital PAOTECA programado)*15%)</t>
  </si>
  <si>
    <t>Coordinacion Administrativa. http://www.paot.org.mx/cont_transparencia/art_121/articulo.php; https://paot.org.mx/micrositios/Genero_medio_ambiente/index.php https://paot.org.mx/cont_transparencia/art_123/articulo.php; http://centro.paot.org.mx/.</t>
  </si>
  <si>
    <t>Se estima que para 2024 se registre un avance de 100% en las actividades realizadas de la gestion de bienes y servicios conforme a la requisicion de las diversas areas administrativas para la operacion y funcionamiento de la PAOT.</t>
  </si>
  <si>
    <t>Garantizar los recursos necesarios para el cumplimiento y desarrollo adecuado de las funciones de la PAOT.</t>
  </si>
  <si>
    <t>Gestion para el proceso de adquisicion de bienes, conforme a la requisicion de las diversas areas administrativas para la adecuada operacion y funcionamiento de la PAOT, que contribuya a la transparencia, eficacia y eficiencia en el ejercicio de los recursos publicos (30%)</t>
  </si>
  <si>
    <t>Miguel Angel Figueroa Garcia/ Gabriela Ortiz Merino</t>
  </si>
  <si>
    <t>Coordinador Administrativo/ Coordinadora Tecnica y de Sistemas</t>
  </si>
  <si>
    <t>Gestion para el proceso de contratacion de servicios, conforme a la requisicion de las diversas areas administrativas para la adecuada operacion y funcionamiento de la PAOT, que contribuya a la transparencia, eficacia y eficiencia en el ejercicio de los recursos publicos (30%).</t>
  </si>
  <si>
    <t>Garantizar que los servidores publicos de la PAOT cuenten con herramientas tecnologicas necesarias para el desarrollo de sus actividades, asi como asegurar el buen funcionamiento de los bienes informaticos y de comunicacion (15%)</t>
  </si>
  <si>
    <t>Gabriela Ortiz Merino</t>
  </si>
  <si>
    <t>Coordinadora Tecnica y de Sistemas</t>
  </si>
  <si>
    <t>Diseño y actualizacion del centro de documentacion digital PAOTECA y de los micrositios web relacionados con las acciones, metas y resultados de las diferentes areas administrativas de la PAOT (10%)</t>
  </si>
  <si>
    <t>Elaborar el Informe Anual de Actividades de la PAOT 2022 y difundirlo a traves del Centro de Documentacion digital PAOTECA (15%)</t>
  </si>
  <si>
    <t>Portal oficial de la Procuraduria Ambiental y del Ordenamiento Territorial. (https://paot.org.mx/)</t>
  </si>
  <si>
    <t>Se estima que para el año 2024 se atiendan el 100% de las sentencias emitidas por la autoridad competente.</t>
  </si>
  <si>
    <t>Pago de laudos y/o juicios realizados a los ex Servidores Publicos de la Procuraduria Ambiental y del Ordenamiento Territorial.</t>
  </si>
  <si>
    <t>Deficientes protocolos de actuacion de la PAOT ante fenomenos naturales y antropogenicos.</t>
  </si>
  <si>
    <t>Eficientes protocolos de actuacion de la PAOT ante fenomenos naturales y antropogenicos.</t>
  </si>
  <si>
    <t>Personal adscrito a las Unidades Administrativas y visitantes de la Procuraduria Ambiental y del Ordenamiento Territorial.</t>
  </si>
  <si>
    <t>1) Actualizar el Programa de Proteccion Civil que contemple estrategias adecuadas de gestion de riesgos. 2) Capacitacion de la brigada de Proteccion Civil. 3). Coordinacion entre las unidades administrativas que comparten el inmueble donde se ubica la Procuraduria Ambiental y del Ordenamiento Territorial para la implementacion del programa.</t>
  </si>
  <si>
    <t>Los trabajadores adscritos y los ciudadanos que acuden a las instalaciones de la Procuraduria Ambiental y del Ordenamiento Territorial, cuentan con un programa de Proteccion Civil que permite responder de forma oportuna ante cualquier situacion o emergencia que se presente.</t>
  </si>
  <si>
    <t>Indice que mide el avance de las acciones realizadas en materia de proteccion civil en la Procuraduria Ambiental y del Ordenamiento Territorial.</t>
  </si>
  <si>
    <t>((Actualizacion del Programa Interno de Proteccion Civil realizado/ Actualizacion del Programa Interno de Proteccion Civil programado)* 30%) + ((Capacitacion del Comite Interno de Proteccion Civil a traves de cursos realizados/ Capacitacion del Comite Interno de Proteccion Civil a traves de cursos programados)* 30%) + ((Ejecucion de simulacros en materia de Proteccion Civil realizados/ Ejecucion de simulacros en materia de Proteccion Civil programados)* 40%)</t>
  </si>
  <si>
    <t>Micrositio Riesgo Sismico http://centro.paot.org.mx/index.php/tematico/author/1804. http://centro.paot.org.mx/index.php/tematico/tag/64 https://paot.org.mx/micrositios/riesgo-sismico/index.html</t>
  </si>
  <si>
    <t>Se estima para 2024 contar con el 100% de los programas internos de proteccion civil.</t>
  </si>
  <si>
    <t>El personal adscrito a la Procuraduria Ambiental y del Ordenamiento Territorial cuenta con la cultura de proteccion civil para la prevencion de riesgos.</t>
  </si>
  <si>
    <t>Actualizacion del Programa Interno de Proteccion Civil. (30%)</t>
  </si>
  <si>
    <t>Miguel Angel Figueroa Garcia</t>
  </si>
  <si>
    <t>Coordinador Administrativo</t>
  </si>
  <si>
    <t>Capacitacion del Comite Interno de Proteccion Civil a traves de cursos. (30%)</t>
  </si>
  <si>
    <t>Ejecucion de simulacros en materia de Proteccion Civil. (40%)</t>
  </si>
  <si>
    <t>07C001</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</si>
  <si>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y garantizando la prestacion de todos los servicios publicos en coordinacion con las alcaldias de una forma equitativa, conforme al marco normativo vigente y la rendicion de cuentas para el bienestar de la ciudadania.</t>
  </si>
  <si>
    <t>Que la Secretaria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</si>
  <si>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La Ciudad de Mexico ha tenido en los ultimos años un crecimiento acelerado de edificaciones para vivienda, oficinas y centros comerciales, que no ha sido acompañado por servicios y espacios publicos dignos, ni por infraestructura para la movilidad. El esquema de crecimiento se ha basado en un proyecto inmobiliario no inclusivo con todos los sectores de la sociedad, haciendo del acceso a la vivienda, la movilidad y el uso de los espacios publicos un obstaculo para el desarrollo social, economico y cultural de la ciudadania. Los procesos de urbanizacion excluyente han acelerado la ocupacion de suelo en zonas de riesgo y en asentamientos irregulares sobre el suelo de conservacion.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y democratica que garantice la sustentabilidad y el derecho a la ciudad de todas y todos.</t>
  </si>
  <si>
    <t>Promover un desarrollo urbano incluyente que disminuya las grandes desigualdades fomente la vivienda social y el espacio publico. A traves de diferentes acciones como construccion y mantenimiento de la infraestructura del transporte para reducir los tiempos de traslado de la poblacion, contar con ciclovias en buen estado y adecuadas, generando un espacio para la interconexion ciudadana, infraestructura vial y servicio de alumbrado publico adecuado y funcional, creacion de un sistema de infraestructura verde que reconstruya paulatinamente la red ecologica de la ciudad con un enfasis en corredores de polinizacion, promocion del manejo sustentable de los residuos solidos de la ciudad, ampliar la cobertura de espacios culturales para la poblacion en general, conservar los edificios publicos en optimas condiciones estructurales para brindar seguridad y un medio ambiente agradable, y crear espacios educativos para la poblacion juvenil que coadyuve a brindar una educacion de calidad.</t>
  </si>
  <si>
    <t>E093</t>
  </si>
  <si>
    <t>084</t>
  </si>
  <si>
    <t>Recoleccion, tratamiento y disposicion final de desechos solidos y peligrosos</t>
  </si>
  <si>
    <t>12</t>
  </si>
  <si>
    <t>Produccion y consumo responsables</t>
  </si>
  <si>
    <t>Ineficiente manejo de residuos solidos urbanos en la Ciudad de Mexico.</t>
  </si>
  <si>
    <t>Eficiente manejo de residuos solidos urbanos en la Ciudad de Mexico.</t>
  </si>
  <si>
    <t>1. Brindar un adecuado tratamiento de recepcion, separacion, manejo, traslado y disposicion final de los residuos solidos urbanos. 2. Realizar labores de reciclaje de los distintos residuos solidos urbanos para reutilizacion y reducir la disposicion final.</t>
  </si>
  <si>
    <t>Los habitantes de la Ciudad de Mexico disfrutan de un medio ambiente sano por el adecuado manejo de los residuos solidos urbanos.</t>
  </si>
  <si>
    <t>Indice que mide los avances en el manejo de los residuos solidos urbanos.</t>
  </si>
  <si>
    <t>((Total de residuos solidos en recepcion y transferencia realizados/ Total de residuos solidos en recepcion y transferencia programados)*33)+((Total de residuos solidos en seleccion y tratamiento realizados/ Total de seleccion y tratamiento de residuos solidos programados)*33)+((Total de residuos solidos en disposicion realizados/ Total de residuos solidos en disposicion programados)*34)*100</t>
  </si>
  <si>
    <t>Reportes y estadisticos mensuales.</t>
  </si>
  <si>
    <t>Disponer de un relleno sanitario para el manejo de 8'514,500 toneladas de residuos solidos urbanos en un periodo de 5 años (2021 al 2025)</t>
  </si>
  <si>
    <t>Brindar un medio ambiente sano y sustentable a los habitantes de la Ciudad de Mexico.</t>
  </si>
  <si>
    <t>Recepcion y transferencia de residuos solidos urbanos</t>
  </si>
  <si>
    <t>M. en A.P. Arturo Bastidas Acuña</t>
  </si>
  <si>
    <t>Director Ejecutivo de Transferencia y Disposicion Final de Residuos Solidos Urbanos</t>
  </si>
  <si>
    <t>Seleccion y Tratamiento de Residuos Solidos Urbanos</t>
  </si>
  <si>
    <t>Disposicion de los residuos solidos urbanos</t>
  </si>
  <si>
    <t>K008</t>
  </si>
  <si>
    <t>024</t>
  </si>
  <si>
    <t>Construccion y supervision de infraestructura publica</t>
  </si>
  <si>
    <t>Insuficiente infraestructura de alumbrado publico de la Ciudad de Mexico genera espacios inseguros para los habitantes y visitantes de la Ciudad de Mexico.</t>
  </si>
  <si>
    <t>Suficiente infraestructura de alumbrado publico de la Ciudad de Mexico genera espacios seguros para los habitantes y visitantes de la Ciudad de Mexico.</t>
  </si>
  <si>
    <t>1. Instalacion de luminarias con tecnologia Led. 2. Renovar y dar mantenimiento preventivo y correctivo a la infraestructura de alumbrado publico.</t>
  </si>
  <si>
    <t>Los habitantes y visitantes de la Ciudad de Mexico cuentan con espacios publicos seguros, inclusivos y se transita hacia una ciudad sustentable.</t>
  </si>
  <si>
    <t>Indice que mide los avances de la infraestructura de alumbrado publico.</t>
  </si>
  <si>
    <t>((Mantenimiento de alumbrado publico realizado/ Mantenimiento de alumbrado publico programado)*40% ) + ((Renovacion de la Infraestructura de alumbrado publico realizado/ Renovacion de la Infraestructura de alumbrado publico programado)* 40%) + ((Elaboracion del expediente tecnico realizado/ Elaboracion del expediente tecnico programado)* 20%)</t>
  </si>
  <si>
    <t>Reportes trimestrales.</t>
  </si>
  <si>
    <t>Se estima que para el año 2024 se registre un avance del 100% en las acciones de renovacion y mantenimiento programadas.</t>
  </si>
  <si>
    <t>Infraestructura de alumbrado publico renovada acorde a las necesidades de bienestar y seguridad de los habitantes de la Ciudad de Mexico.</t>
  </si>
  <si>
    <t>Mantenimiento de la infraestructura de alumbrado publico.</t>
  </si>
  <si>
    <t>D.I. Jose Alejandro Canseco Flores</t>
  </si>
  <si>
    <t>Director de Alumbrado Publico</t>
  </si>
  <si>
    <t>Renovacion de la infraestructura de alumbrado publico.</t>
  </si>
  <si>
    <t>Elaboracion del expediente tecnico.</t>
  </si>
  <si>
    <t>K020</t>
  </si>
  <si>
    <t>Insuficiente infraestructura urbana en espacios publicos de la Ciudad de Mexico afecta el bienestar social de los habitantes.</t>
  </si>
  <si>
    <t>Suficiente infraestructura urbana en espacios publicos de la Ciudad de Mexico beneficia el bienestar social de los habitantes.</t>
  </si>
  <si>
    <t>1. Construccion, conservacion y mantenimiento de la infraestructura de la red vial primaria, puentes vehiculares y peatonales, pasos a desnivel y rehabilitacion de fuentes urbanas. 2. Rehabilitacion de espacios publicos tales como parques, corredores, senderos, bosques urbanos y zoologicos.</t>
  </si>
  <si>
    <t>Los habitantes de la Ciudad de Mexico disfrutan espacios publicos inclusivos y en condiciones optimas que mejoran su calidad de vida.</t>
  </si>
  <si>
    <t>Indice que mide el avance en la construccion, ampliacion y mejoramiento de la infraestructura urbana.</t>
  </si>
  <si>
    <t>((Mantenimiento y rehabilitacion de infraestructura urbana, parques, areas verdes y fuentes realizado/ Mantenimiento y rehabilitacion de infraestructura urbana, parques, areas verdes y fuentes programado)* 30%) + ((Limpieza de la infraestructura urbana realizado/ Limpieza de la infraestructura urbana programado)* 25%) + ((Mejoramiento y mantenimiento de Vialidades Primarias, que incluye bacheo, mapeo, repavimentacion, señalamiento vertical, horizontal y mobiliario urbano, guarniciones y banquetas, asi como el proyecto Integral del Circuito Interior realizado/ Mejoramiento y mantenimiento de Vialidades Primarias, que incluye bacheo, mapeo, repavimentacion, señalamiento vertical, horizontal y mobiliario urbano, guarniciones y banquetas, asi como el proyecto Integral del Circuito Interior programado)* 25%) + ((Construccion o Mantenimiento a Puentes Vehiculares y peatonales en la Ciudad de Mexico realizado/ Construccion o Mantenimiento a Puentes Vehiculares y peatonales en la Ciudad de Mexico programado)* 10%) + ((Construccion del Complejo Cultural Bosque de Chapultepec realizado/ Construccion del Complejo Cultural Bosque de Chapultepec programado)* 10%)</t>
  </si>
  <si>
    <t>Informe de avance fisico financiero de los proyectos. Base de datos Direccion de Mejoramiento de la Infraestructura Vial y la Direccion de Construccion de Obras de Infraestructura Vial dependiente de la Direccion General de Obras de Infraestructura Vial.Reportes trimestrales.</t>
  </si>
  <si>
    <t>Se estima que para el cierre del ejercicio 2024 el avance de los proyectos de infraestructura urbana sea del 83%.</t>
  </si>
  <si>
    <t>Mantenimiento y rehabilitacion de infraestructura urbana, parques (4,685,931.61 m2), areas verdes (7,673,527 m2) y fuentes.</t>
  </si>
  <si>
    <t>Lic. Hugo Estrada Arroyo/ Arq. Maribel Lara Ortega/ Mtro. Luis Julian Castro Garcia</t>
  </si>
  <si>
    <t>Director Imagen Urbana/ Directora de Construccion para Servicios Urbanos/ Director de Construccion de Obras de Infraestructura Vial</t>
  </si>
  <si>
    <t>Limpieza a 1,217,774,500 metros de la infraestructura urbana.</t>
  </si>
  <si>
    <t>Lic. Hugo Estrada Arroyo</t>
  </si>
  <si>
    <t>Director Imagen Urbana</t>
  </si>
  <si>
    <t>Mejoramiento y mantenimiento de Vialidades Primarias, que incluye bacheo, mapeo, repavimentacion, señalamiento vertical, horizontal y mobiliario urbano, guarniciones y banquetas, asi como el proyecto Integral del Circuito Interior.</t>
  </si>
  <si>
    <t>Ing. David Omar Calderon Hallal/ Mtro. Luis Julian Castro Garcia/ Ing. Rolando Alexander Fernandez Betancourd</t>
  </si>
  <si>
    <t>Director de Mejoramiento de la Infraestructura Vial/ Director de Construccion de Obras de Infraestructura Vial/ Director de Construccion de Obras Publicas B</t>
  </si>
  <si>
    <t>Construccion o Mantenimiento a Puentes Vehiculares y peatonales en la Ciudad de Mexico.</t>
  </si>
  <si>
    <t>Ing. Francisco Maximo Izquierdo Ortiz/ Ing. Rolando Alexander Fernandez Betancourd</t>
  </si>
  <si>
    <t>Director de Construccion de Obras Publicas A/Director de Construccion de Obras Publicas B</t>
  </si>
  <si>
    <t>Construccion del Complejo Cultural Bosque de Chapultepec.</t>
  </si>
  <si>
    <t>Ing. Francisco Maximo Izquierdo Ortiz</t>
  </si>
  <si>
    <t>Director de Construccion de Obras Publicas A</t>
  </si>
  <si>
    <t>K021</t>
  </si>
  <si>
    <t>Insuficiente infraestructura para la prestacion de servicios de salud, educacion y administrativos para la poblacion de la Ciudad de Mexico.</t>
  </si>
  <si>
    <t>Suficiente infraestructura para la prestacion de servicios de salud, educacion y administrativos para la poblacion de la Ciudad de Mexico.</t>
  </si>
  <si>
    <t>Construir y rehabilitar los espacios de salud, educativos y administrativos de la Ciudad de Mexico.</t>
  </si>
  <si>
    <t>Los habitantes de la Ciudad de Mexico cuentan con mas y mejores servicios de salud, educacion y administrativos que aumenta su nivel de vida.</t>
  </si>
  <si>
    <t>Indice de avance en la construccion y/o ampliacion y/o mejoramiento de la infraestructura en edificios publicos.</t>
  </si>
  <si>
    <t>((Avance en la construccion y/o rehabilitacion de Centros de Salud en la Ciudad de Mexico realizado/ Avance en la construccion y/o rehabilitacion de Centros de Salud en la Ciudad de Mexico programado)* 12.5%) + ((Avance Construccion, Mantenimiento, Rehabilitacion y Reforzamiento en Escuelas de Educacion Basica y de Educacion Especifica en la Ciudad de Mexico realizado/ Avance Construccion, Mantenimiento, Rehabilitacion y Reforzamiento en Escuelas de Educacion Basica y de Educacion Especifica en la Ciudad de Mexico programado)* 12.5%) + ((Avance Construccion de la Escuela Preparatoria IEMS Azcapotzalco 2 realizado/ Avance Construccion de la Escuela Preparatoria IEMS Azcapotzalco 2 programado)* 12.5%) + ((Avance Construccion de la Escuela Preparatoria en la Alcaldia Tlalpan realizado/ Avance Construccion de la Escuela Preparatoria en la Alcaldia Tlalpan programado)* 12.5%) + ((Avance Construccion de la Universidad Rosario Castellanos Plantel Santo Tomas realizado/ Avance Construccion de la Universidad Rosario Castellanos Plantel Santo Tomas programado)* 12.5%) + ((Avance Construccion de la Bodega Nacional de Arte y Talleres de Artes y Oficios realizado/ Avance Construccion de la Bodega Nacional de Arte y Talleres de Artes y Oficios programado)* 12.5%) + ((Avance Rehabilitacion del Panteon Dolores - Equipamiento realizado/ Avance Rehabilitacion del Panteon Dolores - Equipamiento programado)* 12.5%) + ((Avance Construccion de Clinica de Odontogeriatrica y unidad de especialidades medicas en enfermedades cronicas y Construccion del Centro Social realizado/ Avance Construccion de Clinica de Odontogeriatrica y unidad de especialidades medicas en enfermedades cronicas y Construccion del Centro Social programado)* 12.5%)</t>
  </si>
  <si>
    <t>https://www.transparencia.cdmx.gob.mx/secretaria-de-obras-y-servicios. Contratos de Obra.Acta-Entrega del Proyecto y Reportes de Avance fisico y financiero, que se podran consultar en el siguiente enlace:https://www.transparencia.cdmx.gob.mx/secretaria-de-obras-y-servicios. Informes de Avance Trimestral</t>
  </si>
  <si>
    <t>Se estima que para el cierre del ejercicio 2024 el avance de los proyectos de infraestructura urbana sea del 80%.</t>
  </si>
  <si>
    <t>La infraestructura publica mejorada permite la ampliacion de la cobertura de bienes y servicios a los habitantes de la Ciudad de Mexico.</t>
  </si>
  <si>
    <t>Construccion y/o rehabilitacion de Centros de Salud en la Ciudad de Mexico.</t>
  </si>
  <si>
    <t>Construccion, mantenimiento, rehabilitacion y reforzamiento en Escuelas de Educacion Basica y de Educacion Especifica en la Ciudad de Mexico.</t>
  </si>
  <si>
    <t>Mtro. Efrain Alvarez Martinez</t>
  </si>
  <si>
    <t>Director de Construccion de Obras Publicas D</t>
  </si>
  <si>
    <t>Construccion de la Escuela Preparatoria IEMS Azcapotzalco 2.</t>
  </si>
  <si>
    <t>Construccion de la Escuela Preparatoria en la Alcaldia Tlalpan.</t>
  </si>
  <si>
    <t>Construccion de la Universidad Rosario Castellanos Plantel Santo Tomas.</t>
  </si>
  <si>
    <t>Construccion de la Bodega Nacional de Arte y Talleres de Artes y Oficios.</t>
  </si>
  <si>
    <t>Ing. Rolando Alexander Fernandez Betancourd</t>
  </si>
  <si>
    <t>Director de Construccion de Obras Publicas B</t>
  </si>
  <si>
    <t>Rehabilitacion del Panteon Dolores - Equipamiento.</t>
  </si>
  <si>
    <t>Construccion de Clinica de Odontogeriatrica y unidad de especialidades medicas en enfermedades cronicas y obras complementarias en la colonia Carlos A. Madrazo de la Delegacion Alvaro Obregon y Construccion del Centro Social, en la Colonia Carlos A. Madrazo de la Delegacion Alvaro Obregon en la Ciudad de Mexico.</t>
  </si>
  <si>
    <t>Ing. Francisco Javier Muñoz Martin</t>
  </si>
  <si>
    <t>Director General de Obras para el Transporte</t>
  </si>
  <si>
    <t>K022</t>
  </si>
  <si>
    <t>Mas y Mejor Movilidad</t>
  </si>
  <si>
    <t>Integrar</t>
  </si>
  <si>
    <t>Transporte</t>
  </si>
  <si>
    <t>Otros Relacionados Con Transporte</t>
  </si>
  <si>
    <t>245</t>
  </si>
  <si>
    <t>Ampliacion de infraestructura para el transporte publico</t>
  </si>
  <si>
    <t>Deficiente infraestructura en transporte publico que afecta los servicios de movilidad para los habitantes de la Ciudad de Mexico.</t>
  </si>
  <si>
    <t>Eficiente infraestructura en transporte publico que beneficia los servicios de movilidad para los habitantes de la Ciudad de Mexico.</t>
  </si>
  <si>
    <t>1. Incrementar la infraestructura de transporte publico que permitiran aumentar la accesibilidad y disminuir los tiempos de traslado. 2. Construccion y ampliacion de medios de transporte masivos priorizando aquellos que no contaminen.</t>
  </si>
  <si>
    <t>Los habitantes de la Ciudad de Mexico cuentan con mas y mejores medios de transporte publico accesibles y sustentables que reducen sus tiempos de traslado.</t>
  </si>
  <si>
    <t>Indice que mide el avance de los Proyectos de Construccion, ampliacion y mejoramiento de infraestructura de transporte publico.</t>
  </si>
  <si>
    <t>((Avance en la construccion de la Linea 3 4ta seccion del Bosque de Chapultepec-Metro Linea 7 Constituyentes del Sistema de Transporte Publico Cablebus de la Ciudad de Mexico realizado/ Avance en la construccion de la Linea 3 4ta seccion del Bosque de Chapultepec-Metro Linea 7 Constituyentes del Sistema de Transporte Publico Cablebus de la Ciudad de Mexico programado)* 25%) + ((Avance en la construccion del Trolebus Elevado Eje 8 Sur Ermita realizado/ Avance en la construccion del Trolebus Elevado Eje 8 Sur Ermita programado)* 12.5%) + ((Avance en la construccion del Tren Interurbano de Pasajeros Toluca-Valle de Mexico realizado/ Avance en la construccion del Tren Interurbano de Pasajeros Toluca-Valle de Mexico programado)* 25%) + ((Avance en la construccion de la Ampliacion de la Linea 12 del Sistema de Transporte Colectivo Metro, tramo Mixcoac-Observatorio realizado/ Avance en la construccion de la Ampliacion de la Linea 12 del Sistema de Transporte Colectivo Metro, tramo Mixcoac-Observatorio programado)* 25%) + ((Avance en el mantenimiento de las Lineas del Metrobus de la Ciudad de Mexico. realizado/ Avance en el mantenimiento de las Lineas del Metrobus de la Ciudad de Mexico. programado)* 12.5%)</t>
  </si>
  <si>
    <t>Informe de avance fisico y financiero, que se podran consultar en el siguiente enlace: https://www.transparencia.cdmx.gob.mx/secretaria-de-obras-y-servicios</t>
  </si>
  <si>
    <t>Se estima que para el cierre del ejercicio 2024 el avance de los proyectos de infraestructura urbana sea del 30%.</t>
  </si>
  <si>
    <t>La ampliacion de la infraestructura que conforma la red de transporte publico sustentable mejora la movilidad de la poblacion que habita y transita en la Ciudad de Mexico.</t>
  </si>
  <si>
    <t>Construccion de la Linea 3 4ta seccion del Bosque de Chapultepec-Metro Linea 7 Constituyentes, del Sistema de Transporte Publico Cablebus de la Ciudad de Mexico.</t>
  </si>
  <si>
    <t>Construccion del Trolebus Elevado (Eje 8 Sur Ermita)</t>
  </si>
  <si>
    <t>Construccion del Tren Interurbano de Pasajeros Toluca-Valle de Mexico.</t>
  </si>
  <si>
    <t>Construccion de la Ampliacion de la Linea 12 del Sistema de Transporte Colectivo tramo Mixcoac-Observatorio.</t>
  </si>
  <si>
    <t>Mantenimiento de las Lineas del Metrobus de la Ciudad de Mexico.</t>
  </si>
  <si>
    <t>((Avance en la gestion para el proceso de adquisicion de bienes, conforme a la requisicion de las diversas areas administrativas para la adecuada operacion y funcionamiento de la Secretaria de Obras y Servicios realizado/ Avance en la gestion para el proceso de adquisicion de bienes, conforme a la requisicion de las diversas areas administrativas para la adecuada operacion y funcionamiento de la Secretaria de Obras y Servicios programado)* 50%) + ((Avance en la gestion para el proceso de contratacion de servicios, conforme a la requisicion de las diversas areas administrativas para la adecuada operacion y funcionamiento de la Secretaria de Obras y Servicios realizado/ Avance en la gestion para el proceso de contratacion de servicios, conforme a la requisicion de las diversas areas administrativas para la adecuada operacion y funcionamiento de la Secretaria de Obras y Servicios programado)* 50%)</t>
  </si>
  <si>
    <t>Registros administrativos de la Direccion de Recursos Materiales, Abastecimientos y Servicios y la Direccion General de Administracion y Finanzas en la Secretaria de Obras y Servicios.</t>
  </si>
  <si>
    <t>Para el cierre del ejercicio 2024 se cuente con el 100% de los recursos para el buen funcionamiento de las areas de la Secretaria de Obras y Servicios.</t>
  </si>
  <si>
    <t>Las areas que integran la Secretaria de Obras y Servicios cuentan con un buen desarrollo y funcionan de manera optima.</t>
  </si>
  <si>
    <t>Gestion para el proceso de adquisicion de bienes, conforme a la requisicion de las diversas areas administrativas para la adecuada operacion y funcionamiento de la Secretaria, que contribuya a la transparencia, eficacia y eficiencia en el ejercicio de los recursos publicos.</t>
  </si>
  <si>
    <t>Ing. Carlos Miguel Ricardez Mendoza</t>
  </si>
  <si>
    <t>Director de Recursos Materiales, Abastecimientos y Servicios</t>
  </si>
  <si>
    <t>Gestion para el proceso de contratacion de servicios, conforme a la requisicion de las diversas areas administrativas para la adecuada operacion y funcionamiento de la Secretaria, que contribuya a la transparencia, eficacia y eficiencia en el ejercicio de los recursos publicos.</t>
  </si>
  <si>
    <t>Reporte trimestral de Pasivos Contigentes</t>
  </si>
  <si>
    <t>Atencion del 100% de las sentencias emitidas por la autoridad competente.</t>
  </si>
  <si>
    <t>Cumplir las obligaciones de pago derivado de las sentencias emitidas por la autoridad</t>
  </si>
  <si>
    <t>Pago de laudos y/o juicios realizados a los ex Servidores Publico de la Secretaria de Obras y Servicios</t>
  </si>
  <si>
    <t>M.A.P.P. Gerardo Calzada Sibilla</t>
  </si>
  <si>
    <t>Deficientes protocolos de actuacion de la SOBSE ante fenomenos naturales y antropogenicos.</t>
  </si>
  <si>
    <t>Eficientes protocolos de actuacion de la SOBSE ante fenomenos naturales y antropogenicos.</t>
  </si>
  <si>
    <t>Personal adscrito a las Unidades Administrativas de la Secretaria de Obras y Servicios.</t>
  </si>
  <si>
    <t>1. Conformacion de la brigada de Proteccion Civil. 2. Coordinacion entre las unidades administrativas que comparten el inmueble donde se ubica la Secretaria.</t>
  </si>
  <si>
    <t>Los trabajadores adscritos asi como los ciudadanos que acuden a las instalaciones de esta Secretaria, cuentan con un programa de Proteccion Civil que permite responder de forma oportuna ante cualquier situacion o emergencia que se presente.</t>
  </si>
  <si>
    <t>Indice que mide el avance de las acciones realizadas en materia de proteccion civil en la Secretaria de Obras y Servicios.</t>
  </si>
  <si>
    <t>((Actualizacion del programa de proteccion civil de la SOBSE realizado/ Actualizacion del programa de proteccion civil de la SOBSE programado)*50%)+((Avance en la capacitacion de las Brigadas de Proteccion Civil realizado/Avance en la capacitacion de la Brigadas de Proteccion Civil programado)</t>
  </si>
  <si>
    <t>Registros administrativos de la Direccion de Recursos Materiales, Abastecimientos y Servicios de la Direccion General de Administracion y Finanzas de la Secretaria de Obras y Servicios. Informe de Avance Trimestral.</t>
  </si>
  <si>
    <t>El personal adscrito a la Secretaria de Obras y Servicios cuenta con la cultura de proteccion civil para la prevencion de riesgos.</t>
  </si>
  <si>
    <t>Actualizacion del programa de Proteccion Civil de la SOBSE.</t>
  </si>
  <si>
    <t>Director de Recursos Materiales, Abastecimiento y Servicios</t>
  </si>
  <si>
    <t>Capacitacion de las Brigadas de Proteccion Civil.</t>
  </si>
  <si>
    <t>U046</t>
  </si>
  <si>
    <t>Daños en la infraestructura de viviendas y comercios de los habitantes de la Ciudad de Mexico por afectaciones causadas por obras publicas.</t>
  </si>
  <si>
    <t>Reparacion en la infraestructura de viviendas y comercios de los habitantes de la Ciudad de Mexico por afectaciones causadas por obras publicas.</t>
  </si>
  <si>
    <t>Otorgar apoyos economicos a los habitantes de viviendas y comercios que fueron afectados por la ejecucion de obra publica.</t>
  </si>
  <si>
    <t>Los habitantes de la Ciudad de Mexico acceden a la reparacion del daño, ocasionado por las obras publicas para conservar su calidad de vida.</t>
  </si>
  <si>
    <t>Porcentaje que mide el avance de apoyos economicos entregados por afectaciones de obra publica.</t>
  </si>
  <si>
    <t>(Total de apoyos entregados/ Total de apoyos programados)*100</t>
  </si>
  <si>
    <t>Informe de Avance Trimestral CONAC. Padron de Comercios y Familias Beneficiarias. w.w.w.//obras.cdmx.gob.mx</t>
  </si>
  <si>
    <t>Se estima que para el cierre del ejercicio 2024 el avance en la entrega de apoyos economicos sea del 100%.</t>
  </si>
  <si>
    <t>Reparacion de los daños causados por las afectaciones de las obras de infraestructura en transporte de los proyectos de la Ampliacion de la Linea 12 del Metro y del Tren Interurbano Toluca-Ciudad de Mexico.</t>
  </si>
  <si>
    <t>Apoyo Emergente Temporal para Comercios Afectados por la Obra de Ampliacion de la Linea 12 del Sistema de Transporte Colectivo Metro que consiste en la entrega de $9,600.00 pesos, bimestrales correspondientes al periodo de enero a diciembre del año en curso, a un maximo de 19 beneficiarios.</t>
  </si>
  <si>
    <t>Accion Social para apoyos a los Habitantes de la Colonia Primera Victoria Afectados por la Ejecucion de la Obra de Ampliacion de la Linea 12 del Sistema de Transporte Colectivo Metro. Apoyo economico para renta, mensuales programados durante los 12 meses del 2022, a un maximo de 35 beneficiarios por concepto de Apoyo de rentas.</t>
  </si>
  <si>
    <t>Accion Social para Habitantes de las Colonias Cove y Minas de Cristo Afectados por la Ejecucion de la Obra de Ampliacion de la Linea 12 del Sistema de Transporte Colectivo Metro, con un apoyo economico para renta, programados durante los 12 meses del 2022, a un maximo de 150 beneficiarios por concepto de Apoyo de rentas.</t>
  </si>
  <si>
    <t>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t>
  </si>
  <si>
    <t>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t>
  </si>
  <si>
    <t>07CD01</t>
  </si>
  <si>
    <t>Producir y comercializar Mezclas Asfalticas, asi como brindar servicios que satisfagan las necesidades y requerimientos de las dependencias del Gobierno de la Ciudad de Mexico y a particulares, para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</si>
  <si>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Ser una unidad industrial reconocida por la calidad en la produccion de sus mezclas asfalticas y los servicios que proporciona, usando tecnologia de punta y capital humano competitivo y comprometida con el medio ambiente.</t>
  </si>
  <si>
    <t>La Ciudad de Mexico al ser una de las capitales con mas movimiento de America Latina, exige obras viales que garanticen el libre transito e incluyan las diferentes formas de movilidad, tanto el transporte, los vehiculos particulares, las bicicletas y a pie. Las vialidades de la Ciudad de Mexico frecuentemente tienen deterioros y desgaste, aunado a los cambios meteorologicos y que conllevan a la necesidad de mantenimiento constante. La infraestructura actual no es muy amigable con peatones y ciclistas, lo cual genera serios problemas de seguridad vial e inequidad en tiempos de traslado y condiciones de viaje. La Ciudad de Mexico cuenta con un area de 1,485 km2 y presenta un indice de congestion vial de 66%. De acuerdo con lo anterior los habitantes de la ciudad necesitan superficies de rodamiento optimas en vialidades, accesibilidad a vialidades, disminuir tiempos de traslado, cuidar la integridad de las personas que utilizan los distintos sistemas de transporte al moverse de manera segura.</t>
  </si>
  <si>
    <t>Producir mezcla asfaltica con los estandares de calidad establecidos para las obras viales de las alcaldias y dependencias en beneficio de la poblacion de la Ciudad para incrementar la accesibilidad, disminuir los tiempos de traslado y garantizar viajes comodos y seguros para toda la ciudadania, llevando a cabo procesos productivos innovadores amigables con el medio ambiente y que permitan el sano desarrollo de los habitantes en las comunidades circundantes.</t>
  </si>
  <si>
    <t>B001</t>
  </si>
  <si>
    <t>Proteger</t>
  </si>
  <si>
    <t>Infraestructura segura y con accesibilidad universal para caminar y moverse en bicicleta</t>
  </si>
  <si>
    <t>Manufacturas</t>
  </si>
  <si>
    <t>070</t>
  </si>
  <si>
    <t>Produccion y comercializacion de mezcla asfaltica para la rehabilitacion de las vias primarias y secundarias</t>
  </si>
  <si>
    <t>Deficiente control de la calidad de mezclas asfalticas para la ejecucion de las obras en la Ciudad de Mexico.</t>
  </si>
  <si>
    <t>Eficiente control de la calidad de mezclas asfalticas para la ejecucion de las obras en la Ciudad de Mexico.</t>
  </si>
  <si>
    <t>Las 16 alcaldias de la Ciudad de Mexico.</t>
  </si>
  <si>
    <t>Producir y suministrar la cantidad de mezcla asfaltica demandada por las dependencias, unidades administrativas, alcaldias, organos desconcentrados y entidades de la Administracion Publica de la Ciudad de Mexico.</t>
  </si>
  <si>
    <t>Los habitantes de la Ciudad de Mexico cuentan con vialidades seguras que mejoran la movilidad y reducen los tiempos de traslado, en beneficio de su calidad de vida.</t>
  </si>
  <si>
    <t>Porcentaje que mide el avance de mezcla asfaltica que se suministrara en relacion con los requerimentos mensuales realizados por las alcaldias y dependencias.</t>
  </si>
  <si>
    <t>(Mezcla asfaltica producida/ Mezcla asfaltica solicitada)*100</t>
  </si>
  <si>
    <t>http://www.plataformanacionaldetransparencia.org.mx/</t>
  </si>
  <si>
    <t>Se estima que para 2024 se registre un avance de 95% en la produccion de mezcla asfaltica que se suministrara mediante los requerimientos mensuales realizados por las alcaldias de la Ciudad de Mexico.</t>
  </si>
  <si>
    <t>Mejor movilidad y vialidades seguras, en beneficio de la calidad de vida de los habitantes de la Ciudad de Mexico.</t>
  </si>
  <si>
    <t>Produccion de Mezcla Asfaltica</t>
  </si>
  <si>
    <t>Mtro. Alfredo Reyna Angel</t>
  </si>
  <si>
    <t>Director de Admnistracion y Finanzas</t>
  </si>
  <si>
    <t>((Avance en la gestion para el proceso de adquisicion de bienes, conforme a la requisicion de las diversas areas administrativas para la adecuada operacion y funcionamiento de la Planta Productora de Mezclas Asfalticas realizado/ Avance en la gestion para el proceso de adquisicion de bienes, conforme a la requisicion de las diversas areas administrativas para la adecuada operacion y funcionamiento de la Planta Productora de Mezclas Asfaliticas programado)* 50%) + ((Avance en la gestion para el proceso de contratacion de servicios, conforme a la requisicion de las diversas areas administrativas para la adecuada operacion y funcionamiento de la Planta Productora de Mezclas Asfalticas realizado/ Avance en la gestion para el proceso de contratacion de servicios, conforme a la requisicion de las diversas areas administrativas para la adecuada operacion y funcionamiento de la Planta Productora de Mezclas Asfalticas programado)* 50%)</t>
  </si>
  <si>
    <t>https://consultapublicamx.inai.org.mx/vut-web/faces/view/consultaPublica.xhtml#tarjetaInformativa</t>
  </si>
  <si>
    <t>Se estima que para el año 2024 se registre un avance de 100% en las actividades realizadas de la gestion de bienes y servicios conforme a la requisicion de las diversas areas administrativas para la operacion y funcionamiento de la Planta Productora de Mezclas Asfalticas.</t>
  </si>
  <si>
    <t>Garantizar los recursos necesarios para el cumplimiento y desarrollo adecuado de las funciones de la Planta Productora de Mezclas Asfalticas.</t>
  </si>
  <si>
    <t>Gestion para el proceso de adquisicion de bienes, conforme a la requisicion de las diversas areas administrativas para la adecuada operacion y funcionamiento de la Planta Productora de Mezclas Asfalticas, que contribuya a la transparencia, eficacia y eficiencia en el ejercicio de los recursos publicos.</t>
  </si>
  <si>
    <t>Gestion para el proceso de contratacion de servicios, conforme a la requisicion de las diversas areas administrativas para la adecuada operacion y funcionamiento de la Planta Productora de Mezclas Asfalticas, que contribuya a la transparencia, eficacia y eficiencia en el ejercicio de los recursos publicos.</t>
  </si>
  <si>
    <t>Consulta directa ante el Tribunal Federal de Conciliacion y Arbitraje</t>
  </si>
  <si>
    <t>Pago de laudos y/o juicios realizados a los ex Servidores Publicos de la Planta Productora de Mezclas Asfalticas.</t>
  </si>
  <si>
    <t>Deficientes protocolos de actuacion de la PPMA ante fenomenos naturales y antropogenicos.</t>
  </si>
  <si>
    <t>Eficientes protocolos de actuacion de la PPMA ante fenomenos naturales y antropogenicos.</t>
  </si>
  <si>
    <t>Personal adscrito y visitantes a la Planta Productora de Mezclas Asfalticas.</t>
  </si>
  <si>
    <t>1) Actualizar el Programa de Proteccion Civil que contemple estrategias adecuadas de gestion de riesgos. 2) Conformacion de la brigada de Proteccion Civil. 3). Coordinacion entre las unidades administrativas que comparten el inmueble donde se ubica la Planta Productora de Mezclas Asfalticas.</t>
  </si>
  <si>
    <t>Los trabajadores adscritos asi como los ciudadanos que acuden a las instalaciones de la Planta Productora de Mezclas Asfalticas, cuentan con un programa de Proteccion Civil que permite responder de forma oportuna ante cualquier situacion o emergencia que se presente.</t>
  </si>
  <si>
    <t>60%</t>
  </si>
  <si>
    <t>Indice que mide el avance de las acciones realizadas en materia de proteccion civil en la Planta Productora de Mezclas Asfalticas.</t>
  </si>
  <si>
    <t>((Actualizacion del programa de proteccion civil de la PPMA realizado/ Actualizacion del programa de proteccion civil de la PPMA programado)*50%)+((Avance en la capacitacion de las Brigadas de Proteccion Civil realizado/Avance en la capacitacion de la Brigadas de Proteccion Civil programado) 50%)</t>
  </si>
  <si>
    <t>https://www.transparencia.cdmx.gob.mx/planta-de-asfalto-de-la-ciudad-de-mexico</t>
  </si>
  <si>
    <t>El personal adscrito a la Planta Productora de Mezclas Asfalticas cuenta con la cultura de proteccion civil para la prevencion de riesgos.</t>
  </si>
  <si>
    <t>Actualizar e implementar el Programa de Proteccion Civil de la Planta Productora de Mezclas Asfalticas.</t>
  </si>
  <si>
    <t>Capacitar al personal para prevenir y actuar ante cualquier siniestro, emergencia o desastre de origen natural o derivado de las actividades humanas.</t>
  </si>
  <si>
    <t>07PDIF</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</si>
  <si>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</si>
  <si>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</si>
  <si>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La Ciudad de Mexico tiene un universo de 5,038 planteles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y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 Construcciones vigente, existen alrededor de 1500 planteles escolares dentro de la zona de actuacion prioritaria que requieren ser actualizados dentro de los parametros actuales del Reglamento de Construcciones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</si>
  <si>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</si>
  <si>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Garantizar los recursos necesarios para el cumplimiento y desarrollo adecuado de las funciones del Instituto Local de la Infraestructura Fisica Educativa.</t>
  </si>
  <si>
    <t>Gestion para el proceso de contratacion de servicios, conforme a la requisicion de las diversas areas administrativas para la adecuada operacion y funcionamiento del Instituto Local de la Infraestructura Fisica Educativa, que contribuya a la transparencia, eficacia y eficiencia en el ejercicio de los recursos publicos.</t>
  </si>
  <si>
    <t>Controles internos de la Gerencia de Asuntos Juridicos y Normativos del ILIFE.</t>
  </si>
  <si>
    <t>Pago de laudos y/o juicios realizados a los ex Servidores Publicos del Instituto Local de la Infraestructura Fisica Educativa.</t>
  </si>
  <si>
    <t>Yolanda Martinez Quezada</t>
  </si>
  <si>
    <t>Gerente de Asuntos Juridicos y Normativos</t>
  </si>
  <si>
    <t>Deficientes protocolos de actuacion del ILIFE ante fenomenos naturales y antropogenicos.</t>
  </si>
  <si>
    <t>Eficientes protocolos de actuacion del ILIFE ante fenomenos naturales y antropogenicos.</t>
  </si>
  <si>
    <t>Personal adscrito y visitantes al Instituto Local de la Infraestructura Fisica Educativa.</t>
  </si>
  <si>
    <t>1) Implementar el Programa de Proteccion Civil que contemple estrategias adecuadas de gestion de riesgos. 2) Conformacion de la brigada de Proteccion Civil. 3). Coordinacion entre las unidades administrativas que comparten el inmueble donde se ubica el Instituto Local de la Infraestructura Fisica Educativa.</t>
  </si>
  <si>
    <t>Los trabajadores adscritos asi como los ciudadanos que acuden a las instalaciones del Instituto Local de la Infraestructura Fisica Educativa, cuentan con un programa de Proteccion Civil que permite responder de forma oportuna ante cualquier situacion o emergencia que se presente.</t>
  </si>
  <si>
    <t>Indice que mide el avance de las acciones realizadas en materia de proteccion civil en el Instituto Local de la Infraestructura Fisica Educativa.</t>
  </si>
  <si>
    <t>((Implementacion del programa de proteccion civil del ILIFE realizado/ Implementacion del programa de proteccion civil del ILIFE programado)*50%)+((Avance en la capacitacion de las Brigadas de Proteccion Civil realizado/Avance en la capacitacion de la Brigadas de Proteccion Civil programado) 50%)</t>
  </si>
  <si>
    <t>Constancias de capacitacion en Gestion Integral de Riesgos y Proteccion Civil, ubicadas en la oficina de la JUD de Capital Humano.</t>
  </si>
  <si>
    <t>El personal adscrito al Instituto Local de la Infraestructura Fisica Educativa cuenta con la cultura de proteccion civil para la prevencion de riesgos.</t>
  </si>
  <si>
    <t>Implementar el Programa Interno de Proteccion Civil para el Instituto Local de la Infraestructura Fisica Educativa de la Ciudad de Mexico en coordinacion con el area administrativa del inmueble donde se ubica.</t>
  </si>
  <si>
    <t>Eduardo Zamora Camacho</t>
  </si>
  <si>
    <t>Subgerencia de Certificacion</t>
  </si>
  <si>
    <t>K012</t>
  </si>
  <si>
    <t>041</t>
  </si>
  <si>
    <t>Fortalecimiento a la educacion</t>
  </si>
  <si>
    <t>Instalaciones educativas de la Ciudad de Mexico en condiciones inadecuadas para la atencion del alumnado.</t>
  </si>
  <si>
    <t>Instalaciones educativas de la Ciudad de Mexico en condiciones adecuadas para la atencion del alumnado.</t>
  </si>
  <si>
    <t>50 planteles de educacion publica.</t>
  </si>
  <si>
    <t>A traves del diagnostico, ejecutar el mantenimiento, equipamiento y/o rehabilitacion de los planteles educativos.</t>
  </si>
  <si>
    <t>Los habitantes de la Ciudad de Mexico acceden al derecho a la educacion en instalaciones educativas en buenas condiciones donde los estudiantes de educacion publica cuenten con instalaciones seguras y equipadas.</t>
  </si>
  <si>
    <t>Indice que mide el avance de los diagnosticos realizados a 50 escuelas publicas, el avance de la elaboracion de catalogos de conceptos de los 50 planteles diagnosticados y el porcentaje de avance de las 50 escuelas a las que se les elaboro el catalogo intervenidas con acciones de mantenimiento, equipamiento y/o rehabilitacion.</t>
  </si>
  <si>
    <t>((Diagnostico realizados/ Diagnosticos programados) * 25%) + ((Catalogos de conceptos realizados/ Catalogos de conceptos programados) *25%) + ((Actividades de mantenimiento y equipamiento y/o rehabilitacion de Escuelas realizadas/ Actividades de mantenimiento y equipamiento y/o rehabilitacion de Escuelas programadas) *50%)</t>
  </si>
  <si>
    <t>Los contratos de mantenimiento, equipamiento y/o rehabilitacion estan disponibles en el portal de transparencia del ILIFE. Los catalogos de conceptos estan alojados en el archivo de la Gerencia de Construccion y Certificacion de Obra. Los Informes graficos de los diagnosticos estan alojados en el archivo de la Gerencia de Diagnostico y Proyectos.</t>
  </si>
  <si>
    <t>Se estima que para 2024 se registre un avance de 100% en las acciones de diagnostico, catalogos de conceptos y mantenimiento en equipamiento y/o rehabilitacion de escuelas.</t>
  </si>
  <si>
    <t>Promover el derecho a la educacion a traves de brindar instalaciones educativas seguras y equipadas mediante la rehabilitacion y mantenimiento.</t>
  </si>
  <si>
    <t>Diagnostico de la infraestructura fisca educativa para la determinacion de proyectos por la autoridad educativa.</t>
  </si>
  <si>
    <t>Felipe Armenta Armenta</t>
  </si>
  <si>
    <t>Gerente de Diagnostico y Proyectos de Infraestructura Fisica Educativa</t>
  </si>
  <si>
    <t>Elaboracion de catalogos de conceptos para el proceso de licitacion.</t>
  </si>
  <si>
    <t>Mantenimiento, equipamiento y/o rehabilitacion de escuelas.</t>
  </si>
  <si>
    <t>Fredy Molina Perez</t>
  </si>
  <si>
    <t>Gerente de Construccion y Certificacion de Obra</t>
  </si>
  <si>
    <t>07PDIS</t>
  </si>
  <si>
    <t>Actuar como un organo rector del Gobierno de la Ciudad de Mexico, en materia de Seguridad Estructural de las edificaciones de la Ciudad de Mexico, con el proposito de disminuir los riesgos ante situaciones de emergencias y desastres que puedan afectar a la poblacion.</t>
  </si>
  <si>
    <t>Ser un organo rector de la administracion publica de la Ciudad de Mexico, que promueve el cumplimiento de la normatividad en materia de seguridad estructural de las edificaciones de la Ciudad de Mexico, mediante elaboracion de dictamenes tecnicos, asegurar la disponibilidad y vialidad tecnologica el Sistema de Alerta Sismica y la Red Acelerografica de la Ciudad de Mexico, asi mismo, convenir con Instituciones de Investigacion y organos Colegiados sobre la realizacion de investigaciones, estudios y proyectos de innovacion en materia de seguridad estructural, con el proposito de disminuir los riesgos ante situaciones de emergencias y desastres que puedan afectar a la poblacion en general de la Ciudad de Mexico.</t>
  </si>
  <si>
    <t>La Ciudad de Mexico se encuentra en un elevado riesgo de peligro sismico debido a las caracteristicas geologicas y las condiciones del subsuelo del Valle de Mexico. A lo largo de su historia la Ciudad ha sufrido sismos de magnitudes importantes que han generado perdidas de vidas humanas y materiales como los de julio de 1957, septiembre de 1985 y septiembre de 2017, como resultado de estas experiencias se ha avanzado en el conocimiento de los movimientos sismicos y se han desarrollado investigaciones en materia de seguridad estructural, que han contribuido a la reglamentacion del diseño, construccion, operacion, y uso de las edificaciones e infraestructura.</t>
  </si>
  <si>
    <t>Garantizar el cumplimiento de la normatividad aplicable en materia de Seguridad Estructural y contribuir en la construccion de una ciudad mas segura, mas humana, sostenible y resiliente ante el riesgo de desastres.</t>
  </si>
  <si>
    <t>E067</t>
  </si>
  <si>
    <t>145</t>
  </si>
  <si>
    <t>Estudios, revisiones y dictamenes relacionados con la seguridad estructural</t>
  </si>
  <si>
    <t>11.b</t>
  </si>
  <si>
    <t>Incumplimiento de las disposiciones en materia de seguridad estructural en edificios, oficinas, viviendas y centros comerciales de la Ciudad de Mexico ponen en riesgo a las personas y sus bienes.</t>
  </si>
  <si>
    <t>Cumplimiento de las disposiciones en materia de seguridad estructural en edificios, oficinas, viviendas y centros comerciales de la Ciudad de Mexico ponen en riesgo a las personas y sus bienes.</t>
  </si>
  <si>
    <t>Los edificios, oficinas, viviendas y centros comerciales de la Ciudad de Mexico.</t>
  </si>
  <si>
    <t>Evaluar los proyectos estructurales de rehabilitacion, reconstruccion y obra nueva en materia de seguridad estructural.</t>
  </si>
  <si>
    <t>Los habitantes de la Ciudad cuentan con Sistema de Gestion Integral de Riesgos fortalecido, con politicas transversales e innovadoras en materia de seguridad estructural.</t>
  </si>
  <si>
    <t>85%</t>
  </si>
  <si>
    <t>Indice que mide el avance de las evaluaciones estructurales consideradas de alto riesgo, desarrollo de proyectos y estudios de investigacion en materia de seguridad estructural.</t>
  </si>
  <si>
    <t>((Evaluaciones y proyectos estructurales realizados/ Evaluaciones y proyectos estructurales programados)* 30%) + ((Desarrollo de proyectos en materia de seguridad estructural realizados/ Desarrollo de proyectos en materia de seguridad estructural programados)* 40%) + ((Desarrollo de Estudios de Investigacion realizados/ Desarrollo de Estudios de Investigacion programados)* 15%) + ((Actividades de la operacion de la Red Acelerografica de la Ciudad de Mexico (RACM), del Sistema de Alerta Sismica de la Ciudad de Mexico (SASMEX-CDMX) y del Sistema de Acciones Sismicas de diseño (SASID) realizadas/ Actividades de la operacion de la Red Acelerografica de la Ciudad de Mexico (RACM), del Sistema de Alerta Sismica de la Ciudad de Mexico (SASMEX-CDMX) y del Sistema de Acciones Sismicas de diseño (SASID) programadas)* 13%) + ((Capacitaciones al personal adscrito al Instituto para la Seguridad de las Construcciones, fomentando una conciencia de equidad de genero y respeto a los derechos humanos realizadas/ Capacitaciones al personal adscrito al Instituto para la Seguridad de las Construcciones, fomentando una conciencia de equidad de genero y respeto a los derechos humanos programadas)* 2%)</t>
  </si>
  <si>
    <t>https://servidoresx3.finanzas.cdmx.gob.mx/documentos/app.html</t>
  </si>
  <si>
    <t>Se estima que para el año 2024 se registre un avance de 100% en las evaluaciones estructurales, desarrollo de proyectos y estudios de investigacion en materia de seguridad estructural, asi como en la operacion de la Red Acelerografica de la Ciudad de Mexico (RACM), del Sistema de Alerta Sismica de la Ciudad de Mexico (SASMEX-CDMX) y del Sistema de Acciones Sismicas de diseño (SASID).</t>
  </si>
  <si>
    <t>Contribuir al fortalecimiento de la Gestion Integral del Riesgo de Desastres en la ciudad de Mexico mediante las acciones de seguridad estructural en beneficio de los habitantes de la Ciudad de Mexico.</t>
  </si>
  <si>
    <t>Evaluaciones y proyectos estructurales</t>
  </si>
  <si>
    <t>Ing. Laura Suarez Medina.</t>
  </si>
  <si>
    <t>Directora de Dictamenes de Seguridad Estructural de Edificaciones Existentes.</t>
  </si>
  <si>
    <t>Desarrollo de proyectos en materia de seguridad estructural</t>
  </si>
  <si>
    <t>Desarrollo de Estudios de Investigacion</t>
  </si>
  <si>
    <t>Actividades de la operacion de la Red Acelerografica de la Ciudad de Mexico (RACM), del Sistema de Alerta Sismica de la Ciudad de Mexico (SASMEX-CDMX) y del Sistema de Acciones Sismicas de diseño (SASID)</t>
  </si>
  <si>
    <t>Lic. Ruendy Mena Martinez</t>
  </si>
  <si>
    <t>Coodinador de Administracion y Finanzas</t>
  </si>
  <si>
    <t>Capacitar al personal adscrito al Instituto para la Seguridad de las Construcciones, fomentando una conciencia de equidad de genero y respeto a los derechos humanos.</t>
  </si>
  <si>
    <t>((Avance en la gestion para el proceso de adquisicion de bienes, conforme a la requisicion de las diversas areas administrativas para la adecuada operacion y funcionamiento del ISC realizado/ Avance en la gestion para el proceso de adquisicion de bienes, conforme a la requisicion de las diversas areas administrativas para la adecuada operacion y funcionamiento del ISC programado)* 50%) + ((Avance en la gestion para el proceso de contratacion de servicios, conforme a la requisicion de las diversas areas administrativas para la adecuada operacion y funcionamiento del ISC realizado/ Avance en la gestion para el proceso de contratacion de servicios, conforme a la requisicion de las diversas areas administrativas para la adecuada operacion y funcionamiento del ISC programado)* 50%)</t>
  </si>
  <si>
    <t>Se estima que para 2024 se registre un avance de 100% en las actividades realizadas de la gestion de bienes y servicios conforme a la requisicion de las diversas areas administrativas para la operacion y funcionamiento del Instituto para la Seguridad de las Construcciones.</t>
  </si>
  <si>
    <t>Garantizar los recursos necesarios para el cumplimiento y desarrollo adecuado de las funciones del Instituto para la Seguridad de las Construcciones.</t>
  </si>
  <si>
    <t>Gestion para el proceso de adquisicion de bienes, conforme a la requisicion de las diversas areas administrativas para la adecuada operacion y funcionamiento del Instituto para la Seguridad de las Construcciones, que contribuya a la transparencia, eficacia y eficiencia en el ejercicio de los recursos publicos.</t>
  </si>
  <si>
    <t>Ing. Ruendy Mena Martinez</t>
  </si>
  <si>
    <t>Gestion para el proceso de contratacion de servicios, conforme a la requisicion de las diversas areas administrativas para la adecuada operacion y funcionamiento del Instituto para la Seguridad de las Construcciones, que contribuya a la transparencia, eficacia y eficiencia en el ejercicio de los recursos publicos.</t>
  </si>
  <si>
    <t>Pago de laudos y/o juicios realizados a los ex Servidores Publicos del Instituto para la Seguridad de las Construcciones.</t>
  </si>
  <si>
    <t>Deficientes protocolos de actuacion de la ISC ante fenomenos naturales y antropogenicos.</t>
  </si>
  <si>
    <t>Eficientes protocolos de actuacion de la ISC ante fenomenos naturales y antropogenicos.</t>
  </si>
  <si>
    <t>Personal adscrito y visitantes del Instituto para la Seguridad de las Construcciones.</t>
  </si>
  <si>
    <t>1) Implementar el Programa de Proteccion Civil que contemple estrategias adecuadas de gestion de riesgos. 2) Conformacion de la brigada de Proteccion Civil. 3. Coordinacion entre las unidades administrativas que comparten el inmueble donde se ubica el Instituto para la Seguridad de las Construcciones.</t>
  </si>
  <si>
    <t>Los trabajadores adscritos asi como los ciudadanos que acuden a las instalaciones del Instituto para la Seguridad de las Construcciones, cuentan con un programa de Proteccion Civil que permite responder de forma oportuna ante cualquier situacion o emergencia que se presente.</t>
  </si>
  <si>
    <t>Indice que mide el avance de las acciones realizadas en materia de proteccion civil en el Instituto para la Seguridad de las Construcciones.</t>
  </si>
  <si>
    <t>((Implementacion del programa de proteccion civil de la ISC realizado/ Implementacion del programa de proteccion civil de la ISC programado)*50%)+ ((Avance en la capacitacion de las Brigadas de Proteccion Civil realizado/Avance en la capacitacion de la Brigadas de Proteccion Civil programado) 50%)</t>
  </si>
  <si>
    <t>Informe trimestral que integra el Instituto para la Seguridad de las Construcciones para informar a la Secretaria de Administracion y Finanzas y Portal de Transparencia de la Ciudad de Mexico https://www.transparencia.cdmx.gob.mx/instituto-para-la-seguridad-de-las-construcciones-en-el-distrito-federal</t>
  </si>
  <si>
    <t>El personal adscrito al Instituto para la Seguridad de las Construcciones cuenta con la cultura de proteccion civil para la prevencion de riesgos.</t>
  </si>
  <si>
    <t>Actualizar e implementar el Programa de Proteccion Civil del Instituto para la Seguridad de las Construcciones.</t>
  </si>
  <si>
    <t>Ing. Fabian Martinez Del Valle</t>
  </si>
  <si>
    <t>Director de Revision de Seguridad Estructural</t>
  </si>
  <si>
    <t>08C001</t>
  </si>
  <si>
    <t>Diseñar difundir e instrumentar politicas y programas generales para el desarrollo social que coadyuven al mejoramiento de las condiciones de vida de la poblacion,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</si>
  <si>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Consolidar a la Ciudad de Mexico como la capital social del pais a traves de aplicar politicas publicas y programas sociales que permitan combatir la pobreza desigualdad y marginacion mejorar la alimentacion y generar mejores condiciones de vida para la poblacion a traves del ejercicio de los derechos humanos.</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</si>
  <si>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minimas,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pausas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planteadas, la Secretaria de Inclusion y Bienestar Social de la Ciudad de Mexico, otorga una red de servicios para la inclusion y desarrollo social, como la alimentacion, promocion de la equidad, recreacion, informacion social y servicios sociales comunitarios.</t>
  </si>
  <si>
    <t>Diseñar e implementar acciones, politicas publicas y programas generales encaminados a proteger, promover y garantizar los derechos economicos, sociales, culturales y ambientales de las personas que habitan y transitan por la Ciudad de Mexico en especial de los grupos de atencion prioritaria.</t>
  </si>
  <si>
    <t>E081</t>
  </si>
  <si>
    <t>Otros De Seguridad Social Y Asistencia Social</t>
  </si>
  <si>
    <t>Aumento de las condiciones de vulnerabilidad y abandono social en las personas que se encuentran en situacion de calle en la Ciudad de Mexico.</t>
  </si>
  <si>
    <t>Disminucion de las condiciones de vulnerabilidad y abandono social en las personas que se encuentran en situacion de calle en la Ciudad de Mexico.</t>
  </si>
  <si>
    <t>932 personas en situacion de calle en la Ciudad de Mexico.</t>
  </si>
  <si>
    <t>1. Promover el acceso a bienes y servicios como alimentacion, salud, pernocta que satisfagan las necesidades basicas en el corto plazo. 2. Crear mecanismos para la inclusion progresiva en el acceso efectivo de derechos sociales como trabajo, educacion y vivienda.</t>
  </si>
  <si>
    <t>Las personas que se encuentran en situacion de calle en la Ciudad de Mexico mejoran sus condiciones de vida disminuyendo su vulnerabilidad.</t>
  </si>
  <si>
    <t>Indice que mide el avance de las actividades que se llevan a cabo para disminuir las condiciones de vulnerabilidad y abandono social de las personas que se encuentran en situacion de calle en la Ciudad de Mexico.</t>
  </si>
  <si>
    <t>((Servicios asistenciales otorgados / Servicios asistenciales programados).33) + ((Raciones alimentarias entregadas / Raciones alimentarias programadas).33) + ((Supervisiones realizadas / Supervisiones programadas).34)</t>
  </si>
  <si>
    <t>Informe que detalla los siguientes elementos:Lista de las personas a las que se les entregan las raciones alimentarias.Reportes semanales y mensuales de la supervision de las cocinas de los CAIS.Relacion de personas que reciben los servicios asistenciales.</t>
  </si>
  <si>
    <t>Al cierre del ciclo 2024, se espera que los 14 Centros de Asistencia e Integracion Social y Centros de Valoracion y Canalizacion operen de manera optima.</t>
  </si>
  <si>
    <t>Las personas que acuden a los Centros de Asistencia e Integracion Social y Centros de Valoracion y Canalizacion transitan a la inclusion progresiva y al acceso a los derechos sociales.</t>
  </si>
  <si>
    <t>Otorgamiento de servicios asistenciales de salud, higiene, pernocta, a la poblacion residente de los Centros de Asistencia e Integracion Social.</t>
  </si>
  <si>
    <t>Lic. Heriberto Escalona Cedillo/Lic. Victor Daniel Garcia Gomez</t>
  </si>
  <si>
    <t>Director de los Centros de Asistencia e Integracion Social/Coordinador de la Estrategia de Transicion entre la Calle y el Hogar</t>
  </si>
  <si>
    <t>Otorgamiento de tres raciones alimentarias a las personas en situacion de calle.</t>
  </si>
  <si>
    <t>Lic. Heriberto Escalona Cedillo</t>
  </si>
  <si>
    <t>Director de los Centros de Asistencia e Integracion Social</t>
  </si>
  <si>
    <t>Supervision de la operacion de las cocinas de los Centros de Asistencia e Integracion Social y verificar que la preparacion de los alimentos cumpla con el valor nutrimental que corresponda, asi como que las raciones alimenticias sean suficientes para sus residentes.</t>
  </si>
  <si>
    <t>Valoracion y canalizacion de personas que requieren servicios asistenciales.</t>
  </si>
  <si>
    <t>E161</t>
  </si>
  <si>
    <t>226</t>
  </si>
  <si>
    <t>Fortalecimiento de la cohesion social</t>
  </si>
  <si>
    <t>Insuficientes trabajos de mantenimiento en las unidades territoriales de medio, alto y muy alto indice de marginalidad en la Ciudad de Mexico afectan la calidad de vida de sus residentes.</t>
  </si>
  <si>
    <t>Suficientes trabajos de mantenimiento de las unidades territoriales de medio de medio, alto y muy alto indice de marginalidad en la Ciudad de Mexico benefician la calidad de vida de sus residentes.</t>
  </si>
  <si>
    <t>Residentes de las 869 unidades territoriales de medio, alto y muy alto indice de marginalidad en la Ciudad de Mexico.</t>
  </si>
  <si>
    <t>Reducir el abandono de los espacios publicos mediante acciones sociales de participacion ciudadana en las unidades territoriales.</t>
  </si>
  <si>
    <t>Los habitantes de las unidades territoriales de la Ciudad de Mexico de medio, alto y muy alto indice de marginalidad cuentan con espacios publicos adecuados que les permiten tener mejor calidad de vida.</t>
  </si>
  <si>
    <t>Indice que mide el avance de las acciones que se llevan a cabo para fortalecer la participacion ciudadana y beneficiar la calidad de vida de los residentes de las unidades territoriales de medio, alto y muy alto nivel de marginalidad en la Ciudad de Mexico.</t>
  </si>
  <si>
    <t>((Actividades definidas en Asambleas realizadas / Actividades definidas en Asambleas programadas).30) + (Jornadas comunitarias realizadas / Jornadas comunitarias programadas).30) + (Visitas domiciliarias realizadas / Visitas domiciliarias programadas).30) + (Apoyos economicos entregados / Apoyos economicos programados).30))</t>
  </si>
  <si>
    <t>Padron de beneficiarios http://www.sideso.cdmx.gob.mx/documentos/2022/padrones/secretarias/sibiso/sibiso_padronbeneficiarios_2021_sercdmx.pdf Actas de Asamblea ciudadana. Listas de visitas domiciliarias. Evidencia fotografica de las jornadas comunitarias. Informacion bajo resguardo de la Direccion de Enlace Institucional.</t>
  </si>
  <si>
    <t>Al cierre del ciclo 2024, se espera recuperar y dar mantenimiento a los espacios publicos de las unidades territoriales de medio, alto y muy alto indice de marginalidad en la Ciudad de Mexico.</t>
  </si>
  <si>
    <t>La ciudadania participa en los programas sociales del gobierno para la recuperacion de los espacios publicos y mejora de calidad de vida.</t>
  </si>
  <si>
    <t>Definicion de actividades para la recuperacion de espacios publicos a traves de asambleas ciudadanas en las 16 alcaldias de la Ciudad de Mexico</t>
  </si>
  <si>
    <t>Mtra. Anayeli Noemi Cortes de Jesus</t>
  </si>
  <si>
    <t>Directora de Enlace Institucional</t>
  </si>
  <si>
    <t>Jornadas comunitarias de mejoramiento urbano (tequio) en la Ciudad de Mexico</t>
  </si>
  <si>
    <t>Identificacion de nuevos beneficiarios de los programas sociales a traves de visitas domiciliarias</t>
  </si>
  <si>
    <t>Entrega de apoyos economicos a los beneficiarios facilitadores</t>
  </si>
  <si>
    <t>E162</t>
  </si>
  <si>
    <t>122</t>
  </si>
  <si>
    <t>Atencion a adultos mayores</t>
  </si>
  <si>
    <t>Deficientes servicios de atencion integral para promover el bienestar de las personas mayores de 60 años residentes en la Ciudad de Mexico.</t>
  </si>
  <si>
    <t>Eficientes servicios de atencion integral para promover el bienestar de las personas mayores de 60 años residentes en la Ciudad de Mexico.</t>
  </si>
  <si>
    <t>1,491,619 adultos mayores de 60 años residentes en la Ciudad de Mexico.</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</si>
  <si>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edad,genero,discapacidad,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desocupadas.A tal efecto, el aumento de las condiciones de abandono social y desigualad en los grupos de atencion prioritaria que habitan y transitan en la Ciudad de Mexico es generado por diversas pausas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digna.Con la finalidad de combatir las condiciones de vulnerabilidad planteadas, la Secretaria de Inclusion y Bienestar Social de la Ciudad de Mexico, otorga una red de servicios para la inclusion y desarrollo social, como la alimentacion, promocion de la equidad, recreacion, informacion social y servicios sociales comunitarios.</t>
  </si>
  <si>
    <t>Los adultos mayores de 60 años que habitan en la Ciudad de Mexico fortalecen su independencia y mejoran su calidad de vida.</t>
  </si>
  <si>
    <t>Indice que mide el avance de las acciones que se llevan a cabo para promover el bienestar de los adultos mayores de la Ciudad de Mexico.</t>
  </si>
  <si>
    <t>((Servicios medicos de atencion geriatrica entregados / Servicios medicos de atencion geriatrica programados).035) + (Servicios medicos de atencion gerontologica entregados / Servicios medicos de atencion geriatrica programados).035)+ (visitas de seguimiento realizadas / visitas de seguimiento programadas).85) + (acciones de cuidado realizadas / acciones de cuidado programadas).08))</t>
  </si>
  <si>
    <t>Informe de personas que reciben los servicios medicos de atencion geriatrica y servicios de atencion gerontologica</t>
  </si>
  <si>
    <t>Al cierre del ciclo 2024, se pretende diversificar y ampliar en un 10% los tipos de servicios que promueven el bienestar.</t>
  </si>
  <si>
    <t>Las personas mayores de la Ciudad de Mexico mejoran sus condiciones de vida derivado de la igualdad de oportunidades, la equidad y la disminucion de la exclusion social.</t>
  </si>
  <si>
    <t>Servicios medicos de atencion geriatrica.</t>
  </si>
  <si>
    <t>Guadalupe Guzman Rosales</t>
  </si>
  <si>
    <t>Coordinadora de Geriatria</t>
  </si>
  <si>
    <t>Servicios de atencion gerontologica de activacion fisica, mental, actividades educativas, culturales, recreativas y deportivas.</t>
  </si>
  <si>
    <t>Ana Rosa Arias Montes</t>
  </si>
  <si>
    <t>Coordinadora de Gerontologia</t>
  </si>
  <si>
    <t>Realizar visitas de seguimiento y acompañamiento.</t>
  </si>
  <si>
    <t>Juan Carlos Lopez Hernandez</t>
  </si>
  <si>
    <t>Coordinador de Atencion Social y Comunitaria</t>
  </si>
  <si>
    <t>Proporcionar acciones de cuidados y atencion multidisciplinaria.</t>
  </si>
  <si>
    <t>Ricardo Martinez Flores</t>
  </si>
  <si>
    <t>Coordinador de Cuidados y Atencion a la Persona Mayor</t>
  </si>
  <si>
    <t>Deficientes protocolos de actuacion ante fenomenos naturales de la SIBISO.</t>
  </si>
  <si>
    <t>Eficientes protocolos de actuacion ante fenomenos naturales de la SIBISO.</t>
  </si>
  <si>
    <t>Personal adscrito a las Unidades Administrativas de la Secretaria de Inclusion y Bienestar Social.</t>
  </si>
  <si>
    <t>Creacion, elaboracion e implementacion de programas, politicas y capacitaciones que permitan garantizar la seguridad del personal adscrito y visitantes de la secretaria,</t>
  </si>
  <si>
    <t>La SIBISO cuenta con los protocolos necesarios en materia de proteccion civil.</t>
  </si>
  <si>
    <t>Indice que mide el avance de la elaboracion de los programas de proteccion civil, asi como el avance en la capacitacion del personal en materia de proteccion civil.</t>
  </si>
  <si>
    <t>((numero de programas realizados / numero de programas programados) *0.10+ (numero de simulacros realizados / numero de simulacros programados) *0.90) X100</t>
  </si>
  <si>
    <t>Programa de Proteccion Civil Bitacora de realizacion de simulacros</t>
  </si>
  <si>
    <t>Contar con el 100% de los programas de Proteccion Civil.</t>
  </si>
  <si>
    <t>La Administracion cuenta con los conocimientos sobre los protocolos de actuacion, y se promueve la cultura de prevencion ante una emergencia, para salvaguardar la integridad fisica del personal.</t>
  </si>
  <si>
    <t>Elaborar los programas de proteccion civil.</t>
  </si>
  <si>
    <t>Lic. Susana de Lourdes Haro Valdez</t>
  </si>
  <si>
    <t>Coordinadora de Recursos Materiales y Servicios</t>
  </si>
  <si>
    <t>Ejecucion de 12 simulacros anuales con diferentes hipotesis de emergencia, en los inmuebles de la Secretaria (sismo, incendio, amenaza de bomba, inundacion y fuga de gas), con una ponderacion del 90%</t>
  </si>
  <si>
    <t>Ing.Federico Rafael Lopez Ramirez</t>
  </si>
  <si>
    <t>Jefe de Unidad Departamental de Abastecimientos y Servicios</t>
  </si>
  <si>
    <t>S047</t>
  </si>
  <si>
    <t>302</t>
  </si>
  <si>
    <t>Mejoramiento Barrial</t>
  </si>
  <si>
    <t>Abandono del espacio publico de los 167 barrios, colonias, pueblos y unidades habitacionales en zonas de alta marginalidad de la Ciudad de Mexico.</t>
  </si>
  <si>
    <t>Rescate del espacio publico de los 167 barrios, colonias, pueblos y unidades habitacionales en zonas de alta marginalidad de la Ciudad de Mexico.</t>
  </si>
  <si>
    <t>Los 167 barrios, colonias, pueblos y unidades habitacionales en zonas de alta marginalidad de la Ciudad de Mexico.</t>
  </si>
  <si>
    <t>Promover la participacion Ciudadana en el ambito de desarrollo urbano de los habitantes de zonas en condiciones de mayor rezago social para la recuperacion y adecuacion de los espacios publicos y mejorar las condiciones de vida y las oportunidades de desarrollo.</t>
  </si>
  <si>
    <t>Las personas que residen en los barrios, colonias, pueblos y unidades habitacionales de la Ciudad de Mexico cuentan con oportunidades de desarrollo social y urbano para su mejor calidad de vida.</t>
  </si>
  <si>
    <t>Indice que mide el avance de las acciones para el rescate de los espacios publicos en barrios, colonias, pueblos y unidades habitacionales en la Ciudad de Mexico.</t>
  </si>
  <si>
    <t>((Proyectos ejecutados / Proyectos programados).50) + (visitas de supervision realizadas / visitas de supervision programadas).50))</t>
  </si>
  <si>
    <t>Actas de las asambleas realizadas. Bitacoras de supervision. Evidencia fotografica de los proyectos ejecutados.</t>
  </si>
  <si>
    <t>Para el cierre del ejercicio fiscal 2024 la participacion ciudadana para la recuperacion de los espacios publicos aumenta el 10%.</t>
  </si>
  <si>
    <t>Las personas que residen en los barrios, colonias, pueblos y unidades habitacionales en zonas de alta marginalidad en la Ciudad de Mexico disminuyen su rezago social y mejoran su calidad de vida.</t>
  </si>
  <si>
    <t>Proyectos de rescate de espacios publicos en colonias, pueblos, barrios y unidades habitacionales.</t>
  </si>
  <si>
    <t>Manuel Luis Labra Illanes</t>
  </si>
  <si>
    <t>Director Ejecutivo de Tequio Barrio</t>
  </si>
  <si>
    <t>Visitas de supervision de proyectos.</t>
  </si>
  <si>
    <t>S220</t>
  </si>
  <si>
    <t>126</t>
  </si>
  <si>
    <t>Atencion social emergente</t>
  </si>
  <si>
    <t>Aumento de la vulnerabilidad en contingencias y emergencias en personas en condicion de pobreza y desventaja social en la Ciudad de Mexico.</t>
  </si>
  <si>
    <t>Disminucion de la vulnerabilidad en contingencias y emergencias en personas en condicion de pobreza y desventaja social en la Ciudad de Mexico.</t>
  </si>
  <si>
    <t>Personas en condicion de pobreza y desventaja social afectadas por estados de emergencia y/o abandono social.</t>
  </si>
  <si>
    <t>Contribuir a la disminucion de las afectaciones sufridas por situaciones de emergencia social o natural.</t>
  </si>
  <si>
    <t>Las personas que se encuentran en condicion de extrema vulnerabilidad cuentan con atencion y asistencia humanitaria ante contingencias o emergencias sociales en la Ciudad de Mexico.</t>
  </si>
  <si>
    <t>Indice que mide los servicios otorgados a las personas que se encuentran en situacion de emergencias o contingencias.</t>
  </si>
  <si>
    <t>((Apoyos economicos entregados / Apoyos economicos programados).50) + (Solicitudes dictaminadas / solicitudes recibidas).50))</t>
  </si>
  <si>
    <t>Informes de actividades para dar el seguimiento elaborados por la Direccion General de Inclusion Social.</t>
  </si>
  <si>
    <t>Hasta el 2024 brindar atencion y asistencia humanitaria a las personas afectadas por emergencias o contingencias.</t>
  </si>
  <si>
    <t>La poblacion afectada por emergencias o contingencias cuentan con atencion, bienes, apoyos economicos y servicios de asistencia social.</t>
  </si>
  <si>
    <t>Apoyo economico para atender contingencias y emergencias.</t>
  </si>
  <si>
    <t>Maria Aurora Palma Cardenas</t>
  </si>
  <si>
    <t>Subdirectora de Emergencia Social</t>
  </si>
  <si>
    <t>Dictaminacion de las solicitudes para otorgar apoyos economicos.</t>
  </si>
  <si>
    <t>S221</t>
  </si>
  <si>
    <t>301</t>
  </si>
  <si>
    <t>Acciones para la alimentacion y nutricion</t>
  </si>
  <si>
    <t>Aumento de la inseguridad alimentaria en la poblacion de la Ciudad de Mexico.</t>
  </si>
  <si>
    <t>Disminucion de la inseguridad alimentaria en la poblacion de la Ciudad de Mexico.</t>
  </si>
  <si>
    <t>9,209,944 personas que habitan en la Ciudad de Mexico.</t>
  </si>
  <si>
    <t>Proporcionar alternativas que permitan el acceso y ejercicio del derecho a la alimentacion para las personas que vivan, trabajen, estudien o transiten en la Ciudad de Mexico promoviendo una cultura de la alimentacion adecuada, saludable e inocua, para mejorar los habitos alimentarios.</t>
  </si>
  <si>
    <t>La poblacion que habita o transita por la Ciudad de Mexico cuenta con alternativas de alimentacion nutritiva a costos accesibles.</t>
  </si>
  <si>
    <t>Indice que mide los servicios de alimentacion para reducir la carencia alimentaria.</t>
  </si>
  <si>
    <t>((Raciones de alimentos entregadas / raciones de alimentos programadas).50) + (Supervisiones realizadas / Supervisiones programadas).50))</t>
  </si>
  <si>
    <t>Reporte trimestral de personas usuarias de los comedores consolidados. Informes y reportes trimestrales del funcionamiento del Programa de Comedores Sociales que estan bajo el resguardo de la Direccion de Comedores Sociales.</t>
  </si>
  <si>
    <t>Para el 2024 se disminuye un 10% de la carencia alimentaria en la poblacion que habita o transita en la Ciudad de Mexico.</t>
  </si>
  <si>
    <t>Las personas que habitan en la Ciudad de Mexico mejoran sus habitos alimentarios a traves de las alternativas de alimentacion adecuada y saludable.</t>
  </si>
  <si>
    <t>Raciones de alimentos entregadas a traves de los Comedores para el Bienestar.</t>
  </si>
  <si>
    <t>Bertha Noelia Mares Silva</t>
  </si>
  <si>
    <t>Directora de Comedores Sociales</t>
  </si>
  <si>
    <t>Supervision de la correcta operacion de la red de Comedores para el Bienestar.</t>
  </si>
  <si>
    <t>Deficiente programacion para los gastos administrativos necesarios para la operacion de la Secretaria de Inclusion y Bienestar Social de la Ciudad de Mexico.</t>
  </si>
  <si>
    <t>Eficiente programacion para los gastos administrativos necesarios para la operacion de la Secretaria de Inclusion y Bienestar Social de la Ciudad de Mexico.</t>
  </si>
  <si>
    <t>Areas administrativas y operativas de la Secretaria de Inclusion y Bienestar Social de la Ciudad de Mexico. (Direcciones Generales, Direcciones Ejecutivas, Direcciones de area, Coordinaciones y Gerencias)</t>
  </si>
  <si>
    <t>La Secretaria de Inclusion y Bienestar Social de la Ciudad de Mexico cuenta con los recursos necesarios para el buen desarrollo de sus funciones.</t>
  </si>
  <si>
    <t>Porcentaje que mide las actividades de apoyo administrativo enfocadas a los servicios que se brindan a los trabajadores o familiares del area de capital humano adscritos a la Secretaria de Inclusion y Bienestar Social</t>
  </si>
  <si>
    <t>((Materiales, insumos y suministros adquiridos / Materiales, insumos y suministros programados).50)+ (Servicios pagados / servicios programados).50))</t>
  </si>
  <si>
    <t>Registros administrativos de la Direccion de Recursos Materiales, Abastecimientos y Servicios y la Direccion General de Administracion y Finanzas en la Secretaria de Inclusion y Bienestar</t>
  </si>
  <si>
    <t>Al cierre del ciclo 2024, se espera contar con una eficiente programacion de los gastos administrativos del Ente Publico de la Ciudad de Mexico.</t>
  </si>
  <si>
    <t>Durante la Administracion se brindaron mejores servicios al publico que busca atencion y ayuda dentro de la Secretaria de Inclusion y Bienestar Social.</t>
  </si>
  <si>
    <t>Juan Francisco Martinez Lavin</t>
  </si>
  <si>
    <t>Coordinador de Administracion y Capital Humano</t>
  </si>
  <si>
    <t>Secretaria de Inclusion y Bienestar Social de la Ciudad de Mexico</t>
  </si>
  <si>
    <t>La Secretaria de Inclusion y Bienestar Social cuenta con los recursos necesarios para cubrir con las obligaciones judiciales sin riesgos para su operacion.</t>
  </si>
  <si>
    <t>Respaldo de archivos digitales de los tramites realizados</t>
  </si>
  <si>
    <t>Para el 2024 disminuir el pasivo adquirido referente a Laudos.</t>
  </si>
  <si>
    <t>Juicios Laborales en contra de la Secretaria/ Tramites realizados en conjunto con la Direccion General de Asuntos Juridicos para cumplimiento de demandas laborales</t>
  </si>
  <si>
    <t>Jan Francisco Martinez Lavin</t>
  </si>
  <si>
    <t>08PDCP</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</si>
  <si>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</si>
  <si>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Ser la institucion referente en la Ciudad de Mexico en la garantia del derecho a la igualdad a traves de la prevencion y eliminacion de todas las formas de discriminacion.</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</si>
  <si>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causas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planteadas, el Consejo para Prevenir y Eliminar la Discriminacion en la Ciudad de Mexico a traves del analisis y evaluacion de la politica publica, legislativa y los entes publicos, y la atencion a la ciudadania, realiza acciones para generar un cambio social a favor de la igualdad y la no discriminacion en los habitantes de la Ciudad de Mexico.</t>
  </si>
  <si>
    <t>Reducir los factores de discriminacion en la poblacion que habita y transita en la Ciudad de Mexico</t>
  </si>
  <si>
    <t>Deficientes protocolos de actuacion del COPRED ante fenomenos naturales y antropogenicos</t>
  </si>
  <si>
    <t>Eficientes protocolos de actuacion del COPRED ante fenomenos naturales y antropogenicos.</t>
  </si>
  <si>
    <t>Personal adscrito a las Unidades Administrativas del COPRED.</t>
  </si>
  <si>
    <t>Creacion, elaboracion e implementacion de programas, politicas y capacitaciones que permitan garantizar la seguridad del personal adscrito y visitantes del COPRED.</t>
  </si>
  <si>
    <t>La comunidad del COPRED adquieren conocimientos para un manejo adecuado de mecanismos y protocolos ante situaciones de riesgo provocados por fenomenos perturbadores.</t>
  </si>
  <si>
    <t>Indice que mide el avance de elaboracion de programas de proteccion civil y el avance de numero de capacitaciones en materia de proteccion civil.</t>
  </si>
  <si>
    <t>((programas de proteccion civil elaborados/ programas de proteccion civil programados)* 0.40) + ((numero de capacitaciones realizadas/ capacitaciones programadas)*0.60))</t>
  </si>
  <si>
    <t>Programas de proteccion civil elaborados. Constancias de personas capacitadas en materia de proteccion civil, fotografias y listas de asistencia.</t>
  </si>
  <si>
    <t>Usuarios de servicios y servidores publicos del COPRED, cuentan con conocimientos en materia de Proteccion Civil.</t>
  </si>
  <si>
    <t>Elaboracion de los Programas en Materia de Proteccion Civil de los inmuebles que integran el COPRED.</t>
  </si>
  <si>
    <t>Rene Uriega Ponce de Leon.</t>
  </si>
  <si>
    <t>Coordinador de Administracion</t>
  </si>
  <si>
    <t>Capacitacion en materia de Proteccion Civil.</t>
  </si>
  <si>
    <t>P027</t>
  </si>
  <si>
    <t>062</t>
  </si>
  <si>
    <t>Prevencion de la violencia y combate a la discriminacion</t>
  </si>
  <si>
    <t>Aumento de la discriminacion en las personas que viven en la Ciudad de Mexico.</t>
  </si>
  <si>
    <t>Disminucion de la discriminacion en las personas que viven en la Ciudad de Mexico.</t>
  </si>
  <si>
    <t>2,674,113 personas que son discriminadas en la Ciudad de Mexico.</t>
  </si>
  <si>
    <t>1. Diseñar implementar evaluar y dar seguimiento a politicas publicas programas y acciones emprendidas por los entes publicos para prevenir y eliminar el problema de la discriminacion en la Ciudad de Mexico. 2. Promover el derecho a la igualdad y la no discriminacion de las personas que viven y transitan en la Ciudad de Mexico.</t>
  </si>
  <si>
    <t>Los personas que viven en la Ciudad de Mexico no son discriminadas por su origen etnico o nacional, apariencia fisica, color de piel, lengua, sexo, genero, edad, discapacidades, condicion social, situacion migratoria, condiciones de salud, embarazo, religion, opiniones, preferencia y orientacion sexual, identidad ni expresion de genero.</t>
  </si>
  <si>
    <t>Indice que mide las politicas y acciones realizadas para disminuir la discriminacion en la Ciudad de Mexico.</t>
  </si>
  <si>
    <t>((Atenciones Realizadas / Atenciones programadas).20) + (Acciones educativas realizadas / Acciones educativas programadas).20) + Acciones de vinculacion realizadas / Acciones de vinculacion programadas).20) + (Estrategias de promocion realizadas / Estrategias de promocion programadas).20) + (Herramientas de politica realizadas / Herramientas de politica programadas).20))</t>
  </si>
  <si>
    <t>Expedientes de orientacion, queja y reclamacion iniciados ante el Consejo. Registros administrativos internos, tales como listas de asistencia, relatorias, fotografias, estenografias, actas, etc. Documentos, informes, reportes y otras acciones publicadas en: https://www.transparencia.cdmx.gob.mx/consejo-para-prevenir-y-eliminar-la-discriminacion-de-la-ciudad-de-mexico</t>
  </si>
  <si>
    <t>Al final del ejercicio fiscal 2024 se pretende disminunir la discriminacion un 10%</t>
  </si>
  <si>
    <t>Las personas en situacion de discriminacion ejercen su derecho a la igualdad y a la no discriminacion, lo que permite disminuir las brechas de desigualdad.</t>
  </si>
  <si>
    <t>Atencion a la ciudadania por presuntos actos discriminatorios en la Ciudad de Mexico</t>
  </si>
  <si>
    <t>Alfonso Garcia Castillo</t>
  </si>
  <si>
    <t>Coordinador de Atencion y Educacion</t>
  </si>
  <si>
    <t>Acciones educativas en torno al derecho a la igualdad y no discriminacion dirigidos a personas servidoras publicas y poblacion en general</t>
  </si>
  <si>
    <t>Veronica Carranza Ansaldo</t>
  </si>
  <si>
    <t>Subdirectora de Capacitacion y Educacion</t>
  </si>
  <si>
    <t>Acciones de vinculacion estrategica con el sector privado, instituciones academicas, organizaciones de la sociedad civil, organismos internacionales e instituciones publicas</t>
  </si>
  <si>
    <t>Armando Jesus Meneses Larios</t>
  </si>
  <si>
    <t>Coordinador de la Secretaria Tecnica</t>
  </si>
  <si>
    <t>Estrategias de promocion y difusion para una cultura de igualdad y no discriminacion</t>
  </si>
  <si>
    <t>Berenice Vargas Ibañez</t>
  </si>
  <si>
    <t>Subdirectora de Planeacion</t>
  </si>
  <si>
    <t>Diseño de herramientas de politica publica antidiscriminatoria y desarrollo de estudios e investigaciones en torno al derecho a la igualdad y no discriminacion</t>
  </si>
  <si>
    <t>Pablo Alvarez Icaza Longoria</t>
  </si>
  <si>
    <t>Coordinador de Politicas Publicas y Legislativas</t>
  </si>
  <si>
    <t>Deficiente programacion para los gastos administrativos necesarios para la operacion del Consejo para Prevenir y Eliminar la Discriminacion de la Ciudad de Mexico.</t>
  </si>
  <si>
    <t>Eficiente programacion para los gastos administrativos necesarios para la operacion del Consejo para Prevenir y Eliminar la Discriminacion de la Ciudad de Mexico.</t>
  </si>
  <si>
    <t>Areas administrativas y operativas del Consejo para Prevenir y Eliminar la Discriminacion de la Ciudad de Mexico (Direcciones Generales, Direcciones Ejecutivas, Direcciones de area, Coordinaciones y Gerencias)</t>
  </si>
  <si>
    <t>El Consejo para Prevenir y Eliminar la Discriminacion cuenta con los recursos necesarios para el buen desarrollo de sus funciones.</t>
  </si>
  <si>
    <t>Porcentaje de avance en la adquisicion de bienes y en la contratacion de servicios para atender la demanda y necesidades de todas las areas administrativas que integran al COPRED.</t>
  </si>
  <si>
    <t>Informes, entregables, remisiones. La informacion se encuentra bajo resguardo de la Direccion de Administracion y Finanzas.</t>
  </si>
  <si>
    <t>Ejercer el 100% de presupuesto de manera eficiente y eficaz de forma anual hasta el 2024.</t>
  </si>
  <si>
    <t>Proporcionar los servicios y equipamiento necesarios, para la operatividad del COPRED.</t>
  </si>
  <si>
    <t>Proporcionar los insumos y herramientas necesarias a traves de la adquisicion de bienes y la contratacion de servicios para atender la demanda y necesidades del COPRED.</t>
  </si>
  <si>
    <t>Consejo para Prevenir y Eliminar la Discriminacion de la Ciudad de Mexico</t>
  </si>
  <si>
    <t>El Consejo para Prevenir y Eliminar la Discriminacion cuenta con los recursos necesarios para cubrir con las obligaciones judiciales sin riesgos para su operacion.</t>
  </si>
  <si>
    <t>Resoluciones emitidas por la autoridad competente, bajo resguardo del area responsable</t>
  </si>
  <si>
    <t>U038</t>
  </si>
  <si>
    <t>Insuficientes trabajos relacionados con el fenomeno de discriminacion realizados por la poblacion de la Ciudad de Mexico.</t>
  </si>
  <si>
    <t>Suficientes trabajos relacionados con el fenomeno de discriminacion realizados por la poblacion de la Ciudad de Mexico.</t>
  </si>
  <si>
    <t>1. Desarrollar campañas de difusion y promocion de una cultura por la igualdad y la no discriminacion a fin de consolidar el ejercicio igualitario de derechos de todas las personas, asi como aquellas pertenecientes a los grupos de atencion prioritaria o en situacion de discriminacion.</t>
  </si>
  <si>
    <t>La poblacion de la Ciudad de Mexico cuenta con una mejor perspectiva acerca de la discriminacion a traves de mas trabajos y material alusivo al tema.</t>
  </si>
  <si>
    <t>Indice que mide el avance de las acciones y entrega de apoyos economicos a los distintos sectores de la sociedad, personas como organizaciones de grupos de atencion prioritaria, para disminuir el fenomeno de la discriminacion.</t>
  </si>
  <si>
    <t>((Apoyos economicos entregados / Apoyos economicos programados).25) + (Acciones de capacitacion realizadas / Acciones de capacitacion programadas).25) + (Acciones de vinculacion realizadas / Acciones de vinculacion programadas).25 + (Concursos realizados / Concursos programados).25))</t>
  </si>
  <si>
    <t>Convocatorias, lineamientos y publicaciones en Gaceta. Actas administrativas de aprobacion elaboradas por el Comite de valoracion de solicitudes de apoyo del COPRED. Listas de asistencia. Informe y sistematizacion de la accion social. Registros administrativos internos, tales como listas de asistencia, relatorias, fotografias, estenografias, actas, etc. Listado de personas beneficiarias, oficios de entrega de apoyos, reportes de entregas por parte de las personas beneficiarias. Documentos, informes, reportes y otras acciones publicadas en: https://www.transparencia.cdmx.gob.mx/consejo-para-prevenir-y-eliminar-la-discriminacion-de-la-ciudad-de-mexico</t>
  </si>
  <si>
    <t>Al final del ejercicio 2024 disminuye el 10% la discriminacion derivado de la implementacion de politicas publicas.</t>
  </si>
  <si>
    <t>La poblacion de la Ciudad de Mexico cuenta con informacion actualizada sobre el fenomeno discriminatorio que contribuye a eliminar practicas discriminatorias y desigualdad para los grupos de atencion Prioritaria.</t>
  </si>
  <si>
    <t>Entrega de 15 apoyos economicos a victimas de la discriminacion pertenecientes a grupos de atencion prioritaria.</t>
  </si>
  <si>
    <t>Realizar acciones de capacitacion en materia de igualdad y no discriminacion.</t>
  </si>
  <si>
    <t>Subdirectora de Educacion y Capacitacion</t>
  </si>
  <si>
    <t>Realizar acciones sobre diversidad e inclusion con el sector privado.</t>
  </si>
  <si>
    <t>11 Concurso de Tesis sobre Discriminacion en la Ciudad de Mexico.</t>
  </si>
  <si>
    <t>Yesica Aznar Molina</t>
  </si>
  <si>
    <t>Subdireccion de Investigacion</t>
  </si>
  <si>
    <t>08PDDF</t>
  </si>
  <si>
    <t>El Sistema para el Desarrollo Integral de la Familia de la Ciudad de México esta comprometido a fortalecer y satisfacer las necesidades de asistencia social y prestación de servicios asistenciales proporcionando soluciones eficientes de gran impacto que beneficien a la población más vulnerable y contribuyan al mejor desarrollo de las familias de la Ciudad de México.</t>
  </si>
  <si>
    <t>Ser un Organismo de vanguardia e innovación que represente para la población más vulnerable de la ciudad la mejor opción en cuanto a la prestación de servicios asistenciales atención social y desarrollo familiar.</t>
  </si>
  <si>
    <t>La Ciudad de México es el núcleo de la Zona Metropolitana del Valle de México, la cual se ha desarrollado bajo la dinámica de procesos sociales, económicos, políticos y culturales con diferentes condicionamientos geográficos y ambientales que han influido en su crecimiento físico y funcional, asimismo, es sede de los poderes federales, en donde habitan 9,209,944 personas, de las cuales 4,805,017 son mujeres y 4,404,927 son hombres. El Censo de Población y Vivienda (INEGI) 2020, indica que la población de niñas, niños y adolescentes en la Ciudad de México es de 2,303 (miles personas), número de jóvenes de la ciudad 5,415 (miles personas) y 1,491 (miles personas) pertenecen al grupo etario de adultos mayores. De acuerdo con el Consejo de Evaluación de la Ciudad de México, a través del Método de Medición Integrada de la Pobreza (MMIP) se evalúan los derechos económicos y sociales, por medio de tres dimensiones que son; ingresos, tiempo y acceso a necesidades básicas. Los datos arrojan que en el 2020 el 58.8% de la población se encontraba en pobreza multidimensional, mientras que el 14.3% tenía un grado de satisfacción de sus necesidades mínima, el 20% se consideraba clase media y solo el 6% pertenecía a la clase alta. En ese sentido, de la población total se desprenden los grupos de atención prioritaria que, por circunstancias de pobreza, origen étnico, estado de salud, edad, género, discapacidad, violencia, delincuencia, adicciones, deserción escolar, embarazos no planeados, carencia de educación sexual y reproductiva, inestabilidad económica, discriminación, exclusión y criminalización, se encuentran en una situación de mayor indefensión para hacer frente a los problemas que plantea la vida y no cuentan con los recursos necesarios para satisfacer sus necesidades básicas. En el censo de población del INEGI 2020 se identificó que en la Ciudad de México el 5.36% de la población total de la entidad tiene alguna discapacidad, el 3.2% de la población pertenece a la comunidad LGBTTTI, el 1.14% pertenecen a las personas migrantes y aproximadamente 0.010% equivale a las personas que se encuentran en situación de calle, el 4.3% corresponde a personas que hablan alguna lengua indígena y según datos de la Encuesta Nacional de Ocupación y Empleo (ENOE), al segundo trimestre del 2021 en la Ciudad de México el 13% de las personas jóvenes se encuentran desocupadas. A tal efecto, el aumento de las condiciones de abandono social y desigualad en los grupos de atención prioritaria que habitan y transitan en la Ciudad de México es generado por diversas causas entre las que destacan la fragmentación de redes de apoyo familiar y comunitario, la discriminación por discapacidad, identidad género u otros, el reducido acceso a programas y servicios asistenciales de calidad que brinda el Gobierno, el rezago social y limitantes como la vulneración de los derechos humanos, así como la existencia de modelos de atención social obsoletos y el desgaste de la cohesión social, e incipientes herramientas psicoemocionales para una vida digna. Con la finalidad de combatir las condiciones de vulnerabilidad planteadas, el Sistema para el Desarrollo Integral de la Familia, busca fortalecer y satisfacer las necesidades de asistencia social a través de soluciones eficientes, de gran impacto que contribuyan al mejor desarrollo de las familias de la Ciudad de México.</t>
  </si>
  <si>
    <t>Promover la asistencia social y la prestación de servicios asistenciales que contribuyan a la protección, atención y superación de los grupos más vulnerables de la Ciudad de México.</t>
  </si>
  <si>
    <t>E163</t>
  </si>
  <si>
    <t>288</t>
  </si>
  <si>
    <t>Aciones recreativas y educativas en beneficio de niñas, niños y adolecentes</t>
  </si>
  <si>
    <t>Insuficientes actividades que fomenten el desarrollo creativo en las niñas, niños y adolescentes que habitan en la Ciudad de Mexico.</t>
  </si>
  <si>
    <t>Suficientes actividades que fomenten el desarrollo creativo en las niñas, niños y adolescentes que habitan en la Ciudad de Mexico.</t>
  </si>
  <si>
    <t>2,871,997 niñas, niños y adolescentes que habitan en la Ciudad de Mexico.</t>
  </si>
  <si>
    <t>1. Fomentar la educacion, recreacion y deporte en las niñas, niños y adolescentes de que habitan en la Ciudad de Mexico. 2. Proporcionar herramientas de salud psicoemocional y favorecer la sana convivencia.</t>
  </si>
  <si>
    <t>Las niñas, niños y adolescentes que habitan en la Ciudad de Mexico disfrutan de actividades recreativas y deportivas que mejoran su calidad de vida.</t>
  </si>
  <si>
    <t>Indice que mide las acciones que fomentan el desarrollo creativo de las niñas, niños y adolescentes.</t>
  </si>
  <si>
    <t>((Servicios educativos realizados / Servicios educativos programados).33) + (platicas y talleres realizados / platicas y talleres programados).33) + (servicios asistenciales realizados / servicios asistenciales programados).34))</t>
  </si>
  <si>
    <t>Informes trimestrales que contengan las listas de las personas beneficiadas por los servicios de este Pp. Informe de los servicios asistenciales otorgados a traves de los Centros DIF en la Ciudad de Mexico.</t>
  </si>
  <si>
    <t>Para el cierre del ejercicio fiscal 2024 se beneficiaran a 30,000 niñas, niños y adolescentes con servicios asistenciales y acciones que fomentan su desarrollo integral.</t>
  </si>
  <si>
    <t>Las niñas, niños y adolescentes que habitan en la Ciudad de Mexico tienen un desarrollo integral optimo que mejora su calidad de vida.</t>
  </si>
  <si>
    <t>Otorgar servicios educativos para desarrollar habilidades en ciencias, arte y deporte.</t>
  </si>
  <si>
    <t>Mtro. Alfonso Gordillo Vazquez</t>
  </si>
  <si>
    <t>Director de Programas a Niñas, Niños y Adolescentes Zona B</t>
  </si>
  <si>
    <t>Brindar servicios asistenciales de salud, atencion psicologica y alimentacion a niñas, niños y adolescentes.</t>
  </si>
  <si>
    <t>Lic. Maria Luisa Camacho Chiquito</t>
  </si>
  <si>
    <t>Directora de Desarrollo Comunitario</t>
  </si>
  <si>
    <t>Realizar platicas y talleres para promover los derechos de las niñas, niños y adolescentes.</t>
  </si>
  <si>
    <t>E164</t>
  </si>
  <si>
    <t>006</t>
  </si>
  <si>
    <t>Sistema de proteccion integral de niñas, niños y adolescentes de la Ciudad de Mexico</t>
  </si>
  <si>
    <t>Aumento del desamparo de las niñas, niños y adolescentes que han sido victimas de violencia que habitan en la Ciudad de Mexico.</t>
  </si>
  <si>
    <t>Disminucion del desamparo de las niñas, niños y adolescentes que han sido victimas de violencia que habitan en la Ciudad de Mexico.</t>
  </si>
  <si>
    <t>2,674,113 niñas, niños y adolescentes que habitan en la Ciudad de Mexico.</t>
  </si>
  <si>
    <t>1. Brindar atencion integral a niñas, niños y adolescentes que vivan en entornos violentos en situacion de riesgo, vulnerabilidad o desamparo. 2. Fomentar la conciliacion familiar en favor de niñas niños y adolescentes.</t>
  </si>
  <si>
    <t>Las niñas, niños y adolescentes de la Ciudad de Mexico se reincorporan en ambientes libres de violencia.</t>
  </si>
  <si>
    <t>Indice que mide el avance de las acciones para prevenir la violencia en las niñas, niños y adolescentes.</t>
  </si>
  <si>
    <t>((Denuncias atendidas / Denuncias programadas).20 + (Atenciones juridicas, psicologicas y sociales a madres, padres y tutores realizadas / Atenciones juridicas, psicologicas y sociales a madres, padres y tutores programadas).20) + (Atenciones psicologicas y sociales a niñas, niños y adolescentes que son maltratados brindadas / Atenciones psicologicas y sociales a niñas, niños y adolescentes que son maltratados programadas).20 + (Acogimiento residencial otorgado / Acogimiento residencial programado).20) + (Seguimiento y gestion de adopciones realizados / Seguimiento y gestion de adopciones programados).20))</t>
  </si>
  <si>
    <t>Registros oficiales de las intervenciones juridicas que se llevan a cabo. Expedientes de los casos de violencia atendidos. Expedientes de las personas que son acogidas residencialmente. Padron de beneficiarios de las acciones de restitucion del derecho a vivir en familia.</t>
  </si>
  <si>
    <t>Para el cierre del ejercicio fiscal 2024 se inhibe el maltrato de niñas, niños y adolescentes</t>
  </si>
  <si>
    <t>Las niñas, niños y adolescentes se benefician de los planes de restitucion social y se desarrollan en optimas condiciones en ambientes libres de violencia.</t>
  </si>
  <si>
    <t>Atencion de las denuncias de maltrato infantil</t>
  </si>
  <si>
    <t>Alfonso Galindo Cano</t>
  </si>
  <si>
    <t>Coordinador Para la Proteccion de Niñas, Niños y Adolescentes</t>
  </si>
  <si>
    <t>Atencion juridica, psicologica y social a madres, padres y tutores</t>
  </si>
  <si>
    <t>Atencion psicologica y social a niñas, niños y adolescentes que son maltratados</t>
  </si>
  <si>
    <t>Acogimiento residencial para proteger a niñas, niños y adolescentes</t>
  </si>
  <si>
    <t>Seguimiento y gestion de adopciones de niñas, niños y adolescentes</t>
  </si>
  <si>
    <t>E165</t>
  </si>
  <si>
    <t>008</t>
  </si>
  <si>
    <t>Acciones dirigidas a personas con discapacidad</t>
  </si>
  <si>
    <t>Insuficientes servicios de atencion integral para personas con discapacidad que se encuentran en situacion de pobreza extrema en la Ciudad de Mexico.</t>
  </si>
  <si>
    <t>Suficientes servicios de atencion integral para personas con discapacidad que se encuentran en situacion de pobreza extrema en la Ciudad de Mexico.</t>
  </si>
  <si>
    <t>493,589 personas con discapacidad que se encuentran en situacion de pobreza extrema en la Ciudad de Mexico.</t>
  </si>
  <si>
    <t>Brindar servicios de rehabilitacion integral de primer nivel de atencion a personas con discapacidad que vivan en zonas de bajo, y muy bajo indice de desarrollo social.</t>
  </si>
  <si>
    <t>Las personas con discapacidad cuentan con servicios integrales de rehabilitacion, servicios de acogimiento temporal y asesorias tecnicas, que les permiten tener una vida digna.</t>
  </si>
  <si>
    <t>Indice que mide el avance de la prestacion de servicios otorgados a personas con discapacidad</t>
  </si>
  <si>
    <t>((Capacitaciones del lenguaje de señas realizadas / Capacitaciones del lenguaje de señas programadas).25) + (Talleres realizados / Talleres programados).25) + (Entregas de apoyos realizadas / Entregas de apoyo programadas).25) + (Servicios de rehabilitacion otorgados / Servicios de rehabilitacion programados).25))</t>
  </si>
  <si>
    <t>Listas de asistencia a de las personas que asisten a las capacitaciones para el fortalecimiento e inclusion para personas con discapacidad. Padron de beneficiarios de la entrega de apoyos. expedientes de las personas que reciben servicios de rehabilitacion</t>
  </si>
  <si>
    <t>Para el cierre del ejercicio fiscal 2024 aumentara el numero servicios de rehabilitacion integral de primer nivel de atencion a personas con discapacidad</t>
  </si>
  <si>
    <t>Las personas con discapacidad cuentan con servicios asistenciales que mejoran su calidad de vida</t>
  </si>
  <si>
    <t>Capacitacion para aprender el lenguaje de señas</t>
  </si>
  <si>
    <t>Lic. Ana Lilia Moreno Sakaguchi</t>
  </si>
  <si>
    <t>Coordinadora de Atencion a Personas con Discapacidad</t>
  </si>
  <si>
    <t>Realizar talleres para la insercion laboral</t>
  </si>
  <si>
    <t>Entrega de apoyos a personas con discapacidad</t>
  </si>
  <si>
    <t>Brindar servicios de rehabilitacion a personas con discapacidad</t>
  </si>
  <si>
    <t>E166</t>
  </si>
  <si>
    <t>Disminucion del acceso a los servicios asistenciales de las personas que habitan en las colonias, pueblos y barrios de mayor vulnerabilidad de la Ciudad de Mexico.</t>
  </si>
  <si>
    <t>Aumento del acceso a los servicios asistenciales de las personas que habitan en las colonias, pueblos y barrios de mayor vulnerabilidad de la Ciudad de Mexico.</t>
  </si>
  <si>
    <t>Personas que habitan en las colonias, pueblos y barrios de mayor vulnerabilidad de la Ciudad de Mexico.</t>
  </si>
  <si>
    <t>Cubrir las necesidades medicas de las personas que habitan en las colonias, pueblos y barrios de mayor vulnerabilidad de la Ciudad de Mexico.</t>
  </si>
  <si>
    <t>Las personas que habitan en las colonias, pueblos y barrios de mayor vulnerabilidad de la Ciudad de Mexico cuentan con acceso a servicios de salud de primer nivel de atencion.</t>
  </si>
  <si>
    <t>Indice que mide los servicios medicos entregados a las personas que habitan en las colonias, pueblos y barrios de mayor vulnerabilidad</t>
  </si>
  <si>
    <t>((Servicios medicos otorgados / Servicios medicos programados).34) + (platicas, talleres, webinar y foros para la prevencion de la violencia familiar y hacia las mujeres realizadas / platicas, talleres, webinar y foros para la prevencion de la violencia familiar y hacia las mujeres programadas).33) + (atencion psicologica y reeducativa a hombres generadores de violencia realizadas / atencion psicologica y reeducativa a hombres generadores de violencia programadas).33))</t>
  </si>
  <si>
    <t>Padron de beneficiarios de las personas que reciben los servicios medicos</t>
  </si>
  <si>
    <t>Para el cierre del ejercicio fiscal 2024 aumentaran los servicios de salud de primer nivel de atencion.</t>
  </si>
  <si>
    <t>Las personas que habitan en zonas de mayor vulnerabilidad de la Ciudad de Mexico mejoran su calidad de vida debido a la prestacion de los servicios de salud.</t>
  </si>
  <si>
    <t>Otorgamiento de servicios medicos, dentales, psicologicos y basicos de salud</t>
  </si>
  <si>
    <t>Otorgar platicas, talleres, webinar y foros para la prevencion de la violencia familiar y hacia las mujeres</t>
  </si>
  <si>
    <t>Brindar atencion psicologica y reeducativa a hombres generadores de violencia hacia las mujeres</t>
  </si>
  <si>
    <t>Deficiente programacion para los gastos administrativos necesarios para la operacion del Sistema para el Desarrollo Integral de la Familia de la Ciudad de Mexico.</t>
  </si>
  <si>
    <t>Eficiente programacion para los gastos administrativos necesarios para la operacion del Sistema para el Desarrollo Integral de la Familia de la Ciudad de Mexico.</t>
  </si>
  <si>
    <t>Areas administrativas y operativas del Sistema para el Desarrollo Integral de la Familia de la Ciudad de Mexico (Direcciones Generales, Direcciones Ejecutivas, Direcciones de area, Coordinaciones y Gerencias).</t>
  </si>
  <si>
    <t>El Sistema para el Desarrollo Integral de la Familia cuenta con los recursos necesarios para el buen desarrollo de sus funciones.</t>
  </si>
  <si>
    <t>Porcentaje que mide las actividades de apoyo administrativo enfocadas a los servicios que se brindan a los trabajadores o familiares del area de capital humano adscritos al Sistema para el Desarrollo Integral de la Familia.</t>
  </si>
  <si>
    <t>((Servicios y tramites administrativos en materia de adquisisciones, pago de prestaciones laborales, servicios informaticos y tramites presupuestaless realizados / Servicios y tramites administrativos en materia de adquisisciones, pago de prestaciones laborales, servicios informaticos y tramites presupuestales Programados).100))</t>
  </si>
  <si>
    <t>Registros administrativos de la Direccion de Recursos Materiales, Abastecimientos y Servicios y la Direccion General de Administracion y Finanzas en el Sistema para el Desarrollo Integral de la Familia.</t>
  </si>
  <si>
    <t>Durante la Administracion se brindaron mejores servicios al publico que busca atencion y ayuda dentro del Sistema para el Desarrollo Integral de la Familia.</t>
  </si>
  <si>
    <t>Servicios y tramites administrativos en materia de adquisisciones, pago de prestaciones laborales, servicios informaticos y tramites presupuestales para el cumplimiento de los programas.</t>
  </si>
  <si>
    <t>Antonio Jesus Rivera Hernandez</t>
  </si>
  <si>
    <t>Director de Finanzas</t>
  </si>
  <si>
    <t>Sistema para el Desarrollo Integral de la Familia de la Ciudad de Mexico</t>
  </si>
  <si>
    <t>1. Programar y presupuestar el recurso suficiente para cubrir los gastos de laudos</t>
  </si>
  <si>
    <t>El Sistema para el Desarrollo Integral de la Familia cuenta con los recursos necesarios para cubrir con las obligaciones judiciales sin riesgos para su operacion</t>
  </si>
  <si>
    <t>(Laudos atendidos / Laudos programados).100</t>
  </si>
  <si>
    <t>Ignacio Salazar Gallegos</t>
  </si>
  <si>
    <t>Deficientes protocolos de actuacion ante fenomenos naturales del Sistema para el Desarrollo Integral de la Familia.</t>
  </si>
  <si>
    <t>Eficientes protocolos de actuacion ante fenomenos naturales del Sistema para el Desarrollo Integral de la Familia.</t>
  </si>
  <si>
    <t>Personal adscrito a las Unidades Administrativas del Sistema para el Desarrollo Integral de la Familia.</t>
  </si>
  <si>
    <t>Creacion, elaboracion e implementacion de programas, politicas y capacitaciones que permitan garantizar la seguridad del personal adscrito y visitantes del Sistema para el Desarrollo Integral de la Familia.</t>
  </si>
  <si>
    <t>El Sistema para el Desarrollo Integral de la Famili cuenta con los protocolos necesarios en materia de proteccion civil.</t>
  </si>
  <si>
    <t>((numero de programas realizados / numero de programas programados).10 + (numero de simulacros realizados / numero de simulacros programados).90).100)</t>
  </si>
  <si>
    <t>Elaborar los programas de proteccion civil</t>
  </si>
  <si>
    <t>S035</t>
  </si>
  <si>
    <t>207</t>
  </si>
  <si>
    <t>Desayunos escolares y complemento alimenticio</t>
  </si>
  <si>
    <t>Aumento de los indices de desnutricion en alumnas y alumnos de educacion preescolar, primaria y especial que estan en condiciones de vulnerabilidad en zonas de marginacion de la Ciudad de Mexico.</t>
  </si>
  <si>
    <t>Disminucion de los indices de desnutricion en alumnas y alumnos de educacion preescolar, primaria y especial que estan en condiciones de vulnerabilidad en zonas de marginacion de la Ciudad de Mexico.</t>
  </si>
  <si>
    <t>846,083 alumnas y alumnos de educacion preescolar, primaria y especial que estan en condiciones de vulnerabilidad en zonas de marginacion de la Ciudad de Mexico.</t>
  </si>
  <si>
    <t>Favorecer el acceso y consumo de alimentos nutritivos con base en los criterios de calidad nutricia para promover la educacion alimentaria que fomente un estado de nutricion adecuado.</t>
  </si>
  <si>
    <t>Las alumnas y alumnos de educacion preescolar, primaria y especial que estan en condiciones de vulnerabilidad en zonas con mayor marginacion de la Ciudad de Mexico cuentan con una mejor alimentacion que les permitira crecer sanos y fuertes.</t>
  </si>
  <si>
    <t>Indice que mide el avance de las acciones para la entrega de los alimentos escolares.</t>
  </si>
  <si>
    <t>((Apoyos alimenticios otorgados / Apoyos alimenticios programados).50 + (Registros realizados / Registros programados).50))</t>
  </si>
  <si>
    <t>Padron de beneficiarios</t>
  </si>
  <si>
    <t>Para el cierre del ciclo escolar 2024 se tendra una cobertura de entregas de alimentos del 100% de los alumnos de educacion basica y especial.</t>
  </si>
  <si>
    <t>Las alumnas y alumnos de educacion basica y especial en condiciones de vulnerabilidad tienen acceso a una alimentacion balanceada que les permite reducir la desnutricion, obesidad y sobrepeso.</t>
  </si>
  <si>
    <t>Entrega de apoyos alimenticios en planteles escolares publicos, de nivel preescolar, primaria y especial</t>
  </si>
  <si>
    <t>Adrian Roman Salgado</t>
  </si>
  <si>
    <t>Director de Alimentacion a la Infancia</t>
  </si>
  <si>
    <t>Registro y control de los beneficiarios para la elaboracion del padron</t>
  </si>
  <si>
    <t>S066</t>
  </si>
  <si>
    <t>115</t>
  </si>
  <si>
    <t>Operacion de centros para el desarrollo infantil</t>
  </si>
  <si>
    <t>Escasos planteles de educacion inicial y preescolar que permitan el desarrolo optimo de infantes de escasos recursos en la Ciudad de Mexico.</t>
  </si>
  <si>
    <t>Suficientes planteles de educacion inicial y preescolar que permitan el desarrolo optimo de infantes de escasos recursos en la Ciudad de Mexico.</t>
  </si>
  <si>
    <t>397,387 infantes de escasos recursos que viven en la Ciudad de Mexico.</t>
  </si>
  <si>
    <t>Fortalecer la educacion inicial de los infantes de escasos recursos que viven en la Ciudad de Mexico a traves de servicios integrales con un enfoque humanista que cuente con servcios medicos, psicologicos, de trabajo social y nutricion.</t>
  </si>
  <si>
    <t>Los infantes de escasos recursos que viven en la Ciudad de Mexico cuentan con espacios seguros para su cuidado y desarrollo en los que reciben educacion de calidad.</t>
  </si>
  <si>
    <t>Porcentaje que mide las acciones para reducir las desigualdades sociales de los infantes de escasos recursos.</t>
  </si>
  <si>
    <t>((Servicios de educacion y alimentacion otorgados / Servicios de educacion y alimentacion programados).100))</t>
  </si>
  <si>
    <t>Para el cierre del ejercicio fiscal 2024 se espera ampliar la cobertura de los planteles de educacion inicial y preescolar.</t>
  </si>
  <si>
    <t>Los niños de escasos recursos mejoran su calidad de vida ya que cuentan con un servicio integral de calidad en el que reciben educacion, cuentan con espacios seguros y alimentacion saludable.</t>
  </si>
  <si>
    <t>Brindar servicios educativos y de alimentacion con valor nutricional a traves de los Centros de Atencion, Cuidado y Desarrollo Infantil</t>
  </si>
  <si>
    <t>Maricela Nambo Taba</t>
  </si>
  <si>
    <t>Directora de Centros de Atencion, Cuidado y Desarrollo Infantil</t>
  </si>
  <si>
    <t>Dificil acceso a la alimentacion para la poblacion en situacion de pobreza que vive en unidades territoriales con indice de desarrollo social muy bajo, bajo y medio de la Ciudad de Mexico.</t>
  </si>
  <si>
    <t>Facil acceso a la alimentacion para la poblacion en situacion de pobreza que vive en unidades territoriales con indice de desarrollo social muy bajo, bajo y medio de la Ciudad de Mexico.</t>
  </si>
  <si>
    <t>102 Comedores Populares para el Bienestar en la Ciudad de Mexico.</t>
  </si>
  <si>
    <t>Contribuir a mejorar la situacion alimentaria de la poblacion que se encuentra en situacion de pobreza en la Ciudad de Mexico a traves de una alimentacion accesible y saludable.</t>
  </si>
  <si>
    <t>La poblacion en situacion de pobreza que habita en zonas de muy bajo, bajo y medio indice de desarrollo social en la Ciudad de Mexico cuenta con acceso a una alimentacion balanceada que mejora su calidad de vida.</t>
  </si>
  <si>
    <t>Indice que mide las acciones realizadas para mejorar la situacion alimentaria de la poblacion que se encuentra en situacion de pobreza.</t>
  </si>
  <si>
    <t>((Entregas de insumos realizadas / Entregas de insumos programadas).50) + (Supervisiones realizadas / Supervisiones programadas).50))</t>
  </si>
  <si>
    <t>Informes trimestrales que contengan la informacion de la cantidad de raciones entregadas a la poblacion usuaria asi como las facturas de compra de los insumos perecederos y no perecederos.</t>
  </si>
  <si>
    <t>Para el cierre del ejercicio fiscal 2024 se espera ampliar la cobertura de alimentacion para las personas en situacion de pobreza.</t>
  </si>
  <si>
    <t>Las personas en situacion de pobreza ejercen el derecho a la alimentacion, a traves de los comedores para el Bienestar</t>
  </si>
  <si>
    <t>Entrega de dietas a traves de los 102 Comedores para el Bienestar</t>
  </si>
  <si>
    <t>Lic Jorge Alcantara Aranda</t>
  </si>
  <si>
    <t>Subdirector de Programacion, Control y Calidad</t>
  </si>
  <si>
    <t>Supervision de la correcta operacion de la red de comedores para el Bienestar</t>
  </si>
  <si>
    <t>U032</t>
  </si>
  <si>
    <t>017</t>
  </si>
  <si>
    <t>Atencion a grupos vulnerables</t>
  </si>
  <si>
    <t>Aumento de las condiciones de vulnerabilidad de los 143 familiares de las personas fallecidas en el Sismo del 19 de septiembre de 2017 de la Ciudad de Mexico.</t>
  </si>
  <si>
    <t>Disminucion de las condiciones de vulnerabilidad de los 143 familiares de las personas fallecidas en el Sismo del 19 de septiembre de 2017 de la Ciudad de Mexico.</t>
  </si>
  <si>
    <t>143 familiares de las personas fallecidas en el Sismo del 19 de septiembre de 2017 de la Ciudad de Mexico.</t>
  </si>
  <si>
    <t>Brindar servicios integrales a los familiares de las personas fallecidas en el sismo del 19 de septiembre de 2017.</t>
  </si>
  <si>
    <t>Los familiares de las victimas del sismo son resilientes y cuentan con una vida saludable fisica y emocionalmente.</t>
  </si>
  <si>
    <t>Indice que mide las acciones para disminuir las condiciones de vulnerabilidad de los familiares de las personas fallecidas en el Sismo del 19 de septiembre de 2017 de la Ciudad de Mexico.</t>
  </si>
  <si>
    <t>((Apoyos economicos entregados / Apoyos economicos programados).50) + (Servicios asistenciales otorgados / Servicios asistenciales programados).50))</t>
  </si>
  <si>
    <t>Al termino del ejercicio fiscal 2024 entregar el 100% de los apoyos economicos.</t>
  </si>
  <si>
    <t>Los familiares de las victimas del sismo disminuyen sus condiciones de vulnerabilidad.</t>
  </si>
  <si>
    <t>Entrega de apoyos economicos a las personas que perdieron algun familiar en el sismo del 19 de septiembre de 2017</t>
  </si>
  <si>
    <t>Brindar servicios de atencion psicologica; de salud de primer nivel; actividades ludicas, recreativas y culturales</t>
  </si>
  <si>
    <t>U037</t>
  </si>
  <si>
    <t>Insuficientes oportunidades de emprendimiento para personas desempleadas que habitan en las colonias, pueblos y barrios de mayor vulnerabilidad de la Ciudad de Mexico.</t>
  </si>
  <si>
    <t>Suficientes oportunidades de emprendimiento para personas desempleadas que habitan en las colonias, pueblos y barrios de mayor vulnerabilidad de la Ciudad de Mexico.</t>
  </si>
  <si>
    <t>1,386 personas desempleadas que habitan en las colonias, pueblos y barrios de mayor vulnerabilidad de la Ciudad de Mexico.</t>
  </si>
  <si>
    <t>1. Impulsar la generacion y preservacion de autoempleos igualitarios e incluyentes en las sociedades cooperativas. 2. Facilitar la incorporacion de las personas desempleadas que habitan en las colonias, pueblos y barrios de mayor vulnerabilidad de la Ciudad de Mexical al autoempleo o al mercado laboral.</t>
  </si>
  <si>
    <t>Las personas en edad productiva que habitan en las colonias, pueblos y barrios de mayor vulnerabilidad de la Ciudad de Mexico mejoran su economia familiar.</t>
  </si>
  <si>
    <t>Indice que mide el avance de la poblacion incorporada al autoempleo en las sociedades cooperativas y las areas ciudadanas de distribucion del DIF CDMX.</t>
  </si>
  <si>
    <t>((Acciones de capacitacion realizadas / Acciones de capacitacion programadas).20) + (Acciones para el fomento de las Sociedades Cooperativas realizadas / Acciones de capacitacion programadas).20) + (Acciones para el fomento de las Sociedades Cooperativas programadas).20) + (Entrega de garrafones realizadas / Entrega de garrafones programadas).20) + (Supervisiones realizadas / Supervisiones programadas).20) + (Prestacion de servicios de agua potable otorgados / Prestacion de servicios de agua potable programados).20))</t>
  </si>
  <si>
    <t>Padron de beneficiarios. Listado de las personas que participan en las capacitaciones tecnicas. Informes de la supervision, que se realiza a las Sociedades Cooperativas que se encuentren activas.</t>
  </si>
  <si>
    <t>Al cierre del ejercicio fiscal 2024 se espera crear 98 Areas Ciudadanas de Distribucion de Agua Purificada de Garrafon.</t>
  </si>
  <si>
    <t>Las personas a cargo de las sociedades cooperativas y areas ciudadanas de distribucion de agua purificada del DIF Ciudad de Mexico, se auto emplean y mejoran su economia familiar.</t>
  </si>
  <si>
    <t>Realizar acciones de capacitacion tecnica sobre oficios o actividades que favorezcan la incorporacion al mercado laboral</t>
  </si>
  <si>
    <t>Realizar acciones para el fomento de las Sociedades Cooperativas</t>
  </si>
  <si>
    <t>Entrega periodica de garrafones con agua purificada</t>
  </si>
  <si>
    <t>Realizar acciones de supervision de las Sociedades Cooperativas</t>
  </si>
  <si>
    <t>Prestacion de servicios de agua potable otorgados mediante camiones cisterna del DIF</t>
  </si>
  <si>
    <t>S010</t>
  </si>
  <si>
    <t>Debilitamiento de inclusion de niñas, niños, adolescentes y personas con discapacidad que habitan en la Ciudad de Mexico.</t>
  </si>
  <si>
    <t>Fortalecimiento de inclusion de niñas, niños, adolescentes y personas con discapacidad que habitan en la Ciudad de Mexico.</t>
  </si>
  <si>
    <t>Niñas, niños, adolescentes y personas con discapacidad que habitan en la Ciudad de Mexico.</t>
  </si>
  <si>
    <t>Cooperar y coinvertir en proyectos de la Sociedad Civil en temas de inclusion y Derechos Humanos de niñas, niños, adolescentes y personas con discapacidad que habitan en la Ciudad de Mexico.</t>
  </si>
  <si>
    <t>Las Asociaciones Civiles favorecen la inclusion y participacion social de las niñas, niños, adolescentes y personas con discapacidad en la Ciudad de Mexico.</t>
  </si>
  <si>
    <t>Indice que mide el avance de las acciones para fortalecer la inclusion de niñas, niños, adolescentes y personas con discapacidad que habitan en la Ciudad de Mexico.</t>
  </si>
  <si>
    <t>((Proyectos aprobados / Proyectos programadas).20) + (Apoyos economicos otorgados / Apoyos economicos programados).20) + (Padron de beneficiarios realizado / Padron de beneficiarios programados).20)+ (Supervisiones realizadas / Supervisiones programadas).20) + (Informe de personas entregado / Informe de personas programado).20))</t>
  </si>
  <si>
    <t>Informe de personas beneficiadas y su evolucion con la prestacion del servicio.</t>
  </si>
  <si>
    <t>Para el cierre del ejercicio fiscal 2024 se espera aumentar la cobertura de servicios especializados para las personas con discapacidad.</t>
  </si>
  <si>
    <t>Las niñas, niños, adolescentes y personas con discapacidad en la Ciudad de Mexico son incluidos socialmente y aumenta su participacion social.</t>
  </si>
  <si>
    <t>Analisis y aprobacion de proyectos de atencion psicosocial a niñas, niños, adolescentes y personas con discapacidad.</t>
  </si>
  <si>
    <t>Profra. Ana Leticia Carrera Hernandez</t>
  </si>
  <si>
    <t>Directora Ejecutiva de los Derechos de las Personas con Discapacidad y Desarrollo Comunitario</t>
  </si>
  <si>
    <t>Otorgar apoyos economicos a Organizaciones de la Sociedad Civil para brindar atencion psicosocial a niñas, niños, adolescentes y personas con discapacidad.</t>
  </si>
  <si>
    <t>Elaborar el padron de beneficiarios.</t>
  </si>
  <si>
    <t>Supervision de los proyectos aprobados.</t>
  </si>
  <si>
    <t>08PDII</t>
  </si>
  <si>
    <t>Establecer mecanismos sociales, institucionales y juridicos que garanticen a las personas con discapacidad su participacion activa y permanente en todos los ambitos de la vida diaria, en un plano de igualdad al resto de los habitantes de la Ciudad de Mexico.</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</si>
  <si>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</si>
  <si>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causas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planteadas, el Instituto de las Personas con Discapacidad de la Ciudad de Mexico instrumenta los mecanismos sociales, institucionales y juridicos que coadyuven al desarrollo, inclusion y seguridad de las personas con discapacidad y su participacion activa y permanente en todos los ambitos de la vida diaria, en un plano de igualdad al resto de los habitantes de la Ciudad de Mexico.</t>
  </si>
  <si>
    <t>Ejecutar en coordinacion con el Ejecutivo Local, Dependencias, Organos, Entidades de la Administracion Publica de la Ciudad de Mexico y Alcaldias, las politicas publicas y programas que promuevan los derechos y asi como la inclusion de las personas con discapacidad a los ambitos social, politico, economico, educativo, de salud y cultural en igualdad de condiciones.</t>
  </si>
  <si>
    <t>Aumento de la exclusion de las personas que tienen algun tipo de discapacidad y que habitan en la Ciudad de Mexico.</t>
  </si>
  <si>
    <t>Disminucion de la exclusion de las personas que tienen algun tipo de discapacidad y que habitan en la Ciudad de Mexico.</t>
  </si>
  <si>
    <t>493,589 personas que tienen algun tipo de discapacidad y que habitan en la Ciudad de Mexico.</t>
  </si>
  <si>
    <t>Fomentar una cultura de respeto e inclusion de las personas con discapacidad para su proteccion social, accesibilidad, sensibilizacion, salud, trabajo, vivienda, educacion, cultura, recreacion y deporte en materia de discapacidad.</t>
  </si>
  <si>
    <t>Las personas con discapacidad viven en igualdad de condiciones que las demas personas.</t>
  </si>
  <si>
    <t>Indice que mide las acciones para implementar mecanismos que atiendan la exclusion de las personas con discapacidad en la Ciudad de Mexico.</t>
  </si>
  <si>
    <t>((Cursos dirigidos a las personas servidoras publicas realizados / Cursos dirigidos a las personas servidoras publicas programados).20) + (Documentos en materia de discapacidad realizados / Documentos en materia de discapacidad programados).20) + (Concursos realizados / Concursos programados).20) + (Campañas realizadas / Campañas programadas). 20) + (Proyectos productivos realizados / Proyectos productivos programados).20))</t>
  </si>
  <si>
    <t>Registros administrativos e informes elaborados por el Instituto bajo resguardo de la Direccion General</t>
  </si>
  <si>
    <t>Para el cierre del ejercicio fiscal 2024 la inclusion de las personas con discapacidad aumenta el 10%.</t>
  </si>
  <si>
    <t>Las personas con discapacidad son incluidas en la sociedad, en igualdad de condiciones mediante la promocion de sus derechos humanos y cuentan con igualdad de oportunidades en todos los ambitos de la vida.</t>
  </si>
  <si>
    <t>Cursos dirigidos a las personas servidoras publicas sobre derechos de las personas con discapacidad.</t>
  </si>
  <si>
    <t>Maria del Pilar Pato Caro</t>
  </si>
  <si>
    <t>Subdirectora de Vinculacion Interinstitucional</t>
  </si>
  <si>
    <t>Diseño y actualizacion de documentos en materia de discapacidad</t>
  </si>
  <si>
    <t>Maria del Pilar Pato Caro / Aldo Muñoz Ortiz</t>
  </si>
  <si>
    <t>Subdirectora de Vinculacion Interinstitucional / Director de Politicas Publicas y Fomento a la Inclusion</t>
  </si>
  <si>
    <t>Concurso de Arte Urbano Pintemos la Ciudad de Inclusion</t>
  </si>
  <si>
    <t>Aldo Muñoz Ortiz</t>
  </si>
  <si>
    <t>Director de Politicas Publicas y Fomento a la Inclusion</t>
  </si>
  <si>
    <t>Campaña para la Toma de Conciencia Construyendo una Ciudad para todas las personas</t>
  </si>
  <si>
    <t>Realizar proyectos productivos para el autoempleo de las personas con discapacidad.</t>
  </si>
  <si>
    <t>Deficiente programacion para los gastos administrativos necesarios para la operacion del Instituto de las Personas con Discapacidad de la Ciudad de Mexico.</t>
  </si>
  <si>
    <t>Eficiente programacion para los gastos administrativos necesarios para la operacion del Instituto de las Personas con Discapacidad de la Ciudad de Mexico.</t>
  </si>
  <si>
    <t>Areas administrativas y operativas del Instituto de las Personas con Discapacidad de la Ciudad de Mexico (Direcciones Generales, Direcciones Ejecutivas, Direcciones de area, Coordinaciones y Gerencias)</t>
  </si>
  <si>
    <t>El Instituto de las Personas con Discapacidad cuenta con los recursos necesarios para el buen desarrollo de sus funciones.</t>
  </si>
  <si>
    <t>Porcentaje de avance en la adquisicion de bienes y en la contratacion de servicios para atender la demanda y necesidades de todas las areas administrativas que integran el Instituto</t>
  </si>
  <si>
    <t>Informes, entregables, remisiones. La informacion se encuentra bajo resguardo de la Direccion de Administracion y Finanzas</t>
  </si>
  <si>
    <t>Proporcionar los servicios y equipamiento necesarios, para la operatividad del Instituto</t>
  </si>
  <si>
    <t>Proporcionar los insumos y herramientas necesarias a traves de la adquisicion de bienes y la contratacion de servicios para atender la demanda y necesidades del Instituto</t>
  </si>
  <si>
    <t>Rene Uribe Alvarez</t>
  </si>
  <si>
    <t>Instituto de las Personas con Discapacidad de la Ciudad de Mexico</t>
  </si>
  <si>
    <t>Programar y presupuestar el recurso suficiente para cubrir los gastos de laudos</t>
  </si>
  <si>
    <t>El Instituto de las Personas con Discapacidad cuenta con los recursos necesarios para cubrir con las obligaciones judiciales sin riesgos para su operacion</t>
  </si>
  <si>
    <t>Cumplir las obligaciones de pago derivado de las sentencias emitidas por la autoridad competente</t>
  </si>
  <si>
    <t>Deficientes protocolos de actuacion del Instituto ante fenomenos naturales y antropogenicos</t>
  </si>
  <si>
    <t>Eficientes protocolos de actuacion del Instituto ante fenomenos naturales y antropogenicos</t>
  </si>
  <si>
    <t>Personal adscrito a las Unidades Administrativas del Instituto de las Personas con Discapacidad</t>
  </si>
  <si>
    <t>Creacion, elaboracion e implementacion de programas, politicas y capacitaciones que permitan garantizar la seguridad del personal adscrito y visitantes del Instituto</t>
  </si>
  <si>
    <t>La comunidad del Instituto adquieren conocimientos para un manejo adecuado de mecanismos y protocolos ante situaciones de riesgo provocados por fenomenos perturbadores</t>
  </si>
  <si>
    <t>((programas de proteccion civil elaborados / programas de proteccion civil programados)* 0.40) + ((numero de capacitaciones realizadas/ capacitaciones programadas)*0.60))</t>
  </si>
  <si>
    <t>Programas de proteccion civil elaborados. Constancias de personas capacitadas en materia de proteccion civil, fotografias y listas de asistencia</t>
  </si>
  <si>
    <t>Usuarios de servicios y servidores publicos del Instituto, cuentan con conocimientos en materia de Proteccion Civil.</t>
  </si>
  <si>
    <t>Elaboracion de los Programas en Materia de Proteccion Civil de los inmuebles que integran la Procuraduria Social.</t>
  </si>
  <si>
    <t>Subdirector de Administracion y Finanzaz</t>
  </si>
  <si>
    <t>P031</t>
  </si>
  <si>
    <t>132</t>
  </si>
  <si>
    <t>Politicas para la atencion integral de personas con discapacidad</t>
  </si>
  <si>
    <t>Insuficientes mecanismos para atender la exclusion de personas con discapacidad en la Ciudad de Mexico.</t>
  </si>
  <si>
    <t>Suficientes mecanismos para atender la exclusion de personas con discapacidad en la Ciudad de Mexico.</t>
  </si>
  <si>
    <t>493,589 personas con algun tipo de discapacidad y que habitan en la Ciudad de Mexico.</t>
  </si>
  <si>
    <t>Implementar politicas que promuevan la inclusion de las personas con discapacidad a traves de acciones relacionadas con los derechos de las personas con discapacidad, sobre accesibilidad, movilidad, salud, educacion, empleo, libertad de expresion, acceso a la informacion, habilitacion y rehabilitacion.</t>
  </si>
  <si>
    <t>Las personas con discapacidad que habitan en la Ciudad de Mexico cuentan con politicas y mecanismos para ser incluidos socialmente en las actividades de su vida cotidiana.</t>
  </si>
  <si>
    <t>Indice que mide las acciones para disminuir la exclusion de las personas con discapacidad en la Ciudad de Mexico.</t>
  </si>
  <si>
    <t>((Sesiones del Consejo realizadas / Sesiones del Consejo programadas).25) + (Acciones con la Administracion Publica realizadas /Acciones con la Administracion Publica programadas).25) + (Eventos realizados / Eventos programados).25) + (Publicaciones realizadas / Publicaciones programadas).25))</t>
  </si>
  <si>
    <t>Para el cierre del ejercicio fiscal 2024 la inclusion social de las personas con discapacidad aumenta el 10%.</t>
  </si>
  <si>
    <t>Las personas con discapapacidad ejercen sus derechos en todos los aspectos de su vida cotidiana.</t>
  </si>
  <si>
    <t>Operacion del Consejo Consultivo de INDISCAPACIDAD para promover los derechos humanos de las personas con discapacidad</t>
  </si>
  <si>
    <t>Realizar acciones en conjunto con la Administracion Publica de la Ciudad de Mexico para impulsar programas que den atencion a los derechos humanos de las las personas con discapacidad</t>
  </si>
  <si>
    <t>Eventos alusivios a las fechas conmemorativos de personas con discapacidad (Foros, ferias y exposciones)</t>
  </si>
  <si>
    <t>Publicaciones de libros en materia de discapacidad.</t>
  </si>
  <si>
    <t>08PDIJ</t>
  </si>
  <si>
    <t>Garantizar el reconocimiento pleno de los derechos humanos de las personas jovenes de la Ciudad de Mexico mediante la implementacion de las acciones y politicas publicas en coordinacion con los sectores publico privado y social.</t>
  </si>
  <si>
    <t>Impactar positivamente en los jovenes de la Ciudad de Mexico mediante la implementacion de politicas publicas y acciones institucionales incluyentes y transversales en coordinacion con actores locales y nacionales que favorezcan a mitigar la situacion de vulnerabilidad y contribuir el desarrollo integral de las juventudes.</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</si>
  <si>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causas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planteadas, el Instituto de la Juventud realiza acciones que promueven el desarrollo integral, la participacion y la proteccion de los derechos de las personas jovenes de la Ciudad de Mexico.</t>
  </si>
  <si>
    <t>Dirigir, implementar y coordinar acciones que permitan construir, fomentar y fortalecer las politicas publicas integrales y esenciales a favor de las juventudes que habitan en la Ciudad de Mexico.</t>
  </si>
  <si>
    <t>E193</t>
  </si>
  <si>
    <t>085</t>
  </si>
  <si>
    <t>Recreacion y deporte</t>
  </si>
  <si>
    <t>Aumento de los indices de violencia, delincuencia y adicciones afectan el desarrollo integral de los jovenes que habitan en la Ciudad de Mexico.</t>
  </si>
  <si>
    <t>Disminucion de los indices de violencia, delincuencia y adicciones benfician el desarrollo integral de los jovenes que habitan en la Ciudad de Mexico.</t>
  </si>
  <si>
    <t>Aproximadamente 3,770,056 jovenes que habitan en la Ciudad de Mexico.</t>
  </si>
  <si>
    <t>Fomentar el desarrollo integral de los jovenes mediante acciones culturales, recreativas y deportivas.</t>
  </si>
  <si>
    <t>Las personas jovenes beneficiarias desarrollan herramientas y habilidades emocionales por medio de grupos terapeuticos, campañas artisticas, culturales, deportivas y recreativas y pueden elreducir situaciones de vulnerabilidad.</t>
  </si>
  <si>
    <t>Indice que mide las acciones que fomentan el desarrollo integral de los jovenes de la Ciudad de Mexico.</t>
  </si>
  <si>
    <t>(( Acciones de recuperacion del tejido social realizadas / Acciones de recuperacion del tejido social programadas).25) + (Acciones de capacitacion realizadas/ Acciones de capacitacion programadas).25) + (Acciones orientadas a la no discriminacion realizadas / Acciones orientadas a la no discriminacion programadas).25) + (Acciones para proveer herramientas psicologicas realizadas / Acciones para proveer herramientas psicologicas programadas).25))</t>
  </si>
  <si>
    <t>Listas de las personas que asisten y participan en las actividades de promocion y difusion, talleres y otras capacitaciones.</t>
  </si>
  <si>
    <t>Para el cierre del ejerccio 2024 se pretende realizar el 90% de las acciones programadas para fomentar el desarrollo integral de los jovenes.</t>
  </si>
  <si>
    <t>Los jovenes de la Ciudad de Mexico mejoran su desarrollo integral a traves de las acciones artisticas, deportivas, recreativas, capacitaciones, talleres y cursos que reciben.</t>
  </si>
  <si>
    <t>Realizar acciones de promocion y difusion cultural para la recuperacion del tejido social.</t>
  </si>
  <si>
    <t>Luis Enrique Garcia Quintero</t>
  </si>
  <si>
    <t>Coordinador de Vinculacion y Planeacion de Programas a la Juventud</t>
  </si>
  <si>
    <t>Realizar acciones de capacitacion, orientadas a elevar la efectividad de los resultados de la Educacion.</t>
  </si>
  <si>
    <t>Realizar acciones de difusion y promocion relacionadas a la no discriminacion, a la salud emocional, a los derechos humanos, trato igualitario y a la seguridad de las personas jovenes de la Ciudad de Mexico.</t>
  </si>
  <si>
    <t>Realizar acciones de promocion y difusion de las herramientas psicologicas, emocionales, adaptativas y preventivas dentro de la poblacion joven.</t>
  </si>
  <si>
    <t>Deficiente programacion para los gastos administrativos necesarios para la operacion del Instituto de la Juventud de la Ciudad de Mexico.</t>
  </si>
  <si>
    <t>Eficiente programacion para los gastos administrativos necesarios para la operacion del Instituto de la Juventud de la Ciudad de Mexico.</t>
  </si>
  <si>
    <t>Areas administrativas y operativas del Instituto de la Juventud de la Ciudad de Mexico (Direcciones Generales, Direcciones Ejecutivas, Direcciones de area, Coordinaciones y Gerencias)</t>
  </si>
  <si>
    <t>El Instituto de la Juventud cuenta con los recursos necesarios para el buen desarrollo de sus funciones.</t>
  </si>
  <si>
    <t>Porcentaje de avance en la adquisicion de bienes y en la contratacion de servicios para atender la demanda y necesidades de todas las areas administrativas que integran al Instituto.</t>
  </si>
  <si>
    <t>Proporcionar los servicios y equipamiento necesarios, para la operatividad del Instituto.</t>
  </si>
  <si>
    <t>Proporcionar los insumos y herramientas necesarias a traves de la adquisicion de bienes y la contratacion de servicios para atender la demanda y necesidades del Instituto.</t>
  </si>
  <si>
    <t>Elizabeth Garcia Mata</t>
  </si>
  <si>
    <t>Directora De Administracion y Finanzas</t>
  </si>
  <si>
    <t>Instituto de la Juventud de la Ciudad de Mexico</t>
  </si>
  <si>
    <t>El Instituto de la Juventud cuenta con los recursos necesarios para cubrir con las obligaciones judiciales sin riesgos para su operacion</t>
  </si>
  <si>
    <t>Martha Karina Rios Hernandez</t>
  </si>
  <si>
    <t>Coordinacion Juridica y de Transparencia</t>
  </si>
  <si>
    <t>Deficientes protocolos de actuacion del INJUVE ante fenomenos naturales y antropogenicos</t>
  </si>
  <si>
    <t>Eficientes protocolos de actuacion del INJUVE ante fenomenos naturales y antropogenicos</t>
  </si>
  <si>
    <t>Personal adscrito a las Unidades Administrativas del INJUVE</t>
  </si>
  <si>
    <t>Creacion, elaboracion e implementacion de programas, politicas y capacitaciones que permitan garantizar la seguridad del personal adscrito y visitantes de la Procuraduria</t>
  </si>
  <si>
    <t>La comunidad del INJUVE adquieren conocimientos para un manejo adecuado de mecanismos y protocolos ante situaciones de riesgo provocados por fenomenos perturbadores</t>
  </si>
  <si>
    <t>((programas de proteccion civil elaborados/ programas de proteccion civil programados)* 0.40) + (capacitaciones realizadas/ capacitaciones programadas)*0.60))</t>
  </si>
  <si>
    <t>Constancias de personas capacitadas en materia de proteccion civil, fotografias y listas de asistencia.</t>
  </si>
  <si>
    <t>Usuarios de servicios y servidores publicos del INJUVE, cuentan con conocimientos en materia de Proteccion Civil.</t>
  </si>
  <si>
    <t>Direccion de Administracion y Finanzas</t>
  </si>
  <si>
    <t>S004</t>
  </si>
  <si>
    <t>117</t>
  </si>
  <si>
    <t>Acciones para el desarrollo y bienestar de los jovenes</t>
  </si>
  <si>
    <t>Aumento de las condiciones de riesgo delictivo en las personas jovenes de 12 a 29 años residentes de la Ciudad de Mexico.</t>
  </si>
  <si>
    <t>Dismunucion de las condiciones de riesgo delictivo en las personas jovenes de 12 a 29 años residentes de la Ciudad de Mexico.</t>
  </si>
  <si>
    <t>3,770,056 jovenes de 12 a 29 años residentes de la Ciudad de Mexico.</t>
  </si>
  <si>
    <t>Contribuir con el desarrollo integral de las personas jovenes mediante la ampliacion del acceso a actividades educativas, culturales, deportivas, recreativas, de salud fisica y emocional, asi como capacitacion, talleres, cursos en materia de prevencion de adicciones y delito, cultura ciudadana, cultura de la paz, no violencia, prevencion de conductas de riesgo, solucion pacifica de conflictos, derechos humanos y no discriminacion.</t>
  </si>
  <si>
    <t>Los jovenes residentes de la Ciudad de Mexico cuentan con mayores oportunidades para su desarrollo personal y son menos vulnerables ante las condiciones delictivas.</t>
  </si>
  <si>
    <t>Indice que mide las acciones que contribuyen con el desarrollo integral de las personas jovenes</t>
  </si>
  <si>
    <t>((Talleres realizados / Talleres programados).80) + (Apoyos economicos entregados / Apoyos economicos programados).20))</t>
  </si>
  <si>
    <t>Listas de asistencia de las personas que participan en los talleres, capacitaciones y cursos. Padron de beneficiarios.</t>
  </si>
  <si>
    <t>Para el cierre del ejercicio 2024 las condiciones de vulnerabilidad en los jovenes disminuyen 10%</t>
  </si>
  <si>
    <t>Los jovenes residentes de la Ciudad de Mexico cuentan con oportunidades para su desarrollo personal derivado de la disminucion de la vulnerabilidad ante las condiciones delictivas.</t>
  </si>
  <si>
    <t>Brindar talleres, capacitaciones y cursos en materia de prevencion de adicciones y delito, cultura ciudadana, cultura de la paz, no violencia, prevencion de conductas de riesgo, solucion pacifica de conflictos, derechos humanos y no discriminacion, educativos, culturales, salud fisica y emocional.</t>
  </si>
  <si>
    <t>Otorgar apoyos economicos a las personas facilitadoras de servicios</t>
  </si>
  <si>
    <t>S025</t>
  </si>
  <si>
    <t>Las personas jovenes de entre 12 y 29 años de colonias, barrios y pueblos con bajo indice de desarrollo social y altos indices de violencia de la Ciudad de Mexico presentan debiles competencias socioemocionales.</t>
  </si>
  <si>
    <t>Las personas jovenes de entre 12 y 29 años de colonias, barrios y pueblos con bajo indice de desarrollo social y altos indices de violencia de la Ciudad de Mexico presentan solidas competencias socioemocionales.</t>
  </si>
  <si>
    <t>31,234 personas jovenes de entre 12 y 29 años que habitan en la Ciudad de Mexico.</t>
  </si>
  <si>
    <t>Desarrollar en la poblacion joven de la Ciudad de Mexico las habilidades necesarias para prevenir factores de riesgo asi como para el cuidado de su salud fisica y emocional.</t>
  </si>
  <si>
    <t>Los jovenes de 12 a 29 años de la Cudad de Mexico cuentan con habilidades para reconocer sus Derechos Humanos y prevenir factores de riesgo.</t>
  </si>
  <si>
    <t>Indice que mide las acciones para desarrollar competencias socioemocionales en los jovenes de la Ciudad de Mexico para prevenir factores de riesgo y cuidar su salud fisica y emocional</t>
  </si>
  <si>
    <t>(( Apoyos economicos entregados / Apoyos economicos programados).50) + ( Acciones de promocion realizadas / Acciones de promocion programadas).50))</t>
  </si>
  <si>
    <t>Padron de beneficiarios. Lista de participantes en las diferentes acciones de promocion, difusion y capacitacion</t>
  </si>
  <si>
    <t>Para el cierre del ejercicio 2024 se pretende disminuir los indices de violencia y delincuencia juvenil en un 10%</t>
  </si>
  <si>
    <t>Las personas jovenes cuentan con habilidades para prevenir factores de riesgo y el cuidado de su salud fisica y emocional.</t>
  </si>
  <si>
    <t>Otorgar apoyos economicos a las personas beneficiarias para reducir la brecha de desigualdad social.</t>
  </si>
  <si>
    <t>Cordinador de Vinculacion y Planeacion de Programas a la Juventud</t>
  </si>
  <si>
    <t>Realizar acciones de promocion y difusion de los derechos humanos, y capacitacion de las personas jovenes de la Ciudad de Mexico.</t>
  </si>
  <si>
    <t>08PDPS</t>
  </si>
  <si>
    <t>Ser una instancia accesible a la ciudadania para la defensa de los derechos relacionados con las funciones publicas y prestacion de servicios a cargo de la Administracion Publica del Distrito Federal en apego a los principios de legalidad imparcialidad eficiencia honestidad oportunidad y demas principios establecidos en el Estatuto de Gobierno del Distrito Federal asi como los derechos sociales asimismo procurar y coadyudar al cumplimiento de la Ley de Propiedad en Condominio de Inmuebles para el Dristrito Federal a traves de los diferentes servicios y procedimientos que esta Ley establece a efecto a fomentar una cultura condominal.</t>
  </si>
  <si>
    <t>Permitir renovar los margenes de negociacion de los grupos organizados y de las autoridades responsables en la solucion de los problemas complejos evitando con ello se presenten situaciones de anarquia o diferencia entre el gobierno y los ciudadanos asimismo brindar a la ciudadania las herramientas necesarias para fomentar una sana convivencia en las Unidades Habitacionales a traves de la correcta aplicacion de la Ley de Propiedad en Condominio de Inmuebles para el Distrito Federal y el fomento de los derechos ciudadanos.</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</si>
  <si>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causas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y el desgaste de la cohesion social, la Procuraduria Social de la Ciudad de Mexico, promueve la cultura de exigibilidad y la difusion de los Derechos, Economicos, Sociales, Culturales y Ambientales de los capitalinos. Asimismo, brinda a la ciudadania las herramientas necesarias para fomentar la cultura de sana convivencia entre los condominos de las Unidades Habitacionales de la Ciudad de Mexico.</t>
  </si>
  <si>
    <t>Defensa de los derechos sociales de particulares, agrupaciones, asociaciones, organizaciones y organos de representacion ciudadana electos en las colonias o pueblos originarios de la Ciudad de Mexico.</t>
  </si>
  <si>
    <t>Apoyo a Unidades Habitacionales</t>
  </si>
  <si>
    <t>Deficiente programacion para los gastos administrativos necesarios para la operacion de la Procuraduria Social de la Ciudad de Mexico.</t>
  </si>
  <si>
    <t>Eficiente programacion para los gastos administrativos necesarios para la operacion de la Procuraduria Social de la Ciudad de Mexico.</t>
  </si>
  <si>
    <t>Areas administrativas y operativas de la Procuraduria Social de la Ciudad de Mexico (Direcciones Generales, Direcciones Ejecutivas, Direcciones de area, Coordinaciones y Gerencias)</t>
  </si>
  <si>
    <t>La Procuraduria Social de la Ciudad de Mexico cuenta con los recursos necesarios para el buen desarrollo de sus funciones</t>
  </si>
  <si>
    <t>Porcentaje de avance en la adquisicion de bienes y en la contratacion de servicios para atender la demanda y necesidades de todas las areas administrativas que integran la Secretaria</t>
  </si>
  <si>
    <t>Proporcionar los servicios y equipamiento necesarios, para la operatividad de la Secretaria</t>
  </si>
  <si>
    <t>Alejandro Ulage Luna</t>
  </si>
  <si>
    <t>Coordinador General Administrativo</t>
  </si>
  <si>
    <t>Procuraduria Social de la Ciudad de Mexico</t>
  </si>
  <si>
    <t>La Procuraduria Social cuenta con los recursos necesarios para cubrir con las obligaciones judiciales sin riesgos para su operacion</t>
  </si>
  <si>
    <t>Deficientes protocolos de actuacion de la PROSOC ante fenomenos naturales y antropogenicos</t>
  </si>
  <si>
    <t>Eficientes protocolos de actuacion de la PROSOC ante fenomenos naturales y antropogenicos</t>
  </si>
  <si>
    <t>Personal adscrito a las Unidades Administrativas de la Procuraduria Social</t>
  </si>
  <si>
    <t>La comunidad de la PROSOC adquieren conocimientos para un manejo adecuado de mecanismos y protocolos ante situaciones de riesgo provocados por fenomenos perturbadores</t>
  </si>
  <si>
    <t>Programas de proteccion civil elaborados. constancias de personas capacitadas en materia de proteccion civil, fotografias y listas de asistencia</t>
  </si>
  <si>
    <t>Contar con el 100% de los programas internos de proteccion civil</t>
  </si>
  <si>
    <t>Usuarios de servicios y servidores publicos de la PROSC, cuentan con conocimientos en materia de Proteccion Civil</t>
  </si>
  <si>
    <t>Elaboracion de los Programas en Materia de Proteccion Civil de los inmuebles que integran la Procuraduria Social</t>
  </si>
  <si>
    <t>S053</t>
  </si>
  <si>
    <t>303</t>
  </si>
  <si>
    <t>Rescate de Unidades Habitacionales</t>
  </si>
  <si>
    <t>Los residentes de las Unidades Habitacionales de interes social de la Ciudad de Mexico se ven afectados por el deterioro de su infraestructura</t>
  </si>
  <si>
    <t>Los residentes de las Unidades Habitacionales de interes social de la Ciudad de Mexico se benefician con el mantenimiento de su infraestructura</t>
  </si>
  <si>
    <t>1,200,000 personas que viven en Unidades Habitacionales de interes social de la Ciudad de Mexico</t>
  </si>
  <si>
    <t>1. Promover el rescate de las Unidades Habitacionales de Interes Social y Popular mediante la rehabilitacion, reconstruccion, mantenimiento, mejoramiento, e innovacion de sus areas y bienes de uso comun 2. Fomentar la participacion ciudadana para la toma de decisiones del mantenimiento y mejora de las unidades habitacionales</t>
  </si>
  <si>
    <t>Los ciudadanos que habitan en Unidades Habitacionales de interes social cuentan con una vivienda digna que mejora su calidad de vida</t>
  </si>
  <si>
    <t>Indice que mide las acciones para el rescate de los espacios publicos y el fortalecimiento de la cohesion social en las Unidades Habitacionales de la Ciudad de Mexico</t>
  </si>
  <si>
    <t>((Apoyos economicos entregados para impermeabilizacion y pintura / Apoyos economicos programados para impermeabilizacion y pintura).20) + (Apoyos economicos entregados para mantenimiento / Apoyos economicos programados para mantenimiento).20) + (Apoyos economicos entregados para rehabilitacion / Apoyos economicos programados para rehabilitacion).20)+ (Proyectos de imagen urbana entregados / proyectos de imagen urbana programados).20) + (Asesorias y capacitaciones realizadas / Asesorias y capacitaciones programadas).20))</t>
  </si>
  <si>
    <t>Actas de asambleas. Evidencia fotografica de los trabajos realizados. Padron de beneficiarios. Reportes trimestrales de las asesorias y capacitaciones otorgadas.</t>
  </si>
  <si>
    <t>Para el cierre del 2024 se espera haber concluido con el 100% de los trabajos de rehabilitacion en las Unidades Habitacionales de la Ciudad de Mexico.</t>
  </si>
  <si>
    <t>Los residentes de las Unidades Habitacionales elevan su calidad de vida a traves del rescate de los espacios publicos en la Ciudad de Mexico.</t>
  </si>
  <si>
    <t>Entrega de apoyos para acciones de impermeabilizacion y pintura.</t>
  </si>
  <si>
    <t>Mtra. Julia Bonetti Mateos</t>
  </si>
  <si>
    <t>Coordinadora General de Programas Sociales</t>
  </si>
  <si>
    <t>Entrega de apoyos para acciones de mantenimiento de herreria, escaleras y estructuras.</t>
  </si>
  <si>
    <t>Entrega de apoyos para acciones de rehabilitacion de andadores y calles.</t>
  </si>
  <si>
    <t>Realizar proyectos de imagen urbana limpieza, barrido, poda, pintura en areas comunes, desazolve y soldadura.</t>
  </si>
  <si>
    <t>Implementar asesorias y capacitaciones para la operacion de los sistemas de contacto y atencion ciudadana.</t>
  </si>
  <si>
    <t>Lic. Enrique Valverde Galeana</t>
  </si>
  <si>
    <t>Subprocurador de Defensa y Exigibilidad de los Derechos Ciudadanos</t>
  </si>
  <si>
    <t>09C001</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</si>
  <si>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</si>
  <si>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Ser la Secretaria que tenga a su cargo la disponibilidad y manejo de los recursos financieros, capital humano, asi como los materiales y de servicios generales. Asi mismo, ser la Dependencia responsable de coordinar, autorizar y controlar, la politica Financiera y Fiscal del Gobierno de la Ciudad de Mexico, bajo el ordenamiento de la planeacion economica y procuracion del bienestar social, con un elevado nivel de desempeño en la Administracion Publica Local.</t>
  </si>
  <si>
    <t>La Ciudad de Mexico es el centro politico, economico, social y cultural del pais en el cual habita una poblacion de 9,209,244 habitantes, de los cuales 4,805,017 son mujeres y 4,404,927 son hombres (INEGI,2022), al ser parte de la Zona Metropolitana del Valle de Mexico (ZMVM), el proceso de urbanizacion sobre la periferia, absorbio pueblos, ciudades pequeñas y espacios rurales, entre los cuales la poblacion se desplaza de manera cotidiana, conformando un conjunto de unidades politico-administrativas contiguas, integradas social y economicamente en un marco complejo de funcionalidad espacial. La importancia de la Ciudad de Mexico como centro de expansion del mercado interno, crecimiento industrial y servicios radica en la contribucion de $2,856,750.91 del Producto Interno Bruto (PIB) que representa el 15.8% del total de la economia nacional. Sin embargo, segun los datos del Consejo Nacional de Evaluacion de la Politica de Desarrollo Social (CONEVAL) existen 3,009,400 personas en pobreza y 400,000 personas en pobreza extrema situacion que imposibilita su acceso, ejercicio y disfrute de sus derechos debido a la desigualdad socioeconomica, por lo que es indispensable que los Recursos Publicos, espacios, bienes y servicios publicos se ejerzan y provean con un enfoque de justicia e igualdad para todas las personas, independientemente de la Demarcacion, Colonia, Barrio o Pueblo de la Capital donde habitan. Dicha situacion dificulta la cohesion social y genera desequilibrios territoriales en relacion con las desigualdades de servicios publicos y ambientales, urbanizacion, educacion, salud, inseguridad, acceso a fuentes de empleo y redes de movilidad que convierten a la Ciudad de Mexico en una metropoli donde sectores urbanos perifericos conviven y contrastan con zonas de alto desarrollo y nivel de vida. Este complejo sistema de relaciones economicas y sociales caracterizadas por una gran desigualdad de ingresos y oportunidades en la poblacion demanda que los recursos publicos se encuentren al servicio de la gente a traves de una administracion eficiente para disminuir las desigualdades, ampliar los derechos sociales y fortalecer el respeto a los derechos humanos. En este orden de ideas la Secretaria de Administracion y Finanzas de la Ciudad de Mexico es el ente facultado para dirigir la politica economica del Gobierno y fortalecer la asignacion de recursos publicos a aquellas areas que presentan mayores retos en materia de desarrollo economico y social para que los sectores sociales menos favorecidos, los ubicados en contextos de marginalidad y exclusion, fortalezcan sus capacidades, que les permitan acceder a mejores niveles de bienestar.</t>
  </si>
  <si>
    <t>La Secretaria de Administracion y Finanzas de la Ciudad de Mexico tiene como principal interes dirigir la politica economica del Gobierno de la Ciudad en materia financiera, fiscal, de gasto, de ingreso y deuda publica, con el proposito de fortalecer a esta ciudad capital, con crecimiento economico y desarrollo social de calidad, equitativo, sustentable, incluyente y sostenido.</t>
  </si>
  <si>
    <t>E191</t>
  </si>
  <si>
    <t>253</t>
  </si>
  <si>
    <t>Promocion social e imagen institucional</t>
  </si>
  <si>
    <t>La poblacion que habita en la Ciudad de Mexico desconoce los programas, acciones, servicios y campañas que ofrece el gobierno de la Ciudad de Mexico.</t>
  </si>
  <si>
    <t>La poblacion que habita en la Ciudad de Mexico conoce los programas, acciones, servicios y campañas que ofrece el gobierno de la Ciudad de Mexico.</t>
  </si>
  <si>
    <t>Poblacion que habita en la Ciudad de Mexico que asciende a un aproximado de 9,209,944 personas.</t>
  </si>
  <si>
    <t>1.Ampliar la cobertura y difusion de los programas sociales, acciones, servicios y campañas de la Ciudad de Mexico para el beneficio de la poblacion y en especial los grupos de alta vulnerabilidad. 2.Cubrir las necesidades de la Ciudadania. 3.Eficientar los canales de comunicacion y promover el ejercicio de un Gobierno abierto a los habitantes de la Ciudad de Mexico.</t>
  </si>
  <si>
    <t>La poblacion de la Ciudad de Mexico recibe los beneficios que otorga el Gobierno de la Ciudad mediante los programas, acciones, servicios y campañas sociales para incrementar su calidad de vida.</t>
  </si>
  <si>
    <t>Indice que mide el avance alcanzado a traves de la difusion de campañas en los diferentes medios de comunicacion sobre el quehacer gubernamental y logros del Gobierno de la Ciudad de Mexico.</t>
  </si>
  <si>
    <t>((Acciones, campañas, programas y servicios gubernamentales realizadas/ Acciones, campañas, programas y servicios gubernamentales programadas) * 50%) + ((Contenido editorial, grafico, audiovisual y multimedia sobre programas, servicios y acciones del Gobierno de la Ciudad de Mexico realizado/ Contenido editorial, grafico, audiovisual y multimedia sobre programas, servicios y acciones del Gobierno de la Ciudad de Mexico programado)* 50%)</t>
  </si>
  <si>
    <t>Testigos entregados por parte de los medios masivos de comunicacion sobre las campañas difundidas y en resguardo de la Coordinacion General de Comunicacion Ciudadana.</t>
  </si>
  <si>
    <t>Para 2024 incrementar la cobertura de difusion de programas, servicios y acciones gubernamentales en un 10%</t>
  </si>
  <si>
    <t>Los programas, servicios y acciones sociales son entregados a la poblacion que habita en las zonas de mayor rezago social y de alta vulnerabilidad de la Ciudad de Mexico.</t>
  </si>
  <si>
    <t>Difusion de acciones, programas y servicios gubernamentales.</t>
  </si>
  <si>
    <t>Nadia Paulina Silva Rodriguez</t>
  </si>
  <si>
    <t>Coordinadora General de Comunicacion Ciudadana</t>
  </si>
  <si>
    <t>Validar el contenido editorial, grafico, audiovisual y multimedia sobre programas, servicios y acciones del Gobierno de la Ciudad de Mexico.</t>
  </si>
  <si>
    <t>E192</t>
  </si>
  <si>
    <t>036</t>
  </si>
  <si>
    <t>Emision de dictamenes y avaluos</t>
  </si>
  <si>
    <t>Los entes publicos de la Ciudad de Mexico realizan un deficiente control y aprovechamiento inmobiliario.</t>
  </si>
  <si>
    <t>Los entes publicos de la Ciudad de Mexico realizan un eficiente control y aprovechamiento inmobiliario.</t>
  </si>
  <si>
    <t>97 entes publicos de la Ciudad de Mexico.</t>
  </si>
  <si>
    <t>1.Mejorar el uso y aprovechamiento del patrimonio inmobiliario de la Ciudad de Mexico por medio de las capacidades fisicas institucionales de la Administracion Publica de la Ciudad de Mexico. 2.Garantizar la oportunidad y transparencia en dictamenes valuatorios, asi como de las concesiones, permisos y autorizaciones brindados respecto de inmuebles propiedad de la Ciudad de Mexico.</t>
  </si>
  <si>
    <t>La poblacion de la Ciudad de Mexico se beneficia por la disminucion de gastos administrativos del uso y aprovechamiento de bienes inmuebles propiedad de la Ciudad de Mexico.</t>
  </si>
  <si>
    <t>Indice que mide el avance en la Gestion del Patrimonio Inmobiliario del Gobierno de la Ciudad de Mexico.</t>
  </si>
  <si>
    <t>(((Dictamenes valuatorios ejercidos/dictamenes valuatorios programados) *.25) + ((Arrendamientos, concesiones y permisos solicitados/Arrendamientos, concesiones y permisos autorizados) *.25) + ((Avance en la Actualizacion del Registro del patrimonio inmobiliario/ Actualizacion del Registro del patrimonio inmobiliario programado) *.25) + ((Regularizacion del uso de inmuebles ejercida/ Regularizacion del uso de inmuebles programada) *.25))</t>
  </si>
  <si>
    <t>Dictamenes Valuatorios, concesiones y permisos en resguardo de la Direccion General de Patrimonio Inmobiliario.</t>
  </si>
  <si>
    <t>Para 2024 optimizar los recursos del gobierno en un 10% derivado de las transacciones inmobiliarias de la Ciudad de Mexico.</t>
  </si>
  <si>
    <t>Las operaciones inmobiliarias de la Administracion Publica del Gobierno de la Ciudad de Mexico, incrementan el beneficio en la Ciudadania derivado del buen uso y su explotacion.</t>
  </si>
  <si>
    <t>Supervision, emision y seguimiento de dictamenes valuatorios.</t>
  </si>
  <si>
    <t>Jorge Enrique Espinosa Ramirez</t>
  </si>
  <si>
    <t>Director Ejecutivo de Avaluos</t>
  </si>
  <si>
    <t>Registro de arrendamientos, concesiones y permisos del patrimonio inmobiliario de la Ciudad de Mexico.</t>
  </si>
  <si>
    <t>Andrea Gonzalez Hernandez</t>
  </si>
  <si>
    <t>Directora General de Patrimonio Inmobiliario</t>
  </si>
  <si>
    <t>Actualizacion del Registro del patrimonio inmobiliario de la Ciudad de Mexico.</t>
  </si>
  <si>
    <t>Regularizacion del uso de inmuebles propiedad de la Administracion Publica de la Ciudad de Mexico.</t>
  </si>
  <si>
    <t>Asuntos Financieros Y Hacendarios</t>
  </si>
  <si>
    <t>Asuntos Hacendarios</t>
  </si>
  <si>
    <t>Deficiente programacion para los gastos administrativos necesarios para la operacion de la Secretaria de Administracion y Finanzas de la Ciudad de Mexico.</t>
  </si>
  <si>
    <t>Eficiente programacion para los gastos administrativos necesarios para la operacion de la Secretaria de Administracion y Finanzas de la Ciudad de Mexico.</t>
  </si>
  <si>
    <t>Areas administrativas y operativas de la Secretaria de Administracion y Finanzas de la Ciudad de Mexico Direcciones Generales, Direcciones Ejecutivas, Direcciones de area, Coordinaciones y Gerencias.</t>
  </si>
  <si>
    <t>1.Programar y presupuestar el recurso suficiente para cubrir los gastos de operacion. 2.Dotar de los recursos materiales, tecnologicos e infraestructura adecuada para el desempeño de sus actividades.</t>
  </si>
  <si>
    <t>La Secretaria de Administracion y Finanzas cuenta con los recursos necesarios para el buen desarrollo de sus funciones.</t>
  </si>
  <si>
    <t>Porcentaje de avance en la adquisicion de bienes y en la contratacion de servicios para atender la demanda y necesidades de todas las areas administrativas que integran la Secretaria de Administracion y Finanzas.</t>
  </si>
  <si>
    <t>(Bienes adquiridos y servicios contratados/Bienes y servicios programados a adquirir) *100)</t>
  </si>
  <si>
    <t>Informes, entregables, remisiones elaboradas por la Secretaria de Administracion y Finanzas.</t>
  </si>
  <si>
    <t>La Secretaria de Administracion y Finanzas cuenta con condiciones para el desempeño de sus funciones a traves de la disponibilidad de bienes y herramientas optimas.</t>
  </si>
  <si>
    <t>Proporcionar los insumos y herramientas necesarias a traves de la adquisicion de bienes y la contratacion de servicios para atender la demanda y necesidades de las oficinas de la Secretaria de Administracion y Finanzas.</t>
  </si>
  <si>
    <t>Luis Corral Zavala</t>
  </si>
  <si>
    <t>Secretaria de Administracion y Finanzas de la Ciudad de Mexico.</t>
  </si>
  <si>
    <t>La Secretaria de Administracion y Finanzas de la Ciudad de Mexico cuenta con los recursos necesarios para cubrir con las obligaciones judiciales sin riesgos para su operacion.</t>
  </si>
  <si>
    <t>(Laudos atendidos por la SAF / Laudos programados) *100</t>
  </si>
  <si>
    <t>Israel Teodoro Guzman Salinas</t>
  </si>
  <si>
    <t>Director de asuntos laborales en la Direccion General de Administracion y Finanzas</t>
  </si>
  <si>
    <t>Deficientes protocolos de actuacion de la SAF ante fenomenos naturales y antropogenicos.</t>
  </si>
  <si>
    <t>Eficientes protocolos de actuacion de la SAF ante fenomenos naturales y antropogenicos.</t>
  </si>
  <si>
    <t>Personal adscrito a las Unidades Administrativas de la Secretaria de Administracion y Finanzas, asi como a los usuarios que asisten a sus instalaciones.</t>
  </si>
  <si>
    <t>El personal de la SAF adquiere conocimientos para un manejo adecuado de mecanismos y protocolos ante situaciones de riesgo provocados por fenomenos perturbadores.</t>
  </si>
  <si>
    <t>indice que mide el avance de elaboracion de programas de proteccion civil y el avance de numero de capacitaciones en materia de proteccion civil.</t>
  </si>
  <si>
    <t>(((programas de proteccion civil elaborados/ programas de proteccion civil programados) * 0.40) + ((numero de capacitaciones realizadas/ capacitaciones programadas)*0.60))</t>
  </si>
  <si>
    <t>Programas de proteccion civil elaborados, Constancias de personas capacitadas en materia de proteccion civil, fotografias y listas de asistencia.</t>
  </si>
  <si>
    <t>Usuarios de servicios y servidores publicos de la SAF, cuentan con conocimientos en materia de Proteccion Civil.</t>
  </si>
  <si>
    <t>Elaboracion de los Programas en Materia de Proteccion Civil de los inmuebles que integran a la Secretaria de Administracion y Finanzas.</t>
  </si>
  <si>
    <t>David Armenta Lara</t>
  </si>
  <si>
    <t>Director de Servicios Generales</t>
  </si>
  <si>
    <t>O004</t>
  </si>
  <si>
    <t>Usuarios internos y externos de las plataformas tecnologicas de la Secretaria de Administracion y Finanzas cuentan con servicios digitales deficientes.</t>
  </si>
  <si>
    <t>Usuarios internos y externos de las plataformas tecnologicas de la Secretaria de Administracion y Finanzas cuentan con servicios digitales eficientes.</t>
  </si>
  <si>
    <t>Usuarios internos y externos de las plataformas tecnologicas de la Secretaria de Administracion y Finanzas.</t>
  </si>
  <si>
    <t>1.Mejorar la conectividad y calidad de los servicios a los usuarios de las plataformas tecnologicas de la Secretaria de Administracion y Finanzas. 2.Eficientar el servicio publico e interaccion con el gobierno por medio de herramientas digitales que reduzcan costos de transaccion y tiempo requeridos. 3.Generar las condiciones optimas por medio de la integracion, eficacia y actualizacion de servicios a la poblacion por medio del mantenimiento y soporte de la infraestructura de computo, comunicaciones y Tecnologias de la Informacion y Comunicacion de la Secretaria de Administracion y Finanzas.</t>
  </si>
  <si>
    <t>Los usuarios internos y externos de las plataformas tecnologicas de la Secretaria de Administracion y Finanzas se benefician con herramientas amigables de interaccion tecnologica.</t>
  </si>
  <si>
    <t>Indice que mide el avance de satisfaccion en los servicios de tecnologias de informacion y comunicaciones brindado a los trabajadores del Gobierno de la Ciudad de Mexico, asi como a los ciudadanos que hacen uso de tales servicios.</t>
  </si>
  <si>
    <t>(((Renovacion, mantenimiento y soporte a la infraestructura de computo realizado/ Renovacion, mantenimiento y soporte a la infraestructura de computo programado) *.20) + ((Servicios de atencion de soporte tecnico realizados/Servicios de atencion de soporte tecnico programados) *.20) +((Lineamientos generales en materia de Seguridad de la Informacion emitidos/Lineamientos generales en materia de Seguridad de la Informacion programados) *.20) + ((Avance ejercido en la actualizacion de la infraestructura del hospedamiento de los sistemas de operacion/Avance programado en la actualizacion de la infraestructura del hospedamiento de los sistemas de operacion) *.20)+ ((Avance ejercido en la renovacion y actualizacion del servicio de la plataforma para Base de Datos que contiene padrones/Avance programado en la renovacion y actualizacion del servicio de la plataforma para Base de Datos que contiene padrones) *.20))</t>
  </si>
  <si>
    <t>Reportes de entrega elaborados por la Direccion General de Tecnologias y Comunicaciones.</t>
  </si>
  <si>
    <t>Para 2024 incrementar el 10% la integracion de servicios tecnologicos e informaticos.</t>
  </si>
  <si>
    <t>Se eficientan los costos de transaccion y los tiempos requeridos en los servicios tecnologicos e informaticos.</t>
  </si>
  <si>
    <t>Renovacion, mantenimiento y soporte a la infraestructura de computo de la Secretaria de Administracion y Finanzas.</t>
  </si>
  <si>
    <t>Julio Cesar Delgado Garcia</t>
  </si>
  <si>
    <t>Director de Atencion y Servicios Informaticos</t>
  </si>
  <si>
    <t>Proporcionar servicios de atencion de soporte tecnico a la Secretaria de Administracion y Finanzas.</t>
  </si>
  <si>
    <t>Ignacio Ruiz Villaran</t>
  </si>
  <si>
    <t>Director Ejecutivo de Comunicaciones y Servicios de Infraestructura</t>
  </si>
  <si>
    <t>Emision de Lineamientos generales en materia de Seguridad de la Informacion.</t>
  </si>
  <si>
    <t>Antonio Garcia Morales</t>
  </si>
  <si>
    <t>Coordinador de Calidad y Seguridad Informatica</t>
  </si>
  <si>
    <t>Actualizacion de la infraestructura del hospedamiento de los sistemas de operacion de las Unidades Administrativas de la Secretaria de Administracion y Finanzas.</t>
  </si>
  <si>
    <t>Renovacion y actualizacion del servicio de la plataforma para Base de Datos que contiene padrones de ingresos, de nomina y catastral.</t>
  </si>
  <si>
    <t>Monica Lopez Hurtado</t>
  </si>
  <si>
    <t>Directora Ejecutiva de Desarrollo y Operacion de Sistemas</t>
  </si>
  <si>
    <t>O007</t>
  </si>
  <si>
    <t>001</t>
  </si>
  <si>
    <t>Funcion publica y buen gobierno</t>
  </si>
  <si>
    <t>Los deficientes procesos organizacionales afectan el funcionamiento de la Administracion Publica de la Ciudad de Mexico.</t>
  </si>
  <si>
    <t>Los eficientes procesos organizacionales benefician el funcionamiento de la Administracion Publica de la Ciudad de Mexico.</t>
  </si>
  <si>
    <t>97 entes de la Administracion Publica de la Ciudad de Mexico.</t>
  </si>
  <si>
    <t>1.Fortalecer la calidad de los servicios brindados por los servidores publicos que permita beneficiar a la poblacion. 2.Dictaminar las estructuras organizacionales de los entes publicos de la Ciudad de Mexico. 3.Mejorar la funcion publica a traves de procesos claros y precisos.</t>
  </si>
  <si>
    <t>La reduccion de costos administrativos derivada de las eficientes estructuras organizacionales beneficia a la poblacion de la Ciudad de Mexico con el incremento de la oferta de bienes y servicios que se les otorgan.</t>
  </si>
  <si>
    <t>Indice que mide el avance de los 480 Dictamenes y alcances a la Estructura Organica, registros de Manuales Administrativos, Especificos de Operacion, Especiales y Dictamenes de Procedencia de Honorarios (Folios Mayores), asi como el avance de las acciones enfocadas a la evaluacion de aspirantes a ocupar cargos o servidores publicos que sean promovidos en la Administracion Publica de la Ciudad de Mexico para que cuenten con una evaluacion integral.</t>
  </si>
  <si>
    <t>(((Dictamenes Organizacionales y Manuales realizados/Dictamenes Organizacionales y Manuales programados) *.50) + ((Evaluaciones ejercidas/Evaluaciones programadas) *.50))</t>
  </si>
  <si>
    <t>Dictamenes de Estructura Organica Publicados en la Gaceta Oficial de la Ciudad de Mexico, asi como fisicamente en la Direccion Ejecutiva de Dictaminacion y Procedimientos Organizacionales. Dictamenes de Evaluacion y Evidencia documental bajo resguardo de la Direccion Ejecutiva de Administracion de Personal y Derechos Humanos en la Direccion General de Administracion de Personal y Desarrollo Administrativo.</t>
  </si>
  <si>
    <t>Incrementar para 2024 el 10% en la eficiencia de la elaboracion de dictamenes y evaluacion profesional.</t>
  </si>
  <si>
    <t>El gobierno de la Ciudad de Mexico trabaja de manera eficiente para el beneficio de la poblacion.</t>
  </si>
  <si>
    <t>Actualizacion de los Dictamenes de Estructuras Organizacionales y Manuales Administrativos y de Organizacion.</t>
  </si>
  <si>
    <t>Raquel Chamorro de la Rosa</t>
  </si>
  <si>
    <t>Directora Ejecutiva de Dictaminacion y Procedimientos Organizacionales</t>
  </si>
  <si>
    <t>Evaluacion profesional de los Servidores Publicos de la Administracion Publica de la Ciudad de Mexico.</t>
  </si>
  <si>
    <t>Natalia Marina Dettler</t>
  </si>
  <si>
    <t>Directora Ejecutiva de Desarrollo de Personal y Derechos Humanos</t>
  </si>
  <si>
    <t>P014</t>
  </si>
  <si>
    <t>056</t>
  </si>
  <si>
    <t>Planeacion y control del gasto</t>
  </si>
  <si>
    <t>Los procesos para la ejecucion de los recursos publicos de los Entes del Gobierno de la Ciudad de Mexico son ineficaces, ineficientes y con opacidad.</t>
  </si>
  <si>
    <t>Los procesos para la ejecucion de los recursos publicos de los Entes del Gobierno de la Ciudad de Mexico son eficaces, eficientes y con transparencia.</t>
  </si>
  <si>
    <t>Las 97 Unidades Responsables del Gasto de la Ciudad de Mexico.</t>
  </si>
  <si>
    <t>1.Orientacion del gasto hacia resultados para incrementar la cobertura y calidad de los bienes y servicios publicos otorgados a la poblacion de la Ciudad de Mexico. 2.Implementar acciones que permitan alcanzar un optimo ejercicio del gasto publico por medio de una politica eficiente que logre cumplir objetivos y metas. 3.Mejorar la calidad y agilidad de la informacion que la poblacion consulta por medio de datos abiertos y formatos accesibles para fortalecer la transparencia y rendicion de cuentas de los recursos publicos de la Ciudad de Mexico.</t>
  </si>
  <si>
    <t>La poblacion de la Ciudad de Mexico incrementa su calidad de vida y bienestar por medio de la obtencion de mas y mejores servicios de calidad.</t>
  </si>
  <si>
    <t>Indice que mide el avance en la implementacion del PBR-SED, la integracion del anteproyecto de presupuesto de egresos, seguimiento y control del gasto, registro del gasto, asi como, la actualizacion de la normatividad aplicable y el avance en la rendicion de cuentas.</t>
  </si>
  <si>
    <t>(( MIR monitoreadas/MIR Programadas)*.12) + ((Avance en el Proceso de Evaluacion)*.11)+ ((Pp que haya respondido a los ASM emitidos/ Total Pp con ASM emitidos)*.11) +((Integracion del Anteproyecto de Presupuesto de Egresos)*.11)+((Numero de publicaciones de los Estados Financieros realizados/(Numero de publicaciones de los Estados Financieros programados)*.11) +((Numero de Informes de Avances Trimestrales y la Cuenta Publica entregados al Congreso de la Ciudad de Mexico/Numero de Informes de Avances Trimestrales y la Cuenta Publica programados para ser entregados al Congreso de la Ciudad de Mexico programados) *.11)+((Numero de atenciones a las Auditorias ASF Y AS de la Ciudad de Mexico a la SAF, o cualquier Organo de Control /(Numero de solicitudes a las Auditorias ASF Y AS de la Ciudad de Mexico a la SAF, o cualquier Organo de Control programadas)*.11)+((Avance del Registro Presupuestal por medio de documentos de gasto)*.11) +((Modificaciones a la normatividad emitidas/Modificaciones a la normatividad programadas)*.11))</t>
  </si>
  <si>
    <t>En la seccion de Avance PbR-SED del micrositio de PbR-SED http://procesos.finanzas.cdmx.gob.mx/pbr_new/Bienvenida o http://www.finanzas.cdmx.gob.mx/servicios y https://servidoresx3.finanzas.cdmx.gob.mx/documentos/iapp.html</t>
  </si>
  <si>
    <t>Al cierre del ciclo 2024, se espera tener un avance del 90% de la implementacion del PbR-SED en la Ciudad de Mexico.</t>
  </si>
  <si>
    <t>Alcanzar un optimo ejercicio del gasto publico al termino del año 2024, para mejorar el bienestar y calidad de vida de la poblacion que vive en la Ciudad de Mexico.</t>
  </si>
  <si>
    <t>Monitoreo a Matrices de Indicadores para Resultados para los Programas Presupuestarios de las 97 URG.</t>
  </si>
  <si>
    <t>Claudia Segovia Tellez</t>
  </si>
  <si>
    <t>Directora Ejecutiva de Implementacion del Presupuesto Basado en Resultados y Evaluacion del Desempeño</t>
  </si>
  <si>
    <t>Coordinacion para la realizacion de las evaluaciones del Programa Anual de Evaluacion y la publicacion de sus resultados.</t>
  </si>
  <si>
    <t>Atencion de los Aspectos Susceptibles de Mejora.</t>
  </si>
  <si>
    <t>Integracion de los Anteproyectos de Egresos de la Ciudad de Mexico.</t>
  </si>
  <si>
    <t>Publicar los Estados Financieros que estable la Ley de Disciplina Financiera y la Ley General de Contabilidad Gubernamental.</t>
  </si>
  <si>
    <t>Elizabeth de la Luz Barragan Vargas</t>
  </si>
  <si>
    <t>Directora Ejecutiva de Armonizacion Contable</t>
  </si>
  <si>
    <t>Entregar en tiempo y forma al Congreso de la Ciudad de Mexico los 4 Informes de Avances Trimestrales, asi como la Cuenta Publica.</t>
  </si>
  <si>
    <t>Elizabeth Medina Martinez</t>
  </si>
  <si>
    <t>Directora Ejecutiva de Integracion de Informes de Rendicion de Cuentas</t>
  </si>
  <si>
    <t>Coordinar con las 97 URG la atencion de las Auditorias que efectua la Auditoria Superior de la Federacion y de la Ciudad de Mexico o cualquier otro organo fiscalizador.</t>
  </si>
  <si>
    <t>Marisol Martinez Lugo</t>
  </si>
  <si>
    <t>Directora Ejecutiva de Atencion y Seguimiento de Auditorias</t>
  </si>
  <si>
    <t>Registro Presupuestal por medio de documentos de gasto.</t>
  </si>
  <si>
    <t>Juan Manuel Hermida Escobedo / Ramon Ley Becerra</t>
  </si>
  <si>
    <t>Director General de Gasto Eficiente A / Direccion General de Gasto Eficiente B</t>
  </si>
  <si>
    <t>Emision, actualizacion y modificacion de normatividad en materia presupuestal.</t>
  </si>
  <si>
    <t>Juan Carlos Jaramillo Rojas</t>
  </si>
  <si>
    <t>Director Ejecutivo de Normativa Presupuestaria</t>
  </si>
  <si>
    <t>P026</t>
  </si>
  <si>
    <t>011</t>
  </si>
  <si>
    <t>Politica fiscal y tributaria</t>
  </si>
  <si>
    <t>Deficientes politicas tributarias impiden aumentar la base efectiva de recaudacion fiscal en la Ciudad de Mexico.</t>
  </si>
  <si>
    <t>Eficientes politicas tributarias permiten aumentar la base efectiva de recaudacion fiscal en la Ciudad de Mexico.</t>
  </si>
  <si>
    <t>Gobierno de la Ciudad de Mexico.</t>
  </si>
  <si>
    <t>1.Eficientar la politica fiscal y hacendaria de la Ciudad de Mexico en beneficio de la mejora de los servicios brindados a la poblacion. 2.Defender los intereses de la Hacienda Publica en los juicios que se promuevan en contra de actos emitidos por autoridades locales. 3.Investigar y dar seguimiento a delitos financieros. 4.Asesoria especializada en temas publicos y hacendarios.</t>
  </si>
  <si>
    <t>La poblacion de la Ciudad de Mexico incrementa su calidad de vida por el acceso a mas y mejores bienes y servicios publicos derivados del crecimiento de las arcas del gobierno.</t>
  </si>
  <si>
    <t>Indice que mide el avance de las acciones para la efectiva recaudacion y combate a la elusion y evasion fiscal en la Ciudad de Mexico.</t>
  </si>
  <si>
    <t>((Registro de pago de contribuciones en las oficinas tributarias y auxiliares realizados/ Registro de pago de contribuciones en las oficinas tributarias y auxiliares programados)* 12) + ((Actualizacion de los padrones de Contribuyentes realizada/ Actualizacion de los padrones de Contribuyentes programada)* 11%) + ((Resolucion de compensaciones de pago, expedicion de constancias, certificaciones, liquidaciones de ingresos locales y cuentas por liquidar realizados/ Resolucion de compensaciones de pago, expedicion de constancias, certificaciones, liquidaciones de ingresos locales y cuentas por liquidar programados)* 11%) + ((Emision y publicacion de procedimientos y lineamientos administrativos, resoluciones y acuerdos de caracter general realizadas/ Emision y publicacion de procedimientos y lineamientos administrativos, resoluciones y acuerdos de caracter general programadas)* 11%) + ((Emision y distribucion de Declaracion de valor catastral y boletas de derechos por suministro de agua realizadas/ Emision y distribucion de Declaracion de valor catastral y boletas de derechos por suministro de agua programadas)* 11%) + ((Programas de fiscalizacion realizados/ Programas de fiscalizacion programados)* 11%) + ((Inspeccion, revision, control, programacion y vigilancia del cumplimiento de los contribuyentes realizadas/ Inspeccion, revision, control, programacion y vigilancia del cumplimiento de los contribuyentes programadas)* 11%) + ((Resoluciones, Acuerdos de Caracter General, solicitudes de investigacion y opinion en materia juridica, fiscal y presupuestal relacionados con la Hacienda Publica realizadas/ Resoluciones, Acuerdos de Caracter General, solicitudes de investigacion y opinion en materia juridica, fiscal y presupuestal relacionados con la Hacienda Publica programadas)* 11%) + ((Tramites de prescripcion, caducidad, exencion, condonacion, validacion de polizas de fianza, edictos, recursos administrativos y revocacion de contribuciones locales y federales en impuestos coordinados realizados/ Tramites de prescripcion, caducidad, exencion, condonacion, validacion de polizas de fianza, edictos, recursos administrativos y revocacion de contribuciones locales y federales en impuestos coordinados programados)* 11%)</t>
  </si>
  <si>
    <t>Documentos de conclusion de tramites elaborados por la subtesoreria de Administracion Tributaria, Subtesoreria de Fiscalizacion, Subtesoreria de Catastro y Padron Territorial Procuraduria Fiscal, Reportes electronico generado por la Direccion de Analisis Patrimonial y Economico y Expedientillos de cada uno de los juicios de extincion de dominio.</t>
  </si>
  <si>
    <t>Al 2024 eficientar la politica fiscal y hacendaria de la Ciudad de Mexico.</t>
  </si>
  <si>
    <t>Se consolida el acceso a mas y mejores bienes y servicios a la poblacion de la Ciudad de Mexico.</t>
  </si>
  <si>
    <t>Registro del pago de contribuciones en las oficinas tributarias y auxiliares.</t>
  </si>
  <si>
    <t>Leonardo Meza Villarreal</t>
  </si>
  <si>
    <t>Director de Contabilidad y Control de Ingresos</t>
  </si>
  <si>
    <t>Actualizacion de los padrones de Contribuyentes de todo tipo de contribuciones.</t>
  </si>
  <si>
    <t>Danna Berenice Jimenez Garcia</t>
  </si>
  <si>
    <t>Directora de Registro</t>
  </si>
  <si>
    <t>Resolucion de compensaciones de pago, expedicion de constancias, certificaciones, liquidaciones de ingresos locales y cuentas por liquidar.</t>
  </si>
  <si>
    <t>Jose Antonio Heras Samaniego</t>
  </si>
  <si>
    <t>Director de Atencion y Procesos Referentes a Servicios Tributarios</t>
  </si>
  <si>
    <t>Emision y publicacion de procedimientos y lineamientos administrativos, resoluciones y acuerdos de caracter general.</t>
  </si>
  <si>
    <t>Jesus Alberto Ledesma Lomeli</t>
  </si>
  <si>
    <t>Director de Normatividad</t>
  </si>
  <si>
    <t>Emision y distribucion de Declaracion de valor catastral y boletas de derechos por suministro de agua.</t>
  </si>
  <si>
    <t>Dionicio Rosas Flores</t>
  </si>
  <si>
    <t>Subtesorero de Catastro y Padron Teritorial</t>
  </si>
  <si>
    <t>Elaboracion de Programas de fiscalizacion.</t>
  </si>
  <si>
    <t>Roberto Sanciprian Plata</t>
  </si>
  <si>
    <t>Subtesorero de Fiscalizacion</t>
  </si>
  <si>
    <t>Inspeccion, revision, control, programacion y vigilancia del cumplimiento de los contribuyentes que omiten sus obligaciones y atribuciones de creditos fiscales.</t>
  </si>
  <si>
    <t>Jose Luis Garcia Ramirez/Alejandro Efrain Garcia Martos</t>
  </si>
  <si>
    <t>Director de Procesos de Auditoria/Director de Verificaciones Fiscales</t>
  </si>
  <si>
    <t>Elaboracion de Resoluciones, Acuerdos de Caracter General, solicitudes de investigacion y opinion en materia juridica, fiscal y presupuestal relacionados con la Hacienda Publica de la Ciudad de Mexico.</t>
  </si>
  <si>
    <t>Jose Manuel Calva Merino</t>
  </si>
  <si>
    <t>Subprocurador de Legislacion y Consulta</t>
  </si>
  <si>
    <t>Resolucion de tramites de prescripcion, caducidad, exencion, condonacion, validacion de polizas de fianza, edictos, recursos administrativos y revocacion de contribuciones locales y federales en impuestos coordinados.</t>
  </si>
  <si>
    <t>Uriel Martinez Solis</t>
  </si>
  <si>
    <t>Subprocurador de Recursos Administrativos y Autorizaciones</t>
  </si>
  <si>
    <t>09PDLR</t>
  </si>
  <si>
    <t>Lograr una administracion eficiente y eficaz del otorgamiento oportuno de las pensiones, jubilaciones, prestaciones economicas, servicios sociales y culturales en beneficio de los trabajadores a lista de raya, sus jubilados, pensionados y empleados; bajo los principios de equidad, igualdad y respeto a los derechos humanos.</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</si>
  <si>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</si>
  <si>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El deterioro de las prestaciones de los trabajadores a lista de raya se hizo patente en la degradacion de sus condiciones laborales, en la desercion de sus integrantes y el debilitamiento institucional, por lo que no se ven cubiertas las prestaciones sociales de estos trabajadores, generando pocas probabilidades de mantener su nivel de vida. Por lo anterior la Caja de Prevision para Trabajadores a Lista de Raya es el medio por el cual se fortalece el pleno ejercicio de las prestaciones sociales de sus derechohabientes.</t>
  </si>
  <si>
    <t>Proporcionar las prestaciones relativas a jubilaciones y pensiones; prestamos personales a corto, mediano plazo y escolares; creditos con garantia hipotecaria,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t>
  </si>
  <si>
    <t>E195</t>
  </si>
  <si>
    <t>309</t>
  </si>
  <si>
    <t>Atencion social y economica a pensionados, jubilados y personal activo</t>
  </si>
  <si>
    <t>Las personas derechohabientes pertenecientes a la Caja de Prevision para Trabajadores a Lista de Raya cuentan con un esquema de proteccion social fragil.</t>
  </si>
  <si>
    <t>Las personas derechohabientes pertenecientes a la Caja de Prevision para Trabajadores a Lista de Raya cuentan con un esquema de proteccion social fuerte.</t>
  </si>
  <si>
    <t>Las personas derechohabientes pertenecientes a la Caja de Prevision para Trabajadores a Lista de Raya que ascienden a 52,708 activos y 22,600 pensionados y jubilados.</t>
  </si>
  <si>
    <t>1.Ampliar la cobertura y calidad de prestaciones sociales. 2.Incrementar el nivel de salud fisica y mental de los derechohabientes.</t>
  </si>
  <si>
    <t>Las personas derechohabientes pertenecientes a la Caja de Prevision para Trabajadores a Lista de Raya incrementan su calidad de vida mediante prestaciones sociales recibidas.</t>
  </si>
  <si>
    <t>Indice que mide los avances de las acciones programadas, lo cual permite identificar el grado de cumplimiento de las metas, para tener los elementos de toma de decisiones de correccion o de seguimiento.</t>
  </si>
  <si>
    <t>(((Prestamos y creditos escolares e hipotecarios autorizados/Prestamos y creditos escolares e hipotecarios solicitados) *.20) + ((Solicitudes de devolucion del fondo de vivienda atendidas/ Solicitudes de devolucion del fondo de vivienda ingresadas) *.20) + ((Solicitudes de pago de marcha atendidas/ Solicitudes de pago de marcha ingresadas) *.20) + ((Actividades recreativas y culturales concluidas/Actividades recreativas y culturales programadas) *.20) + ((Solicitudes de servicio medico atendidas/Solicitudes de servicio medico ingresadas) *.20))</t>
  </si>
  <si>
    <t>Portal de Transparencia de CAPTRALIR http://data.captralir.cdmx.gob.mx/index.php/transparencia_2017/articulos/art123_1.html</t>
  </si>
  <si>
    <t>Para 2024 incrementar el 10% la cobertura de prestaciones sociales.</t>
  </si>
  <si>
    <t>Beneficiar al mayor numero de jubilados y pensionados asi como a trabajadores activos de nomina 5 y empleados de esta Entidad, otorgando creditos y bienestar social en apego a la normatividad vigente mejorando su nivel de vida y la economia familiar.</t>
  </si>
  <si>
    <t>Otorgar prestamos y creditos escolares e hipotecarios.</t>
  </si>
  <si>
    <t>Lic. Paola Gissel Laborde Bernal</t>
  </si>
  <si>
    <t>Directora de Prestaciones y Bienestar Social</t>
  </si>
  <si>
    <t>Atencion de las solicitudes de devolucion del fondo de vivienda.</t>
  </si>
  <si>
    <t>Solventar solicitudes de pago de marcha.</t>
  </si>
  <si>
    <t>Ofertar actividades recreativas y culturales.</t>
  </si>
  <si>
    <t>Brindar servicio medico subrogado.</t>
  </si>
  <si>
    <t>J001</t>
  </si>
  <si>
    <t>170</t>
  </si>
  <si>
    <t>Administracion del sistema de pensiones y jubilaciones</t>
  </si>
  <si>
    <t>Aumento de la vulnerabilidad economica y social de las personas pensionadas y jubiladas pertenecientes a la Caja de Prevision para Trabajadores a Lista de Raya.</t>
  </si>
  <si>
    <t>Disminucion de la vulnerabilidad economica y social de las personas pensionadas y jubiladas pertenecientes a la Caja de Prevision para Trabajadores a Lista de Raya.</t>
  </si>
  <si>
    <t>Personas pensionadas y jubiladas perteneciente a la Caja de Prevision para Trabajadores a Lista de Raya que ascienden a 22,600 pensionados y jubilados.</t>
  </si>
  <si>
    <t>Registrar, controlar y pagar las obligaciones conforme al Reglamento Interno que fija las Condiciones de Trabajo de los Empleados de la Caja de Prevision para Trabajadores a Lista de Raya.</t>
  </si>
  <si>
    <t>El personal pensionado y jubilado perteneciente a la Caja de Prevision para Trabajadores a Lista de Raya incrementa su calidad de vida mediante la obtencion de pagos por concepto de pensiones y jubilaciones.</t>
  </si>
  <si>
    <t>Indice que mide los avances del pago de pensiones y jubilaciones.</t>
  </si>
  <si>
    <t>(((Numero de pensiones o jubilaciones de primera vez pagadas/Numero de pensiones o jubilaciones de primera vez programadas en el año para ser pagadas) *.01) + ((Numero de pases de supervivencia realizados a jubilados y pensionados en el periodo/Numero de pases de supervivencia a jubilados y pensionados programados en el año) *.07) + ((Numero de pensiones o jubilaciones pagadas en el periodo/Numero de pensiones o jubilaciones programadas a pagar en el año) *.92))</t>
  </si>
  <si>
    <t>Portal de Transparencia de la CAPTRALIR http://data.captralir.cdmx.gob.mx/index.php/transparencia_2017/articulos/art123_1.html</t>
  </si>
  <si>
    <t>Para 2024 pagar el 100% de pensiones y jubilaciones nuevas y actuales.</t>
  </si>
  <si>
    <t>Para 2024 se consolida que los Jubilados y Pensionados reciban una remuneracion que proporcione una calidad de vida digna, que permita a los derechohabientes hacer frente a sus necesidades basicas y tener bienestar social.</t>
  </si>
  <si>
    <t>Otorgar pensiones o jubilaciones de primera vez.</t>
  </si>
  <si>
    <t>Realizar el pase de supervivencia de los beneficiarios de pensiones o jubilaciones.</t>
  </si>
  <si>
    <t>Realizar el pago de nomina a beneficiarios de pensiones y jubilaciones.</t>
  </si>
  <si>
    <t>Deficiente programacion para los gastos administrativos necesarios para la operacion de la Caja de Prevision para Trabajadores a Lista de Raya de la Ciudad de Mexico.</t>
  </si>
  <si>
    <t>Eficiente programacion para los gastos administrativos necesarios para la operacion de la Caja de Prevision para Trabajadores a Lista de Raya de la Ciudad de Mexico.</t>
  </si>
  <si>
    <t>Areas administrativas y operativas de la Caja de Prevision para Trabajadores a Lista de Raya de la Ciudad de Mexico Direcciones Generales, Direcciones Ejecutivas, Direcciones de area, Coordinaciones y Gerencias.</t>
  </si>
  <si>
    <t>La Caja de Prevision para Trabajadores a Lista de Raya de la Ciudad de Mexico cuenta con los recursos necesarios para el buen desarrollo de sus funciones.</t>
  </si>
  <si>
    <t>Porcentaje que mide el avance en la contratacion de bienes y servicios con principios de austeridad.</t>
  </si>
  <si>
    <t>((Contratacion de bienes y servicios basada en los principios de austeridad y con los mejores precios del mercado ejecutados /Contratacion de bienes y servicios basada en los principios de austeridad y con los mejores precios del mercado programados) *100)</t>
  </si>
  <si>
    <t>Para 2024 incrementar la eficiencia en la contratacion de bienes y servicios con los mejores precios del mercado.</t>
  </si>
  <si>
    <t>Mejora en la atencion brindada los empleados a los derechohabientes de nomina 5, otorgando servicios y trato digno.</t>
  </si>
  <si>
    <t>Contratacion de bienes y servicios basada en los principios de austeridad y con los mejores precios del mercado.</t>
  </si>
  <si>
    <t>Lic. Ernesto Castro Lebrija</t>
  </si>
  <si>
    <t>La Caja de Prevision para Trabajadores a Lista de Raya de la Ciudad de Mexico.</t>
  </si>
  <si>
    <t>La Caja de Prevision para Trabajadores a Lista de Raya de la Ciudad de Mexico cuenta con los recursos necesarios para cubrir con las obligaciones judiciales sin riesgos para su operacion.</t>
  </si>
  <si>
    <t>Porcentaje que mide el avance de la atencion de laudos y juicios administrativos.</t>
  </si>
  <si>
    <t>((Numero de laudos y juicios administrativos atendidos/ Numero de laudos y juicios administrativos ingresados) *100)</t>
  </si>
  <si>
    <t>Pago de laudos y juicios administrativos.</t>
  </si>
  <si>
    <t>Deficientes protocolos de actuacion de la CAPTRALIR ante fenomenos naturales y antropogenicos.</t>
  </si>
  <si>
    <t>Eficientes protocolos de actuacion de la CAPTRALIR ante fenomenos naturales y antropogenicos.</t>
  </si>
  <si>
    <t>Personal adscrito a las Unidades Administrativas de la CAPTRALIR, asi como a los usuarios que asisten a sus instalaciones.</t>
  </si>
  <si>
    <t>Creacion, elaboracion e implementacion de programas, politicas y capacitaciones que permitan garantizar la seguridad del personal adscrito y visitantes de la CAPTRALIR.</t>
  </si>
  <si>
    <t>El personal de la CAPTRALIR adquiere conocimientos para un manejo adecuado de mecanismos y protocolos ante situaciones de riesgo provocados por fenomenos perturbadores.</t>
  </si>
  <si>
    <t>(((programas de proteccion civil elaborados/ programas de proteccion civil programados) *0.40) + ((numero de capacitaciones realizadas/ capacitaciones programadas)*0.60))</t>
  </si>
  <si>
    <t>Usuarios de servicios y servidores publicos de la CAPTRALIR, cuentan con conocimientos en materia de Proteccion Civil.</t>
  </si>
  <si>
    <t>Elaboracion de los Programas en Materia de Proteccion Civil de los inmuebles que integran a la CAPTRALIR.</t>
  </si>
  <si>
    <t>09PDPA</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</si>
  <si>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la Caja de Prevision de la Policia Auxiliar de la Ciudad de Mexico.</t>
  </si>
  <si>
    <t>Mantenerse con autosuficiencia y estabilidad financiera, para proporcionar servicios medicos, prestaciones economicas, vivienda, servicios sociales, culturales y recreativos de excelencia con trato humano y equitativo, que satisfaga las necesidades de los derechohabientes.</t>
  </si>
  <si>
    <t>El deterioro de los cuerpos de seguridad de la Ciudad de Mexico se hizo patente en la degradacion de las condiciones laborales de los policias, en la desercion de sus integrantes y el debilitamiento institucional, por lo que no se ven cubiertas las prestaciones sociales de estos cuerpos de la policia Auxiliar y Preventiva, generando pocas probabilidades de mantener su nivel de vida. Por lo anterior las Cajas de Prevision de la Policia Auxiliar y Preventiva son el medio por el cual se fortalecen los cuerpos de seguridad publica con el pleno ejercicio de las prestaciones sociales de los derechohabientes.</t>
  </si>
  <si>
    <t>Satisfacer las necesidades del orden material, social, economico, cultural, recreativo y servicios de salud de los elementos que conforman la Policia Auxiliar de la Ciudad de Mexico y de sus legitimos beneficiarios en los terminos y condiciones previstos en las Reglas de Operacion del Plan de Prevision Social, a fin de elevar su bienestar.</t>
  </si>
  <si>
    <t>Las personas derechohabientes pertenecientes a la Caja de Prevision de la Policia Auxiliar cuentan con un esquema de proteccion social fragil.</t>
  </si>
  <si>
    <t>Las personas derechohabientes pertenecientes a la Caja de Prevision de la Policia Auxiliar cuentan con un esquema de proteccion social fuerte.</t>
  </si>
  <si>
    <t>Las personas derechohabientes pertenecientes a la Caja de Prevision de la Policia Auxiliar.</t>
  </si>
  <si>
    <t>Las personas derechohabientes pertenecientes a la Caja de Prevision de la Policia Auxiliar incrementan su calidad de vida mediante prestaciones sociales recibidas.</t>
  </si>
  <si>
    <t>Indice que mide el avance del otorgamiento de prestaciones sociales en la CAPREPA.</t>
  </si>
  <si>
    <t>(((Servicios medicos de primer, segundo y tercer nivel otorgados/ servicios medicos de primer, segundo y tercer nivel solicitados) *.20) + ((Pago de defunciones y/o gastos funerarios ejercidos/Pago de defunciones y/o gastos funerarios solicitados) *.20) + ((Prestamos a corto y mediano plazo autorizados/ Prestamos a corto y mediano plazo autorizados solicitados) *.20) + ((Eventos sociales, culturales y deportivos concluidos/ Eventos sociales, culturales y deportivos programadas) *.20) + ((Seguros por riesgos de trabajo atendidos/ Seguros por riesgos de trabajo solicitados) *.20))</t>
  </si>
  <si>
    <t>Informe de actividades elaborado por la CAPREPA.</t>
  </si>
  <si>
    <t>Para 2024 incrementar la cobertura de prestaciones sociales a integrantes de CAPREPA.</t>
  </si>
  <si>
    <t>Se consolida la entrega de prestaciones sociales a Policias Auxiliares, Jubilados y Pensionados de la Caja de Prevision de la Policia Auxiliar asi como sus beneficiarios generando un incremento en su calidad de vida.</t>
  </si>
  <si>
    <t>Brindar servicios medicos de primer, segundo y tercer nivel.</t>
  </si>
  <si>
    <t>Dr. Donato Simon Gonzalez</t>
  </si>
  <si>
    <t>Director de Otorgamiento de los Servicios de Salud</t>
  </si>
  <si>
    <t>Otorgar pago de defunciones y/o gastos funerarios.</t>
  </si>
  <si>
    <t>Lic. Jose Jonathan Perez Tejada Hernandez</t>
  </si>
  <si>
    <t>Director de Prestaciones y Bienestar Social</t>
  </si>
  <si>
    <t>Otorgar prestamos a corto y mediano plazo.</t>
  </si>
  <si>
    <t>Ofertar servicios sociales, culturales y deportivos.</t>
  </si>
  <si>
    <t>Otorgar seguro por riesgos de trabajo.</t>
  </si>
  <si>
    <t>Aumento de la vulnerabilidad economica y social de las personas pensionadas y jubiladas pertenecientes a la Caja de Prevision de la Policia Auxiliar.</t>
  </si>
  <si>
    <t>Disminucion de la vulnerabilidad economica y social de las personas pensionadas y jubiladas pertenecientes a la Caja de Prevision de la Policia Auxiliar.</t>
  </si>
  <si>
    <t>Personas pensionadas y jubiladas pertenecientes a la Caja de Prevision de la Policia Auxiliar.</t>
  </si>
  <si>
    <t>Registrar, controlar y pagar las obligaciones conforme al Reglamento Interno que fija las Condiciones de Trabajo de los Empleados de la Caja de Prevision de la Policia Auxiliar.</t>
  </si>
  <si>
    <t>El personal pensionado y jubilado perteneciente a la Caja de Prevision de la Policia Auxiliar incrementa su calidad de vida mediante la obtencion de pagos por concepto de pensiones y jubilaciones.</t>
  </si>
  <si>
    <t>Porcentaje de avance en el pago de pensiones y jubilaciones a los integrantes de la CAPREPA.</t>
  </si>
  <si>
    <t>(Pensiones y jubilaciones pagadas/ Pensiones y jubilaciones programadas) *100)</t>
  </si>
  <si>
    <t>Portal de Transparencia de la CAPREPA</t>
  </si>
  <si>
    <t>Para 2024 cubrir el 100% del pago de pensiones y jubilaciones actuales y nuevas.</t>
  </si>
  <si>
    <t>Para 2024 se incrementa la cobertura de pensiones y jubilaciones mejorando la calidad de vida de los integrantes de la CAPREPA.</t>
  </si>
  <si>
    <t>Pago de pensiones y jubilaciones a elementos de la Policia Auxiliar de la Ciudad de Mexico.</t>
  </si>
  <si>
    <t>Deficiente programacion para los gastos administrativos necesarios para la operacion de la Caja de Prevision de la Policia Auxiliar de la Ciudad de Mexico.</t>
  </si>
  <si>
    <t>Eficiente programacion para los gastos administrativos necesarios para la operacion de la Caja de Prevision de la Policia Auxiliar de la Ciudad de Mexico.</t>
  </si>
  <si>
    <t>Areas administrativas y operativas de la Caja de Prevision de la Policia Auxiliar de la Ciudad de Mexico Direcciones Generales, Direcciones Ejecutivas, Direcciones de area, Coordinaciones y Gerencias.</t>
  </si>
  <si>
    <t>1. Programar y presupuestar el recurso suficiente para cubrir los gastos de operacion. 2.Dotar de los recursos materiales, tecnologicos e infraestructura adecuada para el desempeño de sus actividades.</t>
  </si>
  <si>
    <t>La Caja de Prevision de la Policia Auxiliar cuenta con los recursos necesarios para el buen desarrollo de sus funciones.</t>
  </si>
  <si>
    <t>Porcentaje de avance en la adquisicion de bienes y en la contratacion de servicios para atender la demanda y necesidades de todas las areas administrativas que integran la CAPREPA.</t>
  </si>
  <si>
    <t>Informes, entregables, remisiones elaboradas por la CAPREPA.</t>
  </si>
  <si>
    <t>Los trabajadores de la Caja de Prevision de la Policia Auxiliar,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</si>
  <si>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la Caja de Prevision de la Policia Auxiliar.</t>
  </si>
  <si>
    <t>L.A. Lorenzo Ricardo Juarez Calderon</t>
  </si>
  <si>
    <t>Caja de Prevision de la Policia Auxiliar de la Ciudad de Mexico.</t>
  </si>
  <si>
    <t>La Caja de Prevision de la Policia Auxiliar cuenta con los recursos necesarios para cubrir con las obligaciones judiciales sin riesgos para su operacion.</t>
  </si>
  <si>
    <t>(Laudos atendidos por la CAPREPA / Laudos programados)*100</t>
  </si>
  <si>
    <t>Resoluciones emitidas por la autoridad competente, bajo resguardo de la CAPREPA.</t>
  </si>
  <si>
    <t>L.A. L. Ricardo Juarez Calderon</t>
  </si>
  <si>
    <t>Deficientes protocolos de actuacion de la CAPREPA ante fenomenos naturales y antropogenicos.</t>
  </si>
  <si>
    <t>Eficientes protocolos de actuacion de la CAPREPA ante fenomenos naturales y antropogenicos.</t>
  </si>
  <si>
    <t>Personal adscrito a las Unidades Administrativas de la CAPREPA, asi como a los usuarios que asisten a sus instalaciones.</t>
  </si>
  <si>
    <t>Creacion, elaboracion e implementacion de programas, politicas y capacitaciones que permitan garantizar la seguridad del personal adscrito y visitantes de la Caja de Prevision.</t>
  </si>
  <si>
    <t>El personal de la CAPREPA adquiere conocimientos para un manejo adecuado de mecanismos y protocolos ante situaciones de riesgo provocados por fenomenos perturbadores.</t>
  </si>
  <si>
    <t>Programas de proteccion civil elaborados Constancias de personas capacitadas en materia de proteccion civil, fotografias y listas de asistencia</t>
  </si>
  <si>
    <t>Usuarios de servicios y servidores publicos de la CAPREPA, cuentan con conocimientos en materia de Proteccion Civil.</t>
  </si>
  <si>
    <t>Elaboracion de los Programas en Materia de Proteccion Civil de los inmuebles que integran a la CAPREPA.</t>
  </si>
  <si>
    <t>Lic. Lorenzo Ricardo Juarez Calderon</t>
  </si>
  <si>
    <t>09PDPP</t>
  </si>
  <si>
    <t>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todas de la Ciudad de Mexico, asi como a familiares derechohabientes, que les aseguren el acceso al regimen de seguridad social, prestaciones y servicios a que tienen derecho.</t>
  </si>
  <si>
    <t>Constituirse como una institucion solida, con estabilidad laboral y financiera, teniendo como ejes la optimizacion de los recursos materiales y financieros de que dispone y el desarrollo del factor humano con que cuenta, asi como la orientacion del esfuerzo individual y de grupo hacia la continua busqueda de la excelencia, para otorgar los servicios y prestaciones con calidad y transparencia.</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</si>
  <si>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</si>
  <si>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Las personas derechohabientes pertenecientes a la Caja de Prevision de la Policia Preventiva cuentan con un esquema de proteccion social fragil.</t>
  </si>
  <si>
    <t>Las personas derechohabientes pertenecientes a la Caja de Prevision de la Policia Preventiva cuentan con un esquema de proteccion social fuerte.</t>
  </si>
  <si>
    <t>Las personas derechohabientes pertenecientes a la Caja de Prevision de la Policia Preventiva.</t>
  </si>
  <si>
    <t>Las personas derechohabientes pertenecientes a la Caja de Prevision de la Policia Preventiva incrementan su calidad de vida mediante prestaciones sociales recibidas.</t>
  </si>
  <si>
    <t>Indice que mide el avance en la entrega de prestaciones sociales.</t>
  </si>
  <si>
    <t>(((Creditos hipotecarios autorizados/Creditos hipotecarios solicitados) *.25) + ((Solicitudes de gastos funerarios atendidas/ Solicitudes de gastos funerarios ingresadas) *.25) + ((Servicios medicos brindados/ Servicios medicos solicitados) *.25) + ((Actividades recreativas y culturales concluidas/Actividades recreativas y culturales programadas) *.25))</t>
  </si>
  <si>
    <t>Informacion Presupuestaria del Portal de Transparencia de la CAPREPOL https://www.caprepol.cdmx.gob.mx/ver-mas/titulo-v-de-la-lgcg/informacion-presupuestaria</t>
  </si>
  <si>
    <t>Para 2024 incrementar la cobertura de las prestaciones sociales a los integrantes de la CAPREPOL.</t>
  </si>
  <si>
    <t>Para 2024 se consolida el bienestar economico, social, cultural y socioeconomico de las y los elementos en activo de la Policia Preventiva, Policia Bancaria e Industrial y el Heroico Cuerpo de Bomberos, asi como a las y los pensionistas y familiares derechohabientes de la Entidad.</t>
  </si>
  <si>
    <t>Otorgar creditos hipotecarios.</t>
  </si>
  <si>
    <t>Rodrigo Perez Zepeda</t>
  </si>
  <si>
    <t>Gerente de Prestaciones y Bienestar Social</t>
  </si>
  <si>
    <t>Brindar asistencia economica de gastos funerarios.</t>
  </si>
  <si>
    <t>Brindar servicios medicos de rehabilitacion, oftalmologicos integrales, hospitalarios a pensionistas con discapacidad en las instituciones con las que se celebren convenios.</t>
  </si>
  <si>
    <t>Aumento de la vulnerabilidad economica y social de las personas pensionadas y jubiladas pertenecientes a la Caja de Prevision de la Policia Preventiva.</t>
  </si>
  <si>
    <t>Disminucion de la vulnerabilidad economica y social de las personas pensionadas y jubiladas pertenecientes a la Caja de Prevision de la Policia Preventiva.</t>
  </si>
  <si>
    <t>Personas pensionadas y jubiladas perteneciente a la Caja de Prevision de la Policia Preventiva.</t>
  </si>
  <si>
    <t>Registrar, controlar y pagar las obligaciones conforme al Reglamento Interno que fija las Condiciones de Trabajo de los Empleados de la Caja de Prevision de la Policia Preventiva.</t>
  </si>
  <si>
    <t>El personal pensionado y jubilado perteneciente a la Caja de Prevision de la Policia Preventiva incrementa su calidad de vida mediante la obtencion de pagos por concepto de pensiones y jubilaciones.</t>
  </si>
  <si>
    <t>Indice que mide el pago oportuno a pensionistas que integran a la CAPREPOL.</t>
  </si>
  <si>
    <t>(((Pensiones y jubilaciones pagadas/ Pensiones y jubilaciones programadas) *.50) + ((Primeros pagos emitidos de pension/ Primeros pagos de pension solicitados) *.50))</t>
  </si>
  <si>
    <t>Portal de Transparencia de la CAPREPOL https://www.caprepol.cdmx.gob.mx/ver-mas/titulo-v-de-la-lgcg/informacion-presupuestaria</t>
  </si>
  <si>
    <t>Para 2024 contar con 4,320 nuevos pensionistas.</t>
  </si>
  <si>
    <t>Con el otorgamiento de las pensiones a los elementos retirados de la Policia Preventiva, Policia Bancaria e Industrial y el Heroico Cuerpo de Bomberos, todos de la Ciudad de Mexico, para 2024 se garantiza un retiro digno y bajo condiciones que preserven los derechos humanos y la dignidad de los ex-servidores publicos.</t>
  </si>
  <si>
    <t>Pago de pensiones y jubilaciones.</t>
  </si>
  <si>
    <t>Emision de primer pago de pensiones.</t>
  </si>
  <si>
    <t>Deficiente programacion para los gastos administrativos necesarios para la operacion de la Caja de Prevision de la Policia Preventiva de la Ciudad de Mexico.</t>
  </si>
  <si>
    <t>Eficiente programacion para los gastos administrativos necesarios para la operacion de la Caja de Prevision de la Policia Preventiva de la Ciudad de Mexico.</t>
  </si>
  <si>
    <t>Areas administrativas y operativas de la Caja de Prevision de la Policia Preventiva de la Ciudad de Mexico Direcciones Generales, Direcciones Ejecutivas, Direcciones de area, Coordinaciones y Gerencias.</t>
  </si>
  <si>
    <t>La Caja de Prevision de la Policia Preventiva cuenta con los recursos necesarios para el buen desarrollo de sus funciones.</t>
  </si>
  <si>
    <t>Porcentaje que mide el avance en la adquisicion de bienes y en la contratacion de servicios para atender la demanda y necesidades de todas las areas administrativas que integran la Caja de Prevision de la Policia Preventiva.</t>
  </si>
  <si>
    <t>Informes, entregables, remisiones elaboradas por la Caja de Prevision de la Policia Preventiva.</t>
  </si>
  <si>
    <t>Los trabajadores de la Caja de Prevision de la Policia Preventiva,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</si>
  <si>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la Caja de Prevision de la Policia Preventiva.</t>
  </si>
  <si>
    <t>Francisco Javier Ochoa Uribe</t>
  </si>
  <si>
    <t>Gerente de Administracion y Finanzas</t>
  </si>
  <si>
    <t>Caja de Prevision de la Policia Preventiva de la Ciudad de Mexico.</t>
  </si>
  <si>
    <t>La Caja de Prevision de la Policia Preventiva cuenta con los recursos necesarios para cubrir con las obligaciones judiciales sin riesgos para su operacion.</t>
  </si>
  <si>
    <t>(Laudos atendidos por la CAPREPOL / Laudos programados) *100</t>
  </si>
  <si>
    <t>Resoluciones emitidas por la autoridad competente, bajo resguardo del area responsable en el Portal de Transparencia de la CAPREPOL https://www.caprepol.cdmx.gob.mx/ver-mas/titulo-v-de-la-lgcg/informacion-presupuestaria</t>
  </si>
  <si>
    <t>Deficientes protocolos de actuacion de la CAPREPOL ante fenomenos naturales y antropogenicos.</t>
  </si>
  <si>
    <t>Eficientes protocolos de actuacion de la CAPREPOL ante fenomenos naturales y antropogenicos.</t>
  </si>
  <si>
    <t>Personal adscrito a las Unidades Administrativas de la Caja de Prevision de la Policia Preventiva, asi como a los usuarios que asisten a sus instalaciones.</t>
  </si>
  <si>
    <t>El personal de la CAPREPOL adquiere conocimientos para un manejo adecuado de mecanismos y protocolos ante situaciones de riesgo provocados por fenomenos perturbadores.</t>
  </si>
  <si>
    <t>Programas de proteccion civil elaborados Constancias de personas capacitadas en materia de proteccion civil, fotografias y listas de asistencia.</t>
  </si>
  <si>
    <t>Usuarios de servicios y servidores publicos de la CAPREPOL cuentan con conocimientos en materia de Proteccion Civil.</t>
  </si>
  <si>
    <t>Elaboracion de los Programas en Materia de Proteccion Civil de los inmuebles que integran a la CAPREPOL.</t>
  </si>
  <si>
    <t>09PECM</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</si>
  <si>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</si>
  <si>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</si>
  <si>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La capital del pais necesita resolver y dar cauce al complejo sistema de relaciones economicas, por medio de bienes a precios competitivos que reduzcan sustancial y sosteniblemente los costos de interaccion con el gobierno para estimular la innovacion, la credibilidad de la economia de la Ciudad de Mexico y su productividad, en favor del desarrollo y de sus habitantes. En ese sentido, se requiere de entidades que permitan que la administracion publica deje de ser sujeto pasivo, que recupere su papel como rector y regulador para el desarrollo de la Ciudad, que cuente con politicas publicas basadas en evidencias, que permitan alcanzar una mejor redistribucion de los costos y beneficios que se dan al vivir en nuestra ciudad. Por lo anterior, Corporacion Mexicana de Impresion, S.A. de C.V. es una empresa de participacion estatal que brinda bienes y servicios que genera ahorros en los costos de la Administracion Publica de la Ciudad de Mexico de forma directa y en beneficio de la poblacion.</t>
  </si>
  <si>
    <t>Lograr el reconocimiento de los productos y servicios que otorga Corporacion Mexicana de Impresion, S.A. de C.V. para los Organos de la Administracion Publica de la Ciudad de Mexico, Organos de la Administracion Publica Federal y del Sector Privado con las mejores condiciones de calidad, seguridad y precio, asi como lograr una eficiente administracion de los recursos de la empresa para mantener un flujo de efectivo sano que permita generar utilidades y tener un margen de inversion.</t>
  </si>
  <si>
    <t>E077</t>
  </si>
  <si>
    <t>Otras Industrias</t>
  </si>
  <si>
    <t>111</t>
  </si>
  <si>
    <t>Comercializacion y abastecimiento de imprenta</t>
  </si>
  <si>
    <t>Los entes publicos de la Ciudad de Mexico acceden a deficientes servicios de imprenta a precios elevados.</t>
  </si>
  <si>
    <t>Los entes publicos de la Ciudad de Mexico acceden a eficientes servicios de imprenta a precios bajos.</t>
  </si>
  <si>
    <t>Entes publicos de la Ciudad de Mexico.</t>
  </si>
  <si>
    <t>Ampliar la cobertura, calidad y mejorar el precio de los servicios de impresion ofertados a los entes publicos de la Ciudad de Mexico.</t>
  </si>
  <si>
    <t>La poblacion de la Ciudad de Mexico conoce los programas, bienes y servicios que otorga el Gobierno por medio de materiales impresos.</t>
  </si>
  <si>
    <t>Indice que mide produccion y comercializacion de servicios de impresion realizados.</t>
  </si>
  <si>
    <t>(((Servicios de impresion por medio de produccion realizados/Servicios de impresion por medio de produccion entregados programados) *.50) + ((Servicios de impresion por medio de comercializacion realizados/ Servicios de impresion por medio de comercializacion programados *.50))</t>
  </si>
  <si>
    <t>Portal de Transparencia de COMISA https://www.transparencia.cdmx.gob.mx/corporacion-mexicana-de-impresion-s-de-cv/articulo/121</t>
  </si>
  <si>
    <t>Al 2024 incrementar el 10% de los servicios proporcionados.</t>
  </si>
  <si>
    <t>Para 2024 la poblacion de la Ciudad de Mexico continuara con el acceso a los servicios en materia de impresion, con calidad y competitividad, proporcionados por Corporacion Mexicana de Impresion, S.A. de C.V.</t>
  </si>
  <si>
    <t>Brindar servicios de impresion por medio de produccion.</t>
  </si>
  <si>
    <t>Ing. Jose Mauricio Perez Perez</t>
  </si>
  <si>
    <t>Coordinador de Operacion</t>
  </si>
  <si>
    <t>Brindar servicios de impresion por medio de comercializacion.</t>
  </si>
  <si>
    <t>Mtra. Isaceln Isaloren Ponce</t>
  </si>
  <si>
    <t>Coordinadora de Comercializacion y Abastecimiento</t>
  </si>
  <si>
    <t>Deficiente programacion para los gastos administrativos necesarios para la operacion de Corporacion Mexicana de Impresion, S.A. de C.V.</t>
  </si>
  <si>
    <t>Eficiente programacion para los gastos administrativos necesarios para la operacion de Corporacion Mexicana de Impresion, S.A. de C.V.</t>
  </si>
  <si>
    <t>Areas administrativas y operativas de Corporacion Mexicana de Impresion, S.A. de C.V. Direcciones Generales, Direcciones Ejecutivas, Direcciones de area, Coordinaciones y Gerencias.</t>
  </si>
  <si>
    <t>Corporacion Mexicana de Impresion, S.A. de C.V. cuenta con los recursos necesarios para el buen desarrollo de sus funciones.</t>
  </si>
  <si>
    <t>Porcentaje de avance en la adquisicion de bienes y en la contratacion de servicios para atender la demanda y necesidades de todas las areas administrativas que integran a COMISA.</t>
  </si>
  <si>
    <t>Informes, entregables, remisiones elaboradas por Corporacion Mexicana de Impresion, S.A. de C.V.</t>
  </si>
  <si>
    <t>Los trabajadores de Corporacion Mexicana de Impresion, S.A. de C.V.,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</si>
  <si>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Corporacion Mexicana de Impresion, S.A. de C.V.</t>
  </si>
  <si>
    <t>Teofilo Pinzon Fernandez</t>
  </si>
  <si>
    <t>Corporacion Mexicana de Impresion, S.A. de C.V.</t>
  </si>
  <si>
    <t>Corporacion Mexicana de Impresion, S.A. de C.V. cuenta con los recursos necesarios para cubrir con las obligaciones judiciales sin riesgos para su operacion.</t>
  </si>
  <si>
    <t>(Laudos atendidos por la COMISA/Laudos programados) *100</t>
  </si>
  <si>
    <t>Para 2024 cumplir las obligaciones de pago derivado de las sentencias emitidas por la autoridad competente.</t>
  </si>
  <si>
    <t>Lic. Rosalba Diaz Cisneros</t>
  </si>
  <si>
    <t>Coordinadora Juridica y Normativa</t>
  </si>
  <si>
    <t>Deficientes protocolos de actuacion de Corporacion Mexicana de Impresion, S.A. de C.V. ante fenomenos naturales y antropogenicos.</t>
  </si>
  <si>
    <t>Eficientes protocolos de actuacion de Corporacion Mexicana de Impresion, S.A. de C.V. ante fenomenos naturales y antropogenicos.</t>
  </si>
  <si>
    <t>Personal adscrito a las Unidades Administrativas de Corporacion Mexicana de Impresion, S.A. de C.V., asi como a los usuarios que asisten a sus instalaciones.</t>
  </si>
  <si>
    <t>Creacion, elaboracion e implementacion de programas, politicas y capacitaciones que permitan garantizar la seguridad del personal adscrito y visitantes de COMISA.</t>
  </si>
  <si>
    <t>El personal de Corporacion Mexicana de Impresion, S.A. de C.V. adquiere conocimientos para un manejo adecuado de mecanismos y protocolos ante situaciones de riesgo provocados por fenomenos perturbadores.</t>
  </si>
  <si>
    <t>Para 2024 los usuarios de servicios y servidores publicos de Corporacion Mexicana de Impresion, S.A. de C.V., cuentan con conocimientos en materia de Proteccion Civil.</t>
  </si>
  <si>
    <t>Elaboracion de los Programas en Materia de Proteccion Civil de los inmuebles que integran a la Corporacion Mexicana de Impresion, S.A. de C.V.</t>
  </si>
  <si>
    <t>09PESM</t>
  </si>
  <si>
    <t>Ser una empresa que a traves de la comercializacion, potencializacion de su patrimonio y como agente inmobiliario del Gobierno de la Ciudad, participe en la planificacion, desarrollo urbano y arquitectonico sustentable de la Ciudad de Mexico.</t>
  </si>
  <si>
    <t>Ser la empresa inmobiliaria lider que genere proyectos de inversion de los sectores publico, privado y social para contribuir con el desarrollo urbano y economico de la Ciudad de Mexico.</t>
  </si>
  <si>
    <t>La capital del pais necesita resolver y dar cauce al complejo sistema de relaciones economicas, por medio de servicios a precios competitivos que reduzcan sustancial y sosteniblemente los costos de interaccion con el gobierno para estimular la innovacion, la credibilidad de la economia de la Ciudad de Mexico y su productividad, en favor del desarrollo y de sus habitantes. En ese sentido, se requiere de entidades que permitan que la administracion publica deje de ser sujeto pasivo, que recupere su papel como rector y regulador para el desarrollo de la Ciudad, que cuente con politicas publicas basadas en evidencias, que permitan alcanzar una mejor redistribucion de los costos y beneficios que se dan al vivir en nuestra ciudad. Por lo anterior, Servicios Metropolitanos, S.A. de C.V. es una empresa de participacion estatal que brinda bienes y servicios que genera ahorros en los costos de la Administracion Publica de la Ciudad de Mexico de forma directa y en beneficio de la poblacion.</t>
  </si>
  <si>
    <t>Administrar, construir, arrendar, comercializar y promover todo tipo de espacios existentes o susceptibles de ser utilizados, que sean propiedad de Servicios Metropolitanos, S.A. de C.V.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</si>
  <si>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</si>
  <si>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312</t>
  </si>
  <si>
    <t>Servicios inmobiliarios y gestion de estacionamientos</t>
  </si>
  <si>
    <t>Deficiente explotacion de bienes inmuebles y estacionamientos de la Ciudad de Mexico.</t>
  </si>
  <si>
    <t>Eficiente explotacion de bienes inmuebles y estacionamientos de la Ciudad de Mexico.</t>
  </si>
  <si>
    <t>Bienes inmuebles propiedad de Servicios Metropolitanos, S.A. de C.V. y estacionamientos de los poligonos de Cuauhtemoc y Juarez de la Ciudad de Mexico.</t>
  </si>
  <si>
    <t>Generar utilidades a partir del arrendamiento de bienes inmuebles y estacionamiento pertenecientes a Servicios Metropolitanos, S.A. de C.V.</t>
  </si>
  <si>
    <t>Estimulacion de la economia de la poblacion de la Ciudad de Mexico mediante la apertura de espacios comerciales asequibles.</t>
  </si>
  <si>
    <t>Indice que mide el avance de arrendamiento y comercializacion de inmuebles, cajones de estacionamientos y proyectos administrados por SERVIMET.</t>
  </si>
  <si>
    <t>(((Inmuebles administrados por SERVIMET arrendados/ Total de inmuebles administrados por SERVIMET) *.33) + ((Total de cajones de estacionamientos supervisados/ Numero total de cajones de estacionamiento administrados por SERVIMET *.33) + ((Estudios, proyectos y mantenimientos a inmuebles realizados/ Estudios, proyectos y mantenimientos a inmuebles programados *.34))</t>
  </si>
  <si>
    <t>Reportes elaborados por la Direccion Inmobiliaria y de Comercializacion y de la Direccion de Proyectos.</t>
  </si>
  <si>
    <t>Comercializar el 100% de los inmuebles, cajones de estacionamientos y proyectos al termino del ejercicio 2024.</t>
  </si>
  <si>
    <t>Para 2024 se culmina la apertura de espacios comerciales a la poblacion de la Ciudad de Mexico.</t>
  </si>
  <si>
    <t>Comercializacion y Arrendamiento de inmuebles administrados y/o propiedad de Servicios Metropolitanos S.A. de C.V.</t>
  </si>
  <si>
    <t>Gerardo Goitia Sotelo</t>
  </si>
  <si>
    <t>Director Inmobiliario y de Comercializacion</t>
  </si>
  <si>
    <t>Administracion, operacion, control, manejo y supervision de cajones de estacionamientos en la via publica bajo el programa de Parquimetros en las colonias Juarez y Cuauhtemoc.</t>
  </si>
  <si>
    <t>Emision de estudios preliminares y proyectos ejecutivos a desarrollos inmobiliarios y mantenimiento a inmuebles administrados y/o propiedad de Servicios Metropolitanos, S.A. de C.V.</t>
  </si>
  <si>
    <t>Paul Michael Hernandez Rodriguez</t>
  </si>
  <si>
    <t>Director de Proyectos</t>
  </si>
  <si>
    <t>Deficiente programacion para los gastos administrativos necesarios para la operacion de Servicios Metropolitanos, S.A. de C.V.</t>
  </si>
  <si>
    <t>Eficiente programacion para los gastos administrativos necesarios para la operacion de Servicios Metropolitanos, S.A. de C.V.</t>
  </si>
  <si>
    <t>Areas administrativas y operativas de Servicios Metropolitanos, S.A. de C.V. Direcciones Generales, Direcciones Ejecutivas, Direcciones de area, Coordinaciones y Gerencias.</t>
  </si>
  <si>
    <t>Servicios Metropolitanos, S.A. de C.V. cuenta con los recursos necesarios para el buen desarrollo de sus funciones.</t>
  </si>
  <si>
    <t>Porcentaje de avance en la adquisicion de bienes y en la contratacion de servicios para atender la demanda y necesidades de todas las areas administrativas que integran a Servicios Metropolitanos, S.A. de C.V.</t>
  </si>
  <si>
    <t>Informes, entregables, remisiones elaboradas por Servicios Metropolitanos, S.A. de C.V.</t>
  </si>
  <si>
    <t>Los trabajadores de Servicios Metropolitanos, S.A. de C.V.,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</si>
  <si>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Servicios Metropolitanos, S.A. de C.V.</t>
  </si>
  <si>
    <t>Geog. Alberto Gomez Arizmendi</t>
  </si>
  <si>
    <t>Servicios Metropolitanos, S.A. de C.V.</t>
  </si>
  <si>
    <t>Servicios Metropolitanos, S.A. de C.V. cuenta con los recursos necesarios para cubrir con las obligaciones judiciales sin riesgos para su operacion.</t>
  </si>
  <si>
    <t>(Laudos atendidos por SERVIMET/ Laudos programados) *100</t>
  </si>
  <si>
    <t>Para 2024 consolidar la atencion del 100% de las sentencias emitidas por la autoridad competente.</t>
  </si>
  <si>
    <t>Lic. Sergio Marin Martinez</t>
  </si>
  <si>
    <t>Coordinador de Asuntos Juridicos</t>
  </si>
  <si>
    <t>Deficientes protocolos de actuacion de SERVIMET ante fenomenos naturales y antropogenicos.</t>
  </si>
  <si>
    <t>Eficientes protocolos de actuacion de SERVIMET ante fenomenos naturales y antropogenicos.</t>
  </si>
  <si>
    <t>Personal adscrito a las Unidades Administrativas de SERVIMET, asi como a los usuarios que asisten a sus instalaciones.</t>
  </si>
  <si>
    <t>Creacion, elaboracion e implementacion de programas, politicas y capacitaciones que permitan garantizar la seguridad del personal adscrito y visitantes de SERVIMET.</t>
  </si>
  <si>
    <t>El personal de la SERVIMET adquiere conocimientos para un manejo adecuado de mecanismos y protocolos ante situaciones de riesgo provocados por fenomenos perturbadores.</t>
  </si>
  <si>
    <t>Para 2024 contar con el 100% de los programas internos de proteccion civil.</t>
  </si>
  <si>
    <t>Usuarios de servicios y servidores publicos de SERVIMET, cuentan con conocimientos en materia de Proteccion Civil.</t>
  </si>
  <si>
    <t>Elaboracion de los Programas en Materia de Proteccion Civil de los inmuebles que integran a la SERVIMET.</t>
  </si>
  <si>
    <t>09PFCH</t>
  </si>
  <si>
    <t>Promover, gestionar y coordinar ante los particulares y las autoridades competentes la ejecucion de acciones, obras y servicios que propicien la recuperacion, conservacion, preservacion, rehabilitacion y proteccion del Centro Historico de la Ciudad de Mexico, para el goce y aprovechamiento de sus habitantes y visitantes.</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</si>
  <si>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</si>
  <si>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Deficiente programacion para los gastos administrativos necesarios para la operacion del Fideicomiso del Centro Historico de la Ciudad de Mexico.</t>
  </si>
  <si>
    <t>Eficiente programacion para los gastos administrativos necesarios para la operacion del Fideicomiso del Centro Historico de la Ciudad de Mexico.</t>
  </si>
  <si>
    <t>Areas administrativas y operativas del Fideicomiso del Centro Historico de la Ciudad de Mexico Direcciones Generales, Direcciones Ejecutivas, Direcciones de area, Coordinaciones y Gerencias.</t>
  </si>
  <si>
    <t>El Fideicomiso del Centro Historico cuenta con los recursos necesarios para el buen desarrollo de sus funciones</t>
  </si>
  <si>
    <t>Porcentaje de avance en la adquisicion de bienes y en la contratacion de servicios para atender la demanda y necesidades de todas las areas administrativas que integran el Fideicomiso del Centro Historico.</t>
  </si>
  <si>
    <t>Informes, entregables, remisiones elaboradas por el Fideicomiso Centro Historico.</t>
  </si>
  <si>
    <t>Para 2024 los trabajadores del Fideicomiso del Centro Historico,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</si>
  <si>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del Fideicomiso del Centro Historico.</t>
  </si>
  <si>
    <t>Yenefris Baez Alvarado</t>
  </si>
  <si>
    <t>Directora de Administracion y Finanzas</t>
  </si>
  <si>
    <t>Fideicomiso del Centro Historico de la Ciudad de Mexico</t>
  </si>
  <si>
    <t>El Fideicomiso del Centro Historico cuenta con los recursos necesarios para cubrir con las obligaciones judiciales sin riesgos para su operacion.</t>
  </si>
  <si>
    <t>(Laudos atendidos por el FCH/ Laudos programados)*100</t>
  </si>
  <si>
    <t>Deficientes protocolos de actuacion del FCH ante fenomenos naturales y antropogenicos.</t>
  </si>
  <si>
    <t>Eficientes protocolos de actuacion del FCH ante fenomenos naturales y antropogenicos.</t>
  </si>
  <si>
    <t>Personal adscrito a las Unidades Administrativas del Fideicomiso Centro Historico, asi como a los usuarios que asisten a sus instalaciones.</t>
  </si>
  <si>
    <t>Creacion, elaboracion e implementacion de programas, politicas y capacitaciones que permitan garantizar la seguridad del personal adscrito y visitantes del Fideicomiso.</t>
  </si>
  <si>
    <t>El personal del FCH adquiere conocimientos para un manejo adecuado de mecanismos y protocolos ante situaciones de riesgo provocados por fenomenos perturbadores.</t>
  </si>
  <si>
    <t>Es el indice que mide el avance de las acciones que tendra que realizar el Fideicomiso para la elaboracion del Programa Interno de Proteccion Civil.</t>
  </si>
  <si>
    <t>(((Avance en la elaboracion del programa interno de Proteccion Civil / Programacion del Programa interno de Proteccion Civil)+ (Cursos de Capacitacion en Materia de Proteccion Civil Realizados / 2 Cursos de Capacitacion en Materia de Proteccion Civil Programados) *.25 + ((Mantenimiento a Detectores de Humo, Extintores, Alertamiento Sismico y Señaletica Realizados / Mantenimiento a 10 Detectores de Humo, 31 Extintores, 2 Alertamiento Sismico y 2 Señaletica Programados) *.25) + ((Documentos de “Dictamen estructural” y “Visto Bueno de Seguridad y Operacion” obtenidos/ Documentos de “Dictamen estructural” y “Visto Bueno de Seguridad y Operacion” programados) *.25)))</t>
  </si>
  <si>
    <t xml:space="preserve">	Facturas de Adquisiciones, 	Graficas de los materiales adquiridos, Constancia de Mantenimiento de Servicio, 	Dictamen de Seguridad Estructural del Inmueble, Visto bueno de Seguridad y Operacion, Constancias de personas capacitadas en materia de proteccion civil, fotografias y listas de asistencia.</t>
  </si>
  <si>
    <t>Contar con el 100% de las acciones en materia de proteccion civil para la elaboracion y registro del Programa Interno de Proteccion Civil.</t>
  </si>
  <si>
    <t>Al termino del 2024 los usuarios de servicios y servidores publicos del FCH, cuentan con conocimientos en materia de Proteccion Civil.</t>
  </si>
  <si>
    <t>Integracion del Programa interno de Proteccion Civil de los inmuebles que integran al Fideicomiso Centro Historico.</t>
  </si>
  <si>
    <t>Cursos de Capacitacion en Materia de Proteccion Civil para la integracion del Programa Interno de Proteccion Civil.</t>
  </si>
  <si>
    <t>Mantenimiento de Detectores de Humo, Extintores, Alertamiento Sismico y Señaletica para la integracion del Programa Interno de Proteccion Civil.</t>
  </si>
  <si>
    <t>Emision de los documentos de “Dictamen estructural” y “Visto Bueno de Seguridad y Operacion”.</t>
  </si>
  <si>
    <t>1.Propiciar la recuperacion, proteccion y conservacion del Centro Historico de la Ciudad de Mexico. 2.Financiar las acciones y proyectos especificos para el mejoramiento del Centro Historico.</t>
  </si>
  <si>
    <t>Es el indice, que mide el avance de las acciones que tendra que realizar el Fideicomiso a traves de sus Coordinaciones, para enfrentar problemas relacionados con la promocion, recuperacion, proteccion y conservacion de la imagen urbana y cultural del Centro Historico de la Ciudad de Mexico.</t>
  </si>
  <si>
    <t>(((Rehabilitacion y mantenimiento del espacio publico, asi como la planeacion, ejecucion y supervision de obras publicas en inmuebles en el Centro Historico de la Ciudad de Mexico brindados / Rehabilitacion y mantenimiento del espacio publico, asi como la planeacion, ejecucion y supervision de obras publicas en inmuebles en el Centro Historico de la Ciudad de Mexico 3 programados) *.25) + ((Realizacion de 1 Feria de los Barrios) *.125) + ((Total de investigaciones del Centro Historico de la Ciudad de Mexico realizadas / 2 investigaciones del Centro Historico de la Ciudad de Mexico programadas) *.125) + ((Total de sesiones en talleres de la Escuela de Participacion Ciudadana realizados / 64 sesiones en talleres de la Escuela de Participacion Ciudadana programados) *.06) + ((Total de ayudas economicas a personas fisicas y morales sin fines de lucro interesadas en el rescate, promocion y conservacion del Centro Historico de la Ciudad de Mexico entregadas / 5 ayudas economicas a personas fisicas y morales sin fines de lucro interesadas en el rescate, promocion y conservacion del Centro Historico de la Ciudad de Mexico programadas) *.19) + ((Total de ejemplares de la revista Km Cero entregados / 144,000 ejemplares de la revista Km Cero impresos) *.10) + ((Total de eventos culturales en diferentes puntos del Centro Historico de la Ciudad de Mexico realizados / 200 eventos culturales en diferentes puntos del Centro Historico de la Ciudad de Mexico programados) *.10) + ((Total de ejecuciones de arte urbano en muros, cortinas y murales en las calles del Centro Historico de la Ciudad de Mexico realizados/ Ejecucion de 110 murales de arte urbano en muros, cortinas y murales en las calles del Centro Historico de la Ciudad de Mexico programados) *.05))</t>
  </si>
  <si>
    <t>Documentos, informes y entregables elaborados por el Fideicomiso Centro Historico.</t>
  </si>
  <si>
    <t>Para 2024 la poblacion que habita y transita por el Centro Historico de la Ciudad de Mexico se beneficia de su preservacion.</t>
  </si>
  <si>
    <t>El gobierno de la Ciudad de Mexico cuenta con un Centro Historico preservado para el goce, disfrute y el fortalecimiento de la identidad cultural de sus habitantes.</t>
  </si>
  <si>
    <t>Rehabilitacion y mantenimiento del espacio publico, asi como la planeacion, ejecucion y supervision de obras publicas en inmuebles en el Centro Historico de la Ciudad de Mexico.</t>
  </si>
  <si>
    <t>Arq. Javier Olmos Monroy</t>
  </si>
  <si>
    <t>Coordinador de Desarrollo Inmobiliario</t>
  </si>
  <si>
    <t>Realizacion de 1 Feria de los Barrios.</t>
  </si>
  <si>
    <t>Maria Enriqueta Lucrecia Valdes Herrera</t>
  </si>
  <si>
    <t>Coordinadora de Proyectos Especiales</t>
  </si>
  <si>
    <t>Realizacion de investigaciones del Centro Historico de la Ciudad de Mexico.</t>
  </si>
  <si>
    <t>Realizacion de sesiones en temas de Patrimonio Inmaterial en el Centro Historico, Sustentabilidad Ambiental, Gestion de Riesgos al Patrimonio Cultural y Vida Cotidiana en el Centro Historico en talleres impartidos por la Escuela de Participacion Ciudadana para el Rescate del Centro Historico.</t>
  </si>
  <si>
    <t>Noe Veloz Rodea</t>
  </si>
  <si>
    <t>Coordinador de Enlace Institucional y Logistica</t>
  </si>
  <si>
    <t>Otorgar ayudas economicas a personas fisicas y morales sin fines de lucro interesadas en el rescate, promocion y conservacion del Centro Historico de la Ciudad de Mexico.</t>
  </si>
  <si>
    <t>Edicion, distribucion e impresion de la revista Km Cero.</t>
  </si>
  <si>
    <t>Anabeli Contreras Julian</t>
  </si>
  <si>
    <t>Coordinadora de Promocion y Difusion</t>
  </si>
  <si>
    <t>Desarrollo de eventos culturales en diferentes puntos del Centro Historico de la Ciudad de Mexico.</t>
  </si>
  <si>
    <t>Ejecucion de arte urbano en muros, cortinas y murales en las calles del Centro Historico de la Ciudad de Mexico.</t>
  </si>
  <si>
    <t>09PFRC</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</si>
  <si>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t>
  </si>
  <si>
    <t>Contribuir a la prosperidad de los habitantes de la Ciudad de Mexico siendo una institucion eficiente, transparente y altamente productiva en el manejo de recursos publicos, mediante soluciones integrales que brinden seguridad patrimonial a todos nuestros acreditados, asi como incrementar la presencia de la autoridad fiscal para el debido cumplimiento de la tributacion de los contribuyentes.</t>
  </si>
  <si>
    <t>Los 177,340 acreditados por el Instituto de Vivienda de la Ciudad de Mexico han sido impactados en su economia elevando su riesgo y volatilidad financiera, planteando retos a su estabilidad economica y financiera, asi como sus perspectivas de crecimiento, afectando su nivel socioeconomico. Datos del Consejo Nacional de Evaluacion de la Politica de Desarrollo Social (CONEVAL) establecen que la poblacion en general cuenta con $2,113 de sus ingresos despues de haber cubierto sus necesidades basicas, situacion que podria derivar en la insuficiencia economica en la poblacion deudora de creditos y que genera una cartera vencida. En ese sentido, el Fideicomiso de Recuperacion Crediticia, es la entidad encargada de la recuperacion de la cartera de creditos inmobiliarios de deudores de la Ciudad de Mexico a efecto de incrementar las arcas de la Ciudad destinadas al otorgamiento de creditos de vivienda.</t>
  </si>
  <si>
    <t>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t>
  </si>
  <si>
    <t>G010</t>
  </si>
  <si>
    <t>233</t>
  </si>
  <si>
    <t>Recuperacion crediticia</t>
  </si>
  <si>
    <t>Deficiente recuperacion de creditos de la Ciudad de Mexico.</t>
  </si>
  <si>
    <t>Eficiente recuperacion de creditos de la Ciudad de Mexico.</t>
  </si>
  <si>
    <t>Deudores de creditos para la vivienda otorgados por la Ciudad de Mexico.</t>
  </si>
  <si>
    <t>1.Eficientar la recuperacion de creditos programados de las carteras registradas. 2.Incentivar el pago oportuno de las personas que obtuvieron creditos financieros de vivienda.</t>
  </si>
  <si>
    <t>La recuperacion de los fondos para el otorgamiento de creditos de vivienda brinda la oportunidad a la poblacion vulnerable de acceder a financiamientos.</t>
  </si>
  <si>
    <t>Indice que mide la implementacion de acciones de cobranza para la recuperacion de creditos.</t>
  </si>
  <si>
    <t>(((Acciones de cobranza via telefonica realizadas/Acciones de cobranza via telefonica programadas) *.33) + (Avisos entregados/Avisos programados *.33) + (Avisos SEPOMEX entregados/Avisos SPOMEX programados) *.34))</t>
  </si>
  <si>
    <t>Reporte mensual de acciones coactivas al periodo. Programa de trabajo de acciones de cobranza reportado en el anteproyecto del Programa Operativo Anual, ambos de la Gerencia de Recuperacion de Creditos</t>
  </si>
  <si>
    <t>Incrementar en 10% las acciones de cobranza de los diferentes creditos administrados por este Fideicomiso para el termino del ejercicio 2024</t>
  </si>
  <si>
    <t>Para 2024 la implementacion de mejoras en las acciones de recuperacion de creditos en beneficio de la poblacion otorgara seguridad patrimonial a los acreditados que poseen una vivienda.</t>
  </si>
  <si>
    <t>Ejecutar las acciones de cobranza via telefonica a las personas acreditadas de las carteras administradas por este Fideicomiso.</t>
  </si>
  <si>
    <t>Lic. Mario Reyes Ceron</t>
  </si>
  <si>
    <t>Gerente de Recuperacion de Creditos</t>
  </si>
  <si>
    <t>Entrega de avisos de cobranza en los domicilios de los acreditados que presenten adeudos a traves del personal de campo contratado por el Fideicomiso.</t>
  </si>
  <si>
    <t>Entrega de avisos de cobranza en los domicilios de los acreditados que presenten adeudos a traves del Servicio Postal Mexicano (SEPOMEX)</t>
  </si>
  <si>
    <t>Deficientes protocolos de actuacion de FIDERE ante fenomenos naturales y antropogenicos.</t>
  </si>
  <si>
    <t>Eficientes protocolos de actuacion de FIDERE ante fenomenos naturales y antropogenicos.</t>
  </si>
  <si>
    <t>Personal adscrito a las Unidades Administrativas del Fideicomiso de Recuperacion Crediticia, asi como a los usuarios que asisten a sus instalaciones.</t>
  </si>
  <si>
    <t>El personal de FIDERE adquiere conocimientos para un manejo adecuado de mecanismos y protocolos ante situaciones de riesgo provocados por fenomenos perturbadores.</t>
  </si>
  <si>
    <t>Porcentaje que mide el avance de capacitacion en materia de proteccion civil.</t>
  </si>
  <si>
    <t>(numero de capacitaciones realizadas/ capacitaciones programadas)* 100</t>
  </si>
  <si>
    <t>Constancias de personas capacitadas en materia de proteccion civil, fotografias y listas de asistencia</t>
  </si>
  <si>
    <t>Servidores publicos con capacitacion constante, actualizados en las medidas de prevencion y atencion de riesgos y desastres.</t>
  </si>
  <si>
    <t>Servidores publicos del FIDERE cuentan con conocimientos en materia de Proteccion Civil, coadyuvando a fortalecer el desarrollo de sistemas de prevencion.</t>
  </si>
  <si>
    <t>Capacitacion en materia de Proteccion Civil a los servidores publicos adscritos a la Entidad.</t>
  </si>
  <si>
    <t>Mtra. Veronica Gabriela Tinoco Morales</t>
  </si>
  <si>
    <t>Fideicomiso de Recuperacion Crediticia de la Ciudad de Mexico.</t>
  </si>
  <si>
    <t>El Fideicomiso de Recuperacion Crediticia de la Ciudad de Mexico cuenta con los recursos necesarios para cubrir con las obligaciones judiciales sin riesgos para su operacion.</t>
  </si>
  <si>
    <t>(Laudos atendidos por FIDERE/ Laudos solcitados)*100</t>
  </si>
  <si>
    <t>Resoluciones emitidas por la autoridad competente, bajo resgurado del area responsable</t>
  </si>
  <si>
    <t>Gestion opotuna para la atencion de laudos y previsiones emergentes.</t>
  </si>
  <si>
    <t>Cumplir con las obligaciones de pago derivadas de las sentencias emitidas por la autoridad competente, sin riesgos para la operacion del FIDERE.</t>
  </si>
  <si>
    <t>Atender las sentencias definitivas emitidas por la autoridad competente</t>
  </si>
  <si>
    <t>Lic. Paola Pintado Perez</t>
  </si>
  <si>
    <t>10C001</t>
  </si>
  <si>
    <t>Contribuir a la construccion de una ciudad innovadora con una infraestructura fortalecida a traves de la implementacion de politicas urbanas y de movilidad de acuerdo con las necesidades de la poblacion,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transporte no motorizado.</t>
  </si>
  <si>
    <t>Ser una institucion valorada en materia de movilidad y transporte que garantice la creacion de infraestructura segura que genere certeza de los sistemas y proyectos que aumentan la accesibilidad y disminuyan los tiempos de traslado con la garantia de viaje seguro.</t>
  </si>
  <si>
    <t>La Ciudad de Mexico tiene una extension territorial de 1,494.3 km2 y cuenta con una poblacion que asciende a 9,209,244 habitantes. Al formar parte de la Zona Metropolitana del Valle de Mexico (ZMVM) existe una gran movilidad, siendo que el 44% de los viajes se realizan en transporte publico, ademas 32% son a pie, es decir, entre ambos modos se efectuan tres de cuatro viajes en la Ciudad, mientras que en menor numero se hacen en automoviles y que corresponde al 19% de los viajes en la ZMVM y 21% de los viajes que tienen origen en la CDMX. Asimismo, la infraestructura peatonal y para transportes no motorizados esta desconectada y es de baja calidad. En la ZMVM se realiza una gran cantidad de desplazamientos de larga distancia de la periferia al centro que genera una alta demanda de transporte publico que provoca el colapso de la capacidad de vias y la saturacion de los modos de transporte colectivo. Por otra parte, existe una fragmentacion en los servicios de movilidad, es decir, la infraestructura de un servicio y otro, se encuentran altamente desconectados, aunado a que gran parte del parque vehicular es obsoleto o presenta fallas que le impiden brindar un servicio optimo. Sin embargo, el problema central para el sector de movilidad es el alto grado de desigualdad en el acceso a servicios de movilidad de calidad. A pesar de los recientes avances en el impulso de la movilidad sustentable en la Ciudad, los problemas estructurales de los sistemas de movilidad limitan el acceso de la poblacion a condiciones adecuadas de viaje, es decir, a servicios de movilidad de calidad, que sean rapidos, seguros y poco contaminantes. Estos problemas estructurales del sistema de movilidad de la Ciudad de Mexico se pueden resumir en tres aspectos fundamentales: a) alto grado de fragmentacion institucional y operacional de los sistemas de movilidad; b) ineficiencias de los sistemas de transporte publico, privado y de carga; y c) deterioro de la infraestructura de los distintos sistemas de movilidad. En este orden de ideas la Secretaria Movilidad, el FONACIPE, el FIFINTRA, el Servicio de Transporte Colectivo, el Metrobus, la Red de Transporte de Pasajeros, el Servicio de Transportes Electricos y el Organismo Regulador de Transporte son los entes en el sector de movilidad que estan facultados para dar atencion a aquellas areas que presentan mayores retos en esta materia con el fin ultimo que es ofrecer a la poblacion en particular de los grupos vulnerables y de menores ingresos, servicios de movilidad y desplazamiento asequibles, seguros y rapidos, contribuyendo a la reduccion de niveles de contaminacion y de congestionamiento vial en la Ciudad de Mexico.</t>
  </si>
  <si>
    <t>Fomentar, impulsar, estimular, ordenar y regular el desarrollo de la movilidad en la Ciudad de Mexico, tomando el derecho a la movilidad como referente y fin ultimo en la elaboracion de politicas publicas y programas.</t>
  </si>
  <si>
    <t>E167</t>
  </si>
  <si>
    <t>264</t>
  </si>
  <si>
    <t>Planeacion integral del sistema de movilidad</t>
  </si>
  <si>
    <t>Ineficiencia en la operacion de los distintos sistemas de transporte publico particular de la Ciudad de Mexico.</t>
  </si>
  <si>
    <t>Eficiencia en la operacion de los distintos sistemas de transporte publico y particular de la Ciudad de Mexico.</t>
  </si>
  <si>
    <t>Concesionarios, permisionarios y publico en general.</t>
  </si>
  <si>
    <t xml:space="preserve">1. Promover el correcto funcionamiento de los sistemas de movilidad en la Ciudad de Mexico. 2. Evaluar y supervisar la planeacion e implementacion de estacionamientos destinados a carga y descarga, ascenso y descenso, asi como cualquier uso de estacionamiento en la via publica. 3. Realizar acciones de educacion, prevencion y atencion de politicas de seguridad vial.		</t>
  </si>
  <si>
    <t>La poblacion mejora su movilidad contribuyendo a la reduccion de niveles de contaminacion y de congestionamiento vial en la Ciudad de Mexico.</t>
  </si>
  <si>
    <t>Indice que mide el grado de avance en los Servicios Integrales de Movilidad considerando los avances en las acciones para la integracion del transporte publico; gestion y regulacion de sistemas de movilidad, transporte y estacionamientos; acciones de educacion, prevencion y atencion de politicas de seguridad vial; y control, ordenamiento y Sistematizacion del Transporte.</t>
  </si>
  <si>
    <t>((Difusion en el Sistema Integrado de Transporte Publico de la imagen unica de movilidad integrada realizado/ Difusion en el Sistema Integrado de Transporte Publico de la imagen unica de movilidad integrada programado)* 20%) + ((Diseño del sistema central maestro del Sistema Integrado de Transporte Publico realizado/ Diseño del sistema central maestro del Sistema Integrado de Transporte Publico programado)* 20%) + ((Capacitacion y promocion en temas de seguridad vial realizado/ Capacitacion y promocion en temas de seguridad vial programado)* 20%) + ((Realizar obras de mejoramiento de la infraestructura urbana en zonas de parquimetros por medio de convenios con entidades ejecutoras de obra de la administracion publica realizado/ Realizar obras de mejoramiento de la infraestructura urbana en zonas de parquimetros por medio de convenios con entidades ejecutoras de obra de la administracion publica programado)* 20%) + ((Brindar servicios de control vehicular y actualizacion de los registros vehiculares realizado/ Brindar servicios de control vehicular y actualizacion de los registros vehiculares programado)* 20%)</t>
  </si>
  <si>
    <t>Informacion disponible en: https://www.semovi.cdmx.gob.mx/transparencia. Medios fisicos y electronicos en las areas responsables de las acciones.</t>
  </si>
  <si>
    <t>Al año 2024, los servicios de movilidad continuan operando correctamente, de manera integrada, regulada y ordenada. Asimismo, los sistemas de movilidad y estacionamiento cuentan con adecuada gestion y regulacion.</t>
  </si>
  <si>
    <t>Al año 2024, los usuarios del transporte publico de la Ciudad de Mexico cuentan con un servicio de movilidad seguro, eficiente, accesible y que contribuye a la reduccion de niveles de contaminacion y de congestionamiento vial.</t>
  </si>
  <si>
    <t>Difusion en el Sistema Integrado de Transporte Publico de la imagen unica de movilidad integrada.</t>
  </si>
  <si>
    <t>Vianney Aimee Rosales Rodriguez</t>
  </si>
  <si>
    <t>Directora de Coordinacion Estrategica</t>
  </si>
  <si>
    <t>Diseño del sistema central maestro del Sistema Integrado de Transporte Publico.</t>
  </si>
  <si>
    <t>Patricia Perez Sandoval</t>
  </si>
  <si>
    <t>Directora de Informacion y Seguimiento de la Movilidad</t>
  </si>
  <si>
    <t>Capacitacion y promocion en temas de seguridad vial.</t>
  </si>
  <si>
    <t>Arq. Constanza Jimena Delon Cordoba</t>
  </si>
  <si>
    <t>Directora de Seguridad Vial y Seguimiento a la Informacion</t>
  </si>
  <si>
    <t>Realizar obras de mejoramiento de la infraestructura urbana en zonas de parquimetros por medio de convenios con entidades ejecutoras de obra de la administracion publica.</t>
  </si>
  <si>
    <t>Lic. Diana Rocio Vaquera Lopez</t>
  </si>
  <si>
    <t>Directora Ejecutiva de Regulacion de Sistemas de Movilidad Urbana Sustentable</t>
  </si>
  <si>
    <t>Brindar servicios de control vehicular y actualizacion de los registros vehiculares.</t>
  </si>
  <si>
    <t>Lic. Maria Fernanda Rivera Flores / Lic. Luis Enrique Ramos Torres</t>
  </si>
  <si>
    <t>Directora General de Licencias y Operacion del Transporte Vehicular / Director General de Registro Publico del Transporte</t>
  </si>
  <si>
    <t>E196</t>
  </si>
  <si>
    <t>270</t>
  </si>
  <si>
    <t>Desarrollo de infraestructura peatonal y ciclista</t>
  </si>
  <si>
    <t>Inaccesibilidad de traslado a pie o en bicicleta en la Ciudad de Mexico.</t>
  </si>
  <si>
    <t>Accesibilidad de traslado a pie o en bicicleta en la Ciudad de Mexico.</t>
  </si>
  <si>
    <t>Alrededor de 300,000 ciclistas que circulan por la Ciudad de Mexico diariamente y 30,901 personas que se trasladan a pie.</t>
  </si>
  <si>
    <t>1. Mejora de la infraestructura peatonal y ciclista. 2. Autorizacion de las adquisiciones de las contrataciones de obra publica, bienes, de prestaciones de servicios, que sean necesarias para mejorar la movilidad peatonal y para ciclistas.</t>
  </si>
  <si>
    <t>La poblacion utiliza infraestructura peatonal y ciclista segura, que reduce el numero de incidentes viales, las emisiones contaminantes y el transito vehicular.</t>
  </si>
  <si>
    <t>Indice que mide el grado de cumplimiento en las acciones para mejorar la infraestructura peatonal y ciclista, asimismo, autorizar las adquisiciones, contrataciones de obra publica y prestaciones de servicios relacionados para la mejora del servicio.</t>
  </si>
  <si>
    <t>((Elaboracion y evaluacion de proyectos de infraestructura peatonal y ciclista realizado/ Elaboracion y evaluacion de proyectos de infraestructura peatonal y ciclista programado)* 25%) + ((Implementacion y operacion de biciestacionamientos Masivos realizado/ Implementacion y operacion de biciestacionamientos Masivos programado)* 25%) + ((Renovacion, expansion y operacion del Sistema de Transporte Individual en Bicicleta Publica ECOBICI realizado/ Renovacion, expansion y operacion del Sistema de Transporte Individual en Bicicleta Publica ECOBICI programado)* 25%) + ((Realizacion de paseos dominicales, nocturnos y biciescuelas para promocion del uso de la bicicleta realizado/ Realizacion de paseos dominicales, nocturnos y biciescuelas para promocion del uso de la bicicleta programado)* 25%)</t>
  </si>
  <si>
    <t>Informacion disponible en: https://www.semovi.cdmx.gob.mx/transparencia</t>
  </si>
  <si>
    <t>Al año 2024, la infraestructura y los servicios para peatones y ciclistas incrementan en un 10%.</t>
  </si>
  <si>
    <t>Al año 2024, la poblacion utiliza infraestructura peatonal y ciclista segura, eficiente, integrada a otros servicios de movilidad, lo que reduce el numero de incidentes viales, las emisiones contaminantes y el transito vehicular.</t>
  </si>
  <si>
    <t>Elaboracion y evaluacion de proyectos de infraestructura peatonal y ciclista.</t>
  </si>
  <si>
    <t>Ing. Karla Portales Ruiz</t>
  </si>
  <si>
    <t>Directora de Gestion de Proyectos de la Movilidad</t>
  </si>
  <si>
    <t>Implementacion y operacion de biciestacionamientos masivos.</t>
  </si>
  <si>
    <t>Directora Ejecutiva de Regulacion de Sistemas de Movilidad Urbana Sustentable.</t>
  </si>
  <si>
    <t>Renovacion, expansion y operacion del Sistema de Transporte Individual en Bicicleta Publica ECOBICI.</t>
  </si>
  <si>
    <t>Realizacion de paseos dominicales, nocturnos y biciescuelas para promocion del uso de la bicicleta.</t>
  </si>
  <si>
    <t>La SEMOVI cuenta con los recursos necesarios para el buen desarrollo de sus funciones.</t>
  </si>
  <si>
    <t>Proseguir con una programacion y presupuestacion adecuada para la correcta operacion de SEMOVI.</t>
  </si>
  <si>
    <t>La SEMOVI continua con el desempeño de sus funciones de manera adecuada.</t>
  </si>
  <si>
    <t>Lic. Pablo Lorenzo Aguilar</t>
  </si>
  <si>
    <t>La Secretaria de Movilidad de la Ciudad de Mexico.</t>
  </si>
  <si>
    <t>La SEMOVI cuenta con los recursos necesarios para cubrir con las obligaciones judiciales sin riesgos para su operacion.</t>
  </si>
  <si>
    <t>Porcentaje que mide el avance del cumplimiento del pago de laudos.</t>
  </si>
  <si>
    <t>La SEMOVI tiene las previsiones presupuestarias necesarias para el cumplimiento de las obligaciones judiciales que se presenten.</t>
  </si>
  <si>
    <t>Entrega de apoyos compensatorios por situaciones emergentes que vulneren a los trabajadores de la SEMOVI.</t>
  </si>
  <si>
    <t>Claudia Sanchez Ibarra</t>
  </si>
  <si>
    <t>Coordinadora de Finanzas</t>
  </si>
  <si>
    <t>Insuficientes protocolos de prevencion en materia de proteccion civil a las personas servidoras publicas de la SEMOVI.</t>
  </si>
  <si>
    <t>Suficientes protocolos de prevencion en materia de proteccion civil a las personas servidoras publicas de la SEMOVI.</t>
  </si>
  <si>
    <t>Personas servidoras publicas y poblacion flotante que ocupan las instalaciones de la SEMOVI.</t>
  </si>
  <si>
    <t>Preparar al personal mediante las actividades pertinentes, asi como contar con los materiales, herramientas e insumos necesarios con la intencion reducir progresivamente los tiempos de desalojo de los inmuebles de la Secretaria de Movilidad en caso de una contingencia.</t>
  </si>
  <si>
    <t>Personal de la SEMOVI, cuentan con las medidas de seguridad, proteccion y atencion oportuna que garantiza su integridad fisica en las instalaciones de la SEMOVI ante cualquier siniestro.</t>
  </si>
  <si>
    <t>Porcentaje de avance de cumplimiento de las actividades en materia de Proteccion Civil realizadas en la SEMOVI.</t>
  </si>
  <si>
    <t>Al cierre del 2024, derivado de la atencion y seguimiento que se llevo a cabo en las actividades en materia de proteccion civil, se espera tener un aumento en las acciones de un 10% con respecto a lo realizado en el 2023.</t>
  </si>
  <si>
    <t>El personal y poblacion en general que se encuentra dentro de la SEMOVI cuenta con instalaciones seguras y preparadas ante cualquier emergencia y/o siniestro.</t>
  </si>
  <si>
    <t>Implementar señaletica, realizar simulacros, instalar Comite Interno de Proteccion Civil, capacitar, equipar en materia de protección civil y desarrollar contenidos del programa interno de protección civil.</t>
  </si>
  <si>
    <t>10P0AC</t>
  </si>
  <si>
    <t>Implementar mejoras a la infraestructura para la movilidad no motorizada y peatonal, asi como desarrollar acciones para reducir los accidentes a peatones y ciclistas.</t>
  </si>
  <si>
    <t>Proporcionar mecanismos sustentables para que la movilidad en la Ciudad de Mexico sea de primer nivel y generar un ambiente en el que todos los sistemas de transporte publico y privado, convivan de una manera armonica con el transporte no motorizado y el peaton.</t>
  </si>
  <si>
    <t>Fomentar mas y mejor movilidad a traves del desarrollo de infraestructura segura y con accesibilidad universal para caminar y moverse en bicicleta.</t>
  </si>
  <si>
    <t>196</t>
  </si>
  <si>
    <t>Proyectos para la modernizacion de la infraestructura para la movilidad no motorizada y peatonal</t>
  </si>
  <si>
    <t>1. Mejora de la infraestructura peatonal y ciclista. 2. Autorizacion de las adquisiciones de las contrataciones de obra publica, bienes, de prestaciones de servicios, que sean necesarias para mejorar la movilidad peatonal y para ciclistas. 3 Autorizar y determinar los actos juridicos y materiales que se requieran para la conservacion y mantenimiento de infraestructura.</t>
  </si>
  <si>
    <t>Indice que mide el cumplimiento del 100% del financiamiento de los proyectos aprobados, sobre la adecuacion de infraestructura para confinar una ciclovia de hasta 2 km.</t>
  </si>
  <si>
    <t>((Aprobacion de proyecto de ciclovia confinada realizado/ Aprobacion de proyecto de ciclovia confinada programado)* 34%) + ((Aprobacion de convenios de colaboracion con la Secretaria de Obras y Servicios, la Secretaria de Movilidad y el FONACIPE realizado/ Aprobacion de convenios de colaboracion con la Secretaria de Obras y Servicios, la Secretaria de Movilidad y el FONACIPE programado)* 33%) + ((Cubrir costos de ejecucion de las obras para el proyecto de ciclovia confinada realizado/ Cubrir costos de ejecucion de las obras para el proyecto de ciclovia confinada programado)* 33%)</t>
  </si>
  <si>
    <t>Informacion disponible en https://www.semovi.cdmx.gob.mx/tramites-y-servicios/mi-bici/mapa-ciclista-cdmx</t>
  </si>
  <si>
    <t>Al año 2024, la poblacion de la Ciudad de Mexico contara con 1 Ciclovia confinada y segura para realizar viajes en condiciones optimas, la cual tendra kilometrajes proyectados por año.</t>
  </si>
  <si>
    <t>Al año 2024, la Ciudad de Mexico cuenta con una red de infraestructura ciclista y peatonal segura para realizar sus viajes en condiciones optimas.</t>
  </si>
  <si>
    <t>Aprobacion de proyecto de ciclovia confinada.</t>
  </si>
  <si>
    <t>Lidice Rocha Marenco</t>
  </si>
  <si>
    <t>Asesora "B" de la Secretaria de Movilidad</t>
  </si>
  <si>
    <t>Aprobacion de convenios de colaboracion con la Secretaria de Obras y Servicios, la Secretaria de Movilidad y el FONACIPE.</t>
  </si>
  <si>
    <t>Cubrir costos de ejecucion de las obras para el proyecto de ciclovia confinada.</t>
  </si>
  <si>
    <t>10P0TP</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</si>
  <si>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</si>
  <si>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Contar con un Servicio de Transporte Publico Concesionado, profesionalizado, eficiente y de calidad, con unidades renovadas con accesibilidad universal que prestan el servicio en condiciones de seguridad y comodidad para los habitantes de la Ciudad de Mexico.</t>
  </si>
  <si>
    <t>Contribuir al rescate y la mejora del Transporte de Pasajeros Publico Colectivo Concesionado mediante la renovacion del parque vehicular y su supervision, para brindar un mejor servicio a los usuarios en la Ciudad de Mexico.</t>
  </si>
  <si>
    <t>U022</t>
  </si>
  <si>
    <t>271</t>
  </si>
  <si>
    <t>Acciones de mejora para el servicio transporte publico</t>
  </si>
  <si>
    <t>Parque vehicular del servicio de transporte publico colectivo concesionado ineficiente en la Ciudad de Mexico.</t>
  </si>
  <si>
    <t>Parque vehicular del servicio de transporte publico colectivo concesionado eficiente en la Ciudad de Mexico.</t>
  </si>
  <si>
    <t>Las mas de 18,000 unidades de Transporte de Pasajeros Publico Colectivo Concesionado en la Ciudad de Mexico, en particular aquellos con unidades ineficientes y/u operadas inadecuadamente, asi como las mas de 20,000 unidades de Transporte de Pasajeros Publico Individual Concesionado que requieren renovarse.</t>
  </si>
  <si>
    <t>1. Ordenamiento del transporte publico concesionado para mejorar la calidad de la prestacion del servicio. 2. Renovacion del parque vehicular que presta el servicio de transporte publico concesionado. 3. Entrega de apoyos economicos al combustible para garantizar la prestacion del servicio y reducir costos de operacion.</t>
  </si>
  <si>
    <t>Los habitantes de la Ciudad de Mexico realizan sus viajes en transporte publico concesionado en unidades renovadas, con accesibilidad universal y que son operadas adecuadamente.</t>
  </si>
  <si>
    <t>Un indice que mide el avance en la sustitucion del 70% de las unidades proyectadas con 10 o mas años de antigüedad que prestan el servicio de transporte publico y que son sustituidas por unidades nuevas y eficientes con accesibilidad universal.</t>
  </si>
  <si>
    <t>((Sustitucion y retiro voluntario de unidades con 10 o mas años de vida util para renovar el parque vehicular realizado/ Sustitucion y retiro voluntario de unidades con 10 o mas años de vida util para renovar el parque vehicular programado)* 34%) + ((Entrega de apoyos economicos al combustible para garantizar la prestacion del servicio y reducir costos de operacion realizado/ Entrega de apoyos economicos al combustible para garantizar la prestacion del servicio y reducir costos de operacion programado)* 33%) + ((Ordenamiento y modernizacion de unidades con vida util que prestan el servicio de transporte publico de pasajeros concesionado realizado/ Ordenamiento y modernizacion de unidades con vida util que prestan el servicio de transporte publico de pasajeros concesionado programado)* 33%)</t>
  </si>
  <si>
    <t>Informacion disponible en: https://www.semovi.cdmx.gob.mx/comites-y-comisiones/fifintra/transparencia</t>
  </si>
  <si>
    <t>Al finalizar el año 2024, alrededor de 6000 unidades con 10 o mas años de antigüedad que prestan el servicio de transporte publico son sustituidas.</t>
  </si>
  <si>
    <t>Al año 2024, los habitantes de la Ciudad de Mexico realizan sus viajes en transporte publico concesionado en unidades renovadas, eficientes, con accesibilidad universal y que son operadas adecuadamente.</t>
  </si>
  <si>
    <t>Sustitucion y retiro voluntario de unidades con 10 o mas años de vida util para renovar el parque vehicular.</t>
  </si>
  <si>
    <t>Entrega de apoyos economicos al combustible para garantizar la prestacion del servicio y reducir costos de operacion.</t>
  </si>
  <si>
    <t>Ordenamiento y modernizacion de unidades con vida util que prestan el servicio de transporte publico de pasajeros concesionado.</t>
  </si>
  <si>
    <t>10PDMB</t>
  </si>
  <si>
    <t>Planear, administrar y controlar el Sistema de Corredores de Transporte Publico de Pasajeros de la Ciudad de Mexico, promoviendo un servicio de calidad mundial. Ademas, se busca contribuir a la mejora de la calidad del aire de la Zona Metropolitana del Valle de Mexico con acciones que tambien mitiguen los efectos de los gases de efecto invernadero en el cambio climatico global.</t>
  </si>
  <si>
    <t>Ser una unidad de la administracion publica del Gobierno de la Ciudad de Mexico de excelencia en la administracion, control y vigilancia del servicio publico de transporte de pasajeros.</t>
  </si>
  <si>
    <t>Planear, administrar y controlar la red que integran los corredores que se han incorporado al sistema. Integrar al sistema nuevos corredores en aquellas vialidades que registren una presencia importante de oferta y demanda de transporte publico colectivo de pasajeros. Priorizar al transporte publico de pasajeros mediante la implementacion de la infraestructura adecuada para la prestacion del servicio con accesibilidad universal.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Profesionalizar el transporte colectivo de pasajeros, mediante la integracion de empresas operadoras con estructura operativa, tecnica y administrativa adecuada para la prestacion del servicio. Implementar un sistema de peaje y control de acceso que permita el uso de la tarjeta de ciudad como instrumento de pago.</t>
  </si>
  <si>
    <t>E042</t>
  </si>
  <si>
    <t>052</t>
  </si>
  <si>
    <t>Operacion y mantenimiento del sistema de movilidad</t>
  </si>
  <si>
    <t>Los habitantes de la Ciudad de Mexico padecen de transporte publico de baja calidad.</t>
  </si>
  <si>
    <t>Los habitantes de la Ciudad de Mexico disfrutan de transporte publico de alta calidad.</t>
  </si>
  <si>
    <t>Los habitantes de la Ciudad de Mexico y de la Zona Metropolitana del Valle de Mexico, que son aproximadamente 19, 239,000.</t>
  </si>
  <si>
    <t>Servicios de transporte asequible y eficiente a la poblacion usuaria de Metrobus.</t>
  </si>
  <si>
    <t>Los habitantes de la Ciudad de Mexico se desplazan de manera asequible, segura y rapida. Reduccion de contaminantes en la Ciudad por la disminucion de la utilizacion de vehiculos en circulacion.</t>
  </si>
  <si>
    <t>Indice que mide el porcentaje de avance en los servicios ofrecidos de transporte publico.</t>
  </si>
  <si>
    <t>((Prestacion del servicio de transporte realizado/ Prestacion del servicio de transporte programado)* 16%) + ((Supervisar carriles confinados, estaciones, terminales y patios de encierro realizado/ Supervisar carriles confinados, estaciones, terminales y patios de encierro programado)* 14%) + ((Supervisar el funcionamiento de los equipos de peaje y control de acceso realizado/ Supervisar el funcionamiento de los equipos de peaje y control de acceso programado)* 14%) + ((Mantenimiento de autobuses realizado/ Mantenimiento de autobuses programado)* 14%) + ((Realizar proyecto de electromovilidad y disminucion de emisiones contaminantes realizado/ Realizar proyecto de electromovilidad y disminucion de emisiones contaminantes programado)* 14%) + ((Realizar estudios de transporte realizado/ Realizar estudios de transporte programado)* 14%) + ((Mantenimiento de elementos accesibilidad e inclusion de personas con discapacidad realizado/ Mantenimiento de elementos accesibilidad e inclusion de personas con discapacidad programado)* 14%)</t>
  </si>
  <si>
    <t>Informacion disponible en: http://data.metrobus.cdmx.gob.mx/transparencia/index.html</t>
  </si>
  <si>
    <t>Al año 2024, el transporte publico mejora y se realiza de manera segura, eficiente y accesible, se le brinda mantenimiento a unidades y cuenta con adecuada supervision de estaciones, terminales, carriles y equipos de peaje.</t>
  </si>
  <si>
    <t>Al año 2024, el publico usuario cuenta con un servicio de transporte publico no contaminante, de calidad, seguro, eficiente y accesible.</t>
  </si>
  <si>
    <t>Prestacion del servicio de transporte en funcion de la demanda.</t>
  </si>
  <si>
    <t>Ricardo Delgado Reynoso</t>
  </si>
  <si>
    <t>Director Ejecutivo de Operacion Tecnica y Programatica de Metrobus</t>
  </si>
  <si>
    <t>Supervisar carriles confinados, estaciones, terminales y patios de encierro de los corredores.</t>
  </si>
  <si>
    <t>Supervisar el funcionamiento de los equipos de peaje y control de acceso en estaciones y autobuses.</t>
  </si>
  <si>
    <t>Fredy Velazquez Jimenez</t>
  </si>
  <si>
    <t>Director Ejecutivo de Planeacion, Evaluacion y Tecnologias de Informacion</t>
  </si>
  <si>
    <t>Mantenimiento de autobuses de las empresas operadoras.</t>
  </si>
  <si>
    <t>Realizar proyecto de electromovilidad y contribuir a la disminucion de emisiones contaminantes.</t>
  </si>
  <si>
    <t>Realizar estudios de transporte para la mejora de las rutas existentes y la creacion de nuevos corredores.</t>
  </si>
  <si>
    <t>Mantenimiento de los elementos que permiten la accesibilidad e inclusion de personas con discapacidad.</t>
  </si>
  <si>
    <t>Deficiente programacion para los gastos administrativos necesarios para la operacion del Ente Publico Metrobus de la Ciudad de Mexico.</t>
  </si>
  <si>
    <t>Eficiente programacion para los gastos administrativos necesarios para la operacion del Ente Publico Metrobus de la Ciudad de Mexico.</t>
  </si>
  <si>
    <t>Metrobus cuenta con los recursos necesarios para el buen desarrollo de sus funciones.</t>
  </si>
  <si>
    <t>Proseguir con una programacion y presupuestacion adecuada para la correcta operacion de Metrobus.</t>
  </si>
  <si>
    <t>Metrobus continua con el desempeño de sus funciones de manera adecuada.</t>
  </si>
  <si>
    <t>Mtra. Ma Dolores Arellano Sesmas</t>
  </si>
  <si>
    <t>Metrobus de la Ciudad de Mexico.</t>
  </si>
  <si>
    <t>Metrobus cuenta con los recursos necesarios para cubrir con las obligaciones judiciales sin riesgos para su operacion.</t>
  </si>
  <si>
    <t>Metrobus tiene las previsiones presupuestarias necesarias para el cumplimiento de las obligaciones judiciales que se presenten.</t>
  </si>
  <si>
    <t>Entrega de apoyos compensatorios por situaciones emergentes que vulneren a los trabajadores de Metrobus.</t>
  </si>
  <si>
    <t>Insuficientes protocolos de prevencion en materia de proteccion civil a las personas servidoras publicas de Metrobus.</t>
  </si>
  <si>
    <t>Suficientes protocolos de prevencion en materia de proteccion civil a las personas servidoras publicas de Metrobus.</t>
  </si>
  <si>
    <t>Personas servidoras publicas y poblacion flotante que ocupan las instalaciones de Metrobus.</t>
  </si>
  <si>
    <t>Garantizar que el personal de Metrobus este capacitado para actuar en caso de peligros y riesgos generados por desastres humanos o naturales.</t>
  </si>
  <si>
    <t>Personal de Metrobus cuenta con las medidas de seguridad, proteccion y atencion oportuna que garantiza su integridad fisica en las instalaciones de Metrobus ante cualquier siniestro.</t>
  </si>
  <si>
    <t>Porcentaje de avance de cumplimiento de las actividades en materia de Proteccion Civil realizadas en Metrobus.</t>
  </si>
  <si>
    <t>(Total acciones realizadas en materia de proteccion civil/Total de acciones programadas en materia de proteccion civil) * 100.</t>
  </si>
  <si>
    <t>El personal y poblacion en general que se encuentra dentro del Metrobus cuenta con instalaciones seguras y preparadas ante cualquier emergencia y/o siniestro.</t>
  </si>
  <si>
    <t>Implementar señaletica, realizar simulacros, instalar Comite Interno de Proteccion Civil, capacitar y equipar en materia de proteccion civil.</t>
  </si>
  <si>
    <t>Ariel Maximo Izaguirre Corona</t>
  </si>
  <si>
    <t>Gerente de Estaciones, Unidades de Transporte y Proyectos</t>
  </si>
  <si>
    <t>10PDME</t>
  </si>
  <si>
    <t>Proveer un servicio de transporte publico masivo, seguro, confiable y tecnologicamente limpio. Con una tarifa accesible, que satisfaga las expectativas de calidad, accesibilidad, frecuencia y cobertura de los usuarios y se desempeñe con transparencia, equidad y eficiencia logrando niveles competitivos a nivel mundial.</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</si>
  <si>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</si>
  <si>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La operacion y explotacion de un tren rapido, movido por energia electrica, con recorrido subterraneo, de superficie y elevado para dar movilidad principalmente a usuarios de la Ciudad de Mexico y la zona Metropolitana del Valle de Mexico.</t>
  </si>
  <si>
    <t>Servicios de transporte asequible y eficiente a la poblacion usuaria del Servicio de Transporte Colectivo Metro.</t>
  </si>
  <si>
    <t>Los habitantes de la Ciudad de Mexico se desplazan de manera asequible, segura y rapida. Reduccion de contaminantes en la Ciudad por la disminucion de la utilizacion de vehiculos particulares.</t>
  </si>
  <si>
    <t>Indice que mide el porcentaje de avance en los servicios de transporte publico ofrecidos.</t>
  </si>
  <si>
    <t>((Prestacion de servicio de transporte realizado/ Prestacion de servicio de transporte programado)* 12) + ((Mantenimiento y reparacion de instalaciones realizado/ Mantenimiento y reparacion de instalaciones programado)* 11%) + ((Realizar mantenimiento a trenes realizado/ Realizar mantenimiento a trenes programado)* 11%) + ((Proporcionar servicio de vigilancia realizado/ Proporcionar servicio de vigilancia programado)* 11%) + ((Modernizacion de trenes de diversos modelos del STC realizado/ Modernizacion de trenes de diversos modelos del STC programado)* 11%) + ((Desarrollo e implementacion proyectos de innovacion tecnologica realizado/ Desarrollo e implementacion proyectos de innovacion tecnologica programado)* 11%) + ((Pago de indemnizacion de los predios que resultaron afectados por la construccion de la Linea 12 realizado/ Pago de indemnizacion de los predios que resultaron afectados por la construccion de la Linea 12 programado)* 11%) + ((Continuar con la liberacion del derecho de via para ampliacion de la Linea 12 Mixcoac-Observatorio realizado/ Continuar con la liberacion del derecho de via para ampliacion de la Linea 12 Mixcoac-Observatorio programado)* 11%) + ((Obras para el Mantenimiento de la Infraestructura realizado/ Obras para el Mantenimiento de la Infraestructura programado)* 11%)</t>
  </si>
  <si>
    <t>Informacion disponible en: https://www.transparencia.cdmx.gob.mx/sistema-de-transporte-colectivo-metro y https://metro.cdmx.gob.mx/operacion/mas-informacion/indicadores-de-operacion</t>
  </si>
  <si>
    <t>Al año 2024, continua el servicio de transporte publico no contaminante, de calidad, seguro, eficiente y accesible.</t>
  </si>
  <si>
    <t>Prestacion de servicio de transporte en funcion de la demanda.</t>
  </si>
  <si>
    <t>Ing. Rafael Lino Ascencio Flores</t>
  </si>
  <si>
    <t>Director de Transportacion</t>
  </si>
  <si>
    <t>Mantenimiento y reparacion de instalaciones electronicas, electricas, mecanicas, hidraulicas, de vias de la red de servicio, pilotaje automatico, mando centralizado, peaje, telecomunicaciones y la red de comunicaciones y servicios.</t>
  </si>
  <si>
    <t>Ing. Omar Moya Rodriguez/Ing. Jose Ramon Vazquez del Mercado Reynoso</t>
  </si>
  <si>
    <t>Encargado del Despacho de la Direccion de Instalaciones Fijas / Encargado de Despacho de las Instalaciones Electronicas</t>
  </si>
  <si>
    <t>Realizar mantenimiento a trenes conforme a su kilometraje de servicio, mantenimiento mayor, sistematico y ciclico.</t>
  </si>
  <si>
    <t>Ing. Jose Alberto Gonzalez Lopez</t>
  </si>
  <si>
    <t>Director de Mantenimiento de Material Rodante</t>
  </si>
  <si>
    <t>Proporcionar servicio de vigilancia en Lineas, instalaciones y areas adyacentes del STC</t>
  </si>
  <si>
    <t>C. Luis Aranda Terrones</t>
  </si>
  <si>
    <t>Encargado de Despacho de la Gerencia De Seguridad Institucional</t>
  </si>
  <si>
    <t>Modernizacion de trenes de diversos modelos del STC.</t>
  </si>
  <si>
    <t>Desarrollo e implementacion proyectos de innovacion tecnologica para el correcto funcionamiento del STC.</t>
  </si>
  <si>
    <t>Lic. Jorge Rocha Sanchez</t>
  </si>
  <si>
    <t>Encargado de Despacho de la Direccion de Ingenieria y Desarrollo Tecnologico</t>
  </si>
  <si>
    <t>Realizar el pago de indemnizacion de los predios que resultaron afectados por la construccion de la Linea 12.</t>
  </si>
  <si>
    <t>Mtro. Fernando Israel Aguas Bracho</t>
  </si>
  <si>
    <t>Gerente Juridico</t>
  </si>
  <si>
    <t>Continuar con la liberacion del derecho de via (pago de los derechos, tramites administrativos y legales para la integracion de las carpetas y pago de afectaciones de predios) para el Proyecto Integral para la Ampliacion de la Linea 12 Mixcoac-Observatorio.</t>
  </si>
  <si>
    <t>Obras para el Mantenimiento de la Infraestructura.</t>
  </si>
  <si>
    <t>Ing. Manuel Fernando Galindo Altamirano / Ing. David Reynaga Serrato</t>
  </si>
  <si>
    <t>Gerente de Obras y Mantenimiento / Subgerente de Obras y Mantenimiento</t>
  </si>
  <si>
    <t>U039</t>
  </si>
  <si>
    <t>Insuficiencia de conocimiento tecnico para la modernizacion de rutas de transporte.</t>
  </si>
  <si>
    <t>Suficiente conocimiento tecnico para la modernizacion de rutas de transporte.</t>
  </si>
  <si>
    <t>Los sistemas de transporte publico de la Ciudad de Mexico.</t>
  </si>
  <si>
    <t>Generar estudios para gestionar nuevas y mejores rutas de servicio.</t>
  </si>
  <si>
    <t>Usuarios disfrutan de tiempos de traslado mas rapidos y con confort derivado de asesoria tecnica recibida tras la suscripcion de Convenios para la modernizacion del sistema de movilidad y de transporte.</t>
  </si>
  <si>
    <t>Porcentaje que mide el logro de los objetivos establecidos en la Prestacion de Servicios para la Linea 1 (PPSL1 ).</t>
  </si>
  <si>
    <t>((Servicios de modernizacion para la linea 1 del metro derivados de la asesoria tecnica recibida tras la firma de Convenios realizado/ Servicios de modernizacion para la linea 1 del metro derivados de la asesoria tecnica recibida tras la firma de Convenios programado)* 100)</t>
  </si>
  <si>
    <t>Informacion disponible en: https://www.transparencia.cdmx.gob.mx/sistema-de-transporte-colectivo-metro</t>
  </si>
  <si>
    <t>Al año 2024, se mejoraran obras civiles, vias, pilotajes automaticos y trenes de la Linea 1.</t>
  </si>
  <si>
    <t>Al año 2024, usuarios disfrutan de tiempos de traslado mas rapidos y con confort derivado de asesoria tecnica recibida tras las suscripcion de Convenios para la modernizacion del sistema de movilidad, de transporte, de la obra civil, vias, pilotaje automatico y trenes de la Linea 1.</t>
  </si>
  <si>
    <t>Servicios de modernizacion para la linea 1 del metro derivados de la asesoria tecnica recibida tras la firma de Convenios.</t>
  </si>
  <si>
    <t>Ing. Omar Moya Rodriguez</t>
  </si>
  <si>
    <t>Encargado de Despacho de la Direccion de Instalaciones Fijas</t>
  </si>
  <si>
    <t>Deficiente programacion para los gastos administrativos necesarios para la operacion del Sistema de Transporte Colectivo Metro de la Ciudad de Mexico.</t>
  </si>
  <si>
    <t>Eficiente programacion para los gastos administrativos necesarios para la operacion del Sistema de Transporte Colectivo Metro de la Ciudad de Mexico.</t>
  </si>
  <si>
    <t>Programar y presupuestar el recurso suficiente para cubrir los gastos de operacion. Dotar de los recursos materiales, tecnologicos e infraestructura adecuada para el desempeño de sus actividades.</t>
  </si>
  <si>
    <t>El Sistema de Transporte Colectivo Metro cuenta con los recursos necesarios para el buen desarrollo de sus funciones.</t>
  </si>
  <si>
    <t>((Impresion de boleto univiaje y tarjeta de movilidad integrada para acceso al servicio de transporte realizado/ Impresion de boleto univiaje y tarjeta de movilidad integrada para acceso al servicio de transporte programado)* 25%) + ((Gastos inherentes a la recaudacion (traslado de valores) realizado/ Gastos inherentes a la recaudacion (traslado de valores) programado)* 25%) + ((Servicios de atencion medica a (40,000) derechohabientes del Metro (15,395 trabajadores activos y el resto se constituyen con jubilados, padres, madres, hijos, esposas y/o concubinas) y aplicacion de examenes del programa medico realizado/ Servicios de atencion medica a (40,000) derechohabientes del Metro (15,395 trabajadores activos y el resto se constituyen con jubilados, padres, madres, hijos, esposas y/o concubinas) y aplicacion de examenes del programa medico programado)* 25%) + ((Proporcionar alimentacion a niños inscritos al CENDI realizado/ Proporcionar alimentacion a niños inscritos al CENDI programado)* 25%)</t>
  </si>
  <si>
    <t>Proseguir con una programacion y presupuestacion adecuada para la correcta operacion del Sistema de Transporte Colectivo Metro.</t>
  </si>
  <si>
    <t>El Sistema de Transporte Colectivo Metro continua con el desempeño de sus funciones de manera adecuada.</t>
  </si>
  <si>
    <t>Impresion de boleto univiaje y tarjeta de movilidad integrada para acceso al servicio de transporte.</t>
  </si>
  <si>
    <t>Mtro. Devir Fernando Islas Zambrano</t>
  </si>
  <si>
    <t>Encargado de Despacho de la Subgerencia de Ingresos</t>
  </si>
  <si>
    <t>Gastos inherentes a la recaudacion (traslado de valores).</t>
  </si>
  <si>
    <t>Servicios de atencion medica a (40,000) derechohabientes del Sistema de Transporte Colectivo (15,395 trabajadores activos y el resto se constituyen con jubilados, padres, madres, hijos, esposas y/o concubinas) y aplicacion de examenes del programa medico.</t>
  </si>
  <si>
    <t>L.M.C Eduardo Antonio Rodriguez Becerril</t>
  </si>
  <si>
    <t>Encargado de Despacho de la Gerencia de Salud y Bienestar Social</t>
  </si>
  <si>
    <t>Proporcionar alimentacion a niños inscritos al Centro de Desarrollo Infantil (CENDI)</t>
  </si>
  <si>
    <t>L.M.C Eduardo Antonio Rofriguez Becerril</t>
  </si>
  <si>
    <t>El Sistema de Transporte Colectivo Metro de la Ciudad de Mexico.</t>
  </si>
  <si>
    <t>El Sistema de Transporte Colectivo Metro cuenta con los recursos necesarios para cubrir con las obligaciones judiciales sin riesgos para su operacion.</t>
  </si>
  <si>
    <t>El Sistema de Transporte Colectivo Metro tiene las previsiones presupuestarias necesarias para el cumplimiento de las obligaciones judiciales que se presenten.</t>
  </si>
  <si>
    <t>Entrega de apoyos compensatorios por situaciones emergentes que vulneren a los trabajadores del Sistema de Transporte Colectivo Metro.</t>
  </si>
  <si>
    <t>Lic. Martha Quintero Covarrubias / Mtro. Fernando Israel Aguas Bracho</t>
  </si>
  <si>
    <t>Encargada de Despacho de la Coordinacion de Movimientos Juridicos Internos/Gerente Juridico</t>
  </si>
  <si>
    <t>Insuficientes protocolos de prevencion en materia de proteccion civil a las personas servidoras publicas del Sistema de Transporte Colectivo Metro.</t>
  </si>
  <si>
    <t>Suficientes protocolos de prevencion en materia de proteccion civil a las personas servidoras publicas del Sistema de Transporte Colectivo Metro.</t>
  </si>
  <si>
    <t>Personas servidoras publicas y poblacion flotante que ocupan las instalaciones del Sistema de Transporte Colectivo Metro.</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</si>
  <si>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adyacentes.</t>
  </si>
  <si>
    <t>Personal del STC, cuentan con las medidas de seguridad, proteccion y atencion oportuna que garantiza su integridad fisica en las instalaciones del Sistema de Transporte Colectivo Metro.</t>
  </si>
  <si>
    <t>Porcentaje de avance de cumplimiento de las actividades en materia de Proteccion Civil realizadas en el Sistema de Transporte Colectivo Metro.</t>
  </si>
  <si>
    <t>El personal y poblacion en general que se encuentra dentro del Sistema de Transporte Colectivo Metro cuenta con instalaciones seguras y preparadas ante cualquier emergencia y/o siniestro.</t>
  </si>
  <si>
    <t>Lic. Edgar Alfredo Abarca Perez</t>
  </si>
  <si>
    <t>Coordinador de Proteccion Civil</t>
  </si>
  <si>
    <t>10PDOR</t>
  </si>
  <si>
    <t>Garantizar la planeacion, ordenamiento, optimizacion, operacion, supervision, administracion y establecimiento de parametros de actuacion para implementar acciones encaminadas a la conservacion y desarrollo de corredores y centros de transferencia modal a traves del monitoreo integral mediante GPS de unidades de transporte publico colectivo concesionado y la liberacion del derecho de via del sistema de transporte publico Cablebus, con el fin de que los usuarios cuenten con un servicio eficaz puntual y seguro que los traslade a su destino en el menor tiempo posible atendiendo los valores como son el compromiso, transparencia actitud de servicio y responsabilidad permitiendo a los usuarios una intermodalidad accesible incluyente eficiente y segura.</t>
  </si>
  <si>
    <t>Ser el organo regulador del transporte que genere condiciones optimas de movilidad en la Ciudad de Mexico y logre posicionarla como una ciudad con movilidad eficiente a traves de politicas orientadas a la accesibilidad universal, seguridad y proteccion civil, ordenando de manera eficiente la operacion del transporte en los Centros de Transferencia Modal y a los concesionarios del transporte en la modalidad de corredores, generando un servicio de calidad asi como una mejor movilidad en beneficio de los usuarios del sistema integrado del transporte.</t>
  </si>
  <si>
    <t>Generar condiciones optimas de movilidad con accesibilidad universal, seguridad y proteccion civil, ordenando de manera eficiente en los centros de transferencia modal Cablebus y a los concesionarios del transporte, generando un servicio de calidad.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Ordenar en su totalidad la infraestructura de los corredores de transporte mediante un servicio moderno que se mantenga en optimas condiciones y que permita una movilidad eficiente. Crear un sistema de telefericos conectado a redes de transporte masivo que atendera zonas de bajos ingresos ubicadas en serranias de dificil acceso y con barreras urbanas a su alrededor.</t>
  </si>
  <si>
    <t>G005</t>
  </si>
  <si>
    <t>195</t>
  </si>
  <si>
    <t>Planeacion, regulacion y verificacion de corredores de transporte y centros de transferencia modal</t>
  </si>
  <si>
    <t>Los usuarios de unidades del transporte publico concesionado de la Ciudad de Mexico padecen servicios de traslados ineficientes.</t>
  </si>
  <si>
    <t>Los usuarios de unidades del transporte publico concesionado de la Ciudad de Mexico disfrutan de traslados eficientes.</t>
  </si>
  <si>
    <t>Los habitantes de la Ciudad de Mexico y de la Zona Metropolitana del Valle de Mexico, que son aproximadamente 19,239,000.</t>
  </si>
  <si>
    <t>1. Promover una mejor operacion del servicio de transporte de pasajeros publico concesionado a traves de mecanismos de supervision y atencion mas efectivos. 2. Atender de manera inmediata y permanente las situaciones en materia de movilidad en los corredores de transporte.</t>
  </si>
  <si>
    <t>Los usuarios del transporte publico concesionado de la Ciudad de Mexico cuentan con un servicio de movilidad seguro, eficiente y asequible.</t>
  </si>
  <si>
    <t>Indice que mide la operacion de corredores de transporte, la operacion de video vigilancia en rutas, el uso de la Tarjeta Unica de Movilidad Integrada en transporte concesionado y la Red de Recarga Externa de la CMDX, asi como atencion a los Centros de Transferencia Modal en sus necesidades de seguridad, accesibilidad y/o servicios incluyentes.</t>
  </si>
  <si>
    <t>((Mantenimiento preventivo y correctivo realizado/ Mantenimiento preventivo y correctivo programado)* 16%) + ((Servicio de conservacion, mantenimiento y limpieza para correcto funcionamiento, imagen y salubridad realizado/ Servicio de conservacion, mantenimiento y limpieza para correcto funcionamiento, imagen y salubridad programado)* 14%) + ((Mantenimiento a 4,000 kits de video vigilancia, GPS de las unidades de transporte publico y a la plataforma de monitoreo realizado/ Mantenimiento a 4,000 kits de video vigilancia, GPS de las unidades de transporte publico y a la plataforma de monitoreo programado)* 14%) + ((Mantenimiento a 330 validadores del proyecto de Integracion del STC a la TUMI y del Sistema Central realizado/ Mantenimiento a 330 validadores del proyecto de Integracion del STC a la TUMI y del Sistema Central programado)* 14%) + ((Instalacion y mantenimiento de elementos viales, señaletica, planos topograficos, fotogrametria y accesibilidad para la seguridad vial y de los usuarios realizado/ Instalacion y mantenimiento de elementos viales, señaletica, planos topograficos, fotogrametria y accesibilidad para la seguridad vial y de los usuarios programado)* 14%) + ((Servicio para la implementacion de control de accesos vehiculares realizado/ Servicio para la implementacion de control de accesos vehiculares programado)* 14%) + ((Mantenimiento a infraestructura, equipamiento y señaletica para estaciones, bases, carriles confinados y de contraflujo realizado/ Mantenimiento a infraestructura, equipamiento y señaletica para estaciones, bases, carriles confinados y de contraflujo programado)* 14%)</t>
  </si>
  <si>
    <t>Informacion disponible en: https://www.ort.cdmx.gob.mx/transparencia</t>
  </si>
  <si>
    <t>Al año 2024, opera optimamente el servicio de video vigilancia y GPS y el servicio para realizar las recargas de la Tarjeta Unica de Movilidad Integrada (TUMI). Se incrementa el nivel de servicio para los usuarios del transporte concesionado en la modalidad de corredores, a traves de la mejora en la infraestructura, equipamiento auxiliar y el pago del servicio de transporte, y existen condiciones optimas de funcionalidad los Centros de Transferencia Modal.</t>
  </si>
  <si>
    <t>Al año 2024, los usuarios del transporte publico concesionado de la Ciudad de Mexico cuentan con un servicio de movilidad seguro, eficiente y accesible, con mayores opciones de debitacion y recarga de la Tarjeta Unica de Movilidad Integrada.</t>
  </si>
  <si>
    <t>Mantenimiento preventivo y correctivo a instalaciones de los Cetram.</t>
  </si>
  <si>
    <t>Ing. Pavel Lopez Medina</t>
  </si>
  <si>
    <t>Director Ejecutivo de los Centros de Transferencia Modal</t>
  </si>
  <si>
    <t>Servicio de conservacion, mantenimiento y limpieza a las instalaciones para correcto funcionamiento, imagen y salubridad en los Cetram.</t>
  </si>
  <si>
    <t>Mantenimiento a 4,000 kits de video vigilancia, GPS de las unidades de transporte publico y a la plataforma de monitoreo del ORT.</t>
  </si>
  <si>
    <t>Francisco Javier Lopez Alcantara</t>
  </si>
  <si>
    <t>Coordinador de Desarrollo Tecnologico</t>
  </si>
  <si>
    <t>Mantenimiento a 330 validadores del proyecto de Integracion del Servicio de Transporte Concesionado a la Tarjeta Unica de Movilidad Integrada y del Sistema Central.</t>
  </si>
  <si>
    <t>Ricardo Sanchez Lang</t>
  </si>
  <si>
    <t>Director Ejecutivo de Sistemas Inteligentes de Transporte</t>
  </si>
  <si>
    <t>Instalacion y mantenimiento de elementos viales, señaletica, planos topograficos, fotogrametria y accesibilidad para la seguridad vial y de los usuarios.</t>
  </si>
  <si>
    <t>Servicio para la implementacion de control de accesos vehiculares a los Cetram.</t>
  </si>
  <si>
    <t>Mantenimiento a infraestructura, equipamiento y señaletica para estaciones, bases de servicio, carriles confinados y de contraflujo.</t>
  </si>
  <si>
    <t>Lic. Heriberto Alejandro Salgado Terres</t>
  </si>
  <si>
    <t>Director de Regulacion de Operacion de Corredores de Transporte</t>
  </si>
  <si>
    <t>Deficiente programacion para los gastos administrativos necesarios para la operacion del Organismo Regulador de Transporte de la Ciudad de Mexico.</t>
  </si>
  <si>
    <t>Eficiente programacion para los gastos administrativos necesarios para la operacion del Organismo Regulador de Transporte de la Ciudad de Mexico.</t>
  </si>
  <si>
    <t>El Organismo Regulador de Transporte cuenta con los recursos necesarios para el buen desarrollo de sus funciones.</t>
  </si>
  <si>
    <t>Informacion disponible en: https://www.ort.cdmx.gob.mx/transparencia; https://aplicaciones.finanzas.cdmx.gob.mx/paaaps/public/login; y https://tics.finanzas.cdmx.gob.mx/requisiciones/public/login</t>
  </si>
  <si>
    <t>Proseguir con una programacion y presupuestacion adecuada para la correcta operacion del Organismo Regulador de Transporte.</t>
  </si>
  <si>
    <t>El Organismo Regulador de Transporte continua con el desempeño de sus funciones de manera adecuada.</t>
  </si>
  <si>
    <t>Karla Erica Ramirez Neri</t>
  </si>
  <si>
    <t>Directora Ejecutiva de Administracion y Finanzas en el Organismo Regulador de Transporte</t>
  </si>
  <si>
    <t>El Organismo Regulador de Transporte de la Ciudad de Mexico.</t>
  </si>
  <si>
    <t>El Organismo Regulador de Transporte cuenta con los recursos necesarios para cubrir con las obligaciones judiciales sin riesgos para su operacion.</t>
  </si>
  <si>
    <t>El Organismo Regulador de Transporte tiene las previsiones presupuestarias necesarias para el cumplimiento de las obligaciones judiciales que se presenten.</t>
  </si>
  <si>
    <t>Entrega de apoyos compensatorios por situaciones emergentes que vulneren a los trabajadores del Organismo Regulador de Transporte.</t>
  </si>
  <si>
    <t>C.P. Karla Erica Ramirez Neri</t>
  </si>
  <si>
    <t>Insuficientes protocolos de prevencion en materia de proteccion civil a las personas servidoras publicas del Organismo Regulador de Transporte.</t>
  </si>
  <si>
    <t>Suficientes protocolos de prevencion en materia de proteccion civil a las personas servidoras publicas del Organismo Regulador de Transporte.</t>
  </si>
  <si>
    <t>Personas servidoras publicas y poblacion flotante que ocupan las instalaciones del Organismo Regulador de Transporte.</t>
  </si>
  <si>
    <t>Capacitar las brigadas del Organismo Regulador de Transporte. Renovar los vestuarios e insumos que ocupan las brigadas del Organismo Regulador de Transporte.</t>
  </si>
  <si>
    <t>Personal del ORT, cuenta con las medidas de seguridad, proteccion y atencion oportuna que garantiza su integridad fisica en las instalaciones del Organismo Regulador de Transporte ante cualquier siniestro.</t>
  </si>
  <si>
    <t>Porcentaje de avance de cumplimiento de las actividades en materia de Proteccion Civil realizadas en el Organismo Regulador de Transporte.</t>
  </si>
  <si>
    <t>El personal y poblacion en general que se encuentra dentro del Organismo Regulador de Transporte cuenta con instalaciones seguras y preparadas ante cualquier emergencia y/o siniestro.</t>
  </si>
  <si>
    <t>10PDRT</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</si>
  <si>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</si>
  <si>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</si>
  <si>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Brindar un servicio de transporte publico de pasajeros que se caracterice por su calidad, efectividad, seguridad, accesibilidad, innovacion, sustentabilidad e inclusion social, dirigidos principalmente a la poblacion de escasos recursos y de zonas perifericas de la ciudad. Modernizar gradualmente el parque vehicular con autobuses ecologicos y equipados con tecnologia de punta, que permita hacer eficientes los tiempos de traslado de las personas usuarias y reducir la contaminacion que actualmente generan. Transitar a un modelo unico de pago mediante el uso de tarjeta universal que facilite a los usuarios su traslado en las diversas modalidades de transporte publico de pasajeros que ofrece la Ciudad de Mexico. Aumentar la cobertura del transporte publico de pasajeros. Implementar un programa de mantenimiento preventivo y correctivo para el parque vehicular.</t>
  </si>
  <si>
    <t>Servicios de transporte asequible y eficiente a la poblacion usuaria de la Red de Transporte de Pasajeros.</t>
  </si>
  <si>
    <t>Indice que mide el porcentaje de avance en los servicios ofrecidos de transporte publico, la adquisicion de unidades y mantenimiento.</t>
  </si>
  <si>
    <t>((Prestacion de servicio de transporte realizado/ Prestacion de servicio de transporte programado)* 16%) + ((Programa de Mantenimiento Preventivo y Correctivo realizado/ Programa de Mantenimiento Preventivo y Correctivo programado)* 14%) + ((Adquisicion de 332 autobuses realizado/ Adquisicion de 332 autobuses programado)* 14%) + ((Adquisicion de equipo para mantenimiento preventivo realizado/ Adquisicion de equipo para mantenimiento preventivo programado)* 14%) + ((Servicios de reconstruccion de partes internas del autobus. realizado/ Servicios de reconstruccion de partes internas del autobus. programado)* 14%) + ((Servicio de mantenimiento preventivo y correctivo a todas estaciones de auto consumo realizado/ Servicio de mantenimiento preventivo y correctivo a todas estaciones de auto consumo programado)* 14%) + ((Adquisicion de equipos de validacion de Tarjetas de Movilidad Integrada con su kit de instalacion, de conformidad al numero de autobuses que se adquieran realizado/ Adquisicion de equipos de validacion de Tarjetas de Movilidad Integrada con su kit de instalacion, de conformidad al numero de autobuses que se adquieran programado)* 14%)</t>
  </si>
  <si>
    <t>Informacion disponible en: https://www.rtp.cdmx.gob.mx/transparencia</t>
  </si>
  <si>
    <t>Para los años 2023 y 2024, esta previsto transportar aproximadamente a 543,445,527 usuarios de la Red de Transporte de Pasajeros.</t>
  </si>
  <si>
    <t>Para el año 2024, los usuarios de las zonas perifericas de la Ciudad de Mexico cuentan con un servicio de transporte a bajo costo que los transporta a su destino en el menor tiempo posible, seguro, confortable y de calidad.</t>
  </si>
  <si>
    <t>Prestacion de servicio de transporte (Ordinario, expreso, especiales Programa de Transporte Escolar y Metrobus)</t>
  </si>
  <si>
    <t>Ing. Ramon Morales Zepeda</t>
  </si>
  <si>
    <t>Director Ejecutivo de Operacion y Mantenimiento</t>
  </si>
  <si>
    <t>Programa de Mantenimiento Preventivo y Correctivo al total de la flota vehicular.</t>
  </si>
  <si>
    <t>Adquisicion de 332 autobuses nuevos para su asignacion a las modalidades ordinario, Expreso, servicios especiales PROTE y Metrobus. 7 gruas de arrastre y 7 estaciones de autolavado.</t>
  </si>
  <si>
    <t>Ing. Ramon Morales Zepeda / Mtro. Daniel Arcos Rodriguez</t>
  </si>
  <si>
    <t>Director Ejecutivo de Operacion y Mantenimiento / Director Ejecutivo de Administracion y Finanzas</t>
  </si>
  <si>
    <t>Adquisicion de equipo para mantenimiento preventivo y/o correctivo de los sistemas de control de emisiones que cumplan la normatividad Euro V y VI.</t>
  </si>
  <si>
    <t>Servicios de reconstruccion de partes internas del autobus.</t>
  </si>
  <si>
    <t>Director de Operacion y Mantenimiento</t>
  </si>
  <si>
    <t>Servicio de mantenimiento preventivo y correctivo a todas estaciones de auto consumo, ubicadas en los 7 Modulos Operativos.</t>
  </si>
  <si>
    <t>Adquisicion de equipos de validacion de Tarjetas de Movilidad Integrada con su kit de instalacion, de conformidad al numero de autobuses que se adquieran en el ejercicio 2023.</t>
  </si>
  <si>
    <t>Mtro. Daniel Arcos Rodriguez</t>
  </si>
  <si>
    <t>Deficiente programacion para los gastos administrativos necesarios para la operacion de RTP de la Ciudad de Mexico.</t>
  </si>
  <si>
    <t>Eficiente programacion para los gastos administrativos necesarios para la operacion de RTP de la Ciudad de Mexico.</t>
  </si>
  <si>
    <t>RTP cuenta con los recursos necesarios para el buen desarrollo de sus funciones.</t>
  </si>
  <si>
    <t>((Capacitacion al personal operativo y administrativo realizado/ Capacitacion al personal operativo y administrativo programado)* 12.5%) + ((Realizar las pruebas antidoping realizado/ Realizar las pruebas antidoping programado)* 12.5%) + ((Elaboracion del Programa de Adquisiciones realizado/ Elaboracion del Programa de Adquisiciones programado)* 12.5%) + ((Contratacion de Servicios de Aseguramiento realizado/ Contratacion de Servicios de Aseguramiento programado)* 12.5%) + ((Adquisicion de materiales para señalizacion realizado/ Adquisicion de materiales para señalizacion programado)* 12.5%) + ((Adquisicion o contratacion de software realizado/ Adquisicion o contratacion de software programado)* 12.5%) + ((Contratacion de servicios en materia de TIC y servicios realizado/ Contratacion de servicios en materia de TIC y servicios programado)* 12.5%) + ((Realizar el mantenimiento preventivo y correctivo realizado/ Realizar el mantenimiento preventivo y correctivo programado)* 12.5%)</t>
  </si>
  <si>
    <t>Proseguir con una programacion y presupuestacion adecuada para la correcta operacion de RTP.</t>
  </si>
  <si>
    <t>RTP continua con el desempeño de sus funciones de manera adecuada.</t>
  </si>
  <si>
    <t>Capacitacion al personal operativo y administrativo en materia de operacion de autobuses, temas administrativos, en sensibilizacion del servicio, en materia de derechos humanos, asi como para actualizacion en conocimientos para su desempeño laboral.</t>
  </si>
  <si>
    <t>Realizar las pruebas antidoping a los operadores de autobus para el otorgamiento de licencias de manejo.</t>
  </si>
  <si>
    <t>Elaboracion del Programa de Adquisiciones para todos los bienes y servicios.</t>
  </si>
  <si>
    <t>Contratacion de Servicios de Aseguramiento del equipo rodante y de responsabilidad civil, administracion de perdidas de vehiculos y/o motocicletas y multiple empresarial; asimismo contratacion del seguro de vida para el personal.</t>
  </si>
  <si>
    <t>Mtro. Sergio Coria Gomez y Mtro. Daniel Arcos Rodriguez</t>
  </si>
  <si>
    <t>Director Ejecutivo Juridico y Normativo y Director Ejecutivo de Administracion y Finanzas</t>
  </si>
  <si>
    <t>Adquisicion de materiales para señalizacion de orientacion para las personas usuarias sobre el tipo de servicio, la ubicacion, el ascenso o descenso; y destinos.</t>
  </si>
  <si>
    <t>Ing. Ramon Morales Zepeda y Mtro. Daniel Arcos Rodriguez</t>
  </si>
  <si>
    <t>Director Ejecutivo de Operacion y Mantenimiento y Director Ejecutivo de Administracion y Finanzas</t>
  </si>
  <si>
    <t>Adquisicion o contratacion de software y/o desarrollos para la Red de Transporte de Pasajeros.</t>
  </si>
  <si>
    <t>Contratacion de servicios en materia de TIC, energia electrica, agua, el arrendamiento, traslado de valores, para adquisicion de sellos de seguridad, de envases de polietileno, de boletos, por arrendamiento de casetas sanitarias para los cierres de circuito y limpieza de sanitarios fijos.</t>
  </si>
  <si>
    <t>Realizar el mantenimiento preventivo y correctivo a la Infraestructura a Oficinas Centrales, Modulos Operativos, Almacen Central, Centros de Reconstruccion, Centro de Moneda y a las maquinas del Centro de Moneda.</t>
  </si>
  <si>
    <t>RTP de la Ciudad de Mexico.</t>
  </si>
  <si>
    <t>RTP cuenta con los recursos necesarios para cubrir con las obligaciones judiciales sin riesgos para su operacion.</t>
  </si>
  <si>
    <t>RTP tiene las previsiones presupuestarias necesarias para el cumplimiento de las obligaciones judiciales que se presenten.</t>
  </si>
  <si>
    <t>Entrega de apoyos compensatorios por situaciones emergentes que vulneren a los trabajadores de la Red de Transporte de Pasajeros.</t>
  </si>
  <si>
    <t>Mtro. Sergio Coria Gomez / Mtro. Daniel Arcos Rodriguez</t>
  </si>
  <si>
    <t>Director Ejecutivo Juridico y Normativo / Director Ejecutivo de Administracion y Finanzas</t>
  </si>
  <si>
    <t>Insuficientes protocolos de prevencion en materia de proteccion civil a las personas servidoras publicas de la Red de Transporte de Pasajeros.</t>
  </si>
  <si>
    <t>Suficientes protocolos de prevencion en materia de proteccion civil a las personas servidoras publicas de la Red de Transporte de Pasajeros.</t>
  </si>
  <si>
    <t>Personas servidoras publicas y poblacion flotante que ocupan las instalaciones de la Red de Transporte de Pasajeros.</t>
  </si>
  <si>
    <t>Validacion del Programa Interno de Proteccion Civil; llevar a cabo los “Programas Internos de Proteccion Civil”, con el fin de realizar acciones preventivas y reactivas para la recuperacion ante fenomenos naturales, en los modulos operativos y areas de oficinas centrales de la Red de Transporte de Pasajeros; capacitar a las personas servidoras publicas en materia de Proteccion Civil y Gestion Integral de Riesgos; adquisicion de materiales y equipos necesarios para el desarrollo de las actividades de los brigadistas de la Red de Transporte de Pasajeros.</t>
  </si>
  <si>
    <t>Personal del RTP, cuentan con las medidas de seguridad, proteccion y atencion oportuna que garantiza su integridad fisica en las instalaciones de la Red de Transporte de Pasajeros ante cualquier siniestro.</t>
  </si>
  <si>
    <t>Porcentaje de avance de cumplimiento de las actividades en materia de Proteccion Civil realizadas en la Red de Transporte de Pasajeros.</t>
  </si>
  <si>
    <t>Al año 2024, la Red de Transporte de Pasajeros de la Ciudad de Mexico cuenta con los programas necesarios de Proteccion Civil, que permiten tener certeza sobre la seguridad de las instalaciones de mismo y proteccion del personal.</t>
  </si>
  <si>
    <t>Implementar señaletica, realizar simulacros, elaborar programa de proteccion civil interno, adquirir material para el desarrollo de actividades de los brigadistas y capacitar en materia de proteccion civil.</t>
  </si>
  <si>
    <t>10PDTE</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</si>
  <si>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en virtud de una mayor cobertura de rutas, mejor disponibilidad, cuya capacidad de eleccion del medio a utilizar, favorezca al Servicio de Transportes Electricos de la Ciudad de Mexico.</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</si>
  <si>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</si>
  <si>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La administracion y operacion de los sistemas de transportes electricos. La operacion de otros sistemas, ya sean de gasolina o diesel, siempre que se establezcan como auxiliares de los sistemas electricos. El estudio, proyeccion, construccion, y en su caso, operacion de nuevas lineas de transporte electrico en la Ciudad de Mexico.</t>
  </si>
  <si>
    <t>Servicios de transporte asequible y eficiente a la poblacion usuaria de los Servicios de Transportes Electricos.</t>
  </si>
  <si>
    <t>Indice que mide el avance en la transportacion de pasajeros a traves de las Lineas de Trolebus, del Tren Ligero y Cablebus y la ejecucion de acciones de mantenimiento preventivo para su correcto funcionalmiento.</t>
  </si>
  <si>
    <t>((Numero de pasajeros transportados al periodo/ numero de pasajeros estimados a transportar al año) x 85%) + ((Actividades de mantenimiento realizadas al periodo / Actividades de mantenimiento programadas al año) X 15%)</t>
  </si>
  <si>
    <t>Informacion disponible en: https://www.transparencia.cdmx.gob.mx/servicio-de-transportes-electricos-de-la-ciudad-de-mexico/entrada/7434 y https://www.transparencia.cdmx.gob.mx/servicio-de-transportes-electricos-de-la-ciudad-de-mexico/entrada/3120</t>
  </si>
  <si>
    <t>Al cierre del año 2024, se contara con 11 Lineas de Trolebuses, 1 Linea de Tren Ligero y 3 Lineas de Cablebus; asi mismo, se habran adquirido 500 Trolebuses y 9 Trenes Ligeros nuevos para mejorar el servicio de transportes electricos e incrementar las alternativas de movilidad sustentable en la Ciudad de Mexico.</t>
  </si>
  <si>
    <t>Al año 2024, el publico usuario cuenta con un servicio de transporte publico sustentable, de calidad, seguro, eficiente y accesible.</t>
  </si>
  <si>
    <t>Transportar pasajeros a traves de las 10 Lineas de Trolebus, la Linea del Tren Ligero y las 2 Lineas del Cablebus.</t>
  </si>
  <si>
    <t>Mtra. Adriana Palacios Mata / Mtro. Martin Lopez Delgado</t>
  </si>
  <si>
    <t>Directora Ejecutiva de Transportacion / Director General del STECDMX</t>
  </si>
  <si>
    <t>Realizar mantenimiento preventivo a la flota vehicular (223,752), material rodante (100,364) e infraestructa electromecanica de traccion (1,433).</t>
  </si>
  <si>
    <t>Ing. Javier Zavala Garcia</t>
  </si>
  <si>
    <t>Director Ejecutivo de Mantenimiento</t>
  </si>
  <si>
    <t>Aumento de la vulnerabilidad economica y social de las personas jubiladas pertenecientes a los Servicios de Transportes Electricos.</t>
  </si>
  <si>
    <t>Disminucion de la vulnerabilidad economica y social de las personas jubiladas pertenecientes a los Servicios de Transportes Electricos.</t>
  </si>
  <si>
    <t>Personas jubiladas pertenecientes a los Servicios de Transportes Electricos equivalente a 1,104 beneficiarios.</t>
  </si>
  <si>
    <t>Gestionar, administrar y proveer los recursos financieros necesarios para cubrir la nomina del personal jubilado del Organismo.</t>
  </si>
  <si>
    <t>El personal jubilado perteneciente a los Servicios de Transportes Electricos incrementan su calidad de vida mediante la obtencion de pagos por concepto de jubilaciones.</t>
  </si>
  <si>
    <t>Porcentaje que mide el grado de avance en el pago de nomina a personal jubilado del Servicio de Transportes Electricos de la Ciudad de Mexico.</t>
  </si>
  <si>
    <t>(Cubrir la nomina del personal jubilado del Servicio de Transportes Electricos de la CDMX acumulada al periodo / Cubrir la nomina del personal jubilado del Servicio de Transportes Electricos de la CDMX programada al año)*100</t>
  </si>
  <si>
    <t>Informacion disponible en https://drive.google.com/drive/folders/1rUyf07TOACjWATpjcMMDHtHDmLM8mPmq?usp=sharing</t>
  </si>
  <si>
    <t>Para el año 2024, se continua cubriendo la nomina correspondiente al personal jubilado del Servicio de Transportes Electricos de la Ciudad de Mexico.</t>
  </si>
  <si>
    <t>Al año 2024, el personal jubilado perteneciente al Servicio de Transportes Electricos de la Ciudad de Mexico, mantiene su calidad de vida mediante la obtencion de pagos por concepto de jubilaciones.</t>
  </si>
  <si>
    <t>Cubrir la nomina del personal jubilado del Servicio de Transportes Electricos de la Ciudad de Mexico.</t>
  </si>
  <si>
    <t>Mtro. Eduardo Ugo Archundia Morales</t>
  </si>
  <si>
    <t>Gerente de Administracion de Capital Humano</t>
  </si>
  <si>
    <t>Porcentaje que mide el avance en el pago de servicios generales y de materiales para el mantenimiento de los inmuebles.</t>
  </si>
  <si>
    <t>(Pago de servicios generales y de materiales para el mantenimiento de los inmuebles acumulados al periodo/Pago de servicios generales y de materiales para el mantenimiento de los inmuebles programados al año)*100</t>
  </si>
  <si>
    <t>Informacion disponible en: https://www.ste.cdmx.gob.mx/legislacion/ley-general-de-contabilidad-gubernamental</t>
  </si>
  <si>
    <t>Proseguir con una programacion y presupuestacion adecuada para la correcta operacion del Servicio de Transportes Electricos de la Ciudad de Mexico.</t>
  </si>
  <si>
    <t>El Servicio de Transportes Electricos de la Ciudad de Mexico, continua con el desempeño de sus funciones de manera adecuada.</t>
  </si>
  <si>
    <t>Pago de servicios generales y de materiales para el mantenimiento de los inmuebles.</t>
  </si>
  <si>
    <t>Lic. Taiset Trejo Santos</t>
  </si>
  <si>
    <t>Gerente de Servicios Generales</t>
  </si>
  <si>
    <t>(Total de laudos pagados al periodo / Total de laudos programados al año) *100</t>
  </si>
  <si>
    <t>Informacion disponible en: https://www.ste.cdmx.gob.mx/legislacion/ley-general-de-contabilidad-gubernamental adicionalmente se contara con una liga especifica para la informacion relativa al programa.</t>
  </si>
  <si>
    <t>El Servicio de Transportes Electricos de la Ciudad de Mexico, tiene las previsiones presupuestales necesarias para el cumplimiento de las obligaciones judiciales que se presenten.</t>
  </si>
  <si>
    <t>Llevar a cabo el pago de 10 laudos en materia laboral.</t>
  </si>
  <si>
    <t>Mtro. Pedro Enrique Bazan Garnica</t>
  </si>
  <si>
    <t>La falta de cultura y conciencia en materia de Proteccion Civil y la baja participacion del personal, deriva en la falta de acciones encaminadas a salvaguardar la vida de las personas, los bienes y el entorno del Servicio de Transportes Eectricos de la Ciudad de Mexico.</t>
  </si>
  <si>
    <t>Establecer las acciones preventivas y de auxilio destinadas a salvaguardar la integridad fìsica de los empleados y de las personas que concurren a las instalaciones y proteger los bienes e informacion vital ante la ocurrencia de algun desastre o fenomeno perturbador.</t>
  </si>
  <si>
    <t>Plantilla del personal del Servicio de Transportes Electricos de la Ciudad de Mexico y la poblacion flotante.</t>
  </si>
  <si>
    <t>Crear cultura y conciencia en materia de Proteccion Civil, a traves de la capacitacion permanente. Implementar y difundir las acciones necesarias para la correcta actuacion de los servidores publicos en la prevencion de desastres naturales e incidencias al interior del Organismo.</t>
  </si>
  <si>
    <t>Garantizar la seguridad y permanencia al interior del Servicio de Transportes Electricos de la Ciudad de Mexico.</t>
  </si>
  <si>
    <t>Porcentaje que mide el avance de cumplimiento de las actividades de capacitacion y equipamiento en materia de Proteccion Civil realizadas en el Servicio de Transportes Electricos de la Ciudad de Mexico.</t>
  </si>
  <si>
    <t>(Total de acciones realizadas de capacitacion y equipamiento materia de proteccion civil acumuladas al periodo/Total de acciones programadas capacitacion y equipamiento materia de proteccion civil al año) *100</t>
  </si>
  <si>
    <t>Informacion disponible en: https://drive.google.com/file/d/16ncl2XEtV_cGrwRiXwghuYksdNDoZDjf/view?usp=sharing</t>
  </si>
  <si>
    <t>Al cierre de 2024, se considera la implementaciion y seguimiento de los Programas de Proteccion Civil en las instalaciones adscritas al Servicio de Transportes Electricos de la Ciudad de Mexico.</t>
  </si>
  <si>
    <t>El personal y poblacion en general que se encuentra dentro del Servicio de Transportes Electricos de la Ciudad de Mexico, cuenta con instalaciones seguras y preparadas ante cualquier emergencia y/o siniestro.</t>
  </si>
  <si>
    <t>Capacitacion y equipamiento en materia de proteccion civil y revalidacion de los Programas Internos.</t>
  </si>
  <si>
    <t>11C001</t>
  </si>
  <si>
    <t>Garantizar y preservar la paz, salvaguardando la integridad fisica y patrimonial de las personas que habitan y transitan en la Ciudad de Mexico, previniendo la comision de delitos, asi como garantizar el derecho a la convivencia pacifica y solidaria, como parte del Sistema de Seguridad Ciudadana.</t>
  </si>
  <si>
    <t>Ser una Secretaria que desarrolle politicas de caracter integral en materia de prevencion del delito y seguridad ciudadana, fomentando e impulsando la profesionalizacion, la trasparencia y la rendicion de cuentas, promoviendo en la sociedad la participacion ciudadana en valores culturales y civicos, que induzcan al respeto, legalidad y los derechos humanos, fortaleciendo la confianza e imagen de la Institucion.</t>
  </si>
  <si>
    <t>La Ciudad de Mexico es una de las metropolis mas pobladas del mundo y esta gran interaccion de personas en las que habitan genera condiciones particulares que no se registran en otras entidades del pais; por ejemplo, la enorme movilidad que diariamente se registra, asi como la presencia de una gran cantidad de negocios, escuelas, areas rurales e infraestructura urbana, y la organizacion de movilizaciones sociales y eventos masivos. Es por ello, que se llevan a cabo estrategias operativas con el objetivo de beneficiar a las 9,209,944 personas que habitan en la Ciudad de Mexico; 2,357,076 de personas que transitan en ella, 25,810 personas privadas de su libertad en los diferentes Centros Penitenciarios y 128 adolescentes en conflicto con la Ley. Actualmente en la Ciudad se identifican tres grandes problemas: 1. La inseguridad de la poblacion. 2. La percepcion de inseguridad en las personas, y 3. Asegurar la operacion de los centros penitenciarios y garantizar los derechos humanos de las personas privadas de la libertad, con el fin de contribuir a la reinsercion social y familiar de las personas privadas de su libertad. Lo anterior derivado de que se ha incrementado la violencia, la inseguridad, la impunidad, el empoderamiento de las organizaciones criminales vinculadas al trafico de drogas, la economia ilegal, la violacion a los derechos humanos y la corrupcion. De acuerdo con analisis sobre el fenomeno delictivo en la Ciudad de Mexico, realizado por la policia capitalina, el 1% de la sociedad se encuentra vinculada con actos violentos o tienen relacion con alguna banda criminal, este porcentaje de la sociedad genera cerca del 50% a 60% de los actos delictivos, y estas personas tiene relacion con grupos identificados como violentos o aquellas bandas delincuenciales ligadas a organizaciones criminales grandes. Con datos de la Encuesta Nacional de Victimizacion y Percepcion Sobre Seguridad Publica (ENVIPE) 2020, se estima que, durante el 2019, 43.8 por ciento de los hogares en la Ciudad de Mexico tuvo al menos una victima del Delito. Por otra parte, al menos durante los ultimos cinco años, la tasa de victimas del delito por cada 100 mil habitantes ha sido superior en la CDMX con respecto a la media nacional. Vista desde la perspectiva de genero, la tasa por cada cien mil habitantes fue de 39,556 hombres y 35,238 mujeres. A partir de la ENVIPE 2020, podemos observar que los delitos mas frecuentes son el robo o asalto a transeunte, el fraude, el robo total o parcial a vehiculos y la extorsion. Especificamente, en lo que toca al robo o asalto en calle o transporte publico, para 2019 la tasa en la CDMX represento 23,911 por cada 100 mil personas. 51.8 por ciento de los delitos cometidos en la Ciudad de Mexico durante el 2019, fueron sin agresion fisica donde la victima estuvo presente (la mayor parte) y 35.1 por ciento no estuvo presente; el 11.6 por ciento fue con agresion fisica a una victima presente. En 87 por ciento de los casos, la victima manifesto haber sufrido algun tipo de daño. En este sentido y con base en las cifras publicadas por el Secretariado Ejecutivo del Sistema Nacional de Seguridad Publica, se observa a junio del 2022, la incidencia delictiva de 114,532 presuntos delitos registrados en la Ciudad de Mexico, ahora bien, de acuerdo a los datos de la Encuesta Nacional de Victimizacion y Percepcion sobre Seguridad Publica (ENVIPE) 2021, la Ciudad de Mexico presenta un 85.3% de percepcion de la inseguridad en la poblacion de 18 años y mas. Para atender esta problematica, la Secretaria de Seguridad Ciudadana (SSC) es el ente facultado, a traves de la persona titular de la SSC que le corresponde el mando directo, operativo y funcional de los cuerpos policiacos adscritos a esta y ejercera sus atribuciones por conducto de la Universidad de la Policia, la Policia Bancaria e Industrial y la Policia Auxiliar con el objetivo de resguardar la integridad fisica de las y los ciudadanos con total respeto de los Derechos Humanos, al igual que su patrimonio, la preservacion del orden publico y la paz social con el fin de disminuir los indices del delito en la Ciudad de Mexico y mejorar la percepcion de seguridad entre los habitantes.</t>
  </si>
  <si>
    <t>1.- Consolidar el modelo de seguridad ciudadana basada en el respecto a los derechos humanos, la evidencia, el desarrollo policial y la coordinacion interinstitucional, fomentando la participacion corresponsable de la ciudadania para la prevencion del delito. 2.- Mejorar la administracion de centros penitenciarios y readaptacion social.</t>
  </si>
  <si>
    <t>Deficiente programacion para los gastos administrativos necesarios para la operacion de la Secretaria de Seguridad Ciudadana de la Ciudad de Mexico.</t>
  </si>
  <si>
    <t>Eficiente programacion para los gastos administrativos necesarios para la operacion de la Secretaria de Seguridad Ciudadana de la Ciudad de Mexico.</t>
  </si>
  <si>
    <t>La SSC cuenta con los recursos necesarios para el buen desarrollo de sus funciones</t>
  </si>
  <si>
    <t>Indice que mide la adquisicion de materiales y suministros requeridos y de los servicios generales para el desempeño de las funciones administrativas de la SSC.</t>
  </si>
  <si>
    <t>((acciones de mantenimiento, abastecimientos y servicios generales realizadas / acciones de mantenimiento, abastecimientos y servicios generales programadas) *.5) + ((acciones de capacitaciones de personal realizadas / acciones de capacitaciones de personal programadas) *.5)</t>
  </si>
  <si>
    <t>El soporte documental de las acciones realizadas correspondientes a cada uno de los Programas presupuestarios, esta conformado por bases de datos integradas, validadas y resguardadas por la Direccion General de Finanzas, cuyas oficinas se encuentran en Av. Arcos de Belen 79, PH, Colonia Centro, Alcaldia Cuauhtemoc, C.P. 06000, Ciudad de Mexico. Es importante mencionar que, se contara con un micro sitio de la Secretaria de Seguridad Ciudadana de la Ciudad de Mexico, donde se podra consultar y validar la informacion reportada. https://www.ssc.cdmx.gob.mx/transparencia</t>
  </si>
  <si>
    <t>Proseguir con una programacion y presupuestacion adecuada para la correcta operacion de la Secretaria de Seguridad</t>
  </si>
  <si>
    <t>La Secretaria de Seguridad Ciudadana continua con el desempeño de sus funciones de manera adecuada</t>
  </si>
  <si>
    <t>Mantenimiento, abastecimientos y servicios generales</t>
  </si>
  <si>
    <t>Maria de Jesus Herros Vazquez</t>
  </si>
  <si>
    <t>Directora General de Recursos Materiales, Abastecimientos y Servicios</t>
  </si>
  <si>
    <t>Capacitacion de personal</t>
  </si>
  <si>
    <t>Mtra. Maria Adriana Suarez Linares</t>
  </si>
  <si>
    <t>Directora General de Administracion de Personal</t>
  </si>
  <si>
    <t>U047</t>
  </si>
  <si>
    <t>055</t>
  </si>
  <si>
    <t>Participacion ciudadana</t>
  </si>
  <si>
    <t>Deficiente prevencion para la seguridad y la procuracion de la justicia, con sensibilidad y perspectiva ciudadana.</t>
  </si>
  <si>
    <t>Eficiente prevencion para la seguridad y la procuracion de la justicia, con sensibilidad y perspectiva ciudadana.</t>
  </si>
  <si>
    <t>1. Fomentar la denuncia como una herramienta indispensable en el combate a la impunidad</t>
  </si>
  <si>
    <t>El consejo ciudadano goza de las condiciones optimas para su optimo funcionamiento, lo que beneficia a la promocion de la cultura civica y de prevencion de delito.</t>
  </si>
  <si>
    <t>Porcentaje que mide la aplicacion de los recursos financieros autorizados para otorgar apoyo presupuestal al Consejo Ciudadano de Seguridad y Justicia.</t>
  </si>
  <si>
    <t>((Presupuesto ejercido en el otorgamiento de apoyos economicos al Consejo Ciudadano de Seguridad y Justicia / Presupuesto programado para el otorgamiento de apoyos economicos al Consejo Ciudadano de Seguridad y Justicia) * 100%)</t>
  </si>
  <si>
    <t>El soporte documental de las acciones realizadas correspondientes a cada uno de los Programas presupuestarios, esta conformado por bases de datos integradas, validadas y resguardadas por la Direccion General de Finanzas, se contara con un micro sitio de la Secretaria de Seguridad Ciudadana de la Ciudad de Mexico.https://www.ssc.cdmx.gob.mx/transparencia</t>
  </si>
  <si>
    <t>Mantener a largo plazo, los apoyos economicos al Consejo Ciudadano para la seguridad y justicia, para que se encuentre en condiciones de realizar sus acciones de vinculacion con la ciudadania.</t>
  </si>
  <si>
    <t>Se cuenta con las condiciones de seguridad tales como una red de prevencion del delito, medidas de orientacion para el cuidado de las personas y la proteccion de sus bienes, asi como una cultura de la legalidad de la denuncia y de promocion de la justicia mediante la participacion ciudadana.</t>
  </si>
  <si>
    <t>Entregar los apoyos al Consejo Ciudadano de Seguridad y Justicia</t>
  </si>
  <si>
    <t>Lic. David Sierra Vargas</t>
  </si>
  <si>
    <t>Director de Tesoreria</t>
  </si>
  <si>
    <t>Deficiente gestion integral de riesgos en los de inmuebles de la Secretaria de Seguridad Ciudadana</t>
  </si>
  <si>
    <t>Eficiente gestion integral de riesgos en los de inmuebles de la Secretaria de Seguridad Ciudadana</t>
  </si>
  <si>
    <t>Las 9,209,944 habitantes y 2,357,076 de personas que transitan en la Ciudad de Mexico.</t>
  </si>
  <si>
    <t>1. Coordinacion de los Comites Internos de Proteccion Civil de la SSC 2. Proporcionar el auxilio medico prehospitalario, y de salvamento y/o rescate a la poblacion en general, con prontitud, eficacia, eficiencia y profesionalismo</t>
  </si>
  <si>
    <t>La poblacion demandante de los servicios prehospitalarios, recibe atencion oportuna y efectivo, asi como, los servidores publicos cuentan con proteccion, auxilio oportuno y efectivo en caso de emergencia y/o desastre.</t>
  </si>
  <si>
    <t>Indice que mide el avance de las acciones en materia de proteccion civil, para atender oportunamente a la poblacion que habita y transita la Ciudad de Mexico</t>
  </si>
  <si>
    <t>((capacitaciones en materia de proteccion civil realizadas / capacitaciones en materia de proteccion civil programadas) x.35) + ((Acciones de apoyo de operaciones en auxilio realizadas / Acciones de apoyo de operaciones en auxilio programadas) x.35) + (( Acciones del Escuadron de Rescate y Urgencias Medicas realizadas / Acciones del Escuadron de Rescate y Urgencias Medicas programadas) x.30)</t>
  </si>
  <si>
    <t>Alcanzar para el año 2024, un aumento del 3% en la productividad de las acciones en materia de proteccion civil.</t>
  </si>
  <si>
    <t>La Secretaria de Seguridad Ciudadana cuenta con capacidad suficiente para atender las emergencias de proteccion civil que asi lo requieran, con acciones eficientes, de calidad y oportunas; asimismo, los servidores publicos cuentan con conocimiento en materia de gestion integral de riesgos.</t>
  </si>
  <si>
    <t>Capacitaciones en materia de Proteccion Civil</t>
  </si>
  <si>
    <t>Comisario Jefe Ramon Hipolito Rogelio</t>
  </si>
  <si>
    <t>Coordinador General de la Policia Metropolitana</t>
  </si>
  <si>
    <t>Apoyo de operaciones de auxilio por parte de la policia metropolitana.</t>
  </si>
  <si>
    <t>Acciones del Escuadron de Rescate y Urgencias Medicas</t>
  </si>
  <si>
    <t>Comisario Guido Sanchez Coello</t>
  </si>
  <si>
    <t>Director General del Escuadron de Rescate y Urgencias Medicas</t>
  </si>
  <si>
    <t>K019</t>
  </si>
  <si>
    <t>009</t>
  </si>
  <si>
    <t>Acciones dirigidas a personas privadas de su libertad y en procedimiento legal</t>
  </si>
  <si>
    <t>Insuficiente capacidad del Sistema Penitenciario de la Ciudad de Mexico para alojar a las personas privadas de la libertad en condiciones optimas de seguridad.</t>
  </si>
  <si>
    <t>Suficiente capacidad del Sistema Penitenciario de la Ciudad de Mexico para alojar a las personas privadas de la libertad en condiciones optimas de seguridad.</t>
  </si>
  <si>
    <t>Personas adultas privadas de su libertad en la Ciudad de Mexico.</t>
  </si>
  <si>
    <t>1. Operacion y funcionamiento de los centros penitenciarios de la Ciudad de Mexico en optimas condiciones y con espacios suficientes.</t>
  </si>
  <si>
    <t>1. La poblacion en general tiene certeza de que los centros penitenciarios cuentan con infraestructura segura. 2. El sistema penitenciario cuenta con la capacidad requerida para alojar a las personas privadas de su libertad</t>
  </si>
  <si>
    <t>Porcentaje que mide el cumplimiento de las supervisiones realizadas en la construccion y mantenimiento de los CEVASEP I y II.</t>
  </si>
  <si>
    <t>((Total de supervisiones realizadas / Total de supervisiones programadas) x 100)</t>
  </si>
  <si>
    <t>Para el 2024 se mantendra el optimo funcionamiento y seguridad de los diferentes Centros Penitenciarios.</t>
  </si>
  <si>
    <t>La Ciudad de Mexico cuenta con los inmuebles de Seguridad PenitenciariaCEVASEP I y II en optimas condiciones para la estancia, educacion, capacitacion y esparcimiento de las personas privadas de su libertad, dando mas seguridad y bienestar a la poblacion.</t>
  </si>
  <si>
    <t>Conservacion y funcionamiento de los CEVASEP I y II</t>
  </si>
  <si>
    <t>C.P. Maria Teresa Ariza Contreras</t>
  </si>
  <si>
    <t>Subdirectora de Conservacion y Servicios Generales</t>
  </si>
  <si>
    <t>E194</t>
  </si>
  <si>
    <t>322</t>
  </si>
  <si>
    <t>Atencion a adolescentes sujetos al sistema integral de justicia</t>
  </si>
  <si>
    <t>Aumento de la reincidencia delictiva de adolescentes en la Ciudad de Mexico.</t>
  </si>
  <si>
    <t>Disminucion de la reincidencia delictiva de adolescentes en la Ciudad de Mexico.</t>
  </si>
  <si>
    <t>Las personas sujetas al sistema integral de justicia para adolescentes de la Ciudad de Mexico.</t>
  </si>
  <si>
    <t>Mejorar la atencion a los adolescentes, apoyandolos con programas reeducativos, culturales, deportivos, de salud fisica y psicologica.</t>
  </si>
  <si>
    <t>Los adolescentes que estuvieron privados de su libertad tienen una mejor calidad de vida y cuentan con las herramientas para su reinsercion social.</t>
  </si>
  <si>
    <t>Indice que mide el avance de las acciones y actividades encaminadas a lograr la reinsercion social de las y los adolescentes en conflicto con la Ley.</t>
  </si>
  <si>
    <t>((Capacitaciones socio laborales, educativas, culturales y deportivas para la reinsercion social realizadas / Capacitaciones socio laborales, educativas, culturales y deportivas para la reinsercion social programadas) *.5) + ((Mantenimientos de centros especializados para adolescentes realizados / Mantenimientos de centros especializados para adolescentes programas) *.5)</t>
  </si>
  <si>
    <t>El soporte documental de las acciones realizadas correspondientes a cada uno de los Programas presupuestarios, esta conformado por informes internos tales como bases de datos integradas, validadas y resguardadas por la Direccion General de Finanzas, se contara con un micro sitio de la Secretaria de Seguridad Ciudadana de la Ciudad de Mexico. https://www.ssc.cdmx.gob.mx/transparencia</t>
  </si>
  <si>
    <t>Se estima que para el cierre del 2024 la calidad de atencion de los servicios penitenciarios brindados a las personas sujetas al sistema integral de justicia para adolescentes incremente en un 3%</t>
  </si>
  <si>
    <t>Las personas sujetas al sistema integral de justicia para adolescentes se reinsertan socialmente sin reincidencia delictiva.</t>
  </si>
  <si>
    <t>Servicios de capacitaciones socio laborales, educativas, culturales y deportivas para la reinsercion social</t>
  </si>
  <si>
    <t>Armando Mata Garcia</t>
  </si>
  <si>
    <t>Director General de Atencion Especializada para Adolescentes</t>
  </si>
  <si>
    <t>Mantenimientos de centros especializados para adolescentes</t>
  </si>
  <si>
    <t>L. en D. Ricardo de la Barrera Vite</t>
  </si>
  <si>
    <t>E168</t>
  </si>
  <si>
    <t>1. Operacion y funcionamiento de los centros penitenciarios de la Ciudad de Mexico en optimas condiciones. 2. Brindar atencion integral a las personas privadas de su libertad, otorgando capacitacion, oficios y educacion logrando con esto que se les permita reintegrarse a la sociedad.</t>
  </si>
  <si>
    <t>1. Las personas que forman parte del sistema penitenciario cuentan con mejores condiciones para lograr su reinsercion social. 2. La poblacion en general tiene certeza de que los centros penitenciarios cuentan con seguridad eficiente.</t>
  </si>
  <si>
    <t>Indice que mide el avance en la atencion integral de las personas privadas de su libertad que se encuentran en los Centros Penitenciarios de la Secretaria de la Seguridad Ciudadana de la Ciudad de Mexico.</t>
  </si>
  <si>
    <t>((servicios para la reinsercion social realizados / servicios para la reinsercion social programados) *.2) + ((Capacitaciones laborales realizadas / Capacitaciones laborales programadas) *.2) + ((Diseño e implementacion de estrategias de seguridad realizadas / Diseño e implementacion de estrategias de seguridad programadas) *.2) + ((Seguimiento y control de sentenciados con beneficio de libertad realizados / Seguimiento y control de sentenciados con beneficio de libertad programados) *.2) + ((Mantenimiento de los centros penitenciarios realizados / Mantenimiento de los centros penitenciarios programados) *.2)</t>
  </si>
  <si>
    <t>El soporte documental de las acciones realizadas correspondientes a cada uno de los Programas presupuestarios, esta conformado por bases de datos integradas, validadas y resguardadas por la Direccion General de Finanzas, se contara con un micro sitio de la Secretaria de Seguridad Ciudadana de la Ciudad de Mexico. https://www.ssc.cdmx.gob.mx/transparencia</t>
  </si>
  <si>
    <t>Se estima que para el cierre del 2024 la calidad de atencion de los servicios penitenciarios brindados a las personas privadas de su libertad incremente en un 3%</t>
  </si>
  <si>
    <t>Las personas privadas de la libertad tienen mejores condiciones para la reinsercion social, contribuyendo a mejorar su bienestar, garantizando los Derechos Humanos y la disminucion de la reincidencia delictiva en la Ciudad de Mexico.</t>
  </si>
  <si>
    <t>Brindar servicios educativos, culturales y deportivos para la reinsercion social</t>
  </si>
  <si>
    <t>Lic. Cesar Abraham Flores Sandoval</t>
  </si>
  <si>
    <t>Director Ejecutivo de Prevencion y Reinsercion Social</t>
  </si>
  <si>
    <t>Realizacion de capacitaciones para el desarrollo de competencias laborales</t>
  </si>
  <si>
    <t>Mtro. Aaron Sanchez Castañeda</t>
  </si>
  <si>
    <t>Director Ejecutivo de Trabajo Penitenciario</t>
  </si>
  <si>
    <t>Diseño e implementacion de estrategias de seguridad penitenciaria</t>
  </si>
  <si>
    <t>Comisario Pablo Lopez Jaramillo</t>
  </si>
  <si>
    <t>Director Ejecutivo de Seguridad Penitenciaria</t>
  </si>
  <si>
    <t>Seguimiento y control de sentenciados con beneficio de libertad</t>
  </si>
  <si>
    <t>Lic. Lucia Arteaga Segovia</t>
  </si>
  <si>
    <t>Directora Ejecutiva de Control y Seguimiento de Sentenciados en Libertad</t>
  </si>
  <si>
    <t>Mantenimiento de los centros penitenciarios</t>
  </si>
  <si>
    <t>E169</t>
  </si>
  <si>
    <t>Incremento en la incidencia delictiva en la Ciudad de Mexico.</t>
  </si>
  <si>
    <t>Reduccion de la incidencia delictiva en la Ciudad de Mexico.</t>
  </si>
  <si>
    <t>1. Mantener la gobernabilidad de la capital preservando y protegiendo el orden publico a traves de la atencion y prevencion de delitos en coordinacion con los niveles de Gobierno. 2. Realizar actividades de inteligencia y mejorar el desarrollo y profesionalizacion de los elementos de los cuerpos de seguridad ciudadana.</t>
  </si>
  <si>
    <t>La ciudadania aumenta su percepcion de seguridad y confianza en los cuerpos policiales.</t>
  </si>
  <si>
    <t>Indice que mide el avance de las acciones en materia de prevencion del delito y seguridad ciudadana otorgadas a la poblacion objetivo, con la finalidad de disminuir la incidencia delictiva</t>
  </si>
  <si>
    <t>((Acciones de prevencion del delito en la Ciudad de Mexico realizadas / Acciones de prevencion del delito en la Ciudad de Mexico programadas) *.20) + ((Labores de inteligencia policial realizadas / Labores de inteligencia policial programadas) *.20) + ((Acciones de prevencion de la violencia realizadas / Acciones de prevencion de la violencia programadas) *0.1) + ((Acciones de participacion ciudadana realizadas / Acciones de participacion ciudadana programadas) *0.1) + (( Atenciones de primer contacto realizadas /Atenciones de primer contacto programadas)*.15) + ((Acciones de control de transito y agilizacion vial realizadas / Acciones de control de transito y agilizacion vial programadas) *.15) + ((Acciones para el desarrollo de elementos de los cuerpos de seguridad ciudadana realizadas / Acciones para el desarrollo de elementos de los cuerpos de seguridad ciudadana. programadas) *.10)</t>
  </si>
  <si>
    <t>El soporte documental de las acciones realizadas correspondientes a cada uno de los Programas presupuestarios, esta conformado por informes internos de la SSC como bases de datos integradas, validadas y resguardadas por la Direccion General de Finanzas, se contara con un micro sitio de la Secretaria de Seguridad Ciudadana de la Ciudad de Mexico. https://www.ssc.cdmx.gob.mx/transparencia</t>
  </si>
  <si>
    <t>Se espera tener un incremento del 3% en las acciones a largo plazo, asimismo, realizarlas de manera eficiente y eficaz</t>
  </si>
  <si>
    <t>La ciudadania cuenta con una cultura de prevencion del delito, generando una percepcion de confianza en la policia.</t>
  </si>
  <si>
    <t>Prevencion del delito en la Ciudad de Mexico</t>
  </si>
  <si>
    <t>Comisario Jefe Israel Benitez Lopez</t>
  </si>
  <si>
    <t>Subsecretario de Operacion Policial</t>
  </si>
  <si>
    <t>Desempeñar labores de inteligencia policial</t>
  </si>
  <si>
    <t>Comisario Jefe Dr. Hermenegildo Lugo Lara</t>
  </si>
  <si>
    <t>Subsecretario de investigacion e inteligencia Policial</t>
  </si>
  <si>
    <t>Prevencion de la violencia</t>
  </si>
  <si>
    <t>Comisario Jefe Lic. Pablo Vazquez Camacho</t>
  </si>
  <si>
    <t>Subsecretario de Participacion Ciudadana y Prevencion del Delito</t>
  </si>
  <si>
    <t>Atencion ciudadana de primer contacto</t>
  </si>
  <si>
    <t>Lic. Jose Luis Macedo Nuñez</t>
  </si>
  <si>
    <t>Director de la Unidad de Contacto del Secretario</t>
  </si>
  <si>
    <t>Realizar acciones para el control de transito y agilizacion vial</t>
  </si>
  <si>
    <t>Comisario Jefe Lic. Francisco Javier Moreno Montaño</t>
  </si>
  <si>
    <t>Subsecretario de Control de Transito</t>
  </si>
  <si>
    <t>Ejecutar acciones para el desarrollo de elementos de los cuerpos de seguridad ciudadana</t>
  </si>
  <si>
    <t>Mtra. Marcela Figueroa Franco</t>
  </si>
  <si>
    <t>Subsecretaria de Desarrollo Institucional</t>
  </si>
  <si>
    <t>La SSC cuenta con los recursos necesarios para cubrir con las obligaciones judiciales sin riesgos para su operacion.</t>
  </si>
  <si>
    <t>Porcentaje que mide el cumplimiento de los documentos emitidos, derivados de sentencias por autoridades jurisdiccionales.</t>
  </si>
  <si>
    <t>((documentos de sentencias de organos jurisdiccionales emitidos / Sentencias de organos jurisdiccionales programadas) x 100)</t>
  </si>
  <si>
    <t>La Secretaria de Seguridad Ciudadana tiene las previsiones presupuestarias necesarias para el cumplimiento de las obligaciones judiciales que se presenten</t>
  </si>
  <si>
    <t>Sentencias de organos jurisdiccionales</t>
  </si>
  <si>
    <t>Lic. Gelasio Alberto Serrano Noyola</t>
  </si>
  <si>
    <t>Director de Control Presupuestal</t>
  </si>
  <si>
    <t>11CD01</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</si>
  <si>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</si>
  <si>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</si>
  <si>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La Ciudad de Mexico es una de las metropolis mas pobladas del mundo y esta gran interaccion de personas en las que habitan genera condiciones particulares que no se registran en otras entidades del pais; por ejemplo, la enorme movilidad que diariamente se registra, asi como la presencia de una gran cantidad de negocios, escuelas, areas rurales e infraestructura urbana, y la organizacion de movilizaciones sociales y eventos masivos. Es por ello, que se llevan a cabo estrategias operativas con el objetivo de beneficiar a las 9,209,944 personas que habitan en la Ciudad de Mexico; 2,357,076 de personas que transitan en ella, 25,810 personas privadas de su libertad en los diferentes Centros Penitenciarios y 128 adolescentes en conflicto con la Ley. En materia de seguridad, con base en las cifras publicadas por el Secretariado Ejecutivo del Sistema Nacional de Seguridad Publica, se observa a junio del 2022, la incidencia delictiva de 114,532 presuntos delitos registrados en la Ciudad de Mexico, ahora bien, de acuerdo a los datos de la Encuesta Nacional de Victimizacion y Percepcion sobre Seguridad Publica (ENVIPE) 2021, la Ciudad de Mexico presenta un 85.3% de percepcion de la inseguridad en la poblacion de 18 años y mas. Derivado de la anterior, se propicia la existencia de hechos delictivos generados por una diversidad de causas, como el abandono de espacios publicos, el consumo de sustancias psicoactivas, la ausencia de valores civicos, la desintegracion comunitaria, alta marginacion y desigualdad de oportunidades. Con base en lo anterior, se identifican tres grandes problemas: 1. La inseguridad de la poblacion. 2. La percepcion de inseguridad en las personas, y 3. Asegurar la operacion de los centros penitenciarios y garantizar los derechos humanos de las personas privadas de la libertad, con el fin de contribuir a la reinsercion social y familiar de las personas privadas de su libertad. Para atender esta problematica, la Secretaria de Seguridad Ciudadana (SSC) es el ente facultado, a traves de la persona titular de la SSC que le corresponde el mando directo, operativo y funcional de los cuerpos policiacos adscritos a esta y ejercera sus atribuciones por conducto de la Universidad de la Policia, la Policia Bancaria e Industrial y la Policia Auxiliar con el objetivo de resguardar la integridad fisica de las y los ciudadanos con total respeto de los Derechos Humanos, al igual que su patrimonio, la preservacion del orden publico y la paz social con el fin de disminuir los indices del delito en la Ciudad de Mexico. En ese sentido, la Universidad de la Policia coadyuva en materia de seguridad publica, brindando servicios de capacitacion en formacion continua a los policias de la Secretaria de Seguridad Ciudadana de la CDMX y la aplicacion de la tecnologia; asimismo, recluta a nuevos aspirantes y capacita a los aspirantes a nuevos policias, para que cuenten con los conocimientos teoricos y practicos que se requieren para el desarrollo de sus actividades policiales y con la conciencia de la igualdad de genero y no discriminacion como un derecho que se exija y se respete por parte de cualquier ciudadano, con el fin de fortalecer la confianza de seguridad publica de la poblacion de la Ciudad de Mexico</t>
  </si>
  <si>
    <t>Cumplir con los estandares establecidos en la Ley General del Sistema Nacional de Seguridad Publica en materia de profesionalizacion y carrera policial,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</si>
  <si>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E026</t>
  </si>
  <si>
    <t>242</t>
  </si>
  <si>
    <t>Formacion de aspirantes</t>
  </si>
  <si>
    <t>Insuficientes elementos de la fuerza policial especializados para atender las necesidades de seguridad de la Ciudad de Mexico.</t>
  </si>
  <si>
    <t>Suficientes elementos de la fuerza policial especializados para atender las necesidades de seguridad de la Ciudad de Mexico.</t>
  </si>
  <si>
    <t>Los aspirantes a policias de la Ciudad de Mexico.</t>
  </si>
  <si>
    <t>1.Robustecer la seguridad publica de la Ciudad de Mexico. 2. Desarrollar las competencias, capacidades y habilidades de los alumnos de la Universidad.</t>
  </si>
  <si>
    <t>Los habitantes de la Ciudad de Mexico cuentan con un mayor numero de policias para brindar el apoyo necesario en la prevencion y persecucion de los delitos, generando confianza a la poblacion.</t>
  </si>
  <si>
    <t>Indice que mide a los nuevos servidores publicos especialistas y profesionales que concluyen</t>
  </si>
  <si>
    <t>(Total de cadetes egresados que ingresan a la Policia / Total de cadetes egresados programados que ingresaran a la policia) *100</t>
  </si>
  <si>
    <t>Enlace electronico con informes internos de la UNIPOL https://www.unipol.cdmx.gob.mx/transparencia</t>
  </si>
  <si>
    <t>El estado de fuerza de policias con los que cuenta la Secretaria de Seguridad Ciudadana de la Ciudad de Mexico tendra un incremento con el que alcanzara la cantidad de 50,000 aervidores publicos para atender a la poblacion que habita y transita por la ciudad de Mexico.</t>
  </si>
  <si>
    <t>La poblacion que habita y transita en la Ciudad de Mexico cuenta con 50,000 nuevos policias capacitados para atender de manera eficiente sus necesidades en materia de seguridad ciudadana.</t>
  </si>
  <si>
    <t>Imparticion del curso de formacion Inicial a futuros policias</t>
  </si>
  <si>
    <t>Mtra. Katia Rodriguez Gonzalez</t>
  </si>
  <si>
    <t>Directora de Desarrollo Educativo</t>
  </si>
  <si>
    <t>E170</t>
  </si>
  <si>
    <t>071</t>
  </si>
  <si>
    <t>Profesionalizacion de servidores publicos</t>
  </si>
  <si>
    <t>Insuficiente formacion academica para el desempeño del cuerpo policial ante la problematica de seguridad en la Ciudad de Mexico.</t>
  </si>
  <si>
    <t>Suficiente formacion academica para el desempeño del cuerpo policial ante la problematica de seguridad en la Ciudad de Mexico.</t>
  </si>
  <si>
    <t>23,557 Policias de la Ciudad de Mexico.</t>
  </si>
  <si>
    <t>1.Impartir la formacion continua y profesionalizacion a traves de cursos, adiestramiento, diplomados, licenciaturas, maestrias y doctorados. 2. Capacitar en el uso de nuevas tecnologias de informacion y comunicacion, para el analisis y atencion de las problematicas de seguridad.</t>
  </si>
  <si>
    <t>La ciudadania cuenta con policias profesionales y con las capacidades necesarias para brindar serivicios de seguridad de calidad.</t>
  </si>
  <si>
    <t>Indice que mide al personal policial de la Ciudad de Mexico que se capacita en la Universidad de la Policia de la Ciudad de Mexico.</t>
  </si>
  <si>
    <t>((Capacitacion realizada en temas de Actualizacion y Especializacion Tecnica a la Policia Preventiva de la Ciudad de Mexico / Capacitaciones programadas en temas de Actualizacion y Especializacion Tecnica a la Policia Preventiva de la Ciudad de Mexico) *.5) + ((Programas de Especializacion Profesional para la Policia Preventiva de la Ciudad de Mexico impartidos / Programas de Especializacion Profesional para la Policia Preventiva de la Ciudad de Mexico programados) *.5)</t>
  </si>
  <si>
    <t>Registros internos de la Universidad de la policia los cuales estaran a disposicion en nuestra pagina de internet. https://www.unipol.cdmx.gob.mx/transparencia</t>
  </si>
  <si>
    <t>Para el año 2024 se espera que se tenga un aumento de por lo menos un 5% en los Policias actualizados</t>
  </si>
  <si>
    <t>Policia de la Ciudad de Mexico actualizada, especializada tecnica y profesional, contribuyendo al desarrollo profesional dentro de la carrera policial.</t>
  </si>
  <si>
    <t>Capacitacion en temas de Actualizacion y Especializacion Tecnica a la Policia Preventiva de la Ciudad de Mexico</t>
  </si>
  <si>
    <t>Imparticion de Programas de Especializacion Profesional para la Policia Preventiva de la Ciudad de Mexico</t>
  </si>
  <si>
    <t>U040</t>
  </si>
  <si>
    <t>Insuficientes incentivos para que la poblacion se enrole al estado de fuerza de la Ciudad de Mexico.</t>
  </si>
  <si>
    <t>Suficientes incentivos para que la poblacion se enrole al estado de fuerza de la Ciudad de Mexico.</t>
  </si>
  <si>
    <t>Los aspirantes a policias de la Ciudad de Mexico</t>
  </si>
  <si>
    <t>Fomentar el interes y la preparacion de nuevos policias para el desarrollo de las competencias necesarias y desempeñar la funcion policial.</t>
  </si>
  <si>
    <t>Porcentaje que mide los apoyos economicos entregados a los Aspirantes a Policia</t>
  </si>
  <si>
    <t>(Apoyos economicos entregados / Apoyos economicos programados)*100</t>
  </si>
  <si>
    <t>La informacion se hara publica a traves de nuestra pagina de internet donde se encontraran los registros internos de la UNIPOL https://www.unipol.cdmx.gob.mx/transparencia</t>
  </si>
  <si>
    <t>Para el año 2024 se busca apoyar al 100% de nuestros futuros reclutas con un apoyo economico que evite ra decercion del curso de formacion inicial.</t>
  </si>
  <si>
    <t>Los futuros nuevos policias cuentan con apoyos economicos que ayudan a evitar la desercion del curso de formacion inicial.</t>
  </si>
  <si>
    <t>Entrega de apoyos economicos a los Aspirantes a nuevos Policias</t>
  </si>
  <si>
    <t>Insuficientes actividades de prevencion en materia de proteccion civil a las personas servidoras publicas de la Universidad de la Policia de la Ciudad de Mexico.</t>
  </si>
  <si>
    <t>Suficientes actividades de prevencion en materia de proteccion civil a las personas servidoras de la Universidad de la Policia de la Ciudad de Mexico.</t>
  </si>
  <si>
    <t>El personal adscrito a la Universidad de la Policia y personal flotante.</t>
  </si>
  <si>
    <t>Crear una cultura de proteccion civil en las personas servidoras publicas de la Universidad de la Policia, para poder actuar ante un posible fenomeno natural y/o antropogenico para salvaguardar su integridad y la de sus visitantes.</t>
  </si>
  <si>
    <t>Las personas servidoras publicas de la Universidad de la Policia estan capacitadas y preparadas para atender cualquier situacion de riesgo y emergencia natural o antropogenica, salvaguardando su propia vida y la de los visitantes del Museo.</t>
  </si>
  <si>
    <t>Porcentaje de avance de cumplimiento de las actividades en materia de Proteccion Civil realizadas en la Universidad de la Policia</t>
  </si>
  <si>
    <t>Los informes se encontraran disponibles en la pagina de la Universidad de la Policia. https://www.unipol.cdmx.gob.mx/transparencia</t>
  </si>
  <si>
    <t>Las personas servidoras publicas de la Universidad de la Policia estan preparadas para atender cualquier emergencia natural o antropogenica, salvaguardando su propia vida.</t>
  </si>
  <si>
    <t>Implementar señaletica, realizar simulacros y capacitar en materia de proteccion civil a las personas servidoras publicas de la Universidad de la Policia.</t>
  </si>
  <si>
    <t>Lic. Vanesa Diaz Garcia</t>
  </si>
  <si>
    <t>Directora Administrativa.</t>
  </si>
  <si>
    <t>La informacion se encontrara disponible en la pagina de la Universidad de la Policia. https://www.unipol.cdmx.gob.mx/transparencia</t>
  </si>
  <si>
    <t>Proseguir con una programacion y presupuestacion adecuada para la correcta operacion de la UNIPOL</t>
  </si>
  <si>
    <t>La UNIPOLcontinua con el desempeño de sus funciones de manera adecuada</t>
  </si>
  <si>
    <t>La informacion se encontrara disponible en la pagina de la Universidad de la Policia, especificamente en un micrositio. https://www.unipol.cdmx.gob.mx/transparencia</t>
  </si>
  <si>
    <t>La UNIPOL tiene las previsiones presupuestarias necesarias para el cumplimiento de las obligaciones judiciales que se presenten</t>
  </si>
  <si>
    <t>Dar cumplimiento al pago de laudos.</t>
  </si>
  <si>
    <t>11CD02</t>
  </si>
  <si>
    <t>Proporcionar Seguridad a traves de los servicios de proteccion y vigilancia a las personas fisicas o morales de los sectores publicos y privados, a cambio de una contraprestacion en numerario, asi como coadyuvar a la Secretaria de Seguridad Ciudadana en los operativos que esta disponga, a fin de preservar el orden publico.</t>
  </si>
  <si>
    <t>Otorgar un servicio eficiente, cubriendo todas las expectativas y demandas de nuestros usuarios, logrando con ello una imagen confiable ante la ciudadania a traves del apoyo oportuno en acciones de seguridad publica, enalteciendo los valores de honradez, transparencia y lealtad que dignifican a la Corporacion.</t>
  </si>
  <si>
    <t>La Ciudad de Mexico es una de las metropolis mas pobladas del mundo y esta gran interaccion de personas en las que habitan genera condiciones particulares que no se registran en otras entidades del pais; por ejemplo, la enorme movilidad que diariamente se registra, asi como la presencia de una gran cantidad de negocios, escuelas, areas rurales e infraestructura urbana, y la organizacion de movilizaciones sociales y eventos masivos. Es por ello, que se llevan a cabo estrategias operativas con el objetivo de beneficiar a las 9,209,944 personas que habitan en la Ciudad de Mexico; 2,357,076 de personas que transitan en ella, 25,810 personas privadas de su libertad en los diferentes Centros Penitenciarios y 128 adolescentes en conflicto con la Ley. En materia de seguridad, con base en las cifras publicadas por el Secretariado Ejecutivo del Sistema Nacional de Seguridad Publica, se observa a junio del 2022, la incidencia delictiva de 114,532 presuntos delitos registrados en la Ciudad de Mexico, ahora bien, de acuerdo a los datos de la Encuesta Nacional de Victimizacion y Percepcion sobre Seguridad Publica (ENVIPE) 2021, la Ciudad de Mexico presenta un 85.3% de percepcion de la inseguridad en la poblacion de 18 años y mas. Derivado de la anterior, se propicia la existencia de hechos delictivos generados por una diversidad de causas, como el abandono de espacios publicos, el consumo de sustancias psicoactivas, la ausencia de valores civicos, la desintegracion comunitaria, alta marginacion y desigualdad de oportunidades. Con base en lo anterior, se identifican tres grandes problemas: 1. La inseguridad de la poblacion. 2. La percepcion de inseguridad en las personas, y 3. Asegurar la operacion de los centros penitenciarios y garantizar los derechos humanos de las personas privadas de la libertad, con el fin de contribuir a la reinsercion social y familiar de las personas privadas de su libertad. Para atender esta problematica, la Secretaria de Seguridad Ciudadana (SSC) es el ente facultado, a traves de la persona titular de la SSC que le corresponde el mando directo, operativo y funcional de los cuerpos policiacos adscritos a esta y ejercera sus atribuciones por conducto de la Universidad de la Policia, la Policia Bancaria e Industrial y la Policia Auxiliar con el objetivo de resguardar la integridad fisica de las y los ciudadanos con total respeto de los Derechos Humanos, al igual que su patrimonio, la preservacion del orden publico y la paz social con un fin general de disminuir los indices del delito en la Ciudad de Mexico. En ese sentido, la Policia Auxiliar proporciona servicios de custodia, vigilancia, guardia y seguridad de personas y bienes, valores e inmuebles a dependencias, entidades y organos de los Poderes Ejecutivo, Legislativo y Judicial, Federales y de la Ciudad de Mexico; organos autonomos federales y locales, asi como a personas fisicas y morales mediante el pago de la contraprestacion que se determine, priorizando la proteccion integral de las personas con la garantia del ejercicio de los derechos humanos y libertades, asi como la convivencia pacifica entre todas las personas. Asimismo, la Direccion General de la Policia Auxiliar trabaja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de la poblacion de la Ciudad de Mexico</t>
  </si>
  <si>
    <t>Establecer de manera tecnica los lineamientos, procesos y actividades educativas que permitan la profesionalizacion del personal operativo de la policia auxiliar en todos sus niveles y jerarquias, considerando los preceptos andrologicos de la educacion y los principios constitucionales de actuacion determinados para los cuerpos de seguridad publica, en correspondencia a necesidades reales de capacitacion en las dimensiones del saber, saber hacer y saber ser.</t>
  </si>
  <si>
    <t>Deficiente programacion para los gastos administrativos necesarios para la operacion de la Policia Auxiliar de la Ciudad de Mexico.</t>
  </si>
  <si>
    <t>Eficiente programacion para los gastos administrativos necesarios para la operacion de la Policia Auxiliar de la Ciudad de Mexico.</t>
  </si>
  <si>
    <t>La Policia Auxiliar cuenta con los recursos necesarios para el buen desarrollo de sus funciones</t>
  </si>
  <si>
    <t>Porcentaje que mide el avance en presupuesto, para gastos administrativos y operativos necesarios para la operacion de la Policia Auxiliar.</t>
  </si>
  <si>
    <t>((Presupuesto ejecutado para gastos administrativos y operativos / Presupuesto programado para gastos administrativos y operativos) * 100)</t>
  </si>
  <si>
    <t>Registros internos de la Policia Auxiliar los cuales estaran disponibles en la pagina de internet, especificamente en un micrositio. https://www.pa.cdmx.gob.mx/transparencia</t>
  </si>
  <si>
    <t>Proseguir con una programacion y presupuestacion adecuada para la correcta operacion de la Policia Auxiliar</t>
  </si>
  <si>
    <t>La Policia Auxiliar continua con el desempeño de sus funciones de manera adecuada</t>
  </si>
  <si>
    <t>Realizar acciones para proveer los recursos administrativos y operativos necesarios.</t>
  </si>
  <si>
    <t>Lic. Mario Andres Alba Jimenez</t>
  </si>
  <si>
    <t>Subdirector de recursos humanos</t>
  </si>
  <si>
    <t>272</t>
  </si>
  <si>
    <t>Proteccion de la integridad y el patrimonio de las personas</t>
  </si>
  <si>
    <t>Incremento en la incidencia delictiva en la Ciudad de Mexico</t>
  </si>
  <si>
    <t>Reduccion de la incidencia delictiva en la Ciudad de Mexico</t>
  </si>
  <si>
    <t>1. Preservacion del orden publico a traves de servicios de seguridad, vigilancia y proteccion ciudadana de manera eficiente y oportuna a las personas fisicas o morales de los sectores publicos y privados.</t>
  </si>
  <si>
    <t>La ciudadania aumenta su percepcion de seguridad en espacios pubicos, propiedades privadas y publicas bajo el resguardo de la Policia Auxiliar.</t>
  </si>
  <si>
    <t>Indice que mide los servicios de seguridad publica y las remisiones llevadas a cabo por la Policia Auxiliar.</t>
  </si>
  <si>
    <t>((Servicio de seguridad realizados / Servicio de seguridad programados en el año) *0.95) + ((Remisiones al jusgado civico realizadas / remisiones al juzgado civico programadas) * 0.05)</t>
  </si>
  <si>
    <t>Informes internos de la Policia Auxiliar. https://www.pa.cdmx.gob.mx/transparencia</t>
  </si>
  <si>
    <t>Se espera que para el 2024 el numero de servicios aumente en un 10% con referencia al los realizados en 2023</t>
  </si>
  <si>
    <t>La ciudadania cuenta con espacios publicos y privados seguros en la ciudada de Mexico</t>
  </si>
  <si>
    <t>Otorgar servicios de seguridad a quien asi lo requiera por medio de cuerpos de seguridad.</t>
  </si>
  <si>
    <t>C. Cristian Eduardo Villeda Garcia</t>
  </si>
  <si>
    <t>Subdirector de Analisis y Clasificacion</t>
  </si>
  <si>
    <t>Remisiones al Juzgado civico y Ministerio publico.</t>
  </si>
  <si>
    <t>1.Robustecer la seguridad publica de la Ciudad de Mexico. 2. Desarrollar las competencias, capacidades y habilidades de los cadetes de la Policia Auxiliar.</t>
  </si>
  <si>
    <t>Los habitantes de la Ciudad de Mexico cuentan con un mayor numero de policias para brindar el apoyo necesario en la prevencion de delitos, generando confianza a la poblacion.</t>
  </si>
  <si>
    <t>90%</t>
  </si>
  <si>
    <t>Porcentaje que mide los elementos egresados que se incorporan a los cuerpos policiales.</t>
  </si>
  <si>
    <t>((Numero de aspirantes a policias / Numero de policias egresados ) *100)</t>
  </si>
  <si>
    <t>Informes internos de la Policia Auxiliar que estarn disponibles en el micrositio. https://www.pa.cdmx.gob.mx/transparencia</t>
  </si>
  <si>
    <t>La corporacion contara para el 2024 con el 100% de los efetivos necesarios para cumplir con sus actividades</t>
  </si>
  <si>
    <t>Las instituciones de Seguridad Ciudadana cuentan con elementos de seguridad formados y capacitados adecuadamente para atender las demandas de la ciudadania.</t>
  </si>
  <si>
    <t>Curso de formacion Inicial a futuros policias</t>
  </si>
  <si>
    <t>Lic. Tisbe Trejo Garcia</t>
  </si>
  <si>
    <t>Directora del Instituto de Educacion Superior de la Policia Auxiliar de la Ciudad de Mexico</t>
  </si>
  <si>
    <t>Insuficientes actividades de prevencion en materia de proteccion civil a las personas servidoras publicas de la Policia Auxiliar.</t>
  </si>
  <si>
    <t>Suficientes actividades de prevencion en materia de proteccion civil a las personas servidoras publicas de la Policia Auxiliar</t>
  </si>
  <si>
    <t>El personal administrativo que labora en cada uno de los inmuebles de la corporacion.</t>
  </si>
  <si>
    <t>Elaborar, instrumentar y operar el Programa Interno de Proteccion Civil.</t>
  </si>
  <si>
    <t>Contar con un grupo organizado y capacitado, responsable de dar atencion y proteger a la poblacion en situaciones de emergencia, sinientro o desastre en las instalaciones de la Corporacion.</t>
  </si>
  <si>
    <t>12%</t>
  </si>
  <si>
    <t>Porcentaje de avance que mide el de cumplimiento de acciones realizadas para la elaboracion e implementacion del Programa Interno de Proteccion Civil de la Policia Auxiliar.</t>
  </si>
  <si>
    <t>(Total acciones realizadas en materia de proteccion civil /Total de acciones programadas en materia de proteccion civil) * 100</t>
  </si>
  <si>
    <t>Informes internos que estaran publicados en la pagina de la Policia Auxiliar https://www.pa.cdmx.gob.mx/transparencia</t>
  </si>
  <si>
    <t>La policia Auxiliar para el 2024 contara con un 14% de elementos capacitados en materia de proteccion civil.</t>
  </si>
  <si>
    <t>Se cuenta con las brigadas de proteccion civil debidamente organizadas asi mismo con personal capacitado, que conozca los procedimientos para la atencion de emergencias.</t>
  </si>
  <si>
    <t>Implementar señaletica, realizar simulacros y capacitar en materia de proteccion civil a las personas servidoras publicas de la Policia Auxiliar</t>
  </si>
  <si>
    <t>Lic. Romell Salazar Polo</t>
  </si>
  <si>
    <t>91%</t>
  </si>
  <si>
    <t>Porcentaje de avance del cumplimiento del pago de laudos y contingencias de la Policia Auxuliar.</t>
  </si>
  <si>
    <t>Listado resumen de las solicitudes de suficiencias y reporte Estatus de Documentos CLC´s del SAP-GRP https://www.pa.cdmx.gob.mx/transparencia</t>
  </si>
  <si>
    <t>Continuar con una presupuestacion adecuada que permita cumplir con el pago de las obligaciones judiciales con un avance del 94%</t>
  </si>
  <si>
    <t>La Policia Auxiliar tiene las previsiones presupuestarias necesarias para el cumplimiento de las obligaciones judiciales que se presenten</t>
  </si>
  <si>
    <t>Lic. Edgar Martinez Rodriguez</t>
  </si>
  <si>
    <t>Subdirector Contencioso</t>
  </si>
  <si>
    <t>11CD03</t>
  </si>
  <si>
    <t>La Policia Bancaria e Industrial proporciona servicios de seguridad especializados en prevenir, disuadir, salvaguardar, proteger, custodiar y vigilar los bienes, valores y personas de nuestras usuarias. Preservando y protegiendo el orden publico, la integridad personal, asi como los bienes de los habitantes de la Ciudad de Mexico, en coordinacion y bajo el mando de la Secretaria de Seguridad Ciudadana.</t>
  </si>
  <si>
    <t>Ser reconocido como un Cuerpo Policial Especializado, que con base en sus valores institucionales: Disciplina, Honestidad y Lealtad, proporciona calidad, excelencia, innovacion y mejora constante en los servicios que brinda.</t>
  </si>
  <si>
    <t>La Ciudad de Mexico es una de las metropolis mas pobladas del mundo y esta gran interaccion de personas en las que habitan genera condiciones particulares que no se registran en otras entidades del pais; por ejemplo, la enorme movilidad que diariamente se registra, asi como la presencia de una gran cantidad de negocios, escuelas, areas rurales e infraestructura urbana, y la organizacion de movilizaciones sociales y eventos masivos. Es por ello, que se llevan a cabo estrategias operativas con el objetivo de beneficiar a las 9,209,944 personas que habitan en la Ciudad de Mexico; 2,357,076 de personas que transitan en ella, 25,810 personas privadas de su libertad en los diferentes Centros Penitenciarios y 128 adolescentes en conflicto con la Ley. En materia de seguridad, con base en las cifras publicadas por el Secretariado Ejecutivo del Sistema Nacional de Seguridad Publica, se observa a junio del 2022, la incidencia delictiva de 114,532 presuntos delitos registrados en la Ciudad de Mexico, ahora bien, de acuerdo a los datos de la Encuesta Nacional de Victimizacion y Percepcion sobre Seguridad Publica (ENVIPE) 2021, la Ciudad de Mexico presenta un 85.3% de percepcion de la inseguridad en la poblacion de 18 años y mas. Derivado de la anterior, se propicia la existencia de hechos delictivos generados por una diversidad de causas, como el abandono de espacios publicos, el consumo de sustancias psicoactivas, la ausencia de valores civicos, la desintegracion comunitaria, alta marginacion y desigualdad de oportunidades. Con base en lo anterior, se identifican tres grandes problemas: 1. La inseguridad de la poblacion. 2. La percepcion de inseguridad en las personas, y 3. Asegurar la operacion de los centros penitenciarios y garantizar los derechos humanos de las personas privadas de la libertad, con el fin de contribuir a la reinsercion social y familiar de las personas privadas de su libertad. Para atender esta problematica, la Secretaria de Seguridad Ciudadana (SSC) es el ente facultado, a traves de la persona titular de la SSC que le corresponde el mando directo, operativo y funcional de los cuerpos policiacos adscritos a esta y ejercera sus atribuciones por conducto de la Universidad de la Policia, la Policia Bancaria e Industrial y la Policia Auxiliar con el objetivo de resguardar la integridad fisica de las y los ciudadanos con total respeto de los Derechos Humanos, al igual que su patrimonio, la preservacion del orden publico y la paz social con un fin general de disminuir los indices del delito en la Ciudad de Mexico. En ese sentido, la Policia Bancaria e Industrial proporciona servicios de custodia, vigilancia, guardia y seguridad de personas y bienes, valores e inmuebles a dependencias, entidades y organos de los Poderes Ejecutivo, Legislativo y Judicial, Federales y de la Ciudad de Mexico; organos autonomos federales y locales, asi como a personas fisicas y morales mediante el pago de la contraprestacion que se determine, priorizando la proteccion integral de las personas con la garantia del ejercicio de los derechos humanos y libertades, asi como la convivencia pacifica entre todas las personas</t>
  </si>
  <si>
    <t>Custodiar, vigilar, guardar y dar seguridad a personas, bienes, valores e inmuebles, requeridos por dependencias, entidades, Organos de los tres Poderes de la Union, personas fisicas y morales, asi como prestar apoyo en materia de seguridad publica en la Ciudad de Mexico, cuando el Secretario de Seguridad Publica lo instruya.</t>
  </si>
  <si>
    <t>La ciudadania aumenta su percepcion de seguridad en espacios pubicos, propiedades privadas y publicas bajo el resguardo de la Policia Bancaria e Industrial.</t>
  </si>
  <si>
    <t>Porcentaje que mide los Servicios de Proteccion y Vigilancia del Sector Publico Federal, Publico Local y Empresas Privadas, por personal formado y profesionalizado.</t>
  </si>
  <si>
    <t>((Servicio de Proteccion y Vigilancia realizados / Servicio de Proteccion y Vigilancia programados) *100)</t>
  </si>
  <si>
    <t>Sistema de Informacion Corporativa de la PBI (https://www.transparencia.cdmx.gob.mx/policia-bancaria-e-industrial/articulo/121)</t>
  </si>
  <si>
    <t>Para el 2024 se espera lograr que los servicios de Vigilancia puedan aumentar en un 3% con respecto al 2023</t>
  </si>
  <si>
    <t>Los habitantes de la Ciudad de Mexico cuentan con mayor seguridad y experimentan una reduccion de delitos derivados de una mayor seguridad en las instalaciones de los sectores publico local y federal, asi como en el privado.</t>
  </si>
  <si>
    <t>Otorgamiento de servicios de proteccion, seguridad y vigilancia a empresas publicas federales, locales y privadas.</t>
  </si>
  <si>
    <t>Comisario Jefe Lic. Noe Castillo Perez</t>
  </si>
  <si>
    <t>Deficiente programacion para los gastos administrativos necesarios para la operacion de la PBI</t>
  </si>
  <si>
    <t>Eficiente programacion para los gastos administrativos necesarios para la operacion de la PBI</t>
  </si>
  <si>
    <t>Mayor y mejor vigilancia de la integridad de las personas y sus bienes muebles e inmuebles de los usuarios con la presencia policial mediante la contraprestacion de servicios de proteccion y vigilancia.</t>
  </si>
  <si>
    <t>La informacion se encontrara disponible en la pagina de internet de la PBI. En especifico en el micrositio que proximamente se aperturara. https://www.policiabancaria.cdmx.gob.mx/transparencia#:~:text=Transparencia%20PBI&amp;text=Tel.,00%20a%2015%3A00%20hrs.</t>
  </si>
  <si>
    <t>Proseguir con una programacion y presupuestacion adecuada para la correcta operacion de la PBI</t>
  </si>
  <si>
    <t>La Policia Bancaria e Industrial continua con el desempeño de sus funciones de manera adecuada.</t>
  </si>
  <si>
    <t>L.C.P. Jose Luis Lopez Marcos</t>
  </si>
  <si>
    <t>Subdirector De Recursos Humanos</t>
  </si>
  <si>
    <t>La informacion se encontrara disponible en la pagina de la PBI en su micrositio proximo a aperturarse https://www.policiabancaria.cdmx.gob.mx/transparencia#:~:text=Transparencia%20PBI&amp;text=Tel.,00%20a%2015%3A00%20hrs.</t>
  </si>
  <si>
    <t>La PBI tiene las previsiones presupuestarias necesarias para el cumplimiento de las obligaciones judiciales que se presenten.</t>
  </si>
  <si>
    <t>Llevar a cabo la ejecucion de los laudos que se presenten en el año</t>
  </si>
  <si>
    <t>Insuficientes protocolos de prevencion en materia de proteccion civil a las personas servidoras publicas de la Policia Bancaria e Industrial.</t>
  </si>
  <si>
    <t>Suficientes protocolos de prevencion en materia de proteccion civil a las personas servidoras publicas de la Policia Bancaria e Industrial.</t>
  </si>
  <si>
    <t>Aproximadamente 16,000 personas que laboran en la Policia Bancaria e Industrial y sus instalaciones.</t>
  </si>
  <si>
    <t>Elaborar, instrumentar y operar el Programa Interno de Protecciön Civil, en los inmuebles de la Corporacion dando inicio con el edificio Corporativo y anexo.</t>
  </si>
  <si>
    <t>Las personas servidoras publicas de la Policia Bancaria e Industrial, cuentan con protocolos eficientes para atender cualquier situacion de riesgo y emergencia natural o antropogenica, salvaguardando su propia vida y la de los visitantes.</t>
  </si>
  <si>
    <t>Porcentaje que mide el avance de cumplimiento de las actividades en materia de Proteccion Civil realizadas en la PBI</t>
  </si>
  <si>
    <t>Archivo Internos de la Direccion General los cuales estaran disponibles en la pagina de internet de la PBI EN SU MICROSITIO PROXIMO A APERTURARSE https://www.policiabancaria.cdmx.gob.mx/transparencia#:~:text=Transparencia%20PBI&amp;text=Tel.,00%20a%2015%3A00%20hrs.</t>
  </si>
  <si>
    <t>Las personas servidoras publicas de la PBI estan preparadas para atender cualquier emergencia natural o antropogenica, salvaguardando su propia vida.</t>
  </si>
  <si>
    <t>Implementar señaletica, realizar simulacros y capacitar en materia de proteccion civil a las personas servidoras publicas de la PBI</t>
  </si>
  <si>
    <t>Lic. Oscar Bautista Hernandez</t>
  </si>
  <si>
    <t>Subdirector de Recursos Materiales y Servicios Generales</t>
  </si>
  <si>
    <t>13C001</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</si>
  <si>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</si>
  <si>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</si>
  <si>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La Ciudad de Mexico es el centro politico, economico, social y cultural del pais en el cual habita una poblacion de 9,209,244 habitantes de los cuales 4,805,017 son mujeres y 4,404,927 son hombres sumando un total de 9,209,244 habitantes. Y es tambien la Entidad Federativa en la que operan las 97 Dependencias, Organos Desconcentrados, Alcaldias y Entidades de la Administracion Publica de la Ciudad de Mexico, con un total de 1,583,355 servidoras y servidores publicos, de los cuales 793,260.8 son mujeres y 790,094.1 son hombres. Al respecto, la exigibilidad de la poblacion de la Ciudad de Mexico de los derechos sociales, economicos y culturales requiere desplegarse en todos los espacios y procesos donde se destina el recurso publico para el otorgamiento de bienes y servicios publicos buscando que se ejerzan con justicia, transparencia, legalidad e igualdad para toda la poblacion. Por lo tanto, es necesario erradicar las conductas que trastocan al servicio publico en la Administracion Publica, ya que, segun cifras del Instituto Nacional de Estadistica y Geografia, en el año 2019, la tasa de prevalencia de corrupcion se encontraba por encima del 60 por ciento, es decir, por cada cien mil habitantes sesenta y dos mil ochenta y cuatro habitantes creen o han escuchado que existe corrupcion en los tramites realizados. Asi, la Secretaria de la Contraloria General de la Ciudad de Mexico, tiene la obligacion de vigilar la actuacion de las personas servidoras publicas en el ejercicio de sus funciones, asi como a los Entes de la Administracion Publica, para prevenir posibles actos de corrupcion, detectando la practica administrativa irregular y en su caso sancionar posibles faltas administrativas; contando ademas, con la Red de Contralorias Ciudadanas como instrumento de participacion en los asuntos publicos de la Ciudad, en la que ciudadania en general, de forma voluntaria coadyuvara en los procesos de fiscalizacion, asumiendo el compromiso de colaborar con la Administracion Publica para vigilar y supervisar que el gasto publico sea implementado y destinado de forma transparente, eficaz y eficiente.</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</si>
  <si>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Favorecer la fiscalizacion, el control interno y mejora de la gestion, preventiva y efectiva. 5. Garantizar la transparencia y el acceso a la informacion, y 6. Elevar competencias profesionales y laborales.</t>
  </si>
  <si>
    <t>O006</t>
  </si>
  <si>
    <t>137</t>
  </si>
  <si>
    <t>Sistema anticorrupcion y fiscalizacion</t>
  </si>
  <si>
    <t>Insuficientes mecanismos para inhibir las faltas administrativas y la corrupcion dentro de la Administracion Publica de la Ciudad de Mexico.</t>
  </si>
  <si>
    <t>Suficientes mecanismos para inhibir las faltas administrativas y la corrupcion dentro de la Administracion Publica de la Ciudad de Mexico.</t>
  </si>
  <si>
    <t>Las 97 Dependencias, Organos Desconcentrados, Alcaldias y Entidades de la Administracion Publica de la Ciudad de Mexico.</t>
  </si>
  <si>
    <t>1. Fiscalizar el gasto publico a traves de auditorias e intervenciones en cumplimiento a la normatividad en el ejercicio del gasto a fin de transparentar las gestiones publicas en el marco de la Ley de Auditoria y Control Interno de la Administracion Publica y sus Lineamientos. 2.Implementar mecanismos para eficientizar los procedimientos administrativos que puedan derivar en responsabilidades administrativas, sanciones y juicios.</t>
  </si>
  <si>
    <t>La poblacion tiene mayor confianza en las instituciones publicas de la Ciudad de Mexico, debido a su fortalecimiento para combatir la impunidad y futuros actos de corrupcion con observancia de la legalidad y la transparencia en los actos publicos.</t>
  </si>
  <si>
    <t>Indice que mide el avance de las actividades que realiza la funcion publica, unidades administrativas de la Secretaria de la Contraloria General y Organos Internos de Control, para el mejoramiento de la gestion de las Dependencias, Organos Desconcentrados, Entidades del Poder Ejecutivo y de la Administracion Publica y las Alcaldias de la Ciudad de Mexico.</t>
  </si>
  <si>
    <t>Indice: ((Total de auditorias e intervenciones en alcaldias A y B realizadas/Total de auditorias e intervenciones en alcaldias A y B programadas)*15.4%)+((Total de auditorias e intervenciones en Dependencias, Organos Desconcentrados y Entidades realizadas/Total de auditorias e intervenciones en Dependencias, Organos Desconcentrados y Entidades programadas)*30.2%)+(Total de Despachos Externos contratados para Dictaminar los estados financieros y/o presupuestales de la Cuenta Publica emision del informe Anual de Desempeño/Total de Despachos Externos programados para Dictaminar los los estados financieros y/o presupuestales de la Cuenta Publica emision del informe Anual de Desempeño)*6.4%)+(Total de intervenciones de la Direccion de Laboratorio de Revision de Obras realizadas/Total de intervenciones de la Direccion de Laboratorio de Revision de Obras programadas) *0.5%)+(Total de resoluciones de recursos de inconformidad y por daño patrimonial realizadas/Total de resoluciones de recursos de inconformidad y por daño patrimonial programadas)* 18.2%)+(Total de resoluciones por faltas administrativas no graves realizadas/Total de resoluciones por faltas administrativas no graves programadas)*28.3%)+ (Seguimiento de fiscalizaciones y auditorias realizadas /Seguimiento de fiscalizaciones y auditorias programadas) *0.5%)+(Seguimiento de acciones para la Mejora Gubernamental realizadas/Seguimiento de acciones para la Mejora Gubernamental programadas)*0.5%)</t>
  </si>
  <si>
    <t>Oficios que remiten los Organos Internos de Control con el Informe Trimestral a la Direccion General de Coordinacion de Organos Internos de Control en Alcaldias, la Direccion General de Coordinacion de Organos Internos de Control Sectorial, la Direccion General de Nomatividad y Apoyo Tecnico, la Direccion General de Responsabilidades Administrativas y la Direccion de Mejora Gubernamental</t>
  </si>
  <si>
    <t>Llevar a cabo 829 acciones encaminadas a inhibir las faltas administrativas y la corrupcion en la Administracion Publica de la Ciudad de Mexico</t>
  </si>
  <si>
    <t>La poblacion tiene mayor confianza en las instituciones de la Ciudad de Mexico al combatir los actos de corrupcion e incrementar la transparencia en los actos publicos.</t>
  </si>
  <si>
    <t>Planeacion, ejecucion y seguimiento a las Auditorias e Intervenciones a traves de la Direcciones de Coordinacion de Organos Internos de Control en Alcaldias A y B y los Organos Internos de Control en Alcaldias</t>
  </si>
  <si>
    <t>Luis Guillermo Fritz Herrera/Norberto Bernardino Nuñez</t>
  </si>
  <si>
    <t>Direccion de Coordinacion de Organos Internos de Control en Alcaldias A/Direccion de Coordinacion de Organos Internos de Control en Alcaldias B</t>
  </si>
  <si>
    <t>Planeacion, ejecucion y seguimiento a las Auditorias e Intervenciones a traves de la Direcciones de Coordinacion de Organos Internos de Control Sectorial A, B, C y los Organos Internos de Control en Dependencias, Organos Desconcentrados y Entidades</t>
  </si>
  <si>
    <t>Claudia Alejandra Gutierrez Navarro/Olenka Betsabe Alanis Zuñiga/Margarita Oscoy Martinez</t>
  </si>
  <si>
    <t>Direccion de Coordinacion de Organos Internos de Control Sectorial A/Direccion de Coordinacion de Organos Internos de Control Sectorial B/Direccion de Coordinacion de Organos Internos de Control Sectorial C</t>
  </si>
  <si>
    <t>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</si>
  <si>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Yuki Elena Susuda Valverde</t>
  </si>
  <si>
    <t>Directora de Comisarios y Control de Auditores Externos</t>
  </si>
  <si>
    <t>Planeacion, ejecucion y seguimiento a las intervenciones a traves de la Direccion de Laboratorio de Revision de Obras de la Direccon General de Normatividad y Apoyo Tecnico.</t>
  </si>
  <si>
    <t>Mtra. Ana Maria Chavez Nava</t>
  </si>
  <si>
    <t>Directora General de Normatividad y Apoyo Tecnico</t>
  </si>
  <si>
    <t>Resoluciones de recursos de inconformidad y por daño patrimonial</t>
  </si>
  <si>
    <t>Resoluciones por faltas administrativas no graves emitidas</t>
  </si>
  <si>
    <t>Oscar Jovanny Zavala Gamboa</t>
  </si>
  <si>
    <t>Director General de Responsabilidades Administrativas</t>
  </si>
  <si>
    <t>Reporte del seguimiento a la atencion de observaciones por entes fiscalizadores</t>
  </si>
  <si>
    <t>Leticia Yuriza Pimentel Leyva</t>
  </si>
  <si>
    <t>Directora de Mejora Gubernamental</t>
  </si>
  <si>
    <t>Reporte de gestion de servicios tecnologicos y acciones para la mejora gubernamental</t>
  </si>
  <si>
    <t>O008</t>
  </si>
  <si>
    <t>138</t>
  </si>
  <si>
    <t>Participacion ciudadana para la ejecucion de recursos publicos</t>
  </si>
  <si>
    <t>Deficientes mecanismos para la rendicion de cuentas y combate a la corrupcion en las Dependencias, Organos Desconcentrados, Entidades y de las Alcaldias de la Ciudad de Mexico.</t>
  </si>
  <si>
    <t>Eficientes mecanismos para la rendicion de cuentas y combate a la corrupcion en las Dependencias, Organos Desconcentrados, Entidades y de las Alcaldias de la Ciudad de Mexico.</t>
  </si>
  <si>
    <t>Las 97 Dependencias, Organos Desconcentrados, Entidades y Alcaldias de la Ciudad de Mexico.</t>
  </si>
  <si>
    <t>1. Promover la participacion ciudadana para vigilar y supervisar el ejercicio del gasto publico de la Administracion Publica de la Ciudad de Mexico. 2. Fomentar la buena administracion y el gobierno abierto para salvaguardar y mantener los recursos publicos en condiciones de integridad para los fines a los que estan destinados. 3. Impulsar la participacion ciudadana para la elaboracion de programas, proyectos y acciones que atienda sus problemas y necesidades.</t>
  </si>
  <si>
    <t>La poblacion tiene mayor confianza en las instituciones publicas de la Ciudad de Mexico, debido a la transparencia y destino adecuado de los recursos publicos.</t>
  </si>
  <si>
    <t>Indice que mide el avance de las actividades de verificacion de los Controles Internos de las Dependencias, Organos Desconcentrados, Entidades del Poder Ejecutivo y de la Administracion Publica y las Alcaldias de la Ciudad de Mexico a traves actividades de los Organos Internos de Control</t>
  </si>
  <si>
    <t>Indice: ((Total de acciones de supervision y vigilancia de la red de contralores ciudadanos realizadas/ Total de acciones de supervision y vigilancia de la red de contralores ciudadanos programadas)*90.6%)+((Total de revisiones orientadas al analisis y evaluacion en tiempo real de los procesos, procedimientos, programas, proyectos u operaciones de tramites realizadas/Total de revisiones orientadas al analisis y evaluacion en tiempo real de los procesos, procedimientos, programas, proyectos u operaciones de tramites programadas)*2.9%)+((Total de seguimientos a los Controles Internos por los Organos Internos de Control en Alcaldias realizados/ Total de seguimientos a los Controles Internos por los Organos Internos de Control en Alcaldias programados) *2.7%) +((Total de seguimientos a los Controles Internos por los Organos Internos de Control en Dependencias, Organos Desconcentrados y Entidades realizados/Total de seguimientos a los Controles Internos por los Organos Internos de Control en Dependencias, Organos Desconcentrados y Entidades programados) *3.8%)</t>
  </si>
  <si>
    <t>Oficios que remiten la Direccion de Contraloria Ciudadana y Direccion de Vigilancia Movil, los Organos Internos de Control con el Informe Trimestral a la Direccion General de Coordinacion de Organos Internos de Control en Alcaldias, la Direccion General de Coordinacion de Organos Internos de Control Sectorial.</t>
  </si>
  <si>
    <t>Llevar a cabo 2,374 acciones encaminadas a crear mecanismos eficientes de rendicion de cuentas y combate a la corrupcion.</t>
  </si>
  <si>
    <t>El Gobierno de la Ciudad de Mexico cuenta con una gestion publica eficiente, eficaz y transparente, que respeta los derechos humanos y la rendicion de cuentas frente a la ciudadania por parte de los servidores publicos, lo que fomenta que la poblacion tenga mayor confianza en las instituciones publicas.</t>
  </si>
  <si>
    <t>Coordinacion y supervision a la red de contralorias ciudadanas.</t>
  </si>
  <si>
    <t>Alejandra Sanchez Diaz</t>
  </si>
  <si>
    <t>Directora de Contraloria Ciudadana</t>
  </si>
  <si>
    <t>Vigilancia del cumplimiento de las disposiciones juridicas y administrativas que rigen la actuacion de las personas servidoras publicas en sitio.</t>
  </si>
  <si>
    <t>Angel Antonio Briones Carreon</t>
  </si>
  <si>
    <t>Director de Vigilancia Movil</t>
  </si>
  <si>
    <t>Planeacion y ejecucion del seguimiento a los Controles Internos a traves de las Direcciones de Coordinacion de Organos Internos de Control en Alcaldias A y B y los Organos Internos de Control en Alcaldias.</t>
  </si>
  <si>
    <t>Planeacion y ejecucion del seguimiento a los Controles Internos a traves de la Direcciones de Coordinacion de Organos Internos de Control Sectorial A, B, C y los Organos Internos de Control en Dependencias, Organos Desconcentrados y Entidades.</t>
  </si>
  <si>
    <t>Deficiente programacion para los gastos administrativos necesarios para la operacion de la Secretaria de la Contraloria General de la Ciudad de Mexico.</t>
  </si>
  <si>
    <t>Eficiente programacion para los gastos administrativos necesarios para la operacion de la Secretaria de la Contraloria General de la Ciudad de Mexico.</t>
  </si>
  <si>
    <t>Areas administrativas y operativas de la Secretaria de la Contraloria General de la Ciudad de Mexico. (Direcciones Generales, Direcciones Ejecutivas, Direcciones de area, Coordinaciones y Gerencias).</t>
  </si>
  <si>
    <t>La Secretaria de la Contraloria General cuenta con los recursos necesarios para el buen desarrollo de sus funciones.</t>
  </si>
  <si>
    <t>Indice que mide el avance de las acciones administrativas que se llevan a cabo en la Secretaria de la Contraloria General</t>
  </si>
  <si>
    <t>Acciones Administrativas de la Secretaria de la Contraloria General. Pagina de transparencia de la Secretaria de la Contraloria: http://www.contraloria.cdmx.gob.mx/transparencia/indexTransparencia.php</t>
  </si>
  <si>
    <t>Al cierre del 2024, se espera continuar eficientando el gasto operativo de la Secretaria de la Contraloria General, lo que representaria un incremento en el avance del indicador del 10%</t>
  </si>
  <si>
    <t>La Secretaria de la Contraloria General cuenta con los recursos necesarios para el buen desarrollo de sus funciones, al cumplir debidamente con la programacion de los gastos administrativos.</t>
  </si>
  <si>
    <t>Luis Antonio Contreras Ruiz</t>
  </si>
  <si>
    <t>La Secretaria de la Contraloria General de la Ciudad de Mexico.</t>
  </si>
  <si>
    <t>La Secretaria de la Contraloria General cuenta con los recursos necesarios para cubrir con las obligaciones judiciales sin riesgos para su operacion.</t>
  </si>
  <si>
    <t>Porcentaje de avance del cumplimiento del pago de laudos a los trabajadores de la Secretaria de la Contraloria General.</t>
  </si>
  <si>
    <t>Comprobantes de pago de los laudos. Pagina de transparencia de la Secretaria de la Contraloria. http://www.contraloria.cdmx.gob.mx/transparencia/indexTransparencia.php</t>
  </si>
  <si>
    <t>La Secretaria de la Contraloria General cuenta con los recursos necesarios para cubrir con las obligaciones judiciales al cumplir debidamente con los procesos de programacion y presupuestacion.</t>
  </si>
  <si>
    <t>Katia Montserrat Guigue Perez</t>
  </si>
  <si>
    <t>Insuficientes mecanismos de control de los protocolos en materia de proteccion civil a las personas servidoras publicas de la Secretaria de la Contraloria General de la Ciudad de Mexico.</t>
  </si>
  <si>
    <t>Suficientes mecanismos de control de los protocolos en materia de proteccion civil a las personas servidoras publicas de la Secretaria de la Contraloria General de la Ciudad de Mexico.</t>
  </si>
  <si>
    <t>Personas servidoras publicas de la Secretaria de la Contraloria General de la Ciudad de Mexico.</t>
  </si>
  <si>
    <t>Crear una cultura de proteccion civil en las personas servidoras publicas de la Secretaria de la Contraloria General, para poder actuar ante un posible fenomeno natural y/o antropogenico para salvaguardar su integridad y la de los visitantes.</t>
  </si>
  <si>
    <t>Las personas servidoras publicas de la Secretaria de la Contraloria General estan capacitadas y preparadas para atender cualquier situacion de riesgo y emergencia natural o antropogenica, salvaguardando su propia vida y la de sus visitantes.</t>
  </si>
  <si>
    <t>Indice que mide el avance de las capacitaciones, compra e instalaciones de material en materia de proteccion civil.</t>
  </si>
  <si>
    <t>((Total de personas capacitadas en materia de proteccion civil/Total de personas programadas para capacitarse en materia de proteccion civil) *50%) + (Total de equipamiento adquirido e instalado en materia de proteccion civil/ Total de equipamiento programado para compra e instalado en materia de proteccion civil) *50%))</t>
  </si>
  <si>
    <t>Cumplimiento al PAAAPS y al marco normativo aplicable en materia de adquisiciones. Pagina de transparencia de la Secretaria de la Contraloria. http://www.contraloria.cdmx.gob.mx/transparencia/indexTransparencia.php</t>
  </si>
  <si>
    <t>Al cierre del 2024, se espera tener suficientes mecanismos de control de los protocolos en materia de proteccion civil, logrando un incremento en el avance dl indicador del 10%, derivado del cumplimiento del numero de personas capacitadas y equipamiento adquirido e instalado en materia de proteccion civil.</t>
  </si>
  <si>
    <t>Las personas servidoras publicas de la Secretaria de la Contraloria General estan preparadas para atender cualquier emergencia natural o antropogenica, salvaguardando su propia vida y la de los visitantes del Museo.</t>
  </si>
  <si>
    <t>Adquisicion e instalacion de equipamiento en materia de proteccion civil en las instalaciones de la Secretaria.</t>
  </si>
  <si>
    <t>Director de Recursos Materiales, Abastecimiento y Servicios.</t>
  </si>
  <si>
    <t>Cursos de capacitacion impartidos en materia de Proteccion Civil a las personas servidoras publicas de la Secretaria de la Contraloria General.</t>
  </si>
  <si>
    <t>13PDEA</t>
  </si>
  <si>
    <t>Impulsar y aplicar, desde el gobierno, una politica de profesionalizacion de las personas servidoras publicas, asi como generar investigacion y prestar asesorias, que contribuyan al desarrollo de competencias para el ejercicio de la funcion publica, a la mejora del modelo de gestion y a la hechura de las politicas publicas destinadas a atender los problemas mas relevantes de la CDMX, para incrementar el impacto social.</t>
  </si>
  <si>
    <t>La Escuela de Administracion Publica es reconocida como la instancia que orienta la politica de profesionalizacion del Gobierno de la CDMX, a partir de la cual se han incrementado en las personas servidoras publicas, las competencias para una implementacion efectiva de la agenda gubernamental; igualmente, por sus investigaciones, asesorias y material de consulta, es una de las instituciones que mas contribuyen en el Gobierno de la CDMX a la mejora de la gestion publica.</t>
  </si>
  <si>
    <t>La Ciudad de Mexico es el centro politico, economico, social y cultural del pais en el cual habita una poblacion de 9,209,944 habitantes de los cuales 4,805,017 son mujeres y 4,404,927 son hombres. Y es tambien la Entidad Federativa en la que operan las 97 Dependencias, Organos Desconcentrados, Alcaldias y Entidades de la Administracion Publica de la Ciudad de Mexico, con un total de 1,583,355 servidoras y servidores publicos, de los cuales 793,260.8 son mujeres y 790,094.1 son hombres. Al respecto, la exigibilidad de la poblacion de la Ciudad de Mexico de los derechos sociales, economicos y culturales requiere desplegarse en todos los espacios y procesos donde se destina el recurso publico para el otorgamiento de bienes y servicios publicos con justicia, transparencia, legalidad e igualdad para toda la poblacion y a partir de las politicas del Gobierno de la Ciudad de Mexico es primordial mejorar la gestion publica y los resultados gubernamentales en respuesta a las necesidades de los habitantes de la Capital. En los ultimos años, en nuestro pais y sobre todo en la Ciudad de Mexico, se expresa un desencanto ciudadano por la perdida de confianza en las personas servidoras publicas adscritos a los entes de la Administracion Publica de la Ciudad de Mexico, agudizando el distanciamiento entre el gobierno y la sociedad debido a las brechas sociales y el sentimiento de vulnerabilidad, sobre todo porque persiste la opinion de que las personas que laboran en las administraciones publicas no siempre poseen las capacidades y la honestidad necesarias para el buen ejercicio de sus funciones y para dar los resultados esperados. Ante este escenario, la profesionalizacion de la funcion publica cobra la mayor relevancia. Al respecto, el funcionamiento de la Escuela de Administracion Publica (EAP), impulsa un modelo de formacion y profesionalizacion de las personas servidoras publicas en la Ciudad de Mexico, a fin de brindar programas academicos de mayor calidad, pertinencia y cobertura, productos de investigacion y asesorias utiles para la mejor comprension y atencion de los problemas publicos, asi como por la busqueda del mayor impacto social de las politicas publicas, siempre en beneficio de la poblacion de la Ciudad de Mexico.</t>
  </si>
  <si>
    <t>Contribuir a la eficiencia de la gestion publica del gobierno de la Ciudad de Mexico mediante la profesionalizacion de las personas servidoras publicas y la investigacion aplicada a la buena administracion.</t>
  </si>
  <si>
    <t>O009</t>
  </si>
  <si>
    <t>Insuficiente profesionalizacion de personas servidoras publicas del Gobierno de la Ciudad de Mexico orientado a la buena administracion.</t>
  </si>
  <si>
    <t>Suficiente profesionalizacion de personas servidoras publicas del Gobierno de la Ciudad de Mexico orientado a la buena administracion.</t>
  </si>
  <si>
    <t>Personas servidoras publicas de los 96 entes de la Administracion Publica de la Ciudad de Mexico.</t>
  </si>
  <si>
    <t>Contribuir a la formacion y especializacion de las personas servidoras publicas adscritas a los organismos de la Administracion Publica de la Ciudad de Mexico, a traves de la generacion de conocimiento, la imparticion de programas de formacion, capacitacion y procesos de certificacion profesional.</t>
  </si>
  <si>
    <t>La poblacion de la Ciudad de Mexico cuenta con personas servidoras publicas especializadas para el desempeño efectivo de sus funciones procurando el interes publico y el combate a la corrupcion.</t>
  </si>
  <si>
    <t>Indice que mide el avance de la profesionalizacion de las personas servidoras publicas participantes del Gobierno de la Ciudad de Mexico.</t>
  </si>
  <si>
    <t>((Total de personas servidoras publicas profesionalizadas/Total de personas servidoras publicas estimadas por profesionalizarse) * 25%) + (Promocion y difusion de las convocatorias realizadas/Promocion y difusion de las convocatorias programadas)*25%) + (Total de certificaciones y concursos de competencias realizados/ Total de certificaciones y concursos de competencias programados) * 25%) + (Total de diagnosticos, manuales y publicaciones sobre problemas publicos difundidos/ Total de diagnosticos, manuales y publicaciones sobre problemas publicos programados) * 25%))</t>
  </si>
  <si>
    <t>Listas de asistencia, registros y/o publicaciones a cargo de las Direcciones de Formacion, Certificacion y Vinculacion asi como de Investigacion y Documentacion. Registo de solicitudes de servicio a cargo de la Coordinacion de Administracion y Finanzas. Pagina de transparencia de la Escuela de Administracion Publica:https://www.transparencia.cdmx.gob.mx/escuela-de-administracion-publica-de-la-ciudad-de-mexico</t>
  </si>
  <si>
    <t>Al cierre del 2024, se espera tener un del 3% en el numero de personas servidoras publicas del Gobierno de la Ciudad de Mexico profesionalizadas orientado a la buena administracion.</t>
  </si>
  <si>
    <t>La poblacion de la Ciudad de Mexico cuenta con personas servidoras publicas especializadas contribuyendo a una gestion publica mas eficiente, procurando el interes publico y el combate a la corrupcion.</t>
  </si>
  <si>
    <t>Profesionalizacion de personas servidoras publicas del Gobierno de la Ciudad de Mexico.</t>
  </si>
  <si>
    <t>Elizabeth Pulido Garcia</t>
  </si>
  <si>
    <t>Directora de Formacion</t>
  </si>
  <si>
    <t>Promocion y difusion de las convocatorias de los programas de formacion, capacitacion y procesos de certificacion para las personas servidoras publicas de los Entes de la Administracion Publica de la Ciudad de Mexico</t>
  </si>
  <si>
    <t>Certificacion y concursos de competencias de personas servidoras publicas del Gobierno de la Ciudad de Mexico.</t>
  </si>
  <si>
    <t>Sofia Perez Gutierrez</t>
  </si>
  <si>
    <t>Directora de Certificacion y Vinculacion</t>
  </si>
  <si>
    <t>Diagnosticos, manuales y publicaciones sobre problemas publicos difundidos.</t>
  </si>
  <si>
    <t>Maria del Rosario Gonzalez Martinez</t>
  </si>
  <si>
    <t>Directora de Investigacion y Documentacion</t>
  </si>
  <si>
    <t>Deficiente programacion para los gastos administrativos necesarios para la operacion de la Escuela de Administracion Publica de la Ciudad de Mexico.</t>
  </si>
  <si>
    <t>Eficiente programacion para los gastos administrativos necesarios para la operacion de la Escuela de Administracion Publica de la Ciudad de Mexico.</t>
  </si>
  <si>
    <t>Areas administrativas y operativas de la Escuela de Administracion Publica de la Ciudad de Mexico (Direcciones Generales, Direcciones Ejecutivas, Direcciones de area, Coordinaciones y Gerencias)</t>
  </si>
  <si>
    <t>La Escuela de Administracion Publica cuenta con los recursos necesarios para el buen desarrollo de sus funciones.</t>
  </si>
  <si>
    <t>Indice que mide el avance de las acciones administrativas que se llevan a cabo en la Escuela de Administracion Publica.</t>
  </si>
  <si>
    <t>((Total de adquisiciones de materiales, insumos y suministros realizados/Total de adquisiciones de materiales, insumos y suministros programados) * 50%) + (Pago de servicios generales, profesionales, conservacion y mantenimiento del inmueble y de difusion realizados/ Pago de servicios generales, profesionales, conservacion y mantenimiento del inmueble, y de difusion programados) * 50%))</t>
  </si>
  <si>
    <t>Acciones Administrativa de la EAP. Pagina de transparencia de la Escuela de Administracion Publica: https://www.transparencia.cdmx.gob.mx/escuela-de-administracion-publica-de-la-ciudad-de-mexico</t>
  </si>
  <si>
    <t>Al cierre del 2024, se continuara con una eficiente programacion de los gastos administrativos para la operacion de la Escuela de Administracion Publica lo que representara un incremento en el avance en el indicador del 10%.</t>
  </si>
  <si>
    <t>La Escuela de Administracion Publica cuenta con los recursos necesarios para el buen desarrollo de sus funciones, al cumplir debidamente con la programacion de los gastos administrativos.</t>
  </si>
  <si>
    <t>Adquisicion de materiales, insumos y suministros requeridos para el desempeño de las actividades administrativas</t>
  </si>
  <si>
    <t>L.C. Victoria Eugenia Hernandez Morales</t>
  </si>
  <si>
    <t>Coordinadora de Administracion y Finanzas</t>
  </si>
  <si>
    <t>Pago de servicios generales, servicios profesionales, conservacion y mantenimiento del inmueble, asi como servicios de difusion</t>
  </si>
  <si>
    <t>La Escuela de Administracion Publica de la Ciudad de Mexico.</t>
  </si>
  <si>
    <t>La Escuela de Admnistracion Publica cuenta con los recursos necesarios para cubrir con las obligaciones judiciales sin riesgos para su operacion.</t>
  </si>
  <si>
    <t>Porcentaje de avance del cumplimiento del pago de laudos de la Escuela de Administracion Publica emitidos por la Junta de Conciliacion y Arbitraje.</t>
  </si>
  <si>
    <t>1. Expedientes de personal a cargo de la Coordinacion de Administracion y Finanzas. 2.Resoluciones de Laudos del personal de estructura. Pagina de transparencia de la Escuela de Administracion Publica:https://www.transparencia.cdmx.gob.mx/escuela-de-administracion-publica-de-la-ciudad-de-mexico</t>
  </si>
  <si>
    <t>La Escuela de Administracion Publica cuenta con los recursos necesarios para cubrir con las obligaciones judiciales al cumplir debidamente con los procesos de programacion y presupuestacion.</t>
  </si>
  <si>
    <t>Cumplimiento a los laudos emitidos por la Junta de Conciliacion y Arbitraje</t>
  </si>
  <si>
    <t>Insuficientes actividades de prevencion en materia de proteccion civil a las personas servidoras publicas de la Escuela de Administracion Publica.</t>
  </si>
  <si>
    <t>Suficientes actividades de prevencion en materia de proteccion civil a las personas servidoras publicas de la Escuela de Administracion Publica.</t>
  </si>
  <si>
    <t>Personas servidoras publicas de la Escuela de Administracion Publica de la Ciudad de Mexico.</t>
  </si>
  <si>
    <t>Crear una cultura de proteccion civil en las personas servidoras publicas de la Escuela de Administracion Publica, para poder actuar ante un posible fenomeno natural y/o antropogenico para salvaguardar su integridad y la de los visitantes.</t>
  </si>
  <si>
    <t>Las personas servidoras publicas de la Escuela de Administracion Publica estan capacitadas y preparadas para atender cualquier situacion de riesgo y emergencia natural o antropogenica, salvaguardando su propia vida y la de sus visitantes.</t>
  </si>
  <si>
    <t>Listas y constancias de asistencia a cursos y Simulacros en materia de Proteccion Civil y Reportes a cargo de la Coordinacion de Administracion y Finanzas. Pagina de transparencia de la Escuela de Administracion Publica: https://www.transparencia.cdmx.gob.mx/escuela-de-administracion-publica-de-la-ciudad-de-mexico</t>
  </si>
  <si>
    <t>Al cierre del 2024, se espera un incremento del 10% en el numero de personas capacitadas que reaccionen de manera adecuada ante cualquier emergencia, asi como del numero de simulacros realizados.</t>
  </si>
  <si>
    <t>Las personas servidoras publicas de la Escuela de Administracion Publica estan preparadas para atender cualquier emergencia natural o antropogenica, salvaguardando su propia vida y la de los visitantes.</t>
  </si>
  <si>
    <t>Cursos de capacitacion impartidos en materia de Proteccion Civil a las personas servidoras publicas de la Escuela de Administracion Publica.</t>
  </si>
  <si>
    <t>Realizacion de simulacros con las personas servidoras publicas de la Escuela de Administracion Publica y visitantes.</t>
  </si>
  <si>
    <t>13PDVA</t>
  </si>
  <si>
    <t>Vigilar el cumplimiento de las disposiciones juridicas y administrativas, a traves de procedimientos de verificacion en materia de preservacion del medio ambiente y proteccion ecologica, mobiliario urbano, desarrollo urbano, turismo, transporte publico, mercantil y de carga, entre otros; determinando las sanciones correspondientes en estricto apego a la normatividad aplicable, que otorgue mayor certeza a las personas que habitan y transitan en la Ciudad de Mexico.</t>
  </si>
  <si>
    <t>Ser un organismo descentralizado de la administracion publica de la Ciudad de Mexico, que, bajo los principios de transparencia, eficacia, eficiencia, imparcialidad, equidad, justicia y responsabilidad, genere mayor certeza, confianza y seguridad juridica a la poblacion de la Ciudad de Mexico, respecto del cumplimiento de la normatividad de su competencia.</t>
  </si>
  <si>
    <t>El constante crecimiento demografico en la Ciudad de Mexico y como centro politico, economico, social y cultural del pais, en el cual habita una poblacion de 9,209,944 habitantes de los cuales 4,805,017 son mujeres y 4,404,927 son hombres. Dicha concentracion de la poblacion en la Ciudad de Mexico, trae consigo la generacion de una mayor oferta de bienes y servicios, asi como su comercializacion que debe realizarse en apego a las normas que regulan su actuar, para la adecuada convivencia de sus habitantes y de las personas que transitan por ella. Asi tambien, una gran parte de la poblacion realiza sus traslados utilizando los diversos transportes publicos, privados especializados con chofer e individuales sustentables, de la misma manera hacen uso de servicios mercantiles y de carga. Al respecto, existe un alto indice en el incumplimiento normativo de las actividades comerciales y de servicio que llevan a cabo las personas fisicas y morales, de los cuales se encuentran con distintas irregularidades como lo son: falta de documentales, mal estado fisico, insuficientes medidas de proteccion a la salud y bienestar de la poblacion, entre otros que afecta en el otorgamiento de bienes y servicios de mala o muy baja calidad, perdida de tiempo y costos muy altos, lo que contribuye a un decremento y empeoramiento en la calidad de vida de quienes habitan en la Ciudad de Mexico. Motivo por el cual, es necesario brindar certeza juridica de las unidades que prestan un servicio o brindan un bien en la Ciudad de Mexico, es por eso que, el Instituto de Verificacion Administrativa es el ente facultado para realizar las acciones de verificacion en los establecimientos que realizan actividad comercial o de servicios en esta Entidad Federativa, verificando que los establecimientos y los prestadores de servicio de transporte, cumplan con las disposiciones juridicas y administrativas correspondientes mediante la realizacion de acciones de concientizacion y supervision a efecto de que la ciudadania este actualizada o vigente respecto de sus obligaciones y derechos establecidos en las leyes y reglamentos en la materia que rige en la Ciudad de Mexico, asi como visitas de verificacion administrativa en las materias de su competencia, de conformidad con la ley del Instituto de Verificacion Administrativa, de Procedimiento Administrativo, ambas de la ciudad de Mexico, asi como el Reglamento de Verificacion Administrativa del Distrito Federal.</t>
  </si>
  <si>
    <t>1. Mejorar la calidad de los servicios publicos y privados en la Ciudad de Mexico, practicando visitas de verificacion administrativa en las materias competencia del Instituto de Verificacion Administrativa de la Ciudad de Mexico. 2. Brindar seguridad y certeza juridica, a traves de la verificacion administrativa eficiente en materias competencia del Instituto de Verificacion Administrativa de la Ciudad de Mexico, para mejorar la calidad de vida de los habitantes de la Ciudad de Mexico, en apego a los valores de legalidad, transparencia, imparcialidad, integridad, liderazgo, excelencia e innovacion. 3. Promover el orden juridico-administrativo en la actividad verificadora. 4. Velar por el cumplimiento normativo de los servicios a favor de los usuarios de los establecimientos y transporte, que son factibles de verificar, conforme lo establece la Ley. 5. Atender sin discriminacion alguna y dar seguimiento de manera agil, cordial y respetuosa a las solicitudes ciudadanas, en materias competencia del Instituto. 6. La actuacion de los servidores publicos estara apegada a un Codigo de Etica cuyo marco es el respeto a los Derechos Humanos. 7. Impulsar el desarrollo del recurso humano y promover la modernizacion tecnologica en la Institucion.</t>
  </si>
  <si>
    <t>G076</t>
  </si>
  <si>
    <t>096</t>
  </si>
  <si>
    <t>Verificacion administrativa</t>
  </si>
  <si>
    <t>Incumplimiento normativo de personas fisicas y morales para el correcto funcionamiento de actividades comerciales y de servicios para la poblacion de la Ciudad de Mexico.</t>
  </si>
  <si>
    <t>Cumplimiento normativo de personas fisicas y morales para el correcto funcionamiento de actividades comerciales y de servicios para la poblacion de la Ciudad de Mexico.</t>
  </si>
  <si>
    <t>Personas fisicas y morales que ejercen una actividad economica en la Ciudad de Mexico.</t>
  </si>
  <si>
    <t>1. Otorgar certidumbre del cumplimiento de las disposiciones juridicas y administrativas aplicables a actividades reguladas que ejercen los particulares y/o establecimientos, asi como permisionarios y concesionarios en materia de transporte. 2. Determinar las sanciones correspondientes por el incumplimiento a las disposiciones juridicas y administrativas aplicables.</t>
  </si>
  <si>
    <t>La poblacion que habita y transita en la Ciudad de Mexico obtiene seguridad y certeza de que los bienes y servicios cumplen con las disposiciones normativas aplicables para su beneficio.</t>
  </si>
  <si>
    <t>Indice que mide el avance de evaluacion de las acciones de verificacion administrativa del INVEACDMX</t>
  </si>
  <si>
    <t>((Total de acciones de verificacion realizadas/ Total de acciones de verificacion programadas) * 50%) + (Total de acciones de substanciacion y calificacion realizadas/Total de acciones de substanciacion y calificacion programadas) * 30%) + (Total de notificaciones realizadas/Total de notificaciones programadas) * 10%) + (Total de revisiones vehiculares realizadas/Total de revisiones vehiculares programadas) * 5%) + (Total de acciones preventivas realizadas/Total de acciones preventivas programadas) * 5%))</t>
  </si>
  <si>
    <t>Registros Administrativos y documentos de Verificacion Administrativa; de Verificacion al Transporte y de Substanciacion y Calificacion del INVEACDMX. Pagina de transparencia del Instituto de Verificacion Administrativa: https://www.transparencia.cdmx.gob.mx/instituto-de-verificacion-administrativa-de-la-ciudad-de-mexico</t>
  </si>
  <si>
    <t>Al cierre del 2024, se espera tener un incremento del 10% en el cumplimiento normativo de personas fisicas y morales para el correcto funcionamiento de actividades comerciales y de servicios.</t>
  </si>
  <si>
    <t>La poblacion que habita y transita en la Ciudad de Mexico tiene seguridad y certeza de que los bienes y servicios cumplen con las disposiciones normativas, lo que impulsa a una ciudad sustentable y accesible para la ciudadania.</t>
  </si>
  <si>
    <t>Acciones de verificacion: visita de verificacion, inspeccion ocular y reconocimiento de objeto a verificar.</t>
  </si>
  <si>
    <t>Lic. Gisel Enriquez Trejo, Ing. Francisco Albar Cabeza de Vaca Inclan</t>
  </si>
  <si>
    <t>Direcciones Ejecutivas en Materia de Verificacion Administrativa y al Transporte</t>
  </si>
  <si>
    <t>Substanciacion y calificacion: resoluciones y acuerdos en materia verificacion administrativa y de transporte.</t>
  </si>
  <si>
    <t>Lic.Maira Guadalupe Lopez Olvera</t>
  </si>
  <si>
    <t>Directora Ejecutiva de Substanciacion y Calificacion</t>
  </si>
  <si>
    <t>Notificacion de resoluciones y acuerdos en apego a las materias objeto del Instituto.</t>
  </si>
  <si>
    <t>Revision vehicular respecto a la normatividad vigente.</t>
  </si>
  <si>
    <t>Ing. Francisco Albar Cabeza de Vaca Inclan</t>
  </si>
  <si>
    <t>Director Ejecutivo de Verificacion al Transporte</t>
  </si>
  <si>
    <t>Ejecucion de acciones preventivas en apego a las materias objeto de Instituto.</t>
  </si>
  <si>
    <t>Lic. Gisel Enriquez Trejo</t>
  </si>
  <si>
    <t>Directora Ejecutiva de Verificacion Administrativa</t>
  </si>
  <si>
    <t>Deficiente programacion para los gastos administrativos necesarios para la operacion del Instituto de Verificacion Administrativa de la Ciudad de Mexico.</t>
  </si>
  <si>
    <t>Eficiente programacion para los gastos administrativos necesarios para la operacion del Instituto de Verificacion Administrativa de la Ciudad de Mexico.</t>
  </si>
  <si>
    <t>Areas administrativas y operativas del Instituto de Verificacion Administrativa de la Ciudad de Mexico (Direcciones Generales, Direcciones Ejecutivas, Direcciones de area, Coordinaciones y Gerencias).</t>
  </si>
  <si>
    <t>El Instituto de Verificacion Administrativa cuenta con los recursos necesarios para el buen desarrollo de sus funciones.</t>
  </si>
  <si>
    <t>Indice que mide el avance de las acciones administrativas que se llevan a cabo en el Instituto de Verificacion Administrativa.</t>
  </si>
  <si>
    <t>((Total de adquisiciones de materiales, insumos y suministros realizados/Total de adquisiciones de materiales, insumos y suministros programados) * 50%) + (Total de servicios generales realizados/Total de servicios generales programados) * 50%))</t>
  </si>
  <si>
    <t>Registros administrativos de la Direccion de Administracion y Finanzas del INVEACDMX. Pagina de transparencia del Instituto de Verificacion Administrativa:https://www.transparencia.cdmx.gob.mx/instituto-de-verificacion-administrativa-de-la-ciudad-de-mexico</t>
  </si>
  <si>
    <t>Al cierre del 2024, se continuara con una eficiente programacion de los gastos administrativos para la operacion del Instituto de Verificacion Administrativa lo que representara un incremento en el avance en el indicador del 10%.</t>
  </si>
  <si>
    <t>El Instituto de Verificacion Administrativa cuenta con los recursos necesarios para el buen desarrollo de sus funciones, al cumplir debidamente con la programacion de los gastos administrativos.</t>
  </si>
  <si>
    <t>Lic. Jose Maria Perez Bernal</t>
  </si>
  <si>
    <t>Coordinador de Recursos Materiales, Abastecimientos y Servicios Generales</t>
  </si>
  <si>
    <t>Ejecucion de servicios generales para el desempeño de la actividades administrativas.</t>
  </si>
  <si>
    <t>El Instituto de Verificacion Administrativa de la Ciudad de Mexico.</t>
  </si>
  <si>
    <t>El Instituto de Verificacion Administrativa cuenta con los recursos necesarios para cubrir con las obligaciones judiciales sin riesgos para su operacion.</t>
  </si>
  <si>
    <t>Porcentaje de cumplimiento a sentencias definitivas por juicios laborales.</t>
  </si>
  <si>
    <t>(Total de sentencias definitivas pagadas/Total de sentencias definitivas por atender) * 100)</t>
  </si>
  <si>
    <t>Registros administrativos de la Direccion Ejecutiva de Asuntos Juridicos y Servicios Legales del INVEACDMX. Pagina de transparencia del Instituto de Verificacion Administrativa:https://www.transparencia.cdmx.gob.mx/instituto-de-verificacion-administrativa-de-la-ciudad-de-mexico</t>
  </si>
  <si>
    <t>El Instituto de Verificacion Administrativa cuenta con los recursos necesarios para cubrir con las obligaciones judiciales al cumplir debidamente con los procesos de programacion y presupuestacion.</t>
  </si>
  <si>
    <t>Cumplimiento de pago derivado de juicios laborales.</t>
  </si>
  <si>
    <t>Lic. Vicente Santiago Aguilar</t>
  </si>
  <si>
    <t>Insuficientes actividades de prevencion en materia de proteccion civil a las personas servidoras publicas del Instituto de Verificacion Administrativa.</t>
  </si>
  <si>
    <t>Suficientes actividades de prevencion en materia de proteccion civil a las personas servidoras publicas del Instituto de Verificacion Administrativa.</t>
  </si>
  <si>
    <t>Crear una cultura de proteccion civil en las personas servidoras publicas del Instituto de Verificacion Administrativa, para poder actuar ante un posible fenomeno natural y/o antropogenico para salvaguardar su integridad, la de los visitantes y bienes.</t>
  </si>
  <si>
    <t>Las personas servidoras publicas del Instituto de Verificacion Administrativa estan capacitadas y preparadas para atender cualquier situacion de riesgo y emergencia natural o antropogenica, salvaguardando su propia vida, la de sus visitantes y bienes.</t>
  </si>
  <si>
    <t>Registros administrativos de la Coordinacion de Recursos Materiales, Abastecimientos y Servicios Generales. Pagina de transparencia del Instituto de Verificacion Administrativa:https://www.transparencia.cdmx.gob.mx/instituto-de-verificacion-administrativa-de-la-ciudad-de-mexico</t>
  </si>
  <si>
    <t>Al cierre del 2024, se espera tener suficientes actividades de prevencion en materia de proteccion civil, logrando un incremento en el avance del indicador del 10%, derivado del cumplimiento del numero de personas capacitadas y la realizacion de simulacros.</t>
  </si>
  <si>
    <t>Las personas servidoras publicas del Instituto de Verificacion Administrativa estan preparadas para atender cualquier emergencia natural o antropogenica, salvaguardando su propia vida, la de los visitantes y bienes.</t>
  </si>
  <si>
    <t>Capacitacion en materia de Proteccion Civil a las personas servidoras publicas del Instituto de Verificacion Administrativa.</t>
  </si>
  <si>
    <t>Simulacros realizados con las personas servidoras publicas del Instituto de Verificacion Administrativa</t>
  </si>
  <si>
    <t>15C006</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</si>
  <si>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</si>
  <si>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U009</t>
  </si>
  <si>
    <t>181</t>
  </si>
  <si>
    <t>Otros subsidios para el pago de contribuciones</t>
  </si>
  <si>
    <t>Poblacion de atencion prioritaria de la Ciudad de Mexico presentan dificultades para el cumplimiento de sus contribuciones de tenencia, agua y predial.</t>
  </si>
  <si>
    <t>Poblacion de atencion prioritaria de la Ciudad de Mexico cuentan con facilidades para el cumplimiento de sus contribuciones de tenencia, agua y predial.</t>
  </si>
  <si>
    <t>Poblacion de atencion prioritaria de la Ciudad de Mexico en dificultades para el cumplimiento del pago de contribuciones de tenencia, agua y predial que asciende a un aproximado de 3,900,000.</t>
  </si>
  <si>
    <t>Ampliar el otorgamiento de subsidios para el cumplimiento de obligaciones fiscales de los contribuyentes de la Ciudad de Mexico.</t>
  </si>
  <si>
    <t>La poblacion de atencion prioritaria de la Ciudad de Mexico se beneficia en su economia familiar por los subsidios recibidos.</t>
  </si>
  <si>
    <t>Indice que mide el avance en la entrega de subsidios fiscales a la poblacion.</t>
  </si>
  <si>
    <t>(((Subsidios fiscales de impuesto sobre Tenencia o uso de vehiculos autorizados/ Subsidios fiscales de impuesto sobre Tenencia o uso de vehiculos programados) *.50) + ((Subsidios fiscales de impuesto predial, construccion y operacion hidraulica autorizados/ Subsidios fiscales de impuesto predial, construccion y operacion hidraulica programados) *.50))</t>
  </si>
  <si>
    <t>Poliza de Recaudacion Mensual emitida por la Tesoreria de la Ciudad de Mexico.</t>
  </si>
  <si>
    <t>Para 2024 otorgar 7,218,180 subsidios</t>
  </si>
  <si>
    <t>Para 2024 se incrementara la cobertura de subsidios fiscales otorgados a la poblacion vulnerable generando un impacto beneficio en su economia.</t>
  </si>
  <si>
    <t>Otorgar subsidios fiscales al Impuesto sobre Tenencia o Uso de Vehiculos, a aquellas personas fisicas y morales sin fines de lucro tenedoras o usuarias de vehiculos, de acuerdo a la publicacion en Gaceta de la Ciudad de Mexico.</t>
  </si>
  <si>
    <t>Otorgar subsidios fiscales para el pago del impuesto predial, subsidios fiscales respecto de los derechos por servicios de construccion y operacion hidraulica y los derechos por el suministro de agua a favor de aquellos usuarios con toma de uso no domestico, clasificados como mercados publicos, concentraciones, micro y/o pequeñas empresas.</t>
  </si>
  <si>
    <t>16C000</t>
  </si>
  <si>
    <t>La Ciudad de Mexico es el centro politico, economico, social y cultural del pais en el cual habita una poblacion de 9,209,244 habitantes, de los cuales 4,805,017 son mujeres y 4,404,927 son hombres (INEGI,2022), al ser parte de la Zona Metropolitana del Valle de Mexico (ZMVM), el proceso de urbanizacion sobre la periferia, absorbio pueblos, ciudades pequeñas y espacios rurales, entre los cuales la poblacion se desplaza de manera cotidiana, conformando un conjunto de unidades politico administrativas contiguas, integradas social y economicamente en un marco complejo de funcionalidad espacial. La importancia de la Ciudad de Mexico como centro de expansion del mercado interno, crecimiento industrial y servicios radica en la contribucion de 2,856,750.91 pesos del Producto Interno Bruto (PIB) que representa el 15.8 porciento del total de la economia nacional. Sin embargo, segun los datos del Consejo Nacional de Evaluacion de la Politica de Desarrollo Social (CONEVAL) existen 3,009,400 personas en pobreza y 400,000 personas en pobreza extrema situacion que imposibilita su acceso, ejercicio y disfrute de sus derechos debido a la desigualdad socioeconomica, por lo que es indispensable que los Recursos Publicos, espacios, bienes y servicios publicos se ejerzan y provean con un enfoque de justicia e igualdad para todas las personas, independientemente de la Demarcacion, Colonia, Barrio o Pueblo de la Capital donde habitan. Dicha situacion dificulta la cohesion social y genera desequilibrios territoriales en relacion con las desigualdades de servicios publicos y ambientales, urbanizacion, educacion, salud, inseguridad, acceso a fuentes de empleo y redes de movilidad que convierten a la Ciudad de Mexico en una metropoli donde sectores urbanos perifericos conviven y contrastan con zonas de alto desarrollo y nivel de vida. Este complejo sistema de relaciones economicas y sociales caracterizadas por una gran desigualdad de ingresos y oportunidades en la poblacion demanda que los recursos publicos se encuentren al servicio de la gente a traves de una administracion eficiente para disminuir las desigualdades, ampliar los derechos sociales y fortalecer el respeto a los derechos humanos. En este orden de ideas la Secretaria de Administracion y Finanzas de la Ciudad de Mexico es el ente facultado para dirigir la politica economica del Gobierno y fortalecer la asignacion de recursos publicos a aquellas areas que presentan mayores retos en materia de desarrollo economico y social para que los sectores sociales menos favorecidos, los ubicados en contextos de marginalidad y exclusion, fortalezcan sus capacidades, que les permitan acceder a mejores niveles de bienestar.</t>
  </si>
  <si>
    <t>D001</t>
  </si>
  <si>
    <t>Otras No Clasificadas En Funciones Anteriores</t>
  </si>
  <si>
    <t>Transacciones De La Deuda Publica / Costo Financiero De La Deuda</t>
  </si>
  <si>
    <t>029</t>
  </si>
  <si>
    <t>Servicio de la deuda</t>
  </si>
  <si>
    <t>Insuficientes recursos para la ejecucion de proyectos sustentables en la Ciudad de Mexico.</t>
  </si>
  <si>
    <t>Suficientes recursos para la ejecucion de proyectos sustentables en la Ciudad de Mexico.</t>
  </si>
  <si>
    <t>Poblacion de la Ciudad de Mexico que asciende a 9,209,244 habitantes.</t>
  </si>
  <si>
    <t>Mejorar la coordinacion del servicio de la deuda publica y costos financieros en beneficio de las finanzas de la Ciudad de Mexico.</t>
  </si>
  <si>
    <t>La poblacion de la Ciudad de Mexico se beneficia de los proyectos sustentables ejecutados.</t>
  </si>
  <si>
    <t>Porcentaje que mide el avance de informes de la situacion de la Deuda Publica de la Ciudad de Mexico.</t>
  </si>
  <si>
    <t>(Total de informes elaborados/Total de informes programados) *100</t>
  </si>
  <si>
    <t>Publicacion de Informe denominado Situacion de la Deuda Publica en la pagina oficial de la Secretaria de Administracion y Finanzas: https://servidoresx3.finanzas.cdmx.gob.mx/inv/DeudaPublica.html</t>
  </si>
  <si>
    <t>Para 2024 incrementar la eficiencia en la elaboracion de reportes del comportamiento de la Deuda Publica.</t>
  </si>
  <si>
    <t>Para 2024 la poblacion de la Ciudad de Mexico se beneficia de la culminacion de proyectos sustentables ejecutados.</t>
  </si>
  <si>
    <t>Elaborar informes y reportes relativos al comportamiento de la Deuda Publica en apego a la normatividad vigente.</t>
  </si>
  <si>
    <t>Alma Gabriela Gutierrez Guzman</t>
  </si>
  <si>
    <t>Directora De Deuda Publica</t>
  </si>
  <si>
    <t>D002</t>
  </si>
  <si>
    <t>290</t>
  </si>
  <si>
    <t>Devolucion a contribuyentes</t>
  </si>
  <si>
    <t>Altos tiempos de devolucion o compensacion de creditos fiscales a favor de los contribuyentes de la Ciudad de Mexico.</t>
  </si>
  <si>
    <t>Bajos tiempos de devolucion o compensacion de creditos fiscales a favor de los contribuyentes de la Ciudad de Mexico.</t>
  </si>
  <si>
    <t>Contribuyentes de la Ciudad de Mexico.</t>
  </si>
  <si>
    <t>Incrementar la eficiencia de las devoluciones y compensaciones de los contribuyentes de la Ciudad de Mexico.</t>
  </si>
  <si>
    <t>Los contribuyentes de la Ciudad de Mexico reciben los beneficios de la retribucion de impuestos y compensaciones lo que impacta positivamente en su economia.</t>
  </si>
  <si>
    <t>Porcentaje que mide el avance en el porcentaje de elaboracion de devoluciones a contribuyentes.</t>
  </si>
  <si>
    <t>(Total de devoluciones ejercidas/Total de devoluciones programados) *100</t>
  </si>
  <si>
    <t>Informe de frecuencias emitido por la Tesoreria, Avance programatico presupuestal de la Tesoreria disponible en: https://servidoresx3.finanzas.cdmx.gob.mx/documentos/banco_info_2021_1.html</t>
  </si>
  <si>
    <t>Para 2024 se espera incrementar la eficiencia en la devolucion a contribuyentes.</t>
  </si>
  <si>
    <t>Para 2024 se culminara la eficiencia en la retribucion de impuestos y compensaciones impactando positivamente en la economia de los contribuyentes.</t>
  </si>
  <si>
    <t>Tramitar y llevar el adecuado control de las devoluciones de ingresos percibidos indebidamente en cada una de las etapas desde que se ingrese la solicitud y hasta el pago correspondiente. (7,000 solicitudes aproximadamente)</t>
  </si>
  <si>
    <t>25C001</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</si>
  <si>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</si>
  <si>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Lograr que la Consejeria Juridica y de Servicios Legales, sea una instancia de la Administracion Publica de la Ciudad de Mexico, garante de que todas las acciones de gobierno y politicas publicas esten apegadas a la legalidad, respeto a los derechos humanos y a los principios constitucionales y legales de innovacion atencion ciudadana, gobierno abierto, y plena accesibilidad con base en el diseño universal, simplificacion agilidad, economia, informacion, precision, transparencia, proporcionalidad, buena fe, integridad, imparcialidad, honradez, lealtad, eficacia, profesionalizacion y eficacia respetando los valores de dignidad, etica, justicia, lealtad, libertad y seguridad en el servicio publico, coadyuvando a mejorar la calidad de vida de los habitantes de la Ciudad de Mexico.</t>
  </si>
  <si>
    <t>La Ciudad de Mexico es el centro politico, economico, social y cultural del pais en el cual habita una poblacion de 9,209,244 habitantes, de los cuales 4,805,017 son mujeres y 4,404,927 son hombres (INEGI,2022), mismos que desarrollan actividades economicas y sociales, derivado de estas dinamicas se han desprendido necesidades concretas que requieren certeza juridica sobre identidad o patrimonio, asi como orientacion y asistencia juridica en conflictos del ambito familiar, penal y civil. En ese sentido, los principales problemas para que los ciudadanos desarrollen de manera adecuada sus actividades economicas y sociales, destaca la percepcion de que la orientacion y asistencia legal es lejana y resulta incomprensible para los ciudadanos, asimismo, existe un desconocimiento del marco legal, de servicios y procesos, entre otros, enfrentandose las personas a un conflicto con mucha frecuencia de no saber a donde acudir y como obtener servicios de asistencia juridica de calidad y de forma gratuita. En ese sentido, la Consejeria Juridica y de Servicios Legales protege y vigila el respeto de los derechos humanos y garantiza la calidad del servicio legal proporcionado a la ciudadania por parte de las y los defensores publicos, asi mismo, lleva a cabo la regularizacion de la tenencia de la tierra, la prestacion de los servicios de identidad y estado civil de las personas y el Registro Publico de la Propiedad y de Comercio.</t>
  </si>
  <si>
    <t>Correcto manejo y aplicacion de los principios de Derecho para las materias relativas a las funciones de orientacion, asistencia, publicacion oficial y coordinacion de asuntos juridicos; regularizacion de la tenencia de la tierra; elaboracion y revision de los proyectos de iniciativas de leyes y decretos que presente la persona titular de la Jefatura de Gobierno al Congreso Local, asi como de los proyectos de reglamentos, decretos, acuerdos y demas instrumentos juridicos y administrativos que se sometan a consideracion de la persona titular de la Jefatura de Gobierno, y la prestacion de los servicios relacionados con el Registro Civil, el Registro Publico de la Propiedad y de Comercio, el Archivo General de Notarias y Justicia Civica.</t>
  </si>
  <si>
    <t>E171</t>
  </si>
  <si>
    <t>Servicios de asistencia juridica en materia de justicia civica inaccesibles para los habitantes de la Ciudad de Mexico</t>
  </si>
  <si>
    <t>Servicios de asistencia juridica en materia de justicia civica accesibles para los habitantes de la Ciudad de Mexico.</t>
  </si>
  <si>
    <t>Los 9,209,944 habitantes de la Ciudad de Mexico</t>
  </si>
  <si>
    <t>Brindar servicios gratuitos de asistencia juridica, tramites y servicios legales de calidad a la poblacion que lo solicite.</t>
  </si>
  <si>
    <t>La poblacion de la Ciudad de Mexico tiene certeza juridica en los tramites legales que realizan.</t>
  </si>
  <si>
    <t>Indice que mide los servicios de asistencia juridica para los habitantes de la Ciudad de Mexico.</t>
  </si>
  <si>
    <t>((Orientacion, asesoria, asistencia, realizadas/ Orientacion, asesoria, asistencia y patrocinio juridico programadas)* 12.5%) + ((Consultas Juridicas realizadas/ Consultas Juridicas programadas)* 12.5%) + ((Atencion de tramites en materia inmobiliaria y de comercio realizados/ Atencion de tramites en materia inmobiliaria y de comercio programados)* 12.5%) + ((tramites y servicios en materia civil realizados/ Realizar tramites y servicios en materia civil programados)* 12.5%) + ((Tramites y servicios en materia de regularizacion territorial realizados/ Tramites y servicios en materia de regularizacion programados)* 12.5%) + ((instrumentos juridicos y/o regularizacion territorial. realizados/instrumentos juridicos y/o normativos que permitan mejorar los procesos de regularizacion territorial. programados)* 12.5%) + ((Documentos tecnicos para la regularizacion territorial. realizados/ Documentos tecnicos para la regularizacion territorial programados)* 12.5%) + ((Atencion en los hechos de transito terrestre realizados/ Atencion en los hechos de transito terrestre programados)* 12.5%)</t>
  </si>
  <si>
    <t>https://data.consejeria.cdmx.gob.mx/index.php/transparencia/articulo11, Informes internos y bases de datos de las areas adscritas a la Direccion General Juridicio y de Estudios Legislativos, Direccion General del RegistroPublico de la Propiedad y de Comercio y Direccion General de RegistroCivil Informe trimestral, Informacion Registral Integral FUTUREGDF</t>
  </si>
  <si>
    <t>Al cierre del ejercicio 2024, se espera un incremento del 10% en tramites y servicios legales</t>
  </si>
  <si>
    <t>Los habitantes de la Ciudad de Mexico reciben servicios legales de calidad y oportunos.</t>
  </si>
  <si>
    <t>Orientacion, asesoria, asistencia y patrocinio juridico por medio de personas defensoras publicas, a la ciudadania de la Ciudad de Mexico.</t>
  </si>
  <si>
    <t>Lic. Adrian Chavez Dozal</t>
  </si>
  <si>
    <t>Director General De Servicios Legales</t>
  </si>
  <si>
    <t>Consultas Juridicas para desarrollar alternativas en el tramite de Apostilla y/o legalizacion.</t>
  </si>
  <si>
    <t>Lic. Juan Romero Tenorio</t>
  </si>
  <si>
    <t>Director General Juridico Y De Estudios Legislativos</t>
  </si>
  <si>
    <t>Atencion de tramites y servicios de inscripcion de actos juridicos, certificacion y consulta en materia inmobiliaria y de comercio</t>
  </si>
  <si>
    <t>Mtra. Benita Hernandez Ceron</t>
  </si>
  <si>
    <t>Directora General Del Registro Publico De La Propiedad y De Comercio</t>
  </si>
  <si>
    <t>Realizar tramites y servicios en materia civil (Actas de nacimiento, matrimonio, divorcio etc.) para los habitantes de la Ciudad de Mexico</t>
  </si>
  <si>
    <t>Lic. Crystel Guadalupe Arellano Moreno</t>
  </si>
  <si>
    <t>Directora General Del Registro Civil</t>
  </si>
  <si>
    <t>Tramites y servicios en materia de regularizacion territorial (escrituracion y testamentos e inmuebles afectados por el sismo del 19s)</t>
  </si>
  <si>
    <t>Lic. Renato Josafat Molina Arias</t>
  </si>
  <si>
    <t>Director General De Regularizacion Territorial</t>
  </si>
  <si>
    <t>Crear y/o modificar instrumentos juridicos y/o normativos que permitan mejorar los procesos de regularizacion territorial.</t>
  </si>
  <si>
    <t>Documentos tecnicos para la regularizacion territorial (levantamientos topograficos, inspecciones tecnicas, actas de convalidacion, verificaciones tecnicas, opiniones de riesgo, preparacion de cartografia, elaboracion de planos y memorias tecnicas entre otros).</t>
  </si>
  <si>
    <t>Atencion en los hechos de transito terrestre ocurridos en la Ciudad de Mexico.</t>
  </si>
  <si>
    <t>O010</t>
  </si>
  <si>
    <t>Deficientes servicios de asesoramiento legal para el Gobierno de la Ciudad de Mexico.</t>
  </si>
  <si>
    <t>Eficientes servicios de asesoramiento legal para el Gobierno de la Ciudad de Mexico.</t>
  </si>
  <si>
    <t>97 Entes publicos de la Ciudad de Mexico.</t>
  </si>
  <si>
    <t>1. Procurar la defensa y salvaguarda de los intereses juridicos y patrimoniales de la Ciudad de Mexico. 2. Otorgar servicios de orientacion juridica a entes publicos. 3. Garantizar la legalidad de los actos juridicos admisnitrativos de la Administracion Publica de la CIudad de Mexico.</t>
  </si>
  <si>
    <t>Los entes publicos de la Ciudad de Mexico fortalecen el Estado de Derecho a traves de la legalidad de sus tramites y solicitudes.</t>
  </si>
  <si>
    <t>Indice que mide los avances en la prestacion de servicios y asesorias juridicas para los Organos, Dependencias y Entidades de la Administracion Publica</t>
  </si>
  <si>
    <t>((Asesoria y defensa juridica realizadas/ Asesoria y defensa juridica programadas)* 20%) + ((Supervision e Inspeccion a Notarias realizadas/ Supervision e Inspeccion a Notarias programadas)* 20%) + ((Supervisar los actos juridicos administrativos realizados/ Supervisar los actos juridicos administrativos programados)* 20%) + ((Sistematizar y registrar remisiones y actuaciones realizados/ Sistematizar y registrar remisiones y actuaciones programados)* 20%) + ((Prestacion de servicios realizados/ Prestacion de servicios programados)* 20%)</t>
  </si>
  <si>
    <t>Informes internos y bases de datos de las areas adscritas a la Direccion Ejecutiva de Justicia Civica y Direccion General de Servicios Legales https://data.consejeria.cdmx.gob.mx/index.php/transparencia/articulo-121</t>
  </si>
  <si>
    <t>Al cierre del ciclo 2024, cubrir los requerimientos juridicos solicitados por los Entes que conforman la Administracion Publica</t>
  </si>
  <si>
    <t>Los Entes Publicos de la Ciudad de Mexico realizan sus procesos legales de manera eficiente.</t>
  </si>
  <si>
    <t>Asesoria y defensa juridica a Organos, Dependencias y Entidades de la Administracion Publica locales, para salvaguardar los intereses juridicos y patrimoniales de la Ciudad de Mexico.</t>
  </si>
  <si>
    <t>Supervision e Inspeccion a Notarias de la Ciudad de Mexico.</t>
  </si>
  <si>
    <t>Supervisar los actos juridicos administrativos en los Juzgados Civicos, para que se apeguen a la legalidad.</t>
  </si>
  <si>
    <t>Mtro. Jeronimo Alejandro Ojeda Anguiano</t>
  </si>
  <si>
    <t>Director Ejecutivo De Justicia Civica</t>
  </si>
  <si>
    <t>Sistematizar y registrar las remisiones y actuaciones realizadas en los juzgados civicos de la Ciudad de Mexico.</t>
  </si>
  <si>
    <t>Prestacion de servicios ante el Archivo General de Notarias de la CDMX.</t>
  </si>
  <si>
    <t>Falta de orientacion para los trabajadores y publico en general en materia de proteccion civil para la toma de acciones y decisiones en caso de contingencias.</t>
  </si>
  <si>
    <t>Generar protocolos en materia de proteccion civil, para salvaguardar la integridad fisica de las trabajadores en caso que se presente algun desastre natural o por algun otro acontecimiento.</t>
  </si>
  <si>
    <t>Trabajadores de la Consejeria Juridica y de Servicios Legales y personal que visita las instalaciones</t>
  </si>
  <si>
    <t>Implementacion de cursos de capacitacion en materia de proteccion civil y realizacion de simulacros.</t>
  </si>
  <si>
    <t>Contribuir a la proteccion y a un ambiente seguro de trabajo en caso de contingencia</t>
  </si>
  <si>
    <t>((Capacitaciones a brigadistas) * (0.50) + (Realizacion de simulacros estipulados por la Ley del sistema de Proteccion Civil del Distrito Federal)*(0.50))</t>
  </si>
  <si>
    <t>Informes trimestral y portal de internet de la Consejeria Juridica y de Servicios Legales https://www.consejeria.cdmx.gob.mx/transparencia</t>
  </si>
  <si>
    <t>Capacitacion de brigadistas voluntarios en temas de primeros auxilios, evacuacion y repliegue, comunicacion y combate contra incendios.</t>
  </si>
  <si>
    <t>Lic. Candido Roberto Damian Garcia</t>
  </si>
  <si>
    <t>Realizacion de simulacros estipulados por la Ley del Sistema de Proteccion Civil del Distrito Federal</t>
  </si>
  <si>
    <t>Deficiente programacion para los gastos administrativos necesarios para la operacion de la Consejeria Juridica y de Servicios Legales.</t>
  </si>
  <si>
    <t>Eficiente programacion para los gastos administrativos necesarios para la operacion de la Consejeria Juridica y de Servicios Legales.</t>
  </si>
  <si>
    <t>Areas administrativas y operativas de la Consejeria Juridica y de Servicios Legales (Direcciones Generales, Direcciones Ejecutivas, Direcciones de area, Coordinaciones y Gerencias)</t>
  </si>
  <si>
    <t>La Consejeria Juridica y de Servicios Legales cuenta con los recursos necesarios para el buen desarrollo de sus funciones.</t>
  </si>
  <si>
    <t>Continuar eficientando el gasto operativo de la Consejeria al termino de la Administracion.</t>
  </si>
  <si>
    <t>La Consejeria utiliza eficientemente sus recursos para la generacion de bienes y servicios de calidad que ofrece a su poblacion.</t>
  </si>
  <si>
    <t>Consejeria Juridica y de Servicios Legales.</t>
  </si>
  <si>
    <t>La Consejeria Juridica y de Servicios Legales cuenta con los recursos necesarios para cubrir con las obligaciones judiciales sin riesgos para su operacion.</t>
  </si>
  <si>
    <t>Porcentaje que mide el avance de los pagos de laudos instaurados en contra de la Consejeria</t>
  </si>
  <si>
    <t>La Consejeria atiende las obligaciones judiciales sin riesgos para su operacion al termino de la presente administracion.</t>
  </si>
  <si>
    <t>Pago de laudos instaurados en contra de la Consejeria</t>
  </si>
  <si>
    <t>26C001</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</si>
  <si>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</si>
  <si>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</si>
  <si>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En las ultimas decadas en la Ciudad de Mexico se han acelerado los procesos de segregacion socio-territorial que fragmentan la metropoli y polarizan las condiciones de salud y de atencion a la salud. La segregacion y la inversion insuficiente en infraestructura se combinan negativamente e impactan la calidad de vida de los habitantes y producen un desface entre las necesidades de los 9.2 millones de habitantes, de los cuales 4.2 millones no cuentan con seguridad social laboral, lo cual genera dificultades para el acceso a servicios basicos de salud al 45.7 porciento de la poblacion de la Ciudad. Actualmente las unidades hospitalarias en la Ciudad de Mexico estan geograficamente distribuidas de manera desigual, concentrandose sobre todo en la parte central de la misma. Esto responde a los modelos de atencion generados en los años 80, en donde mayoritariamente residia la poblacion. A esta situacion se agrega que la gran parte de la poblacion de bajos ingresos residen en zonas no centricas de la ciudad, generando altos costos de tiempo y dinero. Adicionalmente las unidades de salud representan rezagos en mantenimiento y equipo, provocando en conjunto que los recursos para la atencion de la salud se vean insuficientes desembocando en la prevalencia de enfermedades cronicas y degenerativas, el aumento de la morbilidad y condiciones epidemiologicas desfavorables presentes en caso cualquier edad. Ante estas circunstancias se desarrollan sistemas, esquemas y servicios para su atencion y tratamiento. De manera primordial se pone enfasis en la prevencion, para anticipar la instalacion de problemas de salud y, asi evitar que se colapsen los sistemas de salud publica a causa de la demanda y costos crecientes. El Gobierno de la Ciudad de Mexico a traves de la Secretaria de Salud fomenta los correctos habitos para lograr tener una vida saludable como lo son la higiene, la sana alimentacion y acudir a consultas periodicas para la detencion oportuna de enfermedades. Sumado a un enfoque integral con perspectiva de genero y en coordinacion operativa con las distintas instancias gubernamentales, no gubernamentales y de la sociedad civil, para generar una atencion integral a la salud.</t>
  </si>
  <si>
    <t>Garantizar el derecho efectivo a la salud de las personas que no tienen seguridad social y establecer coordinacion con los servicios de salud federales, para fortalecer el sistema publico de salud universal, integral, incluyente, equitativo y solidario que contribuye a mejorar la calidad de vida y la reduccion de riesgos a la salud.</t>
  </si>
  <si>
    <t>E017</t>
  </si>
  <si>
    <t>315</t>
  </si>
  <si>
    <t>Prestacion de servicios medicos generales</t>
  </si>
  <si>
    <t>La poblacion de los centros penitenciarios de la Ciudad de Mexico padece de insuficientes servicios de salud de calidad.</t>
  </si>
  <si>
    <t>La poblacion de los centros penitenciarios de la Ciudad de Mexico disfruta de suficientes servicios de salud de calidad.</t>
  </si>
  <si>
    <t>Las 25,810 personas recluidas en los centros penitenciarios en la Ciudad de Mexico.</t>
  </si>
  <si>
    <t>Brindar asistencia medica de manera integral y oportuna a la poblacion que se encuentra en los centros penitenciarios.</t>
  </si>
  <si>
    <t>La poblacion que se encuentra en los centros penitenciarios cuenta con atencion medica para su bienestar.</t>
  </si>
  <si>
    <t>Indice que mide el avance de las atenciones en salud y medico legales otorgadas a la poblacion sentenciada y en procedimiento legal en los Centros Penitenciarios, Centros Especializados para Adolescentes y a los usuarios atendidos en los consultorios medico legales.</t>
  </si>
  <si>
    <t>((Certificados medico legal realizados/Certificados medico legal programados)*0.40)+((Consulta medica realizada/consulta medica programada)*0.20)+((Consulta psicologica realizada/Consulta psicologica programada)*0.02)+((Consulta odontologica realizada/Consulta odontologica realizada programada)*0.02)+((Prueba rapida de antigeno SARS-CoV-2 realizadas/Prueba rapida de antigeno SARS-CoV-2 programadas)*0.02) +((Urgencias y egreso hospitalario realizados/Urgencias y egreso hospitalario programados)*0.04)+((Dictamen medico legal realizados/Dictamen medico legal programados)*0.05)+((Supervision y capacitacion para la operatividad en consultorios medico legales realizados/ Supervision y capacitacion para la operatividad en consultorios medico legales programados)*0.15)+((Referencia y contrarreferencia realizada/Referencia y contrarreferencia programada)*0.10).</t>
  </si>
  <si>
    <t>Informacion de los Programas presupuestarios: https://www.salud.cdmx.gob.mx/conoce-mas/informacion-en-salud/informacion-de-programas-presupuestarios</t>
  </si>
  <si>
    <t>Al cierre del 2024, se espera incrementar los servicios para la atencion de salud de la poblacion de los Centros Penitenciarios, Centros Especializados para personas sujetas al sistema de justicia para adolescentes y a los usuarios atendidos en los consultorios medico legales.</t>
  </si>
  <si>
    <t>Las personas privadas de su libertad, cuentan con servicios de salud optimos y de calidad para su beneficio.</t>
  </si>
  <si>
    <t>Certificacion Medico Legal.</t>
  </si>
  <si>
    <t>Dra. Damaris Chavez Pedrote</t>
  </si>
  <si>
    <t>Directora de la Direccion de Servicios Medicos Legales y en Centros de Readaptacion Social</t>
  </si>
  <si>
    <t>Consulta medica general y/o especializada.</t>
  </si>
  <si>
    <t>Consulta Psicologica.</t>
  </si>
  <si>
    <t>Consulta Odontologica.</t>
  </si>
  <si>
    <t>Prueba rapida de antigeno SARS-CoV-2.</t>
  </si>
  <si>
    <t>Urgencias y egreso hospitalario.</t>
  </si>
  <si>
    <t>Dictamen medico legal.</t>
  </si>
  <si>
    <t>Supervision y capacitacion para la operatividad en consultorios medico legales.</t>
  </si>
  <si>
    <t>Canalizacion del paciente para atencion medica especializada</t>
  </si>
  <si>
    <t>E172</t>
  </si>
  <si>
    <t>020</t>
  </si>
  <si>
    <t>Atencion medica integral</t>
  </si>
  <si>
    <t>La poblacion de la Ciudad de Mexico padece de insuficientes servicios de salud de calidad.</t>
  </si>
  <si>
    <t>La poblacion de la Ciudad de Mexico disfruta de suficientes servicios de salud de calidad.</t>
  </si>
  <si>
    <t>Los 4.2 millones de habitantes de la Ciudad de Mexico que no cuentan con seguridad social laboral.</t>
  </si>
  <si>
    <t>Operar los servicios de atencion medica de segundo nivel, asi como diseñar y establecer acciones coordinadas entre todos los establecimientos de la red de salud para brindar una atencion integral y oportuna a la poblacion usuaria.</t>
  </si>
  <si>
    <t>La poblacion residente de la Ciudad de Mexico recibe atencion medica extramuros, hospitalaria y de urgencias de manera gratuita, asi como, tratamiento oportuno con la finalidad de disminuir enfermedades y mortalidad de la poblacion atendida.</t>
  </si>
  <si>
    <t>Indice que mide el avance de los servicios de atencion medica de calidad extramuros e intramuros otorgadas a la poblacion residente de la Ciudad de Mexico sin seguridad social laboral con la finalidad de disminuir enfermedades y sus complicaciones.</t>
  </si>
  <si>
    <t>((Atencion medica intramuros realizada/Atencion medica intramuros programada)*0.15)+((Atencion medica extramuros realizada/Atencion medica extramuros programada)*0.15)+((Atencion medica de urgencias realizada/ Atencion medica de urgencias programada)*0.15)+((Atencion de urgencias medicas prehospitalarias y en eventos especiales realizados/Atencion de urgencias medicas prehospitalarias y en eventos especiales programados)*0.15)+((Capacitacion y actualizacion del personal de la salud realizadas/Capacitacion y actualizacion del personal de la salud programadas)*0.16)+((Formacion de recursos de pregrado y posgrado realizada/Formacion de recursos de pregrado y posgrado programada)*0.03)+((Investigacion en Salud realizada/Investigacion en Salud)*0.01)+((Mantenimiento, conservacion y reparacion menor a inmuebles y equipos realizado))/(Mantenimiento, conservacion y reparacion menor a inmuebles y equipos programado)*0.20)</t>
  </si>
  <si>
    <t>Informacion de Programas presupuestarios: https://www.salud.cdmx.gob.mx/conoce-mas/informacion-en-salud/informacion-de-programas-presupuestarios</t>
  </si>
  <si>
    <t>Al cierre del 2024, se proyecta un incremento en los servicios de atencion medica de segundo nivel.</t>
  </si>
  <si>
    <t>La poblacion residente de la Ciudad de Mexico sin seguridad social, disfruta de servicios de salud de calidad de manera gratuita y oportuna.</t>
  </si>
  <si>
    <t>Atencion medica intramuros en las unidades medicas.</t>
  </si>
  <si>
    <t>Dra. Angelica Martinez Huitron</t>
  </si>
  <si>
    <t>Directora Ejecutiva de Atencion Hospitalaria</t>
  </si>
  <si>
    <t>Atencion medica extramuros para la poblacion que no pueden acudir a las unidades medicas.</t>
  </si>
  <si>
    <t>Atencion medica de urgencias hospitalarias.</t>
  </si>
  <si>
    <t>Atencion de urgencias medicas prehospitalarias y en eventos especiales.</t>
  </si>
  <si>
    <t>Dr. Jose Carlos Guerrero Ascencio</t>
  </si>
  <si>
    <t>Director Ejecutivo de Urgencias y Atencion Prehospitalaria</t>
  </si>
  <si>
    <t>Capacitacion y actualizacion del personal de la salud.</t>
  </si>
  <si>
    <t>Dra. Lilia Elena Monroy Ramirez de Arellano</t>
  </si>
  <si>
    <t>Directora de Formacion, Actualizacion Medica e Investigacion</t>
  </si>
  <si>
    <t>Formacion de recursos de pregrado y posgrado.</t>
  </si>
  <si>
    <t>Investigacion en materia de Salud.</t>
  </si>
  <si>
    <t>Mantenimiento, conservacion y reparacion menor a inmuebles y equipos.</t>
  </si>
  <si>
    <t>Lic.Benjamin Jhonatan Huidobro Melgarejo</t>
  </si>
  <si>
    <t>Direccion de Recursos Materiales, Abastecimientos y Servicios</t>
  </si>
  <si>
    <t>E173</t>
  </si>
  <si>
    <t>Decremento en la calidad de servicios de atencion especializada para la salud de la mujer en la Ciudad de Mexico.</t>
  </si>
  <si>
    <t>Incremento en la calidad de servicios de atencion especializada para la salud de la mujer en la Ciudad de Mexico.</t>
  </si>
  <si>
    <t>Mujeres, niñas y adolescentes sin seguridad social laboral que habitan en la Ciudad de Mexico, las cuales son 3,128,403 personas.</t>
  </si>
  <si>
    <t>1. Prestacion de los servicios de atencion medica materna, sexual y reproductiva. 2. Realizacion de tamizajes y estudios complementarios para la deteccion oportuna de cancer de mama y cervico uterino, tambien. 3. Atencion oportuna a la mujeres que sufren violencia fisica y/o psicologica. 4. Imparticion de talleres para la prevencion de la violencia de genero</t>
  </si>
  <si>
    <t>Las mujeres de la ciudad de Mexico cuentan con una deteccion temprana de riesgos y enfermedades especificas, lo cual se refleja en la disminucion de la morbilidad y mortalidad de este grupo poblacional.</t>
  </si>
  <si>
    <t>Indice que mide el avance de las atenciones en la edad reproductiva de la mujer y la deteccion oportuna de cancer de mama y cervico uterino a residentes de la Ciudad de Mexico sin seguridad social laboral.</t>
  </si>
  <si>
    <t>((Acciones para la Deteccion oportuna de cancer cervico uterino/Acciones para la Deteccion oportuna de cancer cervico uterino programadas)*0.30)+((Acciones para la Deteccion oportuna de cancer de mama/Acciones para la Deteccion oportuna de cancer de mama programadas)*0.15)+((Anticoncepcion Postevento Obstetrico otorgados/Anticoncepcion Postevento Obstetrico programados)*0.20)+((Deteccion de riesgo pregestacional/Deteccion de riesgo pregestacional programadas)*0.05)+((Consulta de control de embarazo y embarazo de alto riesgo/Consultas de control de embarazo y embarazo de alto riesgo programadas)*0.10)+((Consulta de planificacion familiar otorgadas/Consulta de planificacion familiar programadas)*0.10) + ((Interrupcion legal del embarazo realizadas/Interrupcion legal del embarazo programadas)*0.10).</t>
  </si>
  <si>
    <t>Al cierre del 2024, se proyecta un incremento en los servicios de atencion medica integral de salud para las mujeres residentes de la Ciudad de Mexico sin seguridad social.</t>
  </si>
  <si>
    <t>Las mujeres residentes de la Ciudad de Mexico sin seguridad social cuentan con atencion medica enfocada en la deteccion oportuna de riesgos y enfermedades reproductivas, cancer de mama y cervico uterino.</t>
  </si>
  <si>
    <t>Deteccion oportuna del Cancer cervico uterino.</t>
  </si>
  <si>
    <t>Deteccion oportuna del Cancer de mama.</t>
  </si>
  <si>
    <t>Anticoncepcion post evento obstetrico.</t>
  </si>
  <si>
    <t>Atencion pregestacional.</t>
  </si>
  <si>
    <t>Consulta de control de embarazo y embarazo de alto riesgo.</t>
  </si>
  <si>
    <t>Consulta de planificacion familiar y salud sexual.</t>
  </si>
  <si>
    <t>Interrupcion legal del embarazo.</t>
  </si>
  <si>
    <t>E174</t>
  </si>
  <si>
    <t>Decremento en la calidad de servicios de atencion medica de enfermedades prevenibles para los habitantes de la Ciudad de Mexico.</t>
  </si>
  <si>
    <t>Incremento en la calidad de servicios de atencion medica de enfermedades prevenibles para los habitantes de la Ciudad de Mexico.</t>
  </si>
  <si>
    <t>1. Brindar atencion a la salud, preferentemente a las personas que no cuentan con seguridad social para que puedan ejercier su derecho a la salud universal, integral e incluyente. 2. Incidir en la formulación de las políticas públicas, las leyes, las normas, los planes educativos y en la comunicación social dirigida a las personas y sus comunidades.</t>
  </si>
  <si>
    <t>La poblacion de la Ciudad de Mexico recibe la atencion necesaria para el diagnostico y proteccion de la salud.</t>
  </si>
  <si>
    <t>Indice que mide el avance de los servicios de prevencion y promocion en salud a la poblacion residente sin seguridad social de la Ciudad de Mexico.</t>
  </si>
  <si>
    <t>((Orientacion y Educacion para la Salud otorgadas/Orientacion y Educacion para la Salud programadas)*0.26)+((Aplicacion de Biologicos otorgados/Aplicacion de Biologicos programados)*0.38+((Tamizajes Neonatales otorgados/Tamizajes Neonatales programados)*0.20)+((Pruebas para deteccion de enfermedades realizadas/Pruebas para deteccion de enfermedades programadas)*0.16).</t>
  </si>
  <si>
    <t>Al cierre del 2024, se proyecta un incremento en los servicios para la prevencion de enfermedades de los residentes de la Ciudad de Mexico sin seguridad social.</t>
  </si>
  <si>
    <t>La poblacion residente de la Ciudad de Mexico goza de los servicios de salud necesarios para el diagnostico y atencion oportuna de enfermedades.</t>
  </si>
  <si>
    <t>Orientacion y Educacion para la Salud</t>
  </si>
  <si>
    <t>Aplicacion de Biologicos (vacunas)</t>
  </si>
  <si>
    <t>Tamizaje Neonatal</t>
  </si>
  <si>
    <t>Pruebas para deteccion de enfermedades</t>
  </si>
  <si>
    <t>Deficiente programacion para los gastos administrativos necesarios para la operacion de la Secretaria de Salud de la Ciudad de Mexico.</t>
  </si>
  <si>
    <t>Eficiente programacion para los gastos administrativos necesarios para la operacion de la Secretaria de Salud de la Ciudad de Mexico.</t>
  </si>
  <si>
    <t>Porcentaje que mide el avance de la adquisicion de los recursos materiales y servicios generales para la optima operacion de la Secretaria de Salud de la Ciudad de Mexico.</t>
  </si>
  <si>
    <t>(Recursos materiales y servicios generales realizados/Total de Recursos meteriales y servicios generales)*100</t>
  </si>
  <si>
    <t>Informacion de Programas presupuestarios:https://www.salud.cdmx.gob.mx/conoce-mas/informacion-en-salud/informacion-de-programas-presupuestarios</t>
  </si>
  <si>
    <t>Al cierre del 2024, se espera tener eficientes servicios de salud para los residentes de la Ciudad de Mexico sin seguridad social.</t>
  </si>
  <si>
    <t>La Secretaria de Salud de la Ciudad de Mexico cuenta con los recursos materiales y los servicios generales para brindar los servicios que ofrece en beneficio de la salud de los habitantes de la Ciudad sin seguridad social.</t>
  </si>
  <si>
    <t>Recursos materiales y servicios generales necesarios para la operacion de la Secretaria de Salud de la Ciudad de Mexico.</t>
  </si>
  <si>
    <t>Lic. Ana Gabriela Santiago Santiago</t>
  </si>
  <si>
    <t>Directora de Finanzas</t>
  </si>
  <si>
    <t>Insuficientes recursos para el pago de los laudos laborales de la Secretaria de Salud de la Ciudad de Mexico.</t>
  </si>
  <si>
    <t>Suficientes recursos para el pago de los laudos laborales de la Secretaria de Salud de la Ciudad de Mexico.</t>
  </si>
  <si>
    <t>43%</t>
  </si>
  <si>
    <t>Porcentaje de avance que mide el pago de laudos a cargo de la Secretaria de Salud de la Ciudad de Mexico</t>
  </si>
  <si>
    <t>(Laudos pagados al trimestre/Total de Laudos programados)*100</t>
  </si>
  <si>
    <t>Al cierre del 2024, se espera que la Secretaria de Salud cubra las sentencias emitidas por la autoridad competente.</t>
  </si>
  <si>
    <t>La Secretaria de Salud de la Ciudad de Mexico cumple con los pagos de las resoluciones emitidas por la autoridad competente.</t>
  </si>
  <si>
    <t>Laudos pendientes de resolucion con los que cuenta la Secretaria de Salud.</t>
  </si>
  <si>
    <t>Insuficiente capacidad de reaccion ante las situaciones de riesgo que puedan sufrir personal y derechohabientes de la secretaria de Salud.</t>
  </si>
  <si>
    <t>Suficiente capacidad de reaccion ante las situaciones de riesgo que puedan sufrir personal y derechohabientes de la secretaria de Salud.</t>
  </si>
  <si>
    <t>Trabajadores y prestadores de servicio y derechohabientes de la Secretaria de Salud de la Ciudad de Mexico.</t>
  </si>
  <si>
    <t>Fortalecer los procedimientos, planes, programas para los incidentes, emergencias y/o desastres internos reforzara las acciones de auto proteccion para la poblacion demandante, acompañantes y servidores publicos implementando acciones eficaces para el auxilio con la capacitacion al personal de la Secretaria de Salud de la Ciudad de Mexico.</t>
  </si>
  <si>
    <t>La poblacion de la Ciudad de Mexico, asi como la poblacion de Estados Circunvecinos que se favorecen de los servicios medicos de esta Secretaria de salud contaran con medidas de autoproteccion y tendran un atencion oportuna y efectiva en caso de un incidente, emergencia y/o desastre.</t>
  </si>
  <si>
    <t>Indice que mide el avance de las acciones en materia de proteccion civil en la Secretaria de Salud de la Ciudad de Mexico.</t>
  </si>
  <si>
    <t>((Capacitacion para brigadas realizadas/capacitacion para brigadas programadas)*0.30)+((Mantenimiento de equipo realizado/Mantenimiento de equipo programado)*0.30)+((Actualizacion de los programas de emergencia realizados/Actualizacion de los programas de emergencia programados)*0.20)+((Analisis de riesgos realizados/Analisis de riesgos programados)*0.20).</t>
  </si>
  <si>
    <t>Al cierre del 2024, se proyecta el cumplimiento del Programa de Proteccion Civil.</t>
  </si>
  <si>
    <t>La Secretaria de Salud cumple con los protocolos y el Programa de Proteccion Civil.</t>
  </si>
  <si>
    <t>Actualizacion de los Programas Internos y Planes de Emergencia.</t>
  </si>
  <si>
    <t>Actualizaciones de los Analisis de Riesgos Internos.</t>
  </si>
  <si>
    <t>Capacitacion para brigadas de emergencia y personal en general.</t>
  </si>
  <si>
    <t>Mantenimiento Anual de los Equipos contra incendio.</t>
  </si>
  <si>
    <t>26CD01</t>
  </si>
  <si>
    <t>Operar con profesionalismo, honradez y calidad las politicas, programas y proyectos para a proteccion contra riesgos sanitarios, derivado de la exposicion a factores fisicos, quimicos, biologicos, ambientales y laborales.</t>
  </si>
  <si>
    <t>Construirse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materia logrando el reconocimiento y confianza de los ciudadanos.</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</si>
  <si>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</si>
  <si>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Llevar a cabo la regulacion sanitaria respecto de las actividades, productos y servicios de la Ciudad de Mexico y con el objeto de disminuir o minimizar los riesgos sanitarios a los que esta expuesta la poblacion por diversos factores, sean quimicos, fisicos, biologicos o ambientales.</t>
  </si>
  <si>
    <t>G077</t>
  </si>
  <si>
    <t>088</t>
  </si>
  <si>
    <t>Regulacion, control, proteccion y vigilancia de riesgos sanitarios</t>
  </si>
  <si>
    <t>Incremento de establecimientos, productos y servicios que incumplen con la normativa sanitaria de la Ciudad de Mexico.</t>
  </si>
  <si>
    <t>Decremento de establecimientos, productos y servicios que incumplen con la normativa sanitaria de la Ciudad de Mexico.</t>
  </si>
  <si>
    <t>La poblacion de la Ciudad de Mexico 9,209,944.</t>
  </si>
  <si>
    <t>Otorgar certidumbre de que los establecimientos, productos y servicios que se ofertan en la Ciudad cumplen con la estandares necesarios para la inocuidad sanitaria.</t>
  </si>
  <si>
    <t>La poblacion de la Ciudad de Mexico mejora su condicion de salud por medio de la disminucion de riegos respecto de las actividades, condiciones, sitios, servicios y productos.</t>
  </si>
  <si>
    <t>Indice que mide el avance de las acciones de regulacion sanitaria en establecimientos, productos, actividades, servicios y personas.</t>
  </si>
  <si>
    <t>((Capacitaciones y difusion de materiales diversos relacionados con temas sanitarios realizados/Capacitaciones y difusion de materiales diversos relacionados con temas sanitarios programados)*0.16)+((Reconocimientos y atenciones Sanitarias realizadas/ Reconocimientos y atenciones Sanitarias programadas)*0.14)+((Permisos sanitarios realizados/ Permisos sanitarios)*0.14)+((Avisos de funcionamiento de responsable sanitario realizados/ Avisos de funcionamiento de responsable sanitario programados)*0.14)+((Evaluaciones tecnico normativas de actas de verificacion sanitaria y toma de muestra realizadas/ Evaluaciones tecnico normativas de actas de verificacion sanitaria y toma de muestra programadas)*014)+((Vigilancia sanitaria a establecimientos mercantiles realizados/ Vigilancia sanitaria a establecimientos mercantiles programadas)*0.14)+((Vigilancia sanitaria a establecimientos de salud y cuidados personales realizados/ Vigilancia sanitaria a establecimientos de salud y cuidados personales programados)*0.14).</t>
  </si>
  <si>
    <t>https://www.transparencia.cdmx.gob.mx/agencia-de-proteccion-sanitaria-del-gobierno-del-distrito-federal</t>
  </si>
  <si>
    <t>Al cierre del 2024, se espera incrementar los servicios en materia sanitaria en establecimientos, productos, actividades, servicios y personas.</t>
  </si>
  <si>
    <t>La poblacion de la Ciudad de Mexico se beneficia de los servicios sanitarios.</t>
  </si>
  <si>
    <t>Capacitacion y difusion de materiales diversos relacionados con temas sanitarios</t>
  </si>
  <si>
    <t>Mtro. Javier Santillan Moncayo</t>
  </si>
  <si>
    <t>Coordinador de fomento sanitario, analisis y comunicacion de riesgos</t>
  </si>
  <si>
    <t>Reconocimiento y atencion Sanitaria.</t>
  </si>
  <si>
    <t>Permisos sanitario para la inhumacion o cremacion, traslado de cadaveres, traslado de restos aridos, internacion de cadaveres y embalsamamiento de cadaveres</t>
  </si>
  <si>
    <t>Dra. Martha Cruz Sanchez</t>
  </si>
  <si>
    <t>Coordinadora de servicios de salud y de cuidados personales</t>
  </si>
  <si>
    <t>Avisos de funcionamiento de responsable sanitario, de modificacion o baja</t>
  </si>
  <si>
    <t>Vigilancia sanitaria a establecimientos mercantiles, a traves de visitas de verificacion sanitaria, visitas de tomas de muestras o ambas</t>
  </si>
  <si>
    <t>Evaluaciones tecnico normativas de actas de verificacion sanitaria y toma de muestra</t>
  </si>
  <si>
    <t>Mtro. Julio Alejandro Pacheco Granados</t>
  </si>
  <si>
    <t>Coordinador de evaluacion tecnico normativa</t>
  </si>
  <si>
    <t>Mtro. Jose Gabriel Ramirez Ramirez</t>
  </si>
  <si>
    <t>Coordinador de alimentos, bebidas, otros servicis y control analitico</t>
  </si>
  <si>
    <t>Deficiente programacion para los gastos administrativos necesarios para la operacion de la Agencia de Proteccion Sanitaria de la Ciudad de Mexico.</t>
  </si>
  <si>
    <t>Eficiente programacion para los gastos administrativos necesarios para la operacion de la Agencia de Proteccion Sanitaria de la Ciudad de Mexico.</t>
  </si>
  <si>
    <t>La Agencia de Proteccion Sanitaria de la Ciudad de Mexico cuentan con los recursos necesarios para el buen desarrollo de sus funciones.</t>
  </si>
  <si>
    <t>Indice que mide el avance en la realizacion de las acciones destinadas para la optimizacion de las actividades de apoyo administrativo.</t>
  </si>
  <si>
    <t>((Adquisiciones de materiales, insumos y suministros realizados/Total adquisiciones de materiales, insumos y suministros)*0.50%)+(Servicios generales, profesionales, conservacion y mantenimiento del inmueble y de difusion realizados/Total de servicios generales, profesionales, conservacion y mantenimiento del inmueble, y de difusion programados)*0. 50%))</t>
  </si>
  <si>
    <t>Al cierre del 2024, se espera tener una eficiente programacion de los gastos administrativos para la operacion de la Agencia de Proteccion Sanitaria, lo que representaria un avance en el indicador del 100%.</t>
  </si>
  <si>
    <t>La Agencia de Proteccion Sanitaria cuenta con los recursos necesarios para el buen desarrollo de sus funciones, al cumplir debidamente con la programacion de los gastos administrativos y la poblacion de la Ciudad de Mexico accede a informacion publica de manera mas clara, rapida y confiable.</t>
  </si>
  <si>
    <t>L.C. Jose Luis Hernandez Barrera</t>
  </si>
  <si>
    <t>Servicios generales, servicios profesionales, conservacion y mantenimiento del inmueble, asi como servicios de difusion.</t>
  </si>
  <si>
    <t>La Agencia de Proteccion Sanitaria de la Ciudad de Mexico.</t>
  </si>
  <si>
    <t>La Agencia de Proteccion Sanitaria cuentan con los recursos necesarios para cubrir con las obligaciones judiciales sin riesgos para su operacion.</t>
  </si>
  <si>
    <t>Porcentaje de avance que mide el pago de los laudos firmes en contra de los intereses del desconcentrado.</t>
  </si>
  <si>
    <t>(Numero de laudos firmes pagados / Numero de laudos firmes programados (7 laudos firmes)) *100</t>
  </si>
  <si>
    <t>Se proyectan 7 laudos firmes, por lo que se espera alcanzar un cumplimiento del 100% al cierre del 2024.</t>
  </si>
  <si>
    <t>La Agencia de Proteccion Sanitaria cumple con las obligaciones legales y laborales determinadas por las autoridades competentes, lo que la posiciona como un organo confiable para el publico en general.</t>
  </si>
  <si>
    <t>Pago de laudos firmes de acuerdo a lo determinado por autoridad competente</t>
  </si>
  <si>
    <t>Insuficiente personal capacitado y calificado para atender emergencias, aplicando los protocolos en materia de proteccion civil a las personas servidoras publicas de la Agencia de Proteccion Sanitaria de la Ciudad de Mexico.</t>
  </si>
  <si>
    <t>Suficiente personal capacitado y calificado para atender emergencias, aplicando los protocolos en materia de proteccion civil a las personas servidoras publicas de la Agencia de Proteccion Sanitaria de la Ciudad de Mexico.</t>
  </si>
  <si>
    <t>Personal adscrito a la Agencia de Proteccion Sanitaria del Gobierno de la Ciudad de Mexico.</t>
  </si>
  <si>
    <t>Crear una cultura de proteccion civil en las personas servidoras publicas de la Agencia de Proteccion Sanitaria, para poder actuar ante un posible fenomeno natural y/o antropogenico para salvaguardar su integridad y la de los visitantes.</t>
  </si>
  <si>
    <t>Que el personal de la Agencia de Proteccion Sanitaria del Gobierno de la Ciudad de Mexico posea los conocimientos necesarios y suficientes para apoyar a la poblacion de la Ciudad de Mexico a traves de los protocolos de actuacion establecidos, en la medida de las atribuciones encomendadas a esta Agencia.</t>
  </si>
  <si>
    <t>Porcentaje que mide el avance de la realizacion de las acciones destinadas a la capacitacion en materia de proteccion civil del personal de la Agencia de Proteccion Sanitaria del Gobierno de la CDMX.</t>
  </si>
  <si>
    <t>(Numero de capacitaciones realizadas en proteccion civil / Numero de capacitaciones programadas en proteccion civil (2 capacitaciones)) *100</t>
  </si>
  <si>
    <t>Al cierre del 2024, se espera tener una suficiente difusion de los protocolos en materia de proteccion civil a las personas servidoras publicas de la Secretaria de Cultura, logrando un avance en el indicador del 100%, derivado del cumplimiento del numero de personas capacitadas anualmente.</t>
  </si>
  <si>
    <t>Servidores publicos debidamente capacitado y dotado de conocimientos para hacer frente a eventualidades causadas por siniestros o emergencias, para salvaguardar su integridad fisica y del publico en general que haga uso de las instalaciones de la Agencia durante los sucesos.</t>
  </si>
  <si>
    <t>Cursos y/o talleres de capacitacion en proteccion civil.</t>
  </si>
  <si>
    <t>26PDIA</t>
  </si>
  <si>
    <t>Coordinar y articular acciones y recursos con organismos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</si>
  <si>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t>
  </si>
  <si>
    <t>Fortalecer el Instituto para la Atencion y Prevencion de las Adicciones y los programas de atencion en particular para fomentar el cuidado de su propia salud a los adolescentes y jovenes que habitan en la Ciudad de Mexico por medio de la generacion de acciones que fomenten la informacion, educacion y consecuencias de diversas drogas y sustancias, asi como programas de atencion a la salud mental. Fomentando el cuidado de su propia salud.</t>
  </si>
  <si>
    <t>Reducir el uso, el abuso y la dependencia de sustancias psicoactivas, mediante el desarrollo de politicas publicas y de programas sociales a traves del diseño de proyectos de investigacion, prevencion, tratamiento rehabilitacion e integracion social, impulsando la participacion de los sectores publicos, social y privado, para contribuir a elevar el nivel de salud y el desarrollo humano de los habitantes de la Ciudad de Mexico.</t>
  </si>
  <si>
    <t>P022</t>
  </si>
  <si>
    <t>010</t>
  </si>
  <si>
    <t>Acciones en materia de prevencion y atencion de adicciones</t>
  </si>
  <si>
    <t>Incremento de la poblacion de la la Ciudad de Mexico que usan sustancias psicoactivas.</t>
  </si>
  <si>
    <t>Decremento de la poblacion de la Ciudad de Mexico que usan sustancias psicoactivas.</t>
  </si>
  <si>
    <t>La poblacion de la Ciudad de Mexico que asciende a 9,209,944 personas.</t>
  </si>
  <si>
    <t>1. Difundir informacion oportuna y preventiva a la poblacion de la Ciudad de Mexico en materia del consumo de sustancias psicoactivas. 2. Verificar los centros atencion especializada para el tratamiento a personas usuarias de sustancias psicoactivas.</t>
  </si>
  <si>
    <t>La poblacion de la Ciudad de Mexico cuenta con informacion y programas de prevencion y atencion del consumo de sustancias psicoactivas lo cual, permite contribuir a mejorar su calidad de vida.</t>
  </si>
  <si>
    <t>Indice que mide las acciones para la atencion y prevencion de las adicciones para contribuir en la reduccion del uso, abuso y dependencia de sustancias psicoactivas</t>
  </si>
  <si>
    <t>((Acciones de difusion para la prevencion del consumo de sustancias psicoactivas realizado/Acciones de difusion para la prevencion del consumo de sustancias psicoactivas programado)*20%)+((Atencion, vinculacion y canalizacion de personas usuarias de sustancias psicoactivas realizado/ Atencion, vinculacion y canalizacion de personas usuarias de sustancias psicoactivas programado)*20%)+((Capacitacion y formacion en materia de prevencion y atencion de adicciones realizado/ Capacitacion y formacion en materia de prevencion y atencion de adicciones programado)*20%)+((Verificaciones a centros de atencion para las adicciones realizado/Verificaciones a centros de atencion para las adicciones programado)*20%)+(( Publicacion y seguimiento al estudio del consumo de sustancias psicoactivas y salud mental en la CDMX realizado/ Publicacion y seguimiento al estudio del consumo de sustancias psicoactivas y salud mental en la CDMX programado)*20%)</t>
  </si>
  <si>
    <t>La informacion se encontrara en la pagina de internet del Intituto en un micrositio proximo a aperturarse. https://www.iapa.cdmx.gob.mx/transparencia</t>
  </si>
  <si>
    <t>Al cierre de 2024 se atiende oportunamente a las personas para informar sobre los efectos negativos del uso de sustancias psicoactivas y mermar su consumo.</t>
  </si>
  <si>
    <t>Los habitantes de la Ciudad de Mexico cuentan con informacion para disminuir los riesgos a la salud, relacionados con el uso, abuso y dependencia de sustancias psicoactivas y mejorar su calidad de vida.</t>
  </si>
  <si>
    <t>Acciones de difusion para la prevencion del consumo de sustancias psicoactivas</t>
  </si>
  <si>
    <t>Mtro. Pablo Puig Flores</t>
  </si>
  <si>
    <t>Director de Difusion para la prevencion de Adicciones</t>
  </si>
  <si>
    <t>Atencion, vinculacion y canalizacion de personas usuarias de sustancias psicoactivas</t>
  </si>
  <si>
    <t>Lic. Jose Joel Paredes Olguin</t>
  </si>
  <si>
    <t>Director de Prototipos de Atencion e Inclusion Comunitaria</t>
  </si>
  <si>
    <t>Capacitacion y formacion en materia de prevencion y atencion de adicciones</t>
  </si>
  <si>
    <t>Mtro. Manlio Fabio Diego Llamas</t>
  </si>
  <si>
    <t>Director de Profesionalizacion y Desarrollo Interinstitucional</t>
  </si>
  <si>
    <t>Verificaciones a centros de atencion para las adicciones</t>
  </si>
  <si>
    <t>Lic. Marcos Alejandro Martinez Toral</t>
  </si>
  <si>
    <t>Director de Verificacion y Cumplimiento Normativo de Centros de Atencion de Adicciones</t>
  </si>
  <si>
    <t>Publicacion y seguimiento al estudio de consumo de sustancias psicoactivas y salud mental en la CDMX</t>
  </si>
  <si>
    <t>Mtro. Ivan Estrada Ramirez</t>
  </si>
  <si>
    <t>Director de Monitoreo, Seguimiento e Indicadores</t>
  </si>
  <si>
    <t>Indice que mide el avance de las acciones administrativas que se llevan a cabo en el Instituto para la Atencion y Prevencion de las Adicciones.</t>
  </si>
  <si>
    <t>La informacion se encontrara disponible en la pagina del Instituto. https://www.iapa.cdmx.gob.mx/transparencia</t>
  </si>
  <si>
    <t>Al cierre del 2024, se espera tener una eficiente programacion de los gastos administrativos para la operacion del Instituto para la Atencion y Prevencion de las Adicciones, lo que representaria un avance en el indicador del 100%.</t>
  </si>
  <si>
    <t>El Instituto para la Atencion y Prevencion de las Adicciones cuenta con los recursos necesarios para el buen desarrollo de sus funciones, al cumplir debidamente con la programacion de los gastos administrativos.</t>
  </si>
  <si>
    <t>Lic. Gabriel Eduardo Alatriste Molina</t>
  </si>
  <si>
    <t>(Numero de sentencias o laudos pagados/Numero de sentencias o laudos notificadas a pagar)*100</t>
  </si>
  <si>
    <t>La informacion de los laudos y sentencias que hayan causado estado o ejecutoria se encontrara disponible en la pagina de el Instituto. https://www.iapa.cdmx.gob.mx/transparencia</t>
  </si>
  <si>
    <t>Al cierre del 2024, se espera tener un avance en el indicador del 100%, derivado de contar con los suficientes recursos para cumplir con los laudos emitidos por la Junta de Conciliacion y Arbitraje, Tribunal Federal de Conciliacion y Arbitraje y/o Tribunal de Justicia Administrativa.</t>
  </si>
  <si>
    <t>El Instituto para la Atencion y Prevencion de las Adicciones cuenta con los recursos necesarios para cubrir con las obligaciones judiciales al cumplir debidamente con los procesos de programacion y presupuestacion.</t>
  </si>
  <si>
    <t>Pago de laudos o sentencias</t>
  </si>
  <si>
    <t>Dr. Jose Antonio Alcocer Sanchez</t>
  </si>
  <si>
    <t>Insuficientes mecanismos de los protocolos en materia de proteccion civil a las personas servidoras publicas del Instituto para la Atencion y Prevencion de las Adicciones de la Ciudad de Mexico.</t>
  </si>
  <si>
    <t>Suficientes mecanismos de los protocolos en materia de proteccion civil a las personas servidoras publicas del Instituto para la Atencion y Prevencion de las Adicciones de la Ciudad de Mexico.</t>
  </si>
  <si>
    <t>Personas servidoras publicas del Instituto para la Atencion y Prevencion de las Adicciones en la Ciudad de Mexico</t>
  </si>
  <si>
    <t>Crear una cultura de proteccion civil en las personas servidoras publicas del Instituto para la Atencion y Prevencion de las Adicciones, para poder actuar ante un posible fenomeno natural y/o antropogenico para salvaguardar su integridad y la de los visitantes.</t>
  </si>
  <si>
    <t>Las personas servidoras publicas del Instituto para la Atencion y Prevencion de las Adicciones estan capacitadas y actualizados en materia de proteccion civil, con el fin de tener una mejor respuesta en caso de siniestro, salvaguardando su propia vida y la de sus visitantes.</t>
  </si>
  <si>
    <t>Indice que mide el avance de las capacitaciones, mantenimiento del equipo de proteccion civil y entrega de insumos, asi como de la formacion de brigadas de proteccion civil.</t>
  </si>
  <si>
    <t>((Mantenimiento al equipo de proteccion civil realizado/Mantenimiento al equipo de proteccion civil programado) *20) + (Total de personas capacitadas en materia de proteccion civil/Total de personas programadas para capacitarse en materia de proteccion civil) *20%) + (Numero de brigadas formadas y capacitadas/Numero de brigadas programadas para formarse y capacitarse) *60%))</t>
  </si>
  <si>
    <t>La informacion se encontrara disnible en la pagina del Instituto. https://www.iapa.cdmx.gob.mx/transparencia</t>
  </si>
  <si>
    <t>Para el año 2024 el 100% de personal se encontrara capacitado en temas de proteccion civil y contar con programa interno de proteccion civil.</t>
  </si>
  <si>
    <t>Personas servidoras publicas del Instituto para la Atencion y Prevencion de las Adicciones ponen en practica los conocimientos de Proteccion Civil ante una emergencia para salvaguardar su propia vida, la de los visitantes y de los bienes.</t>
  </si>
  <si>
    <t>Mantenimiento en equipo de proteccion civil y entrega de insumos</t>
  </si>
  <si>
    <t>Capacitacion en materia de proteccion civil a las personas servidoras publicas del Instituto.</t>
  </si>
  <si>
    <t>Formacion de brigadas, para atender situaciones de emergencia</t>
  </si>
  <si>
    <t>26PDSP</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</si>
  <si>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</si>
  <si>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</si>
  <si>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Servicios de Salud de la Ciudad de Mexico brinda atencion medica a cuatro millones de habitantes, que son aquellos que no tienen seguridad social de manera gratuita sin discriminacion o rechazos en ningun servicio para la atencion medica y prevencion de enfermedades para asi lograr la mejorar de la calidad de vida y reducir los riesgos a la salud.</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</si>
  <si>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</si>
  <si>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Insuficientes mecanismos de prevencion en materia de proteccion civil a las personas servidoras publicas de los Servicios de Salud Publica de la Ciudad de Mexico.</t>
  </si>
  <si>
    <t>Personas servidoras publicas de los Servicios de Salud de la Ciudad de Mexico.</t>
  </si>
  <si>
    <t>Crear una cultura de proteccion civil en las personas servidoras publicas de los Servicios de Salud para poder actuar ante un posible fenomeno natural y/o antropogenico para salvaguardar su integridad y la de los visitantes.</t>
  </si>
  <si>
    <t>Las personas servidoras publicas de los Servicios de Salud de la Ciudad de Mexico estan capacitadas y preparadas para atender cualquier situacion de riesgo y emergencia natural o antropogenica, salvaguardando su propia vida y la de sus visitantes.</t>
  </si>
  <si>
    <t>Indice que mide el avance de las capacitaciones, compra e instalacion de material en materia de proteccion civil.</t>
  </si>
  <si>
    <t>La informacion del programa se encontrara disponible en la pagina de los Servicios de salud publica los cuales registran los eventos a realizar en la pagina WWW.preparados.gob.mx/simulacronacional2022</t>
  </si>
  <si>
    <t>Al cierre del 2024, se espera tener una suficiente difusion de los protocolos en materia de proteccion civil a las personas servidoras publicas de los Servicios de Salud Publica, logrando un avance en el indicador del 100%, derivado del cumplimiento del numero de personas capacitadas y equipamiento adquirido e instalado en materia de proteccion civil.</t>
  </si>
  <si>
    <t>Personas servidoras publicas de los Servicios de Salud Publica ponen en practica los conocimientos de Proteccion Civil ante una emergencia para salvaguardar su propia vida, la de los visitantes y de los bienes.</t>
  </si>
  <si>
    <t>Personas servidoras publicas de la Secretaria de Cultura capacitadas sobre protocolos en materia de Proteccion Civil.</t>
  </si>
  <si>
    <t>Claudia Barrera Basurto</t>
  </si>
  <si>
    <t>Encargada de Proteccion Civil de SSPCMDX</t>
  </si>
  <si>
    <t>E066</t>
  </si>
  <si>
    <t>Deficiente servicios de prevencion y promocion de la salud para los habitantes de la Ciudad de Mexico.</t>
  </si>
  <si>
    <t>Eficientes servicios de prevencion y promocion de la salud para los habitantes de la Ciudad de Mexico.</t>
  </si>
  <si>
    <t>La poblacion de la Ciudad de Mexico que no cuenta con seguridad social (4 000,000).</t>
  </si>
  <si>
    <t>1. Otorgar servicios de prevencion y promocion de la salud. 2. Prestacion de atencion medica y vigilancia epidemiologica.</t>
  </si>
  <si>
    <t>La poblacion recibe servicios de salud de primer nivel con gratuidad y universalidad, ampliando su acceso al derecho de la proteccion a la salud.</t>
  </si>
  <si>
    <t>Indice que mide el avance de los servicios de prevencion de la enfermedad, las atenciones medicas otorgadas y las dosis de vacunas aplicadas a la poblacion de la Ciudad de Mexico.</t>
  </si>
  <si>
    <t>((Acciones de prevencion de la enfermedad y promocion de la salud realizadas/Acciones de prevencion de la enfermedad y promocion de la salud programadas) *34%) + (Total de atenciones medicas en las unidades de salud realizadas/Total de atenciones medicas en las unidades de salud programadas) *33%) + (Dosis de vacunas aplicadas/Dosis de vacunas que se estiman aplicar) *33%))</t>
  </si>
  <si>
    <t>Sistema de Informacion en Salud (SIS) http://www.dgis.salud.gob.mx/contenidos/sinais/subsistema1.html Registro administrativo disponible el Sistema de Informacion en Salud de la Ciudad de Mexico Registro administrativo disponible el Sistema de Informacion de la Direccion de Promocion de la Salud 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 Registro de dosis de vacuna antirrabica canina y felina aplicadas, registro de esterilizaciones canina y felina realizadas. Servicios otorgados SIS, Cubos dinamicos, de la Direccion General de Informacion en Salud (DGIS). 2023 Consolidado (plataforma en desarrollo para el ejercicio 2023 por la DGIS). http://www.dgis.salud.gob.mx/contenidos/basesdedatos/bdc_serviciossis_gobmx.html</t>
  </si>
  <si>
    <t>Al cierre del 2024, se espera tener eficientes servicios de prevencion y promocion de la salud a la poblacion de la Ciudad de Mexico, logrando un avance en el indicador del 100%, derivado del cumplimiento de la prevencion y de la prestacion de atencion medica epidemiologica.</t>
  </si>
  <si>
    <t>La poblacion de la Ciudad de Mexico, en especial aquella que no tienen seguridad social laboral, recibe servicios de salud de primer nivel con gratuidad y universalidad, manteniendose protegida contra enfermedades prevenibles por vacunacion lo que les permite reducir la morbilidad y mortalidad y tener una mejor calidad de vida.</t>
  </si>
  <si>
    <t>Prevencion de la Enfermedad y Promocion de la Salud</t>
  </si>
  <si>
    <t>Dr. Jesus Santiago Reza Casahonda</t>
  </si>
  <si>
    <t>Director de Promocion de la Salud</t>
  </si>
  <si>
    <t>Atenciones medicas en las Unidades de Salud</t>
  </si>
  <si>
    <t>Dr. Placido Enrique Leon Garcia</t>
  </si>
  <si>
    <t>Director de Atencion Medica</t>
  </si>
  <si>
    <t>Dosis de vacunas aplicadas en poblacion de responsabilidad Institucional</t>
  </si>
  <si>
    <t>M. en S.P. Jose Jesus Trujillo Gutierrez</t>
  </si>
  <si>
    <t>Director de Epidemiologia y Medicina Preventiva</t>
  </si>
  <si>
    <t>Insuficientes servicios de atencion especializada para la salud de la mujer en la Ciudad de Mexico.</t>
  </si>
  <si>
    <t>Suficientes servicios de atencion especializada para la salud de la mujer en la Ciudad de Mexico.</t>
  </si>
  <si>
    <t>Mujeres, niñas y adolescentes sin seguridad social laboral que habitan en la Ciudad de Mexico, las cuales son 1,288,760 personas.</t>
  </si>
  <si>
    <t>1. Atencion materna, sexual, reproductiva y de la violencia fisica y/o psicologica. 2.Deteccion A oportuna de cancer de mama y cervico uterino.</t>
  </si>
  <si>
    <t>Las mujeres de la Ciudad de Mexico gozan de salud fisica y mental que deriva en la disminucion del indice de mortalidad en las mujeres.</t>
  </si>
  <si>
    <t>Porcentaje que mide las atenciones otorgadas en material de salud materna, sexual y reproductiva, considerando consultas prenatales, orientaciones en materia de salud sexual, consultas de planificacion familiar, atencion de VIH/ITS y acciones de deteccion de cancer de mama y de cuello uterino.</t>
  </si>
  <si>
    <t>((Atenciones en materia de salud materna sexual y reproductiva realizadas/ Atenciones en materia de salud materna sexual y reproductiva programadas) *100)</t>
  </si>
  <si>
    <t>Sistema de Informacion en Salud de los Servicios de Salud Publica de la Ciudad de Mexico. Sistema de Informacion en Salud (SIS)http://www.dgis.salud.gob.mx/contenidos/sinais/subsistema1.html Sistema de Informacion de Cancer de la Mujer. Centro Nacional de Equidad de Genero y Salud Reproductiva CNEGSR / Direccion General de Informacion en Salud DGIS http://www.sicam.salud.gob.mx Registro administrativo disponible el Sistema de Informacion en Salud de la Ciudad de Mexico "Direccion de Atencion Medica" ubicada en Torre Insignia 6° piso Av. Insurgentes Norte, Conjunto Urbano Nonoalco - Tlatelolco, Delegacion Cuauhtemoc, Ciudad de Mexico.</t>
  </si>
  <si>
    <t>Al cierre del 2024, se esperan tener los suficientes servicios de atencion especializada para la salud de la mujer de la Ciudad de Mexico sin seguridad social, logrando un avance en el indicador del 100%, derivado del cumplimiento de las actividades realizadas por los Servicios de Salud Publica.</t>
  </si>
  <si>
    <t>Las mujeres de la Ciudad de Mexico sin seguridad social laboral gozan de salud fisica y mental y tienen asegurada su salud materna sexual y reproductiva lo que conlleva a una disminucion del indice de mortalidad en las mujeres.</t>
  </si>
  <si>
    <t>Atencion medica en materia de salud materna sexual y reproductiva</t>
  </si>
  <si>
    <t>Director de Atencion Medica de los Servicios de Salud Publica de la Ciudad de Mexico</t>
  </si>
  <si>
    <t>Indice que mide el avance de las acciones administrativas que se llevan a cabo los Servicios de Salud Publica.</t>
  </si>
  <si>
    <t>Archivos internos de la Subdireccion de Administracion de Capital Humano. "Subdireccion de Administracion de Capital Humano" ubicada en Torre Insignia 9° piso Avenida Insurgentes Norte 423, Conjunto Urbano Nonoalco - Tlatelolco, Delegacion Cuauhtemoc, Ciudad de Mexico. https://www.transparencia.cdmx.gob.mx/servicios-de-salud-publica-del-distrito-federal</t>
  </si>
  <si>
    <t>Al cierre del 2024, se espera tener una eficiente programacion de los gastos administrativos para la operacion de los Servicios de Salud Publica, lo que representaria un avance en el indicador del 100%.</t>
  </si>
  <si>
    <t>Servicios de Salud Publica cuenta con los recursos necesarios para el buen desarrollo de sus funciones, al cumplir debidamente con la programacion de los gastos administrativos.</t>
  </si>
  <si>
    <t>Lic. Juan Carlos Espinosa Tapia</t>
  </si>
  <si>
    <t>Subdirector de Administracion de Capital Humano</t>
  </si>
  <si>
    <t>Porcentaje que mide el avance de cumplimiento de pagos por demandas laborales a los Servicios de Salud Publica</t>
  </si>
  <si>
    <t>(Total de laudos o demandas laborales pagados/Total de laudos o demandas laborales emitidos por la Junta de Conciliacion y Arbitraje) * 100)</t>
  </si>
  <si>
    <t>La informacion se encontrara disponible en la pagina de los Servicios de Salud Publica. https://www.transparencia.cdmx.gob.mx/servicios-de-salud-publica-del-distrito-federal</t>
  </si>
  <si>
    <t>Al cierre del 2024, se espera tener un avance en el indicador del 100%, derivado de contar con los suficientes recursos para cumplir con los pagos de 10 laudos emitidos por la Junta de Conciliacion y Arbitraje.</t>
  </si>
  <si>
    <t>Servicios de Salud Publica cuenta con los recursos necesarios para cubrir las obligaciones judiciales al cumplir debidamente con los procesos de programacion y presupuestacion.</t>
  </si>
  <si>
    <t>Pago de demandas atendidas en el ejercicio fiscal 2023</t>
  </si>
  <si>
    <t>Licenciado Jose Eduardo Reyes Delgadillo</t>
  </si>
  <si>
    <t>31C000</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</si>
  <si>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</si>
  <si>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</si>
  <si>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La Ciudad de Mexico es por excelencia una ciudad plurietnica, pluricultural con mayor riqueza en el pais donde se hablan 55 lenguas indigenas, ademas de tener la mayor proporcion nacional de espacios culturales, donde la diversidad de ideas y manifestaciones convergen en un espacio urbano limitado debido a que su patrimonio cultural se concentra en 4 de las 16 Alcaldias de la Ciudad de Mexico, siendo Cuauhtemoc, Benito Juarez, Coyoacan y Miguel Hidalgo las demarcaciones con mayor infraestructura cultural. Es tambien la Entidad Federativa con mayor concentracion de poblacion, en la cual 4,805,017 son mujeres y 4,404,927 son hombres, sumando un total de 9,209,944 habitantes. En ese sentido, la cultura como campo amplio de saberes y conocimientos se entiende como un espacio abierto que incide en todas las esferas de la vida publica y privada para construir los modos de expresion de la poblacion, desde la educacion, los habitos de salud y alimentacion, las formas de ver el mundo y como las personas se relacionan con su entorno. Considerando lo anterior, se puede decir que el acceso a la cultura es un factor clave para el desarrollo humano de las personas y de la propia Ciudad. A pesar de la riqueza cultural y patrimonial de que se dispone en la Ciudad de Mexico, no existe equidad en el acceso a los bienes y servicios culturales para todas las personas que habitan en la Ciudad de Mexico, debido a la desigualdad en la concentracion de espacios culturales, en especifico de aquellas poblaciones de atencion prioritaria que habitan en zonas con un indice de desarrollo social bajo y muy bajo, a los cuales se les restringe el acceso y disfrute de las expresiones culturales o el desarrollo de oportunidades para el ejercicio de las artes. Esta situacion se da por diversos factores, entre los que destacan la lejania de los principales centros culturales y sus costos; lo que conlleva a que se vulnere su ejercicio de derecho a la cultura, el crecimiento de conflictos sociales propios de la insatisfaccion personal y la falta de solidaridad comunitaria que, a su vez, generan entornos propicios a la discriminacion, a problematicas como las adicciones y a distintas expresiones de violencia. Aunado a lo anterior, las organizaciones sociales perciben que no existen las condiciones necesarias para sostener proyectos culturales al alcance de sus bolsillos, ni cuentan con el acompañamiento para la sostenibilidad de espacios permanentes desde la autonomia y la libertad creativa, que garantice el derecho a elegir y manifestar la cultura. En ese sentido, la Secretaria de Cultura a traves de sus actividades culturales y artisticas buscara abrir todas las formas de acceso al conocimiento de la diversidad cultural y las expresiones artisticas con el objeto de que la poblacion de la Ciudad de Mexico pueda participar en la vida cultural a traves de la creacion de nuevos programas culturales para que esten presentes en todos los espacios disponibles, atendiendo a los sectores sociales menos favorecidos, ubicados en contextos de marginalidad y exclusion, asi como el fortalecimiento de sus capacidades que les permitan acceder a mejores niveles de bienestar y una mejor calidad de vida.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</si>
  <si>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</si>
  <si>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E175</t>
  </si>
  <si>
    <t>077</t>
  </si>
  <si>
    <t>Promocion y fomento de los derechos culturales</t>
  </si>
  <si>
    <t>Insuficiente acceso a las actividades culturales y artisticas para los habitantes de la Ciudad de Mexico.</t>
  </si>
  <si>
    <t>Suficiente acceso a las actividades culturales y artisticas para los habitantes de la Ciudad de Mexico.</t>
  </si>
  <si>
    <t>1. Conservar y promover el Patrimonio Cultural de la Ciudad de Mexico como seña de identidad de America Latina.2. Facilitar el acceso a servicios artisticos y culturales que contribuyan al libre y pleno desarrollo de los derechos culturales de los habitantes de la Ciudad de Mexico. 3. Fortalecer el desarrollo de procesos de enseñanza y aprendizaje en diferentes disciplinas artisticas que contribuyan al desarrollo integral y profesional de niños, jovenes y adultos.</t>
  </si>
  <si>
    <t>La poblacion ejerce plenamente sus derechos culturales permitiendo su desarrollo integral y bienestar para la mejora de su calidad de vida.</t>
  </si>
  <si>
    <t>Indice que mide el avance de las actividades que llevan a cabo para el fortalecimiento de los derechos culturales de la poblacion objetivo</t>
  </si>
  <si>
    <t>((Total de eventos culturales realizados/Eventos programados) *20%) + (Total de actividades academicas artistico-culturales realizadas/Total de actividades academicas artistico-culturales programadas) * 14%) + (Total de actividades de la Orquesta Filarmonica realizadas/ Total de actividades de la Orquesta Filarmonica programadas) * 13.2%) + (Total de actividades en materia de patrimonio cultural e historico realizadas/ Total de actividades en materia de patrimonio cultural e historico programadas) * 13.2%) + (Total de eventos y presentaciones en teatros y espacio publicos realizados/ Total de eventos y presentaciones en teatros y espacio publicos programados) * 13.2%) + (Total de actividades de promocion del desarrollo cultural comunitario y de proyectos artistico-culturales realizadas/Total de actividades de promocion del desarrollo cultural comunitario y de proyectos artistico-culturales programadas) * 13.2%) + (Difusion de eventos y actividades culturales realizadas/ Difusion de eventos y actividades culturales programada) * 13.2%))</t>
  </si>
  <si>
    <t>Actividades de fortalecimiento de los derechos culturales en la Ciudad de Mexico.Pagina de transparencia de la Secretaria de Cultura: https://www.transparencia.cdmx.gob.mx/secretaria-de-cultura</t>
  </si>
  <si>
    <t>Al cierre del 2024, se espera tener para los habitantes de la Ciudad de Mexico un incremento del 10% en el acceso a las actividades culturales y artisticas, derivado del cumplimiento de las actividades realizadas para el desarrollo y promocion de la cultura en la Ciudad de Mexico.</t>
  </si>
  <si>
    <t>Los habitantes de la Ciudad de Mexico participan y disfrutan del ejercicio efectivo y pleno de los derechos culturales desarrollando el sentido de pertenencia y respeto lo que genera la convivencia urbana y bienestar para una mejor calidad de vida.</t>
  </si>
  <si>
    <t>Realizacion de festivales, fiestas, ferias, eventos especiales y de gran formato artistico-culturales comunitarios</t>
  </si>
  <si>
    <t>Argel Gomez Concheiro</t>
  </si>
  <si>
    <t>Director General de Grandes Festivales Comunitarios</t>
  </si>
  <si>
    <t>Actividades academicas artistico-culturales realizadas en los centros y espacios educativos a cargo de la dependencia</t>
  </si>
  <si>
    <t>Miviam Ruiz Perez</t>
  </si>
  <si>
    <t>Directora Ejecutiva de Educacion Artistica y Cultura Comunitaria</t>
  </si>
  <si>
    <t>Conciertos, recitales y actividades operativas realizadas de la Orquesta Filarmonica de la Ciudad de Mexico</t>
  </si>
  <si>
    <t>Jose Maria Serralde Ruiz</t>
  </si>
  <si>
    <t>Director de Orquesta Filarmonica de la Ciudad de Mexico</t>
  </si>
  <si>
    <t>Actividades de patrimonio cultural e historico realizadas, tales como paseos historicos, visitas guiadas, declaratorias, entre otros</t>
  </si>
  <si>
    <t>Francisco Javier Martinez Ramirez</t>
  </si>
  <si>
    <t>Director General de Patrimonio Historico, Artistico y Cultural</t>
  </si>
  <si>
    <t>Eventos y presentaciones escenicas en teatros y espacios publicos de la Ciudad de Mexico realizados</t>
  </si>
  <si>
    <t>Angel Ancona Resendez</t>
  </si>
  <si>
    <t>Director del Sistema de Teatros de la Ciudad de Mexico</t>
  </si>
  <si>
    <t>Promocion del desarrollo cultural comunitario y de proyectos artistico-culturales</t>
  </si>
  <si>
    <t>Rita Magali Cadena Amador; Liliana Saldaña Lobera</t>
  </si>
  <si>
    <t>Directora General de Vinculacion Cultural Comunitaria; Directora de Control Institucional</t>
  </si>
  <si>
    <t>Difusion de eventos y actividades culturales</t>
  </si>
  <si>
    <t>Roberto Cruz Guerrero Torres</t>
  </si>
  <si>
    <t>Coordinador de Promocion y Difusion Cultural</t>
  </si>
  <si>
    <t>S012</t>
  </si>
  <si>
    <t>Deficientes procesos participativos y dialogales para el fortalecimiento cultural comunitario de las zonas con mayor indice de vulnerabilidad de la Ciudad de Mexico.</t>
  </si>
  <si>
    <t>Eficientes procesos participativos y dialogales para el fortalecimiento cultural comunitario de las zonas con mayor indice de vulnerabilidad de la Ciudad de Mexico.</t>
  </si>
  <si>
    <t>Poblacion que habita en las zonas con mayor indice de vulnerabilidad de la Ciudad de Mexico.</t>
  </si>
  <si>
    <t>1. Promover el ejercicio de derechos culturales a traves de la participacion y la creatividad de las comunidades. 2. Impulsar iniciativas o proyectos culturales independientes para la realizacion de proyectos de desarrollo cultural comunitario y de activacion cultural comunitaria en colonias, barrios, pueblos y el espacio publico de la Ciudad de Mexico. 3. Generar espacios de dialogo para la construccion de comunidades colaborativas e inclusivas con acompañamiento a proyectos artistico-culturales de iniciativa ciudadana.</t>
  </si>
  <si>
    <t>La poblacion de la Ciudad de Mexico, participa comunitariamente en los eventos y dialogos culturales que permite afianzar su identidad cultural, diversidad de expresion y reconocimiento del arte como un derecho fundamental.</t>
  </si>
  <si>
    <t>Indice que mide el avance de las actividades que llevan a cabo para el fortalecimiento de los derechos culturales a traves de los apoyos otorgados y la participacion de la poblacion objetivo.</t>
  </si>
  <si>
    <t>((Numero de apoyos pagados a facilitadores/ Numero de apoyos programados a facilitadores) * 34%) + (Numero de apoyos pagados a proyectos de desarrollo/Numero de apoyos programados a proyectos de desarrollo) *33%) + (Numero de actividades artistico-culturales y espacios de dialogo realizados/Numero de actividades artistico-culturales y espacios de dialogo programados) * 33%))</t>
  </si>
  <si>
    <t>Informes en resguardo de la Direccion de Desarrollo Cultural. Pagina de transparencia de la Secretaria de Cultura: https://www.transparencia.cdmx.gob.mx/secretaria-de-cultura</t>
  </si>
  <si>
    <t>Al cierre del 2024, se espera un incremento del 10%, en los procesos participativos y dialogales para el fortalecimiento cultural comunitario en la Ciudad de Mexico, derivado del cumplimiento del otorgamiento de apoyos y realizacion de actividades artistico-culturales y espacios de dialogo.</t>
  </si>
  <si>
    <t>La poblacion con mayor indice de vulnerabilidad de la Ciudad de Mexico cuenta con mas y mejores espacios publicos culturales con la participacion comunitaria para el disfrute de eventos y dialogos culturales reconociendo la diversidad de expresion y el arte como un derecho fundamental para todos.</t>
  </si>
  <si>
    <t>Apoyos economicos entregados a los facilitadores de servicios.</t>
  </si>
  <si>
    <t>Edgar Armando Chavez Jorge</t>
  </si>
  <si>
    <t>Director de Desarrollo Cultural Comunitario</t>
  </si>
  <si>
    <t>Apoyos economicos entregados a los proyectos de desarrollo y/o activacion cultural comunitaria.</t>
  </si>
  <si>
    <t>Actividades artistico-culturales realizadas y espacios de dialogo generados.</t>
  </si>
  <si>
    <t>S051</t>
  </si>
  <si>
    <t>219</t>
  </si>
  <si>
    <t>Promotores culturales</t>
  </si>
  <si>
    <t>Insuficiente oferta de actividades culturales asequibles a la poblacion con indice de desarrollo social bajo y muy bajo de la Ciudad de Mexico.</t>
  </si>
  <si>
    <t>Suficiente oferta de actividades culturales asequibles a la poblacion con indice de desarrollo social bajo y muy bajo de la Ciudad de Mexico.</t>
  </si>
  <si>
    <t>Poblacion con indice de desarrollo social bajo y muy bajo de la Ciudad de Mexico.</t>
  </si>
  <si>
    <t>1. Propiciar la colaboracion comunitaria en el planteamiento, diseño y ejecucion de las diferentes actividades culturales. 2. Promover y fomentar la cultura y el arte mediante el otorgamiento de servicios culturales localizadas en zonas con indice de desarrollo socioeconomico bajo y muy bajo en cada una de las alcaldias de la Ciudad de Mexico.</t>
  </si>
  <si>
    <t>Las personas que habitan en las zonas con rezago social de la Ciudad de Mexico, ejercen su derecho a la cultura mejorando su calidad y nivel de vida.</t>
  </si>
  <si>
    <t>Indice que mide el avance de las actividades que llevan a cabo para el fortalecimiento de los derechos culturales de la poblacion objetivo.</t>
  </si>
  <si>
    <t>((Numero de apoyos pagados a facilitadores/ Numero de apoyos programados a facilitadores) * 50%) + (Numero de actividades artistico-culturales realizadas/Numero de actividades artistico-culturales programadas) * 50%))</t>
  </si>
  <si>
    <t>Informes en resguardo de la Direccion de Desarrollo Cultural Comuntario. Pagina de transparencia de la Secretaria de Cultura: https://www.transparencia.cdmx.gob.mx/secretaria-de-cultura</t>
  </si>
  <si>
    <t>Al cierre del 2024, se espera un incremento del 10% en la oferta de actividades culturales asequibles a la poblacion con indice de desarrollo bajo, derivado del otorgamiento de apoyos y realizacion de actividades culturales.</t>
  </si>
  <si>
    <t>La Secretaria de Cultura garantiza el derecho a la cultura mediante la realizacion de actividades que promueven y permiten construir con la comunidad espacios publicos culturales y de dialogo, lo cual disminuye las brechas de desigualdad y centralizacion en materia de cultura de la Ciudad de Mexico, fomentando el derecho a la cultura para todos.</t>
  </si>
  <si>
    <t>Actividades artistico-culturales realizadas de manera presencial o a traves de medios digitales.</t>
  </si>
  <si>
    <t>S057</t>
  </si>
  <si>
    <t>220</t>
  </si>
  <si>
    <t>Gestion de talleres de artes y oficios</t>
  </si>
  <si>
    <t>Abandono de los oficios comunitarios como medio de transmision de conocimiento y cultura de los habitatantes en zonas con mayores indices de marginalidad y pobreza de la Ciudad de Mexico.</t>
  </si>
  <si>
    <t>Rescate de los oficios comunitarios como medio de transmision de conocimiento y cultura de los habitatantes en zonas con mayores indices de marginalidad y pobreza de la Ciudad de Mexico.</t>
  </si>
  <si>
    <t>Poblacion que habita en zonas con mayores indices de marginalidad y pobreza de la Ciudad de Mexico.</t>
  </si>
  <si>
    <t>1. Contribuir al pleno ejercicio de los derechos culturales a partir de la creacion de una red de talleristas y monitores que amplien la oferta de actividades de formacion artistica y cultural gratuitas y accesibles para la poblacion que habita en las 16 Alcaldias de la Ciudad de Mexico. 2. Fomentar de forma igualitaria la cultura, las artes y oficios comunitarios en espacios fisicos y digitales.</t>
  </si>
  <si>
    <t>La poblacion con mayor indice de marginalidad y pobreza retoma el conocimiento de artes y oficios revalorando las tradiciones y costumbres en la Ciudad de Mexico.</t>
  </si>
  <si>
    <t>Indice que mide el avance de la entrega de apoyos a facilitadores y de la imparticion de talleres culturales.</t>
  </si>
  <si>
    <t>((Numero de apoyos pagados a facilitadores/ Numero de apoyos programados a facilitadores) * 50%) + (Numero de talleres de artes y oficios realizadas/Numero de talleres de artes y oficios programados) * 50%))</t>
  </si>
  <si>
    <t>Informes en resguardo de la Direccion de Vinculacion Cultural. Pagina de transparencia del Instituto de la Secretaria de Cultura: https://www.transparencia.cdmx.gob.mx/secretaria-de-cultura</t>
  </si>
  <si>
    <t>Al cierre del 2024, se espera un incremento del 10% en el rescate de los oficios comunitarios culturales, derivado del cumplimiento de los apoyos entregados y de la imparticion de los talleres de artes y oficios.</t>
  </si>
  <si>
    <t>La poblacion con mayor indice de marginalidad y pobreza tiene acceso y participa en la vida cultural de la Ciudad de Mexico retomando el conocimiento de artes y oficios fortaleciendo sus capacidades creativas y revalora las tradiciones y costumbres para una mejor calidad de vida.</t>
  </si>
  <si>
    <t>Hector Pulido Vega</t>
  </si>
  <si>
    <t>Director de Vinculacion Cultural</t>
  </si>
  <si>
    <t>Imparticion de talleres de artes y oficios</t>
  </si>
  <si>
    <t>U014</t>
  </si>
  <si>
    <t>Insuficientes oportunidades de desarrollo de proyectos artistico-culturales a las asociaciones civiles y creadores del desarrollo cultural en la Ciudad de Mexico.</t>
  </si>
  <si>
    <t>Suficientes oportunidades de desarrollo de proyectos artistico-culturales a las asociaciones civiles y creadores del desarrollo cultural en la Ciudad de Mexico.</t>
  </si>
  <si>
    <t>Asociaciones civiles y creadores del desarrollo cultural en la Ciudad de Mexico.</t>
  </si>
  <si>
    <t>1.Fomentar el ejercicio de los derechos culturales de los habitantes y visitantes de la Ciudad de Mexico. 2. Financiar nuevos proyectos a asociaciones civiles sin fines de lucro y creadores para el desarrollo de actividades artisticas y culturales en beneficio de la poblacion de la Ciudad de Mexico.</t>
  </si>
  <si>
    <t>Los habitantes y visitantes de la Ciudad de Mexico ejercen sus derechos culturales y hacen de la cultura y las artes un factor de desarrollo sostenible para mejorar su calidad de vida.</t>
  </si>
  <si>
    <t>Indice que mide el avance de los apoyos otorgados a asociaciones civiles y estimulos a creadores artistico-culturales.</t>
  </si>
  <si>
    <t>((Total de apoyos entregados a asociaciones civiles/Total de apoyos programados a asociaciones civiles) *50%) + (Total de estimulos entregados a creadores artistico-culturales realizados/Total de estimulos a creadores artistico-culturales programadas) * 50%))</t>
  </si>
  <si>
    <t>Sistemas de informacion de la Secretaria de Cultura (PAT, SISEC; SICOPI): http://sisec.cultura.df.gob.mx/pat/</t>
  </si>
  <si>
    <t>Al cierre del 2024, se espera un incremento del 10% en el ofrecimiento de oportunidades de desarrollo de proyectos artistico-culturales, derivado del cumplimiento de los apoyos y estimulos entregados a asociaciones civiles y creadores artisticos-culturales.</t>
  </si>
  <si>
    <t>Se fortalece el acceso y la participacion de la ciudadania en la vida artistico-cultural, a traves de los apoyos y estimulos a los proyectos desarrollados por las asociaciones civiles y creadores en la Ciudad de Mexico.</t>
  </si>
  <si>
    <t>Apoyos y/o reconocimientos entregados a asociaciones civiles para el desarrollo de proyectos artistico-culturales.</t>
  </si>
  <si>
    <t>Jorge Muciño Arias</t>
  </si>
  <si>
    <t>Director General de Gestion Institucional y Cooperacion Cultural</t>
  </si>
  <si>
    <t>Estimulos y/o reconocimientos entregados a creadores artistico-culturales.</t>
  </si>
  <si>
    <t>Deficiente programacion para los gastos administrativos necesarios para la operacion de la Secretaria de Cultura de la Ciudad de Mexico.</t>
  </si>
  <si>
    <t>Eficiente programacion para los gastos administrativos necesarios para la operacion de la Secretaria de Cultura de la Ciudad de Mexico.</t>
  </si>
  <si>
    <t>Areas administrativas y operativas de la Secretaria de Cultura de la Ciudad de Mexico (Direcciones Generales, Direcciones Ejecutivas, Direcciones de area, Coordinaciones y Gerencias)</t>
  </si>
  <si>
    <t>La Secretaria de Cultura cuenta con los recursos necesarios para el buen desarrollo de sus funciones</t>
  </si>
  <si>
    <t>Indice que mide el avance de las acciones administrativas que se llevan a cabo en la Secretaria de Cultura.</t>
  </si>
  <si>
    <t>Acciones Administrativas de la Secretaria de Cultura. Pagina de transparencia de la Secretaria de Cultura: https://www.transparencia.cdmx.gob.mx/secretaria-de-cultura</t>
  </si>
  <si>
    <t>Al cierre de 2024, se continuara teniendo una eficiente programacion de los gastos administrativos para la operacion de la Secretaria de Cultura, lo que representaria un incremento en el avance del indicador del 10%.</t>
  </si>
  <si>
    <t>La Secretaria de la Cultura cuenta con los recursos necesarios para el buen desarrollo de sus funciones, al cumplir debidamente con la programacion de los gastos administrativos.</t>
  </si>
  <si>
    <t>Lic. Maria Guadalupe Moreno Saldaña</t>
  </si>
  <si>
    <t>La Secretaria de Cultura de la Ciudad de Mexico</t>
  </si>
  <si>
    <t>La Secretaria de Cultura cuenta con los recursos necesarios para cubrir con las obligaciones judiciales sin riesgos para su operacion.</t>
  </si>
  <si>
    <t>Porcentaje de avance del cumplimiento del pago de laudos</t>
  </si>
  <si>
    <t>Pagina de transparencia de la Secretaria de Cultura: https://www.transparencia.cdmx.gob.mx/secretaria-de-cultura</t>
  </si>
  <si>
    <t>La Secretaria de la Cultura cuenta con los recursos necesarios para cubrir con las obligaciones judiciales al cumplir debidamente con los procesos de programacion y presupuestacion.</t>
  </si>
  <si>
    <t>Insuficiente difusion de los protocolos en materia de proteccion civil a las personas servidoras publicas de la Secretaria de Cultura de la Ciudad de Mexico.</t>
  </si>
  <si>
    <t>Suficiente difusion de los protocolos en materia de proteccion civil a las personas servidoras publicas de la Secretaria de Cultura de la Ciudad de Mexico.</t>
  </si>
  <si>
    <t>Personas servidoras publicas de la Secretaria de Cultura en la Ciudad de Mexico.</t>
  </si>
  <si>
    <t>Crear una cultura de proteccion civil en las personas servidoras publicas de la Secretaria de Cultura, para poder actuar ante un posible fenomeno natural y/o antropogenico para salvaguardar su integridad y la de los visitantes.</t>
  </si>
  <si>
    <t>Personas servidoras publicas de la Secretaria de Cultura conocen y ponen en practica los conocimientos adquiridos sobre Proteccion Civil ante una emergencia o desastre para salvaguardar su vida y la de los visitantes.</t>
  </si>
  <si>
    <t>Indice que mide el avance de las capacitaciones, compra e instalacion de material en materia de proteccion civil</t>
  </si>
  <si>
    <t>Personas servidoras publicas de la Secretaria de Cultura ponen en practica los conocimientos de Proteccion Civil ante una emergencia para salvaguardar su propia vida, la de los visitantes y de los bienes.</t>
  </si>
  <si>
    <t>Adquisicion e instalacion de equipamiento en materia de proteccion civil en las instalaciones de la Secretaria de Cultura.</t>
  </si>
  <si>
    <t>31PDMP</t>
  </si>
  <si>
    <t>Producir y transmitir contenidos de calidad en temas culturales, educativos, informativos y de entretenimiento que contribuyan al fortalecimiento de la identidad y sentido de pertenencia de la poblacion de la Ciudad de Mexico con respecto a la multiculturalidad y al ejercicio de los Derechos Humanos mediante la participacion ciudadana y la libertad de expresion.</t>
  </si>
  <si>
    <t>Consolidarse como un organismo publico, democratico y popular lider en comunicaciones para la poblacion de la ciudad de Mexico con personal profesional y altamente capacitado, equipo y tecnologia de punta, para cumplir con su objetivo con la mejor calidad, responsabilidad y compromiso social con cobertura total en la geografia de la ciudad; asi como ampliar su presencia en el pais y en el extranjero, mediante la produccion de programas de excelencia creando el vinculo de interaccion con la audiencia donde la poblacion se identifique y exprese libremente su opinion; asimismo, coadyuvar a la democratizacion de los medios de comunicacion y el respeto irrestricto a los Derechos Humanos.</t>
  </si>
  <si>
    <t>De acuerdo con el Censo Nacional de Poblacion y Vivienda 2020, en la Ciudad de Mexico habitan 9,209,944 personas (52.2 por ciento son mujeres y 47.8 por ciento son hombres), y con la encuesta nacional de consumo de contenidos audiovisuales del Instituto Federal de Telecomunicaciones (2019), en localidades urbanas el 95 por ciento de los hogares cuentan con al menos un televisor, siendo la noticias, peliculas, telenovelas, deportes y series los programas que se ven con mayor frecuencia. Por otro lado, de acuerdo con la Encuesta Nacional de Habitos y Consumo Cultural de la Coordinacion de Difusion Cultural de la UNAM (2020), el cuarto medio de informacion por el cual la poblacion mexicana se entera de actividades culturales es la television (42.95 por ciento), de acuerdo con este instrumento los medios electronicos tradicionales siguen brindando informacion cultural. Sin embargo, continua siendo importante la puesta en marcha de acciones para que los medios de comunicacion logren constituirse como mecanismos efectivos, abiertos y autonomos de informacion y comunicacion cultural, asi como para fortalecer las tecnologias de la informacion en aras de consolidar estrategias efectivas para la divulgacion cultural entre la poblacion de la Ciudad de Mexico. En este sentido, y contribuyendo al cumplimiento del Eje 4 Ciudad de Mexico Capital Cultural de America del Programa General de Gobierno 2019-2024, cobra gran importancia la labor actual del Servicio de Medios Publicos de la Ciudad de Mexico, para ofrecer contenidos audiovisuales criticos y veraces, que coadyuven en la promocion de habitos, practicas y consumos culturales basados en la diversidad de ideas, la libertad creativa y la pluralidad de expresiones artisticas.</t>
  </si>
  <si>
    <t>1. Transmitir y difundir como medio multiplataforma, contenidos audiovisuales que promueven los derechos de acceso a la informacion y la libertad de expresion sobre temas culturales, politicos, economicos y sociales que contribuyan a fortalecer la identidad de la poblacion de la Ciudad de Mexico. 2. Enriquecer la parrilla de programacion, a traves de acuerdos interinstitucionales, convenios y otros instrumentos que favorezcanla adquisicion, intercambio o coproduccion de materiales educativos, cientificos, culturales, informativos nacionales e internacionales. 3. Promover el aumento del alcance y la fidelidad de las audiencias mediante estrategias multiplataforma que incentiven la difusion y promocion de la programacion y contribuyan a generar una interaccion pertinente y oportuna con las mismas. 4. Difundir las actividades y servicios del sector publico, civil y comunitario que pudieran ser del interes de la poblacion de la Ciudad de Mexico, en virtud de un beneficio social y comunitario. 5. Incentivar la participacion ciudadana de los diferentes sectores sociales, culturales y economicos de la poblacion de la Ciudad de Mexico en la creacion y produccion audiovisual. 6. Comercializar e intercambiar servicios de diseño, produccion, transmision y difusion que permitan optimizar la suficiencia y distribucion de recursos materiales, financieros y capital humano propios de acuerdo con las capacidades institucionales.</t>
  </si>
  <si>
    <t>E048</t>
  </si>
  <si>
    <t>061</t>
  </si>
  <si>
    <t>Preservacion, produccion y difusion de material de audio y audiovisual</t>
  </si>
  <si>
    <t>Insuficiente oferta de contenidos audiovisuales que promuevan el acceso a la cultura de la poblacion de la Ciudad de Mexico.</t>
  </si>
  <si>
    <t>Suficiente oferta de contenidos audiovisuales que promuevan el acceso a la cultura de la poblacion de la Ciudad de Mexico.</t>
  </si>
  <si>
    <t>Producir, gestionar y transmitir contenidos audiovisuales de opinion, comunitarios y entretenimiento propios y externos, que promuevan el acceso al arte y la cultura desde una vision plural, transformadora e incluyente.</t>
  </si>
  <si>
    <t>Los habitantes de la Ciudad de Mexico acceden a contenidos audiovisuales de caracter cultural y artistico que promueven los derechos culturales para mejorar la calidad de vida.</t>
  </si>
  <si>
    <t>Indice que mide el avance de programas producidos y coproducidos con contenido cultural, informativo y artistico.</t>
  </si>
  <si>
    <t>((Total de programas producidos y coproducidos /Total programas programados) * 50%) + (Total programas transmitidos por television/Total de programas de television programados para transmitir) * 50%))</t>
  </si>
  <si>
    <t>Base de Registro de Catalogacion de la Direccion de Programacion, Produccion y Vinculacion. Pagina de transparencia del Servicio de Medios Publicos de la Ciudad de Mexico: https://www.transparencia.cdmx.gob.mx/sistema-de-radio-y-television-digital-del-gobierno-del-distrito-federal</t>
  </si>
  <si>
    <t>Al cierre del 2024, se espera tener un incremento del 10% en el cumplimiento de la produccion y transmision de contenidos audiovisuales que promueven el acceso a la cultura..</t>
  </si>
  <si>
    <t>La poblacion de la Ciudad de Mexico recibe contenidos audiovisuales por señal radiodifundida que incentiva su acceso a la informacion y el entretenimiento cultural y educativo, promoviendo los derechos culturales para mejorar su calidad de vida.</t>
  </si>
  <si>
    <t>Programas de television producidos y coproducidos.</t>
  </si>
  <si>
    <t>Maria Olimpia Velasco Mora</t>
  </si>
  <si>
    <t>Directora de Programacion, Produccion y Vinculacion</t>
  </si>
  <si>
    <t>Transmision de programas de television.</t>
  </si>
  <si>
    <t>Alejandro Hercules Arellano Lujan</t>
  </si>
  <si>
    <t>Director de Operacion Tecnica</t>
  </si>
  <si>
    <t>Deficiente programacion para los gastos administrativos necesarios para la operacion del Servicio de Medios Publicos de la Ciudad de Mexico.</t>
  </si>
  <si>
    <t>Eficiente programacion para los gastos administrativos necesarios para la operacion del Servicio de Medios Publicos de la Ciudad de Mexico.</t>
  </si>
  <si>
    <t>Areas administrativas y operativas del Servicio de Medios Publicos de la Ciudad de Mexico (Direcciones Generales, Direcciones Ejecutivas, Direcciones de area, Coordinaciones y Gerencias)</t>
  </si>
  <si>
    <t>Indice que mide el avance en la adquisicion de materiales, insumos y suministros para el desempeño de las actividades administrativas y del pago de servicios generales, servicios profesionales, conservacion y mantenimiento del inmueble, asi como servicios de difusion.</t>
  </si>
  <si>
    <t>Acciones Administrativas de SMP. Pagina de transparencia del Servicio de Medios Publicos de la Ciudad de Mexico: https://www.transparencia.cdmx.gob.mx/sistema-de-radio-y-television-digital-del-gobierno-del-distrito-federal</t>
  </si>
  <si>
    <t>Al cierre del 2024, se continuara con una eficiente programacion de los gastos administrativos para la operacion del Servicio de Medios Publicos lo que representara un incremento en el avance en el indicador del 10%.</t>
  </si>
  <si>
    <t>El Servicio de Medios Publicos administran los recursos financieros y materiales necesarios para que las Unidades Administrativas cumplan con la produccion, transmision y difusion de contenidos audiovisuales.</t>
  </si>
  <si>
    <t>Nancy Balderas Hurtado</t>
  </si>
  <si>
    <t>El Servicio de Medios Publicos de la Ciudad de Mexico.</t>
  </si>
  <si>
    <t>El Servicio de Medios Publicos cuenta con los recursos necesarios para cubrir con las obligaciones judiciales sin riesgos para su operacion.</t>
  </si>
  <si>
    <t>Porcentaje de pagos de laudos efectuados.</t>
  </si>
  <si>
    <t>Pagina de transparencia del Servicio de Medios Publicos de la Ciudad de Mexico:https://www.transparencia.cdmx.gob.mx/sistema-de-radio-y-television-digital-del-gobierno-del-distrito-federal</t>
  </si>
  <si>
    <t>El Servicio de Medios Publicos cuenta con los recursos financieros para dar cumplimiento a las obligaciones del mismo, al cumplir debidamente con los procesos de programacion y presupuestacion.</t>
  </si>
  <si>
    <t>Pago de laudos del SMPCDMX</t>
  </si>
  <si>
    <t>Insuficientes mecanismos de prevencion y mitigacion de riesgos naturales o antropicos que afectan a las personas servidoras publicas del Servicio de Medios Publicos de la Ciudad de Mexico.</t>
  </si>
  <si>
    <t>Suficientes mecanismos de prevencion y mitigacion de riesgos naturales o antropicos que afectan a las personas servidoras publicas del Servicio de Medios Publicos de la Ciudad de Mexico.</t>
  </si>
  <si>
    <t>Personas servidoras publicas del Servicio de Medios Publicos de la Ciudad de Mexico.</t>
  </si>
  <si>
    <t>Crear una cultura de proteccion civil en las personas servidoras publicas del Servicio de Medios Publicos de la Ciudad de Mexico, para poder actuar ante un posible fenomeno natural y/o antropogenico para salvaguardar su integridad y la de sus visitantes.</t>
  </si>
  <si>
    <t>El Servicio de Medios Publicos de la Ciudad de Mexico cuenta con mecanismos institucionales pertinentes y personal sensibilizado para la gestion integral de riesgos y proteccion civil para salvaguardar su vida.</t>
  </si>
  <si>
    <t>Indice que mide el avance de acciones en materia de prevencion, atencion y mitigacion de riesgos.</t>
  </si>
  <si>
    <t>((Total de labores de acondicionamiento de instalaciones de los Foros y de las areas de produccion realizadas en materia de proteccion civil/Total de labores de acondicionamiento de instalaciones de los Foros y de las areas de produccion programadas en materia de proteccion civil) * 50%) + (Total de insumos adquiridos/Total de insumos programados) * 50%))</t>
  </si>
  <si>
    <t>Al cierre del 2024, se espera un incremento del 10% en el numero instalaciones de los foros y areas de produccion acondicionadas y del abastecimiento de insumos en materia de proteccion civil.</t>
  </si>
  <si>
    <t>El SMPCDMX cuenta con mecanismos institucionales y una cultura organizacional para la gestion integral de riesgos y proteccion civil para salvaguardar su vida.</t>
  </si>
  <si>
    <t>Acondicionamiento de instalaciones de los foros y de las areas de produccion para la prevencion de riesgos.</t>
  </si>
  <si>
    <t>Abastecimiento de insumos para la prevencion de riesgos.</t>
  </si>
  <si>
    <t>31PFMA</t>
  </si>
  <si>
    <t>Contribuir a la preservacion y difusion del arte popular mexicano entre los habitantes de la Ciudad de Mexico y del pais, realizando actividades culturales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</si>
  <si>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</si>
  <si>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La Ciudad de Mexico es por excelencia una ciudad plurietnica, pluricultural con mayor riqueza en el pais donde se hablan 55 lenguas indigenas, ademas de tener la mayor proporcion nacional de espacios culturales, donde la diversidad de ideas y manifestaciones convergen en un espacio urbano limitado debido a que su patrimonio cultural se concentra en 4 de las 16 Alcaldias de la Ciudad de Mexico, siendo Cuauhtemoc, Benito Juarez, Coyoacan y Miguel Hidalgo las demarcaciones con mayor infraestructura cultural. Es tambien la Entidad Federativa con mayor concentracion de poblacion, en la cual 4,805,017 son mujeres y 4,404,927 son hombres, sumando un total de 9,209,944 habitantes. Por otro lado, ingresaron a la entidad 308,686 personas provenientes de otras entidades, hablantes de alguna lengua indigena asciende a 125,153 personas y 186,914 personas se auto reconoce como afromexicana, ejemplo de que en la Ciudad cohabitan personas originarias de diferentes estados o paises. En ese sentido, la cultura como campo amplio de saberes y conocimientos se entiende como un espacio abierto que incide en todas las esferas de la vida publica y privada para construir los modos de expresion de la poblacion, desde la educacion, los habitos de salud y alimentacion, las formas de ver el mundo y como las personas se relacionan con su entorno. Considerando lo anterior, se puede decir que el acceso a la cultura es un factor clave para el desarrollo humano de las personas y de la propia Ciudad. A pesar de la riqueza cultural y patrimonial de que se dispone en la Ciudad de Mexico, no existe equidad en el acceso a los bienes y servicios culturales para todas las personas que habitan en la Ciudad de Mexico, debido a la desigualdad en la concentracion de espacios culturales, en especifico de aquellas poblaciones de atencion prioritaria que habitan en zonas con un indice de desarrollo social bajo y muy bajo, a los cuales se les restringe el acceso y disfrute de las expresiones culturales o el desarrollo de oportunidades para el ejercicio de las artes. Esta situacion se da por diversos factores, entre los que destacan la lejania de los principales centros culturales y sus costos; lo que conlleva a que se vulnere su ejercicio de derecho a la cultura, el crecimiento de conflictos sociales propios de la insatisfaccion personal y la falta de solidaridad comunitaria que, a su vez, generan entornos propicios a la discriminacion, a problematicas como las adicciones y a distintas expresiones de violencia. Aunado a lo anterior, las organizaciones sociales perciben que no existen las condiciones necesarias para sostener proyectos culturales al alcance de sus bolsillos, ni cuentan con el acompañamiento para la sostenibilidad de espacios permanentes desde la autonomia y la libertad creativa, que garantice el derecho a elegir y manifestar la cultura. Asimismo, no existen los suficientes espacios para promover y disfrutar las diferentes expresiones culturales, por ello, el Museo de Arte Popular se ha propuesto ser un referente indiscutible del arte popular mexicano, impulsandolo a traves de sus exposiciones permanentes, temporales e itinerantes, asi como talleres para niños, artesanos y publico en general, concursos, seminarios y actividades extra muros, con el proposito de recuperar nuestras raices, tradiciones y habilidades artisticas, revalorando su riqueza y la estrecha relacion que guarda el trabajo de artesanos y artistas, para el conocimiento y disfrute de las actuales y futuras generaciones.</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</si>
  <si>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 La promocion, divulgacion del arte popular mexicano entre los habitantes de la Ciudad de Mexico y del pais.</t>
  </si>
  <si>
    <t>E177</t>
  </si>
  <si>
    <t>Memoria y Patrimonio Cultural comunitario</t>
  </si>
  <si>
    <t>044</t>
  </si>
  <si>
    <t>Gestion y conservacion museistica</t>
  </si>
  <si>
    <t>La poblacion de la Ciudad de Mexico padece de insuficientes espacios para promover y disfrutar las diferentes expresiones culturales.</t>
  </si>
  <si>
    <t>La poblacion de la Ciudad de Mexico disfruta de suficientes espacios para promover y disfrutar las diferentes expresiones culturales.</t>
  </si>
  <si>
    <t>1. Fomentar y difundir los valores del arte popular mexicano como rescate de la memoria colectiva del pais, recuperando el patrimonio tangible e intangible. 2. Impulsar los talleres, seminarios, exposiciones permanentes e itinerantes y coloquios para el fomento del arraigo a la cultura popular mexicana.</t>
  </si>
  <si>
    <t>La poblacion de la Ciudad de Mexico, tiene acceso al arte popular mexicano con espacios suficientes para promover y disfrutar las diferentes expresiones culturales mejorando su calidad de vida.</t>
  </si>
  <si>
    <t>Indice que mide el avance de las visitas guiadas, exposiciones, eventos, actividades extra muro, talleres y concursos que se realizan en el Museo de Arte Popular.</t>
  </si>
  <si>
    <t>((Total de visitas guiadas presenciales y virtuales realizadas/Total de visitas guiadas presenciales y virtuales programadas) * 25%) + (Total de actividades extra muro realizadas/Total de actividades extramuro programadas) * 25%) + (Total de exposiciones realizadas/Total de exposiciones programadas) * 25%) + (Total de desfiles de alebrijes y concursos realizados/Total de desfiles de alebrijes y concursos programados) * 25%))</t>
  </si>
  <si>
    <t>Actividades de recuperacion, fomento de los valores del Arte Popular Mexicano. Pagina de transparencia del Instituto del Fideicomiso Museo de Arte Popular Mexicano: https://www.transparencia.cdmx.gob.mx/museo-de-arte-popular</t>
  </si>
  <si>
    <t>Derivado del cumplimiento de las actividades que lleva a cabo el Fideicomiso Museo de Arte Popular Mexicano, al cierre del 2024 se espera tener un incremento del 10% en espacios suficientes para promover y disfrutar las expresiones artisticas culturales.</t>
  </si>
  <si>
    <t>La poblacion de la Ciudad de Mexico tiene acceso a suficientes espacios culturales y al arte popular mexicano para su disfrute y mejorar su calidad de vida.</t>
  </si>
  <si>
    <t>Visitas guiadas presenciales y virtuales y actividades que promocionen la visita a museos.</t>
  </si>
  <si>
    <t>Mtro. Walther Boelsterly Urrutia</t>
  </si>
  <si>
    <t>Actividades extra muro realizadas a escuelas y hospitales con talleres culturales.</t>
  </si>
  <si>
    <t>Realizacion de eventos culturales y exposiciones permanentes y temporales.</t>
  </si>
  <si>
    <t>Desfile de alebrijes realizado y concursos relacionados con el arte popular mexicano.</t>
  </si>
  <si>
    <t>Deficiente programacion para los gastos administrativos necesarios para la operacion del Fideicomiso Museo de Arte Popular Mexicano de la Ciudad de Mexico.</t>
  </si>
  <si>
    <t>Eficiente programacion para los gastos administrativos necesarios para la operacion del Fideicomiso Museo de Arte Popular Mexicano de la Ciudad de Mexico.</t>
  </si>
  <si>
    <t>Areas administrativas y operativas del Fideicomiso Museo de Arte Popular Mexicano de la Ciudad de Mexico (Direcciones Generales, Direcciones Ejecutivas, Direcciones de area, Coordinaciones y Gerencias).</t>
  </si>
  <si>
    <t>El Fideicomiso Museo de Arte Popular Mexicano cuenta con los recursos necesarios para el buen desarrollo de sus funciones.</t>
  </si>
  <si>
    <t>Acciones Administrativas del MAPM. Pagina de transparencia del Instituto del Fideicomiso Museo de Arte Popular Mexicano:https://www.transparencia.cdmx.gob.mx/museo-de-arte-popular.</t>
  </si>
  <si>
    <t>Al cierre del 2024, se continuara con una eficiente programacion de los gastos administrativos para la operacion del Museo de Arte Popular Mexicano lo que representara un incremento en el avance en el indicador del 10%.</t>
  </si>
  <si>
    <t>El Fideicomiso Museo de Arte Popular Mexicano cuenta con los recursos necesarios para el buen desarrollo de sus funciones, al cumplir eficientemente con la programacion de los gastos administrativos.</t>
  </si>
  <si>
    <t>El Fideicomiso Museo de Arte Popular Mexicano de la Ciudad de Mexico.</t>
  </si>
  <si>
    <t>1.Programar y presupuestar el recurso suficiente para cubrir los gastos de laudos.</t>
  </si>
  <si>
    <t>El Fideicomiso Museo de Arte Popular Mexicano cuenta con los recursos necesarios para cubrir con las obligaciones judiciales sin riesgos para su operacion.</t>
  </si>
  <si>
    <t>Cumplimiento de laudos y contingencias. Pagina de transparencia del Instituto del Fideicomiso Museo de Arte Popular Mexicano: https://www.transparencia.cdmx.gob.mx/museo-de-arte-popular</t>
  </si>
  <si>
    <t>El Fideicomiso Museo de Arte Popular Mexicano cuenta con los recursos financieros para dar cumplimiento a las obligaciones del mismo, al cumplir debidamente con los procesos de programacion y presupuestacion.</t>
  </si>
  <si>
    <t>Insuficientes actividades de prevencion en materia de proteccion civil a las personas servidoras publicas del Fideicomiso Museo de Arte Popular Mexicano de la Ciudad de Mexico.</t>
  </si>
  <si>
    <t>Suficientes actividades de prevencion en materia de proteccion civil a las personas servidoras publicas del Fideicomiso Museo de Arte Popular Mexicano de la Ciudad de Mexico.</t>
  </si>
  <si>
    <t>Personas servidoras publicas del Fideicomiso Museo de Arte Popular Mexicano en la Ciudad de Mexico.</t>
  </si>
  <si>
    <t>Crear una cultura de proteccion civil en las personas servidoras publicas Fideicomiso Museo de Arte Popular Mexicano, para poder actuar ante un posible fenomeno natural y/o antropogenico para salvaguardar su integridad y la de sus visitantes.</t>
  </si>
  <si>
    <t>Las personas servidoras publicas del Fideicomiso Museo de Arte Popular Mexicano estan capacitadas y preparadas para atender cualquier situacion de riesgo y emergencia natural o antropogenica, salvaguardando su propia vida y la de los visitantes del Museo.</t>
  </si>
  <si>
    <t>Indice que mide el avance de cumplimiento de las actividades en materia de Proteccion Civil realizadas en el Museo de Arte Popular Mexicano.</t>
  </si>
  <si>
    <t>((Total de cursos de capacitacion de proteccion civil realizados/Total de cursos de capacitacion de proteccion civil programados)*34%) + (Total de simulacros realizados/Total de simulacros programados)*33%) + (Total de adquisiciones en materia de proteccion civil realizados/Total de adquisiciones en materia de proteccion civil programados) * 33%))</t>
  </si>
  <si>
    <t>Pagina de transparencia del Instituto del Fideicomiso Museo de Arte Popular Mexicano: https://www.transparencia.cdmx.gob.mx/museo-de-arte-popular</t>
  </si>
  <si>
    <t>Al cierre del 2024, se espera un incremento del 10% en el numero de personas capacitadas que reaccionen de manera adecuada ante cualquier emergencia, del numero de simulacros realizados y del equipamiento adquirido en materia de proteccion civil.</t>
  </si>
  <si>
    <t>Las personas servidoras publicas del Museo de Arte Popular Mexicano estan preparadas para atender cualquier emergencia natural o antropogenica, salvaguardando su propia vida y la de los visitantes del Museo.</t>
  </si>
  <si>
    <t>Cursos de capacitacion realizados en materia de Proteccion Civil a las personas servidoras publicas del MAP</t>
  </si>
  <si>
    <t>Adquisicion e implementacion de equipo y señaletica en materia de proteccion civil</t>
  </si>
  <si>
    <t>31PFME</t>
  </si>
  <si>
    <t>Promover, dar a conocer y difundir a los diferentes publicos de la Ciudad de Mexico, asi como a los visitantes nacionales e internacionales las obras y colecciones que se exhiben en el Museo del Estanquillo, con los mayores estandares de calidad a nivel nacional y mundial en la presentacion de sus exposiciones temporales, para ubicarse como un espacio relevante de la cultura popular urbana en la Ciudad de Mexico.</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</si>
  <si>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</si>
  <si>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La Ciudad de Mexico tiene la mayor proporcion nacional de espacios culturales, donde la diversidad de ideas y manifestaciones convergen en un espacio urbano limitado debido a que su patrimonio cultural se concentra en 4 de las 16 Alcaldias de la Ciudad de Mexico, siendo Cuauhtemoc, Benito Juarez, Coyoacan y Miguel Hidalgo las demarcaciones con mayor infraestructura cultural. Ademas, no existen las condiciones de las organizaciones sociales para sostener proyectos culturales, ni cuentan con el acompañamiento para su sostenibilidad para generar espacios permanentes. Es tambien la Entidad Federativa con mayor concentracion de poblacion, en la cual 4,805,017 son mujeres y 4,404,927 son hombres, sumando un total de 9,209,944 habitantes. En ese sentido, la cultura como campo amplio de saberes y conocimientos se entiende como un espacio abierto que incide en todas las esferas de la vida publica y privada para construir los modos de expresion de la poblacion, desde la educacion, los habitos de salud y alimentacion, las formas de ver el mundo y como las personas se relacionan con su entorno. Considerando lo anterior, se puede decir que el acceso a la cultura es un factor clave para el desarrollo humano de las personas y de la propia Ciudad. A pesar de la riqueza cultural y patrimonial de que se dispone en la Ciudad de Mexico, no existe equidad en el acceso a los bienes y servicios culturales para todas las personas que habitan en la Ciudad de Mexico, debido a la desigualdad en la concentracion de espacios culturales, en especifico de aquellas poblaciones de atencion prioritaria que habitan en zonas con un indice de desarrollo social bajo y muy bajo, a los cuales se les restringe el acceso y disfrute de las expresiones culturales o el desarrollo de oportunidades para el ejercicio de las artes. Esta situacion se da por diversos factores, entre los que destacan la lejania de los principales centros culturales y sus costos; lo que conlleva a que se vulnere su ejercicio de derecho a la cultura, el crecimiento de conflictos sociales propios de la insatisfaccion personal y la falta de solidaridad comunitaria que, a su vez, generan entornos propicios a la discriminacion, a problematicas como las adicciones y a distintas expresiones de violencia. Lo anterior, nos ayuda a entender que ha disminuido la afluencia de los visitantes a los distintos centros culturales que forman parte de las instituciones culturales de la Ciudad, por lo que es necesario contar con mas espacios que esten al alcance de la mayor parte de la poblacion, sin distingo alguno, ni discriminacion por cuestion de genero, creencia religiosa, edad, posicion economica, ideologia politica, etc. por ello, el Museo del Estanquillo ofrece un espacio cultural de manera gratuita para adquirir conocimientos del Proyecto del Maestro Carlos Monsivais donde se da a conocer su coleccion integrada por mas de 20,000 piezas, entre las que destacan documentos historicos, pinturas, fotografias, dibujos, grabados, partituras, caricaturas, miniaturas y maquetas referente a la historia de Mexico y su sociedad desde lo politico, lo economico y la vida cotidiana. Con ello se contribuye al acceso del conocimiento de la diversidad cultural y a la inclusion de quienes se encuentran excluidos de los derechos culturales para mejorar su calidad de vida.</t>
  </si>
  <si>
    <t>Alcanzar los mayores estandares de calidad a nivel nacional y mundial en la presentacion de sus expsociones, itinerantes e internacionales a traves del uso de instrumentos como contratos o convenios que formalicen dichas alianzas.</t>
  </si>
  <si>
    <t>1. Mantener al Museo del Estanquillo como espacio cultural atractivo al alcance de todas las clases sociales para enriquecer el conocimiento historico y artistico de los habitantes de la Ciudad de Mexico. 2. Generar mecanismos para preservar, investigar y difundir los valores artisticos de las colecciones, para el disfrute de un publico en general e incremento del mismo.</t>
  </si>
  <si>
    <t>La poblacion de la Ciudad de Mexico accede a espacios culturales y enriquece su conocimiento sobre el patrimonio cultural mexicano en espacios gratuitos, lo que permite incrementar su nivel y calidad de vida.</t>
  </si>
  <si>
    <t>Indice que mide el avance de las exposiciones, eventos, actividades, talleres y visitas guiadas que se realizan en el Museo del Estanquillo.</t>
  </si>
  <si>
    <t>((Total de exposiciones realizadas/Total de exposiciones programadas) *34%) + (Total de actividades culturales realizadas/Total de actividades culturales programadas) * 33%) + (Difusion de eventos y actividades culturales realizada/ Difusion de eventos y actividades culturales programada) * 33%))</t>
  </si>
  <si>
    <t>Actividades realizadas por el Fideicomiso Museo del Estanquillo (exposiciones, eventos, talleres):https://www.transparencia.cdmx.gob.mx/museo-del-estanquillo/articulo/121</t>
  </si>
  <si>
    <t>Al cierre del 2024, se espera tener un incremento del 50% en el avance de exposiciones, eventos, actividades, talleres y visitas guiadas para promover y disfrutar las diferentes expresiones artisticas para la poblacion de la Ciudad de Mexico.</t>
  </si>
  <si>
    <t>La poblacion de la Ciudad de Mexico accede a espacios culturales gratuitos, a traves del Museo del Estanquillo, el cual incrementa el numero de visitantes y la diversificacion de publicos, lo que permite enriquecer el conocimiento sobre el patrimonio cultural mexicano en la poblacion.</t>
  </si>
  <si>
    <t>Exposiciones integradas y realizadas de las colecciones del maestro Carlos Monsivais y otros artistas.</t>
  </si>
  <si>
    <t>Mtro. Enrique Jimenez Cordero</t>
  </si>
  <si>
    <t>Coordinador de Operaciones</t>
  </si>
  <si>
    <t>Eventos, actividades, talleres didacticos realizados y visitas guiadas en el Museo del Estanquillo.</t>
  </si>
  <si>
    <t>Difusion de eventos y actividades culturales programadas en el Museo del Estanquillo.</t>
  </si>
  <si>
    <t>Deficiente programacion para los gastos administrativos necesarios para la operacion del Fideicomiso Museo del Estanquillo de la Ciudad de Mexico.</t>
  </si>
  <si>
    <t>Eficiente programacion para los gastos administrativos necesarios para la operacion del Fideicomiso Museo del Estanquillo de la Ciudad de Mexico.</t>
  </si>
  <si>
    <t>Areas administrativas y operativas del Fideicomiso Museo del Estanquillo de la Ciudad de Mexico (Direcciones Generales, Direcciones Ejecutivas, Direcciones de area, Coordinaciones y Gerencias)</t>
  </si>
  <si>
    <t>El Fideicomiso Museo del Estanquillo cuenta con los recursos necesarios para el buen desarrollo de sus funciones</t>
  </si>
  <si>
    <t>Indice que mide el avance en la adquisicion de materiales, insumos y suministros requeridos para el desempeño de las actividades administrativas y del pago de servicios generales, servicios profesionales, conservacion y mantenimiento del inmueble, asi como servicios de difusion</t>
  </si>
  <si>
    <t>((Total de adquisiciones de materiales, insumos y suministros realizados/Total deadquisiciones de materiales, insumos y suministros programados) * 50%) + (Pago de servicios generales, profesionales, conservacion y mantenimiento del inmueble y de difusion realizados/ Pago de servicios generales, profesionales, conservacion y mantenimiento del inmueble, y de difusion programados) * 50%))</t>
  </si>
  <si>
    <t>Informes de actividades administrativas del Fideicomiso Museo del Estanquillo. Pagina de Transparencia: http://www.transparencia.cdmx.gob.mx/museodel-estanquillo/articulo/121</t>
  </si>
  <si>
    <t>Al cierre del 2024, se espera un incremento en el avance del indicador del 50% con la continua y eficiente programacion de los gastos administrativos para la operacion del Fideicomiso Museo del Estanquillo.</t>
  </si>
  <si>
    <t>El Fideicomiso Museo del Estanquillo cuenta con los recursos necesarios para el buen desarrollo de sus funciones, al cumplir eficientemente con la programacion de los gastos administrativos.</t>
  </si>
  <si>
    <t>El Fideicomiso Museo del Estanquillo de la Ciudad de Mexico.</t>
  </si>
  <si>
    <t>El Fideicomiso Museo del Estanquillo cuenta con los recursos necesarios para cubrir con las obligaciones judiciales sin riesgos para su operacion.</t>
  </si>
  <si>
    <t>Mide el porcentaje de cumplimiento de laudos</t>
  </si>
  <si>
    <t>Informes sobre el cumplimiento de laudos o contingencias. Pagina de Transparencia: http://www.transparencia.cdmx.gob.mx/museodel-estanquillo/articulo/121</t>
  </si>
  <si>
    <t>El Fideicomiso Museo del Estanquillo cuenta con los recursos financieros para dar cumplimiento a las obligaciones judiciales sin generar responsabilidades a los servidores publicos del Fideicomiso, al cumplir debidamente con los procesos de programacion y presupuestacion.</t>
  </si>
  <si>
    <t>Insuficientes actividades de prevencion en materia de proteccion civil a las personas servidoras publicas del Fideicomiso Museo del Estanquillo de la Ciudad de Mexico.</t>
  </si>
  <si>
    <t>Suficientes actividades de prevencion en materia de proteccion civil a las personas servidoras publicas del Fideicomiso Museo del Estanquillo de la Ciudad de Mexico.</t>
  </si>
  <si>
    <t>Personas servidoras publicas del Fideicomiso Museo del Estanquillo en la Ciudad de Mexico.</t>
  </si>
  <si>
    <t>Crear una cultura de proteccion civil en las personas servidoras publicas del Fideicomiso Museo del Estanquillo, para poder actuar ante un posible fenomeno natural y/o antropogenico para salvaguardar su integridad y la de los visitantes.</t>
  </si>
  <si>
    <t>Las personas servidoras publicas conocen y ponen en practica los conocimientos adquiridos en materia de proteccion civil ante contingencias naturales y/o antropogenicos para salvaguardar su integridad y la de los visitantes al museo.</t>
  </si>
  <si>
    <t>Indice que mide el avance de cumplimiento de las actividades en materia de Proteccion Civil realizadas en el Museo del Estanquillo.</t>
  </si>
  <si>
    <t>((Total de simulacros realizados/Total de simulacros programados) * 50%) + (Total de personas capacitadas en materia de proteccion civil/Total de personas programadas para capacitarse en materia de proteccion civil) * 50%))</t>
  </si>
  <si>
    <t>Actividades en materia de proteccion civil, dirigirse a: http://www.transparencia.cdmx.gob.mx/museodel-estanquillo/articulo/121</t>
  </si>
  <si>
    <t>Al cierre del 2024, Al cierre del 2024, se espera un incremento del 25% en el numero de personas capacitadas que reaccionen de manera adecuada ante cualquier emergencia y del numero de simulacros realizados.</t>
  </si>
  <si>
    <t>Las personas servidoras publicas y visitantes del Museo del Estanquillo cuentan con seguridad en materia de proteccion civil ante contingencias naturales y/o antropogenicos.</t>
  </si>
  <si>
    <t>Simulacros de evacuacion realizados durante el año.</t>
  </si>
  <si>
    <t>Cursos de capacitacion realizados en materia de Proteccion Civil a las personas servidoras publicas del Fideicomiso Museo del Estanquillo.</t>
  </si>
  <si>
    <t>31PFPC</t>
  </si>
  <si>
    <t>Otorgar apoyos y estimulos economicos a estudiantes, artistas, creadores, productores, trabajadores y promotores culturales para fomentar la cinematografia en la Ciudad de Mexico, asi como para el fomento y desarrollo permanente de la industria cultural cinematografica mexicana en nuestra ciudad.</t>
  </si>
  <si>
    <t>Consolidar el fomento, promocion, desarrollo y difusion del patrimonio cultural del cine mexicano, asi como incentivar la inversion publica y privada en beneficio de los productores, creadores, distribuidores y exhibidores de las peliculas mexicanas en la Ciudad de Mexico.</t>
  </si>
  <si>
    <t>La Ciudad de Mexico tiene la mayor proporcion nacional de espacios culturales, donde la diversidad de ideas y manifestaciones convergen en un espacio urbano limitado debido a que su patrimonio cultural se concentra en 4 de las 16 Alcaldias de la Ciudad de Mexico, siendo Cuauhtemoc, Benito Juarez, Coyoacan y Miguel Hidalgo las demarcaciones con mayor infraestructura cultural. Es tambien la Entidad Federativa con mayor concentracion de poblacion, en la cual 4,805,017 son mujeres y 4,404,927 son hombres, sumando un total de 9,209,944 habitantes. En ese sentido, la cultura como campo amplio de saberes y conocimientos se entiende como un espacio abierto que incide en todas las esferas de la vida publica y privada para construir los modos de expresion de la poblacion, desde la educacion, los habitos de salud y alimentacion, las formas de ver el mundo y como las personas se relacionan con su entorno. Considerando lo anterior, se puede decir que el acceso a la cultura es un factor clave para el desarrollo humano de las personas y de la propia Ciudad. Dentro de este ambito, el cine ha tenido un gran impacto economico y cultural en la sociedad de la Ciudad de Mexico y a nivel nacional; sin embargo, ha pasado por varias crisis economicas, sobre todo por el poco apoyo por parte de inversionistas que consideran al cine mexicano como rutinario y de poca imaginacion. Aunado a ello, la pandemia de COVID-19 ha tenido un impacto negativo y sustancial en la industria del cine, por lo que no existe una equidad para el disfrute y acceso a producciones cinematograficas de calidad. Es por ello que el Fideicomiso PROCINECDMX contribuye a una mayor exhibicion de cine nacional y bajo la conviccion de que la unica manera de contrarrestar esta situacion es con una politica publica integral que abarque varias aristas, como la creacion de una red alternativa de exhibicion para el cine nacional, el cual tiene pocos espacios en el duopolio cinematografico. Por otro lado, el fideicomiso busca proporcionar ayudas sociales a la produccion, a la preservacion, promocion, difusion, exhibicion e investigacion del cine mexicano, asi como promover el proceso de alfabetizacion audiovisual en los diferentes niveles del sistema educativo de la Ciudad de Mexico; tambien, a traves de la publicacion de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para mejorar su calidad de vida.</t>
  </si>
  <si>
    <t>Promover, promocionar y desarrollar las actividades cinematograficas en la Ciudad de Mexico a traves de estrategias culturales en el ambito cultural local; ayudas sociales, por medio de las convocatorias anuales a realizadores audiovisuales, para fomentar la generacion de nuevas producciones que estimulen la riqueza de la Ciudad de Mexico, asimismo fortalecer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t>
  </si>
  <si>
    <t>U036</t>
  </si>
  <si>
    <t>Deficiente fomento para el desarrollo del cine mexicano para los creadores de arte cinematografico de la Ciudad de Mexico.</t>
  </si>
  <si>
    <t>Eficiente fomento para el desarrollo del cine mexicano para los creadores de arte cinematografico de la Ciudad de Mexico.</t>
  </si>
  <si>
    <t>Creadores de arte cinematografico de la Ciudad de Mexico.</t>
  </si>
  <si>
    <t>1. Promover, fomentar y desarrollar la industria cultural cinematografica mexicana, brindando apoyos y estimulos economicos a los productores, cineastas, realizadores, e investigadores de la Ciudad de Mexico. 2. Acercar a los jovenes a la creacion cinematografica con herramientas de exhibicion y difusion, con nuevas opciones de formacion academica a los profesionales de la industria audiovisual. 3. Desarrollar nuevos esquemas de exhibicion alternativos, atendiendo a publicos vulnerables que no tienen acceso a las expresiones cinematograficas realizadas en el pais.</t>
  </si>
  <si>
    <t>La poblacion de la Ciudad de Mexico accede a funciones de cine cultural de forma gratuita y en espacios publicos para el disfrute de cortometrajes y largometrajes fomentando el consumo del cine mexicano.</t>
  </si>
  <si>
    <t>Indice que mide el avance de la creacion y publicacion de las convocatorias, asi como el total de ayudas sociales que se otorgan para la promocion, fomento y desarrollo del cine mexicano.</t>
  </si>
  <si>
    <t>((Total publicaciones de convocatorias realizadas/ Total publicaciones de convocatorias programadas) *45%) + (Total de ayudas sociales entregadas/ Total de ayudas sociales programadas) * 45%) + (Total de cursos de capacitacion cinematograficos impartidos/Total de cursos de capacitacion cinematograficos programadas) * 10%))</t>
  </si>
  <si>
    <t>Publicacion de las convocatorias y de los sujetos de ayudas sociales ganadores de las convocatorias publicadas anualmente a traves del portal del Fideicomiso PROCINECDMX en la URL:https://procine.cdmx.gob.mx/comunicacion.</t>
  </si>
  <si>
    <t>Al cierre del 2024, se espera tener un incremento del 10% en el fomento para el desarrollo del cine mexicano para los creadores de arte cinematografico, derivado del cumplimiento de la creacion y publicacion de las convocatorias, de la entrega de ayudas sociales que se otorgan para la promocion, fomento y desarrollo del cine mexicano.</t>
  </si>
  <si>
    <t>La poblacion de la Ciudad de Mexico tiene mayor acceso a funciones del cine cultural mexicano via digital y en espacios publicos de forma gratuita, a traves del circuito de exhibicion del Fideicomiso PROCINECDMX para el disfrute de cortometrajes y largometrajes fomentando el consumo del cine mexicano y el ejercicio a los derechos culturales.</t>
  </si>
  <si>
    <t>Publicacion de Convocatorias anuales en los distintos medios electronicos del Fideicomiso PROCINECDMX.</t>
  </si>
  <si>
    <t>Cristian Calonico Lucio</t>
  </si>
  <si>
    <t>Director General del Fideicomiso PROCINECDMX</t>
  </si>
  <si>
    <t>Ayudas sociales entregadas a personas creadoras y a instituciones sin fines de lucro para la creacion de cortometrajes y largometrajes.</t>
  </si>
  <si>
    <t>Cursos de capacitacion cinematografica impartidos a personas creadoras y a instituciones sin fines de lucro.</t>
  </si>
  <si>
    <t>Deficiente programacion para los gastos administrativos necesarios para la operacion del Fideicomiso para la Promocion y Desarrollo del Cine Mexicano de la Ciudad de Mexico.</t>
  </si>
  <si>
    <t>Eficiente programacion para los gastos administrativos necesarios para la operacion del del Fideicomiso para la Promocion y Desarrollo del Cine Mexicano de la Ciudad de Mexico.</t>
  </si>
  <si>
    <t>Areas administrativas y operativas del del Fideicomiso para la Promocion y Desarrollo del Cine Mexicano de la Ciudad de Mexico (Direcciones Generales, Direcciones Ejecutivas, Direcciones de area, Coordinaciones y Gerencias).</t>
  </si>
  <si>
    <t>El Fideicomiso para la Promocion y Desarrollo del Cine Mexicano cuenta con los recursos necesarios para el buen desarrollo de sus funciones.</t>
  </si>
  <si>
    <t>((Total de adquisiciones de materiales, insumos y suministros realizados/Total de adquisiciones de materiales, insumos y suministros programados) * 50%) + (Pago de servicios generales, profesionales, conservacion y mantenimiento del inmueble y de difusion realizados/Pago de servicios generales, profesionales, conservacion y mantenimiento del inmueble, y de difusion programados) * 50%))</t>
  </si>
  <si>
    <t>Acciones administrativas de PROCINECDMX. Pagina de Transparencia del Fideicomiso para Promocion y Desarrollo del Cine Mexicano:https://procine.cdmx.gob.mx/transparencia</t>
  </si>
  <si>
    <t>Al cierre del 2024, se continuara con una eficiente programacion de los gastos administrativos para la operacion del Fideicomiso para la Promocion y Desarrollo del Cine Mexicano lo que representara un incremento en el avance en el indicador del 10%.</t>
  </si>
  <si>
    <t>Fideicomiso para la Promocion y Desarrollo del Cine Mexicano cuenta con los recursos necesarios para el buen desarrollo de sus funciones, al cumplir eficientemente con la programacion de los gastos administrativos.</t>
  </si>
  <si>
    <t>El Fideicomiso para la Promocion y Desarrollo del Cine Mexicano de la Ciudad de Mexico.</t>
  </si>
  <si>
    <t>El Fideicomiso para la Promocion y Desarrollo del Cine Mexicano cuenta con los recursos necesarios para cubrir con las obligaciones judiciales sin riesgos para su operacion.</t>
  </si>
  <si>
    <t>Mide el porcentaje total de personas que demandan el pago de laudos laborales con el Fideicomiso PROCINECDMX, derivadas de resoluciones de la Junta de Conciliacion y Artbitraje de la Ciudada de Mexico.</t>
  </si>
  <si>
    <t>Actas de Resoluciones de la Junta de Conciliacion y Artbitraje de la Ciudad de Mexico a favor del personal demandanete en contra del Fideicomiso PROCINECDMX, mismas que deberan ser publicadas en el portal del PROCINECDMX:https://procine.cdmx.gob.mx/comunicacion</t>
  </si>
  <si>
    <t>El Fideicomiso para la Promocion y Desarrollo del Cine Mexicano cuenta con los recursos financieros para dar cumplimiento a las obligaciones del mismo, al cumplir debidamente con los procesos de programacion y presupuestacion.</t>
  </si>
  <si>
    <t>Insuficiente capacitacion en materia de proteccion civil a las personas servidoras publicas del Fideicomiso para la Promocion y Desarrollo del Cine Mexicano.</t>
  </si>
  <si>
    <t>Suficiente capacitacion en materia de proteccion civil a las personas servidoras publicas del Fideicomiso para la Promocion y Desarrollo del Cine Mexicano.</t>
  </si>
  <si>
    <t>Personas servidoras publicas del Fideicomiso para la Promocion y Desarrollo del Cine Mexicano.</t>
  </si>
  <si>
    <t>Crear una cultura de proteccion civil en las personas servidoras publicas del Fideicomiso para la Promocion y Desarrollo del Cine Mexicano, para poder actuar ante un posible fenomeno natural y/o antropogenico para salvaguardar su integridad y la de sus visitantes.</t>
  </si>
  <si>
    <t>Las personas servidoras publicas del Fideicomiso para la Promocion y Desarrollo del Cine Mexicano estan capacitadas y preparadas para atender cualquier situacion de riesgo y emergencia natural o antropogenica, salvaguardando su propia vida y la de los visitantes del Museo.</t>
  </si>
  <si>
    <t>Mide el porcentaje total de personal capacitado del Fideicomiso PROCINECDMX en el Programa de Gestion Integral de Riesgos para dar cumplimiento en los estandares de proteccion civil en las instalaciones de trabajo del Fideicomiso, asi como en la difusion, conocimiento y correcta aplicacion de los protocolos emitidos por la autoridad competente de proteccion civil.</t>
  </si>
  <si>
    <t>(Total de personas capacitadas en materia de proteccion civil/Total de personas programadas para capacitarse en materia de proteccion civil) * 100)</t>
  </si>
  <si>
    <t>Publicacion del Programa de Capacitacion del Sistema de Gestion Integral de Riesgos a traves del portal del Fideicomiso PROCINECDMX en la URL: https://procine.cdmx.gob.mx/comunicacion</t>
  </si>
  <si>
    <t>Las personas servidoras publicas del Fideicomiso para la Promocion y Desarrollo del Cine Mexicano estan preparadas para atender cualquier emergencia natural o antropogenica, salvaguardando su propia vida y la de los visitantes.</t>
  </si>
  <si>
    <t>Personas servidoras publicas capacitadas en el Programa de Gestion Integral de Riesgos de PROCINECDMX</t>
  </si>
  <si>
    <t>33C001</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</si>
  <si>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</si>
  <si>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Ser una Secretaria reconocida por su contribucion al desarrollo de trabajos dignos o decentes y productivos, con igualdad de genero, que garanticen oportunidades de desarrollo laboral y humano a todas la personas, sin discriminacion de ningun tipo.</t>
  </si>
  <si>
    <t>El objetivo de la Secretaria de Trabajo de la Ciudad de Mexico es la vinculacion de empleos mediante la promocion de empleo digno y bien remunerado, para mejorar las condiciones de vida de las personas que se encuentran en situacion de desempleo por medio de apoyos que garanticen su adecuada reincorporacion al mercado laboral, para asi poder incrementar el desarrollo economico de la Ciudad de Mexico.</t>
  </si>
  <si>
    <t>Promover el empleo digno y bien remunerado, mejorando con ello, las condiciones de vida de las personas en un entorno incluyente.</t>
  </si>
  <si>
    <t>E178</t>
  </si>
  <si>
    <t>Derechos humanos y empleo</t>
  </si>
  <si>
    <t>Asuntos Laborales Generales</t>
  </si>
  <si>
    <t>083</t>
  </si>
  <si>
    <t>Proteccion y defensa de los derechos humanos laborales y prevision social</t>
  </si>
  <si>
    <t>Proteger los derechos laborales y promover un entorno de trabajo seguro y sin riesgos para todos los trabajadores, incluidos los trabajadores migrantes, en particular las mujeres migrantes y las personas con empleos precarios</t>
  </si>
  <si>
    <t>Aumento en la vulneracion de los derechos laborales de los trabajadores en la Ciudad de Mexico.</t>
  </si>
  <si>
    <t>Disminucion en la vulneracion de los derechos laborales de los trabajadores en la Ciudad de Mexico.</t>
  </si>
  <si>
    <t>Los 4,658,108 trabajadores de la Ciudad de Mexico.</t>
  </si>
  <si>
    <t>1. Vigilar y promover los derechos laborales en la Ciudad de Mexico. 2. Brindar atencion y asesoramiento juridico a las personas en conflicto laboral.</t>
  </si>
  <si>
    <t>Los trabajadores de la Ciudad de Mexico cuentan con asistencia para la solucion de conflictos laborales, asi como proteccion y defensa de sus derechos.</t>
  </si>
  <si>
    <t>Indice que miede el avance de las acciones encaminadas a incrementar la proteccion y promocion del cumplimiento de los derechos laborales de la poblacion de la Ciudad de Mexico</t>
  </si>
  <si>
    <t>((Asesorias y campañas de difusion de los servicios juridico-laborales que ofrece la Procuraduria de la Defensa del Trabajo realizada/Asesorias y campañas de difusion de los servicios juridico-laborales que ofrece la Procuraduria de la Defensa del Trabajo programada) * 14.2%) + ((Acompañamiento y representacion de demandas y conciliaciones prejudiciales en materia labora ante la Junta de Conciliacion y Arbitraje y juzgados laborales. realizado/ Acompañamiento y representacion de demandas y conciliaciones prejudiciales en materia labora ante la Junta de Conciliacion y Arbitraje y juzgados laborales. programado)* 14.2%) + ((Atencion a demandas presentadas en materia de violacion de Derechos Humanos realizada/ Atencion a demandas presentadas en materia de violacion de Derechos Humanos programada)* 14.2%) + ((Visitas de inspeccion laboral realizadas/ Visitas de inspeccion laboral programadas)* 14.2%) + ((Emision de licencias y credenciales de trabajo no asalariado realizadas/ Emision de licencias y credenciales de trabajo no asalariado programadas)* 14.3%) + ((Promocion y asesorias en materia de condiciones laborales y medidas de seguridad e higiene realizadas/Promocion y asesorias en materia de condiciones laborales y medidas de seguridad e higiene programadas)* 14.3%) + ((Campañas de informacion y difusion en materia de Derechos Humanos de las niñas, niño y adolescentes realizadas/ Campañas de informacion y difusion en materia de Derechos Humanos de las niñas, niño y adolescentes programadas)* 14.2%)</t>
  </si>
  <si>
    <t>Pagina de transparencia de la Secretaria del Trabajo y Fomento al Empleo https://www.trabajo.cdmx.gob.mx/transparencia</t>
  </si>
  <si>
    <t>Al cierre del 2024, se espera tener una disminucion en la vulneracion de los derechos laborales de la poblacion de la Ciudad de Mexico, al incrementar en un 10% el numero de acciones relacionadas al cumplimiento de la vigilancia y fomento de las condiciones generales de trabajo, ademas de atender al 100% de la poblacion trabajadora que se presenta a solicitar los servicios de la Procuraduria de la Defensa del Trabajo.</t>
  </si>
  <si>
    <t>Los trabajadores de la Ciudad de Mexico cuentan con asesoria y acompañamiento para la solucion de conflictos laborales, asi como, la proteccion y defensa de sus derechos, lo que les permite tener mejores empleos enmarcados en el concepto de trabajo digno.</t>
  </si>
  <si>
    <t>Asesorias y campañas de difusion de los servicios juridico-laborales que ofrece la Procuraduria de la Defensa del Trabajo</t>
  </si>
  <si>
    <t>Mtro. Carlos Aaron Segovia Alvarez</t>
  </si>
  <si>
    <t>Subprocurador de conciliacion y defensoria</t>
  </si>
  <si>
    <t>Acompañamiento y representacion para demandas y conciliaciones prejudiciales en materia labora ante la Junta de Conciliacion y Arbitraje y juzgados laborales.</t>
  </si>
  <si>
    <t>Seguimiento y laboracion de demandas presentadas en materia de violacion de Derechos Humanos Laborales.</t>
  </si>
  <si>
    <t>Visitas de inspeccion laboral</t>
  </si>
  <si>
    <t>Lic. Anani Aparicio Carmona</t>
  </si>
  <si>
    <t>Directora de Inspeccion de Trabajo</t>
  </si>
  <si>
    <t>Emision de licencias y credenciales de trabajo no asalariado</t>
  </si>
  <si>
    <t>C. Adrian Teodoro Gonzalez Juarez</t>
  </si>
  <si>
    <t>Director para el Trabajo y la Prevision Social</t>
  </si>
  <si>
    <t>Promocion y Asesorias en materia de condiciones laborales y medidas de seguridad e higiene</t>
  </si>
  <si>
    <t>Lic. Anani Aparicio Carmona / Martin Garcia Graciano</t>
  </si>
  <si>
    <t>Directora de Inspeccion de Trabajo / Director Ejecutivo de Administracion y Finanzas</t>
  </si>
  <si>
    <t>Campañas de informacion y difusion en materia de Derechos Humanos de las niñas, niño y adolescentes</t>
  </si>
  <si>
    <t>Deficiente programacion para los gastos administrativos necesarios para la operacion de la Secretaria del Trabajo y Fomento al Empleo de la Ciudad de Mexico.</t>
  </si>
  <si>
    <t>Eficiente programacion para los gastos administrativos necesarios para la operacion de la Secretaria del Trabajo y Fomento al Empleo de la Ciudad de Mexico.</t>
  </si>
  <si>
    <t>Areas administrativas y operativas de la Secretaria del Trabajo y Fomento al Empleo de la Ciudad de Mexico (Direcciones Generales, Direcciones Ejecutivas, Direcciones de area, Coordinaciones y Gerencias)</t>
  </si>
  <si>
    <t>La Secretaria del Trabajo y Fomento al Empleo cuenta con los recursos necesarios para el buen desarrollo de sus funciones.</t>
  </si>
  <si>
    <t>((Adquisicion de materiales, insumos y suministros realizada/ Adquisicion de materiales, insumos y suministros programada)* 50%) + ((Pago de servicios generales, servicios profesionales, conservacion y mantenimiento realizados/ Pago de servicios generales, servicios profesionales, conservacion y mantenimiento programados)* 50%)</t>
  </si>
  <si>
    <t>Continuar eficientando el gasto operativo de la Secretaria.</t>
  </si>
  <si>
    <t>La Secretaria del Trabajo y Fomento al Empleo cuenta con los recursos necesarios para el buen desarrollo de las funciones, al cumplir debidamente con la programacion de los gastos administrativos.</t>
  </si>
  <si>
    <t>Martin Garcia Graciano</t>
  </si>
  <si>
    <t>La Secretaria del Trabajo y Fomento al Empelo de la Ciudad de Mexico.</t>
  </si>
  <si>
    <t>La Secretaria del Trabajo y Fomento al Empleo cuenta con los recursos necesarios para cubrir con las obligaciones judiciales sin riesgos para su operacion.</t>
  </si>
  <si>
    <t>((Juicios laborales y laudos atendidos/ Juicios laborales y laudos programados)* 100)</t>
  </si>
  <si>
    <t>La Secretaria del Trabajo y Fomento al Empleo cuenta con los recursos necesarios para cumplir con las obligaciones judiciales al cumplir debidamente con los procesos de programacion y presupuestacion.</t>
  </si>
  <si>
    <t>Mtro. Jose Rodrigo Garduño Vera</t>
  </si>
  <si>
    <t>Director de Asuntos Juridicos y Unidad de Transparencia</t>
  </si>
  <si>
    <t>Insuficientes mecanismos de prevencion en materia de proteccion civil a las personas servidoras publicas de la Secretaria del Trabajo y Fomento al Empleo.</t>
  </si>
  <si>
    <t>Suficientes mecanismos de prevencion en materia de proteccion civil a las personas servidoras publicasn de la Secretaria del Trabajo y Fomento al Empleo.</t>
  </si>
  <si>
    <t>Personas servidoras publicas de la Secretaria del Trabajo y Fomento al Empleo.</t>
  </si>
  <si>
    <t>Crear una cultura de proteccion civil en las personas servidoras de la Secretaria del Trabajo y Fomento al Empleo para poder actuar ante un posible fenomeno natural y/o antropogenico para salvaguardar su integridad y la de los visitantes.</t>
  </si>
  <si>
    <t>Las personas servidoras publicas de la Secretaria del Trabajo y Fomento al Empleo estan capacitadas y preparadas para atender cualquier situacion de riesgo y emergencia natural y antropogenica, salvaguardado su propia vida y de la de sus visitantes.</t>
  </si>
  <si>
    <t>Al cierre del año 2024 se espera tener un incremento de 10% en la capacidad de atencion a emergencias</t>
  </si>
  <si>
    <t>Las personas servidoras publicas de la Secretaria ponen en practica los conocimientos adquiridos ante una emergencia para salvaguardar su propia vida, la de los visitantes y los bienes.</t>
  </si>
  <si>
    <t>S022</t>
  </si>
  <si>
    <t>Desempleo</t>
  </si>
  <si>
    <t>021</t>
  </si>
  <si>
    <t>Capacitacion y fortalecimiento para y en el trabajo</t>
  </si>
  <si>
    <t>Incremento de la poblacion desempleada y subempleada en las 16 alcaldias de la Ciudad de Mexico.</t>
  </si>
  <si>
    <t>Disminucion de la poblacion desempleada o subempleada en las 16 alcaldias de la Ciudad de Mexico.</t>
  </si>
  <si>
    <t>Poblacion economicamente activa desocupada de la Ciudad de Mexico que asciende a 279,542 personas.</t>
  </si>
  <si>
    <t>1. Brindar capacitacion a la poblacion desempleada o subempleada para que adquieran conocimientos o habilidades laborales. 2. Otorgamiento de apoyos economicos a la poblacion de la Ciudad de Mexico desempleada. 3. Ofertar empleos temporales que les permitan adquirir experiencia laboral.</t>
  </si>
  <si>
    <t>La poblacion desempleada y subempleada de la Ciudad de Mexico obtiene oportunidades para su integracion a un empleo digno o generacion de proyecto de autoempleo, fortaleciendo su acceso al derecho a un trabajo digno con perspectiva de igualdad e inclusion social.</t>
  </si>
  <si>
    <t>Indice que mide el avance de personas desempleadas o subempleadas que reciben apoyos economicos para capacitacion laboral, de generacion o consolidacion de proyectos de empleo por cuenta propia, el desarrollo de un trabajo temporal, la movilidad laboral, asi como la generacion de empleos verdes o emergentes que fomenten una economia sostenible</t>
  </si>
  <si>
    <t>((Apoyos economicos a personas interesadas en trabajo temporal y de traslado a otro Estado entregados/ Apoyos economicos a personas interesadas en trabajo temporal y de traslado a otro Estado programados) * 25%) + ((Apoyos economicos para la adquisicion de maquinaria, equipo y herramienta para proyectos de auto empleo entregados/ Apoyos economicos para la adquisicion de maquinaria, equipo y herramienta para proyectos de auto empleo programados) * 25%) + ((Apoyos economicos para proyectos que promueven el desarrollo sostenible ambiental y la generacion de empleos verdes entregados/ Apoyos economicos para proyectos que promueven el desarrollo sostenible ambiental y la generacion de empleos verdes. programados) * 25%) + ((Apoyos economicos para la capacitacion y certificacion en estandares de competencias laborales entregados/ Apoyos economicos para la capacitacion y certificacion en estandares de competencias laborales programados) * 25%)</t>
  </si>
  <si>
    <t>Se estima incrementar en 20% la cobertura de beneficiarios del programa que se incorporan a una ocupacion temporal o por cuenta propia.</t>
  </si>
  <si>
    <t>La poblacion desempleada y subempleada de la Ciudad de Mexico cuenta con oportunidades para integrarse a un empleo formal o auto emplearse, lo que permite fortalecer su acceso al derecho a un trabajo digno con perspectiva de igualdad e inclusion social.</t>
  </si>
  <si>
    <t>Apoyo economico a personas interesadas en trabajo temporal y de traslado a otro Estado.</t>
  </si>
  <si>
    <t>Lic. Alejandro Fernandez Ramirez</t>
  </si>
  <si>
    <t>Director de Programas de Apoyo al Empleo</t>
  </si>
  <si>
    <t>Apoyo economico para la adquisicion de maquinaria, equipo y herramienta para proyectos de auto empleo.</t>
  </si>
  <si>
    <t>Apoyo economico para proyectos que promueven el desarrollo sostenible ambiental y la generacion de empleos verdes.</t>
  </si>
  <si>
    <t>Apoyo economico para la capacitacion y certificacion en estandares de competencias laborales.</t>
  </si>
  <si>
    <t>S023</t>
  </si>
  <si>
    <t>Dificultad para la constitucion de empresas sociales o cooperativas en la Ciudad de Mexico.</t>
  </si>
  <si>
    <t>Facilidad para la constitucion de empresas sociales o coopetativas en la Ciudad de Mexico.</t>
  </si>
  <si>
    <t>Poblacion emprendedora de la Ciudad de Mexico.</t>
  </si>
  <si>
    <t>1. Capacitacion, asistencias tecnicas especializadas y constitucion legal de las organizaciones sociales en cooperativas. 2. Otorgamiento de apoyos economicos directos para la adquisicion de maquinaria y equipamiento, enfocados a fortalecer procesos productivos, de comercializacion o de promocion.</t>
  </si>
  <si>
    <t>La poblacion emprendedora de la Ciudad de Mexico cuenta las herramientas necesarias para la puesta en marcha de sus empresas sociales y cooperativas y con ello se contribuye a la generacion y consolidacion de fuentes de trabajo digno.</t>
  </si>
  <si>
    <t>Indice que mide el avance de la Constitucion de Organizaciones Sociales y fortalecimiento de Sociedades Cooperativas, asistencia tecnica especializada y la emision de actas de Actas Constitutivas que realiza la Secretaria.</t>
  </si>
  <si>
    <t>((Constitucion de Organizaciones Sociales y Fortalecimiento de Sociedades Cooperativas realizadas/ Constitucion de Organizaciones Sociales y Fortalecimiento de Sociedades Cooperativas programadas)* 34%) + ((Asistencia tecnica especializada a Organizaciones Sociales y Sociedades Cooperativas realizadas/ Asistencia tecnica especializada a Organizaciones Sociales y Sociedades Cooperativas programadas)* 33%) + ((Emision de Actas Constitutivas realizadas/ Emision de Actas Constitutivas programadas)* 33%)</t>
  </si>
  <si>
    <t>Se espera beneficiar a 1,150 Organizaciones Sociales y sociedades Cooperativas en la ciudad de Mexico para el cierre del 2024.</t>
  </si>
  <si>
    <t>La poblacion emprendedora de la Ciudad de Mexico cuenta las herramientas necesarias para poner en marcha empresas sociales y cooperativas, lo que contribuye a la generacion y consolidacion de fuentes de trabajo digno y el desarrollo de las comunidades en las cuales se encuentran insertas.</t>
  </si>
  <si>
    <t>Constitucion y fortalecimineto de Organizaciones Sociales y Sociedades Cooperativas</t>
  </si>
  <si>
    <t>Mtra. Montserrat Navarro Perez</t>
  </si>
  <si>
    <t>Directora General de Economia Social y Solidaria</t>
  </si>
  <si>
    <t>Asistencia tecnica especializada a Organizaciones Sociales y Sociedades Cooperativas</t>
  </si>
  <si>
    <t>Emision de Actas Constitutivas</t>
  </si>
  <si>
    <t>Lic. Marco Antonio Fonseca Anincer</t>
  </si>
  <si>
    <t>Director de Fomento al Cooperativismo</t>
  </si>
  <si>
    <t>S054</t>
  </si>
  <si>
    <t>246</t>
  </si>
  <si>
    <t>Proteccion social para el desempleo</t>
  </si>
  <si>
    <t>Incremento en la vulnerabilidad de la poblacion desempleada de la Ciudad de Mexico.</t>
  </si>
  <si>
    <t>Disminucion en la vulnerabilidad de la poblacion desempleada de la Ciudad de Mexico.</t>
  </si>
  <si>
    <t>1. Brindar apoyos economicos a las personas desempleadas involuntariamente de la Ciudad de Mexico. 2. Canalizar a las personas beneficiarias para su vinculacion para la obtencion de un trabajo formal y digno.</t>
  </si>
  <si>
    <t>La poblacion de la Ciudad de Mexico no queda totalmente vulnerable ante la perdida del empleo.</t>
  </si>
  <si>
    <t>Indice que mide el avance en la entrega de apoyos economicos y vinculacion de beneficiarios a capacitaciones y trabajo formal.</t>
  </si>
  <si>
    <t>((Apoyos economicos entregados / Apoyos economicos programados a entregar)* 50%) + ((Vinculacion a capacitacion y trabajo formal realizada/ Vinculacion a capacitacion y trabajo formal programada)* 50%)</t>
  </si>
  <si>
    <t>Pagina de transparencia de la Secretaria del Thttps://www.trabajo.cdmx.gob.mx/transparenciarabajo y Fomento al Empleo http://www.segurodedesempleo.cdmx.gob.mx/calificacion_comite.php</t>
  </si>
  <si>
    <t>Al cierre del 2024, se espera incrementar un 10% en el numero de personas beneficiarias en las edades comprendidas entre los 18 y 64 años 9 meses para que tengan mayores posibilidades de incorporarse a un empleo digno por medio del otorgamiento de ayuda economica como una proteccion social basica y mediante la busqueda de empleo..</t>
  </si>
  <si>
    <t>La poblacion desempleada de la Ciudad de Mexico se beneficia con apoyos economicos y capacitaciones que los prepara para incorporarse al trabajo formal y digno.</t>
  </si>
  <si>
    <t>Lic. Miguel Angel Vera LuquIn</t>
  </si>
  <si>
    <t>Director del Seguro de Desempleo</t>
  </si>
  <si>
    <t>Vinculacion a capacitacion y trabajo formal</t>
  </si>
  <si>
    <t>33PDCL</t>
  </si>
  <si>
    <t>Establecer las condiciones adecuadas dentro del marco de la ley para coadyuvar en la solucion de conflictos laborales de la Ciudad de Mexico con absoluta imparcialidad a traves del Procedimiento de Conciliacion Prejudicial, a fin de procurar el equilibrio entre trabajadores y patrones, garantizando certeza, equidad, legalidad, honestidad, objetividad, confiabilidad, eficacia, profesionalismo y transparencia.</t>
  </si>
  <si>
    <t>Ser el Centro de Conciliacion Laboral que ofrezca un espacio seguro para la solucion de los conflictos laborales, que consolide la conciliacion como el mecanismo de solucion de controversias laborales entre las fuerzas productivas, empleado-empleador, garantizando el respeto a los derechos humanos laborales, la perspectiva de genero, la no discriminacion y la cultura de paz, para con ello consolidar la confianza de la poblacion en esta institucion conciliadora.</t>
  </si>
  <si>
    <t>La Ciudad de Mexico es un area de concentracion laboral que genera una gran cantidad de empleos formales en diversos ambitos de economia, tanto para los habitantes de la capital como para lapoblacion que colinda con la zona Metropolitana del Valle de Mexico misma que enfrenta dinamicas diversas,entre las que prevalecen los conflictos laborales que se dan entre trabajadores y patrones,la estimacion de la poblacion que se encuentra en este escenario asciende a 3,230,196 personas (ENOE 2021). Aunado a lo anterior, la falta de recursos para el pago de las prestaciones de ley, las asesorias de algun abogado, e incapacidad para conciliar entre las partes, genera un incemento en los casos de conflictos laborales. Por lo anterior, es indispensable buscar la conciliacion de acuerdos con pleno respeto a los derechos laborales del trabajador y los derechos gumanos de las partes.</t>
  </si>
  <si>
    <t>Desarrollar con prontitud, eficacia y expeditez el procedimiento de conciliacion pejudicial y obtener el mayor numero posible de casos atendidos y resueltos mediante esta via.</t>
  </si>
  <si>
    <t>E199</t>
  </si>
  <si>
    <t>Vulneracion de los derechos de los trabajadores en los conflictos laborales de la Ciudad de Mexico.</t>
  </si>
  <si>
    <t>Proteccion de los derechos de los trabajadores en los conflictos laborales de la Ciudad de Mexico.</t>
  </si>
  <si>
    <t>Trabajadores y patrones de la Ciudad de Mexico que ascienden a 3,230.196.</t>
  </si>
  <si>
    <t>1. Promover la funcion conciliadora en los conflictos laborales de competencia local. 2. Garantizar la atencion de solicitudes de conciliacion realizadas por los trabajadores y/o patrones. 3. Asegurar el seguimiento oportuno a los convenios celebrados entre las partes.</t>
  </si>
  <si>
    <t>Los trabajadores y patrones de la Ciudad de Mexico cuentan con asistencia conciliadora en los conflictos laborales, asi como con asesoria juridica para la proteccion y defensa de sus Derechos Laborales.</t>
  </si>
  <si>
    <t>Indice que mide el avance en las atenciones a conflictos laborales para su conciliacion y disminuir el numero de casos que avanzan a tribuanles.</t>
  </si>
  <si>
    <t>((Notificaciones oficiales a las partes para asistir a la audiencia de conciliacion realizadas/ Notificaciones oficiales a las partes para asistir a la audiencia de conciliacion programadas)* 25%) + ((Elaboracion de convenios de conciliacion individual y colectiva realizados/ Elaboracion de convenios de conciliacion individual y colectiva programados)* 25%) + ((Expedicion de constacias de no conciliacion realizadas/ Expedicion de constacias de no conciliacion programadas)* 25%) + ((Expedicion de actas de audiencias de conciliacion realizadas/ Expedicion de actas de audiencias de conciliacion programadas)* 25%)</t>
  </si>
  <si>
    <t>Informe Anual de Conciliacion Laboral emitido por la Direccion Ejecutiva de Conciliacion.</t>
  </si>
  <si>
    <t>Disminuir en un 10% el numero de conflictos laborales que derivan en un juicio ante los tribunales a traves de las asesorias y el seguimiento.</t>
  </si>
  <si>
    <t>Los trabajadores y patrones de la Ciudad de Mexico tienen certeza juridica en temas de conciliacion laboral.</t>
  </si>
  <si>
    <t>Notificaciones oficiales a las partes para asistir a la audiencia de conciliacion</t>
  </si>
  <si>
    <t>Mtra. Blanca Elizabeth Sanchez Gonzalez</t>
  </si>
  <si>
    <t>Elaboracion de convenios de conciliacion individual y colectiva</t>
  </si>
  <si>
    <t>Lic. Paulina Marquez Gutierrez</t>
  </si>
  <si>
    <t>Directora Ejecutiva de Conciliacion</t>
  </si>
  <si>
    <t>Expedicion de constacias de no conciliacion</t>
  </si>
  <si>
    <t>Expedicion de actas de audiencias de conciliacion</t>
  </si>
  <si>
    <t>33PDIT</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</si>
  <si>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</si>
  <si>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</si>
  <si>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El Instituto de Capacitacion para el Trabajo implementa mejoras en las politicas publicas de proteccion social dirigidas a las personas en situacion de desempleo, por medio actividades relacionadas con la vinculacion laboral, la capacitacion y adiestramiento de personas que buscan empleo en la Ciudad de Mexico.</t>
  </si>
  <si>
    <t>Contribuir al crecimiento economico y al empleo decente, incluyente y sustentable a traves de alternativas de capacitacion y certificacion para que la poblacion en edad productiva desarrolle sus competencias laborales, en concordancia con la demanda del mercado laboral.</t>
  </si>
  <si>
    <t>E100</t>
  </si>
  <si>
    <t>Insuficientes personas con los saberes necesarios para desempeñarse en el sector laboral.</t>
  </si>
  <si>
    <t>Suficientes personas con los saberes necesarios para desempeñarse en el sector laboral.</t>
  </si>
  <si>
    <t>Los habitantes de las 16 Alcaldias de la Ciudad de Mexico que hacienden a 9,209,944 personas.</t>
  </si>
  <si>
    <t>Proveer cursos de capacitacion accesibles, con validez oficial y en modalidades flexibles a la poblacion de la Ciudad de Mexico.</t>
  </si>
  <si>
    <t>La poblacion de la Ciudad de Mexico cuenta con los conocimientos optimos para poder tener un buen desempeño en una vacante dentro de algun sector de la economia formal o desarrollar una actividad productiva por cuenta propia.</t>
  </si>
  <si>
    <t>Indice que mide el avance en las capacitacion y certificaciones en materia de competencias laborales que imparte el Instituto.</t>
  </si>
  <si>
    <t>((Capacitacion en materia laboral realizado/ Capacitacion en materia laboral programado)* 34%) + ((Certificacion de competencias laborales realizado/ Certificacion de competencias laborales programado)* 33%) + ((Capacitacion y cetificacion de competencias laborales a personas de grupo de atencion prioritaria realizado/ Capacitacion y cetificacion de competencias laborales a personas de grupo de atencion prioritaria programado)* 33%)</t>
  </si>
  <si>
    <t>Estadistica basica del Icat CDMX. Archivos de la Direccion de Planeacion, Control y Evaluacion de Resultados del Instituto de Capacitacion para el Trabajo de la Ciudad de Mexico. Pagina de transparencia del Instituto https://transparencia.cdmx.gob.mx/instituto-de-capacitacion-para-el-trabajo-de-la-ciudad-de-mexico</t>
  </si>
  <si>
    <t>A 2024, el Instituto de Capacitacion para el Trabajo incrementa en 35% la cobertura de atencion a la demanda de los servicios de capacitacion y certificacion de competencias, respecto de lo realizado entre 2015 y 2018.</t>
  </si>
  <si>
    <t>La poblacion de la Ciudad de Mexico en edad productiva incrementa su empleabilidad y trabajo digno, asic como el desarrollo de actividades productivas por cuenta propia.</t>
  </si>
  <si>
    <t>Capacitacion en materia laboral</t>
  </si>
  <si>
    <t>Mtro. Jose Manuel Munguia Martinez</t>
  </si>
  <si>
    <t>Director de Desarrollo de Competencias</t>
  </si>
  <si>
    <t>Certificacion de competencias laborales</t>
  </si>
  <si>
    <t>Capacitacion y certificacion de competencias laborales a personas de grupo de atencion prioritaria</t>
  </si>
  <si>
    <t>Mtro. Jose Manuel Munguia Martinez; Mtro. Roberto Salinas Loera</t>
  </si>
  <si>
    <t>Director de Desarrollo de Competencias; Director de la Unidad de Capacitacion Gustavo A. Madero</t>
  </si>
  <si>
    <t>Deficiente programacion para los gastos administrativos necesarios para la operacion del Instituto de Capacitacion para el Trabajo de la Ciudad de Mexico.</t>
  </si>
  <si>
    <t>Eficiente programacion para los gastos administrativos necesarios para la operacion del Instituto de Capacitacion para el Trabajo de la Ciudad de Mexico.</t>
  </si>
  <si>
    <t>Areas administrativas y operativas del Instituto de Capacitacion para el Trabajo de la Ciudad de Mexico (Direcciones Generales, Direcciones Ejecutivas, Direcciones de area, Coordinaciones y Gerencias)</t>
  </si>
  <si>
    <t>El Instituto de Capacitacion para el Trabajo cuentan con los recursos necesarios para el buen desarrollo de sus funciones.</t>
  </si>
  <si>
    <t>Indice que mide el avance en la adquisicion de materiales, insumos y suministros, asi como, pagos de servicios generales, servicios profesionales, conservacion y mantenimiento realizados por el Instituto de Capacitacion para el Trabajo.</t>
  </si>
  <si>
    <t>Informes mensuales, trimestrales, anuales y Estados Financieros del Instituto de Capacitacion para el Trabajo de la Ciudad de Mexico, registros de la Direccion de Administracion y Finanzas y en el Portal www.icat.cdmx.gob.mx apartado de transparencia.</t>
  </si>
  <si>
    <t>Continuar eficientando el gasto operativo del Instituto de Capacitacion para el Trabajo</t>
  </si>
  <si>
    <t>El Instituto de Capacitacion para el Trabajo cuenta con los recursos necesarios para el buen desarrollo de las funciones, al cumplir debidamente con la programacion de los gastos administrativos.</t>
  </si>
  <si>
    <t>Lic. Humberto Kaiser Farrera</t>
  </si>
  <si>
    <t>El Instituto de Capacitacion para el Trabajo de la Ciudad de Mexico.</t>
  </si>
  <si>
    <t>El Instituto de Capacitacion para el Trabajo cuenta con los recursos necesarios para cubrir con las obligaciones judiciales sin riesgos para su operacion.</t>
  </si>
  <si>
    <t>Porcentaje que mide el avance de atencion a juicios laborales y laudos del Instituto.</t>
  </si>
  <si>
    <t>Pagina de transparencia del Instituto de Capacion para el Trabajo https://transparencia.cdmx.gob.mx/instituto-de-capacitacion-para-el-trabajo-de-la-ciudad-de-mexico</t>
  </si>
  <si>
    <t>El Instituto de Capacitacion para el Empleo cuenta con los recursos necesarios para cumplir con las obligaciones judiciales al cumplir debidamente con los procesos de programacion y presupuestacion.</t>
  </si>
  <si>
    <t>Insuficientes mecanismos de prevencion en materia de proteccion civil a las personas servidoras publicas del Instituto de Capacitacion para el Trabajo.</t>
  </si>
  <si>
    <t>Suficientes mecanismos de prevencion en materia de proteccion civil a las personas servidoras publicas del Instituto de Capacitacion para el Trabajo.</t>
  </si>
  <si>
    <t>Personal del Instituto de Capacitacion para el Trabajo de la Ciudad de Mexico.</t>
  </si>
  <si>
    <t>Crear una cultura de proteccion civil en las personas servidoras del Instituto de Capacitacion para el Trabajo, para poder actuar ante un posible fenomeno natural y/o antropogenico para salvaguardar su integridad y la de los visitantes.</t>
  </si>
  <si>
    <t>Las personas servidoras publicas del Instituto de Capacitacion para el Trabajo estan capacitadas y preparadas para atender cualquier situacion de riesgo y emergencia natural y antropogenica, salvaguardado su propia vida y de la sus visitantes.</t>
  </si>
  <si>
    <t>Indice que mide el avance en la adquisicion e instalacion de equipo de proteccion civil, capacitacion y simulacros realizados por el Instituto de Capacitacion para el Trabajo</t>
  </si>
  <si>
    <t>Pagina de transparencia del Instituto de Capacitacion para el Trabajo https://transparencia.cdmx.gob.mx/instituto-de-capacitacion-para-el-trabajo-de-la-ciudad-de-mexico</t>
  </si>
  <si>
    <t>Las personas servidoras publicas del Instituto de Capacitacion para el Trabajo ponen en practica los conocimientos adquiridos ante una emergencia para salvaguardar su propia vida, la de los visitantes y los bienes.</t>
  </si>
  <si>
    <t>34C001</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</si>
  <si>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</si>
  <si>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t>
  </si>
  <si>
    <t>La Ciudad de Mexico tiene una extension territorial de 1,494.3 km2 lo que representa 0.1 % de la superficie del pais y cuenta con una poblacion que asciende a 9,209,244 habitantes. Su desarrollo urbano se encuentra sobre un terreno que fuera un lago razon que la hace mas proclive a riesgos por fenomenos naturales y antropogenicos, entre los que destacan los teluricos, inundaciones, incendios, cambios climatologicos y otro tipo de emergencias de fuerte impacto social, aunado al crecimiento que ha registrado la poblacion en las ultimas decadas situacion que se suma a esta gama de factores de riesgo. Aunque no se encuentre sobre la costa, caracteristica principal de las zonas epicentrales de las costas del pacifico, comparte la alta sismicidad debido a la naturaleza de su terreno. Aproximadamente, el 73% de los epicentros del pais tienen capacidad de incidir en la Ciudad de Mexico. Adicionalmente, la Ciudad esta situada en una cuenca cerrada que en combinacion con un sistema obsoleto de drenaje y las inadecuadas practicas de la poblacion como el mal manejo de residuos son factores facilitan las inundaciones. Ante dichas circunstancias y con la finalidad de generar una estrategia coordinada para la atencion de riesgos y emergencias provocados por factores naturales y antropogenicos, situa a la Ciudad como una entidad altamente poblada que convive en un espacio reducido y esta expuesta mayormente a situaciones de riesgo y de emergencia. Por lo anterior, la Secretaria de Gestion Integral de Riesgos y Proteccion Civil contribuye al fortalecimiento de la planeacion, la regulacion y normatividad, la capacitacion, la elaboracion de protocolos de participacion interinstitucional, la politica de fondos y transferencia de riesgos ademas del desarrollo de sistemas de prevencion en la emergencia con la colaboracion del gobierno y la ciudadania. Por su parte, el Heroico Cuerpo de Bomberos de la Ciudad de Mexico mediante las estaciones de servicio, los modulos de respuesta inmediata, vehiculos de diversas capacidades de atencion a emergencias, herramientas especializadas, y con personal capacitado atienden las emergencias y situaciones de riesgo que presenta la poblacion.</t>
  </si>
  <si>
    <t>Evitar que las contingencias se materialicen en desastres, con ello salvaguardar la vida y los bienes de la poblacion ante el impacto de fenomenos de origen natural o antropico. Asimismo, fortalecer la transformacion adaptativa de la ciudad y de sus comunidades, a traves de la consolidacion de la resiliencia, la reduccion sustancial de los riesgos existentes, evitando la creacion de nuevos y mejorando la cultura de la prevencion coadyuvando con ello a construir una ciudad mas segura, mas humana, sostenible y resiliente ante el riesgo de desastres.</t>
  </si>
  <si>
    <t>N005</t>
  </si>
  <si>
    <t>Inadecuada atencion a la poblacion residente y en transito de la Ciudad de Mexico ante el impacto de fenomenos perturbadores y antropogenicos.</t>
  </si>
  <si>
    <t>Adecuada atencion a la poblacion residente y en transito de la Ciudad de Mexico ante el impacto de fenomenos perturbadores y antropogenicos.</t>
  </si>
  <si>
    <t>1.Incidir en la reduccion de riesgos y evitar la generacion de nuevos mediante la emision y cumplimiento de protocolos de proteccion civil. 2.Atencion a la poblacion ante situaciones de emergencia</t>
  </si>
  <si>
    <t>La poblacion de la Ciudad de Mexico se encuentra menos vulnerable a los efectos de los fenomenos perturbadores o amenazas, asimismo recibe la atencion necesaria ante situaciones de emergencia.</t>
  </si>
  <si>
    <t>Mide el porcentaje de avance de las acciones concluidas con las que se demuestra el cumplimiento de politicas en materia de Gestion Integral de Riesgos y Proteccion Civil</t>
  </si>
  <si>
    <t>((Atencion y orientacion a la poblacion via telefonica. Emergencias atendidas. Compilar planes, programas y protocolos para emergencias o desastres y con ello implementarlos de forma homologada, participacion y/o evaluacion de simulacros y recorridos en refugios temporales realizado/ Atencion y orientacion a la poblacion via telefonica. Emergencias atendidas. Compilar planes, programas y protocolos para emergencias o desastres y con ello implementarlos de forma homologada, participacion y/o evaluacion de simulacros y recorridos en refugios temporales programado)* 25%) + ((Capacitacion, talleres, cursos y aula virtual en temas de gestion Integral de riesgos, proteccion civil y cooperacion internacional realizado/ Capacitacion, talleres, cursos y aula virtual en temas de gestion Integral de riesgos, proteccion civil y cooperacion internacional programado)* 25%) + ((Definicion de la bateria de indicadores de ocurrencia, impacto y resiliencia para la gestion integral de riesgos y desastres realizado/ Definicion de la bateria de indicadores de ocurrencia, impacto y resiliencia para la gestion integral de riesgos y desastres programado)* 25%) + ((Diseñar, implementar y coordinar politicas publicas orientadas a la construccion de resiliencia realizado/ Diseñar, implementar y coordinar politicas publicas orientadas a la construccion de resiliencia programado)* 25%)</t>
  </si>
  <si>
    <t>Informacion disponible en: 	Formatos de "Registro de Incidente de Emergencia", Libro de Gobierno, Sistema Unificado de atencion ciudadana, portal de transparencia, Manuales, Cedula de Registro, Protocolos fisicos o digitales. 	A traves de las publicaciones de la Secretaria de Gestion Integral de Riesgos y Proteccion Civil https://www.proteccioncivil.cdmx.gob.mx/</t>
  </si>
  <si>
    <t>Se espera que para el año 2023 se realicen en un 100% las acciones orientadas a mejorar la gestion integral de riesgos y proteccion civil y se estima un incremento de las mismas para el 2024 de 20% y para el 2025 de 25%.</t>
  </si>
  <si>
    <t>Al año 2024, la poblacion que habita y/o transita en la Ciudad de Mexico recibe mejor atencion en materia de Gestion Integral de Riesgos y Proteccion Civil, lo que disminuye los impactos de contingencias y desastres, con ello, salvaguarda su vida y sus bienes.</t>
  </si>
  <si>
    <t>Atencion y orientacion a la poblacion via telefonica. Emergencias atendidas. Compilar planes, programas y protocolos para emergencias o desastres y con ello implementarlos de forma homologada; participacion y/o evaluacion de simulacros y recorridos en refugios temporales.</t>
  </si>
  <si>
    <t>Mtro. Humberto Gonzalez Arroyo</t>
  </si>
  <si>
    <t>Director General Tactico Operativo</t>
  </si>
  <si>
    <t>Capacitacion, talleres, cursos y aula virtual en temas de gestion Integral de riesgos, proteccion civil y cooperacion internacional.</t>
  </si>
  <si>
    <t>Mtra. Gloria Luz Ortiz Espejel</t>
  </si>
  <si>
    <t>Directora General de Vinculacion, Capacitacion y Difusion</t>
  </si>
  <si>
    <t>Definicion de la bateria de indicadores de ocurrencia, impacto y resiliencia para la gestion integral de riesgos y desastres.</t>
  </si>
  <si>
    <t>Lic. Rafael Humberto Marin Cambranis / Lic. Norma Flores Garces</t>
  </si>
  <si>
    <t>Director General de Analisis de Riesgos / Directora Ejecutiva de Administracion y Finanzas</t>
  </si>
  <si>
    <t>Diseñar, implementar y coordinar politicas publicas orientadas a la construccion de resiliencia.</t>
  </si>
  <si>
    <t>Mtro. Norlang Marcel Garcia Arroliga</t>
  </si>
  <si>
    <t>Director General de Resliencia</t>
  </si>
  <si>
    <t>La Secretaria de Gestion Integral de Riesgos y Proteccion Civil continua con el desempeño de sus funciones de manera adecuada.</t>
  </si>
  <si>
    <t>Lic. Norma Flores Garces</t>
  </si>
  <si>
    <t>La Secretaria de Gestion Integral de Riesgos y Proteccion Civil de la Ciudad de Mexico.</t>
  </si>
  <si>
    <t>La Secretaria de Gestion Integral de Riesgos y Proteccion Civil cuenta con los recursos necesarios para cubrir con las obligaciones judiciales sin riesgos para su operacion.</t>
  </si>
  <si>
    <t>Informacion disponible en: https://transparencia.cdmx.gob.mx/secretaria-de-gestion-integral-de-riesgos-y-proteccion-civil; https://www.proteccioncivil.cdmx.gob.mx/</t>
  </si>
  <si>
    <t>La Secretaria de Gestion Integral de Riesgos y Proteccion Civil tiene las previsiones presupuestarias necesarias para el cumplimiento de las obligaciones judiciales que se presenten.</t>
  </si>
  <si>
    <t>Entrega de apoyos compensatorios por situaciones emergentes que vulneren a los trabajadores de la Secretaria de Gestion Integral de Riesgos y Proteccion Civil.</t>
  </si>
  <si>
    <t>Lic. Iccen Leticia Salas Pichardo</t>
  </si>
  <si>
    <t>Insuficientes protocolos de prevencion en materia de proteccion civil a las personas servidoras publicas de Secretaria de Gestion Integral de Riesgos y Proteccion Civil.</t>
  </si>
  <si>
    <t>Suficientes protocolos de prevencion en materia de proteccion civil a las personas servidoras publicas de la Secretaria de Gestion Integral de Riesgos y Proteccion Civil.</t>
  </si>
  <si>
    <t>Personas servidoras publicas y poblacion flotante que ocupan las instalaciones de la Secretaria de Gestion Integral de Riesgos y Proteccion Civil.</t>
  </si>
  <si>
    <t>Aplicar el protocolo de atencion frente a los riesgos y ratificar la Instalacion el consejo de proteccion civil.</t>
  </si>
  <si>
    <t>El personal y poblacion en general que se encuentra dentro de la Secretaria de Gestion Integral de Riesgos y Proteccion Civil cuenta con instalaciones seguras y preparadas ante cualquier emergencia y/o siniestro.</t>
  </si>
  <si>
    <t>Porcentaje de avance de cumplimiento de las actividades en materia de Proteccion Civil realizadas en la Secretaria de Gestion Integral de Riesgos y Proteccion Civil.</t>
  </si>
  <si>
    <t>Informacion disponible en: https://transparencia.cdmx.gob.mx/secretaria-de-gestion-integral-de-riesgos-y-proteccion-civil y https://www.proteccioncivil.cdmx.gob.mx/</t>
  </si>
  <si>
    <t>34PDHB</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</si>
  <si>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 hospitalarias, rescate, educacion a la ciudadania para la autoproteccion, atencion de desastres en cualquier sentido, tecnicos, sociales, naturales, publicos o privados, utilizando suficientemente todos los recursos asignados al Organismo, siempre proporcionando el mejor servicio a la comunidad.</t>
  </si>
  <si>
    <t>Disponer de una institucion capacitada profesionalmente, con funcionarios que tengan una preparacion acorde con las exigencias del mundo moderno, a fin de alcanzar los niveles optimos de calidad y excelencia, para la tranquilidad y satisfaccion de la comunidad.</t>
  </si>
  <si>
    <t>Definir y establecer los planes de prevencion de desastres y los programas de auxilio a la poblacion de la Ciudad de Mexico, primordialmente en el combate y extincion de incendios y el rescate de lesionados en emergencias u otras conflagraciones, ejecutando las acciones destinadas a su control y mitigacion en coordinacion con los Organismos Publicos o Privados encargados de la Proteccion Civil y la Seguridad Publica de la Ciudad de Mexico, procurando la profesionalizacion del personal mediante la operacion de la Academia de Bomberos y la modernizacion de su equipo e infraestructura para enfrentar eficazmente dichas situaciones.</t>
  </si>
  <si>
    <t>1.Brindar atencion ante desastres naturales y antropogenicos, utilizando todos los recursos para incidir en la reduccion de riesgos y evitar la generacion de nuevos. 2.Prestar servicios de emergencias medicas, rescate y educacion a la ciudadania para la autoproteccion.</t>
  </si>
  <si>
    <t>La poblacion de la Ciudad de Mexico se encuentra menos vulnerable a los efectos de los fenomenos perturbadores o amenazas. La poblacion recibe la atencion necesaria ante el impacto de una amenaza</t>
  </si>
  <si>
    <t>Mide el porcentaje de los servicios de emergencia en los rubros de competencia del Heroico Cuerpo de Bomberos de la Ciudad de Mexico.</t>
  </si>
  <si>
    <t>(Numero de emergencias atendidas / Numero de emergencias programadas)*100</t>
  </si>
  <si>
    <t>Informacion disponible en: https://www.transparencia.cdmx.gob.mx/heroico-cuerpo-de-bomberos-de-la-ciudad-de-mexico</t>
  </si>
  <si>
    <t>Para el año 2023 en un 100% y se estima un incremento adicional de 20% para el 2024 y de 25% para el 2025.</t>
  </si>
  <si>
    <t>Al año 2024, la poblacion que habita y/o transita en la Ciudad de Mexico recibe mejor atencion en situaciones de emergencia, lo que disminuye los impactos de contingencias, con ello, salvaguardan su vida y sus bienes.</t>
  </si>
  <si>
    <t>Emergencias atendidas por parte del Heroico Cuerpo de Bomberos de la Ciudad de Mexico</t>
  </si>
  <si>
    <t>Primer Superintendente Lic. Juan Manuel Perez Cova</t>
  </si>
  <si>
    <t>Director General del HCBCDMX</t>
  </si>
  <si>
    <t>El Heroico Cuerpo de Bomberos continua con el desempeño de sus funciones de manera adecuada.</t>
  </si>
  <si>
    <t>El Heroico Cuerpo de Bomberos de la Ciudad de Mexico.</t>
  </si>
  <si>
    <t>El Heroico Cuerpo de Bomberos cuenta con los recursos necesarios para cubrir con las obligaciones judiciales sin riesgos para su operacion.</t>
  </si>
  <si>
    <t>El Heroico Cuerpo de Bomberos tiene las previsiones presupuestarias necesarias para el cumplimiento de las obligaciones judiciales que se presenten.</t>
  </si>
  <si>
    <t>Entrega de apoyos compensatorios por situaciones emergentes que vulneren a la poblacion del Heroico Cuerpo de Bomberos de la Ciudad de Mexico.</t>
  </si>
  <si>
    <t>Pablo Ramirez Avalos.</t>
  </si>
  <si>
    <t>Coordinador Juridico del Heroico Cuerpo de Bomberos de la Ciudad de Mexico.</t>
  </si>
  <si>
    <t>Insuficientes protocolos de prevencion en materia de proteccion civil a las personas servidoras publicas del Heroico Cuerpo de Bomberos.</t>
  </si>
  <si>
    <t>Suficientes protocolos de prevencion en materia de proteccion civil a las personas servidoras publicas del Heroico Cuerpo de Bomberos.</t>
  </si>
  <si>
    <t>Personas servidoras publicas y poblacion flotante que ocupan las instalaciones del Heroico Cuerpo de Bomberos.</t>
  </si>
  <si>
    <t>Elaborar los programas internos de proteccion civil y revisar de manera continua las condiciones de seguridad en los inmuebles de la unidad.</t>
  </si>
  <si>
    <t>Personal del Heroico Cuerpo de Bomberos cuentan con las medidas de seguridad, proteccion y atencion oportuna que garantiza su integridad fisica en las instalaciones del Heroico Cuerpo de Bomberos.</t>
  </si>
  <si>
    <t>Porcentaje de avance de cumplimiento de las actividades en materia de Proteccion Civil realizadas en el Heroico Cuerpo de Bomberos.</t>
  </si>
  <si>
    <t>El personal y poblacion en general que se encuentra dentro del Heroico Cuerpo de Bomberos cuenta con instalaciones seguras y preparadas ante cualquier emergencia y/o siniestro.</t>
  </si>
  <si>
    <t>Lic. Artemisa Valencia Valencia</t>
  </si>
  <si>
    <t>Directora Tecnica en el Heroico Cuerpo de Bomberos</t>
  </si>
  <si>
    <t>35C001</t>
  </si>
  <si>
    <t>Instituir politicas publicas en la Ciudad de Mexico, que garanticen el ejercicio de los derechos de los integrantes de los pueblos y barrios originarios y comunidades indigenas residentes, el fortalecimiento de su identidad colectiva y la salvaguarda de su patrimonio historico y biocultural, como sustento de la naturaleza intercultural, plurietnica, plurilingüe y pluricultural de esta Ciudad. A traves del impulso de la transversalidad de sus derechos en las politicas publicas, planes, programas y acciones gubernamentales de las Dependencias, Entidades y Alcaldias de la Ciudad.</t>
  </si>
  <si>
    <t>Ser la instancia gubernamental de la Ciudad de Mexico rectora de las politicas publicas que garanticen la defensa y el ejercicio de los derechos de los pueblos y barrios originarios y comunidades indigenas residentes en la Ciudad de Mexico, la salvaguarda, preservacion y el fortalecimiento de su patrimonio historico y biocultural, para la consolidacion del caracter intercultural, plurietnico, plurilingüe y pluricultural de esta Ciudad.</t>
  </si>
  <si>
    <t>Los miembros de pueblos, barrios originarios y comunidades indigenas residentes enfrentan una discriminacion estructural que origina una serie de dificultades sistemicas para ejercer sus derechos, lo que genera que presenten los mayores rezagos sociales y niveles de pobreza entre los diversos sectores de la poblacion, tanto en el pais como en la Ciudad de Mexico. El rezago socioeconomico afecta a los integrantes de los pueblos y comunidades indigenas.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t>
  </si>
  <si>
    <t>Establecer y ejecutar politicas publicas y programas en favor de pueblos y barrios originarios y comunidades indigenas residentes. El objetivo rector de la SEPI es promover la visibilizacion, la dignificacion, y el reconocimiento de los pueblos indigenas como sujetos colectivos de derecho, asi como garantizar su derecho a la participacion politica.</t>
  </si>
  <si>
    <t>E179</t>
  </si>
  <si>
    <t>158</t>
  </si>
  <si>
    <t>Acciones encaminadas a una equidad para las comunidades indigenas residentes</t>
  </si>
  <si>
    <t>Exclusion de los pueblos y barrios originarios y comunidades indigenas residentes de los servicios basicos que otorga la Ciudad de Mexico.</t>
  </si>
  <si>
    <t>Inclusion de los pueblos y barrios originarios y comunidades indigenas residentes de los servicios basicos que otorga la Ciudad de Mexico.</t>
  </si>
  <si>
    <t>802,788 personas de los pueblos y barrios originarios y comunidades indigenas residentes de la Ciudad de Mexico.</t>
  </si>
  <si>
    <t>Promover la visibilizacion, la dignificacion, y el reconocimiento de los pueblos indigenas como sujetos colectivos de derecho, asi como garantizar su derecho a la participacion politica.Fomentar la articulacion comunitaria y la igualdad de derechos para los pueblos y comunidades indigenas de la Ciudad de Mexico.</t>
  </si>
  <si>
    <t>Los pueblos y barrios originarios y comunidades indigenas adquieren respeto, reconocimiento y promocion de sus derechos para la inclusion social.</t>
  </si>
  <si>
    <t>Un indice que mide el cumplimiento de las acciones para el desarrollo de los Pueblos y Barrios Originarios y Comunidades Indigenas Residentes en la Ciudad de Mexico.</t>
  </si>
  <si>
    <t>((Materiales, talleres, cursos realizado/ Materiales, talleres, cursos programado)* 20%) + ((Cursos, talleres, coloquios y otros eventos de impulso a la plurietnicidad, pluriculturalidad y plurilingüistica realizado/ Cursos, talleres, coloquios y otros eventos de impulso a la plurietnicidad, pluriculturalidad y plurilingüistica programado)* 20%) + ((Difusion del enfoque de pertinencia cultural como grupo de atencion prioritaria para la generacion de politicas transversales en documentos rectores realizado/ Difusion del enfoque de pertinencia cultural como grupo de atencion prioritaria para la generacion de politicas transversales en documentos rectores programado)* 20%) + ((Asesoria y acompañamiento en procesos de consulta, acceso a la justicia y derechos humanos realizado/ Asesoria y acompañamiento en procesos de consulta, acceso a la justicia y derechos humanos programado)* 20%) + ((Seguimiento al Sistema de Registro de Pueblos y Barrios Originarios, y Comunidades Indigenas Residentes de la Ciudad de Mexico realizado/ Seguimiento al Sistema de Registro de Pueblos y Barrios Originarios, y Comunidades Indigenas Residentes de la Ciudad de Mexico programado)* 20%)</t>
  </si>
  <si>
    <t>Informacion disponible en: https://www.transparencia.cdmx.gob.mx/secretaria-de-pueblos-y-barrios-originarios-y-comunidades-indigenas-residentes; Informes de Avance Programatico Presupuestal. https://data.finanzas.cdmx.gob.mx/documentos/iapp.html</t>
  </si>
  <si>
    <t>Para el año 2024, se visibilizan, dignifican y reconocen a pueblos indigenas como sujetos colectivos de derecho, y se garantiza su derecho a la participacion politica. Se fomentar su articulacion comunitaria y la igualdad de derechos para los pueblos y comunidades indigenas de la Ciudad de Mexico.</t>
  </si>
  <si>
    <t>Para el año 2024, los pueblos y barrios originarios y comunidades indigenas son respetados, cuentan con reconocimiento y con derechos que facilitan su inclusion social.</t>
  </si>
  <si>
    <t>Materiales, talleres, cursos y otros eventos en materia de derechos humanos con perspectiva de genero para niñas y mujeres en pueblos y barrios y comunidades indigenas residentes.</t>
  </si>
  <si>
    <t>Mtra. Alejandra Arellano Martinez</t>
  </si>
  <si>
    <t>Asesora "B" de SEPI</t>
  </si>
  <si>
    <t>Cursos, talleres, coloquios y otros eventos de impulso a la plurietnicidad, pluriculturalidad y plurilingüistica.</t>
  </si>
  <si>
    <t>Lic. Rita Salgado Vazquez</t>
  </si>
  <si>
    <t>Directora General de Derechos Indigenas</t>
  </si>
  <si>
    <t>Difusion interinstitucional del enfoque de pertinencia cultural como grupo de atencion prioritaria para la generacion de politicas transversales en documentos rectores.</t>
  </si>
  <si>
    <t>Mtra. Alejandra Arellano Martinez / Mtro. Aaron Vilchis Del Reyo</t>
  </si>
  <si>
    <t>Asesora "B" de SEPI / Director de Comunidades Indigenas Residentes</t>
  </si>
  <si>
    <t>Asesoria y acompañamiento en procesos de consulta, acceso a la justicia y derechos humanos.</t>
  </si>
  <si>
    <t>Mtra. Gabriela Torres Vargas / Lic. Marco Antonio Maldonado Duana</t>
  </si>
  <si>
    <t>Subdirectora de Consulta Indigena / Subdirector de Asesoria Legal</t>
  </si>
  <si>
    <t>Seguimiento al Sistema de Registro de Pueblos y Barrios Originarios, y Comunidades Indigenas Residentes de la Ciudad de Mexico.</t>
  </si>
  <si>
    <t>Directora General de Derechos Indigena</t>
  </si>
  <si>
    <t>S223</t>
  </si>
  <si>
    <t>Deficientes condiciones de movilidad de las personas que habitan los pueblos y barrios de la Ciudad de Mexico.</t>
  </si>
  <si>
    <t>Eficientes condiciones de movilidad de las personas que habitan los pueblos y barrios de la Ciudad de Mexico.</t>
  </si>
  <si>
    <t>Las personas de los pueblos y barrios originarios y comunidades indigenas residentes de la Ciudad de Mexico.</t>
  </si>
  <si>
    <t>1.Mejorar las condiciones de comunicacion, movilidad, y de desarrollo humano y social de los habitantes de los pueblos y barrios de la Ciudad de Mexico, para combatir la situacion desfavorable en que vive esta poblacion a traves de la entrega de apoyos para proyectos comunitarios. 2.Recuperacion de espacios comunitarios y el fortalecimiento de la economia de los Pueblos y Barrios Originarios. 3.Fomentar la integracion y el desarrollo humano y social a traves del otorgamiento de recursos economicos para la realizacion de obras de comunicacion terrestre.</t>
  </si>
  <si>
    <t>Los pueblos y barrios originarios y comunidades indigenas residentes cuentan con mayores y mejores vias de comunicacion que permiten su integracion a la Ciudad de Mexico para el acceso al conjunto de los bienes publicos y abatir la desigualdad.</t>
  </si>
  <si>
    <t>Indice que mide el avance en el cumplimiento del Programa relacionado con los servicios de traduccion e interpretacion; y el otorgamiento de apoyos para pueblos, barrios originarios y comunidades indigenas residentes.</t>
  </si>
  <si>
    <t>((Servicios de interpretacion y traduccion en lenguas indigenas nacionales realizado/ Servicios de interpretacion y traduccion en lenguas indigenas nacionales programado)* 50%) + ((Apoyos entregados para infraestructura, conservacion del patrimonio historico y biocultural, recuperacion de espacios comunitarios y fortalecimiento de la economia de los Pueblos y Barrios Originarios realizado/ Apoyos entregados para infraestructura, conservacion del patrimonio historico y biocultural, recuperacion de espacios comunitarios y fortalecimiento de la economia de los Pueblos y Barrios Originarios programado)* 50%)</t>
  </si>
  <si>
    <t>Informacion disponible en: https://www.transparencia.cdmx.gob.mx/secretaria-de-pueblos-y-barrios-originarios-y-comunidades-indigenas-residentes. Informes de Avance Programatico Presupuestal; https://data.finanzas.cdmx.gob.mx/documentos/iapp.html</t>
  </si>
  <si>
    <t>Al año 2024, se continuaran y ampliaran los servicios de traduccion e interpretacion; asi como el otorgamiento de apoyos para pueblos, barrios originarios y comunidades indigenas residentes.</t>
  </si>
  <si>
    <t>Para el año 2024 los pueblos y barrios originarios y comunidades indigenas residentes cuentan con un mayor desarrollo integral, en particular mayores y mejores vias de comunicacion que permiten su integracion a la Ciudad de Mexico para el acceso al conjunto de los bienes publicos y abatir la desigualdad.</t>
  </si>
  <si>
    <t>Servicios de interpretacion y traduccion en lenguas indigenas nacionales.</t>
  </si>
  <si>
    <t>Lic. Aaron Vilchis Del Reyo</t>
  </si>
  <si>
    <t>Director de Comunidades Indigenas Residentes</t>
  </si>
  <si>
    <t>Apoyos entregados para infraestructura, conservacion del patrimonio historico y biocultural, recuperacion de espacios comunitarios y fortalecimiento de la economia de los Pueblos y Barrios Originarios.</t>
  </si>
  <si>
    <t>Ing. Moises Norberto Reyes Flores</t>
  </si>
  <si>
    <t>Director de Pueblos y Barrios Originarios</t>
  </si>
  <si>
    <t>Deficiente programacion para los gastos administrativos necesarios para la operacion de la Secretaria de Pueblos y Barrios Originarios y Comunidades Indigenas Residentes.</t>
  </si>
  <si>
    <t>Eficiente programacion para los gastos administrativos necesarios para la operacion de la Secretaria de Pueblos y Barrios Originarios y Comunidades Indigenas Residentes.</t>
  </si>
  <si>
    <t>Areas administrativas y operativas de la Secretaria de Pueblos y Barrios Originarios y Comunidades Indigenas Residentes.(Direcciones Generales, Direcciones Ejecutivas, Direcciones de area, Coordinaciones y Gerencias).</t>
  </si>
  <si>
    <t>La Secretaria de Pueblos y Barrios Originarios y Comunidades Indigenas Residentes cuenta con los recursos necesarios para el buen desarrollo de sus funciones.</t>
  </si>
  <si>
    <t>Informacion disponible en: https://www.transparencia.cdmx.gob.mx/secretaria-de-pueblos-y-barrios-originarios-y-comunidades-indigenas-residentes</t>
  </si>
  <si>
    <t>Proseguir con una programacion y presupuestacion adecuada para la correcta operacion de la Secretaria de Pueblos y Barrios Originarios y Comunidades Indigenas Residentes.</t>
  </si>
  <si>
    <t>La Secretaria de Pueblos y Barrios Originarios y Comunidades Indigenas Residentes continua con el desempeño de sus funciones de manera adecuada.</t>
  </si>
  <si>
    <t>Mario Gilberto Gaytan Cervantes</t>
  </si>
  <si>
    <t>La Secretaria de Pueblos y Barrios Originarios y Comunidades Indigenas de la Ciudad de Mexico.</t>
  </si>
  <si>
    <t>La Secretaria de Pueblos y Barrios Originarios y Comunidades Indigenas Residentes cuenta con los recursos necesarios para cubrir con las obligaciones judiciales sin riesgos para su operacion.</t>
  </si>
  <si>
    <t>La Secretaria de Pueblos y Barrios Originarios y Comunidades Indigenas Residentes tiene las previsiones presupuestarias necesarias para el cumplimiento de las obligaciones judiciales que se presenten.</t>
  </si>
  <si>
    <t>Entrega de apoyos compensatorios por situaciones emergentes que vulneren a la poblacion de la Secretaria de Pueblos y Barrios Originarios y Comunidades Indigenas Residentes.</t>
  </si>
  <si>
    <t>Rita Salgado Vazquez</t>
  </si>
  <si>
    <t>Insuficientes protocolos de prevencion en materia de proteccion civil a las personas servidoras publicas de la Instancia ejecutora de la Secretaria de Pueblos y Barrios Originarios y Comunidades Indigenas Residentes.</t>
  </si>
  <si>
    <t>Suficientes protocolos de prevencion en materia de proteccion civil a las personas servidoras publicas de la Secretaria de Pueblos y Barrios Originarios y Comunidades Indigenas Residentes.</t>
  </si>
  <si>
    <t>Personas servidoras publicas y poblacion flotante que ocupan las instalaciones de la Secretaria de Pueblos y Barrios Originarios y Comunidades Indigenas Residentes.</t>
  </si>
  <si>
    <t>1.Capacitar al personal y cuerpo de proteccion civil interno ante situaciones que pongan en peligro al personal y la poblacion en general. 2. Dar consecucion a las labores de mantenimiento y equipamiento adecuado al inmueble, a traves de la observacion y estudios tecnicos sobre las instalaciones y el edificio de la Secretaria, asi como tambien el Centro de Interculturalidad.</t>
  </si>
  <si>
    <t>Personas de Pueblos, Barrios Originarios y Comunidades Indigenas Residentes, asi como el personal de la Secretaria, cuentan con las medidas de seguridad, proteccion y atencion oportuna que garantiza su integridad fisica en las instalaciones de la SEPI ante cualquier siniestro.</t>
  </si>
  <si>
    <t>Porcentaje de avance de cumplimiento de las actividades en materia de Proteccion Civil realizadas en la Secretaria de Pueblos y Barrios Originarios y Comunidades Indigenas Residentes.</t>
  </si>
  <si>
    <t>((Total acciones realizadas en materia de proteccion civil/Total de acciones programadas en materia de proteccion civil) * 100)</t>
  </si>
  <si>
    <t>Informacion disponible en: segundo Informe de Gobierno de SEPI (2020). https://sepi.cdmx.gob.mx/storage/app/media/PDFs%20informativos%20SEPI/GlosaSepi2020.pdf. Registros Administrativos en resguardo de la Jefatura de Unidad Departamental de Recursos Materiales, Abastecimiento y Servicios. https://www.transparencia.cdmx.gob.mx/secretaria-de-pueblos-y-barrios-originarios-y-comunidades-indigenas-residentes</t>
  </si>
  <si>
    <t>Al cierre del 2024, derivado de la atencion y seguimiento que se llevo a cabo en las actividades en materia de proteccion civil, se espera tener un aumento en las acciones de un 10% con respecto a lo realizado en el 2023</t>
  </si>
  <si>
    <t>El personal y poblacion en general que se encuentra dentro de la Secretaria de Pueblos y Barrios Originarios y Comunidades Indigenas Residentes cuenta con instalaciones seguras y preparadas ante cualquier emergencia y/o siniestro.</t>
  </si>
  <si>
    <t>Implementar señaletica, realizar simulacros y capacitar en materia de proteccion civil.</t>
  </si>
  <si>
    <t>36C001</t>
  </si>
  <si>
    <t>Instrumentar las politicas publicas en materia educativa, cientifica, humanistica, tecnologica y de innovacion a traves de la coordinacion, articulacion y gestion con instituciones publicas y privadas de la Ciudad de Mexico, para favorecer el acceso a los derechos de sus habitantes, desde un enfoque de inclusion y equidad.</t>
  </si>
  <si>
    <t>Ser una entidad consolidada en el impulso, coordinacion e implementacion de politicas publicas en materia de educacion, ciencia, humanidades, tecnologia e innovacion que atiende los problemas sociales que aquejan a la Ciudad de Mexico, establece adecuadas relaciones con la comunidad y sus instituciones y obtiene resultados que contribuyen a consolidar una Ciudad de innovacion y de derechos</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</si>
  <si>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niveles: inicial y preescolar, medio superior y superior y esta integrado por 2, 597,769 estudiantes, 9,344 escuelas y 191,862 docentes en la modalidad escolarizada de los sectores publico y privado. La capital cuenta con el grado promedio de escolaridad mas alto del pais para la poblacion mayor de 15 años, lo que equivale al segundo grado de educacion media superior, 11.5 11.7 en hombres y 11.3 mujeres, el mayor de la federacion, sin embargo, el promedio de escolaridad por alcaldia muestra brechas importantes lo que evidencia las desigualdades que se presentan a nivel territorial, por ejemplo, las 5 alcaldias que presentan el promedio mas bajo son, Milpa Alta 10, Iztapalapa 10.4, Tlahuac 10.5, Xochimilco y La Magdalena Contreras 10.8. En contraste, las alcaldias con mayor nivel socioeconomico tienen tambien, los niveles de escolaridad mas elevados, Benito Juarez 14.5, Miguel Hidalgo 13.1 y Coyoacan 12.5. La educacion basica de la Ciudad de Mexico esta administrada por la Autoridad Educativa Federal, dependiente de la Secretaria de Educacion Publica, este tipo de educacion se compone de tres niveles: inicial y preescolar, primaria y secundaria. La educacion media superior se ha desarrollado en la Ciudad de Mexico, en multiples subsistemas agrupados en tres grandes categorias, el bachillerato general, el bachillerato tecnologico y la formacion profesional tecnica en las modalidades escolarizada y no escolarizada. El indice de abandono escolar es de 13 por ciento 2.9 puntos porcentuales por encima de la media nacional y el de reprobacion 27.6 por ciento 14.9 puntos porcentuales por encima de la republica. La tasa de eficiencia terminal se ubica en 66.4 por ciento y la tasa de terminacion en 95.3 por ciento. Esta situacion se agrava en aquellas alcaldias con menores indices de desarrollo social. La educacion superior en la Ciudad de Mexico cuenta con una matricula total de 799,581, estudiantes. La categoria publica 490,653 concentra el 61 por ciento de la oferta en modalidad escolarizada y no escolarizada. El desempeño de los indicadores educativos en el nivel superior muestra que la tasa de absorcion alcanza un 97.5 por ciento; el abandono escolar un 6.8 por ciento y la cobertura sin incluir posgrado es de un 75.3 por ciento. Sin embargo, es preciso reiterar que en la Ciudad de Mexico la capacidad de respuesta de las instituciones publicas de educacion superior es menor a la oferta disponible. El rezago educativo en la Ciudad de Mexico es una condicion que persiste a pesar de las estrategias implementadas para contribuir a su erradicacion. Los avances obtenidos en los ultimos cinco años muestran una mejora en poblacion, analfabeta de 0.7, sin primaria concluida de 0.3 y sin secundaria concluida 1.7; sin embargo, existen casi un 18 por ciento de personas en condicion de rezago acumulado, lo que significa un desafio importante en materia de educacion.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Con el proposito de atender estas situaciones el Gobierno de la CDMX puso en marcha el proyecto PILARES, los cuales garantizan el derecho de las comunidades a la educacion, la cultura, al deporte y a la actividad fisica que promueva la salud y el desarrollo integral de las personas. Impulsan el desarrollo de la autonomia economica preferentemente de las mujeres de la Ciudad, a traves de acciones educativas para el aprendizaje de oficios, la produccion de bienes y servicios, el empleo, el emprendimiento, el cooperativismo y el comercio digital, en barrios, colonias y pueblos de menores indices de desarrollo social, alta densidad de poblacion, mayor presencia de jovenes con estudios truncos y elevados indices de violencia. Asimismo,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estos con los sectores productivos, sociales y de servicios.</t>
  </si>
  <si>
    <t>Hacer efectivo el derecho a la educacion desde el nivel inicial hasta el superior. Trabajar para garantizar el derecho a la educacion de las personas desde la primera infancia y hasta la educacion superior, a traves de acciones que favorezcan la calidad y gratuidad de los servicios que se ofertan, la mejora de la infraestructura educativa existente, la ampliacion de la cobertura, el uso de las Tecnologias de la Informacion y la Comunicacion y la formacion continua del personal docente, para contribuir al desarrollo integral de las capacidades y valores que demandan los habitantes de la Ciudad. Implementar programas de formacion, actualizacion y capacitacion de las y los docentes, promotores cientificos, tecnologos, investigadores y profesionales de alto nivel en todas las areas de conocimiento, asi como incentivar y reconocer a quienes realicen investigaciones con aportaciones relevantes para el desarrollo de la Ciudad. Fomentar la educacion, la ciencia, la tecnologia y la innovacion para mejorar la calidad de vida de las personas que habitan la Ciudad de Mexico, desde una perspectiva de inclusion y sustentabilidad.</t>
  </si>
  <si>
    <t>E086</t>
  </si>
  <si>
    <t>042</t>
  </si>
  <si>
    <t>Fortalecimiento a la educacion media superior</t>
  </si>
  <si>
    <t>Aumento en el indice de rezago educativo a nivel medio superior en los habitantes de la Cuidad de Mexico.</t>
  </si>
  <si>
    <t>Disminucion en el indice de rezago educativo a nivel medio superior en los habitantes de la Cuidad de Mexico.</t>
  </si>
  <si>
    <t>Habitantes de la Ciudad de Mexico de 20 a 65 años.</t>
  </si>
  <si>
    <t>1. Facilitar el acceso a la educacion formal a la poblacion que presenta rezago educativo a nivel medio superior en las diferentes modalidades que ofrece la Secretaria de Educacion, Ciencia, Tecnologia e Innovacion. 2. Fortalecer los mecanismos para concluir el nivel medio superior y continuar los estudios de formacion profesional.</t>
  </si>
  <si>
    <t>La poblacion estudiantil culmina sus estudios a nivel medio superior contribuyendo a mejorar su calidad de vida a traves del goce de sus derechos.</t>
  </si>
  <si>
    <t>Indice que mide el avance de las acciones correspondientes a los programas de nivel medio superior</t>
  </si>
  <si>
    <t>(((Matricula registrada de BLP /matricula programada de BLP)*0.27)+(Matricula registrada de BP /matricula programada de BP)*0.26)+(Matricula registrada de BADI /matricula programada de BADI)*.27)+ (Docentes y planes de estudios actualizados/Docentes y planes de estudios programados)*0.10)+ (convenio de colaboracion)*0.10)))</t>
  </si>
  <si>
    <t>Registros Administrativos de estudiantes inscritos y egresados bajo el resguardo de la Direccion de Programas de Bachillerato de la Secretaria de Educacion, Ciencia, Tecnologia e Innovacion.</t>
  </si>
  <si>
    <t>Al 2024 incrementar 20% la matricula de los programas de bachillerato en linea que oferta la SECTEI.</t>
  </si>
  <si>
    <t>Incremento en el numero de personas en edad de 18 a 65 años que cuentan con el nivel de educacion media superior concluida para mejorar su calidad de vida.</t>
  </si>
  <si>
    <t>Monitoreo al programa de Bachillerato en Linea Pilares (BLP). (Numero de alumnos que ingresan y egresan en cada ciclo escolar)</t>
  </si>
  <si>
    <t>Mtro. Hugo Escobedo Mejia / Mtra. Cecilia Lopez Enriquez</t>
  </si>
  <si>
    <t>Director Ejecutivo de Educacion de Bachillerato y Estudios Superiores / Directora de Programas de Bachillerato</t>
  </si>
  <si>
    <t>Monitoreo al programa de Bachillerato Policial (BP). (Numero de alumnos que ingresan y egresan en cada ciclo escolar)</t>
  </si>
  <si>
    <t>Monitoreo al programa de Bachillerato Digital (BADI). (Numero de alumnos que ingresan y egresan en cada ciclo escolar)</t>
  </si>
  <si>
    <t>Actualizacion docente en materia del modelo educativo, planes de estudios y materiales didacticos digitales.</t>
  </si>
  <si>
    <t>Convenio de colaboracion con la UNAM</t>
  </si>
  <si>
    <t>E116</t>
  </si>
  <si>
    <t>199</t>
  </si>
  <si>
    <t>Puntos de innovacion, libertad, arte, educacion y saberes (PILARES)</t>
  </si>
  <si>
    <t>Debilitamiento del tejido social de las zonas de menor indice de desarrollo social y mayor densidad poblacional de la Ciudad de Mexico.</t>
  </si>
  <si>
    <t>Fortalecimiento del tejido social de las zonas de menor indice de desarrollo social y mayor densidad poblacional de la Ciudad de Mexico.</t>
  </si>
  <si>
    <t>Poblacion de la Ciudad de Mexico que habita en las zonas de menor indice de desarrollo social y mayor densidad poblacional.</t>
  </si>
  <si>
    <t>1. Contribuir a la autonomia economica de las mujeres a partir del aprendizaje de tecnicas de produccion, capacitacion y emprendimiento para la prestacion de servicios. 2. Impulsar la formacion y el desarrollo creativo de la poblacion mediante actividades artisticas y culturales. 3. Incrementar el acceso a servicios adecuados de cultura fisica a traves de la promocion de actividades recreativas y deportivas. 4. Contribuir a que las personas, preferentemente jovenes entre 15 y 29 años que habitan en zonas de bajo y muy bajo indice de desarrollo social de la Ciudad de Mexico, se alfabeticen, inicien, continuen o concluyan sus estudios de primaria, secundaria, nivel medio superior o superior mediante acciones educativas especificas.</t>
  </si>
  <si>
    <t>Los habitantes de la Ciudad de Mexico cuentan con vinculos sociales e institucionales que favorecen la cohesion social desde un marco que contempla la equidad de genero y el ejercicio de derechos para el bienestar.</t>
  </si>
  <si>
    <t>Indice que mide el avance de las acciones realizadas a traves de Pilares.</t>
  </si>
  <si>
    <t>(((Asesorias academicas realizadas/ Asesorias academicas programadas)*0.30) + ((oficios y capacitaciones realizadas/ oficios y capacitaciones programados)*0.30) + ((Talleres realizados / talleres programados)*0.30) + ((reconocimientos otorgados/reconocimiento programados)*0.10)))</t>
  </si>
  <si>
    <t>Reporte de personas usuarias atendidas elaborado a partir de la informacion contenida en el Sistema de Registro Integral en PILARES, disponible en la Coordinacion General de Inclusion Educativa e Innovacion de la Secretaria de Educacion, Ciencia, Tecnologia e Innovacion</t>
  </si>
  <si>
    <t>Al 2024 incrementar un 40% de los servicios prestados a traves de Pilares</t>
  </si>
  <si>
    <t>Disminucion de las desigualdades en las zonas de menor indice de desarrollo social y mayor densidad poblacional en la Ciudad de Mexico</t>
  </si>
  <si>
    <t>Asesorias para alfabetizacion y/o conclusion de estudios de nivel basico, medio superior y superior.</t>
  </si>
  <si>
    <t>Dra. Andrea Gabriela Gonzalez Gutierrez</t>
  </si>
  <si>
    <t>Directora de Contenidos y Metodos de Educacion Comunitaria/ Directora de Educacion Inclusiva, Intercultural y Bilingüe</t>
  </si>
  <si>
    <t>Enseñanza de oficios y capacitacion para la comercializacion de productos y/o servicios.</t>
  </si>
  <si>
    <t>Lic. Marysol Becerra Maldonado</t>
  </si>
  <si>
    <t>Directora de Educacion Inclusiva, Intercultural y Bilingüe</t>
  </si>
  <si>
    <t>Talleres para la adquisicion de habilidades cognitivas, digitales, emocionales, y de herramientas de interculturalidad, de la diversidad sexual, de la diversidad funcional y de la prevencion y disminucion de las violencias.</t>
  </si>
  <si>
    <t>Dra. Andrea Gabriela Gonzalez Gutierrez/Lic. Marysol Becerra Maldonado</t>
  </si>
  <si>
    <t>Reconocimientos de los programas para la autonomia economica.</t>
  </si>
  <si>
    <t>E180</t>
  </si>
  <si>
    <t>Los estudiantes de Educacion inicial y basica de la Ciudad de Mexico presentan bajos niveles de dominio de competencias lingüisticas, pensamiento matematico y tecnologico.</t>
  </si>
  <si>
    <t>Los estudiantes de Educacion inicial y basica de la Ciudad de Mexico presentan altos niveles de dominio de competencias lingüisticas, pensamiento matematico y tecnologico.</t>
  </si>
  <si>
    <t>Niñas, niños y adolescentes (NNA) menores de 15 años.</t>
  </si>
  <si>
    <t>Brindar servicios y atencion de calidad en escuelas publicas de nivel inicial y basico de la Ciudad de Mexico para potenciar el desarrollo academico de los estudiantes.</t>
  </si>
  <si>
    <t>Las niñas y niños mejoran de manera integral su desarrollo fisico, lingüistico, cognitivo, socioemocional y academico.</t>
  </si>
  <si>
    <t>indice que mide el avance de acciones implementadas para el desarrollo integral de los NNA</t>
  </si>
  <si>
    <t>(((Personas capacitadas en Modelo de Enseñanza STEAM / Personas programadas a capacitar en Modelo de Enseñanza STEAM)*0.15) + ((Personas capacitadas en Modelo de Atencion y Enseñanza Educativa basica / Personas programadas a capacitar en Modelo de Atencion y Enseñanza Educativa basica)*0.15)+ ((porcentaje de avance de la Coordinacion de la gestion escolar y vinculacion interinstitucional)*0.20)+ ((porcentaje de avance de la Operacion de plataformas educativas digitales)*0.20))+ ((Porcentaje de acciones realizadas para la entrega de libros / porcentaje de acciones programadas para la entrega de libros)*0.30))</t>
  </si>
  <si>
    <t>Reportes de personas capacitadas en el Modelo de Fortalecimiento a la Educacion Basica, disponible en la Direccion General de Desarrollo Institucional de la Secretaria de Educacion, Ciencia, Tecnologia e Innovacion</t>
  </si>
  <si>
    <t>Al 2024 incrementar 10% la base de personas capacitadas y actualizadas en las competencias academicas, laborales y profesionales</t>
  </si>
  <si>
    <t>Las niñas, niños y adolescentes menores de 15 años que habitan en la Ciudad de Mexico mejoran su calidad de vida desarrollando habilidades fisicas, lingüisticas, socioemocionales y academicas.</t>
  </si>
  <si>
    <t>Capacitacion de docentes, directivos y especialistas educativos en el Modelo de Enseñanza STEAM en ambientes escolares y extraescolares.</t>
  </si>
  <si>
    <t>Patricia Alvarez Mosqueda</t>
  </si>
  <si>
    <t>Directora de Asuntos Academicos</t>
  </si>
  <si>
    <t>Capacitacion de agentes educativos y cuidadores primarios en el Modelo de Atencion y Enseñanza Educativa basica</t>
  </si>
  <si>
    <t>Martha Luvia Gomez Sanchez</t>
  </si>
  <si>
    <t>Directora de Educacion Continua</t>
  </si>
  <si>
    <t>Coordinacion de la gestion escolar y vinculacion interinstitucional de los servicios de educacion basica de la Ciudad de Mexico.</t>
  </si>
  <si>
    <t>Operacion de plataformas educativas digitales para docentes y alumnos de diferentes niveles educativos y poblacion general de la Ciudad de Mexico</t>
  </si>
  <si>
    <t>Julio Javier Corona Maldonado</t>
  </si>
  <si>
    <t>Director de Estudios de pregrado y Postgrado</t>
  </si>
  <si>
    <t>Distribucion de libros de texto gratuitos, codigo braille y formato macrotipo para alumnos de escuelas secundarias en la Ciudad de Mexico.</t>
  </si>
  <si>
    <t>Deficiente programacion para los gastos administrativos necesarios para la operacion de la Secretaria de Educacion, Ciencia, Tecnologia e Innovacion.</t>
  </si>
  <si>
    <t>Eficiente programacion para los gastos administrativos necesarios para la operacion de la Secretaria de Educacion, Ciencia, Tecnologia e Innovacion.</t>
  </si>
  <si>
    <t>Areas administrativas y operativas de la Secretaria de Educacion, Ciencia, Tecnologia e Innovacion, (Direcciones Generales, Direcciones Ejecutivas, Direcciones de area, Coordinaciones y Gerencias).</t>
  </si>
  <si>
    <t>La Secretaria de Educacion, Ciencia, Tecnologia e Innovacion cuentan con los recursos necesarios para el buen desarrollo de sus funciones.</t>
  </si>
  <si>
    <t>Proporcionar los insumos y herramientas necesarias a traves de la adquisicion de bienes y la contratacion de servicios para atender la demanda y necesidades de la Secretaria</t>
  </si>
  <si>
    <t>Lic. Aureliano Morales Vargas</t>
  </si>
  <si>
    <t>Director General de Administracion y Finanzas en la Secretaria de Educacion, Ciencia, Tecnologia e Innovacion</t>
  </si>
  <si>
    <t>La Secretaria de Educacion, Ciencia, Tecnologia e Innovacion.</t>
  </si>
  <si>
    <t>La Secretaria de Educacion, Ciencia, Tecnologia e Innovacion cuentan con los recursos necesarios para cubrir con las obligaciones judiciales sin riesgos para su operacion.</t>
  </si>
  <si>
    <t>(Laudos atendidos por la SECTEI / Laudos programados)*100</t>
  </si>
  <si>
    <t>Deficientes protocolos de actuacion de la SECTEI ante fenomenos naturales y antropogenicos</t>
  </si>
  <si>
    <t>Eficientes protocolos de actuacion de la SECTEI ante fenomenos naturales y antropogenicos.</t>
  </si>
  <si>
    <t>Personal adscrito a las Unidades Administrativas de la Secretaria de Educacion, Ciencia, Tecnologia e Innovacion, asi como a los usuarios que asisten a los Puntos de Innovacion, Libertad, Arte, Educacion y Saberes.</t>
  </si>
  <si>
    <t>La comunidad de la SECTEI adquieren conocimientos para un manejo adecuado de mecanismos y protocolos ante situaciones de riesgo provocados por fenomenos perturbadores</t>
  </si>
  <si>
    <t>(((programas de proteccion civil elaborados/ programas de proteccion civil programados)* 0.40) + ((numero de capacitaciones realizadas/ capacitaciones programadas)*0.60))</t>
  </si>
  <si>
    <t>Programas de proteccion civil elaborados, Constancias de personas capacitadas en materia de proteccion civil, fotografias y listas de asistencia</t>
  </si>
  <si>
    <t>Contar con el 100% del los programas internos de proteccion civil.</t>
  </si>
  <si>
    <t>Usuarios de servicios y servidores publicos de la SECTEI, cuentan con conocimientos en materia de Proteccion Civil.</t>
  </si>
  <si>
    <t>Elaboracion de los Programas en Materia de Proteccion Civil de los inmuebles que integran la RED-PILARES y la SEDES de la SECTEI</t>
  </si>
  <si>
    <t>S224</t>
  </si>
  <si>
    <t>Otros Servicios Educativos Y Actividades Inherentes</t>
  </si>
  <si>
    <t>Aumento en la desercion escolar de personas jovenes de 15 a 29 años que habita la Ciudad de Mexico.</t>
  </si>
  <si>
    <t>Disminucion de la desercion escolar de personas jovenes de 15 a 29 años que habita la Ciudad de Mexico.</t>
  </si>
  <si>
    <t>Estudiantes de 15 a 29 años residentes de la Ciudad de Mexico de colonias, barrios y pueblos de menor indice de desarrollo social.</t>
  </si>
  <si>
    <t>Fomentar la permanencia escolar en los estudiantes que cursan los niveles de educacion secundaria, media superior y superior para mitigar el abandono escolar y concluyan su formacion academica.</t>
  </si>
  <si>
    <t>Los jovenes de 15 a 29 años de edad concluyen sus estudios de nivel de secundaria hasta licenciatura.</t>
  </si>
  <si>
    <t>indice que mide los apoyos economicos entregados, las validaciones de vigencia del derecho a la beca y las solicitudes de incorporacion de becas atendidas</t>
  </si>
  <si>
    <t>(((Apoyos economicos entregados/ Apoyos economicos programado) * 0.40) + ((validaciones de vigencia del derecho a la becas realizadas/ validaciones de vigencia del derecho a la becas programadas) * 0.30) + (solicitudes atendidas/solicitudes realizadas) * 0.30))</t>
  </si>
  <si>
    <t>Reporte mensual de becarios disponible en la Coordinacion General de Inclusion Educativa en Innovacion de la Secretaria de Educacion, Ciencia, Tecnologia e Innovacion.</t>
  </si>
  <si>
    <t>Mantener la entrega de 7,500 becas para los estudiantes hasta el 2024.</t>
  </si>
  <si>
    <t>Los jovenes de 15 a 29 años concluyen sus estudios lo que les permite mejorar su calidad de vida.</t>
  </si>
  <si>
    <t>Entrega del apoyo economico del Programa Social Beca PILARES 2023</t>
  </si>
  <si>
    <t>Derek Jordan Moreno Casaola/Mtro. Edgar Ivan Guzman Dorantes</t>
  </si>
  <si>
    <t>Director de Operacion de Servicios de Educacion Comunitaria/Director Tecnico</t>
  </si>
  <si>
    <t>Validacion de vigencia del derecho a la beca</t>
  </si>
  <si>
    <t>Atencion a las solicitudes de incorporacion al Programa Social Beca PILARES 2023</t>
  </si>
  <si>
    <t>Mtro. Edgar Ivan Guzman Dorantes</t>
  </si>
  <si>
    <t>U041</t>
  </si>
  <si>
    <t>047</t>
  </si>
  <si>
    <t>Innovacion, ciencia y tecnologia</t>
  </si>
  <si>
    <t>4.B</t>
  </si>
  <si>
    <t>Debilitamiento al impulso a la formacion academica y desarrollo de temas cientificos, tecnologicos, de innovacion y de divulgacion en los habitantes de la Ciudad de Mexico.</t>
  </si>
  <si>
    <t>Fortalecimiento al impulso a la formacion academica y desarrollo de temas cientificos, tecnologicos, de innovacion y de divulgacion en los habitantes de la Ciudad de Mexico.</t>
  </si>
  <si>
    <t>Poblacion de la Ciudad de Mexico.</t>
  </si>
  <si>
    <t>Generar conocimiento innovador y recursos humanos especializados que otorguen alternativas de solucion a problematicas que enfrenta la ciudad.</t>
  </si>
  <si>
    <t>La Ciudad de Mexico desarrolla conocimientos especializados contribuyendo a la transformacion y a mejorar la calidad de vida de sus habitantes.</t>
  </si>
  <si>
    <t>Indice que mide el avance de las acciones realizadas en materia de Ciencia, Tecnologia e Innovacion</t>
  </si>
  <si>
    <t>(((Convenios en materia de ciencia, tecnologia e innovacion celebrados/Convenios en materia de ciencia, tecnologia e innovacion programados)*0.30)+(convocatorias emitidas/convocatorias programadas)*0.10)+(Becas otorgadas/becas programadas)*0.30)+(actividades de divulgacion realizadas/ actividades de divulgacion programadas)*0.30))</t>
  </si>
  <si>
    <t>1.-Convenios de asignacion de Beca en custodia de la Direccion General de Ciencia, Divulgacion y Transferencia de Conocimiento de la Secretaria de Educacion, Ciencia, Tecnologia e Innovacion 2.-Convenios de Asignacion de Recursos publicados en la Plataforma Nacional de Transparencia; portal de Transparencia de la SECTEI, Articulo 121 fracciones XXVIII y XXIX. 3.-(https://www.transparencia.cdmx.gob.mx/secretaria-de-educacion-ciencia-tecnologia-e-innovacion/articulo/121); disponibles tambien en la Subsecretaria de Ciencia, Tecnologia e Innovacion y la Direccion General de Desarrollo e Innovacion Tecnologica de la Secretaria de Educacion, Ciencia, Tecnologia e Innovacion. 4.-*Publicaciones en redes sociales, infografias, videos y/o notas informativas de las actividades de divulgacion cientifica, tecnologica y de innovacion accesibles para los habitantes de la Ciudad de Mexico.</t>
  </si>
  <si>
    <t>Al 2024 incrementar un 20% las acciones de Ciencia, Innovacion y Tecnologia en las areas de investigacion prioritaria de la Ciudad de Mexico</t>
  </si>
  <si>
    <t>La Ciudad de Mexico es reconocida por su desarrollo innovador en materia de politica social y economica derivado de las investigaciones realizadas a nivel local e internacional</t>
  </si>
  <si>
    <t>Convenios en materia de ciencia, tecnologia e innovacion</t>
  </si>
  <si>
    <t>Dra. Jesus Ofelia Angulo Guerrero / Dr. Jose Bernardo Rosas Fernandez</t>
  </si>
  <si>
    <t>Subsecretaria de Ciencia, Tecnologia e Innovacion / Director General de Desarrollo e Innovacion Tecnologica</t>
  </si>
  <si>
    <t>Emision de convocatorias en materia de ciencia, tecnologia e innovacion.</t>
  </si>
  <si>
    <t>Becas para promover la Investigacion, la Ciencia y la Tecnologia</t>
  </si>
  <si>
    <t>Dra. Jesus Ofelia Angulo Guerrero / Dr. Juan Luis Diaz de Leon Santiago</t>
  </si>
  <si>
    <t>Subsecretaria de Ciencia, Tecnologia e Innovacion / Director General de Ciencia, Divulgacion y Transferencia de Conocimiento</t>
  </si>
  <si>
    <t>Actividades de divulgacion cientifica, tecnologica y de innovacion.</t>
  </si>
  <si>
    <t>Dr. Juan Luis Diaz de Leon Santiago /Dr. Ernesto Marquez Nerey</t>
  </si>
  <si>
    <t>Director General de Ciencia, Divulgacion y Transferencia de Conocimiento / Director de Divulgacion y Fomento</t>
  </si>
  <si>
    <t>36CD01</t>
  </si>
  <si>
    <t>Prestar, coordinar y orientar servicios de educacion superior en medicina y enfermeria en sus diversos niveles y modalidades, determinando una oferta bajo los principios de igualdad, equidad de genero, interculturalidad, plurietnicidad, diversidad lingüistica indigena, sustentabilidad, no discriminacion, equidad, accesibilidad, calidad, pertinencia y laicidad.</t>
  </si>
  <si>
    <t>La Universidad de la Salud al año 2024 es reconocida como una institucion que cubre las necesidades educativas de nivel superior en materia de salud mediante la implementacion de planes y programas de estudio de calidad, innovadores y con pertinencia sociocultural, enfocados a la proteccion de la salud, individual, familiar y comunitaria.</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</si>
  <si>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 597,769 estudiantes, 9,344 escuelas y 191,862 docentes en la modalidad escolarizada de los sectores publico y privado. La capital cuenta con el grado promedio de escolaridad mas alto del pais para la poblacion mayor de 15 años, lo que equivale al segundo grado de educacion media superior, 11.5 11.7 en hombres y 11.3 mujeres, el mayor de la federacion, sin embargo, el promedio de escolaridad por alcaldia muestra brechas importantes lo que evidencia las desigualdades que se presentan a nivel territorial, por ejemplo, las 5 alcaldias que presentan el promedio mas bajo son, Milpa Alta 10, Iztapalapa 10.4, Tlahuac 10.5, Xochimilco y La Magdalena Contreras 10.8. En contraste, las alcaldias con mayor nivel socioeconomico tienen tambien, los niveles de escolaridad mas elevados, Benito Juarez 14.5, Miguel Hidalgo 13.1 y Coyoacan 12.5. La educacion basica de la Ciudad de Mexico, esta administrada por la Autoridad Educativa Federal, dependiente de la Secretaria de Educacion Publica, Este tipo de educacion se compone de cuatro niveles, inicial, preescolar, primaria y secundaria. La educacion media superior se ha desarrollado en la Ciudad de Mexico, en multiples subsistemas agrupados en tres grandes categorias, el bachillerato general, el bachillerato tecnologico y la formacion profesional tecnica en las modalidades escolarizada y no escolarizada. El indice de abandono escolar es de 13 por ciento 2.9 puntos porcentuales por encima de la media nacional y el de reprobacion 27.6 por ciento 14.9 puntos porcentuales por encima de la republica. La tasa de eficiencia terminal se ubica en 66.4 por ciento y la tasa de terminacion en 95.3 por ciento. Esta situacion se agrava en aquellas alcaldias con menores indices de desarrollo social. La educacion superior en la Ciudad de Mexico cuenta con una matricula total de 799,581, estudiantes. La categoria publica 490,653 concentra el 61 por ciento de la oferta en modalidad escolarizada y no escolarizada. El desempeño de los indicadores educativos en el nivel superior muestra que la tasa de absorcion alcanza un 97.5 por ciento; el abandono escolar un 6.8 por ciento y la cobertura sin incluir posgrado es de un 75.3 por ciento. Sin embargo, es preciso reiterar que en la Ciudad de Mexico la capacidad de respuesta de las instituciones publicas de educacion superior es menor a la oferta disponible. El rezago educativo en la Ciudad de Mexico es una condicion que persiste a pesar de las estrategias implementadas para contribuir a su erradicacion. Los avances obtenidos en los ultimos cinco años muestran una mejora en poblacion, analfabeta de 0.7, sin primaria concluida de 0.3 y sin secundaria concluida 1.7; sin embargo, existen casi un 18 por ciento de personas en condicion de rezago acumulado, lo que significa un desafio importante en materia de educacion.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Con el proposito de atender estas situaciones el Gobierno de la CDMX puso en marcha el proyecto PILARES, los cuales garantizan el derecho de las comunidades a la educacion, la cultura, al deporte y a la actividad fisica que promueva la salud y el desarrollo integral de las personas. Impulsan el desarrollo de la autonomia economica preferentemente de las mujeres de la Ciudad, a traves de acciones educativas para el aprendizaje de oficios, la produccion de bienes y servicios, el empleo, el emprendimiento, el cooperativismo y el comercio digital, en barrios, colonias y pueblos de menores indices de desarrollo social, alta densidad de poblacion, mayor presencia de jovenes con estudios truncos y elevados indices de violencia. Asimismo,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estos con los sectores productivos, sociales y de servicios.</t>
  </si>
  <si>
    <t>Formar profesionistas en salud competentes y con la capacidad para aplicar y generar conocimientos para la prevencion y solucion de problemas de salud con pensamiento critico, sentido etico y evidencia cientifica, de forma tal que contribuyan a preservar o restaurar la salud del individuo, la familia y la comunidad.</t>
  </si>
  <si>
    <t>E153</t>
  </si>
  <si>
    <t>238</t>
  </si>
  <si>
    <t>Acceso a educacion superior</t>
  </si>
  <si>
    <t>Insuficientes profesionales en medicina y enfermeria capacitados en la prevencion y atencion medica de primer nivel en la Ciudad de Mexico.</t>
  </si>
  <si>
    <t>Suficientes profesionales en medicina y enfermeria capacitados en la prevencion y atencion medica de primer nivel en la Ciudad de Mexico.</t>
  </si>
  <si>
    <t>1000 aspirantes a profesionalizarse en ciencias de la salud.</t>
  </si>
  <si>
    <t>1. Formar profesionistas competentes en el campo de la salud, con pensamiento critico, capacidad creativa, sentido etico y responsabilidad social, que incorporen los avances en el conocimiento cientifico, humanistico y tecnologico para el bienestar de la poblacion. 2. Promover en los educandos los conocimientos, habilidades, actitudes y destrezas que les permitan evaluar, diagnosticar, tratar y fomentar la salud de una manera integral (biologica, psicologica, social y cultural).</t>
  </si>
  <si>
    <t>La poblacion de la Ciudad de Mexico se beneficia de la formacion de profesionistas de la salud para la atencion y prevencion de enfermedades.</t>
  </si>
  <si>
    <t>Indice que mide el avance de las acciones correspondientes a los programas de estudio de la Universidad de la Salud</t>
  </si>
  <si>
    <t>(((Matricula registrada de la carrera de medicina general y comunitaria /matricula programada de medicina general y comunitaria)*0.40) + (Matricula registrada de la carrera de enfermeria familiar y comunitaria. /Matricula programada de la carrera de enfermeria familiar y comunitaria.)*0.40) + (Eventos de extension academica realizados / Eventos de extension academica programados)*0.20)))</t>
  </si>
  <si>
    <t>Registros Administrativos de estudiantes inscritos y egresados en resguardo de la Direccion.</t>
  </si>
  <si>
    <t>Al 2024 incrementar 20% la matricula de los programas licenciatura que oferta la Universidad de la Salud.</t>
  </si>
  <si>
    <t>La Ciudad de Mexico cuenta con profesionistas competentes en la prevencion y tratamiento en el primer nivel de atencion medica hacia el individuo, la familia y la comunidad.</t>
  </si>
  <si>
    <t>Monitoreo de los programas academicos y operativos de la carrera de medicina general y comunitaria.</t>
  </si>
  <si>
    <t>Juan Manuel Castro Albarran</t>
  </si>
  <si>
    <t>Director Ejecutivo de la Carrera de Medicina</t>
  </si>
  <si>
    <t>Monitoreo de los programas academicos y operativos de la carrera de enfermeria familiar y comunitaria.</t>
  </si>
  <si>
    <t>Anabell Arellano Gomez</t>
  </si>
  <si>
    <t>Directora Ejecutivo de la Carrera de Enfermeria</t>
  </si>
  <si>
    <t>Ejecucion de eventos de extension academica</t>
  </si>
  <si>
    <t>Maria de Lourdes Alvarez de Icaza Longoria</t>
  </si>
  <si>
    <t>Coordinadora de extension universitaria</t>
  </si>
  <si>
    <t>Deficiente programacion para los gastos administrativos necesarios para la operacion de la Universidad de la Salud.</t>
  </si>
  <si>
    <t>Eficiente programacion para los gastos administrativos necesarios para la operacion de la Universidad de la Salud.</t>
  </si>
  <si>
    <t>Areas administrativas y operativas de la Universidad de la Salud (Direcciones Generales, Direcciones Ejecutivas, Direcciones de area, Coordinaciones y Gerencias)</t>
  </si>
  <si>
    <t>La Universidad de la Salud cuenta con los recursos necesarios para el buen desarrollo de sus funciones</t>
  </si>
  <si>
    <t>Porcentaje de avance en la adquisicion de bienes y en la contratacion de servicios para atender la demanda y necesidades de todas las areas administrativas que integran la Universidad de la Salud</t>
  </si>
  <si>
    <t>Proporcionar los servicios y equipamiento necesarios, para la operatividad de la Universidad</t>
  </si>
  <si>
    <t>Proporcionar los insumos y herramientas necesarias a traves de la adquisicion de bienes y la contratacion de servicios para atender la demanda y necesidades de la Universidad de la Salud</t>
  </si>
  <si>
    <t>Mtra. Maribel Velazquez Eutiquio</t>
  </si>
  <si>
    <t>La Universidad de la Salud.</t>
  </si>
  <si>
    <t>La Universidad de la Salud cuenta con los recursos necesarios para cubrir con las obligaciones judiciales sin riesgos para su operacion.</t>
  </si>
  <si>
    <t>(Laudos atendidos por la UNISA / Laudos programados)*100</t>
  </si>
  <si>
    <t>Gestionar oportunamente el pago de las condenas monetarias, que hayan sido determinadas con cargo de este organo desconcentrado, en atencion a las solicitudes del area juridica y en cumplimiento de las determinaciones judiciales correspondiente.</t>
  </si>
  <si>
    <t>Deficientes protocolos de actuacion de la UNISA ante fenomenos naturales y antropogenicos</t>
  </si>
  <si>
    <t>Eficientes protocolos de actuacion de la UNISA ante fenomenos naturales y antropogenicos.</t>
  </si>
  <si>
    <t>Comunidad de la Universidad de la Salud</t>
  </si>
  <si>
    <t>La comunidad de la UNISA adquieren conocimientos para un manejo adecuado de mecanismos y protocolos ante situaciones de riesgo provocados por fenomenos perturbadores</t>
  </si>
  <si>
    <t>Comunidad estudiantil y servidores publicos de la UNISA, cuentan con conocimientos en materia de Proteccion Civil.</t>
  </si>
  <si>
    <t>Elaboracion de los Programas en Materia de Proteccion Civil del inmueble y areas administrativas que integran la Universidad de la Salud</t>
  </si>
  <si>
    <t>36CDES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</si>
  <si>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</si>
  <si>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El Instituto de Estudios Superiores de la Ciudad de Mexico Rosario Castellanos al año 2024, es reconocido en el entorno nacional e internacional por la calidad y pertinencia de su modelo educativo y academico, sus programas educativos y la capacidad de sus Prestadores de Servicios Profesionales Educativos. El modelo educativo del IRC es un vinculo con los sectores social y productivo, proporciona la formacion integral de sus estudiantes, tiene acreditados sus programas educativos y certificados sus procesos administrativos; asimismo, innova en la produccion, uso y distribucion del conocimiento cientifico actual y, propicia actividades culturales y artisticas que promocionan y preservan la identidad local, regional y nacional que le reafirman en torno a la inclusion social; por tanto, todas estas acciones en conjunto le consolidan.</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</si>
  <si>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 597,769 estudiantes, 9,344 escuelas y 191,862 docentes en la modalidad escolarizada de los sectores publico y privado. La capital cuenta con el grado promedio de escolaridad mas alto del pais para la poblacion mayor de 15 años, lo que equivale al segundo grado de educacion media superior, 11.5 11.7 en hombres y 11.3 mujeres, el mayor de la federacion, sin embargo, el promedio de escolaridad por alcaldia muestra brechas importantes lo que evidencia las desigualdades que se presentan a nivel territorial, por ejemplo, las 5 alcaldias que presentan el promedio mas bajo son, Milpa Alta 10, Iztapalapa 10.4, Tlahuac 10.5, Xochimilco y La Magdalena Contreras 10.8. En contraste, las alcaldias con mayor nivel socioeconomico tienen tambien, los niveles de escolaridad mas elevados, Benito Juarez 14.5, Miguel Hidalgo 13.1 y Coyoacan 12.5. La educacion basica de la Ciudad de Mexico esta administrada por la Autoridad Educativa Federal, dependiente de la Secretaria de Educacion Publica, Este tipo de educacion se compone de cuatro niveles, inicial, preescolar, primaria y secundaria. La educacion media superior se ha desarrollado en la Ciudad de Mexico, en multiples subsistemas agrupados en tres grandes categorias, el bachillerato general, el bachillerato tecnologico y la formacion profesional tecnica en las modalidades escolarizada y no escolarizada. El indice de abandono escolar es de 13 por ciento 2.9 puntos porcentuales por encima de la media nacional y el de reprobacion 27.6 por ciento 14.9 puntos porcentuales por encima de la republica. La tasa de eficiencia terminal se ubica en 66.4 por ciento y la tasa de terminacion en 95.3 por ciento. Esta situacion se agrava en aquellas alcaldias con menores indices de desarrollo social. La educacion superior en la Ciudad de Mexico cuenta con una matricula total de 799,581, estudiantes. La categoria publica 490,653 concentra el 61 por ciento de la oferta en modalidad escolarizada y no escolarizada. El desempeño de los indicadores educativos en el nivel superior muestra que la tasa de absorcion alcanza un 97.5 por ciento; el abandono escolar un 6.8 por ciento y la cobertura sin incluir posgrado es de un 75.3 por ciento. Sin embargo, es preciso reiterar que en la Ciudad de Mexico la capacidad de respuesta de las instituciones publicas de educacion superior es menor a la oferta disponible. El rezago educativo en la Ciudad de Mexico es una condicion que persiste a pesar de las estrategias implementadas para contribuir a su erradicacion. Los avances obtenidos en los ultimos cinco años muestran una mejora en poblacion, analfabeta de 0.7, sin primaria concluida de 0.3 y sin secundaria concluida 1.7; sin embargo, existen casi un 18 por ciento de personas en condicion de rezago acumulado, lo que significa un desafio importante en materia de educacion.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Con el proposito de atender estas situaciones el Gobierno de la CDMX puso en marcha el proyecto PILARES, los cuales garantizan el derecho de las comunidades a la educacion, la cultura, al deporte y a la actividad fisica que promueva la salud y el desarrollo integral de las personas. Impulsan el desarrollo de la autonomia economica preferentemente de las mujeres de la Ciudad, a traves de acciones educativas para el aprendizaje de oficios, la produccion de bienes y servicios, el empleo, el emprendimiento, el cooperativismo y el comercio digital, en barrios, colonias y pueblos de menores indices de desarrollo social, alta densidad de poblacion, mayor presencia de jovenes con estudios truncos y elevados indices de violencia. Asimismo,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estos con los sectores productivos, sociales y de servicios.</t>
  </si>
  <si>
    <t>1.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2.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t>
  </si>
  <si>
    <t>E181</t>
  </si>
  <si>
    <t>Desigualdad de oportunidades en el acceso a la educacion superior para los habitantes de la Ciudad de Mexico.</t>
  </si>
  <si>
    <t>Igualdad de oportunidades en el acceso a la educacion superior para los habitantes de la Ciudad de Mexico.</t>
  </si>
  <si>
    <t>Poblacion egresada de educacion media superior y superior que reside en la Ciudad de Mexico.</t>
  </si>
  <si>
    <t>1. Incrementar la cobertura educativa promoviendo la igualdad de oportunidades, incluyendo a los estudiantes de zonas urbanas marginadas, indigenas y de pueblos originarios. 2.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t>
  </si>
  <si>
    <t>Los estudiantes de nivel superior concluyen su formacion profesional de licenciatura y posgrado con el fin de contribuir a mejorar su calidad de vida.</t>
  </si>
  <si>
    <t>indice que mide el avance en las acciones para el acceso a la educacion superior y posgrado</t>
  </si>
  <si>
    <t>[((Numero de estudiantes matriculados / (Numero de estudiantes programados))*0.30) + ((planes y programas actualizados/ planes y programas programados para actualizar)*0.20)+ ((eventos academicos desarrollados/eventos academicos programados)*0.10) + ((publicaciones academicas realizadas y difundidas/ publicaciones academicas programadas)*0.10) + ((convenios celebrados/convenios programados)*0.10)+ ((Proyectos de investigacion desarrollados / proyectos de investigacion programados)*0.10)+ ((Numero de Certificaciones realizadas / Numero de Certificaciones programadas)*0.10)]</t>
  </si>
  <si>
    <t>1.-Convocatorias publicadas en la pagina institucional del IRC y Gaceta Oficial de la Ciudad de Mexico 2.-https://www.rcastellanos.cdmx.gob.mx/ 3.-Resultados del Programa de Ingreso al IRC (PIIRC) 4.-Sistema Educativo de Gestion Escolar para Licenciaturas (SGEL) 5.-Espacio de Informes de Actividades del IRC https://www.rcastellanos.cdmx.gob.mx/espacio-de-informes-de-actividades-del-irc 6.- Espacio de numeralia del IRC https://www.rcastel</t>
  </si>
  <si>
    <t>Incremento del 35% de estudiantes inscritos al cierre del ejercicio fiscal 2024 que corresponde a 53,149 estudiantes matriculados</t>
  </si>
  <si>
    <t>Reducir la desigualdades educativas en los niveles superior y de posgrado garantizando la oferta academica de calidad para las y los habitantes de la Ciudad de Mexico</t>
  </si>
  <si>
    <t>Control de registro de inscripcion de la oferta educativa de licenciaturas y posgrados</t>
  </si>
  <si>
    <t>Maestra Wendy Castro Diaz / Doctora Rocio Lugui Sortibran Martinez / Maestra Maria Concepcion Montero Alferez</t>
  </si>
  <si>
    <t>Directora Ejecutiva de Asuntos Estudiantiles/ Directora de Investigacion y Posgrado / Directora Ejecutiva de Campus Virtual</t>
  </si>
  <si>
    <t>Diseño, actualizacion y evaluacion de planes y programas de estudio.</t>
  </si>
  <si>
    <t>Doctora Ismene Ithai Bras Ruiz / Doctora Rocio Lugui Sortibran Martinez</t>
  </si>
  <si>
    <t>Directora de Asuntos Academicos / Directora de Investigacion y Posgrado</t>
  </si>
  <si>
    <t>Organizacion de eventos de educacion continua, aprendizaje, bienestar, cultura, salud, deporte y de extension universitaria</t>
  </si>
  <si>
    <t>Maestro Jose Daniel Ortiz Hernandez / Maestra Maria Concepcion Montero Alferez / Doctora Ismene Ithai Bras Ruiz / Doctora Rocio Lugui Sortibran Martinez</t>
  </si>
  <si>
    <t>Director Ejecutivo de Campus / Directora Ejecutiva de Campus Virtual / Directora de Asuntos Academicos / Directora de Investigacion y Posgrado</t>
  </si>
  <si>
    <t>Emision y difusion de publicaciones academicas del Instituto Rosario Castellanos</t>
  </si>
  <si>
    <t>Doctora Alma Xochitl Herrera Marquez / Doctora Maricruz Moreno Zagal</t>
  </si>
  <si>
    <t>Directora General / Secretaria General</t>
  </si>
  <si>
    <t>Celebracion de convenios para el fortalecimiento de las actividades educativas</t>
  </si>
  <si>
    <t>Doctora Maricruz Moreno Zagal</t>
  </si>
  <si>
    <t>Secretaria General</t>
  </si>
  <si>
    <t>Desarrollo de proyectos de investigacion y posgrado en Ciencias, Humanidades y Tecnologia</t>
  </si>
  <si>
    <t>Doctora Rocio Lugui Sortibran Martinez / Doctora Ismene Ithai Bras Ruiz / Maestra Maria Concepcion Montero Alferez</t>
  </si>
  <si>
    <t>Directora de Investigacion y Posgrado / Directora de Asuntos Academicos / Directora Ejecutiva de Campus Virtual</t>
  </si>
  <si>
    <t>Diseñar, integrar y operar los servicios del Centro de Evaluacion y Certificacion de Competencias Laborales del IRC</t>
  </si>
  <si>
    <t>Maestra Maria Concepcion Montero Alferez</t>
  </si>
  <si>
    <t>Directora Ejecutiva de Campus Virtual</t>
  </si>
  <si>
    <t>Deficiente programacion para los gastos administrativos necesarios para la operacion del Instituto de Estudios Superiores de la Ciudad de Mexico Rosario Castellanos.</t>
  </si>
  <si>
    <t>Eficiente programacion para los gastos administrativos necesarios para la operacion del Instituto de Estudios Superiores de la Ciudad de Mexico Rosario Castellanos.</t>
  </si>
  <si>
    <t>Areas administrativas y operativas del Instituto de Estudios Superiores de la Ciudad de Mexico Rosario Castellanos (Direcciones Generales, Direcciones Ejecutivas, Direcciones de area, Coordinaciones y Gerencias).</t>
  </si>
  <si>
    <t>El Instituto de Estudios Superiores de la Ciudad de Mexico Rosario Castellanos cuentan con los recursos necesarios para el buen desarrollo de sus funciones.</t>
  </si>
  <si>
    <t>Proporcionar los servicios y equipamiento necesarios, para la operatividad del Instituto de Estudios Superiores de la Ciudad de Mexico Rosario Castellanos</t>
  </si>
  <si>
    <t>Licenciado Hugo Donovan Moreno Castillo</t>
  </si>
  <si>
    <t>El Instituto de Estudios Superiores de la Ciudad de Mexico Rosario Castellanos</t>
  </si>
  <si>
    <t>El Instituto de Estudios Superiores de la Ciudad de Mexico Rosario Castellanos cuentan con los recursos necesarios para cubrir con las obligaciones judiciales sin riesgos para su operacion.</t>
  </si>
  <si>
    <t>(Laudos atendidos por el Instituto/ Laudos programados)*100</t>
  </si>
  <si>
    <t>Comunidad del Instituto de Estudios Superiores Rosario Castellanos</t>
  </si>
  <si>
    <t>Creacion, elaboracion e implementacion de programas, politicas y capacitaciones que permitan garantizar la seguridad del personal adscrito y alumnos del Instituto</t>
  </si>
  <si>
    <t>(((numero de programas de proteccion civil elaborados/ programados)* 0.50) + ((numero de capacitaciones realizadas/ capacitaciones programadas)*0.50))</t>
  </si>
  <si>
    <t>Programas de proteccion civil elaborados, constancias de personas capacitadas en materia de proteccion civil, fotografias y listas de asistencia en resguardo de la Direccion de Administracion y Finanzas</t>
  </si>
  <si>
    <t>Comunidad del Instituto, cuentan con conocimientos en materia de Proteccion Civil.</t>
  </si>
  <si>
    <t>Elaboracion de los Programas en Materia de Proteccion Civil de los inmuebles del Instituto</t>
  </si>
  <si>
    <t>36PDID</t>
  </si>
  <si>
    <t>Contribuir a construir una Ciudad de derechos, reconociendo y garantizando el respeto y ejercicio del derecho de la cultura fisica y de deporte, a traves de politicas, programas y acciones coordinadas con los sectores publico, social y privado, para mejorar la calidad de vida de la poblacion de la Ciudad de Mexico.</t>
  </si>
  <si>
    <t>Ser la instancia deportiva del gobierno de la Ciudad de Mexico, que promueve, coordina y facilita el acceso a la cultura fisica y el deporte sin distincion de genero, diversidad social o cultural, de manera que forme parte de la vida cotidiana de quienes habiten en la Ciudad de Mexico.</t>
  </si>
  <si>
    <t>Fomentar e impulsar la Cultura Fisica y el Deporte, a traves de programas sociales y acciones coordinadas con organismos publicos y privados, para mejorar la calidad de vida de los habitantes de la Ciudad de Mexico, asi como coadyuvar en la formacion de deportistas de alto rendimiento en el marco de una politica inclusiva, que representen y posicionen a la Ciudad de Mexico a nivel Nacional e Internacional.</t>
  </si>
  <si>
    <t>E182</t>
  </si>
  <si>
    <t>046</t>
  </si>
  <si>
    <t>Impulso y fomento a la cultura fisica y el deporte</t>
  </si>
  <si>
    <t>Insuficientes eventos deportivos que promuevan una cultura fisica saludable para los habitantes de la Ciudad de Mexico.</t>
  </si>
  <si>
    <t>Suficientes eventos deportivos que promuevan una cultura fisica saludable para los habitantes de la Ciudad de Mexico.</t>
  </si>
  <si>
    <t>Poblacion en general de la Ciudad de Mexico.</t>
  </si>
  <si>
    <t>Promover eventos que estimulen la participacion y cooperacion social de los habitantes de la Ciudad de Mexico a favor de la practica de actividades fisicas, deportivas y de recreacion.</t>
  </si>
  <si>
    <t>Los habitantes de la Ciudad de Mexico mejoran su calidad de vida a traves de la practica deportiva.</t>
  </si>
  <si>
    <t>Porcentaje de avance de los programas y eventos deportivos realizados en la CDMX</t>
  </si>
  <si>
    <t>(Programas y eventos realizados/ programas y eventos programados)*100</t>
  </si>
  <si>
    <t>Evidencia fotografica, Reportes, informes elaborados por el INDEPORTE.</t>
  </si>
  <si>
    <t>Al 2024 brindar servicios a 20,000 participantes en los eventos deportivos que organiza el instituto.</t>
  </si>
  <si>
    <t>Los habitantes de la Ciudad de Mexico disminuyen sus problemas de salud fomentando las practicas deportivas</t>
  </si>
  <si>
    <t>Ejecucion de programas, eventos y olimpiadas comunitarias.</t>
  </si>
  <si>
    <t>Arq. Javier Ariel Hidalgo Ponce</t>
  </si>
  <si>
    <t>Director General del Instituto del deporte</t>
  </si>
  <si>
    <t>E197</t>
  </si>
  <si>
    <t>229</t>
  </si>
  <si>
    <t>Ponte pila, deporte comunitario</t>
  </si>
  <si>
    <t>Dificil acceso a servicios de cultura fisica y deportiva para los habitantes de la Ciudad de Mexico.</t>
  </si>
  <si>
    <t>Facil acceso a servicios de cultura fisica y deportiva para los habitantes de la Ciudad de Mexico.</t>
  </si>
  <si>
    <t>Habitantes de las 16 Alcaldias de la Ciudad de Mexico.</t>
  </si>
  <si>
    <t>Promover e incentivar la practica de actividades recreativas y o fisicas y o deportivas en los espacios publicos de la Ciudad de Mexico</t>
  </si>
  <si>
    <t>Los habitantes de la Ciudad de Mexico ejercen su derecho al deporte, contribuyendo a mejorar su salud fisica disminuyendo las enfermedades cronicas degenerativas a traves de la promocion e imparticion de actividades recreativas, fisicas, deportivas y gratuitas de manera incluyente.</t>
  </si>
  <si>
    <t>Porcentaje de avance de las practicas de actividades fisicas, deportivas y de recreacion.</t>
  </si>
  <si>
    <t>(actividades fisicas, deportivas y de recreacion realizadas/ actividades fisicas, deportivas y de recreacion programadas)*100</t>
  </si>
  <si>
    <t>Evidencia fotografica, Reportes, informes elaborados por el INDEPORTE en resguardo de la Direccion Ejecutiva de Promocion y Desarrollo de la Cultura Fisica y el Deporte</t>
  </si>
  <si>
    <t>Al 2024 incrementar 10% las practicas deportivas impartidas en las 16 Alcaldias de la CDMX</t>
  </si>
  <si>
    <t>Promover y difundir el derecho al deporte entre niños, niñas, jovenes, hombres, mujeres, adultos mayores y personas con discapacidad a traves de la actividad fisica, recreativa y deportiva, haciendo enfasis en la equidad de genero.</t>
  </si>
  <si>
    <t>Ejecucion de actividades fisicas, recreativas y deportivas para la poblacion de la Ciudad de Mexico.</t>
  </si>
  <si>
    <t>Lic. Veronica Estrada Gonzalez</t>
  </si>
  <si>
    <t>Directora Ejecutiva de Promocion y Desarrollo de la Cultura Fisica y el Deporte</t>
  </si>
  <si>
    <t>Deficiente programacion para los gastos administrativos necesarios para la operacion del Instituto del Deporte.</t>
  </si>
  <si>
    <t>Eficiente programacion para los gastos administrativos necesarios para la operacion del Instituto del Deporte.</t>
  </si>
  <si>
    <t>Areas administrativas y operativas del Instituto del Deporte (Direcciones Generales, Direcciones Ejecutivas, Direcciones de area, Coordinaciones y Gerencias)</t>
  </si>
  <si>
    <t>El Instituto del Deporte cuenta con los recursos necesarios para el buen desarrollo de sus funciones</t>
  </si>
  <si>
    <t>Mtra. Kandy Vazquez Benitez</t>
  </si>
  <si>
    <t>El Instituto del Deporte.</t>
  </si>
  <si>
    <t>El Instituto del Deporte cuenta con los recursos necesarios para cubrir con las obligaciones judiciales sin riesgos para su operacion.</t>
  </si>
  <si>
    <t>(Laudos atendidos por el INDEPORTE/ Laudos programados)*100</t>
  </si>
  <si>
    <t>Deficientes protocolos de actuacion del INDEPORTE ante fenomenos naturales y antropogenicos</t>
  </si>
  <si>
    <t>Eficientes protocolos de actuacion del INDEPORTE ante fenomenos naturales y antropogenicos</t>
  </si>
  <si>
    <t>Comunidad del INDEPORTE</t>
  </si>
  <si>
    <t>Creacion, elaboracion e implementacion de programas, politicas y capacitaciones que permitan garantizar la seguridad del personal adscrito y visitantes del INDEPORTE</t>
  </si>
  <si>
    <t>La comunidad del INDEPORTE adquieren conocimientos para un manejo adecuado de mecanismos y protocolos ante situaciones de riesgo provocados por fenomenos perturbadores</t>
  </si>
  <si>
    <t>Usuarios de servicios y servidores publicos del INDEPORTE, cuentan con conocimientos en materia de Proteccion Civil.</t>
  </si>
  <si>
    <t>Elaboracion de los Programas en Materia de Proteccion Civil de los inmuebles que integran el INDEPORTE</t>
  </si>
  <si>
    <t>U042</t>
  </si>
  <si>
    <t>Insuficientes estimulos para deportistas de alto rendimiento de la Ciudad de Mexico.</t>
  </si>
  <si>
    <t>Suficientes estimulos para deportistas de alto rendimiento de la Ciudad de Mexico.</t>
  </si>
  <si>
    <t>Atletas de alto rendimiento de la Ciudad de Mexico.</t>
  </si>
  <si>
    <t>1. Generar las condiciones necesarias para la participacion de los atletas en sus disciplinas. 2. Elevar el nivel competitivo de las selecciones deportivas de la Ciudad de Mexico que participan en los juegos Nacionales.</t>
  </si>
  <si>
    <t>Los atletas de alto rendimiento cuentan con los estimulos que les permiten desarrollar sus habilidades fisicas y deportivas.</t>
  </si>
  <si>
    <t>Porcentaje de avance de estimulos entregados a deportistas de alto rendimiento.</t>
  </si>
  <si>
    <t>((apoyos a deportistas de rendimiento y alto rendimiento otorgados/ apoyos a deportistas de rendimiento y alto rendimiento programados)*100)</t>
  </si>
  <si>
    <t>Publicacion del padron de beneficiarios</t>
  </si>
  <si>
    <t>Entregan de forma anual 3,000 apoyos a deportistas de alto rendimiento hasta el 2024</t>
  </si>
  <si>
    <t>Los deportistas de rendimiento de la Ciudad de Mexico escalan su nivel convirtiendose en atletas de alto rendimiento</t>
  </si>
  <si>
    <t>Otorgamiento de apoyos a deportistas de alto rendimiento de la Ciudad de Mexico</t>
  </si>
  <si>
    <t>36PDIE</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</si>
  <si>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</si>
  <si>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</si>
  <si>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media superior de calidad que permita una formacion solida a sus egresados, para que continuen su formacion profesional. 2. Promover la oferta educativa del Instituto en el ambito territorial de la Ciudad de Mexico, a fin de que la juventud de la Ciudad conozca la oportunidad de formacion academica que se les brinda. 3. Desarrollar, instrumentar y ejecutar modelos alternativos de educacion media superior en la Ciudad de Mexico, asi como sus planes y programas de estudio. 4. Establecer, organizar, mantener y administrar planteles de educacion media superior los cuales constituiran el Sistema de Bachillerato del Gobierno de la Ciudad de Mexico, dando prioridad a las zonas donde los servicios educativos sean insuficientes o lo dicte el interes publico.</t>
  </si>
  <si>
    <t>Habitantes de la Ciudad de Mexico.</t>
  </si>
  <si>
    <t>1. Facilitar el acceso a la educacion formal a la poblacion que presenta rezago educativo a nivel medio superior en las diferentes modalidades que ofrece el Instituto de Educacion Media Superior. 2. Fortalecer los mecanismos para concluir el nivel medio superior y continuar los estudios de formacion profesional.</t>
  </si>
  <si>
    <t>indice que mide el avance de las acciones correspondientes a los programas de estudios de nivel medio superior</t>
  </si>
  <si>
    <t>(((Matricula de modalidad escolar registrada /matricula de modalidad escolar programada)*0.40) + (Matricula de modalidad semi - escolar registrada /matricula de modalidad semi - escolar programada)*0.40 (Docentes y materiales didacticos actualizados/ Docentes y materiales didacticos programados)*0.20))</t>
  </si>
  <si>
    <t>1.-Sistema de informacion educativa 2.-Informe anual de desempeño academico</t>
  </si>
  <si>
    <t>Al 2024 incrementar 20% la matricula de los programas de bachillerato que oferta el IEMS.</t>
  </si>
  <si>
    <t>Incremento en el numero de personas que cuentan con el nivel de educacion media superior concluida para mejorar su calidad de vida.</t>
  </si>
  <si>
    <t>Monitoreo al programa de Bachillerato de modalidad escolar. (Numero de alumnos que ingresan y egresan en cada ciclo escolar)</t>
  </si>
  <si>
    <t>Antonio Garcia Rodriguez</t>
  </si>
  <si>
    <t>Director de Asuntos Academicos</t>
  </si>
  <si>
    <t>Monitoreo al programa de Bachillerato de modalidad Semi escolar. (Numero de alumnos que ingresan y egresan en cada ciclo escolar)</t>
  </si>
  <si>
    <t>Actualizacion docente y de materiales didacticos</t>
  </si>
  <si>
    <t>Antonio Garcia Rodriguez / Claudia Gabriela Guevara Fuentes</t>
  </si>
  <si>
    <t>Director de Asuntos Academicos / Directora de Innovacion y Desarrollo de Gestion</t>
  </si>
  <si>
    <t>Deficiente programacion para los gastos administrativos necesarios para la operacion del Instituto de Educacion Media Superior.</t>
  </si>
  <si>
    <t>Eficiente programacion para los gastos administrativos necesarios para la operacion del Instituto de Educacion Media Superior.</t>
  </si>
  <si>
    <t>Areas administrativas y operativas del Instituto de Educacion Media Superior (Direcciones Generales, Direcciones Ejecutivas, Direcciones de area, Coordinaciones y Gerencias).</t>
  </si>
  <si>
    <t>El Instituto de Educacion Media Superior cuenta con los recursos necesarios para el buen desarrollo de sus funciones</t>
  </si>
  <si>
    <t>Porcentaje de avance en la adquisicion de bienes y en la contratacion de servicios para atender la demanda y necesidades de todas las areas administrativas que integran el IEMS</t>
  </si>
  <si>
    <t>Lic. Antonio Estanislao Ureña Avalos</t>
  </si>
  <si>
    <t>El Instituto de Educacion Media Superior.</t>
  </si>
  <si>
    <t>El Instituto de Educacion Media Superior cuenta con los recursos necesarios para cubrir con las obligaciones judiciales sin riesgos para su operacion.</t>
  </si>
  <si>
    <t>(Laudos atendidos por el IEMS / Laudos programados)*100</t>
  </si>
  <si>
    <t>Rogelio Cepeda Cervantes</t>
  </si>
  <si>
    <t>Director Juridico y Normativo</t>
  </si>
  <si>
    <t>Deficientes protocolos de actuacion del IEMS ante fenomenos naturales y antropogenicos</t>
  </si>
  <si>
    <t>Eficientes protocolos de actuacion del IEMS ante fenomenos naturales y antropogenicos</t>
  </si>
  <si>
    <t>Comunidad del Instituto de Educacion Media Superior</t>
  </si>
  <si>
    <t>La comunidad del IEMS adquieren conocimientos para un manejo adecuado de mecanismos y protocolos ante situaciones de riesgo provocados por fenomenos perturbadores</t>
  </si>
  <si>
    <t>Usuarios de servicios y servidores publicos del IEMS, cuentan con conocimientos en materia de Proteccion Civil.</t>
  </si>
  <si>
    <t>Elaboracion de los Programas en Materia de Proteccion Civil de los planteles y areas administrativas del IEMS</t>
  </si>
  <si>
    <t>36PFEG</t>
  </si>
  <si>
    <t>Otorgar estimulos economicos, en especies y apoyos educativos a todos los estudiantes de las escuelas publicas dentro de la Ciudad de Mexico, fortaleciendo asi la equidad y contribuyendo con justicia a la formacion integral de los estudiantes, evitando la desercion escolar en todos sus niveles a traves de los Programas Sociales encomendados por el Gobierno de la Ciudad de Mexico, garantizando asi la consecucion de uno de los derechos humanos basicos que es la educacion, proporcionando paralelamente, cobertura contra accidentes a los alumnos y docentes.</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</si>
  <si>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</si>
  <si>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Garantizar la equidad en las oportunidades de acceso y de permanencia a una educacion de calidad de todos los habitantes de la Ciudad de Mexico, independientemente de su condicion economica, social, etnica o cultural.</t>
  </si>
  <si>
    <t>Atencion insuficiente a la comunidad estudiantil para el acceso igualitario al derecho a la educacion.</t>
  </si>
  <si>
    <t>Atencion suficiente a la comunidad estudiantil para el acceso igualitario al derecho a la educacion.</t>
  </si>
  <si>
    <t>Estudiante de nivel basico de la Ciudad de Mexico.</t>
  </si>
  <si>
    <t>Facilitar la difusion, concertacion y vinculacion de los programas sociales del Fideicomiso con las comunidades escolares a fin de enfrentar los efectos del rezago y la desercion escolar que se presenta en los estudiantes de nivel basico.</t>
  </si>
  <si>
    <t>Los estudiantes de nivel basico reciben los apoyos, bienes y servicios otorgados por los programas sociales del Fideicomiso Bienestar Educativo.</t>
  </si>
  <si>
    <t>indice de avance de las acciones de difusion de los programas sociales y seguimiento a las personas facilitadoras</t>
  </si>
  <si>
    <t>((Actividades de difusion, concertacion y vinculacion realizadas/Actividades de difusion, concertacion y vinculacion programadas)*0.70)+(apoyos economicos entregados/ apoyos economicos programados)*0.30))</t>
  </si>
  <si>
    <t>Padron total de las y los beneficiarios publicado en la pagina oficial del Fideicomiso Bienestar Educativo de la Ciudad de Mexico y en la Gaceta Oficial de la Ciudad de Mexico: https://www.bienestareducativo.cdmx.gob.mx/</t>
  </si>
  <si>
    <t>Al 2024 incrementar 10% de los servicios prestados por las personas facilitadoras</t>
  </si>
  <si>
    <t>Los estudiantes de nivel basico mejoran su nivel academico beneficiadose de los programas sociales del FIBIEN</t>
  </si>
  <si>
    <t>Actividades de difusion de programas sociales, asi como concertacion y vinculacion comunitaria con las comunidades escolares</t>
  </si>
  <si>
    <t>Elizabeth Veronica Lopez Ramirez</t>
  </si>
  <si>
    <t>Directora Operativa de Programas para la Ciudad</t>
  </si>
  <si>
    <t>Deficiente programacion para los gastos administrativos necesarios para la operacion del Fideicomiso Bienestar Educativo.</t>
  </si>
  <si>
    <t>Eficiente programacion para los gastos administrativos necesarios para la operacion del Fideicomiso Bienestar Educativo</t>
  </si>
  <si>
    <t>Areas administrativas y operativas del Fideicomiso Bienestar Educativo (Direcciones Generales, Direcciones Ejecutivas, Direcciones de area, Coordinaciones y Gerencias).</t>
  </si>
  <si>
    <t>El Fideicomiso Bienestar Educativo cuenta con los recursos necesarios para el buen desarrollo de sus funciones</t>
  </si>
  <si>
    <t>Porcentaje de avance en la adquisicion de bienes y en la contratacion de servicios para atender la demanda y necesidades de todas las areas administrativas que integran el Fideicomiso</t>
  </si>
  <si>
    <t>Proporcionar los servicios y equipamiento necesarios, para la operatividad del Fideicomiso</t>
  </si>
  <si>
    <t>Proporcionar los insumos y herramientas necesarias a traves de la adquisicion de bienes y la contratacion de servicios para atender la demanda y necesidades del Fideicomiso</t>
  </si>
  <si>
    <t>Lic. Guadalupe Cordova Islas</t>
  </si>
  <si>
    <t>El Fideicomiso Bienestar Educativo</t>
  </si>
  <si>
    <t>El Fideicomiso Bienestar Educativo cuenta con los recursos necesarios para cubrir con las obligaciones judiciales sin riesgos para su operacion</t>
  </si>
  <si>
    <t>(Laudos atendidos por el Fideicomiso / Laudos programados)*100</t>
  </si>
  <si>
    <t>1.- Resoluciones emitidas por la autoridad competente, bajo resguardo del area responsable. 2.- Fideicomiso Educacion Garantizada de la Ciudad de Mexico3.- https://www.transparencia.cdmx.gob.mx/fideicomiso-educacion-garantizada/articulo/121</t>
  </si>
  <si>
    <t>Atender de manera eficiente los laudos presentados al Fideicomiso Bienestar Educativo de la Ciudad de Mexico</t>
  </si>
  <si>
    <t>Mtro. Moises Guzman Tinoco</t>
  </si>
  <si>
    <t>Direccion de Asuntos Juridicos</t>
  </si>
  <si>
    <t>Deficientes protocolos de actuacion del FIBIEN ante fenomenos naturales y antropogenicos</t>
  </si>
  <si>
    <t>Eficientes protocolos de actuacion del FIBIEN ante fenomenos naturales y antropogenicos</t>
  </si>
  <si>
    <t>Comunidad del Fideicomiso Bienestar Educativo</t>
  </si>
  <si>
    <t>Creacion, elaboracion e implementacion de programas, politicas y capacitaciones que permitan garantizar la seguridad del personal adscrito y visitantes del Fideicomiso</t>
  </si>
  <si>
    <t>La comunidad del FIBIEN adquieren conocimientos para un manejo adecuado de mecanismos y protocolos ante situaciones de riesgo provocados por fenomenos perturbadores</t>
  </si>
  <si>
    <t>Usuarios de servicios y servidores publicos del Fideicomiso cuentan con conocimientos en materia de Proteccion Civil.</t>
  </si>
  <si>
    <t>Elaboracion de los Programas en Materia de Proteccion Civil</t>
  </si>
  <si>
    <t>S210</t>
  </si>
  <si>
    <t>209</t>
  </si>
  <si>
    <t>Uniformes Escolares Gratuitos</t>
  </si>
  <si>
    <t>Inequidad en el acceso a los apoyos para estudiantes de educacion basica de la Ciudad de Mexico.</t>
  </si>
  <si>
    <t>Equidad en el acceso a los apoyos para estudiantes de educacion basica de la Ciudad de Mexico.</t>
  </si>
  <si>
    <t>Niñas, niños y jovenes inscritos en escuelas publicas de nivel basico en la Ciudad de Mexico.</t>
  </si>
  <si>
    <t>Contribuir a consolidar los derechos humanos asociados a la educacion, a la igualdad y la prohibicion de discriminacion.</t>
  </si>
  <si>
    <t>Los alumnos de nivel basico incrementan su aprovechamiento educativo.</t>
  </si>
  <si>
    <t>Indice de avance de las acciones para la entrega de apoyos economicos para la adquisicion de utiles y uniformes escolares</t>
  </si>
  <si>
    <t>[(Numero de apoyos entregados / numero de apoyos programados para entrega)* 0.45) + (Control de beneficiarios realizado / Control de beneficiarios programado) *0.45) + (Publicacion del padron de Beneficiarios programado)*0.10)]</t>
  </si>
  <si>
    <t>https://www.fideicomisoed.cdmx.gob.mx/uniformes-y-utiles-escolares</t>
  </si>
  <si>
    <t>Al 2024 mantener la entrega de apoyos a 1,250,000 niños y niñas inscritos en escuelas publicas de educacion basica de la Ciudad de Mexico</t>
  </si>
  <si>
    <t>Los niños y niñas no son discriminados por sus diferencias sociales y se disminuye el abandono escolar.</t>
  </si>
  <si>
    <t>Apoyos para la adquisicion de utiles y uniformes escolares</t>
  </si>
  <si>
    <t>Lic. Fernando Limon Guzman</t>
  </si>
  <si>
    <t>Coordinador de Apoyos Escolares</t>
  </si>
  <si>
    <t>Llevar registro y control de los beneficiarios para la elaboracion del padron</t>
  </si>
  <si>
    <t>Publicacion de Padron de Beneficiarios en pagina web del Programa Social</t>
  </si>
  <si>
    <t>S225</t>
  </si>
  <si>
    <t>231</t>
  </si>
  <si>
    <t>Apoyo para mantenimiento menor a escuelas publicas de educacion basica</t>
  </si>
  <si>
    <t>El deterioro de la infraestructura educativa afecta el desempeño academico de niñas, niños y adolescentes de la Ciudad de Mexico.</t>
  </si>
  <si>
    <t>El rescate de la infraestructura educativa mejora el desempeño academico de niñas, niños y adolescentes de la Ciudad de Mexico.</t>
  </si>
  <si>
    <t>Alumnos de educacion basica de la Ciudad de Mexico.</t>
  </si>
  <si>
    <t>Coadyuvar en la garantia del Derecho Humano a la Educacion de la poblacion estudiantil inscrita en el Ciclo Escolar de las Escuelas Publicas de nivel Basico de la Ciudad de Mexico mejorando la infraestructura fisica de los inmuebles educativos para el acceso a servicios de educacion de calidad a traves de condiciones de igualdad.</t>
  </si>
  <si>
    <t>Alumnos de educacion basica asisten a planteles educativos con instalaciones en condiciones favorables y mejoran su desempeño academico.</t>
  </si>
  <si>
    <t>Porcentaje de avance en la entrega de apoyos economicos</t>
  </si>
  <si>
    <t>(Apoyos entregados / (apoyos programados) * 100</t>
  </si>
  <si>
    <t>1.- Publicacion de padron de escuelas publicas beneficiadas en la Gaceta Oficial de la Ciudad de Mexico y en la pagina del Fideicomiso Bienestar Educativo:https://www.bienestareducativo.cdmx.gob.mx/</t>
  </si>
  <si>
    <t>incrementar anualmente 10% de los planteles que se benefician del programa</t>
  </si>
  <si>
    <t>Alumnos de educacion basica cuentan con instalaciones fisicas optimas que les permite mejoran su calidad educativa</t>
  </si>
  <si>
    <t>Entrega de apoyos economicos para mejoramiento y mantenimiento menor de planteles de Educacion Basica Publica de la Ciudad de Mexico.</t>
  </si>
  <si>
    <t>Lic. Elizabeth Veronica Lopez Ramirez</t>
  </si>
  <si>
    <t>S226</t>
  </si>
  <si>
    <t>205</t>
  </si>
  <si>
    <t>Becas a niñas y niños en situacion de vulnerabilidad</t>
  </si>
  <si>
    <t>Aumento del indice de desercion escolar de niñas, niños y adolescentes que viven en las zonas de mayor marginacion de la Ciudad de Mexico.</t>
  </si>
  <si>
    <t>Disminucion del indice de desercion escolar de niñas, niños y adolescentes que viven en las zonas de mayor marginacion de la Ciudad de Mexico.</t>
  </si>
  <si>
    <t>45,323 Niñas, niños y adolescentes de 0 a 17 años 11 meses de edad que viven en las zonas de mayor marginacion de la Ciudad de Mexico.</t>
  </si>
  <si>
    <t>Entrega de apoyos, servicios y actividades a niñas, niños y adolescentes, que viven situaciones de alta vulnerabilidad, que favorezcan su desarrollo integral, de manera particular, sus derechos a la educacion y alimentacion.</t>
  </si>
  <si>
    <t>Las niñas, niños y adolescentes que viven en las zonas de mayor marginacion de la Ciudad de Mexico concluyen sus estudios de nivel basico a traves de la restitucion de sus derechos.</t>
  </si>
  <si>
    <t>Porcentaje de avance de las becas otorgadas</t>
  </si>
  <si>
    <t>((Numero de becas otorgadas/Numero de becas programadas en el año) * 100)</t>
  </si>
  <si>
    <t>https://www.fideicomisoed.cdmx.gob.mx/informes</t>
  </si>
  <si>
    <t>Al 2024 incrementar 10% de los beneficiarios del programa</t>
  </si>
  <si>
    <t>Niñas, niños y adolescentes vulnerables cuentan con recursos que les permiten culminar su educacion basica disminuyendo el abandono escolar</t>
  </si>
  <si>
    <t>Entrega de becas mensuales</t>
  </si>
  <si>
    <t>Claudia Alicia Ruvalcaba Barron</t>
  </si>
  <si>
    <t>Directora de Educacion Garantizada y Aseguramiento</t>
  </si>
  <si>
    <t>S227</t>
  </si>
  <si>
    <t>4.b</t>
  </si>
  <si>
    <t>Aumento del indice de desercion escolar de niñas, niños y adolescentes de la Ciudad de Mexico.</t>
  </si>
  <si>
    <t>Disminucion del indice de desercion escolar de niñas, niños y adolescentes de la Ciudad de Mexico.</t>
  </si>
  <si>
    <t>1,250,000 estudiantes de educacion basica.</t>
  </si>
  <si>
    <t>Asegurar la entrega de forma universal de apoyos mensuales a los padres, madres, tutores o persona inscrita o matriculada en Centros de Atencion Multiple de nivel preescolar, primaria, secundaria y laboral de la Ciudad de Mexico</t>
  </si>
  <si>
    <t>Estudiantes de nivel basico de la Ciudad de Mexico concluyen sus estudios.</t>
  </si>
  <si>
    <t>Indice que mide el avance de las acciones para el otorgamiento de la Beca Universal</t>
  </si>
  <si>
    <t>[(Apoyos entregados/Apoyos programados) 0.45) + (Registro y control realizado/ Registro y control programados) 0.45) + (Publicacion del padron de Beneficiarios ) 10)]</t>
  </si>
  <si>
    <t>https://www.bienestareducativo.cdmx.gob.mx/programas</t>
  </si>
  <si>
    <t>Al 2024 continuar otorgando la Beca Universal</t>
  </si>
  <si>
    <t>Niñas, niños y adolescentes cuentan con recursos que les permiten culminar su educacion basica disminuyendo el abandono escolar</t>
  </si>
  <si>
    <t>Entrega de apoyo economico universal</t>
  </si>
  <si>
    <t>Registro y control de los beneficiarios del programa</t>
  </si>
  <si>
    <t>Publicacion de Padron de Beneficiarios</t>
  </si>
  <si>
    <t>U043</t>
  </si>
  <si>
    <t>005</t>
  </si>
  <si>
    <t>Seguro contra accidentes personales de escolares</t>
  </si>
  <si>
    <t>Insuficiente acceso a los servicios de atencion medica de urgencia para la comunidad estudiantil de las escuelas publicas de la Ciudad de Mexico.</t>
  </si>
  <si>
    <t>Suficiente acceso a los servicios de atencion medica de urgencia para la comunidad estudiantil de las escuelas publicas de la Ciudad de Mexico.</t>
  </si>
  <si>
    <t>Comunidad estudiantil de nivel basico de la Ciudad de Mexico.</t>
  </si>
  <si>
    <t>Brindar el acceso a la proteccion y el pleno ejercicio de los derechos en materia de educacion y salud de la comunidad estudiantil, para evitar el abandono escolar y el absentismo laboral.</t>
  </si>
  <si>
    <t>La comunidad estudiantil de nivel basico de la Ciudad de Mexico cuentan con la prestacion de servicios de aseguramiento y atencion medica urgente.</t>
  </si>
  <si>
    <t>indice que mide las acciones de la poliza de Seguro va Segur@</t>
  </si>
  <si>
    <t>((Poliza contratada)*0.40)+(Seguimiento realizado)*0.60)</t>
  </si>
  <si>
    <t>Al 2024 mantener la comunidad estudiantil asegurada contra accidentes</t>
  </si>
  <si>
    <t>La comunidad estudiantil cuentan con un servicio de aseguramiento y de atencion medica de urgencia en caso de accidente escolar que les permita afrontar un evento fortuito sin vulnerar la economia de sus familias</t>
  </si>
  <si>
    <t>Contratacion de poliza</t>
  </si>
  <si>
    <t>Seguimiento a beneficiarios de la poliza</t>
  </si>
  <si>
    <t>U044</t>
  </si>
  <si>
    <t>Aumento en la condicion de vulnerabilidad de Niñas, niños, adolescentes y jovenes familiares de las personas sensiblemente afectadas en la Linea 12 del STC Metro.</t>
  </si>
  <si>
    <t>Disminucion en la condicion de vulnerabilidad de Niñas, niños, adolescentes y jovenes familiares de las personas sensiblemente afectadas en la Linea 12 del STC Metro.</t>
  </si>
  <si>
    <t>300 niñas, niños, adolescentes y jovenes entre cero y hasta cumplir 30 años de edad.</t>
  </si>
  <si>
    <t>Ofrecer atencion integral y economica a las niñas, niños, adolescentes y jovenes familiares de las personas sensiblemente afectadas en la Linea 12 del Sistema de Transporte Colectivo Metro</t>
  </si>
  <si>
    <t>Niñas, niños, adolescentes y jovenes familiares de las personas sensiblemente afectadas en la Linea 12 del STC Metro a traves de los servicios de alimentacion, salud y educacion ejercen sus derechos humanos para su desarrollo social.</t>
  </si>
  <si>
    <t>Porcentaje de avance a los apoyos otorgados</t>
  </si>
  <si>
    <t>((Numero de apoyos entregados / Numero de apoyos programados en el año) * 100)</t>
  </si>
  <si>
    <t>Al 2024 continuar otorgando el apoyo a las personas sensiblemente afectas</t>
  </si>
  <si>
    <t>Niñas, niños, adolescentes y jovenes familiares de las personas sensiblemente afectadas en la linea 12 del metro cuentan con recursos para su alimentacion, salud y educacion, coadyuvando a su autonomia y a la construccion de un proyecto de vida.</t>
  </si>
  <si>
    <t>Dispersion de apoyos economicos mensuales.</t>
  </si>
  <si>
    <t>38C001</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</si>
  <si>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</si>
  <si>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Ser el mecanismo de adelanto para las mujeres reconocido a nivel nacional e internacional, que muestra y mide el cumplimiento de las acciones del Gobierno de la Ciudad de Mexico en materia de Igualdad Sustantiva y Vida Libre de Violencia para las Mujeres.</t>
  </si>
  <si>
    <t>El Censo de Poblacion y Vivienda 2020 indica que la Ciudad de Mexico tiene 9,209,944 habitantes, 4,805,017 (52.2%) mujeres y 4,404,927 (47.8%) hombres, tiene una tasa de 0.4% de crecimiento de la poblacion y habitan 66,922 mujeres hablantes de lengua indigena. La mayoria de las mujeres se encuentra en edad productiva de los 15 a 64 años con 3, 392, 940 (70.61%). Las cifras que ofrece el Censo permiten observar la existencia de brechas de desigualdad entre mujeres y hombres, por ejemplo, en los rubros de educacion, participacion economica y uso de tiempo, donde el porcentaje de mujeres entre 15 a 24 años que asiste a la escuela es de 56.1% y el de los hombres de 54.4%, ademas, las mujeres representan el 68% de la poblacion analfabeta ademas la tasa de participacion economica de las mujeres es de 55.6,a diferencia del 74.3 de los hombres, por su parte, la Encuesta Nacional sobre Uso del Tiempo 2019, refiere que las horas promedio a la semana que dedican las mujeres a trabajos no remunerados en el hogar son mas del doble comparado con los hombres y, a nivel nacional, la Encuesta Nacional de Ingresos y Gastos de los hogares, 2021, indicoque el ingreso promedio trimestral de las mujeres es de $14,860.00 y el de los hombres de $22,618.00. Asimismo, un dato relevante en materia de desigualdad lo constituye la autonomia de las mujeres en la toma de decisiones, al respecto, la Encuesta Nacional sobre la Dinamica de las Relaciones en los Hogares (ENDIREH) 2021 reporto que en la toma de decisiones que se da en las parejas de la Ciudad "solo el esposo o pareja o entre los dos, pero el un poco mas" decide en el 10.1% de los casos como se gasta el dinero, en el 9.9.% si ella trabaja o estudia, en el 9.8% cuando tener relaciones sexuales, en el 9% si se sale de casa y en el 8.8%cambiarse o mudarse de casa o ciudad. Como resultado de las brechas de desigualdad, se generan condiciones que propician la violencia contra las mujeres, donde la ENDIREH 2021 refiere que la Ciudad de Mexico es la segunda entidad con prevalencia total de violencia contra las mujeres de 15 años y mas a lo largo de la vida (76.2%) en comparacion con la medicion nacional (70.1%).La encuesta mostro que, de las mujeres de 15 años y mas de la ciudad, 60.9% han estado expuestas a lo largo de su vida a violencia en el ambito comunitario,41.6% hantenido experiencias de la violencia en la pareja en su relacion actual o ultima y 38.5% han sufrido violencia obstetrica durante los ultimos 5 años. En relacion a la violencia sexual, 64.5% de las mujeres han sido victimas a lo largo de su vida y 14.5% de las mujeres reportan haber vivido al menos un incidente en la infancia, antes de cumplir 15 años. En el caso del feminicidio, segun datos reportados por la FGJ en el Portal de Datos Abiertos de la Ciudad, en 2021 la alcaldia Gustavo A. Madero registro el mayor numero de carpetas de investigacion (12), seguida por Iztapalapa (9) y Cuauhtemoc (7). Finalmente, en relacion a la salud sexual y reproductiva, la Ciudad ha sido pionera en hacer visible y reconocer el derecho de las mujeres a decidir sobre su cuerpo, en la defensa del derecho a la diversidad sexual y el de toda persona a ejercer la sexualidad de manera libre, responsable e informada esto explica, en parte, tasas de fecundidad mas bajas de 2013 a 2017 reportadas en el Atlas de Genero del INEGI (1.34 hijas e hijos por mujer) que el promedio nacional (2.10).El embarazo en adolescentes ha disminuido; sin embargo, existe todavia como un problema social, CONAPO indico en 2022 que en la Ciudad se registraron 261embarazos de niñas menores de 14 años; 80% de estos nacimientos se concentraron en: Cuajimalpa, Milpa Alta y Xochimilco, de igual forma, el embarazo en niñas menores de 15 años tiene una tendencia a la baja; sin embargo, el enfoque de intervencion considera su erradicacion, ya que puede ser producto de abuso sexual.</t>
  </si>
  <si>
    <t>Orientar las politicas publicas para lograr progresivamente la igualdad sustantiva entre mujeres y hombres, asi como el logro de la autonomia economica, politica y fisica de las mujeres.</t>
  </si>
  <si>
    <t>E183</t>
  </si>
  <si>
    <t>023</t>
  </si>
  <si>
    <t>Combate a la discriminacion y violencia hacia las mujeres</t>
  </si>
  <si>
    <t>Aumento en la prevalencia de la violencia contra las mujeres por razones de genero en la Ciudad de Mexico</t>
  </si>
  <si>
    <t>Disminucion de la prevalencia de la violencia contra las mujeres por razones de genero en la Ciudad de Mexico</t>
  </si>
  <si>
    <t>Niñas, adolescentes y mujeres de la Ciudad de Mexico.</t>
  </si>
  <si>
    <t>1. Operar un sistema de servicios especializados de atencion, integrales y multidisciplinarios con perspectiva de genero y enfoques interseccional, intercultural y de derechos humanos, a mujeres, sus hijas e hijos en situacion de violencia por razones de genero. 2. Prevencion de la discriminacion y todo tipo de violencia contra las mujeres, niñas y adolescentes en espacios publicos y privados.</t>
  </si>
  <si>
    <t>Las niñas, adolescentes y mujeres de la Ciudad de Mexico ejercen plenamente sus derechos y tienen elementos para acceder a una vida libre de violencia.</t>
  </si>
  <si>
    <t>Indice que mide el cumplimiento de los objetivos del programa sobre la atencion brindada a traves del sistema de servicios especializados, integrales y multidisciplinarios de la Secretaria de las Mujeres y las acciones dirigidas a la ciudadania implementadas en la Ciudad de Mexico.</t>
  </si>
  <si>
    <t>[((Numero de servicios realizados en las LUNAS / Numero de servicios programados en las LUNAS)*.28)+ (Numero de atenciones juridicas realizadas por las abogadas de las mujeres en las Agencias del Ministerio publico / Numero de atenciones juridicas programadas por las abogadas de las mujeres en las Agencias del Ministerio publico )*.14)+( Numero de atenciones realizadaspara medidas de proteccion/ Numero de atenciones programadaspara medidas de proteccion)*.01)+( Numero de servicios realizados en los espacios de refugio/ Numero de servicios programados en los espacios de refugio)*.07)+( Numero de capacitaciones realizadas/ Numero capacitacionesprogramadas)*.36 )+ (Numero de nucleos solidarios de mujeres realizados/ Numero de nucleos solidarios de mujeres programados)*.05)+ ( Numero deacciones conmemorativas y de difusion realizadas/ Numero deacciones conmemorativas y de difusion programadas)*.09)))]</t>
  </si>
  <si>
    <t>Informe de avance trimestralhttp://semujerestransparencia.cdmx.gob.mx/index.php/articulo-123/</t>
  </si>
  <si>
    <t>Al cierre del ciclo 2024, se espera un incremento del10% en atencion, psicologica y juridica a mujeres en situacion de violencia por razones de genero</t>
  </si>
  <si>
    <t>Las niñas, adolescentes y mujeres de la Ciudad de Mexico viven en un entorno libre de violencia de genero.</t>
  </si>
  <si>
    <t>Prestacion de servicios para brindar atencion social, psicologica y juridica a mujeres en situacion de violencia por razones de genero atendidas en las LUNAS.</t>
  </si>
  <si>
    <t>Claudia Benitez Guzman/Axel Hernandez Hernandez</t>
  </si>
  <si>
    <t>Direccion Ejecutiva para una Vida Libre de Violencia/Direccion Ejecutiva de Acceso a la Justicia y Espacios de Refugio</t>
  </si>
  <si>
    <t>Prestacion de servicios para brindar orientacion, atencion, y, en su caso, representacion y acompañamiento juridico para mujeres y niñas en situacion de violencia de genero por parte de las Abogadas de las Mujeres</t>
  </si>
  <si>
    <t>Axel Hernandez Hernandez</t>
  </si>
  <si>
    <t>Direccion Ejecutiva de Acceso a la Justicia y Espacios de Refugio</t>
  </si>
  <si>
    <t>Prestacion de servicios para brindar atencion juridicay representacion especializada para la tramitacion de medidas de proteccion de emergencia establecidas en la Ley de Acceso de las Mujeres a una Vida Libre de Violencia de la Ciudad de Mexico.</t>
  </si>
  <si>
    <t>Atencion mediante servicios integrales y especializados (medica, psicologica, juridica, de trabajo social y de primera necesidad) a las mujeres, sus hijas e hijos, que se encuentran en los espacios de refugio.</t>
  </si>
  <si>
    <t>Capacitacion en materia de prevencion de la violencia por razones de genero contra las mujeres y derechos humanos de las niñas y mujeres.</t>
  </si>
  <si>
    <t>Claudia Benitez Guzman/Paula A. Soto Maldonado/Guadalupe Jardon Solis.</t>
  </si>
  <si>
    <t>Direccion Ejecutiva para una Vida Libre de Violencia/ Direccion Ejecutiva de Igualdad Sustantiva/Direccion de Intervencion Territorial</t>
  </si>
  <si>
    <t>Conformacion y seguimiento a nucleos solidarios de mujeres a traves de la Red de Mujeres por el Bienestar con Facilitadoras del Servicio.</t>
  </si>
  <si>
    <t>Guadalupe Jardon Solis</t>
  </si>
  <si>
    <t>Directora de Intervencion Territorial</t>
  </si>
  <si>
    <t>Realizar acciones conmemorativas y de difusion en torno a la progresividad de los derechos humanos de las mujeres, adolescencias y niñez en la Ciudad de Mexico.</t>
  </si>
  <si>
    <t>Claudia Benitez Guzman</t>
  </si>
  <si>
    <t>Direccion Ejecutiva para una Vida Libre de Violencia</t>
  </si>
  <si>
    <t>S056</t>
  </si>
  <si>
    <t>Incremento del nivel de riesgo feminicida en mujeres que enfrentan violencia y vulnerabilidad por razones de genero en la Ciudad de Mexico.</t>
  </si>
  <si>
    <t>Disminucion del nivel de riesgo feminicida en mujeres que enfrentan violencia y vulnerabilidad por razones de genero en la Ciudad de Mexico.</t>
  </si>
  <si>
    <t>Aproximadamente 369,854 mujeres en situacion de violencia por razones de genero que habitan en la Ciudad de Mexico.</t>
  </si>
  <si>
    <t>Atencion integral a mujeres en situacion de violencia por razones de genero con apoyo economico, atencion psicosocial y juridica.</t>
  </si>
  <si>
    <t>Las niñas, adolescentes y mujeres que viven en la Ciudad de Mexico ven fortalecidas sus autonomias y ejercen su derecho a una vida libre de violencia.</t>
  </si>
  <si>
    <t>Indice que mide el objetivo del programa para la disminucion del riesgo de violencia de genero en las mujeres beneficiadas</t>
  </si>
  <si>
    <t>[(((Evaluacion de solicitudes realizadas para elingreso al programa mujeres en situacion de violencia/Evaluacion de solicitudes programadas para el ingreso al programa de mujeres en situacion de violencia) *.40)+(Dispersion de recursos economicos a mujeres entregados/Dispersion de recursos economicos a mujeres programados)*.40)+(Servicios de atencion psicologicos y juridicos otorgados/Servicios de atencion psicologicos y juridicos programados)*.10)+(Evaluaciones realizadas a las mujeres beneficiadas del programa /Evaluaciones programadas a las mujeres beneficiarias del programa)*.10%)))]</t>
  </si>
  <si>
    <t>Informe de avance trimestral http://semujerestransparencia.cdmx.gob.mx/index.php/articulo-123/</t>
  </si>
  <si>
    <t>Al cierre del ciclo 2024 se espera que con las acciones del programa mujeres en situacion de violencia de genero, la disminucion de un 10% en el riesgo de violencia de genero en la Ciudad de Mexico.</t>
  </si>
  <si>
    <t>Las mujeres que viven en la Ciudad de Mexico cuentan con autonomia fisica y economica lo que reduce el riesgo feminicida.</t>
  </si>
  <si>
    <t>Evaluacion de las solicitudes de ingreso al programa que realizan las mujeres en situacion de violencia por razones de genero y las instancias canalizadoras.</t>
  </si>
  <si>
    <t>Metzeri Martinez Nuñez</t>
  </si>
  <si>
    <t>Directora ejecutiva para una vida libre de violencia</t>
  </si>
  <si>
    <t>Dispersion de recursos a las mujeres en situacion de violencia de genero cuyos casos fueron aprobados por la comision revisora.</t>
  </si>
  <si>
    <t>Javier Rodriguez Bello</t>
  </si>
  <si>
    <t>Direcctor Ejecutivo de Administracion y Finanzas</t>
  </si>
  <si>
    <t>Atencion psicologica, juridica y social.</t>
  </si>
  <si>
    <t>Evaluacion a las mujeres beneficiadas del programa para medir el avance hacia sus autonomias.</t>
  </si>
  <si>
    <t>P003</t>
  </si>
  <si>
    <t>037</t>
  </si>
  <si>
    <t>Evaluacion y seguimiento de politicas, programas y proyectos</t>
  </si>
  <si>
    <t>Politicas Publicas con insuficiente enfoque de genero que limitan el cambio cultural para el pleno ejercicio de los derechos humanos de las niñas, adolescentes y mujeres de la Ciudad de Mexico.</t>
  </si>
  <si>
    <t>Politicas Publicas con suficiente enfoque de genero que impulsan el cambio cultural para el pleno ejercicio de los derechos humanos de las niñas, adolescentes y mujeres de la Ciudad de Mexico.</t>
  </si>
  <si>
    <t>97 Entes Publicos del Gobierno de la Ciudad de Mexico.</t>
  </si>
  <si>
    <t>Incidir en la politica publica de igualdad mediante la transversalizacion de la perspectiva de genero para reducir las brechas de desigualdad entre mujeres y hombres.</t>
  </si>
  <si>
    <t>La administracion publica fortalece sus politicas publicas para el pleno ejercicio de los derechos humanos de las niñas, adolescentes y mujeres de la Ciudad de Mexico.</t>
  </si>
  <si>
    <t>Indice que mide las acciones para la igualdad sustantiva y los derechos humanos de las niñas y mujeres de la Ciudad de Mexico.</t>
  </si>
  <si>
    <t>[((Numero de personas formadas y capacitadas realizadas / Numero de personas formadas y capacitadas programadas)*0.25) + (Numero de boletines de informacion y divulgacion realizados /Numero de boletines de informacion y divulgacion programados)*0.05) + (Numero de acciones de politica publica para el derecho a la Ciudad, a partir de garantizar la autonomia fisica, economica y en la toma de decisiones de las niñas y mujeres de la Ciudad de Mexico realizadas / Numero de acciones de politica publica para el derecho a la Ciudad, a partir de garantizar la autonomia fisica, economica y en la toma de decisiones de las niñas y mujeres de la Ciudad de Mexico programadas)*0.30) + (Numero de informes del analisis de los instrumentos normativos para incorporar la perspectiva de genero realizados / Numero de informes del analisis de los instrumentos normativos para incorporar la perspectiva de genero programados)*0.10) +((Acciones de monitoreo y seguimiento a los resultados de las politicas publicas y sus instrumentos realizadas / Acciones de monitoreo y seguimiento a los resultados de las politicas publicas y sus instrumentos programadas)*0.30)</t>
  </si>
  <si>
    <t>Informes de avance trimestral (documento interno de la Secretaria de las Mujeres) e Informes sobre los avances programaticos y presupuestales en materia de igualdad de genero publicados cada trimestre en la pagina web de la Secretaria de las Mujeres.</t>
  </si>
  <si>
    <t>Al cierre del ciclo 2024, se espera un incremento del10%en la implementaciony difusion de politicas publicas que fortalecen el pleno ejercicio de los derechos humanos de las mujeres de la Ciudad de Mexico.</t>
  </si>
  <si>
    <t>Alcanzar el cambio cultural para el logro de la autonomia economica, fisica y en la toma de decisiones de las niñas y mujeres de la Ciudad de Mexico</t>
  </si>
  <si>
    <t>Formar y capacitar a personas de la administracion publica en materia de igualdad sustantiva y derechos humanos de las niñas, adolescentes y mujeres.</t>
  </si>
  <si>
    <t>Irma Fabiola Samaniego Cruz</t>
  </si>
  <si>
    <t>Directora de Capacitacion, Investigacion y Documentacion</t>
  </si>
  <si>
    <t>Elaborar boletines de informacion sobre la condicion y posicion de las mujeres en la Ciudad de Mexico; Y boletines de divulgacion de publicaciones en materia de genero y derechos humanos de las mujeres</t>
  </si>
  <si>
    <t>Planeacion y seguimiento de acciones de politica publica para el derecho a la Ciudad, a partir de garantizar la autonomia fisica, economica y en la toma de decisiones de las niñas y mujeres de la Ciudad de Mexico.</t>
  </si>
  <si>
    <t>Mariana E. Del Rio Ferreira</t>
  </si>
  <si>
    <t>Directora de Politicas para la Igualdad</t>
  </si>
  <si>
    <t>Incorporacion de la perspectiva de genero en instrumentos normativos de la Ciudad de Mexico.</t>
  </si>
  <si>
    <t>Minerva Rodriguez Orozco</t>
  </si>
  <si>
    <t>Directora de Transversalidad, Seguimiento y Evaluacion</t>
  </si>
  <si>
    <t>Monitoreo y seguimiento a los resultados de las politicas publicas y sus instrumentos.</t>
  </si>
  <si>
    <t>Deficiente programacion para los gastos administrativos necesarios para la operacion de la Secretaria de las Mujeres de la Ciudad de Mexico.</t>
  </si>
  <si>
    <t>Eficiente programacion para los gastos administrativos necesarios para la operacion de la Secretaria de las Mujeres de la Ciudad de Mexico.</t>
  </si>
  <si>
    <t>Areas administrativas y operativas de la Secretaria de las Mujeres de la Ciudad de Mexico (Direcciones Generales, Direcciones Ejecutivas, Direcciones de area, Coordinaciones y Gerencias)</t>
  </si>
  <si>
    <t>La Secretaria de las Mujeres de la Ciudad de Mexico cuenta con los recursos necesarios para el buen desarrollo de sus funciones.</t>
  </si>
  <si>
    <t>Porcentaje de avance en la adqusicion de bienes y en la contratacion de servicios para atender la demanda y necesidades de todas las areas administrativas que integran la Secretaria de las Mujeres.</t>
  </si>
  <si>
    <t>Informes, entregables, remisiones. La informacion se encuentra bajo resguardo de la Direccion de Administracion y Finanzas de la Secretaria de las Mujeres.</t>
  </si>
  <si>
    <t>Los trabajadores de la Secretaria de Mujeres,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</si>
  <si>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centrales de esta Secretaria de las Mujeres, las Unidades Territoriales de Atencion y Prevencion a la Violencia de Genero, asi como a los espacios de refugio.</t>
  </si>
  <si>
    <t>Insuficiente capacitacion en materia de proteccion civil para la toma de acciones en caso de contingencias en la Secretaria de Mujeres unidades territoriales de atencion y refugio para las mujeres.</t>
  </si>
  <si>
    <t>Suficiente capacitacion en materia de proteccion civil para la toma de acciones en caso de contingencias en la Secretaria de Mujeres unidades territoriales de atencion y refugio para las mujeres.</t>
  </si>
  <si>
    <t>Personas servidoras publicas de la dependencia y personas usuarias de los servicios de atencion a la violencia por razones de genero, asi como, aquellas que asisten a las instalaciones por los diversos programas que brinda esta Secretaria.</t>
  </si>
  <si>
    <t>1.Capacitacion a brigadistas para contar con los conocimiento necesarios para realizar las actividades encomendadas a cada una de las brigadas que integran el comite de proteccion civil interno. 2. Mantenimiento de los equipos contra incendios y la adquisicion de equipo de seguridad y de identificacion del personal y de las zonas de riesgo, tales como: chalecos, gorras, cintas, señaleticapara el personal que forma parte de las brigadas de la Secretaria de las Mujeres en sus oficinas centrales, las unidades territoriales de atencion y prevencion de la violencia de genero, asi como los espacios de refugio para mujeres, sus hijas e hijos.</t>
  </si>
  <si>
    <t>Las personas servidoras publicas cuentan con la capacitacion y las herramientas suficientes para atender emergencias ocasionadas por la concurrencia de siniestros.</t>
  </si>
  <si>
    <t>(Numero de capacitaciones impartidas al personal*.50%)+ (Numero de equipos contra incendios con mantenimiento*.25%) + (Numero de insumos adquiridos para la proteccion e identificacion del personal y de las zonas de riesgo*.25%)</t>
  </si>
  <si>
    <t>Programas de proteccion civil elaborados, constancias, de personas capacitadas en materia de proteccion civil, fotografias y listas de asistencias.</t>
  </si>
  <si>
    <t>Mantenimiento a los equipos contra incendios de las oficinas centrales, las Unidades Territoriales de Atencion y Prevencion de la Violencia de Genero, asi como los espacios de refugio para mujeres, sus hijas e hijos.</t>
  </si>
  <si>
    <t>Adquisicion deequipos de seguridad y de identificacion del personal y de las oficinas centrales, las Unidades Territoriales de Atencion y Prevencion de la Violencia de Genero, asi como los espacios de refugio para mujeres, sus hijas e hijos.</t>
  </si>
  <si>
    <t>La Secretaria de las Mujeres de la Ciudad de Mexico.</t>
  </si>
  <si>
    <t>La Secretaria de las Mujeres de la Ciudad de Mexico cuenta con los recursos necesarios para cubrir con las obligaciones judiciales sin riesgos para su operacion.</t>
  </si>
  <si>
    <t>(Laudos atendidos por la Secretaria de Mujeres / Laudos programados)*100</t>
  </si>
  <si>
    <t>Visto Bueno Condicionado</t>
  </si>
  <si>
    <t>Atencion del 100% de las sentencias emitidas por la autoridad competente a la Secretaria de Mujeres</t>
  </si>
  <si>
    <t>Se cubren obligaciones judiciales generadas por laudos</t>
  </si>
  <si>
    <t>Sheila Vazquez Camacho</t>
  </si>
  <si>
    <t>Coordinadora de Asuntos Juridicos</t>
  </si>
  <si>
    <t>41PDIP</t>
  </si>
  <si>
    <t>Crear y supervisar instrumentos programaticos que ayuden a la planeacion integral de la Ciudad de Mexico y de esta manera garantizar los derechos de los habitantes a traves de la elaboracion y dar seguimiento del Plan General de Desarrollo y el Programa del Ordenamiento Territorial para asi garantizar la participacion directa de los sectores academicos, culturales, sociales y economicos.</t>
  </si>
  <si>
    <t>Tener la rectoria de los proceos de planeacion en la Ciudad de Mexico para asi garantizar el mejor ejercicio de desarrollo social, politico y democratico a corto, mediano y largo plazo</t>
  </si>
  <si>
    <t>La Ciudad de Mexico prioriza la planeacion estrategica para el mejor ejercicio de gobierno, orientandose especificamente a la generacion de cohesion social y la mejora de la calidad de vida de los ciudadanos a traves de la transformacion economica. Por ello es indispensable contar con actores que coadyuven al desarrollo basado en politicas publicas con alineacion a los objetivos de la Agenda 2030, asi como del Plan de Gobierno 2019-2024 de la capital.</t>
  </si>
  <si>
    <t>Conducir el proceso integral de planeacion del desarrollo de la Ciudad, en coordinacion con los demas entes de la Administracion Publica Local, Alcaldias y la concurrencia participativa de los sectores academicos, culturales, sociales y economicos.</t>
  </si>
  <si>
    <t>Indice que mide el avance de las compras realizadas de acuerdo al Programa Anual de Adquisiciones, Arrendamientos y Prestacion de Servicios y los analisis y reprogramaciones de los procedimientos de adquisicion y prestacion de servicios del Instituto de Planeacion Democratica y Prospectiva</t>
  </si>
  <si>
    <t>((Total adquisiciones de materiales, insumos y suministros realizados/ Total adquisiciones de materiales, insumos y suministros programados) * 0.5) + (Pago de servicios generales, profesionales, conservacion y mantenimiento del inmueble y de difusion realizados/ Pago de servicios generales, profesionales, conservacion y mantenimiento del inmueble, y de difusion programados) *0.5))</t>
  </si>
  <si>
    <t>Controles internos del Instituto de Planeacion Democratica y Prospectiva de la Ciudad de Mexico los cuales estaran disponobles en la pagina del Instituto https://www.transparencia.cdmx.gob.mx/instituto-de-planeacion-democratica-y-prospectiva</t>
  </si>
  <si>
    <t>Proseguir con una programacion y presupuestacion adecuada para la correcta operacion del Instituto</t>
  </si>
  <si>
    <t>El Instituto de Planeacion Democratica y Prospectiva continua con el desempeño de sus funciones de manera adecuada</t>
  </si>
  <si>
    <t>Mtro. Pedro Delgado Maldonado</t>
  </si>
  <si>
    <t>Porcentaje que mide el avance de juicios laborales y laudos atendidos por el Instituto de Planeacion Democratica y Prospectiva</t>
  </si>
  <si>
    <t>((Total de juicios laborales y laudos atendidos/total de juicios y laudos programados) *100)</t>
  </si>
  <si>
    <t>Controles internos del Instituto de Planeacion Democratica y Prospectiva de la Ciudad de Mexico y documentos generados internamente los cuales estaran disponibles en la pagina del Instituto. https://www.transparencia.cdmx.gob.mx/instituto-de-planeacion-democratica-y-prospectiva</t>
  </si>
  <si>
    <t>El Instituto de Planeacion Democratica y Prospectiva tiene las previsiones presupuestarias necesarias para el cumplimiento de las obligaciones judiciales que se presenten.</t>
  </si>
  <si>
    <t>Dar cumplimiento a los laudos emitidos.</t>
  </si>
  <si>
    <t>P051</t>
  </si>
  <si>
    <t>319</t>
  </si>
  <si>
    <t>Sistema de planeacion democratica y perspectiva</t>
  </si>
  <si>
    <t>Planeacion inercial y con vision a corto plazo para la atencion de las problematicas de la poblacion de la Ciudad de Mexico.</t>
  </si>
  <si>
    <t>Planeacion dinamica y con vision a largo plazo para la atencion de las problematicas de la poblacion de la Ciudad de Mexico.</t>
  </si>
  <si>
    <t>1. Establecer las directrices para la orientacion de la planeacion del Gobierno de la Ciudad de Mexico hacia una ciudad equitativa, igualitaria y de derechos. 2. Promover la cohesion social, el desarrollo sustentable, el mejoramiento de la calidad de vida de los habitantes de la Ciudad de Mexico, el equilibrio territorial y la transformacion economica. 3.establecer el sistema de indicadores que dara prioridad a la definicion de metas para el cumplimiento progresivo en materia de derechos humanos.</t>
  </si>
  <si>
    <t>Mejora de la calidad de vida de los habitantes de la Ciudad de Mexico en los ordenes economicos, social, ambiental y cultural en un proceso que avance hacia la cosolidacion de la dignidad de los mismos.</t>
  </si>
  <si>
    <t>Indice que mide el avance de la planeacion, asi como de los documentos realizados por el Instituto de Planeacion Democratica y Prospectiva</t>
  </si>
  <si>
    <t>((Consultas con los sectores academicos, culturales, sociales y economicos realizadas / Consultas con los sectores academicos, culturales, sociales y economicos programadas)*0.2) + ((Valoraciones, integraciones y sistematizaciones de las opiniones, recomendaciones y propuestas de los sectores academicos, culturales, sociales y economicos de la Ciudad de Mexico realizadas / Valoraciones, integraciones y sistematizaciones de las opiniones, recomendaciones y propuestas de los sectores academicos, culturales, sociales y economicos de la Ciudad de Mexico programadas)*0.2) + ((avance realizado del Proyecto de Programa General de Ordenamiento Territorial y del Proyecto de Plan General de Desarrollo a la Jefatura de Gobierno de la Ciudad de Mexico / avance programado del Proyecto de Programa General de Ordenamiento Territorial y del Proyecto de Plan General de Desarrollo a la Jefatura de Gobierno de la Ciudad de Mexico )*0.2)+ ((Integracion y ejecucion realizada del Sistema de Informacion Estadistica y Geografica de la Ciudad de Mexico / Integracion y ejecucion programada del Sistema de Informacion Estadistica y Geografica de la Ciudad de Mexico justificada) *0.2)+ ((Integracion y ejecucion realizada del Sistema de Indicadores del Desarrollo de la Ciudad de Mexico / Integracion y ejecucion programada del Sistema de Indicadores del Desarrollo de la Ciudad de Mexico) *0.2)</t>
  </si>
  <si>
    <t>Publicacion del Programa General de Ordenamiento Territorial de la Ciudad de Mexico y del Plan General de Desarrollo de la Ciudad de Mexico en la Gaceta del Diario Oficial de la Ciudad de Mexico. El avance de todos estos documentos se encontrara disponible en la pagina del Instituto y en un futuro micrositio donde se alojara dicha informacion https://www.transparencia.cdmx.gob.mx/instituto-de-planeacion-democratica-y-prospectiva</t>
  </si>
  <si>
    <t>Para el 2024 la Ciudad de Mexico contara con todos los documentos de planeacion como el Programa General de Ordenamiento Territorial y el Plan General de Desarrollo.</t>
  </si>
  <si>
    <t>Se cuenta con la normatividad necesaria que regule el ordenamiento territorial en la Ciudad de Mexico asi como los planes de desarrollo.</t>
  </si>
  <si>
    <t>Consultas con los sectores academicos, culturales, sociales y economicos</t>
  </si>
  <si>
    <t>Dr. Patricio Carlos Carezzana Barretto</t>
  </si>
  <si>
    <t>Director Ejecutivo de Planeacion del Desarrollo</t>
  </si>
  <si>
    <t>Valoraciones, integraciones y sistematizaciones de las opiniones, recomendaciones y propuestas de los sectores academicos, culturales, sociales y economicos de la Ciudad de Mexico</t>
  </si>
  <si>
    <t>Dr. Patricio Carezzana Barreto/Mtro. Rogelio Valdes Sanchez</t>
  </si>
  <si>
    <t>Director Ejecutivo de Planeacion del Desarrollo/Director Ejecutivo de Ordenamiento Territorial</t>
  </si>
  <si>
    <t>Proyecto de Programa General de Ordenamiento Territorial y del Proyecto de Plan General de Desarrollo a la Jefatura de Gobierno de la Ciudad de Mexico</t>
  </si>
  <si>
    <t>Mtro. Pablo Tomas Benlliure Bilbao</t>
  </si>
  <si>
    <t>Director General del Instituto de Planeacion Democratica y Prospectiva de la CDMX</t>
  </si>
  <si>
    <t>Integracion y ejecucion del Sistema de Informacion Estadistica y Geografica de la Ciudad de Mexico.</t>
  </si>
  <si>
    <t>Mtro. Rogelio Valdes Sanchez</t>
  </si>
  <si>
    <t>Director Ejecutivo de Ordenamiento Territorial</t>
  </si>
  <si>
    <t>Integracion y ejecucion del Sistema de Indicadores del Desarrollo de la Ciudad de Mexico.</t>
  </si>
  <si>
    <t>Dr. Patricio Carezzana Barreto</t>
  </si>
  <si>
    <t>Cllave</t>
  </si>
  <si>
    <t>01C001P020</t>
  </si>
  <si>
    <t>01C001M001</t>
  </si>
  <si>
    <t>01C001M002</t>
  </si>
  <si>
    <t>01C001N001</t>
  </si>
  <si>
    <t>01CD03E065</t>
  </si>
  <si>
    <t>01CD03M001</t>
  </si>
  <si>
    <t>01CD03M002</t>
  </si>
  <si>
    <t>01CD03N001</t>
  </si>
  <si>
    <t>01CD06E005</t>
  </si>
  <si>
    <t>01CD06E157</t>
  </si>
  <si>
    <t>01CD06M001</t>
  </si>
  <si>
    <t>01CD06M002</t>
  </si>
  <si>
    <t>01CD06N001</t>
  </si>
  <si>
    <t>01P0ESP054</t>
  </si>
  <si>
    <t>01P0ESM001</t>
  </si>
  <si>
    <t>01P0ESM002</t>
  </si>
  <si>
    <t>01P0ESN001</t>
  </si>
  <si>
    <t>02C001M001</t>
  </si>
  <si>
    <t>02C001M002</t>
  </si>
  <si>
    <t>02C001P055</t>
  </si>
  <si>
    <t>02C001N001</t>
  </si>
  <si>
    <t>02C001S005</t>
  </si>
  <si>
    <t>02C001U019</t>
  </si>
  <si>
    <t>02CD01E185</t>
  </si>
  <si>
    <t>02CD01E186</t>
  </si>
  <si>
    <t>02CD01E187</t>
  </si>
  <si>
    <t>02CD01E188</t>
  </si>
  <si>
    <t>02CD01E189</t>
  </si>
  <si>
    <t>02CD01E190</t>
  </si>
  <si>
    <t>02CD01E198</t>
  </si>
  <si>
    <t>02CD01F037</t>
  </si>
  <si>
    <t>02CD01K023</t>
  </si>
  <si>
    <t>02CD01K026</t>
  </si>
  <si>
    <t>02CD01K027</t>
  </si>
  <si>
    <t>02CD01M001</t>
  </si>
  <si>
    <t>02CD01M002</t>
  </si>
  <si>
    <t>02CD01N001</t>
  </si>
  <si>
    <t>02CD01R002</t>
  </si>
  <si>
    <t>02CD01S229</t>
  </si>
  <si>
    <t>02CD01S230</t>
  </si>
  <si>
    <t>02CD01U048</t>
  </si>
  <si>
    <t>02CD02E185</t>
  </si>
  <si>
    <t>02CD02E186</t>
  </si>
  <si>
    <t>02CD02E187</t>
  </si>
  <si>
    <t>02CD02E188</t>
  </si>
  <si>
    <t>02CD02E198</t>
  </si>
  <si>
    <t>02CD02F037</t>
  </si>
  <si>
    <t>02CD02K023</t>
  </si>
  <si>
    <t>02CD02K026</t>
  </si>
  <si>
    <t>02CD02K027</t>
  </si>
  <si>
    <t>02CD02M001</t>
  </si>
  <si>
    <t>02CD02M002</t>
  </si>
  <si>
    <t>02CD02N001</t>
  </si>
  <si>
    <t>02CD02R002</t>
  </si>
  <si>
    <t>02CD02S229</t>
  </si>
  <si>
    <t>02CD02S230</t>
  </si>
  <si>
    <t>02CD03E185</t>
  </si>
  <si>
    <t>02CD03E186</t>
  </si>
  <si>
    <t>02CD03E187</t>
  </si>
  <si>
    <t>02CD03E190</t>
  </si>
  <si>
    <t>02CD03E189</t>
  </si>
  <si>
    <t>02CD03E198</t>
  </si>
  <si>
    <t>02CD03F037</t>
  </si>
  <si>
    <t>02CD03K023</t>
  </si>
  <si>
    <t>02CD03K026</t>
  </si>
  <si>
    <t>02CD03K027</t>
  </si>
  <si>
    <t>02CD03N001</t>
  </si>
  <si>
    <t>02CD03R002</t>
  </si>
  <si>
    <t>02CD03S230</t>
  </si>
  <si>
    <t>02CD03S235</t>
  </si>
  <si>
    <t>02CD03E188</t>
  </si>
  <si>
    <t>02CD03M001</t>
  </si>
  <si>
    <t>02CD03M002</t>
  </si>
  <si>
    <t>02CD03S234</t>
  </si>
  <si>
    <t>02CD04E185</t>
  </si>
  <si>
    <t>02CD04E186</t>
  </si>
  <si>
    <t>02CD04E187</t>
  </si>
  <si>
    <t>02CD04E188</t>
  </si>
  <si>
    <t>02CD04E189</t>
  </si>
  <si>
    <t>02CD04E190</t>
  </si>
  <si>
    <t>02CD04E198</t>
  </si>
  <si>
    <t>02CD04F037</t>
  </si>
  <si>
    <t>02CD04K023</t>
  </si>
  <si>
    <t>02CD04K026</t>
  </si>
  <si>
    <t>02CD04K027</t>
  </si>
  <si>
    <t>02CD04M001</t>
  </si>
  <si>
    <t>02CD04M002</t>
  </si>
  <si>
    <t>02CD04N001</t>
  </si>
  <si>
    <t>02CD04R002</t>
  </si>
  <si>
    <t>02CD04S230</t>
  </si>
  <si>
    <t>02CD04S234</t>
  </si>
  <si>
    <t>02CD04U048</t>
  </si>
  <si>
    <t>02CD05E185</t>
  </si>
  <si>
    <t>02CD05E186</t>
  </si>
  <si>
    <t>02CD05E187</t>
  </si>
  <si>
    <t>02CD05E188</t>
  </si>
  <si>
    <t>02CD05E189</t>
  </si>
  <si>
    <t>02CD05E190</t>
  </si>
  <si>
    <t>02CD05E198</t>
  </si>
  <si>
    <t>02CD05F037</t>
  </si>
  <si>
    <t>02CD05K023</t>
  </si>
  <si>
    <t>02CD05K026</t>
  </si>
  <si>
    <t>02CD05K027</t>
  </si>
  <si>
    <t>02CD05M001</t>
  </si>
  <si>
    <t>02CD05M002</t>
  </si>
  <si>
    <t>02CD05N001</t>
  </si>
  <si>
    <t>02CD05R002</t>
  </si>
  <si>
    <t>02CD05S234</t>
  </si>
  <si>
    <t>02CD05U048</t>
  </si>
  <si>
    <t>02CD06E185</t>
  </si>
  <si>
    <t>02CD06E186</t>
  </si>
  <si>
    <t>02CD06E187</t>
  </si>
  <si>
    <t>02CD06E188</t>
  </si>
  <si>
    <t>02CD06E189</t>
  </si>
  <si>
    <t>02CD06E190</t>
  </si>
  <si>
    <t>02CD06E198</t>
  </si>
  <si>
    <t>02CD06F037</t>
  </si>
  <si>
    <t>02CD06K023</t>
  </si>
  <si>
    <t>02CD06K026</t>
  </si>
  <si>
    <t>02CD06K027</t>
  </si>
  <si>
    <t>02CD06M001</t>
  </si>
  <si>
    <t>02CD06M002</t>
  </si>
  <si>
    <t>02CD06N001</t>
  </si>
  <si>
    <t>02CD06R002</t>
  </si>
  <si>
    <t>02CD06S230</t>
  </si>
  <si>
    <t>02CD06S232</t>
  </si>
  <si>
    <t>02CD06U048</t>
  </si>
  <si>
    <t>02CD07E185</t>
  </si>
  <si>
    <t>02CD07E186</t>
  </si>
  <si>
    <t>02CD07E187</t>
  </si>
  <si>
    <t>02CD07E188</t>
  </si>
  <si>
    <t>02CD07E189</t>
  </si>
  <si>
    <t>02CD07E190</t>
  </si>
  <si>
    <t>02CD07E198</t>
  </si>
  <si>
    <t>02CD07F037</t>
  </si>
  <si>
    <t>02CD07K023</t>
  </si>
  <si>
    <t>02CD07K026</t>
  </si>
  <si>
    <t>02CD07K027</t>
  </si>
  <si>
    <t>02CD07M001</t>
  </si>
  <si>
    <t>02CD07M002</t>
  </si>
  <si>
    <t>02CD07N001</t>
  </si>
  <si>
    <t>02CD07R002</t>
  </si>
  <si>
    <t>02CD07S229</t>
  </si>
  <si>
    <t>02CD07S230</t>
  </si>
  <si>
    <t>02CD07U048</t>
  </si>
  <si>
    <t>02CD08E185</t>
  </si>
  <si>
    <t>02CD08E186</t>
  </si>
  <si>
    <t>02CD08E187</t>
  </si>
  <si>
    <t>02CD08E188</t>
  </si>
  <si>
    <t>02CD08E189</t>
  </si>
  <si>
    <t>02CD08E190</t>
  </si>
  <si>
    <t>02CD08E198</t>
  </si>
  <si>
    <t>02CD08F037</t>
  </si>
  <si>
    <t>02CD08K023</t>
  </si>
  <si>
    <t>02CD08K026</t>
  </si>
  <si>
    <t>02CD08K027</t>
  </si>
  <si>
    <t>02CD08M001</t>
  </si>
  <si>
    <t>02CD08M002</t>
  </si>
  <si>
    <t>02CD08N001</t>
  </si>
  <si>
    <t>02CD08R002</t>
  </si>
  <si>
    <t>02CD08S229</t>
  </si>
  <si>
    <t>02CD08S230</t>
  </si>
  <si>
    <t>02CD08U048</t>
  </si>
  <si>
    <t>02CD09E185</t>
  </si>
  <si>
    <t>02CD09E186</t>
  </si>
  <si>
    <t>02CD09E187</t>
  </si>
  <si>
    <t>02CD09E188</t>
  </si>
  <si>
    <t>02CD09E189</t>
  </si>
  <si>
    <t>02CD09E190</t>
  </si>
  <si>
    <t>02CD09E198</t>
  </si>
  <si>
    <t>02CD09F037</t>
  </si>
  <si>
    <t>02CD09K023</t>
  </si>
  <si>
    <t>02CD09K026</t>
  </si>
  <si>
    <t>02CD09K027</t>
  </si>
  <si>
    <t>02CD09M001</t>
  </si>
  <si>
    <t>02CD09M002</t>
  </si>
  <si>
    <t>02CD09N001</t>
  </si>
  <si>
    <t>02CD09R002</t>
  </si>
  <si>
    <t>02CD09S229</t>
  </si>
  <si>
    <t>02CD09S230</t>
  </si>
  <si>
    <t>02CD09U048</t>
  </si>
  <si>
    <t>02CD10E185</t>
  </si>
  <si>
    <t>02CD10E186</t>
  </si>
  <si>
    <t>02CD10E187</t>
  </si>
  <si>
    <t>02CD10E188</t>
  </si>
  <si>
    <t>02CD10E189</t>
  </si>
  <si>
    <t>02CD10E190</t>
  </si>
  <si>
    <t>02CD10E198</t>
  </si>
  <si>
    <t>02CD10F037</t>
  </si>
  <si>
    <t>02CD10K023</t>
  </si>
  <si>
    <t>02CD10K026</t>
  </si>
  <si>
    <t>02CD10K027</t>
  </si>
  <si>
    <t>02CD10M001</t>
  </si>
  <si>
    <t>02CD10M002</t>
  </si>
  <si>
    <t>02CD10N001</t>
  </si>
  <si>
    <t>02CD10R002</t>
  </si>
  <si>
    <t>02CD10S230</t>
  </si>
  <si>
    <t>02CD10S231</t>
  </si>
  <si>
    <t>02CD10S232</t>
  </si>
  <si>
    <t>02CD10S233</t>
  </si>
  <si>
    <t>02CD10S234</t>
  </si>
  <si>
    <t>02CD10S235</t>
  </si>
  <si>
    <t>02CD10U048</t>
  </si>
  <si>
    <t>02CD11E185</t>
  </si>
  <si>
    <t>02CD11E186</t>
  </si>
  <si>
    <t>02CD11E187</t>
  </si>
  <si>
    <t>02CD11E188</t>
  </si>
  <si>
    <t>02CD11E189</t>
  </si>
  <si>
    <t>02CD11E190</t>
  </si>
  <si>
    <t>02CD11E198</t>
  </si>
  <si>
    <t>02CD11F037</t>
  </si>
  <si>
    <t>02CD11K023</t>
  </si>
  <si>
    <t>02CD11K026</t>
  </si>
  <si>
    <t>02CD11K027</t>
  </si>
  <si>
    <t>02CD11M001</t>
  </si>
  <si>
    <t>02CD11M002</t>
  </si>
  <si>
    <t>02CD11R002</t>
  </si>
  <si>
    <t>02CD11S229</t>
  </si>
  <si>
    <t>02CD11S233</t>
  </si>
  <si>
    <t>02CD11N001</t>
  </si>
  <si>
    <t>02CD12E185</t>
  </si>
  <si>
    <t>02CD12E186</t>
  </si>
  <si>
    <t>02CD12E187</t>
  </si>
  <si>
    <t>02CD12E188</t>
  </si>
  <si>
    <t>02CD12E189</t>
  </si>
  <si>
    <t>02CD12E190</t>
  </si>
  <si>
    <t>02CD12E198</t>
  </si>
  <si>
    <t>02CD12F037</t>
  </si>
  <si>
    <t>02CD12K023</t>
  </si>
  <si>
    <t>02CD12K026</t>
  </si>
  <si>
    <t>02CD12K027</t>
  </si>
  <si>
    <t>02CD12N001</t>
  </si>
  <si>
    <t>02CD12R002</t>
  </si>
  <si>
    <t>02CD12S231</t>
  </si>
  <si>
    <t>02CD12S233</t>
  </si>
  <si>
    <t>02CD12M001</t>
  </si>
  <si>
    <t>02CD12M002</t>
  </si>
  <si>
    <t>02CD12U048</t>
  </si>
  <si>
    <t>02CD13E185</t>
  </si>
  <si>
    <t>02CD13E186</t>
  </si>
  <si>
    <t>02CD13E187</t>
  </si>
  <si>
    <t>02CD13E188</t>
  </si>
  <si>
    <t>02CD13E189</t>
  </si>
  <si>
    <t>02CD13E190</t>
  </si>
  <si>
    <t>02CD13E198</t>
  </si>
  <si>
    <t>02CD13F037</t>
  </si>
  <si>
    <t>02CD13K023</t>
  </si>
  <si>
    <t>02CD13K026</t>
  </si>
  <si>
    <t>02CD13K027</t>
  </si>
  <si>
    <t>02CD13M001</t>
  </si>
  <si>
    <t>02CD13M002</t>
  </si>
  <si>
    <t>02CD13N001</t>
  </si>
  <si>
    <t>02CD13R002</t>
  </si>
  <si>
    <t>02CD13U048</t>
  </si>
  <si>
    <t>02CD14E185</t>
  </si>
  <si>
    <t>02CD14E186</t>
  </si>
  <si>
    <t>02CD14E187</t>
  </si>
  <si>
    <t>02CD14E188</t>
  </si>
  <si>
    <t>02CD14E189</t>
  </si>
  <si>
    <t>02CD14E190</t>
  </si>
  <si>
    <t>02CD14E198</t>
  </si>
  <si>
    <t>02CD14F037</t>
  </si>
  <si>
    <t>02CD14K023</t>
  </si>
  <si>
    <t>02CD14K026</t>
  </si>
  <si>
    <t>02CD14K027</t>
  </si>
  <si>
    <t>02CD14M001</t>
  </si>
  <si>
    <t>02CD14M002</t>
  </si>
  <si>
    <t>02CD14N001</t>
  </si>
  <si>
    <t>02CD14R002</t>
  </si>
  <si>
    <t>02CD14S229</t>
  </si>
  <si>
    <t>02CD14S231</t>
  </si>
  <si>
    <t>02CD14S233</t>
  </si>
  <si>
    <t>02CD14S234</t>
  </si>
  <si>
    <t>02CD14S235</t>
  </si>
  <si>
    <t>02CD14U048</t>
  </si>
  <si>
    <t>02CD15E185</t>
  </si>
  <si>
    <t>02CD15E186</t>
  </si>
  <si>
    <t>02CD15E187</t>
  </si>
  <si>
    <t>02CD15E188</t>
  </si>
  <si>
    <t>02CD15E189</t>
  </si>
  <si>
    <t>02CD15E190</t>
  </si>
  <si>
    <t>02CD15E198</t>
  </si>
  <si>
    <t>02CD15F037</t>
  </si>
  <si>
    <t>02CD15K023</t>
  </si>
  <si>
    <t>02CD15K026</t>
  </si>
  <si>
    <t>02CD15K027</t>
  </si>
  <si>
    <t>02CD15M001</t>
  </si>
  <si>
    <t>02CD15M002</t>
  </si>
  <si>
    <t>02CD15N001</t>
  </si>
  <si>
    <t>02CD15R002</t>
  </si>
  <si>
    <t>02CD15S229</t>
  </si>
  <si>
    <t>02CD15S230</t>
  </si>
  <si>
    <t>02CD15S232</t>
  </si>
  <si>
    <t>02CD15S233</t>
  </si>
  <si>
    <t>02CD15S235</t>
  </si>
  <si>
    <t>02CD15U048</t>
  </si>
  <si>
    <t>02CD16E185</t>
  </si>
  <si>
    <t>02CD16E186</t>
  </si>
  <si>
    <t>02CD16E187</t>
  </si>
  <si>
    <t>02CD16E188</t>
  </si>
  <si>
    <t>02CD16E189</t>
  </si>
  <si>
    <t>02CD16E190</t>
  </si>
  <si>
    <t>02CD16E198</t>
  </si>
  <si>
    <t>02CD16F037</t>
  </si>
  <si>
    <t>02CD16K023</t>
  </si>
  <si>
    <t>02CD16K026</t>
  </si>
  <si>
    <t>02CD16K027</t>
  </si>
  <si>
    <t>02CD16M001</t>
  </si>
  <si>
    <t>02CD16M002</t>
  </si>
  <si>
    <t>02CD16N001</t>
  </si>
  <si>
    <t>02CD16R002</t>
  </si>
  <si>
    <t>02CD16S230</t>
  </si>
  <si>
    <t>02CD16S231</t>
  </si>
  <si>
    <t>02CD16U048</t>
  </si>
  <si>
    <t>02CDBPM001</t>
  </si>
  <si>
    <t>02CDBPE097</t>
  </si>
  <si>
    <t>02OD04M002</t>
  </si>
  <si>
    <t>02OD04E003</t>
  </si>
  <si>
    <t>02OD04N001</t>
  </si>
  <si>
    <t>02OD04M001</t>
  </si>
  <si>
    <t>02OD06P017</t>
  </si>
  <si>
    <t>02OD06M001</t>
  </si>
  <si>
    <t>02OD06M002</t>
  </si>
  <si>
    <t>02OD06N001</t>
  </si>
  <si>
    <t>02PDAVM001</t>
  </si>
  <si>
    <t>02PDAVM002</t>
  </si>
  <si>
    <t>02PDAVE109</t>
  </si>
  <si>
    <t>02PDDPE158</t>
  </si>
  <si>
    <t>02PDDPM001</t>
  </si>
  <si>
    <t>02PDDPM002</t>
  </si>
  <si>
    <t>02PDDPN001</t>
  </si>
  <si>
    <t>03C001G073</t>
  </si>
  <si>
    <t>03C001M001</t>
  </si>
  <si>
    <t>03C001M002</t>
  </si>
  <si>
    <t>03C001N001</t>
  </si>
  <si>
    <t>03PDIVM001</t>
  </si>
  <si>
    <t>03PDIVM002</t>
  </si>
  <si>
    <t>03PDIVN001</t>
  </si>
  <si>
    <t>03PDIVS027</t>
  </si>
  <si>
    <t>03PDIVS061</t>
  </si>
  <si>
    <t>04C001F034</t>
  </si>
  <si>
    <t>04C001F036</t>
  </si>
  <si>
    <t>04C001G074</t>
  </si>
  <si>
    <t>04C001N001</t>
  </si>
  <si>
    <t>04C001P016</t>
  </si>
  <si>
    <t>04C001M001</t>
  </si>
  <si>
    <t>04C001M002</t>
  </si>
  <si>
    <t>04P0DER001</t>
  </si>
  <si>
    <t>04P0DSF006</t>
  </si>
  <si>
    <t>04P0DSM001</t>
  </si>
  <si>
    <t>04P0DSM002</t>
  </si>
  <si>
    <t>04P0DSN001</t>
  </si>
  <si>
    <t>05C001F005</t>
  </si>
  <si>
    <t>05C001M001</t>
  </si>
  <si>
    <t>05C001M002</t>
  </si>
  <si>
    <t>05C001N001</t>
  </si>
  <si>
    <t>05P0PTF022</t>
  </si>
  <si>
    <t>05P0PTM001</t>
  </si>
  <si>
    <t>05P0PTM002</t>
  </si>
  <si>
    <t>05P0PTN001</t>
  </si>
  <si>
    <t>06C001P005</t>
  </si>
  <si>
    <t>06C001E022</t>
  </si>
  <si>
    <t>06C001E107</t>
  </si>
  <si>
    <t>06C001E159</t>
  </si>
  <si>
    <t>06C001G013</t>
  </si>
  <si>
    <t>06C001M001</t>
  </si>
  <si>
    <t>06C001M002</t>
  </si>
  <si>
    <t>06C001N001</t>
  </si>
  <si>
    <t>06C001P056</t>
  </si>
  <si>
    <t>06CD03M001</t>
  </si>
  <si>
    <t>06CD03M002</t>
  </si>
  <si>
    <t>06CD03N001</t>
  </si>
  <si>
    <t>06CD03K024</t>
  </si>
  <si>
    <t>06CD03K025</t>
  </si>
  <si>
    <t>06CD03E160</t>
  </si>
  <si>
    <t>06CD03E184</t>
  </si>
  <si>
    <t>06CD05E090</t>
  </si>
  <si>
    <t>06CD05N001</t>
  </si>
  <si>
    <t>06P0FAE006</t>
  </si>
  <si>
    <t>06P0FAS034</t>
  </si>
  <si>
    <t>06P0FAS036</t>
  </si>
  <si>
    <t>06P0FAU045</t>
  </si>
  <si>
    <t>06PDPAE154</t>
  </si>
  <si>
    <t>06PDPAM001</t>
  </si>
  <si>
    <t>06PDPAM002</t>
  </si>
  <si>
    <t>06PDPAN001</t>
  </si>
  <si>
    <t>07C001E093</t>
  </si>
  <si>
    <t>07C001K008</t>
  </si>
  <si>
    <t>07C001K020</t>
  </si>
  <si>
    <t>07C001K021</t>
  </si>
  <si>
    <t>07C001K022</t>
  </si>
  <si>
    <t>07C001M001</t>
  </si>
  <si>
    <t>07C001M002</t>
  </si>
  <si>
    <t>07C001N001</t>
  </si>
  <si>
    <t>07C001U046</t>
  </si>
  <si>
    <t>07CD01B001</t>
  </si>
  <si>
    <t>07CD01M001</t>
  </si>
  <si>
    <t>07CD01M002</t>
  </si>
  <si>
    <t>07CD01N001</t>
  </si>
  <si>
    <t>07PDIFM002</t>
  </si>
  <si>
    <t>07PDIFN001</t>
  </si>
  <si>
    <t>07PDIFK012</t>
  </si>
  <si>
    <t>07PDISE067</t>
  </si>
  <si>
    <t>07PDISM001</t>
  </si>
  <si>
    <t>07PDISM002</t>
  </si>
  <si>
    <t>07PDISN001</t>
  </si>
  <si>
    <t>08C001E081</t>
  </si>
  <si>
    <t>08C001E161</t>
  </si>
  <si>
    <t>08C001E162</t>
  </si>
  <si>
    <t>08C001N001</t>
  </si>
  <si>
    <t>08C001S047</t>
  </si>
  <si>
    <t>08C001S220</t>
  </si>
  <si>
    <t>08C001S221</t>
  </si>
  <si>
    <t>08C001M001</t>
  </si>
  <si>
    <t>08C001M002</t>
  </si>
  <si>
    <t>08PDCPN001</t>
  </si>
  <si>
    <t>08PDCPP027</t>
  </si>
  <si>
    <t>08PDCPM001</t>
  </si>
  <si>
    <t>08PDCPM002</t>
  </si>
  <si>
    <t>08PDCPU038</t>
  </si>
  <si>
    <t>08PDDFE163</t>
  </si>
  <si>
    <t>08PDDFE164</t>
  </si>
  <si>
    <t>08PDDFE165</t>
  </si>
  <si>
    <t>08PDDFE166</t>
  </si>
  <si>
    <t>08PDDFM001</t>
  </si>
  <si>
    <t>08PDDFM002</t>
  </si>
  <si>
    <t>08PDDFN001</t>
  </si>
  <si>
    <t>08PDDFS035</t>
  </si>
  <si>
    <t>08PDDFS066</t>
  </si>
  <si>
    <t>08PDDFS221</t>
  </si>
  <si>
    <t>08PDDFU032</t>
  </si>
  <si>
    <t>08PDDFU037</t>
  </si>
  <si>
    <t>08PDDFS010</t>
  </si>
  <si>
    <t>08PDIIE165</t>
  </si>
  <si>
    <t>08PDIIM001</t>
  </si>
  <si>
    <t>08PDIIM002</t>
  </si>
  <si>
    <t>08PDIIN001</t>
  </si>
  <si>
    <t>08PDIIP031</t>
  </si>
  <si>
    <t>08PDIJE193</t>
  </si>
  <si>
    <t>08PDIJM001</t>
  </si>
  <si>
    <t>08PDIJM002</t>
  </si>
  <si>
    <t>08PDIJN001</t>
  </si>
  <si>
    <t>08PDIJS004</t>
  </si>
  <si>
    <t>08PDIJS025</t>
  </si>
  <si>
    <t>08PDPSM001</t>
  </si>
  <si>
    <t>08PDPSM002</t>
  </si>
  <si>
    <t>08PDPSN001</t>
  </si>
  <si>
    <t>08PDPSS053</t>
  </si>
  <si>
    <t>09C001E191</t>
  </si>
  <si>
    <t>09C001E192</t>
  </si>
  <si>
    <t>09C001M001</t>
  </si>
  <si>
    <t>09C001M002</t>
  </si>
  <si>
    <t>09C001N001</t>
  </si>
  <si>
    <t>09C001O004</t>
  </si>
  <si>
    <t>09C001O007</t>
  </si>
  <si>
    <t>09C001P014</t>
  </si>
  <si>
    <t>09C001P026</t>
  </si>
  <si>
    <t>09PDLRE195</t>
  </si>
  <si>
    <t>09PDLRJ001</t>
  </si>
  <si>
    <t>09PDLRM001</t>
  </si>
  <si>
    <t>09PDLRM002</t>
  </si>
  <si>
    <t>09PDLRN001</t>
  </si>
  <si>
    <t>09PDPAE195</t>
  </si>
  <si>
    <t>09PDPAJ001</t>
  </si>
  <si>
    <t>09PDPAM001</t>
  </si>
  <si>
    <t>09PDPAM002</t>
  </si>
  <si>
    <t>09PDPAN001</t>
  </si>
  <si>
    <t>09PDPPE195</t>
  </si>
  <si>
    <t>09PDPPJ001</t>
  </si>
  <si>
    <t>09PDPPM001</t>
  </si>
  <si>
    <t>09PDPPM002</t>
  </si>
  <si>
    <t>09PDPPN001</t>
  </si>
  <si>
    <t>09PECME077</t>
  </si>
  <si>
    <t>09PECMM001</t>
  </si>
  <si>
    <t>09PECMM002</t>
  </si>
  <si>
    <t>09PECMN001</t>
  </si>
  <si>
    <t>09PESME084</t>
  </si>
  <si>
    <t>09PESMM001</t>
  </si>
  <si>
    <t>09PESMM002</t>
  </si>
  <si>
    <t>09PESMN001</t>
  </si>
  <si>
    <t>09PFCHM001</t>
  </si>
  <si>
    <t>09PFCHM002</t>
  </si>
  <si>
    <t>09PFCHN001</t>
  </si>
  <si>
    <t>09PFCHE003</t>
  </si>
  <si>
    <t>09PFRCG010</t>
  </si>
  <si>
    <t>09PFRCN001</t>
  </si>
  <si>
    <t>09PFRCM002</t>
  </si>
  <si>
    <t>10C001E167</t>
  </si>
  <si>
    <t>10C001E196</t>
  </si>
  <si>
    <t>10C001M001</t>
  </si>
  <si>
    <t>10C001M002</t>
  </si>
  <si>
    <t>10C001N001</t>
  </si>
  <si>
    <t>10P0ACE196</t>
  </si>
  <si>
    <t>10P0TPU022</t>
  </si>
  <si>
    <t>10PDMBE042</t>
  </si>
  <si>
    <t>10PDMBM001</t>
  </si>
  <si>
    <t>10PDMBM002</t>
  </si>
  <si>
    <t>10PDMBN001</t>
  </si>
  <si>
    <t>10PDMEE042</t>
  </si>
  <si>
    <t>10PDMEU039</t>
  </si>
  <si>
    <t>10PDMEM001</t>
  </si>
  <si>
    <t>10PDMEM002</t>
  </si>
  <si>
    <t>10PDMEN001</t>
  </si>
  <si>
    <t>10PDORG005</t>
  </si>
  <si>
    <t>10PDORM001</t>
  </si>
  <si>
    <t>10PDORM002</t>
  </si>
  <si>
    <t>10PDORN001</t>
  </si>
  <si>
    <t>10PDRTE042</t>
  </si>
  <si>
    <t>10PDRTM001</t>
  </si>
  <si>
    <t>10PDRTM002</t>
  </si>
  <si>
    <t>10PDRTN001</t>
  </si>
  <si>
    <t>10PDTEE042</t>
  </si>
  <si>
    <t>10PDTEJ001</t>
  </si>
  <si>
    <t>10PDTEM001</t>
  </si>
  <si>
    <t>10PDTEM002</t>
  </si>
  <si>
    <t>10PDTEN001</t>
  </si>
  <si>
    <t>11C001M001</t>
  </si>
  <si>
    <t>11C001U047</t>
  </si>
  <si>
    <t>11C001N001</t>
  </si>
  <si>
    <t>11C001K019</t>
  </si>
  <si>
    <t>11C001E194</t>
  </si>
  <si>
    <t>11C001E168</t>
  </si>
  <si>
    <t>11C001E169</t>
  </si>
  <si>
    <t>11C001M002</t>
  </si>
  <si>
    <t>11CD01E026</t>
  </si>
  <si>
    <t>11CD01E170</t>
  </si>
  <si>
    <t>11CD01U040</t>
  </si>
  <si>
    <t>11CD01N001</t>
  </si>
  <si>
    <t>11CD01M001</t>
  </si>
  <si>
    <t>11CD01M002</t>
  </si>
  <si>
    <t>11CD02M001</t>
  </si>
  <si>
    <t>11CD02E169</t>
  </si>
  <si>
    <t>11CD02E026</t>
  </si>
  <si>
    <t>11CD02N001</t>
  </si>
  <si>
    <t>11CD02M002</t>
  </si>
  <si>
    <t>11CD03E169</t>
  </si>
  <si>
    <t>11CD03M001</t>
  </si>
  <si>
    <t>11CD03M002</t>
  </si>
  <si>
    <t>11CD03N001</t>
  </si>
  <si>
    <t>13C001O006</t>
  </si>
  <si>
    <t>13C001O008</t>
  </si>
  <si>
    <t>13C001M001</t>
  </si>
  <si>
    <t>13C001M002</t>
  </si>
  <si>
    <t>13C001N001</t>
  </si>
  <si>
    <t>13PDEAO009</t>
  </si>
  <si>
    <t>13PDEAM001</t>
  </si>
  <si>
    <t>13PDEAM002</t>
  </si>
  <si>
    <t>13PDEAN001</t>
  </si>
  <si>
    <t>13PDVAG076</t>
  </si>
  <si>
    <t>13PDVAM001</t>
  </si>
  <si>
    <t>13PDVAM002</t>
  </si>
  <si>
    <t>13PDVAN001</t>
  </si>
  <si>
    <t>15C006U009</t>
  </si>
  <si>
    <t>16C000D001</t>
  </si>
  <si>
    <t>16C000D002</t>
  </si>
  <si>
    <t>25C001E171</t>
  </si>
  <si>
    <t>25C001O010</t>
  </si>
  <si>
    <t>25C001N001</t>
  </si>
  <si>
    <t>25C001M001</t>
  </si>
  <si>
    <t>25C001M002</t>
  </si>
  <si>
    <t>26C001E017</t>
  </si>
  <si>
    <t>26C001E172</t>
  </si>
  <si>
    <t>26C001E173</t>
  </si>
  <si>
    <t>26C001E174</t>
  </si>
  <si>
    <t>26C001M001</t>
  </si>
  <si>
    <t>26C001M002</t>
  </si>
  <si>
    <t>26C001N001</t>
  </si>
  <si>
    <t>26CD01G077</t>
  </si>
  <si>
    <t>26CD01M001</t>
  </si>
  <si>
    <t>26CD01M002</t>
  </si>
  <si>
    <t>26CD01N001</t>
  </si>
  <si>
    <t>26PDIAP022</t>
  </si>
  <si>
    <t>26PDIAM001</t>
  </si>
  <si>
    <t>26PDIAM002</t>
  </si>
  <si>
    <t>26PDIAN001</t>
  </si>
  <si>
    <t>26PDSPN001</t>
  </si>
  <si>
    <t>26PDSPE066</t>
  </si>
  <si>
    <t>26PDSPE173</t>
  </si>
  <si>
    <t>26PDSPM001</t>
  </si>
  <si>
    <t>26PDSPM002</t>
  </si>
  <si>
    <t>31C000E175</t>
  </si>
  <si>
    <t>31C000S012</t>
  </si>
  <si>
    <t>31C000S051</t>
  </si>
  <si>
    <t>31C000S057</t>
  </si>
  <si>
    <t>31C000U014</t>
  </si>
  <si>
    <t>31C000M001</t>
  </si>
  <si>
    <t>31C000M002</t>
  </si>
  <si>
    <t>31C000N001</t>
  </si>
  <si>
    <t>31PDMPE048</t>
  </si>
  <si>
    <t>31PDMPM001</t>
  </si>
  <si>
    <t>31PDMPM002</t>
  </si>
  <si>
    <t>31PDMPN001</t>
  </si>
  <si>
    <t>31PFMAE177</t>
  </si>
  <si>
    <t>31PFMAM001</t>
  </si>
  <si>
    <t>31PFMAM002</t>
  </si>
  <si>
    <t>31PFMAN001</t>
  </si>
  <si>
    <t>31PFMEE177</t>
  </si>
  <si>
    <t>31PFMEM001</t>
  </si>
  <si>
    <t>31PFMEM002</t>
  </si>
  <si>
    <t>31PFMEN001</t>
  </si>
  <si>
    <t>31PFPCU036</t>
  </si>
  <si>
    <t>31PFPCM001</t>
  </si>
  <si>
    <t>31PFPCM002</t>
  </si>
  <si>
    <t>31PFPCN001</t>
  </si>
  <si>
    <t>33C001E178</t>
  </si>
  <si>
    <t>33C001M001</t>
  </si>
  <si>
    <t>33C001M002</t>
  </si>
  <si>
    <t>33C001N001</t>
  </si>
  <si>
    <t>33C001S022</t>
  </si>
  <si>
    <t>33C001S023</t>
  </si>
  <si>
    <t>33C001S054</t>
  </si>
  <si>
    <t>33PDCLE199</t>
  </si>
  <si>
    <t>33PDITE100</t>
  </si>
  <si>
    <t>33PDITM001</t>
  </si>
  <si>
    <t>33PDITM002</t>
  </si>
  <si>
    <t>33PDITN001</t>
  </si>
  <si>
    <t>34C001N005</t>
  </si>
  <si>
    <t>34C001M002</t>
  </si>
  <si>
    <t>34C001N001</t>
  </si>
  <si>
    <t>34PDHBN005</t>
  </si>
  <si>
    <t>34PDHBM002</t>
  </si>
  <si>
    <t>34PDHBN001</t>
  </si>
  <si>
    <t>35C001E179</t>
  </si>
  <si>
    <t>35C001S223</t>
  </si>
  <si>
    <t>35C001M001</t>
  </si>
  <si>
    <t>35C001M002</t>
  </si>
  <si>
    <t>35C001N001</t>
  </si>
  <si>
    <t>36C001E086</t>
  </si>
  <si>
    <t>36C001E116</t>
  </si>
  <si>
    <t>36C001E180</t>
  </si>
  <si>
    <t>36C001M001</t>
  </si>
  <si>
    <t>36C001M002</t>
  </si>
  <si>
    <t>36C001N001</t>
  </si>
  <si>
    <t>36C001S224</t>
  </si>
  <si>
    <t>36C001U041</t>
  </si>
  <si>
    <t>36CD01E153</t>
  </si>
  <si>
    <t>36CD01M001</t>
  </si>
  <si>
    <t>36CD01M002</t>
  </si>
  <si>
    <t>36CD01N001</t>
  </si>
  <si>
    <t>36CDESE181</t>
  </si>
  <si>
    <t>36CDESM001</t>
  </si>
  <si>
    <t>36CDESM002</t>
  </si>
  <si>
    <t>36CDESN001</t>
  </si>
  <si>
    <t>36PDIDE182</t>
  </si>
  <si>
    <t>36PDIDE197</t>
  </si>
  <si>
    <t>36PDIDM001</t>
  </si>
  <si>
    <t>36PDIDM002</t>
  </si>
  <si>
    <t>36PDIDN001</t>
  </si>
  <si>
    <t>36PDIDU042</t>
  </si>
  <si>
    <t>36PDIEE086</t>
  </si>
  <si>
    <t>36PDIEM001</t>
  </si>
  <si>
    <t>36PDIEM002</t>
  </si>
  <si>
    <t>36PDIEN001</t>
  </si>
  <si>
    <t>36PFEGE161</t>
  </si>
  <si>
    <t>36PFEGM001</t>
  </si>
  <si>
    <t>36PFEGM002</t>
  </si>
  <si>
    <t>36PFEGN001</t>
  </si>
  <si>
    <t>36PFEGS210</t>
  </si>
  <si>
    <t>36PFEGS225</t>
  </si>
  <si>
    <t>36PFEGS226</t>
  </si>
  <si>
    <t>36PFEGS227</t>
  </si>
  <si>
    <t>36PFEGU043</t>
  </si>
  <si>
    <t>36PFEGU044</t>
  </si>
  <si>
    <t>38C001E183</t>
  </si>
  <si>
    <t>38C001S056</t>
  </si>
  <si>
    <t>38C001P003</t>
  </si>
  <si>
    <t>38C001M001</t>
  </si>
  <si>
    <t>38C001N001</t>
  </si>
  <si>
    <t>38C001M002</t>
  </si>
  <si>
    <t>41PDIPM001</t>
  </si>
  <si>
    <t>41PDIPM002</t>
  </si>
  <si>
    <t>41PDIPP051</t>
  </si>
  <si>
    <t>01C001P020_1</t>
  </si>
  <si>
    <t>01C001P020_2</t>
  </si>
  <si>
    <t>01C001P020_3</t>
  </si>
  <si>
    <t>01C001P020_4</t>
  </si>
  <si>
    <t>01C001P020_5</t>
  </si>
  <si>
    <t>01C001P020_6</t>
  </si>
  <si>
    <t>01C001P020_7</t>
  </si>
  <si>
    <t>01C001P020_8</t>
  </si>
  <si>
    <t>01C001P020_9</t>
  </si>
  <si>
    <t>01C001P020_10</t>
  </si>
  <si>
    <t>01C001M001_1</t>
  </si>
  <si>
    <t>01C001M002_1</t>
  </si>
  <si>
    <t>01C001N001_1</t>
  </si>
  <si>
    <t>01CD03E065_1</t>
  </si>
  <si>
    <t>01CD03M001_1</t>
  </si>
  <si>
    <t>01CD03M002_1</t>
  </si>
  <si>
    <t>01CD03N001_1</t>
  </si>
  <si>
    <t>01CD06E005_1</t>
  </si>
  <si>
    <t>01CD06E157_1</t>
  </si>
  <si>
    <t>01CD06M001_1</t>
  </si>
  <si>
    <t>01CD06M002_1</t>
  </si>
  <si>
    <t>01CD06N001_1</t>
  </si>
  <si>
    <t>01P0ESP054_1</t>
  </si>
  <si>
    <t>01P0ESM001_1</t>
  </si>
  <si>
    <t>01P0ESM002_1</t>
  </si>
  <si>
    <t>01P0ESN001_1</t>
  </si>
  <si>
    <t>02C001M001_1</t>
  </si>
  <si>
    <t>02C001M002_1</t>
  </si>
  <si>
    <t>02C001P055_1</t>
  </si>
  <si>
    <t>02C001N001_1</t>
  </si>
  <si>
    <t>02C001S005_1</t>
  </si>
  <si>
    <t>02C001U019_1</t>
  </si>
  <si>
    <t>02CD01E185_1</t>
  </si>
  <si>
    <t>02CD01E186_1</t>
  </si>
  <si>
    <t>02CD01E187_1</t>
  </si>
  <si>
    <t>02CD01E188_1</t>
  </si>
  <si>
    <t>02CD01E189_1</t>
  </si>
  <si>
    <t>02CD01E190_1</t>
  </si>
  <si>
    <t>02CD01E198_1</t>
  </si>
  <si>
    <t>02CD01F037_1</t>
  </si>
  <si>
    <t>02CD01K023_1</t>
  </si>
  <si>
    <t>02CD01K026_1</t>
  </si>
  <si>
    <t>02CD01K027_1</t>
  </si>
  <si>
    <t>02CD01M001_1</t>
  </si>
  <si>
    <t>02CD01M002_1</t>
  </si>
  <si>
    <t>02CD01N001_1</t>
  </si>
  <si>
    <t>02CD01R002_1</t>
  </si>
  <si>
    <t>02CD01S229_1</t>
  </si>
  <si>
    <t>02CD01S230_1</t>
  </si>
  <si>
    <t>02CD01U048_1</t>
  </si>
  <si>
    <t>02CD02E185_1</t>
  </si>
  <si>
    <t>02CD02E186_1</t>
  </si>
  <si>
    <t>02CD02E187_1</t>
  </si>
  <si>
    <t>02CD02E188_1</t>
  </si>
  <si>
    <t>02CD02E198_1</t>
  </si>
  <si>
    <t>02CD02F037_1</t>
  </si>
  <si>
    <t>02CD02K023_1</t>
  </si>
  <si>
    <t>02CD02K026_1</t>
  </si>
  <si>
    <t>02CD02K027_1</t>
  </si>
  <si>
    <t>02CD02M001_1</t>
  </si>
  <si>
    <t>02CD02M002_1</t>
  </si>
  <si>
    <t>02CD02N001_1</t>
  </si>
  <si>
    <t>02CD02R002_1</t>
  </si>
  <si>
    <t>02CD02S229_1</t>
  </si>
  <si>
    <t>02CD02S230_1</t>
  </si>
  <si>
    <t>02CD03E185_1</t>
  </si>
  <si>
    <t>02CD03E186_1</t>
  </si>
  <si>
    <t>02CD03E187_1</t>
  </si>
  <si>
    <t>02CD03E190_1</t>
  </si>
  <si>
    <t>02CD03E189_1</t>
  </si>
  <si>
    <t>02CD03E198_1</t>
  </si>
  <si>
    <t>02CD03F037_1</t>
  </si>
  <si>
    <t>02CD03K023_1</t>
  </si>
  <si>
    <t>02CD03K026_1</t>
  </si>
  <si>
    <t>02CD03K027_1</t>
  </si>
  <si>
    <t>02CD03N001_1</t>
  </si>
  <si>
    <t>02CD03R002_1</t>
  </si>
  <si>
    <t>02CD03S230_1</t>
  </si>
  <si>
    <t>02CD03S235_1</t>
  </si>
  <si>
    <t>02CD03E188_1</t>
  </si>
  <si>
    <t>02CD03M001_1</t>
  </si>
  <si>
    <t>02CD03M002_1</t>
  </si>
  <si>
    <t>02CD03S234_1</t>
  </si>
  <si>
    <t>02CD04E185_1</t>
  </si>
  <si>
    <t>02CD04E186_1</t>
  </si>
  <si>
    <t>02CD04E187_1</t>
  </si>
  <si>
    <t>02CD04E188_1</t>
  </si>
  <si>
    <t>02CD04E189_1</t>
  </si>
  <si>
    <t>02CD04E190_1</t>
  </si>
  <si>
    <t>02CD04E198_1</t>
  </si>
  <si>
    <t>02CD04F037_1</t>
  </si>
  <si>
    <t>02CD04K023_1</t>
  </si>
  <si>
    <t>02CD04K026_1</t>
  </si>
  <si>
    <t>02CD04K027_1</t>
  </si>
  <si>
    <t>02CD04M001_1</t>
  </si>
  <si>
    <t>02CD04M002_1</t>
  </si>
  <si>
    <t>02CD04N001_1</t>
  </si>
  <si>
    <t>02CD04R002_1</t>
  </si>
  <si>
    <t>02CD04S230_1</t>
  </si>
  <si>
    <t>02CD04S234_1</t>
  </si>
  <si>
    <t>02CD04U048_1</t>
  </si>
  <si>
    <t>02CD05E185_1</t>
  </si>
  <si>
    <t>02CD05E186_1</t>
  </si>
  <si>
    <t>02CD05E187_1</t>
  </si>
  <si>
    <t>02CD05E188_1</t>
  </si>
  <si>
    <t>02CD05E189_1</t>
  </si>
  <si>
    <t>02CD05E190_1</t>
  </si>
  <si>
    <t>02CD05E198_1</t>
  </si>
  <si>
    <t>02CD05F037_1</t>
  </si>
  <si>
    <t>02CD05K023_1</t>
  </si>
  <si>
    <t>02CD05K026_1</t>
  </si>
  <si>
    <t>02CD05K027_1</t>
  </si>
  <si>
    <t>02CD05M001_1</t>
  </si>
  <si>
    <t>02CD05M002_1</t>
  </si>
  <si>
    <t>02CD05N001_1</t>
  </si>
  <si>
    <t>02CD05R002_1</t>
  </si>
  <si>
    <t>02CD05S234_1</t>
  </si>
  <si>
    <t>02CD05U048_1</t>
  </si>
  <si>
    <t>02CD06E185_1</t>
  </si>
  <si>
    <t>02CD06E186_1</t>
  </si>
  <si>
    <t>02CD06E187_1</t>
  </si>
  <si>
    <t>02CD06E188_1</t>
  </si>
  <si>
    <t>02CD06E189_1</t>
  </si>
  <si>
    <t>02CD06E190_1</t>
  </si>
  <si>
    <t>02CD06E198_1</t>
  </si>
  <si>
    <t>02CD06F037_1</t>
  </si>
  <si>
    <t>02CD06K023_1</t>
  </si>
  <si>
    <t>02CD06K026_1</t>
  </si>
  <si>
    <t>02CD06K027_1</t>
  </si>
  <si>
    <t>02CD06M001_1</t>
  </si>
  <si>
    <t>02CD06M002_1</t>
  </si>
  <si>
    <t>02CD06N001_1</t>
  </si>
  <si>
    <t>02CD06R002_1</t>
  </si>
  <si>
    <t>02CD06S230_1</t>
  </si>
  <si>
    <t>02CD06S232_1</t>
  </si>
  <si>
    <t>02CD06U048_1</t>
  </si>
  <si>
    <t>02CD07E185_1</t>
  </si>
  <si>
    <t>02CD07E186_1</t>
  </si>
  <si>
    <t>02CD07E187_1</t>
  </si>
  <si>
    <t>02CD07E188_1</t>
  </si>
  <si>
    <t>02CD07E189_1</t>
  </si>
  <si>
    <t>02CD07E190_1</t>
  </si>
  <si>
    <t>02CD07E198_1</t>
  </si>
  <si>
    <t>02CD07F037_1</t>
  </si>
  <si>
    <t>02CD07K023_1</t>
  </si>
  <si>
    <t>02CD07K026_1</t>
  </si>
  <si>
    <t>02CD07K027_1</t>
  </si>
  <si>
    <t>02CD07M001_1</t>
  </si>
  <si>
    <t>02CD07M002_1</t>
  </si>
  <si>
    <t>02CD07N001_1</t>
  </si>
  <si>
    <t>02CD07R002_1</t>
  </si>
  <si>
    <t>02CD07S229_1</t>
  </si>
  <si>
    <t>02CD07S230_1</t>
  </si>
  <si>
    <t>02CD07U048_1</t>
  </si>
  <si>
    <t>02CD08E185_1</t>
  </si>
  <si>
    <t>02CD08E186_1</t>
  </si>
  <si>
    <t>02CD08E187_1</t>
  </si>
  <si>
    <t>02CD08E188_1</t>
  </si>
  <si>
    <t>02CD08E189_1</t>
  </si>
  <si>
    <t>02CD08E190_1</t>
  </si>
  <si>
    <t>02CD08E198_1</t>
  </si>
  <si>
    <t>02CD08F037_1</t>
  </si>
  <si>
    <t>02CD08K023_1</t>
  </si>
  <si>
    <t>02CD08K026_1</t>
  </si>
  <si>
    <t>02CD08K027_1</t>
  </si>
  <si>
    <t>02CD08M001_1</t>
  </si>
  <si>
    <t>02CD08M002_1</t>
  </si>
  <si>
    <t>02CD08N001_1</t>
  </si>
  <si>
    <t>02CD08R002_1</t>
  </si>
  <si>
    <t>02CD08S229_1</t>
  </si>
  <si>
    <t>02CD08S230_1</t>
  </si>
  <si>
    <t>02CD08U048_1</t>
  </si>
  <si>
    <t>02CD09E185_1</t>
  </si>
  <si>
    <t>02CD09E186_1</t>
  </si>
  <si>
    <t>02CD09E187_1</t>
  </si>
  <si>
    <t>02CD09E188_1</t>
  </si>
  <si>
    <t>02CD09E189_1</t>
  </si>
  <si>
    <t>02CD09E190_1</t>
  </si>
  <si>
    <t>02CD09E198_1</t>
  </si>
  <si>
    <t>02CD09F037_1</t>
  </si>
  <si>
    <t>02CD09K023_1</t>
  </si>
  <si>
    <t>02CD09K026_1</t>
  </si>
  <si>
    <t>02CD09K027_1</t>
  </si>
  <si>
    <t>02CD09M001_1</t>
  </si>
  <si>
    <t>02CD09M002_1</t>
  </si>
  <si>
    <t>02CD09N001_1</t>
  </si>
  <si>
    <t>02CD09R002_1</t>
  </si>
  <si>
    <t>02CD09S229_1</t>
  </si>
  <si>
    <t>02CD09S230_1</t>
  </si>
  <si>
    <t>02CD09U048_1</t>
  </si>
  <si>
    <t>02CD10E185_1</t>
  </si>
  <si>
    <t>02CD10E186_1</t>
  </si>
  <si>
    <t>02CD10E187_1</t>
  </si>
  <si>
    <t>02CD10E188_1</t>
  </si>
  <si>
    <t>02CD10E189_1</t>
  </si>
  <si>
    <t>02CD10E190_1</t>
  </si>
  <si>
    <t>02CD10E198_1</t>
  </si>
  <si>
    <t>02CD10F037_1</t>
  </si>
  <si>
    <t>02CD10K023_1</t>
  </si>
  <si>
    <t>02CD10K026_1</t>
  </si>
  <si>
    <t>02CD10K027_1</t>
  </si>
  <si>
    <t>02CD10M001_1</t>
  </si>
  <si>
    <t>02CD10M002_1</t>
  </si>
  <si>
    <t>02CD10N001_1</t>
  </si>
  <si>
    <t>02CD10R002_1</t>
  </si>
  <si>
    <t>02CD10S230_1</t>
  </si>
  <si>
    <t>02CD10S231_1</t>
  </si>
  <si>
    <t>02CD10S232_1</t>
  </si>
  <si>
    <t>02CD10S233_1</t>
  </si>
  <si>
    <t>02CD10S234_1</t>
  </si>
  <si>
    <t>02CD10S235_1</t>
  </si>
  <si>
    <t>02CD10U048_1</t>
  </si>
  <si>
    <t>02CD11E185_1</t>
  </si>
  <si>
    <t>02CD11E186_1</t>
  </si>
  <si>
    <t>02CD11E187_1</t>
  </si>
  <si>
    <t>02CD11E188_1</t>
  </si>
  <si>
    <t>02CD11E189_1</t>
  </si>
  <si>
    <t>02CD11E190_1</t>
  </si>
  <si>
    <t>02CD11E198_1</t>
  </si>
  <si>
    <t>02CD11F037_1</t>
  </si>
  <si>
    <t>02CD11K023_1</t>
  </si>
  <si>
    <t>02CD11K026_1</t>
  </si>
  <si>
    <t>02CD11K027_1</t>
  </si>
  <si>
    <t>02CD11M001_1</t>
  </si>
  <si>
    <t>02CD11M002_1</t>
  </si>
  <si>
    <t>02CD11R002_1</t>
  </si>
  <si>
    <t>02CD11S229_1</t>
  </si>
  <si>
    <t>02CD11S233_1</t>
  </si>
  <si>
    <t>02CD11N001_1</t>
  </si>
  <si>
    <t>02CD12E185_1</t>
  </si>
  <si>
    <t>02CD12E186_1</t>
  </si>
  <si>
    <t>02CD12E187_1</t>
  </si>
  <si>
    <t>02CD12E188_1</t>
  </si>
  <si>
    <t>02CD12E189_1</t>
  </si>
  <si>
    <t>02CD12E190_1</t>
  </si>
  <si>
    <t>02CD12E198_1</t>
  </si>
  <si>
    <t>02CD12F037_1</t>
  </si>
  <si>
    <t>02CD12K023_1</t>
  </si>
  <si>
    <t>02CD12K026_1</t>
  </si>
  <si>
    <t>02CD12K027_1</t>
  </si>
  <si>
    <t>02CD12N001_1</t>
  </si>
  <si>
    <t>02CD12R002_1</t>
  </si>
  <si>
    <t>02CD12S231_1</t>
  </si>
  <si>
    <t>02CD12S233_1</t>
  </si>
  <si>
    <t>02CD12M001_1</t>
  </si>
  <si>
    <t>02CD12M002_1</t>
  </si>
  <si>
    <t>02CD12U048_1</t>
  </si>
  <si>
    <t>02CD13E185_1</t>
  </si>
  <si>
    <t>02CD13E186_1</t>
  </si>
  <si>
    <t>02CD13E187_1</t>
  </si>
  <si>
    <t>02CD13E188_1</t>
  </si>
  <si>
    <t>02CD13E189_1</t>
  </si>
  <si>
    <t>02CD13E190_1</t>
  </si>
  <si>
    <t>02CD13E198_1</t>
  </si>
  <si>
    <t>02CD13F037_1</t>
  </si>
  <si>
    <t>02CD13K023_1</t>
  </si>
  <si>
    <t>02CD13K026_1</t>
  </si>
  <si>
    <t>02CD13K027_1</t>
  </si>
  <si>
    <t>02CD13M001_1</t>
  </si>
  <si>
    <t>02CD13M002_1</t>
  </si>
  <si>
    <t>02CD13N001_1</t>
  </si>
  <si>
    <t>02CD13R002_1</t>
  </si>
  <si>
    <t>02CD13U048_1</t>
  </si>
  <si>
    <t>02CD14E185_1</t>
  </si>
  <si>
    <t>02CD14E186_1</t>
  </si>
  <si>
    <t>02CD14E187_1</t>
  </si>
  <si>
    <t>02CD14E188_1</t>
  </si>
  <si>
    <t>02CD14E189_1</t>
  </si>
  <si>
    <t>02CD14E190_1</t>
  </si>
  <si>
    <t>02CD14E198_1</t>
  </si>
  <si>
    <t>02CD14F037_1</t>
  </si>
  <si>
    <t>02CD14K023_1</t>
  </si>
  <si>
    <t>02CD14K026_1</t>
  </si>
  <si>
    <t>02CD14K027_1</t>
  </si>
  <si>
    <t>02CD14M001_1</t>
  </si>
  <si>
    <t>02CD14M002_1</t>
  </si>
  <si>
    <t>02CD14N001_1</t>
  </si>
  <si>
    <t>02CD14R002_1</t>
  </si>
  <si>
    <t>02CD14S229_1</t>
  </si>
  <si>
    <t>02CD14S231_1</t>
  </si>
  <si>
    <t>02CD14S233_1</t>
  </si>
  <si>
    <t>02CD14S234_1</t>
  </si>
  <si>
    <t>02CD14S235_1</t>
  </si>
  <si>
    <t>02CD14U048_1</t>
  </si>
  <si>
    <t>02CD15E185_1</t>
  </si>
  <si>
    <t>02CD15E186_1</t>
  </si>
  <si>
    <t>02CD15E187_1</t>
  </si>
  <si>
    <t>02CD15E188_1</t>
  </si>
  <si>
    <t>02CD15E189_1</t>
  </si>
  <si>
    <t>02CD15E190_1</t>
  </si>
  <si>
    <t>02CD15E198_1</t>
  </si>
  <si>
    <t>02CD15F037_1</t>
  </si>
  <si>
    <t>02CD15K023_1</t>
  </si>
  <si>
    <t>02CD15K026_1</t>
  </si>
  <si>
    <t>02CD15K027_1</t>
  </si>
  <si>
    <t>02CD15M001_1</t>
  </si>
  <si>
    <t>02CD15M002_1</t>
  </si>
  <si>
    <t>02CD15N001_1</t>
  </si>
  <si>
    <t>02CD15R002_1</t>
  </si>
  <si>
    <t>02CD15S229_1</t>
  </si>
  <si>
    <t>02CD15S230_1</t>
  </si>
  <si>
    <t>02CD15S232_1</t>
  </si>
  <si>
    <t>02CD15S233_1</t>
  </si>
  <si>
    <t>02CD15S235_1</t>
  </si>
  <si>
    <t>02CD15U048_1</t>
  </si>
  <si>
    <t>02CD16E185_1</t>
  </si>
  <si>
    <t>02CD16E186_1</t>
  </si>
  <si>
    <t>02CD16E187_1</t>
  </si>
  <si>
    <t>02CD16E188_1</t>
  </si>
  <si>
    <t>02CD16E189_1</t>
  </si>
  <si>
    <t>02CD16E190_1</t>
  </si>
  <si>
    <t>02CD16E198_1</t>
  </si>
  <si>
    <t>02CD16F037_1</t>
  </si>
  <si>
    <t>02CD16K023_1</t>
  </si>
  <si>
    <t>02CD16K026_1</t>
  </si>
  <si>
    <t>02CD16K027_1</t>
  </si>
  <si>
    <t>02CD16M001_1</t>
  </si>
  <si>
    <t>02CD16M002_1</t>
  </si>
  <si>
    <t>02CD16N001_1</t>
  </si>
  <si>
    <t>02CD16R002_1</t>
  </si>
  <si>
    <t>02CD16S230_1</t>
  </si>
  <si>
    <t>02CD16S231_1</t>
  </si>
  <si>
    <t>02CD16U048_1</t>
  </si>
  <si>
    <t>02CDBPM001_1</t>
  </si>
  <si>
    <t>02CDBPE097_1</t>
  </si>
  <si>
    <t>02OD04M002_1</t>
  </si>
  <si>
    <t>02OD04E003_1</t>
  </si>
  <si>
    <t>02OD04N001_1</t>
  </si>
  <si>
    <t>02OD04M001_1</t>
  </si>
  <si>
    <t>02OD06P017_1</t>
  </si>
  <si>
    <t>02OD06M001_1</t>
  </si>
  <si>
    <t>02OD06M002_1</t>
  </si>
  <si>
    <t>02OD06N001_1</t>
  </si>
  <si>
    <t>02PDAVM001_1</t>
  </si>
  <si>
    <t>02PDAVM002_1</t>
  </si>
  <si>
    <t>02PDAVE109_1</t>
  </si>
  <si>
    <t>02PDDPE158_1</t>
  </si>
  <si>
    <t>02PDDPM001_1</t>
  </si>
  <si>
    <t>02PDDPM002_1</t>
  </si>
  <si>
    <t>02PDDPN001_1</t>
  </si>
  <si>
    <t>03C001G073_1</t>
  </si>
  <si>
    <t>03C001M001_1</t>
  </si>
  <si>
    <t>03C001M002_1</t>
  </si>
  <si>
    <t>03C001N001_1</t>
  </si>
  <si>
    <t>03PDIVM001_1</t>
  </si>
  <si>
    <t>03PDIVM002_1</t>
  </si>
  <si>
    <t>03PDIVN001_1</t>
  </si>
  <si>
    <t>03PDIVS027_1</t>
  </si>
  <si>
    <t>03PDIVS061_1</t>
  </si>
  <si>
    <t>04C001F034_1</t>
  </si>
  <si>
    <t>04C001F036_1</t>
  </si>
  <si>
    <t>04C001G074_1</t>
  </si>
  <si>
    <t>04C001N001_1</t>
  </si>
  <si>
    <t>04C001P016_1</t>
  </si>
  <si>
    <t>04C001M001_1</t>
  </si>
  <si>
    <t>04C001M002_1</t>
  </si>
  <si>
    <t>04P0DER001_1</t>
  </si>
  <si>
    <t>04P0DSF006_1</t>
  </si>
  <si>
    <t>04P0DSM001_1</t>
  </si>
  <si>
    <t>04P0DSM002_1</t>
  </si>
  <si>
    <t>04P0DSN001_1</t>
  </si>
  <si>
    <t>05C001F005_1</t>
  </si>
  <si>
    <t>05C001M001_1</t>
  </si>
  <si>
    <t>05C001M002_1</t>
  </si>
  <si>
    <t>05C001N001_1</t>
  </si>
  <si>
    <t>05P0PTF022_1</t>
  </si>
  <si>
    <t>05P0PTM001_1</t>
  </si>
  <si>
    <t>05P0PTM002_1</t>
  </si>
  <si>
    <t>05P0PTN001_1</t>
  </si>
  <si>
    <t>06C001P005_1</t>
  </si>
  <si>
    <t>06C001E022_1</t>
  </si>
  <si>
    <t>06C001E107_1</t>
  </si>
  <si>
    <t>06C001E159_1</t>
  </si>
  <si>
    <t>06C001G013_1</t>
  </si>
  <si>
    <t>06C001M001_1</t>
  </si>
  <si>
    <t>06C001M002_1</t>
  </si>
  <si>
    <t>06C001N001_1</t>
  </si>
  <si>
    <t>06C001P056_1</t>
  </si>
  <si>
    <t>06CD03M001_1</t>
  </si>
  <si>
    <t>06CD03M002_1</t>
  </si>
  <si>
    <t>06CD03N001_1</t>
  </si>
  <si>
    <t>06CD03K024_1</t>
  </si>
  <si>
    <t>06CD03K025_1</t>
  </si>
  <si>
    <t>06CD03E160_1</t>
  </si>
  <si>
    <t>06CD03E184_1</t>
  </si>
  <si>
    <t>06CD05E090_1</t>
  </si>
  <si>
    <t>06CD05N001_1</t>
  </si>
  <si>
    <t>06P0FAE006_1</t>
  </si>
  <si>
    <t>06P0FAS034_1</t>
  </si>
  <si>
    <t>06P0FAS036_1</t>
  </si>
  <si>
    <t>06P0FAU045_1</t>
  </si>
  <si>
    <t>06PDPAE154_1</t>
  </si>
  <si>
    <t>06PDPAM001_1</t>
  </si>
  <si>
    <t>06PDPAM002_1</t>
  </si>
  <si>
    <t>06PDPAN001_1</t>
  </si>
  <si>
    <t>07C001E093_1</t>
  </si>
  <si>
    <t>07C001K008_1</t>
  </si>
  <si>
    <t>07C001K020_1</t>
  </si>
  <si>
    <t>07C001K021_1</t>
  </si>
  <si>
    <t>07C001K022_1</t>
  </si>
  <si>
    <t>07C001M001_1</t>
  </si>
  <si>
    <t>07C001M002_1</t>
  </si>
  <si>
    <t>07C001N001_1</t>
  </si>
  <si>
    <t>07C001U046_1</t>
  </si>
  <si>
    <t>07CD01B001_1</t>
  </si>
  <si>
    <t>07CD01M001_1</t>
  </si>
  <si>
    <t>07CD01M002_1</t>
  </si>
  <si>
    <t>07CD01N001_1</t>
  </si>
  <si>
    <t>07PDIFM001_1</t>
  </si>
  <si>
    <t>07PDIFM002_1</t>
  </si>
  <si>
    <t>07PDIFN001_1</t>
  </si>
  <si>
    <t>07PDIFK012_1</t>
  </si>
  <si>
    <t>07PDISE067_1</t>
  </si>
  <si>
    <t>07PDISM001_1</t>
  </si>
  <si>
    <t>07PDISM002_1</t>
  </si>
  <si>
    <t>07PDISN001_1</t>
  </si>
  <si>
    <t>08C001E081_1</t>
  </si>
  <si>
    <t>08C001E161_1</t>
  </si>
  <si>
    <t>08C001E162_1</t>
  </si>
  <si>
    <t>08C001N001_1</t>
  </si>
  <si>
    <t>08C001S047_1</t>
  </si>
  <si>
    <t>08C001S220_1</t>
  </si>
  <si>
    <t>08C001S221_1</t>
  </si>
  <si>
    <t>08C001M001_1</t>
  </si>
  <si>
    <t>08C001M002_1</t>
  </si>
  <si>
    <t>08PDCPN001_1</t>
  </si>
  <si>
    <t>08PDCPP027_1</t>
  </si>
  <si>
    <t>08PDCPM001_1</t>
  </si>
  <si>
    <t>08PDCPM002_1</t>
  </si>
  <si>
    <t>08PDCPU038_1</t>
  </si>
  <si>
    <t>08PDDFE163_1</t>
  </si>
  <si>
    <t>08PDDFE164_1</t>
  </si>
  <si>
    <t>08PDDFE165_1</t>
  </si>
  <si>
    <t>08PDDFE166_1</t>
  </si>
  <si>
    <t>08PDDFM001_1</t>
  </si>
  <si>
    <t>08PDDFM002_1</t>
  </si>
  <si>
    <t>08PDDFN001_1</t>
  </si>
  <si>
    <t>08PDDFS035_1</t>
  </si>
  <si>
    <t>08PDDFS066_1</t>
  </si>
  <si>
    <t>08PDDFS221_1</t>
  </si>
  <si>
    <t>08PDDFU032_1</t>
  </si>
  <si>
    <t>08PDDFU037_1</t>
  </si>
  <si>
    <t>08PDDFS010_1</t>
  </si>
  <si>
    <t>08PDIIE165_1</t>
  </si>
  <si>
    <t>08PDIIM001_1</t>
  </si>
  <si>
    <t>08PDIIM002_1</t>
  </si>
  <si>
    <t>08PDIIN001_1</t>
  </si>
  <si>
    <t>08PDIIP031_1</t>
  </si>
  <si>
    <t>08PDIJE193_1</t>
  </si>
  <si>
    <t>08PDIJM001_1</t>
  </si>
  <si>
    <t>08PDIJM002_1</t>
  </si>
  <si>
    <t>08PDIJN001_1</t>
  </si>
  <si>
    <t>08PDIJS004_1</t>
  </si>
  <si>
    <t>08PDIJS025_1</t>
  </si>
  <si>
    <t>08PDPSM001_1</t>
  </si>
  <si>
    <t>08PDPSM002_1</t>
  </si>
  <si>
    <t>08PDPSN001_1</t>
  </si>
  <si>
    <t>08PDPSS053_1</t>
  </si>
  <si>
    <t>09C001E191_1</t>
  </si>
  <si>
    <t>09C001E192_1</t>
  </si>
  <si>
    <t>09C001M001_1</t>
  </si>
  <si>
    <t>09C001M002_1</t>
  </si>
  <si>
    <t>09C001N001_1</t>
  </si>
  <si>
    <t>09C001O004_1</t>
  </si>
  <si>
    <t>09C001O007_1</t>
  </si>
  <si>
    <t>09C001P014_1</t>
  </si>
  <si>
    <t>09C001P026_1</t>
  </si>
  <si>
    <t>09PDLRE195_1</t>
  </si>
  <si>
    <t>09PDLRJ001_1</t>
  </si>
  <si>
    <t>09PDLRM001_1</t>
  </si>
  <si>
    <t>09PDLRM002_1</t>
  </si>
  <si>
    <t>09PDLRN001_1</t>
  </si>
  <si>
    <t>09PDPAE195_1</t>
  </si>
  <si>
    <t>09PDPAJ001_1</t>
  </si>
  <si>
    <t>09PDPAM001_1</t>
  </si>
  <si>
    <t>09PDPAM002_1</t>
  </si>
  <si>
    <t>09PDPAN001_1</t>
  </si>
  <si>
    <t>09PDPPE195_1</t>
  </si>
  <si>
    <t>09PDPPJ001_1</t>
  </si>
  <si>
    <t>09PDPPM001_1</t>
  </si>
  <si>
    <t>09PDPPM002_1</t>
  </si>
  <si>
    <t>09PDPPN001_1</t>
  </si>
  <si>
    <t>09PECME077_1</t>
  </si>
  <si>
    <t>09PECMM001_1</t>
  </si>
  <si>
    <t>09PECMM002_1</t>
  </si>
  <si>
    <t>09PECMN001_1</t>
  </si>
  <si>
    <t>09PESME084_1</t>
  </si>
  <si>
    <t>09PESMM001_1</t>
  </si>
  <si>
    <t>09PESMM002_1</t>
  </si>
  <si>
    <t>09PESMN001_1</t>
  </si>
  <si>
    <t>09PFCHM001_1</t>
  </si>
  <si>
    <t>09PFCHM002_1</t>
  </si>
  <si>
    <t>09PFCHN001_1</t>
  </si>
  <si>
    <t>09PFCHE003_1</t>
  </si>
  <si>
    <t>09PFRCG010_1</t>
  </si>
  <si>
    <t>09PFRCN001_1</t>
  </si>
  <si>
    <t>09PFRCM002_1</t>
  </si>
  <si>
    <t>10C001E167_1</t>
  </si>
  <si>
    <t>10C001E196_1</t>
  </si>
  <si>
    <t>10C001M001_1</t>
  </si>
  <si>
    <t>10C001M002_1</t>
  </si>
  <si>
    <t>10C001N001_1</t>
  </si>
  <si>
    <t>10P0ACE196_1</t>
  </si>
  <si>
    <t>10P0TPU022_1</t>
  </si>
  <si>
    <t>10PDMBE042_1</t>
  </si>
  <si>
    <t>10PDMBM001_1</t>
  </si>
  <si>
    <t>10PDMBM002_1</t>
  </si>
  <si>
    <t>10PDMBN001_1</t>
  </si>
  <si>
    <t>10PDMEE042_1</t>
  </si>
  <si>
    <t>10PDMEU039_1</t>
  </si>
  <si>
    <t>10PDMEM001_1</t>
  </si>
  <si>
    <t>10PDMEM002_1</t>
  </si>
  <si>
    <t>10PDMEN001_1</t>
  </si>
  <si>
    <t>10PDORG005_1</t>
  </si>
  <si>
    <t>10PDORM001_1</t>
  </si>
  <si>
    <t>10PDORM002_1</t>
  </si>
  <si>
    <t>10PDORN001_1</t>
  </si>
  <si>
    <t>10PDRTE042_1</t>
  </si>
  <si>
    <t>10PDRTM001_1</t>
  </si>
  <si>
    <t>10PDRTM002_1</t>
  </si>
  <si>
    <t>10PDRTN001_1</t>
  </si>
  <si>
    <t>10PDTEE042_1</t>
  </si>
  <si>
    <t>10PDTEJ001_1</t>
  </si>
  <si>
    <t>10PDTEM001_1</t>
  </si>
  <si>
    <t>10PDTEM002_1</t>
  </si>
  <si>
    <t>10PDTEN001_1</t>
  </si>
  <si>
    <t>11C001M001_1</t>
  </si>
  <si>
    <t>11C001U047_1</t>
  </si>
  <si>
    <t>11C001N001_1</t>
  </si>
  <si>
    <t>11C001K019_1</t>
  </si>
  <si>
    <t>11C001E194_1</t>
  </si>
  <si>
    <t>11C001E168_1</t>
  </si>
  <si>
    <t>11C001E169_1</t>
  </si>
  <si>
    <t>11C001M002_1</t>
  </si>
  <si>
    <t>11CD01E026_1</t>
  </si>
  <si>
    <t>11CD01E170_1</t>
  </si>
  <si>
    <t>11CD01U040_1</t>
  </si>
  <si>
    <t>11CD01N001_1</t>
  </si>
  <si>
    <t>11CD01M001_1</t>
  </si>
  <si>
    <t>11CD01M002_1</t>
  </si>
  <si>
    <t>11CD02M001_1</t>
  </si>
  <si>
    <t>11CD02E169_1</t>
  </si>
  <si>
    <t>11CD02E026_1</t>
  </si>
  <si>
    <t>11CD02N001_1</t>
  </si>
  <si>
    <t>11CD02M002_1</t>
  </si>
  <si>
    <t>11CD03E169_1</t>
  </si>
  <si>
    <t>11CD03M001_1</t>
  </si>
  <si>
    <t>11CD03M002_1</t>
  </si>
  <si>
    <t>11CD03N001_1</t>
  </si>
  <si>
    <t>13C001O006_1</t>
  </si>
  <si>
    <t>13C001O008_1</t>
  </si>
  <si>
    <t>13C001M001_1</t>
  </si>
  <si>
    <t>13C001M002_1</t>
  </si>
  <si>
    <t>13C001N001_1</t>
  </si>
  <si>
    <t>13PDEAO009_1</t>
  </si>
  <si>
    <t>13PDEAM001_1</t>
  </si>
  <si>
    <t>13PDEAM002_1</t>
  </si>
  <si>
    <t>13PDEAN001_1</t>
  </si>
  <si>
    <t>13PDVAG076_1</t>
  </si>
  <si>
    <t>13PDVAM001_1</t>
  </si>
  <si>
    <t>13PDVAM002_1</t>
  </si>
  <si>
    <t>13PDVAN001_1</t>
  </si>
  <si>
    <t>15C006U009_1</t>
  </si>
  <si>
    <t>16C000D001_1</t>
  </si>
  <si>
    <t>16C000D002_1</t>
  </si>
  <si>
    <t>25C001E171_1</t>
  </si>
  <si>
    <t>25C001O010_1</t>
  </si>
  <si>
    <t>25C001N001_1</t>
  </si>
  <si>
    <t>25C001M001_1</t>
  </si>
  <si>
    <t>25C001M002_1</t>
  </si>
  <si>
    <t>26C001E017_1</t>
  </si>
  <si>
    <t>26C001E172_1</t>
  </si>
  <si>
    <t>26C001E173_1</t>
  </si>
  <si>
    <t>26C001E174_1</t>
  </si>
  <si>
    <t>26C001M001_1</t>
  </si>
  <si>
    <t>26C001M002_1</t>
  </si>
  <si>
    <t>26C001N001_1</t>
  </si>
  <si>
    <t>26CD01G077_1</t>
  </si>
  <si>
    <t>26CD01M001_1</t>
  </si>
  <si>
    <t>26CD01M002_1</t>
  </si>
  <si>
    <t>26CD01N001_1</t>
  </si>
  <si>
    <t>26PDIAP022_1</t>
  </si>
  <si>
    <t>26PDIAM001_1</t>
  </si>
  <si>
    <t>26PDIAM002_1</t>
  </si>
  <si>
    <t>26PDIAN001_1</t>
  </si>
  <si>
    <t>26PDSPN001_1</t>
  </si>
  <si>
    <t>26PDSPE066_1</t>
  </si>
  <si>
    <t>26PDSPE173_1</t>
  </si>
  <si>
    <t>26PDSPM001_1</t>
  </si>
  <si>
    <t>26PDSPM002_1</t>
  </si>
  <si>
    <t>31C000E175_1</t>
  </si>
  <si>
    <t>31C000S012_1</t>
  </si>
  <si>
    <t>31C000S051_1</t>
  </si>
  <si>
    <t>31C000S057_1</t>
  </si>
  <si>
    <t>31C000U014_1</t>
  </si>
  <si>
    <t>31C000M001_1</t>
  </si>
  <si>
    <t>31C000M002_1</t>
  </si>
  <si>
    <t>31C000N001_1</t>
  </si>
  <si>
    <t>31PDMPE048_1</t>
  </si>
  <si>
    <t>31PDMPM001_1</t>
  </si>
  <si>
    <t>31PDMPM002_1</t>
  </si>
  <si>
    <t>31PDMPN001_1</t>
  </si>
  <si>
    <t>31PFMAE177_1</t>
  </si>
  <si>
    <t>31PFMAM001_1</t>
  </si>
  <si>
    <t>31PFMAM002_1</t>
  </si>
  <si>
    <t>31PFMAN001_1</t>
  </si>
  <si>
    <t>31PFMEE177_1</t>
  </si>
  <si>
    <t>31PFMEM001_1</t>
  </si>
  <si>
    <t>31PFMEM002_1</t>
  </si>
  <si>
    <t>31PFMEN001_1</t>
  </si>
  <si>
    <t>31PFPCU036_1</t>
  </si>
  <si>
    <t>31PFPCM001_1</t>
  </si>
  <si>
    <t>31PFPCM002_1</t>
  </si>
  <si>
    <t>31PFPCN001_1</t>
  </si>
  <si>
    <t>33C001E178_1</t>
  </si>
  <si>
    <t>33C001M001_1</t>
  </si>
  <si>
    <t>33C001M002_1</t>
  </si>
  <si>
    <t>33C001N001_1</t>
  </si>
  <si>
    <t>33C001S022_1</t>
  </si>
  <si>
    <t>33C001S023_1</t>
  </si>
  <si>
    <t>33C001S054_1</t>
  </si>
  <si>
    <t>33PDCLE199_1</t>
  </si>
  <si>
    <t>33PDITE100_1</t>
  </si>
  <si>
    <t>33PDITM001_1</t>
  </si>
  <si>
    <t>33PDITM002_1</t>
  </si>
  <si>
    <t>33PDITN001_1</t>
  </si>
  <si>
    <t>34C001N005_1</t>
  </si>
  <si>
    <t>34C001M001_1</t>
  </si>
  <si>
    <t>34C001M002_1</t>
  </si>
  <si>
    <t>34C001N001_1</t>
  </si>
  <si>
    <t>34PDHBN005_1</t>
  </si>
  <si>
    <t>34PDHBM001_1</t>
  </si>
  <si>
    <t>34PDHBM002_1</t>
  </si>
  <si>
    <t>34PDHBN001_1</t>
  </si>
  <si>
    <t>35C001E179_1</t>
  </si>
  <si>
    <t>35C001S223_1</t>
  </si>
  <si>
    <t>35C001M001_1</t>
  </si>
  <si>
    <t>35C001M002_1</t>
  </si>
  <si>
    <t>35C001N001_1</t>
  </si>
  <si>
    <t>36C001E086_1</t>
  </si>
  <si>
    <t>36C001E116_1</t>
  </si>
  <si>
    <t>36C001E180_1</t>
  </si>
  <si>
    <t>36C001M001_1</t>
  </si>
  <si>
    <t>36C001M002_1</t>
  </si>
  <si>
    <t>36C001N001_1</t>
  </si>
  <si>
    <t>36C001S224_1</t>
  </si>
  <si>
    <t>36C001U041_1</t>
  </si>
  <si>
    <t>36CD01E153_1</t>
  </si>
  <si>
    <t>36CD01M001_1</t>
  </si>
  <si>
    <t>36CD01M002_1</t>
  </si>
  <si>
    <t>36CD01N001_1</t>
  </si>
  <si>
    <t>36CDESE181_1</t>
  </si>
  <si>
    <t>36CDESM001_1</t>
  </si>
  <si>
    <t>36CDESM002_1</t>
  </si>
  <si>
    <t>36CDESN001_1</t>
  </si>
  <si>
    <t>36PDIDE182_1</t>
  </si>
  <si>
    <t>36PDIDE197_1</t>
  </si>
  <si>
    <t>36PDIDM001_1</t>
  </si>
  <si>
    <t>36PDIDM002_1</t>
  </si>
  <si>
    <t>36PDIDN001_1</t>
  </si>
  <si>
    <t>36PDIDU042_1</t>
  </si>
  <si>
    <t>36PDIEE086_1</t>
  </si>
  <si>
    <t>36PDIEM001_1</t>
  </si>
  <si>
    <t>36PDIEM002_1</t>
  </si>
  <si>
    <t>36PDIEN001_1</t>
  </si>
  <si>
    <t>36PFEGE161_1</t>
  </si>
  <si>
    <t>36PFEGM001_1</t>
  </si>
  <si>
    <t>36PFEGM002_1</t>
  </si>
  <si>
    <t>36PFEGN001_1</t>
  </si>
  <si>
    <t>36PFEGS210_1</t>
  </si>
  <si>
    <t>36PFEGS225_1</t>
  </si>
  <si>
    <t>36PFEGS226_1</t>
  </si>
  <si>
    <t>36PFEGS227_1</t>
  </si>
  <si>
    <t>36PFEGU043_1</t>
  </si>
  <si>
    <t>36PFEGU044_1</t>
  </si>
  <si>
    <t>38C001E183_1</t>
  </si>
  <si>
    <t>38C001S056_1</t>
  </si>
  <si>
    <t>38C001P003_1</t>
  </si>
  <si>
    <t>38C001M001_1</t>
  </si>
  <si>
    <t>38C001N001_1</t>
  </si>
  <si>
    <t>38C001M002_1</t>
  </si>
  <si>
    <t>41PDIPM001_1</t>
  </si>
  <si>
    <t>41PDIPM002_1</t>
  </si>
  <si>
    <t>41PDIPP051_1</t>
  </si>
  <si>
    <t>01C001M001_2</t>
  </si>
  <si>
    <t>01C001M002_2</t>
  </si>
  <si>
    <t>01C001N001_2</t>
  </si>
  <si>
    <t>01CD03E065_2</t>
  </si>
  <si>
    <t>01CD03M001_2</t>
  </si>
  <si>
    <t>01CD03M002_2</t>
  </si>
  <si>
    <t>01CD03N001_2</t>
  </si>
  <si>
    <t>01CD06E005_2</t>
  </si>
  <si>
    <t>01CD06E157_2</t>
  </si>
  <si>
    <t>01CD06M001_2</t>
  </si>
  <si>
    <t>01CD06M002_2</t>
  </si>
  <si>
    <t>01CD06N001_2</t>
  </si>
  <si>
    <t>01P0ESP054_2</t>
  </si>
  <si>
    <t>01P0ESM001_2</t>
  </si>
  <si>
    <t>01P0ESM002_2</t>
  </si>
  <si>
    <t>01P0ESN001_2</t>
  </si>
  <si>
    <t>02C001M001_2</t>
  </si>
  <si>
    <t>02C001M002_2</t>
  </si>
  <si>
    <t>02C001P055_2</t>
  </si>
  <si>
    <t>02C001N001_2</t>
  </si>
  <si>
    <t>02C001S005_2</t>
  </si>
  <si>
    <t>02C001U019_2</t>
  </si>
  <si>
    <t>02CD01E185_2</t>
  </si>
  <si>
    <t>02CD01E186_2</t>
  </si>
  <si>
    <t>02CD01E187_2</t>
  </si>
  <si>
    <t>02CD01E188_2</t>
  </si>
  <si>
    <t>02CD01E189_2</t>
  </si>
  <si>
    <t>02CD01E190_2</t>
  </si>
  <si>
    <t>02CD01E198_2</t>
  </si>
  <si>
    <t>02CD01F037_2</t>
  </si>
  <si>
    <t>02CD01K023_2</t>
  </si>
  <si>
    <t>02CD01K026_2</t>
  </si>
  <si>
    <t>02CD01K027_2</t>
  </si>
  <si>
    <t>02CD01M001_2</t>
  </si>
  <si>
    <t>02CD01M002_2</t>
  </si>
  <si>
    <t>02CD01N001_2</t>
  </si>
  <si>
    <t>02CD01R002_2</t>
  </si>
  <si>
    <t>02CD01S229_2</t>
  </si>
  <si>
    <t>02CD01S230_2</t>
  </si>
  <si>
    <t>02CD01U048_2</t>
  </si>
  <si>
    <t>02CD02E185_2</t>
  </si>
  <si>
    <t>02CD02E186_2</t>
  </si>
  <si>
    <t>02CD02E187_2</t>
  </si>
  <si>
    <t>02CD02E188_2</t>
  </si>
  <si>
    <t>02CD02E198_2</t>
  </si>
  <si>
    <t>02CD02F037_2</t>
  </si>
  <si>
    <t>02CD02K023_2</t>
  </si>
  <si>
    <t>02CD02K026_2</t>
  </si>
  <si>
    <t>02CD02K027_2</t>
  </si>
  <si>
    <t>02CD02M001_2</t>
  </si>
  <si>
    <t>02CD02M002_2</t>
  </si>
  <si>
    <t>02CD02N001_2</t>
  </si>
  <si>
    <t>02CD02R002_2</t>
  </si>
  <si>
    <t>02CD02S229_2</t>
  </si>
  <si>
    <t>02CD02S230_2</t>
  </si>
  <si>
    <t>02CD03E185_2</t>
  </si>
  <si>
    <t>02CD03E186_2</t>
  </si>
  <si>
    <t>02CD03E187_2</t>
  </si>
  <si>
    <t>02CD03E190_2</t>
  </si>
  <si>
    <t>02CD03E189_2</t>
  </si>
  <si>
    <t>02CD03E198_2</t>
  </si>
  <si>
    <t>02CD03F037_2</t>
  </si>
  <si>
    <t>02CD03K023_2</t>
  </si>
  <si>
    <t>02CD03K026_2</t>
  </si>
  <si>
    <t>02CD03K027_2</t>
  </si>
  <si>
    <t>02CD03N001_2</t>
  </si>
  <si>
    <t>02CD03R002_2</t>
  </si>
  <si>
    <t>02CD03S230_2</t>
  </si>
  <si>
    <t>02CD03S235_2</t>
  </si>
  <si>
    <t>02CD03E188_2</t>
  </si>
  <si>
    <t>02CD03M001_2</t>
  </si>
  <si>
    <t>02CD03M002_2</t>
  </si>
  <si>
    <t>02CD03S234_2</t>
  </si>
  <si>
    <t>02CD04E185_2</t>
  </si>
  <si>
    <t>02CD04E186_2</t>
  </si>
  <si>
    <t>02CD04E187_2</t>
  </si>
  <si>
    <t>02CD04E188_2</t>
  </si>
  <si>
    <t>02CD04E189_2</t>
  </si>
  <si>
    <t>02CD04E190_2</t>
  </si>
  <si>
    <t>02CD04E198_2</t>
  </si>
  <si>
    <t>02CD04F037_2</t>
  </si>
  <si>
    <t>02CD04K023_2</t>
  </si>
  <si>
    <t>02CD04K026_2</t>
  </si>
  <si>
    <t>02CD04K027_2</t>
  </si>
  <si>
    <t>02CD04M001_2</t>
  </si>
  <si>
    <t>02CD04M002_2</t>
  </si>
  <si>
    <t>02CD04N001_2</t>
  </si>
  <si>
    <t>02CD04R002_2</t>
  </si>
  <si>
    <t>02CD04S230_2</t>
  </si>
  <si>
    <t>02CD04S234_2</t>
  </si>
  <si>
    <t>02CD04U048_2</t>
  </si>
  <si>
    <t>02CD05E185_2</t>
  </si>
  <si>
    <t>02CD05E186_2</t>
  </si>
  <si>
    <t>02CD05E187_2</t>
  </si>
  <si>
    <t>02CD05E188_2</t>
  </si>
  <si>
    <t>02CD05E189_2</t>
  </si>
  <si>
    <t>02CD05E190_2</t>
  </si>
  <si>
    <t>02CD05E198_2</t>
  </si>
  <si>
    <t>02CD05F037_2</t>
  </si>
  <si>
    <t>02CD05K023_2</t>
  </si>
  <si>
    <t>02CD05K026_2</t>
  </si>
  <si>
    <t>02CD05K027_2</t>
  </si>
  <si>
    <t>02CD05M001_2</t>
  </si>
  <si>
    <t>02CD05M002_2</t>
  </si>
  <si>
    <t>02CD05N001_2</t>
  </si>
  <si>
    <t>02CD05R002_2</t>
  </si>
  <si>
    <t>02CD05S234_2</t>
  </si>
  <si>
    <t>02CD05U048_2</t>
  </si>
  <si>
    <t>02CD06E185_2</t>
  </si>
  <si>
    <t>02CD06E186_2</t>
  </si>
  <si>
    <t>02CD06E187_2</t>
  </si>
  <si>
    <t>02CD06E188_2</t>
  </si>
  <si>
    <t>02CD06E189_2</t>
  </si>
  <si>
    <t>02CD06E190_2</t>
  </si>
  <si>
    <t>02CD06E198_2</t>
  </si>
  <si>
    <t>02CD06F037_2</t>
  </si>
  <si>
    <t>02CD06K023_2</t>
  </si>
  <si>
    <t>02CD06K026_2</t>
  </si>
  <si>
    <t>02CD06K027_2</t>
  </si>
  <si>
    <t>02CD06M001_2</t>
  </si>
  <si>
    <t>02CD06M002_2</t>
  </si>
  <si>
    <t>02CD06N001_2</t>
  </si>
  <si>
    <t>02CD06R002_2</t>
  </si>
  <si>
    <t>02CD06S230_2</t>
  </si>
  <si>
    <t>02CD06S232_2</t>
  </si>
  <si>
    <t>02CD06U048_2</t>
  </si>
  <si>
    <t>02CD07E185_2</t>
  </si>
  <si>
    <t>02CD07E186_2</t>
  </si>
  <si>
    <t>02CD07E187_2</t>
  </si>
  <si>
    <t>02CD07E188_2</t>
  </si>
  <si>
    <t>02CD07E189_2</t>
  </si>
  <si>
    <t>02CD07E190_2</t>
  </si>
  <si>
    <t>02CD07E198_2</t>
  </si>
  <si>
    <t>02CD07F037_2</t>
  </si>
  <si>
    <t>02CD07K023_2</t>
  </si>
  <si>
    <t>02CD07K026_2</t>
  </si>
  <si>
    <t>02CD07K027_2</t>
  </si>
  <si>
    <t>02CD07M001_2</t>
  </si>
  <si>
    <t>02CD07M002_2</t>
  </si>
  <si>
    <t>02CD07N001_2</t>
  </si>
  <si>
    <t>02CD07R002_2</t>
  </si>
  <si>
    <t>02CD07S229_2</t>
  </si>
  <si>
    <t>02CD07S230_2</t>
  </si>
  <si>
    <t>02CD07U048_2</t>
  </si>
  <si>
    <t>02CD08E185_2</t>
  </si>
  <si>
    <t>02CD08E186_2</t>
  </si>
  <si>
    <t>02CD08E187_2</t>
  </si>
  <si>
    <t>02CD08E188_2</t>
  </si>
  <si>
    <t>02CD08E189_2</t>
  </si>
  <si>
    <t>02CD08E190_2</t>
  </si>
  <si>
    <t>02CD08E198_2</t>
  </si>
  <si>
    <t>02CD08F037_2</t>
  </si>
  <si>
    <t>02CD08K023_2</t>
  </si>
  <si>
    <t>02CD08K026_2</t>
  </si>
  <si>
    <t>02CD08K027_2</t>
  </si>
  <si>
    <t>02CD08M001_2</t>
  </si>
  <si>
    <t>02CD08M002_2</t>
  </si>
  <si>
    <t>02CD08N001_2</t>
  </si>
  <si>
    <t>02CD08R002_2</t>
  </si>
  <si>
    <t>02CD08S229_2</t>
  </si>
  <si>
    <t>02CD08S230_2</t>
  </si>
  <si>
    <t>02CD08U048_2</t>
  </si>
  <si>
    <t>02CD09E185_2</t>
  </si>
  <si>
    <t>02CD09E186_2</t>
  </si>
  <si>
    <t>02CD09E187_2</t>
  </si>
  <si>
    <t>02CD09E188_2</t>
  </si>
  <si>
    <t>02CD09E189_2</t>
  </si>
  <si>
    <t>02CD09E190_2</t>
  </si>
  <si>
    <t>02CD09E198_2</t>
  </si>
  <si>
    <t>02CD09F037_2</t>
  </si>
  <si>
    <t>02CD09K023_2</t>
  </si>
  <si>
    <t>02CD09K026_2</t>
  </si>
  <si>
    <t>02CD09K027_2</t>
  </si>
  <si>
    <t>02CD09M001_2</t>
  </si>
  <si>
    <t>02CD09M002_2</t>
  </si>
  <si>
    <t>02CD09N001_2</t>
  </si>
  <si>
    <t>02CD09R002_2</t>
  </si>
  <si>
    <t>02CD09S229_2</t>
  </si>
  <si>
    <t>02CD09S230_2</t>
  </si>
  <si>
    <t>02CD09U048_2</t>
  </si>
  <si>
    <t>02CD10E185_2</t>
  </si>
  <si>
    <t>02CD10E186_2</t>
  </si>
  <si>
    <t>02CD10E187_2</t>
  </si>
  <si>
    <t>02CD10E188_2</t>
  </si>
  <si>
    <t>02CD10E189_2</t>
  </si>
  <si>
    <t>02CD10E190_2</t>
  </si>
  <si>
    <t>02CD10E198_2</t>
  </si>
  <si>
    <t>02CD10F037_2</t>
  </si>
  <si>
    <t>02CD10K023_2</t>
  </si>
  <si>
    <t>02CD10K026_2</t>
  </si>
  <si>
    <t>02CD10K027_2</t>
  </si>
  <si>
    <t>02CD10M001_2</t>
  </si>
  <si>
    <t>02CD10M002_2</t>
  </si>
  <si>
    <t>02CD10N001_2</t>
  </si>
  <si>
    <t>02CD10R002_2</t>
  </si>
  <si>
    <t>02CD10S230_2</t>
  </si>
  <si>
    <t>02CD10S231_2</t>
  </si>
  <si>
    <t>02CD10S232_2</t>
  </si>
  <si>
    <t>02CD10S233_2</t>
  </si>
  <si>
    <t>02CD10S234_2</t>
  </si>
  <si>
    <t>02CD10S235_2</t>
  </si>
  <si>
    <t>02CD10U048_2</t>
  </si>
  <si>
    <t>02CD11E185_2</t>
  </si>
  <si>
    <t>02CD11E186_2</t>
  </si>
  <si>
    <t>02CD11E187_2</t>
  </si>
  <si>
    <t>02CD11E188_2</t>
  </si>
  <si>
    <t>02CD11E189_2</t>
  </si>
  <si>
    <t>02CD11E190_2</t>
  </si>
  <si>
    <t>02CD11E198_2</t>
  </si>
  <si>
    <t>02CD11F037_2</t>
  </si>
  <si>
    <t>02CD11K023_2</t>
  </si>
  <si>
    <t>02CD11K026_2</t>
  </si>
  <si>
    <t>02CD11K027_2</t>
  </si>
  <si>
    <t>02CD11M001_2</t>
  </si>
  <si>
    <t>02CD11M002_2</t>
  </si>
  <si>
    <t>02CD11R002_2</t>
  </si>
  <si>
    <t>02CD11S229_2</t>
  </si>
  <si>
    <t>02CD11S233_2</t>
  </si>
  <si>
    <t>02CD11N001_2</t>
  </si>
  <si>
    <t>02CD12E185_2</t>
  </si>
  <si>
    <t>02CD12E186_2</t>
  </si>
  <si>
    <t>02CD12E187_2</t>
  </si>
  <si>
    <t>02CD12E188_2</t>
  </si>
  <si>
    <t>02CD12E189_2</t>
  </si>
  <si>
    <t>02CD12E190_2</t>
  </si>
  <si>
    <t>02CD12E198_2</t>
  </si>
  <si>
    <t>02CD12F037_2</t>
  </si>
  <si>
    <t>02CD12K023_2</t>
  </si>
  <si>
    <t>02CD12K026_2</t>
  </si>
  <si>
    <t>02CD12K027_2</t>
  </si>
  <si>
    <t>02CD12N001_2</t>
  </si>
  <si>
    <t>02CD12R002_2</t>
  </si>
  <si>
    <t>02CD12S231_2</t>
  </si>
  <si>
    <t>02CD12S233_2</t>
  </si>
  <si>
    <t>02CD12M001_2</t>
  </si>
  <si>
    <t>02CD12M002_2</t>
  </si>
  <si>
    <t>02CD12U048_2</t>
  </si>
  <si>
    <t>02CD13E185_2</t>
  </si>
  <si>
    <t>02CD13E186_2</t>
  </si>
  <si>
    <t>02CD13E187_2</t>
  </si>
  <si>
    <t>02CD13E188_2</t>
  </si>
  <si>
    <t>02CD13E189_2</t>
  </si>
  <si>
    <t>02CD13E190_2</t>
  </si>
  <si>
    <t>02CD13E198_2</t>
  </si>
  <si>
    <t>02CD13F037_2</t>
  </si>
  <si>
    <t>02CD13K023_2</t>
  </si>
  <si>
    <t>02CD13K026_2</t>
  </si>
  <si>
    <t>02CD13K027_2</t>
  </si>
  <si>
    <t>02CD13M001_2</t>
  </si>
  <si>
    <t>02CD13M002_2</t>
  </si>
  <si>
    <t>02CD13N001_2</t>
  </si>
  <si>
    <t>02CD13R002_2</t>
  </si>
  <si>
    <t>02CD13U048_2</t>
  </si>
  <si>
    <t>02CD14E185_2</t>
  </si>
  <si>
    <t>02CD14E186_2</t>
  </si>
  <si>
    <t>02CD14E187_2</t>
  </si>
  <si>
    <t>02CD14E188_2</t>
  </si>
  <si>
    <t>02CD14E189_2</t>
  </si>
  <si>
    <t>02CD14E190_2</t>
  </si>
  <si>
    <t>02CD14E198_2</t>
  </si>
  <si>
    <t>02CD14F037_2</t>
  </si>
  <si>
    <t>02CD14K023_2</t>
  </si>
  <si>
    <t>02CD14K026_2</t>
  </si>
  <si>
    <t>02CD14K027_2</t>
  </si>
  <si>
    <t>02CD14M001_2</t>
  </si>
  <si>
    <t>02CD14M002_2</t>
  </si>
  <si>
    <t>02CD14N001_2</t>
  </si>
  <si>
    <t>02CD14R002_2</t>
  </si>
  <si>
    <t>02CD14S229_2</t>
  </si>
  <si>
    <t>02CD14S231_2</t>
  </si>
  <si>
    <t>02CD14S233_2</t>
  </si>
  <si>
    <t>02CD14S234_2</t>
  </si>
  <si>
    <t>02CD14S235_2</t>
  </si>
  <si>
    <t>02CD14U048_2</t>
  </si>
  <si>
    <t>02CD15E185_2</t>
  </si>
  <si>
    <t>02CD15E186_2</t>
  </si>
  <si>
    <t>02CD15E187_2</t>
  </si>
  <si>
    <t>02CD15E188_2</t>
  </si>
  <si>
    <t>02CD15E189_2</t>
  </si>
  <si>
    <t>02CD15E190_2</t>
  </si>
  <si>
    <t>02CD15E198_2</t>
  </si>
  <si>
    <t>02CD15F037_2</t>
  </si>
  <si>
    <t>02CD15K023_2</t>
  </si>
  <si>
    <t>02CD15K026_2</t>
  </si>
  <si>
    <t>02CD15K027_2</t>
  </si>
  <si>
    <t>02CD15M001_2</t>
  </si>
  <si>
    <t>02CD15M002_2</t>
  </si>
  <si>
    <t>02CD15N001_2</t>
  </si>
  <si>
    <t>02CD15R002_2</t>
  </si>
  <si>
    <t>02CD15S229_2</t>
  </si>
  <si>
    <t>02CD15S230_2</t>
  </si>
  <si>
    <t>02CD15S232_2</t>
  </si>
  <si>
    <t>02CD15S233_2</t>
  </si>
  <si>
    <t>02CD15S235_2</t>
  </si>
  <si>
    <t>02CD15U048_2</t>
  </si>
  <si>
    <t>02CD16E185_2</t>
  </si>
  <si>
    <t>02CD16E186_2</t>
  </si>
  <si>
    <t>02CD16E187_2</t>
  </si>
  <si>
    <t>02CD16E188_2</t>
  </si>
  <si>
    <t>02CD16E189_2</t>
  </si>
  <si>
    <t>02CD16E190_2</t>
  </si>
  <si>
    <t>02CD16E198_2</t>
  </si>
  <si>
    <t>02CD16F037_2</t>
  </si>
  <si>
    <t>02CD16K023_2</t>
  </si>
  <si>
    <t>02CD16K026_2</t>
  </si>
  <si>
    <t>02CD16K027_2</t>
  </si>
  <si>
    <t>02CD16M001_2</t>
  </si>
  <si>
    <t>02CD16M002_2</t>
  </si>
  <si>
    <t>02CD16N001_2</t>
  </si>
  <si>
    <t>02CD16R002_2</t>
  </si>
  <si>
    <t>02CD16S230_2</t>
  </si>
  <si>
    <t>02CD16S231_2</t>
  </si>
  <si>
    <t>02CD16U048_2</t>
  </si>
  <si>
    <t>02CDBPM001_2</t>
  </si>
  <si>
    <t>02CDBPE097_2</t>
  </si>
  <si>
    <t>02OD04M002_2</t>
  </si>
  <si>
    <t>02OD04E003_2</t>
  </si>
  <si>
    <t>02OD04N001_2</t>
  </si>
  <si>
    <t>02OD04M001_2</t>
  </si>
  <si>
    <t>02OD06P017_2</t>
  </si>
  <si>
    <t>02OD06M001_2</t>
  </si>
  <si>
    <t>02OD06M002_2</t>
  </si>
  <si>
    <t>02OD06N001_2</t>
  </si>
  <si>
    <t>02PDAVM001_2</t>
  </si>
  <si>
    <t>02PDAVM002_2</t>
  </si>
  <si>
    <t>02PDAVE109_2</t>
  </si>
  <si>
    <t>02PDDPE158_2</t>
  </si>
  <si>
    <t>02PDDPM001_2</t>
  </si>
  <si>
    <t>02PDDPM002_2</t>
  </si>
  <si>
    <t>02PDDPN001_2</t>
  </si>
  <si>
    <t>03C001G073_2</t>
  </si>
  <si>
    <t>03C001M001_2</t>
  </si>
  <si>
    <t>03C001M002_2</t>
  </si>
  <si>
    <t>03C001N001_2</t>
  </si>
  <si>
    <t>03PDIVM001_2</t>
  </si>
  <si>
    <t>03PDIVM002_2</t>
  </si>
  <si>
    <t>03PDIVN001_2</t>
  </si>
  <si>
    <t>03PDIVS027_2</t>
  </si>
  <si>
    <t>03PDIVS061_2</t>
  </si>
  <si>
    <t>04C001F034_2</t>
  </si>
  <si>
    <t>04C001F036_2</t>
  </si>
  <si>
    <t>04C001G074_2</t>
  </si>
  <si>
    <t>04C001N001_2</t>
  </si>
  <si>
    <t>04C001P016_2</t>
  </si>
  <si>
    <t>04C001M001_2</t>
  </si>
  <si>
    <t>04C001M002_2</t>
  </si>
  <si>
    <t>04P0DER001_2</t>
  </si>
  <si>
    <t>04P0DSF006_2</t>
  </si>
  <si>
    <t>04P0DSM001_2</t>
  </si>
  <si>
    <t>04P0DSM002_2</t>
  </si>
  <si>
    <t>04P0DSN001_2</t>
  </si>
  <si>
    <t>05C001F005_2</t>
  </si>
  <si>
    <t>05C001M001_2</t>
  </si>
  <si>
    <t>05C001M002_2</t>
  </si>
  <si>
    <t>05C001N001_2</t>
  </si>
  <si>
    <t>05P0PTF022_2</t>
  </si>
  <si>
    <t>05P0PTM001_2</t>
  </si>
  <si>
    <t>05P0PTM002_2</t>
  </si>
  <si>
    <t>05P0PTN001_2</t>
  </si>
  <si>
    <t>06C001P005_2</t>
  </si>
  <si>
    <t>06C001E022_2</t>
  </si>
  <si>
    <t>06C001E107_2</t>
  </si>
  <si>
    <t>06C001E159_2</t>
  </si>
  <si>
    <t>06C001G013_2</t>
  </si>
  <si>
    <t>06C001M001_2</t>
  </si>
  <si>
    <t>06C001M002_2</t>
  </si>
  <si>
    <t>06C001N001_2</t>
  </si>
  <si>
    <t>06C001P056_2</t>
  </si>
  <si>
    <t>06CD03M001_2</t>
  </si>
  <si>
    <t>06CD03M002_2</t>
  </si>
  <si>
    <t>06CD03N001_2</t>
  </si>
  <si>
    <t>06CD03K024_2</t>
  </si>
  <si>
    <t>06CD03K025_2</t>
  </si>
  <si>
    <t>06CD03E160_2</t>
  </si>
  <si>
    <t>06CD03E184_2</t>
  </si>
  <si>
    <t>06CD05E090_2</t>
  </si>
  <si>
    <t>06CD05N001_2</t>
  </si>
  <si>
    <t>06P0FAE006_2</t>
  </si>
  <si>
    <t>06P0FAS034_2</t>
  </si>
  <si>
    <t>06P0FAS036_2</t>
  </si>
  <si>
    <t>06P0FAU045_2</t>
  </si>
  <si>
    <t>06PDPAE154_2</t>
  </si>
  <si>
    <t>06PDPAM001_2</t>
  </si>
  <si>
    <t>06PDPAM002_2</t>
  </si>
  <si>
    <t>06PDPAN001_2</t>
  </si>
  <si>
    <t>07C001E093_2</t>
  </si>
  <si>
    <t>07C001K008_2</t>
  </si>
  <si>
    <t>07C001K020_2</t>
  </si>
  <si>
    <t>07C001K021_2</t>
  </si>
  <si>
    <t>07C001K022_2</t>
  </si>
  <si>
    <t>07C001M001_2</t>
  </si>
  <si>
    <t>07C001M002_2</t>
  </si>
  <si>
    <t>07C001N001_2</t>
  </si>
  <si>
    <t>07C001U046_2</t>
  </si>
  <si>
    <t>07CD01B001_2</t>
  </si>
  <si>
    <t>07CD01M001_2</t>
  </si>
  <si>
    <t>07CD01M002_2</t>
  </si>
  <si>
    <t>07CD01N001_2</t>
  </si>
  <si>
    <t>07PDIFM001_2</t>
  </si>
  <si>
    <t>07PDIFM002_2</t>
  </si>
  <si>
    <t>07PDIFN001_2</t>
  </si>
  <si>
    <t>07PDIFK012_2</t>
  </si>
  <si>
    <t>07PDISE067_2</t>
  </si>
  <si>
    <t>07PDISM001_2</t>
  </si>
  <si>
    <t>07PDISM002_2</t>
  </si>
  <si>
    <t>07PDISN001_2</t>
  </si>
  <si>
    <t>08C001E081_2</t>
  </si>
  <si>
    <t>08C001E161_2</t>
  </si>
  <si>
    <t>08C001E162_2</t>
  </si>
  <si>
    <t>08C001N001_2</t>
  </si>
  <si>
    <t>08C001S047_2</t>
  </si>
  <si>
    <t>08C001S220_2</t>
  </si>
  <si>
    <t>08C001S221_2</t>
  </si>
  <si>
    <t>08C001M001_2</t>
  </si>
  <si>
    <t>08C001M002_2</t>
  </si>
  <si>
    <t>08PDCPN001_2</t>
  </si>
  <si>
    <t>08PDCPP027_2</t>
  </si>
  <si>
    <t>08PDCPM001_2</t>
  </si>
  <si>
    <t>08PDCPM002_2</t>
  </si>
  <si>
    <t>08PDCPU038_2</t>
  </si>
  <si>
    <t>08PDDFE163_2</t>
  </si>
  <si>
    <t>08PDDFE164_2</t>
  </si>
  <si>
    <t>08PDDFE165_2</t>
  </si>
  <si>
    <t>08PDDFE166_2</t>
  </si>
  <si>
    <t>08PDDFM001_2</t>
  </si>
  <si>
    <t>08PDDFM002_2</t>
  </si>
  <si>
    <t>08PDDFN001_2</t>
  </si>
  <si>
    <t>08PDDFS035_2</t>
  </si>
  <si>
    <t>08PDDFS066_2</t>
  </si>
  <si>
    <t>08PDDFS221_2</t>
  </si>
  <si>
    <t>08PDDFU032_2</t>
  </si>
  <si>
    <t>08PDDFU037_2</t>
  </si>
  <si>
    <t>08PDDFS010_2</t>
  </si>
  <si>
    <t>08PDIIE165_2</t>
  </si>
  <si>
    <t>08PDIIM001_2</t>
  </si>
  <si>
    <t>08PDIIM002_2</t>
  </si>
  <si>
    <t>08PDIIN001_2</t>
  </si>
  <si>
    <t>08PDIIP031_2</t>
  </si>
  <si>
    <t>08PDIJE193_2</t>
  </si>
  <si>
    <t>08PDIJM001_2</t>
  </si>
  <si>
    <t>08PDIJM002_2</t>
  </si>
  <si>
    <t>08PDIJN001_2</t>
  </si>
  <si>
    <t>08PDIJS004_2</t>
  </si>
  <si>
    <t>08PDIJS025_2</t>
  </si>
  <si>
    <t>08PDPSM001_2</t>
  </si>
  <si>
    <t>08PDPSM002_2</t>
  </si>
  <si>
    <t>08PDPSN001_2</t>
  </si>
  <si>
    <t>08PDPSS053_2</t>
  </si>
  <si>
    <t>09C001E191_2</t>
  </si>
  <si>
    <t>09C001E192_2</t>
  </si>
  <si>
    <t>09C001M001_2</t>
  </si>
  <si>
    <t>09C001M002_2</t>
  </si>
  <si>
    <t>09C001N001_2</t>
  </si>
  <si>
    <t>09C001O004_2</t>
  </si>
  <si>
    <t>09C001O007_2</t>
  </si>
  <si>
    <t>09C001P014_2</t>
  </si>
  <si>
    <t>09C001P026_2</t>
  </si>
  <si>
    <t>09PDLRE195_2</t>
  </si>
  <si>
    <t>09PDLRJ001_2</t>
  </si>
  <si>
    <t>09PDLRM001_2</t>
  </si>
  <si>
    <t>09PDLRM002_2</t>
  </si>
  <si>
    <t>09PDLRN001_2</t>
  </si>
  <si>
    <t>09PDPAE195_2</t>
  </si>
  <si>
    <t>09PDPAJ001_2</t>
  </si>
  <si>
    <t>09PDPAM001_2</t>
  </si>
  <si>
    <t>09PDPAM002_2</t>
  </si>
  <si>
    <t>09PDPAN001_2</t>
  </si>
  <si>
    <t>09PDPPE195_2</t>
  </si>
  <si>
    <t>09PDPPJ001_2</t>
  </si>
  <si>
    <t>09PDPPM001_2</t>
  </si>
  <si>
    <t>09PDPPM002_2</t>
  </si>
  <si>
    <t>09PDPPN001_2</t>
  </si>
  <si>
    <t>09PECME077_2</t>
  </si>
  <si>
    <t>09PECMM001_2</t>
  </si>
  <si>
    <t>09PECMM002_2</t>
  </si>
  <si>
    <t>09PECMN001_2</t>
  </si>
  <si>
    <t>09PESME084_2</t>
  </si>
  <si>
    <t>09PESMM001_2</t>
  </si>
  <si>
    <t>09PESMM002_2</t>
  </si>
  <si>
    <t>09PESMN001_2</t>
  </si>
  <si>
    <t>09PFCHM001_2</t>
  </si>
  <si>
    <t>09PFCHM002_2</t>
  </si>
  <si>
    <t>09PFCHN001_2</t>
  </si>
  <si>
    <t>09PFCHE003_2</t>
  </si>
  <si>
    <t>09PFRCG010_2</t>
  </si>
  <si>
    <t>09PFRCN001_2</t>
  </si>
  <si>
    <t>09PFRCM002_2</t>
  </si>
  <si>
    <t>10C001E167_2</t>
  </si>
  <si>
    <t>10C001E196_2</t>
  </si>
  <si>
    <t>10C001M001_2</t>
  </si>
  <si>
    <t>10C001M002_2</t>
  </si>
  <si>
    <t>10C001N001_2</t>
  </si>
  <si>
    <t>10P0ACE196_2</t>
  </si>
  <si>
    <t>10P0TPU022_2</t>
  </si>
  <si>
    <t>10PDMBE042_2</t>
  </si>
  <si>
    <t>10PDMBM001_2</t>
  </si>
  <si>
    <t>10PDMBM002_2</t>
  </si>
  <si>
    <t>10PDMBN001_2</t>
  </si>
  <si>
    <t>10PDMEE042_2</t>
  </si>
  <si>
    <t>10PDMEU039_2</t>
  </si>
  <si>
    <t>10PDMEM001_2</t>
  </si>
  <si>
    <t>10PDMEM002_2</t>
  </si>
  <si>
    <t>10PDMEN001_2</t>
  </si>
  <si>
    <t>10PDORG005_2</t>
  </si>
  <si>
    <t>10PDORM001_2</t>
  </si>
  <si>
    <t>10PDORM002_2</t>
  </si>
  <si>
    <t>10PDORN001_2</t>
  </si>
  <si>
    <t>10PDRTE042_2</t>
  </si>
  <si>
    <t>10PDRTM001_2</t>
  </si>
  <si>
    <t>10PDRTM002_2</t>
  </si>
  <si>
    <t>10PDRTN001_2</t>
  </si>
  <si>
    <t>10PDTEE042_2</t>
  </si>
  <si>
    <t>10PDTEJ001_2</t>
  </si>
  <si>
    <t>10PDTEM001_2</t>
  </si>
  <si>
    <t>10PDTEM002_2</t>
  </si>
  <si>
    <t>10PDTEN001_2</t>
  </si>
  <si>
    <t>11C001M001_2</t>
  </si>
  <si>
    <t>11C001U047_2</t>
  </si>
  <si>
    <t>11C001N001_2</t>
  </si>
  <si>
    <t>11C001K019_2</t>
  </si>
  <si>
    <t>11C001E194_2</t>
  </si>
  <si>
    <t>11C001E168_2</t>
  </si>
  <si>
    <t>11C001E169_2</t>
  </si>
  <si>
    <t>11C001M002_2</t>
  </si>
  <si>
    <t>11CD01E026_2</t>
  </si>
  <si>
    <t>11CD01E170_2</t>
  </si>
  <si>
    <t>11CD01U040_2</t>
  </si>
  <si>
    <t>11CD01N001_2</t>
  </si>
  <si>
    <t>11CD01M001_2</t>
  </si>
  <si>
    <t>11CD01M002_2</t>
  </si>
  <si>
    <t>11CD02M001_2</t>
  </si>
  <si>
    <t>11CD02E169_2</t>
  </si>
  <si>
    <t>11CD02E026_2</t>
  </si>
  <si>
    <t>11CD02N001_2</t>
  </si>
  <si>
    <t>11CD02M002_2</t>
  </si>
  <si>
    <t>11CD03E169_2</t>
  </si>
  <si>
    <t>11CD03M001_2</t>
  </si>
  <si>
    <t>11CD03M002_2</t>
  </si>
  <si>
    <t>11CD03N001_2</t>
  </si>
  <si>
    <t>13C001O006_2</t>
  </si>
  <si>
    <t>13C001O008_2</t>
  </si>
  <si>
    <t>13C001M001_2</t>
  </si>
  <si>
    <t>13C001M002_2</t>
  </si>
  <si>
    <t>13C001N001_2</t>
  </si>
  <si>
    <t>13PDEAO009_2</t>
  </si>
  <si>
    <t>13PDEAM001_2</t>
  </si>
  <si>
    <t>13PDEAM002_2</t>
  </si>
  <si>
    <t>13PDEAN001_2</t>
  </si>
  <si>
    <t>13PDVAG076_2</t>
  </si>
  <si>
    <t>13PDVAM001_2</t>
  </si>
  <si>
    <t>13PDVAM002_2</t>
  </si>
  <si>
    <t>13PDVAN001_2</t>
  </si>
  <si>
    <t>15C006U009_2</t>
  </si>
  <si>
    <t>16C000D001_2</t>
  </si>
  <si>
    <t>16C000D002_2</t>
  </si>
  <si>
    <t>25C001E171_2</t>
  </si>
  <si>
    <t>25C001O010_2</t>
  </si>
  <si>
    <t>25C001N001_2</t>
  </si>
  <si>
    <t>25C001M001_2</t>
  </si>
  <si>
    <t>25C001M002_2</t>
  </si>
  <si>
    <t>26C001E017_2</t>
  </si>
  <si>
    <t>26C001E172_2</t>
  </si>
  <si>
    <t>26C001E173_2</t>
  </si>
  <si>
    <t>26C001E174_2</t>
  </si>
  <si>
    <t>26C001M001_2</t>
  </si>
  <si>
    <t>26C001M002_2</t>
  </si>
  <si>
    <t>26C001N001_2</t>
  </si>
  <si>
    <t>26CD01G077_2</t>
  </si>
  <si>
    <t>26CD01M001_2</t>
  </si>
  <si>
    <t>26CD01M002_2</t>
  </si>
  <si>
    <t>26CD01N001_2</t>
  </si>
  <si>
    <t>26PDIAP022_2</t>
  </si>
  <si>
    <t>26PDIAM001_2</t>
  </si>
  <si>
    <t>26PDIAM002_2</t>
  </si>
  <si>
    <t>26PDIAN001_2</t>
  </si>
  <si>
    <t>26PDSPN001_2</t>
  </si>
  <si>
    <t>26PDSPE066_2</t>
  </si>
  <si>
    <t>26PDSPE173_2</t>
  </si>
  <si>
    <t>26PDSPM001_2</t>
  </si>
  <si>
    <t>26PDSPM002_2</t>
  </si>
  <si>
    <t>31C000E175_2</t>
  </si>
  <si>
    <t>31C000S012_2</t>
  </si>
  <si>
    <t>31C000S051_2</t>
  </si>
  <si>
    <t>31C000S057_2</t>
  </si>
  <si>
    <t>31C000U014_2</t>
  </si>
  <si>
    <t>31C000M001_2</t>
  </si>
  <si>
    <t>31C000M002_2</t>
  </si>
  <si>
    <t>31C000N001_2</t>
  </si>
  <si>
    <t>31PDMPE048_2</t>
  </si>
  <si>
    <t>31PDMPM001_2</t>
  </si>
  <si>
    <t>31PDMPM002_2</t>
  </si>
  <si>
    <t>31PDMPN001_2</t>
  </si>
  <si>
    <t>31PFMAE177_2</t>
  </si>
  <si>
    <t>31PFMAM001_2</t>
  </si>
  <si>
    <t>31PFMAM002_2</t>
  </si>
  <si>
    <t>31PFMAN001_2</t>
  </si>
  <si>
    <t>31PFMEE177_2</t>
  </si>
  <si>
    <t>31PFMEM001_2</t>
  </si>
  <si>
    <t>31PFMEM002_2</t>
  </si>
  <si>
    <t>31PFMEN001_2</t>
  </si>
  <si>
    <t>31PFPCU036_2</t>
  </si>
  <si>
    <t>31PFPCM001_2</t>
  </si>
  <si>
    <t>31PFPCM002_2</t>
  </si>
  <si>
    <t>31PFPCN001_2</t>
  </si>
  <si>
    <t>33C001E178_2</t>
  </si>
  <si>
    <t>33C001M001_2</t>
  </si>
  <si>
    <t>33C001M002_2</t>
  </si>
  <si>
    <t>33C001N001_2</t>
  </si>
  <si>
    <t>33C001S022_2</t>
  </si>
  <si>
    <t>33C001S023_2</t>
  </si>
  <si>
    <t>33C001S054_2</t>
  </si>
  <si>
    <t>33PDCLE199_2</t>
  </si>
  <si>
    <t>33PDITE100_2</t>
  </si>
  <si>
    <t>33PDITM001_2</t>
  </si>
  <si>
    <t>33PDITM002_2</t>
  </si>
  <si>
    <t>33PDITN001_2</t>
  </si>
  <si>
    <t>34C001N005_2</t>
  </si>
  <si>
    <t>34C001M001_2</t>
  </si>
  <si>
    <t>34C001M002_2</t>
  </si>
  <si>
    <t>34C001N001_2</t>
  </si>
  <si>
    <t>34PDHBN005_2</t>
  </si>
  <si>
    <t>34PDHBM001_2</t>
  </si>
  <si>
    <t>34PDHBM002_2</t>
  </si>
  <si>
    <t>34PDHBN001_2</t>
  </si>
  <si>
    <t>35C001E179_2</t>
  </si>
  <si>
    <t>35C001S223_2</t>
  </si>
  <si>
    <t>35C001M001_2</t>
  </si>
  <si>
    <t>35C001M002_2</t>
  </si>
  <si>
    <t>35C001N001_2</t>
  </si>
  <si>
    <t>36C001E086_2</t>
  </si>
  <si>
    <t>36C001E116_2</t>
  </si>
  <si>
    <t>36C001E180_2</t>
  </si>
  <si>
    <t>36C001M001_2</t>
  </si>
  <si>
    <t>36C001M002_2</t>
  </si>
  <si>
    <t>36C001N001_2</t>
  </si>
  <si>
    <t>36C001S224_2</t>
  </si>
  <si>
    <t>36C001U041_2</t>
  </si>
  <si>
    <t>36CD01E153_2</t>
  </si>
  <si>
    <t>36CD01M001_2</t>
  </si>
  <si>
    <t>36CD01M002_2</t>
  </si>
  <si>
    <t>36CD01N001_2</t>
  </si>
  <si>
    <t>36CDESE181_2</t>
  </si>
  <si>
    <t>36CDESM001_2</t>
  </si>
  <si>
    <t>36CDESM002_2</t>
  </si>
  <si>
    <t>36CDESN001_2</t>
  </si>
  <si>
    <t>36PDIDE182_2</t>
  </si>
  <si>
    <t>36PDIDE197_2</t>
  </si>
  <si>
    <t>36PDIDM001_2</t>
  </si>
  <si>
    <t>36PDIDM002_2</t>
  </si>
  <si>
    <t>36PDIDN001_2</t>
  </si>
  <si>
    <t>36PDIDU042_2</t>
  </si>
  <si>
    <t>36PDIEE086_2</t>
  </si>
  <si>
    <t>36PDIEM001_2</t>
  </si>
  <si>
    <t>36PDIEM002_2</t>
  </si>
  <si>
    <t>36PDIEN001_2</t>
  </si>
  <si>
    <t>36PFEGE161_2</t>
  </si>
  <si>
    <t>36PFEGM001_2</t>
  </si>
  <si>
    <t>36PFEGM002_2</t>
  </si>
  <si>
    <t>36PFEGN001_2</t>
  </si>
  <si>
    <t>36PFEGS210_2</t>
  </si>
  <si>
    <t>36PFEGS225_2</t>
  </si>
  <si>
    <t>36PFEGS226_2</t>
  </si>
  <si>
    <t>36PFEGS227_2</t>
  </si>
  <si>
    <t>36PFEGU043_2</t>
  </si>
  <si>
    <t>36PFEGU044_2</t>
  </si>
  <si>
    <t>38C001E183_2</t>
  </si>
  <si>
    <t>38C001S056_2</t>
  </si>
  <si>
    <t>38C001P003_2</t>
  </si>
  <si>
    <t>38C001M001_2</t>
  </si>
  <si>
    <t>38C001N001_2</t>
  </si>
  <si>
    <t>38C001M002_2</t>
  </si>
  <si>
    <t>41PDIPM001_2</t>
  </si>
  <si>
    <t>41PDIPM002_2</t>
  </si>
  <si>
    <t>41PDIPP051_2</t>
  </si>
  <si>
    <t>01C001M001_3</t>
  </si>
  <si>
    <t>01C001M002_3</t>
  </si>
  <si>
    <t>01C001N001_3</t>
  </si>
  <si>
    <t>01CD03E065_3</t>
  </si>
  <si>
    <t>01CD03M001_3</t>
  </si>
  <si>
    <t>01CD03M002_3</t>
  </si>
  <si>
    <t>01CD03N001_3</t>
  </si>
  <si>
    <t>01CD06E005_3</t>
  </si>
  <si>
    <t>01CD06E157_3</t>
  </si>
  <si>
    <t>01CD06M001_3</t>
  </si>
  <si>
    <t>01CD06M002_3</t>
  </si>
  <si>
    <t>01CD06N001_3</t>
  </si>
  <si>
    <t>01P0ESP054_3</t>
  </si>
  <si>
    <t>01P0ESM001_3</t>
  </si>
  <si>
    <t>01P0ESM002_3</t>
  </si>
  <si>
    <t>01P0ESN001_3</t>
  </si>
  <si>
    <t>02C001M001_3</t>
  </si>
  <si>
    <t>02C001M002_3</t>
  </si>
  <si>
    <t>02C001P055_3</t>
  </si>
  <si>
    <t>02C001N001_3</t>
  </si>
  <si>
    <t>02C001S005_3</t>
  </si>
  <si>
    <t>02C001U019_3</t>
  </si>
  <si>
    <t>02CD01E185_3</t>
  </si>
  <si>
    <t>02CD01E186_3</t>
  </si>
  <si>
    <t>02CD01E187_3</t>
  </si>
  <si>
    <t>02CD01E188_3</t>
  </si>
  <si>
    <t>02CD01E189_3</t>
  </si>
  <si>
    <t>02CD01E190_3</t>
  </si>
  <si>
    <t>02CD01E198_3</t>
  </si>
  <si>
    <t>02CD01F037_3</t>
  </si>
  <si>
    <t>02CD01K023_3</t>
  </si>
  <si>
    <t>02CD01K026_3</t>
  </si>
  <si>
    <t>02CD01K027_3</t>
  </si>
  <si>
    <t>02CD01M001_3</t>
  </si>
  <si>
    <t>02CD01M002_3</t>
  </si>
  <si>
    <t>02CD01N001_3</t>
  </si>
  <si>
    <t>02CD01R002_3</t>
  </si>
  <si>
    <t>02CD01S229_3</t>
  </si>
  <si>
    <t>02CD01S230_3</t>
  </si>
  <si>
    <t>02CD01U048_3</t>
  </si>
  <si>
    <t>02CD02E185_3</t>
  </si>
  <si>
    <t>02CD02E186_3</t>
  </si>
  <si>
    <t>02CD02E187_3</t>
  </si>
  <si>
    <t>02CD02E188_3</t>
  </si>
  <si>
    <t>02CD02E198_3</t>
  </si>
  <si>
    <t>02CD02F037_3</t>
  </si>
  <si>
    <t>02CD02K023_3</t>
  </si>
  <si>
    <t>02CD02K026_3</t>
  </si>
  <si>
    <t>02CD02K027_3</t>
  </si>
  <si>
    <t>02CD02M001_3</t>
  </si>
  <si>
    <t>02CD02M002_3</t>
  </si>
  <si>
    <t>02CD02N001_3</t>
  </si>
  <si>
    <t>02CD02R002_3</t>
  </si>
  <si>
    <t>02CD02S229_3</t>
  </si>
  <si>
    <t>02CD02S230_3</t>
  </si>
  <si>
    <t>02CD03E185_3</t>
  </si>
  <si>
    <t>02CD03E186_3</t>
  </si>
  <si>
    <t>02CD03E187_3</t>
  </si>
  <si>
    <t>02CD03E190_3</t>
  </si>
  <si>
    <t>02CD03E189_3</t>
  </si>
  <si>
    <t>02CD03E198_3</t>
  </si>
  <si>
    <t>02CD03F037_3</t>
  </si>
  <si>
    <t>02CD03K023_3</t>
  </si>
  <si>
    <t>02CD03K026_3</t>
  </si>
  <si>
    <t>02CD03K027_3</t>
  </si>
  <si>
    <t>02CD03N001_3</t>
  </si>
  <si>
    <t>02CD03R002_3</t>
  </si>
  <si>
    <t>02CD03S230_3</t>
  </si>
  <si>
    <t>02CD03S235_3</t>
  </si>
  <si>
    <t>02CD03E188_3</t>
  </si>
  <si>
    <t>02CD03M001_3</t>
  </si>
  <si>
    <t>02CD03M002_3</t>
  </si>
  <si>
    <t>02CD03S234_3</t>
  </si>
  <si>
    <t>02CD04E185_3</t>
  </si>
  <si>
    <t>02CD04E186_3</t>
  </si>
  <si>
    <t>02CD04E187_3</t>
  </si>
  <si>
    <t>02CD04E188_3</t>
  </si>
  <si>
    <t>02CD04E189_3</t>
  </si>
  <si>
    <t>02CD04E190_3</t>
  </si>
  <si>
    <t>02CD04E198_3</t>
  </si>
  <si>
    <t>02CD04F037_3</t>
  </si>
  <si>
    <t>02CD04K023_3</t>
  </si>
  <si>
    <t>02CD04K026_3</t>
  </si>
  <si>
    <t>02CD04K027_3</t>
  </si>
  <si>
    <t>02CD04M001_3</t>
  </si>
  <si>
    <t>02CD04M002_3</t>
  </si>
  <si>
    <t>02CD04N001_3</t>
  </si>
  <si>
    <t>02CD04R002_3</t>
  </si>
  <si>
    <t>02CD04S230_3</t>
  </si>
  <si>
    <t>02CD04S234_3</t>
  </si>
  <si>
    <t>02CD04U048_3</t>
  </si>
  <si>
    <t>02CD05E185_3</t>
  </si>
  <si>
    <t>02CD05E186_3</t>
  </si>
  <si>
    <t>02CD05E187_3</t>
  </si>
  <si>
    <t>02CD05E188_3</t>
  </si>
  <si>
    <t>02CD05E189_3</t>
  </si>
  <si>
    <t>02CD05E190_3</t>
  </si>
  <si>
    <t>02CD05E198_3</t>
  </si>
  <si>
    <t>02CD05F037_3</t>
  </si>
  <si>
    <t>02CD05K023_3</t>
  </si>
  <si>
    <t>02CD05K026_3</t>
  </si>
  <si>
    <t>02CD05K027_3</t>
  </si>
  <si>
    <t>02CD05M001_3</t>
  </si>
  <si>
    <t>02CD05M002_3</t>
  </si>
  <si>
    <t>02CD05N001_3</t>
  </si>
  <si>
    <t>02CD05R002_3</t>
  </si>
  <si>
    <t>02CD05S234_3</t>
  </si>
  <si>
    <t>02CD05U048_3</t>
  </si>
  <si>
    <t>02CD06E185_3</t>
  </si>
  <si>
    <t>02CD06E186_3</t>
  </si>
  <si>
    <t>02CD06E187_3</t>
  </si>
  <si>
    <t>02CD06E188_3</t>
  </si>
  <si>
    <t>02CD06E189_3</t>
  </si>
  <si>
    <t>02CD06E190_3</t>
  </si>
  <si>
    <t>02CD06E198_3</t>
  </si>
  <si>
    <t>02CD06F037_3</t>
  </si>
  <si>
    <t>02CD06K023_3</t>
  </si>
  <si>
    <t>02CD06K026_3</t>
  </si>
  <si>
    <t>02CD06K027_3</t>
  </si>
  <si>
    <t>02CD06M001_3</t>
  </si>
  <si>
    <t>02CD06M002_3</t>
  </si>
  <si>
    <t>02CD06N001_3</t>
  </si>
  <si>
    <t>02CD06R002_3</t>
  </si>
  <si>
    <t>02CD06S230_3</t>
  </si>
  <si>
    <t>02CD06S232_3</t>
  </si>
  <si>
    <t>02CD06U048_3</t>
  </si>
  <si>
    <t>02CD07E185_3</t>
  </si>
  <si>
    <t>02CD07E186_3</t>
  </si>
  <si>
    <t>02CD07E187_3</t>
  </si>
  <si>
    <t>02CD07E188_3</t>
  </si>
  <si>
    <t>02CD07E189_3</t>
  </si>
  <si>
    <t>02CD07E190_3</t>
  </si>
  <si>
    <t>02CD07E198_3</t>
  </si>
  <si>
    <t>02CD07F037_3</t>
  </si>
  <si>
    <t>02CD07K023_3</t>
  </si>
  <si>
    <t>02CD07K026_3</t>
  </si>
  <si>
    <t>02CD07K027_3</t>
  </si>
  <si>
    <t>02CD07M001_3</t>
  </si>
  <si>
    <t>02CD07M002_3</t>
  </si>
  <si>
    <t>02CD07N001_3</t>
  </si>
  <si>
    <t>02CD07R002_3</t>
  </si>
  <si>
    <t>02CD07S229_3</t>
  </si>
  <si>
    <t>02CD07S230_3</t>
  </si>
  <si>
    <t>02CD07U048_3</t>
  </si>
  <si>
    <t>02CD08E185_3</t>
  </si>
  <si>
    <t>02CD08E186_3</t>
  </si>
  <si>
    <t>02CD08E187_3</t>
  </si>
  <si>
    <t>02CD08E188_3</t>
  </si>
  <si>
    <t>02CD08E189_3</t>
  </si>
  <si>
    <t>02CD08E190_3</t>
  </si>
  <si>
    <t>02CD08E198_3</t>
  </si>
  <si>
    <t>02CD08F037_3</t>
  </si>
  <si>
    <t>02CD08K023_3</t>
  </si>
  <si>
    <t>02CD08K026_3</t>
  </si>
  <si>
    <t>02CD08K027_3</t>
  </si>
  <si>
    <t>02CD08M001_3</t>
  </si>
  <si>
    <t>02CD08M002_3</t>
  </si>
  <si>
    <t>02CD08N001_3</t>
  </si>
  <si>
    <t>02CD08R002_3</t>
  </si>
  <si>
    <t>02CD08S229_3</t>
  </si>
  <si>
    <t>02CD08S230_3</t>
  </si>
  <si>
    <t>02CD08U048_3</t>
  </si>
  <si>
    <t>02CD09E185_3</t>
  </si>
  <si>
    <t>02CD09E186_3</t>
  </si>
  <si>
    <t>02CD09E187_3</t>
  </si>
  <si>
    <t>02CD09E188_3</t>
  </si>
  <si>
    <t>02CD09E189_3</t>
  </si>
  <si>
    <t>02CD09E190_3</t>
  </si>
  <si>
    <t>02CD09E198_3</t>
  </si>
  <si>
    <t>02CD09F037_3</t>
  </si>
  <si>
    <t>02CD09K023_3</t>
  </si>
  <si>
    <t>02CD09K026_3</t>
  </si>
  <si>
    <t>02CD09K027_3</t>
  </si>
  <si>
    <t>02CD09M001_3</t>
  </si>
  <si>
    <t>02CD09M002_3</t>
  </si>
  <si>
    <t>02CD09N001_3</t>
  </si>
  <si>
    <t>02CD09R002_3</t>
  </si>
  <si>
    <t>02CD09S229_3</t>
  </si>
  <si>
    <t>02CD09S230_3</t>
  </si>
  <si>
    <t>02CD09U048_3</t>
  </si>
  <si>
    <t>02CD10E185_3</t>
  </si>
  <si>
    <t>02CD10E186_3</t>
  </si>
  <si>
    <t>02CD10E187_3</t>
  </si>
  <si>
    <t>02CD10E188_3</t>
  </si>
  <si>
    <t>02CD10E189_3</t>
  </si>
  <si>
    <t>02CD10E190_3</t>
  </si>
  <si>
    <t>02CD10E198_3</t>
  </si>
  <si>
    <t>02CD10F037_3</t>
  </si>
  <si>
    <t>02CD10K023_3</t>
  </si>
  <si>
    <t>02CD10K026_3</t>
  </si>
  <si>
    <t>02CD10K027_3</t>
  </si>
  <si>
    <t>02CD10M001_3</t>
  </si>
  <si>
    <t>02CD10M002_3</t>
  </si>
  <si>
    <t>02CD10N001_3</t>
  </si>
  <si>
    <t>02CD10R002_3</t>
  </si>
  <si>
    <t>02CD10S230_3</t>
  </si>
  <si>
    <t>02CD10S231_3</t>
  </si>
  <si>
    <t>02CD10S232_3</t>
  </si>
  <si>
    <t>02CD10S233_3</t>
  </si>
  <si>
    <t>02CD10S234_3</t>
  </si>
  <si>
    <t>02CD10S235_3</t>
  </si>
  <si>
    <t>02CD10U048_3</t>
  </si>
  <si>
    <t>02CD11E185_3</t>
  </si>
  <si>
    <t>02CD11E186_3</t>
  </si>
  <si>
    <t>02CD11E187_3</t>
  </si>
  <si>
    <t>02CD11E188_3</t>
  </si>
  <si>
    <t>02CD11E189_3</t>
  </si>
  <si>
    <t>02CD11E190_3</t>
  </si>
  <si>
    <t>02CD11E198_3</t>
  </si>
  <si>
    <t>02CD11F037_3</t>
  </si>
  <si>
    <t>02CD11K023_3</t>
  </si>
  <si>
    <t>02CD11K026_3</t>
  </si>
  <si>
    <t>02CD11K027_3</t>
  </si>
  <si>
    <t>02CD11M001_3</t>
  </si>
  <si>
    <t>02CD11M002_3</t>
  </si>
  <si>
    <t>02CD11R002_3</t>
  </si>
  <si>
    <t>02CD11S229_3</t>
  </si>
  <si>
    <t>02CD11S233_3</t>
  </si>
  <si>
    <t>02CD11N001_3</t>
  </si>
  <si>
    <t>02CD12E185_3</t>
  </si>
  <si>
    <t>02CD12E186_3</t>
  </si>
  <si>
    <t>02CD12E187_3</t>
  </si>
  <si>
    <t>02CD12E188_3</t>
  </si>
  <si>
    <t>02CD12E189_3</t>
  </si>
  <si>
    <t>02CD12E190_3</t>
  </si>
  <si>
    <t>02CD12E198_3</t>
  </si>
  <si>
    <t>02CD12F037_3</t>
  </si>
  <si>
    <t>02CD12K023_3</t>
  </si>
  <si>
    <t>02CD12K026_3</t>
  </si>
  <si>
    <t>02CD12K027_3</t>
  </si>
  <si>
    <t>02CD12N001_3</t>
  </si>
  <si>
    <t>02CD12R002_3</t>
  </si>
  <si>
    <t>02CD12S231_3</t>
  </si>
  <si>
    <t>02CD12S233_3</t>
  </si>
  <si>
    <t>02CD12M001_3</t>
  </si>
  <si>
    <t>02CD12M002_3</t>
  </si>
  <si>
    <t>02CD12U048_3</t>
  </si>
  <si>
    <t>02CD13E185_3</t>
  </si>
  <si>
    <t>02CD13E186_3</t>
  </si>
  <si>
    <t>02CD13E187_3</t>
  </si>
  <si>
    <t>02CD13E188_3</t>
  </si>
  <si>
    <t>02CD13E189_3</t>
  </si>
  <si>
    <t>02CD13E190_3</t>
  </si>
  <si>
    <t>02CD13E198_3</t>
  </si>
  <si>
    <t>02CD13F037_3</t>
  </si>
  <si>
    <t>02CD13K023_3</t>
  </si>
  <si>
    <t>02CD13K026_3</t>
  </si>
  <si>
    <t>02CD13K027_3</t>
  </si>
  <si>
    <t>02CD13M001_3</t>
  </si>
  <si>
    <t>02CD13M002_3</t>
  </si>
  <si>
    <t>02CD13N001_3</t>
  </si>
  <si>
    <t>02CD13R002_3</t>
  </si>
  <si>
    <t>02CD13U048_3</t>
  </si>
  <si>
    <t>02CD14E185_3</t>
  </si>
  <si>
    <t>02CD14E186_3</t>
  </si>
  <si>
    <t>02CD14E187_3</t>
  </si>
  <si>
    <t>02CD14E188_3</t>
  </si>
  <si>
    <t>02CD14E189_3</t>
  </si>
  <si>
    <t>02CD14E190_3</t>
  </si>
  <si>
    <t>02CD14E198_3</t>
  </si>
  <si>
    <t>02CD14F037_3</t>
  </si>
  <si>
    <t>02CD14K023_3</t>
  </si>
  <si>
    <t>02CD14K026_3</t>
  </si>
  <si>
    <t>02CD14K027_3</t>
  </si>
  <si>
    <t>02CD14M001_3</t>
  </si>
  <si>
    <t>02CD14M002_3</t>
  </si>
  <si>
    <t>02CD14N001_3</t>
  </si>
  <si>
    <t>02CD14R002_3</t>
  </si>
  <si>
    <t>02CD14S229_3</t>
  </si>
  <si>
    <t>02CD14S231_3</t>
  </si>
  <si>
    <t>02CD14S233_3</t>
  </si>
  <si>
    <t>02CD14S234_3</t>
  </si>
  <si>
    <t>02CD14S235_3</t>
  </si>
  <si>
    <t>02CD14U048_3</t>
  </si>
  <si>
    <t>02CD15E185_3</t>
  </si>
  <si>
    <t>02CD15E186_3</t>
  </si>
  <si>
    <t>02CD15E187_3</t>
  </si>
  <si>
    <t>02CD15E188_3</t>
  </si>
  <si>
    <t>02CD15E189_3</t>
  </si>
  <si>
    <t>02CD15E190_3</t>
  </si>
  <si>
    <t>02CD15E198_3</t>
  </si>
  <si>
    <t>02CD15F037_3</t>
  </si>
  <si>
    <t>02CD15K023_3</t>
  </si>
  <si>
    <t>02CD15K026_3</t>
  </si>
  <si>
    <t>02CD15K027_3</t>
  </si>
  <si>
    <t>02CD15M001_3</t>
  </si>
  <si>
    <t>02CD15M002_3</t>
  </si>
  <si>
    <t>02CD15N001_3</t>
  </si>
  <si>
    <t>02CD15R002_3</t>
  </si>
  <si>
    <t>02CD15S229_3</t>
  </si>
  <si>
    <t>02CD15S230_3</t>
  </si>
  <si>
    <t>02CD15S232_3</t>
  </si>
  <si>
    <t>02CD15S233_3</t>
  </si>
  <si>
    <t>02CD15S235_3</t>
  </si>
  <si>
    <t>02CD15U048_3</t>
  </si>
  <si>
    <t>02CD16E185_3</t>
  </si>
  <si>
    <t>02CD16E186_3</t>
  </si>
  <si>
    <t>02CD16E187_3</t>
  </si>
  <si>
    <t>02CD16E188_3</t>
  </si>
  <si>
    <t>02CD16E189_3</t>
  </si>
  <si>
    <t>02CD16E190_3</t>
  </si>
  <si>
    <t>02CD16E198_3</t>
  </si>
  <si>
    <t>02CD16F037_3</t>
  </si>
  <si>
    <t>02CD16K023_3</t>
  </si>
  <si>
    <t>02CD16K026_3</t>
  </si>
  <si>
    <t>02CD16K027_3</t>
  </si>
  <si>
    <t>02CD16M001_3</t>
  </si>
  <si>
    <t>02CD16M002_3</t>
  </si>
  <si>
    <t>02CD16N001_3</t>
  </si>
  <si>
    <t>02CD16R002_3</t>
  </si>
  <si>
    <t>02CD16S230_3</t>
  </si>
  <si>
    <t>02CD16S231_3</t>
  </si>
  <si>
    <t>02CD16U048_3</t>
  </si>
  <si>
    <t>02CDBPM001_3</t>
  </si>
  <si>
    <t>02CDBPE097_3</t>
  </si>
  <si>
    <t>02OD04M002_3</t>
  </si>
  <si>
    <t>02OD04E003_3</t>
  </si>
  <si>
    <t>02OD04N001_3</t>
  </si>
  <si>
    <t>02OD04M001_3</t>
  </si>
  <si>
    <t>02OD06P017_3</t>
  </si>
  <si>
    <t>02OD06M001_3</t>
  </si>
  <si>
    <t>02OD06M002_3</t>
  </si>
  <si>
    <t>02OD06N001_3</t>
  </si>
  <si>
    <t>02PDAVM001_3</t>
  </si>
  <si>
    <t>02PDAVM002_3</t>
  </si>
  <si>
    <t>02PDAVE109_3</t>
  </si>
  <si>
    <t>02PDDPE158_3</t>
  </si>
  <si>
    <t>02PDDPM001_3</t>
  </si>
  <si>
    <t>02PDDPM002_3</t>
  </si>
  <si>
    <t>02PDDPN001_3</t>
  </si>
  <si>
    <t>03C001G073_3</t>
  </si>
  <si>
    <t>03C001M001_3</t>
  </si>
  <si>
    <t>03C001M002_3</t>
  </si>
  <si>
    <t>03C001N001_3</t>
  </si>
  <si>
    <t>03PDIVM001_3</t>
  </si>
  <si>
    <t>03PDIVM002_3</t>
  </si>
  <si>
    <t>03PDIVN001_3</t>
  </si>
  <si>
    <t>03PDIVS027_3</t>
  </si>
  <si>
    <t>03PDIVS061_3</t>
  </si>
  <si>
    <t>04C001F034_3</t>
  </si>
  <si>
    <t>04C001F036_3</t>
  </si>
  <si>
    <t>04C001G074_3</t>
  </si>
  <si>
    <t>04C001N001_3</t>
  </si>
  <si>
    <t>04C001P016_3</t>
  </si>
  <si>
    <t>04C001M001_3</t>
  </si>
  <si>
    <t>04C001M002_3</t>
  </si>
  <si>
    <t>04P0DER001_3</t>
  </si>
  <si>
    <t>04P0DSF006_3</t>
  </si>
  <si>
    <t>04P0DSM001_3</t>
  </si>
  <si>
    <t>04P0DSM002_3</t>
  </si>
  <si>
    <t>04P0DSN001_3</t>
  </si>
  <si>
    <t>05C001F005_3</t>
  </si>
  <si>
    <t>05C001M001_3</t>
  </si>
  <si>
    <t>05C001M002_3</t>
  </si>
  <si>
    <t>05C001N001_3</t>
  </si>
  <si>
    <t>05P0PTF022_3</t>
  </si>
  <si>
    <t>05P0PTM001_3</t>
  </si>
  <si>
    <t>05P0PTM002_3</t>
  </si>
  <si>
    <t>05P0PTN001_3</t>
  </si>
  <si>
    <t>06C001P005_3</t>
  </si>
  <si>
    <t>06C001E022_3</t>
  </si>
  <si>
    <t>06C001E107_3</t>
  </si>
  <si>
    <t>06C001E159_3</t>
  </si>
  <si>
    <t>06C001G013_3</t>
  </si>
  <si>
    <t>06C001M001_3</t>
  </si>
  <si>
    <t>06C001M002_3</t>
  </si>
  <si>
    <t>06C001N001_3</t>
  </si>
  <si>
    <t>06C001P056_3</t>
  </si>
  <si>
    <t>06CD03M001_3</t>
  </si>
  <si>
    <t>06CD03M002_3</t>
  </si>
  <si>
    <t>06CD03N001_3</t>
  </si>
  <si>
    <t>06CD03K024_3</t>
  </si>
  <si>
    <t>06CD03K025_3</t>
  </si>
  <si>
    <t>06CD03E160_3</t>
  </si>
  <si>
    <t>06CD03E184_3</t>
  </si>
  <si>
    <t>06CD05E090_3</t>
  </si>
  <si>
    <t>06CD05N001_3</t>
  </si>
  <si>
    <t>06P0FAE006_3</t>
  </si>
  <si>
    <t>06P0FAS034_3</t>
  </si>
  <si>
    <t>06P0FAS036_3</t>
  </si>
  <si>
    <t>06P0FAU045_3</t>
  </si>
  <si>
    <t>06PDPAE154_3</t>
  </si>
  <si>
    <t>06PDPAM001_3</t>
  </si>
  <si>
    <t>06PDPAM002_3</t>
  </si>
  <si>
    <t>06PDPAN001_3</t>
  </si>
  <si>
    <t>07C001E093_3</t>
  </si>
  <si>
    <t>07C001K008_3</t>
  </si>
  <si>
    <t>07C001K020_3</t>
  </si>
  <si>
    <t>07C001K021_3</t>
  </si>
  <si>
    <t>07C001K022_3</t>
  </si>
  <si>
    <t>07C001M001_3</t>
  </si>
  <si>
    <t>07C001M002_3</t>
  </si>
  <si>
    <t>07C001N001_3</t>
  </si>
  <si>
    <t>07C001U046_3</t>
  </si>
  <si>
    <t>07CD01B001_3</t>
  </si>
  <si>
    <t>07CD01M001_3</t>
  </si>
  <si>
    <t>07CD01M002_3</t>
  </si>
  <si>
    <t>07CD01N001_3</t>
  </si>
  <si>
    <t>07PDIFM001_3</t>
  </si>
  <si>
    <t>07PDIFM002_3</t>
  </si>
  <si>
    <t>07PDIFN001_3</t>
  </si>
  <si>
    <t>07PDIFK012_3</t>
  </si>
  <si>
    <t>07PDISE067_3</t>
  </si>
  <si>
    <t>07PDISM001_3</t>
  </si>
  <si>
    <t>07PDISM002_3</t>
  </si>
  <si>
    <t>07PDISN001_3</t>
  </si>
  <si>
    <t>08C001E081_3</t>
  </si>
  <si>
    <t>08C001E161_3</t>
  </si>
  <si>
    <t>08C001E162_3</t>
  </si>
  <si>
    <t>08C001N001_3</t>
  </si>
  <si>
    <t>08C001S047_3</t>
  </si>
  <si>
    <t>08C001S220_3</t>
  </si>
  <si>
    <t>08C001S221_3</t>
  </si>
  <si>
    <t>08C001M001_3</t>
  </si>
  <si>
    <t>08C001M002_3</t>
  </si>
  <si>
    <t>08PDCPN001_3</t>
  </si>
  <si>
    <t>08PDCPP027_3</t>
  </si>
  <si>
    <t>08PDCPM001_3</t>
  </si>
  <si>
    <t>08PDCPM002_3</t>
  </si>
  <si>
    <t>08PDCPU038_3</t>
  </si>
  <si>
    <t>08PDDFE163_3</t>
  </si>
  <si>
    <t>08PDDFE164_3</t>
  </si>
  <si>
    <t>08PDDFE165_3</t>
  </si>
  <si>
    <t>08PDDFE166_3</t>
  </si>
  <si>
    <t>08PDDFM001_3</t>
  </si>
  <si>
    <t>08PDDFM002_3</t>
  </si>
  <si>
    <t>08PDDFN001_3</t>
  </si>
  <si>
    <t>08PDDFS035_3</t>
  </si>
  <si>
    <t>08PDDFS066_3</t>
  </si>
  <si>
    <t>08PDDFS221_3</t>
  </si>
  <si>
    <t>08PDDFU032_3</t>
  </si>
  <si>
    <t>08PDDFU037_3</t>
  </si>
  <si>
    <t>08PDDFS010_3</t>
  </si>
  <si>
    <t>08PDIIE165_3</t>
  </si>
  <si>
    <t>08PDIIM001_3</t>
  </si>
  <si>
    <t>08PDIIM002_3</t>
  </si>
  <si>
    <t>08PDIIN001_3</t>
  </si>
  <si>
    <t>08PDIIP031_3</t>
  </si>
  <si>
    <t>08PDIJE193_3</t>
  </si>
  <si>
    <t>08PDIJM001_3</t>
  </si>
  <si>
    <t>08PDIJM002_3</t>
  </si>
  <si>
    <t>08PDIJN001_3</t>
  </si>
  <si>
    <t>08PDIJS004_3</t>
  </si>
  <si>
    <t>08PDIJS025_3</t>
  </si>
  <si>
    <t>08PDPSM001_3</t>
  </si>
  <si>
    <t>08PDPSM002_3</t>
  </si>
  <si>
    <t>08PDPSN001_3</t>
  </si>
  <si>
    <t>08PDPSS053_3</t>
  </si>
  <si>
    <t>09C001E191_3</t>
  </si>
  <si>
    <t>09C001E192_3</t>
  </si>
  <si>
    <t>09C001M001_3</t>
  </si>
  <si>
    <t>09C001M002_3</t>
  </si>
  <si>
    <t>09C001N001_3</t>
  </si>
  <si>
    <t>09C001O004_3</t>
  </si>
  <si>
    <t>09C001O007_3</t>
  </si>
  <si>
    <t>09C001P014_3</t>
  </si>
  <si>
    <t>09C001P026_3</t>
  </si>
  <si>
    <t>09PDLRE195_3</t>
  </si>
  <si>
    <t>09PDLRJ001_3</t>
  </si>
  <si>
    <t>09PDLRM001_3</t>
  </si>
  <si>
    <t>09PDLRM002_3</t>
  </si>
  <si>
    <t>09PDLRN001_3</t>
  </si>
  <si>
    <t>09PDPAE195_3</t>
  </si>
  <si>
    <t>09PDPAJ001_3</t>
  </si>
  <si>
    <t>09PDPAM001_3</t>
  </si>
  <si>
    <t>09PDPAM002_3</t>
  </si>
  <si>
    <t>09PDPAN001_3</t>
  </si>
  <si>
    <t>09PDPPE195_3</t>
  </si>
  <si>
    <t>09PDPPJ001_3</t>
  </si>
  <si>
    <t>09PDPPM001_3</t>
  </si>
  <si>
    <t>09PDPPM002_3</t>
  </si>
  <si>
    <t>09PDPPN001_3</t>
  </si>
  <si>
    <t>09PECME077_3</t>
  </si>
  <si>
    <t>09PECMM001_3</t>
  </si>
  <si>
    <t>09PECMM002_3</t>
  </si>
  <si>
    <t>09PECMN001_3</t>
  </si>
  <si>
    <t>09PESME084_3</t>
  </si>
  <si>
    <t>09PESMM001_3</t>
  </si>
  <si>
    <t>09PESMM002_3</t>
  </si>
  <si>
    <t>09PESMN001_3</t>
  </si>
  <si>
    <t>09PFCHM001_3</t>
  </si>
  <si>
    <t>09PFCHM002_3</t>
  </si>
  <si>
    <t>09PFCHN001_3</t>
  </si>
  <si>
    <t>09PFCHE003_3</t>
  </si>
  <si>
    <t>09PFRCG010_3</t>
  </si>
  <si>
    <t>09PFRCN001_3</t>
  </si>
  <si>
    <t>09PFRCM002_3</t>
  </si>
  <si>
    <t>10C001E167_3</t>
  </si>
  <si>
    <t>10C001E196_3</t>
  </si>
  <si>
    <t>10C001M001_3</t>
  </si>
  <si>
    <t>10C001M002_3</t>
  </si>
  <si>
    <t>10C001N001_3</t>
  </si>
  <si>
    <t>10P0ACE196_3</t>
  </si>
  <si>
    <t>10P0TPU022_3</t>
  </si>
  <si>
    <t>10PDMBE042_3</t>
  </si>
  <si>
    <t>10PDMBM001_3</t>
  </si>
  <si>
    <t>10PDMBM002_3</t>
  </si>
  <si>
    <t>10PDMBN001_3</t>
  </si>
  <si>
    <t>10PDMEE042_3</t>
  </si>
  <si>
    <t>10PDMEU039_3</t>
  </si>
  <si>
    <t>10PDMEM001_3</t>
  </si>
  <si>
    <t>10PDMEM002_3</t>
  </si>
  <si>
    <t>10PDMEN001_3</t>
  </si>
  <si>
    <t>10PDORG005_3</t>
  </si>
  <si>
    <t>10PDORM001_3</t>
  </si>
  <si>
    <t>10PDORM002_3</t>
  </si>
  <si>
    <t>10PDORN001_3</t>
  </si>
  <si>
    <t>10PDRTE042_3</t>
  </si>
  <si>
    <t>10PDRTM001_3</t>
  </si>
  <si>
    <t>10PDRTM002_3</t>
  </si>
  <si>
    <t>10PDRTN001_3</t>
  </si>
  <si>
    <t>10PDTEE042_3</t>
  </si>
  <si>
    <t>10PDTEJ001_3</t>
  </si>
  <si>
    <t>10PDTEM001_3</t>
  </si>
  <si>
    <t>10PDTEM002_3</t>
  </si>
  <si>
    <t>10PDTEN001_3</t>
  </si>
  <si>
    <t>11C001M001_3</t>
  </si>
  <si>
    <t>11C001U047_3</t>
  </si>
  <si>
    <t>11C001N001_3</t>
  </si>
  <si>
    <t>11C001K019_3</t>
  </si>
  <si>
    <t>11C001E194_3</t>
  </si>
  <si>
    <t>11C001E168_3</t>
  </si>
  <si>
    <t>11C001E169_3</t>
  </si>
  <si>
    <t>11C001M002_3</t>
  </si>
  <si>
    <t>11CD01E026_3</t>
  </si>
  <si>
    <t>11CD01E170_3</t>
  </si>
  <si>
    <t>11CD01U040_3</t>
  </si>
  <si>
    <t>11CD01N001_3</t>
  </si>
  <si>
    <t>11CD01M001_3</t>
  </si>
  <si>
    <t>11CD01M002_3</t>
  </si>
  <si>
    <t>11CD02M001_3</t>
  </si>
  <si>
    <t>11CD02E169_3</t>
  </si>
  <si>
    <t>11CD02E026_3</t>
  </si>
  <si>
    <t>11CD02N001_3</t>
  </si>
  <si>
    <t>11CD02M002_3</t>
  </si>
  <si>
    <t>11CD03E169_3</t>
  </si>
  <si>
    <t>11CD03M001_3</t>
  </si>
  <si>
    <t>11CD03M002_3</t>
  </si>
  <si>
    <t>11CD03N001_3</t>
  </si>
  <si>
    <t>13C001O006_3</t>
  </si>
  <si>
    <t>13C001O008_3</t>
  </si>
  <si>
    <t>13C001M001_3</t>
  </si>
  <si>
    <t>13C001M002_3</t>
  </si>
  <si>
    <t>13C001N001_3</t>
  </si>
  <si>
    <t>13PDEAO009_3</t>
  </si>
  <si>
    <t>13PDEAM001_3</t>
  </si>
  <si>
    <t>13PDEAM002_3</t>
  </si>
  <si>
    <t>13PDEAN001_3</t>
  </si>
  <si>
    <t>13PDVAG076_3</t>
  </si>
  <si>
    <t>13PDVAM001_3</t>
  </si>
  <si>
    <t>13PDVAM002_3</t>
  </si>
  <si>
    <t>13PDVAN001_3</t>
  </si>
  <si>
    <t>15C006U009_3</t>
  </si>
  <si>
    <t>16C000D001_3</t>
  </si>
  <si>
    <t>16C000D002_3</t>
  </si>
  <si>
    <t>25C001E171_3</t>
  </si>
  <si>
    <t>25C001O010_3</t>
  </si>
  <si>
    <t>25C001N001_3</t>
  </si>
  <si>
    <t>25C001M001_3</t>
  </si>
  <si>
    <t>25C001M002_3</t>
  </si>
  <si>
    <t>26C001E017_3</t>
  </si>
  <si>
    <t>26C001E172_3</t>
  </si>
  <si>
    <t>26C001E173_3</t>
  </si>
  <si>
    <t>26C001E174_3</t>
  </si>
  <si>
    <t>26C001M001_3</t>
  </si>
  <si>
    <t>26C001M002_3</t>
  </si>
  <si>
    <t>26C001N001_3</t>
  </si>
  <si>
    <t>26CD01G077_3</t>
  </si>
  <si>
    <t>26CD01M001_3</t>
  </si>
  <si>
    <t>26CD01M002_3</t>
  </si>
  <si>
    <t>26CD01N001_3</t>
  </si>
  <si>
    <t>26PDIAP022_3</t>
  </si>
  <si>
    <t>26PDIAM001_3</t>
  </si>
  <si>
    <t>26PDIAM002_3</t>
  </si>
  <si>
    <t>26PDIAN001_3</t>
  </si>
  <si>
    <t>26PDSPN001_3</t>
  </si>
  <si>
    <t>26PDSPE066_3</t>
  </si>
  <si>
    <t>26PDSPE173_3</t>
  </si>
  <si>
    <t>26PDSPM001_3</t>
  </si>
  <si>
    <t>26PDSPM002_3</t>
  </si>
  <si>
    <t>31C000E175_3</t>
  </si>
  <si>
    <t>31C000S012_3</t>
  </si>
  <si>
    <t>31C000S051_3</t>
  </si>
  <si>
    <t>31C000S057_3</t>
  </si>
  <si>
    <t>31C000U014_3</t>
  </si>
  <si>
    <t>31C000M001_3</t>
  </si>
  <si>
    <t>31C000M002_3</t>
  </si>
  <si>
    <t>31C000N001_3</t>
  </si>
  <si>
    <t>31PDMPE048_3</t>
  </si>
  <si>
    <t>31PDMPM001_3</t>
  </si>
  <si>
    <t>31PDMPM002_3</t>
  </si>
  <si>
    <t>31PDMPN001_3</t>
  </si>
  <si>
    <t>31PFMAE177_3</t>
  </si>
  <si>
    <t>31PFMAM001_3</t>
  </si>
  <si>
    <t>31PFMAM002_3</t>
  </si>
  <si>
    <t>31PFMAN001_3</t>
  </si>
  <si>
    <t>31PFMEE177_3</t>
  </si>
  <si>
    <t>31PFMEM001_3</t>
  </si>
  <si>
    <t>31PFMEM002_3</t>
  </si>
  <si>
    <t>31PFMEN001_3</t>
  </si>
  <si>
    <t>31PFPCU036_3</t>
  </si>
  <si>
    <t>31PFPCM001_3</t>
  </si>
  <si>
    <t>31PFPCM002_3</t>
  </si>
  <si>
    <t>31PFPCN001_3</t>
  </si>
  <si>
    <t>33C001E178_3</t>
  </si>
  <si>
    <t>33C001M001_3</t>
  </si>
  <si>
    <t>33C001M002_3</t>
  </si>
  <si>
    <t>33C001N001_3</t>
  </si>
  <si>
    <t>33C001S022_3</t>
  </si>
  <si>
    <t>33C001S023_3</t>
  </si>
  <si>
    <t>33C001S054_3</t>
  </si>
  <si>
    <t>33PDCLE199_3</t>
  </si>
  <si>
    <t>33PDITE100_3</t>
  </si>
  <si>
    <t>33PDITM001_3</t>
  </si>
  <si>
    <t>33PDITM002_3</t>
  </si>
  <si>
    <t>33PDITN001_3</t>
  </si>
  <si>
    <t>34C001N005_3</t>
  </si>
  <si>
    <t>34C001M001_3</t>
  </si>
  <si>
    <t>34C001M002_3</t>
  </si>
  <si>
    <t>34C001N001_3</t>
  </si>
  <si>
    <t>34PDHBN005_3</t>
  </si>
  <si>
    <t>34PDHBM001_3</t>
  </si>
  <si>
    <t>34PDHBM002_3</t>
  </si>
  <si>
    <t>34PDHBN001_3</t>
  </si>
  <si>
    <t>35C001E179_3</t>
  </si>
  <si>
    <t>35C001S223_3</t>
  </si>
  <si>
    <t>35C001M001_3</t>
  </si>
  <si>
    <t>35C001M002_3</t>
  </si>
  <si>
    <t>35C001N001_3</t>
  </si>
  <si>
    <t>36C001E086_3</t>
  </si>
  <si>
    <t>36C001E116_3</t>
  </si>
  <si>
    <t>36C001E180_3</t>
  </si>
  <si>
    <t>36C001M001_3</t>
  </si>
  <si>
    <t>36C001M002_3</t>
  </si>
  <si>
    <t>36C001N001_3</t>
  </si>
  <si>
    <t>36C001S224_3</t>
  </si>
  <si>
    <t>36C001U041_3</t>
  </si>
  <si>
    <t>36CD01E153_3</t>
  </si>
  <si>
    <t>36CD01M001_3</t>
  </si>
  <si>
    <t>36CD01M002_3</t>
  </si>
  <si>
    <t>36CD01N001_3</t>
  </si>
  <si>
    <t>36CDESE181_3</t>
  </si>
  <si>
    <t>36CDESM001_3</t>
  </si>
  <si>
    <t>36CDESM002_3</t>
  </si>
  <si>
    <t>36CDESN001_3</t>
  </si>
  <si>
    <t>36PDIDE182_3</t>
  </si>
  <si>
    <t>36PDIDE197_3</t>
  </si>
  <si>
    <t>36PDIDM001_3</t>
  </si>
  <si>
    <t>36PDIDM002_3</t>
  </si>
  <si>
    <t>36PDIDN001_3</t>
  </si>
  <si>
    <t>36PDIDU042_3</t>
  </si>
  <si>
    <t>36PDIEE086_3</t>
  </si>
  <si>
    <t>36PDIEM001_3</t>
  </si>
  <si>
    <t>36PDIEM002_3</t>
  </si>
  <si>
    <t>36PDIEN001_3</t>
  </si>
  <si>
    <t>36PFEGE161_3</t>
  </si>
  <si>
    <t>36PFEGM001_3</t>
  </si>
  <si>
    <t>36PFEGM002_3</t>
  </si>
  <si>
    <t>36PFEGN001_3</t>
  </si>
  <si>
    <t>36PFEGS210_3</t>
  </si>
  <si>
    <t>36PFEGS225_3</t>
  </si>
  <si>
    <t>36PFEGS226_3</t>
  </si>
  <si>
    <t>36PFEGS227_3</t>
  </si>
  <si>
    <t>36PFEGU043_3</t>
  </si>
  <si>
    <t>36PFEGU044_3</t>
  </si>
  <si>
    <t>38C001E183_3</t>
  </si>
  <si>
    <t>38C001S056_3</t>
  </si>
  <si>
    <t>38C001P003_3</t>
  </si>
  <si>
    <t>38C001M001_3</t>
  </si>
  <si>
    <t>38C001N001_3</t>
  </si>
  <si>
    <t>38C001M002_3</t>
  </si>
  <si>
    <t>41PDIPM001_3</t>
  </si>
  <si>
    <t>41PDIPM002_3</t>
  </si>
  <si>
    <t>41PDIPP051_3</t>
  </si>
  <si>
    <t>01C001M001_4</t>
  </si>
  <si>
    <t>01C001M002_4</t>
  </si>
  <si>
    <t>01C001N001_4</t>
  </si>
  <si>
    <t>01CD03E065_4</t>
  </si>
  <si>
    <t>01CD03M001_4</t>
  </si>
  <si>
    <t>01CD03M002_4</t>
  </si>
  <si>
    <t>01CD03N001_4</t>
  </si>
  <si>
    <t>01CD06E005_4</t>
  </si>
  <si>
    <t>01CD06E157_4</t>
  </si>
  <si>
    <t>01CD06M001_4</t>
  </si>
  <si>
    <t>01CD06M002_4</t>
  </si>
  <si>
    <t>01CD06N001_4</t>
  </si>
  <si>
    <t>01P0ESP054_4</t>
  </si>
  <si>
    <t>01P0ESM001_4</t>
  </si>
  <si>
    <t>01P0ESM002_4</t>
  </si>
  <si>
    <t>01P0ESN001_4</t>
  </si>
  <si>
    <t>02C001M001_4</t>
  </si>
  <si>
    <t>02C001M002_4</t>
  </si>
  <si>
    <t>02C001P055_4</t>
  </si>
  <si>
    <t>02C001N001_4</t>
  </si>
  <si>
    <t>02C001S005_4</t>
  </si>
  <si>
    <t>02C001U019_4</t>
  </si>
  <si>
    <t>02CD01E185_4</t>
  </si>
  <si>
    <t>02CD01E186_4</t>
  </si>
  <si>
    <t>02CD01E187_4</t>
  </si>
  <si>
    <t>02CD01E188_4</t>
  </si>
  <si>
    <t>02CD01E189_4</t>
  </si>
  <si>
    <t>02CD01E190_4</t>
  </si>
  <si>
    <t>02CD01E198_4</t>
  </si>
  <si>
    <t>02CD01F037_4</t>
  </si>
  <si>
    <t>02CD01K023_4</t>
  </si>
  <si>
    <t>02CD01K026_4</t>
  </si>
  <si>
    <t>02CD01K027_4</t>
  </si>
  <si>
    <t>02CD01M001_4</t>
  </si>
  <si>
    <t>02CD01M002_4</t>
  </si>
  <si>
    <t>02CD01N001_4</t>
  </si>
  <si>
    <t>02CD01R002_4</t>
  </si>
  <si>
    <t>02CD01S229_4</t>
  </si>
  <si>
    <t>02CD01S230_4</t>
  </si>
  <si>
    <t>02CD01U048_4</t>
  </si>
  <si>
    <t>02CD02E185_4</t>
  </si>
  <si>
    <t>02CD02E186_4</t>
  </si>
  <si>
    <t>02CD02E187_4</t>
  </si>
  <si>
    <t>02CD02E188_4</t>
  </si>
  <si>
    <t>02CD02E198_4</t>
  </si>
  <si>
    <t>02CD02F037_4</t>
  </si>
  <si>
    <t>02CD02K023_4</t>
  </si>
  <si>
    <t>02CD02K026_4</t>
  </si>
  <si>
    <t>02CD02K027_4</t>
  </si>
  <si>
    <t>02CD02M001_4</t>
  </si>
  <si>
    <t>02CD02M002_4</t>
  </si>
  <si>
    <t>02CD02N001_4</t>
  </si>
  <si>
    <t>02CD02R002_4</t>
  </si>
  <si>
    <t>02CD02S229_4</t>
  </si>
  <si>
    <t>02CD02S230_4</t>
  </si>
  <si>
    <t>02CD03E185_4</t>
  </si>
  <si>
    <t>02CD03E186_4</t>
  </si>
  <si>
    <t>02CD03E187_4</t>
  </si>
  <si>
    <t>02CD03E190_4</t>
  </si>
  <si>
    <t>02CD03E189_4</t>
  </si>
  <si>
    <t>02CD03E198_4</t>
  </si>
  <si>
    <t>02CD03F037_4</t>
  </si>
  <si>
    <t>02CD03K023_4</t>
  </si>
  <si>
    <t>02CD03K026_4</t>
  </si>
  <si>
    <t>02CD03K027_4</t>
  </si>
  <si>
    <t>02CD03N001_4</t>
  </si>
  <si>
    <t>02CD03R002_4</t>
  </si>
  <si>
    <t>02CD03S230_4</t>
  </si>
  <si>
    <t>02CD03S235_4</t>
  </si>
  <si>
    <t>02CD03E188_4</t>
  </si>
  <si>
    <t>02CD03M001_4</t>
  </si>
  <si>
    <t>02CD03M002_4</t>
  </si>
  <si>
    <t>02CD03S234_4</t>
  </si>
  <si>
    <t>02CD04E185_4</t>
  </si>
  <si>
    <t>02CD04E186_4</t>
  </si>
  <si>
    <t>02CD04E187_4</t>
  </si>
  <si>
    <t>02CD04E188_4</t>
  </si>
  <si>
    <t>02CD04E189_4</t>
  </si>
  <si>
    <t>02CD04E190_4</t>
  </si>
  <si>
    <t>02CD04E198_4</t>
  </si>
  <si>
    <t>02CD04F037_4</t>
  </si>
  <si>
    <t>02CD04K023_4</t>
  </si>
  <si>
    <t>02CD04K026_4</t>
  </si>
  <si>
    <t>02CD04K027_4</t>
  </si>
  <si>
    <t>02CD04M001_4</t>
  </si>
  <si>
    <t>02CD04M002_4</t>
  </si>
  <si>
    <t>02CD04N001_4</t>
  </si>
  <si>
    <t>02CD04R002_4</t>
  </si>
  <si>
    <t>02CD04S230_4</t>
  </si>
  <si>
    <t>02CD04S234_4</t>
  </si>
  <si>
    <t>02CD04U048_4</t>
  </si>
  <si>
    <t>02CD05E185_4</t>
  </si>
  <si>
    <t>02CD05E186_4</t>
  </si>
  <si>
    <t>02CD05E187_4</t>
  </si>
  <si>
    <t>02CD05E188_4</t>
  </si>
  <si>
    <t>02CD05E189_4</t>
  </si>
  <si>
    <t>02CD05E190_4</t>
  </si>
  <si>
    <t>02CD05E198_4</t>
  </si>
  <si>
    <t>02CD05F037_4</t>
  </si>
  <si>
    <t>02CD05K023_4</t>
  </si>
  <si>
    <t>02CD05K026_4</t>
  </si>
  <si>
    <t>02CD05K027_4</t>
  </si>
  <si>
    <t>02CD05M001_4</t>
  </si>
  <si>
    <t>02CD05M002_4</t>
  </si>
  <si>
    <t>02CD05N001_4</t>
  </si>
  <si>
    <t>02CD05R002_4</t>
  </si>
  <si>
    <t>02CD05S234_4</t>
  </si>
  <si>
    <t>02CD05U048_4</t>
  </si>
  <si>
    <t>02CD06E185_4</t>
  </si>
  <si>
    <t>02CD06E186_4</t>
  </si>
  <si>
    <t>02CD06E187_4</t>
  </si>
  <si>
    <t>02CD06E188_4</t>
  </si>
  <si>
    <t>02CD06E189_4</t>
  </si>
  <si>
    <t>02CD06E190_4</t>
  </si>
  <si>
    <t>02CD06E198_4</t>
  </si>
  <si>
    <t>02CD06F037_4</t>
  </si>
  <si>
    <t>02CD06K023_4</t>
  </si>
  <si>
    <t>02CD06K026_4</t>
  </si>
  <si>
    <t>02CD06K027_4</t>
  </si>
  <si>
    <t>02CD06M001_4</t>
  </si>
  <si>
    <t>02CD06M002_4</t>
  </si>
  <si>
    <t>02CD06N001_4</t>
  </si>
  <si>
    <t>02CD06R002_4</t>
  </si>
  <si>
    <t>02CD06S230_4</t>
  </si>
  <si>
    <t>02CD06S232_4</t>
  </si>
  <si>
    <t>02CD06U048_4</t>
  </si>
  <si>
    <t>02CD07E185_4</t>
  </si>
  <si>
    <t>02CD07E186_4</t>
  </si>
  <si>
    <t>02CD07E187_4</t>
  </si>
  <si>
    <t>02CD07E188_4</t>
  </si>
  <si>
    <t>02CD07E189_4</t>
  </si>
  <si>
    <t>02CD07E190_4</t>
  </si>
  <si>
    <t>02CD07E198_4</t>
  </si>
  <si>
    <t>02CD07F037_4</t>
  </si>
  <si>
    <t>02CD07K023_4</t>
  </si>
  <si>
    <t>02CD07K026_4</t>
  </si>
  <si>
    <t>02CD07K027_4</t>
  </si>
  <si>
    <t>02CD07M001_4</t>
  </si>
  <si>
    <t>02CD07M002_4</t>
  </si>
  <si>
    <t>02CD07N001_4</t>
  </si>
  <si>
    <t>02CD07R002_4</t>
  </si>
  <si>
    <t>02CD07S229_4</t>
  </si>
  <si>
    <t>02CD07S230_4</t>
  </si>
  <si>
    <t>02CD07U048_4</t>
  </si>
  <si>
    <t>02CD08E185_4</t>
  </si>
  <si>
    <t>02CD08E186_4</t>
  </si>
  <si>
    <t>02CD08E187_4</t>
  </si>
  <si>
    <t>02CD08E188_4</t>
  </si>
  <si>
    <t>02CD08E189_4</t>
  </si>
  <si>
    <t>02CD08E190_4</t>
  </si>
  <si>
    <t>02CD08E198_4</t>
  </si>
  <si>
    <t>02CD08F037_4</t>
  </si>
  <si>
    <t>02CD08K023_4</t>
  </si>
  <si>
    <t>02CD08K026_4</t>
  </si>
  <si>
    <t>02CD08K027_4</t>
  </si>
  <si>
    <t>02CD08M001_4</t>
  </si>
  <si>
    <t>02CD08M002_4</t>
  </si>
  <si>
    <t>02CD08N001_4</t>
  </si>
  <si>
    <t>02CD08R002_4</t>
  </si>
  <si>
    <t>02CD08S229_4</t>
  </si>
  <si>
    <t>02CD08S230_4</t>
  </si>
  <si>
    <t>02CD08U048_4</t>
  </si>
  <si>
    <t>02CD09E185_4</t>
  </si>
  <si>
    <t>02CD09E186_4</t>
  </si>
  <si>
    <t>02CD09E187_4</t>
  </si>
  <si>
    <t>02CD09E188_4</t>
  </si>
  <si>
    <t>02CD09E189_4</t>
  </si>
  <si>
    <t>02CD09E190_4</t>
  </si>
  <si>
    <t>02CD09E198_4</t>
  </si>
  <si>
    <t>02CD09F037_4</t>
  </si>
  <si>
    <t>02CD09K023_4</t>
  </si>
  <si>
    <t>02CD09K026_4</t>
  </si>
  <si>
    <t>02CD09K027_4</t>
  </si>
  <si>
    <t>02CD09M001_4</t>
  </si>
  <si>
    <t>02CD09M002_4</t>
  </si>
  <si>
    <t>02CD09N001_4</t>
  </si>
  <si>
    <t>02CD09R002_4</t>
  </si>
  <si>
    <t>02CD09S229_4</t>
  </si>
  <si>
    <t>02CD09S230_4</t>
  </si>
  <si>
    <t>02CD09U048_4</t>
  </si>
  <si>
    <t>02CD10E185_4</t>
  </si>
  <si>
    <t>02CD10E186_4</t>
  </si>
  <si>
    <t>02CD10E187_4</t>
  </si>
  <si>
    <t>02CD10E188_4</t>
  </si>
  <si>
    <t>02CD10E189_4</t>
  </si>
  <si>
    <t>02CD10E190_4</t>
  </si>
  <si>
    <t>02CD10E198_4</t>
  </si>
  <si>
    <t>02CD10F037_4</t>
  </si>
  <si>
    <t>02CD10K023_4</t>
  </si>
  <si>
    <t>02CD10K026_4</t>
  </si>
  <si>
    <t>02CD10K027_4</t>
  </si>
  <si>
    <t>02CD10M001_4</t>
  </si>
  <si>
    <t>02CD10M002_4</t>
  </si>
  <si>
    <t>02CD10N001_4</t>
  </si>
  <si>
    <t>02CD10R002_4</t>
  </si>
  <si>
    <t>02CD10S230_4</t>
  </si>
  <si>
    <t>02CD10S231_4</t>
  </si>
  <si>
    <t>02CD10S232_4</t>
  </si>
  <si>
    <t>02CD10S233_4</t>
  </si>
  <si>
    <t>02CD10S234_4</t>
  </si>
  <si>
    <t>02CD10S235_4</t>
  </si>
  <si>
    <t>02CD10U048_4</t>
  </si>
  <si>
    <t>02CD11E185_4</t>
  </si>
  <si>
    <t>02CD11E186_4</t>
  </si>
  <si>
    <t>02CD11E187_4</t>
  </si>
  <si>
    <t>02CD11E188_4</t>
  </si>
  <si>
    <t>02CD11E189_4</t>
  </si>
  <si>
    <t>02CD11E190_4</t>
  </si>
  <si>
    <t>02CD11E198_4</t>
  </si>
  <si>
    <t>02CD11F037_4</t>
  </si>
  <si>
    <t>02CD11K023_4</t>
  </si>
  <si>
    <t>02CD11K026_4</t>
  </si>
  <si>
    <t>02CD11K027_4</t>
  </si>
  <si>
    <t>02CD11M001_4</t>
  </si>
  <si>
    <t>02CD11M002_4</t>
  </si>
  <si>
    <t>02CD11R002_4</t>
  </si>
  <si>
    <t>02CD11S229_4</t>
  </si>
  <si>
    <t>02CD11S233_4</t>
  </si>
  <si>
    <t>02CD11N001_4</t>
  </si>
  <si>
    <t>02CD12E185_4</t>
  </si>
  <si>
    <t>02CD12E186_4</t>
  </si>
  <si>
    <t>02CD12E187_4</t>
  </si>
  <si>
    <t>02CD12E188_4</t>
  </si>
  <si>
    <t>02CD12E189_4</t>
  </si>
  <si>
    <t>02CD12E190_4</t>
  </si>
  <si>
    <t>02CD12E198_4</t>
  </si>
  <si>
    <t>02CD12F037_4</t>
  </si>
  <si>
    <t>02CD12K023_4</t>
  </si>
  <si>
    <t>02CD12K026_4</t>
  </si>
  <si>
    <t>02CD12K027_4</t>
  </si>
  <si>
    <t>02CD12N001_4</t>
  </si>
  <si>
    <t>02CD12R002_4</t>
  </si>
  <si>
    <t>02CD12S231_4</t>
  </si>
  <si>
    <t>02CD12S233_4</t>
  </si>
  <si>
    <t>02CD12M001_4</t>
  </si>
  <si>
    <t>02CD12M002_4</t>
  </si>
  <si>
    <t>02CD12U048_4</t>
  </si>
  <si>
    <t>02CD13E185_4</t>
  </si>
  <si>
    <t>02CD13E186_4</t>
  </si>
  <si>
    <t>02CD13E187_4</t>
  </si>
  <si>
    <t>02CD13E188_4</t>
  </si>
  <si>
    <t>02CD13E189_4</t>
  </si>
  <si>
    <t>02CD13E190_4</t>
  </si>
  <si>
    <t>02CD13E198_4</t>
  </si>
  <si>
    <t>02CD13F037_4</t>
  </si>
  <si>
    <t>02CD13K023_4</t>
  </si>
  <si>
    <t>02CD13K026_4</t>
  </si>
  <si>
    <t>02CD13K027_4</t>
  </si>
  <si>
    <t>02CD13M001_4</t>
  </si>
  <si>
    <t>02CD13M002_4</t>
  </si>
  <si>
    <t>02CD13N001_4</t>
  </si>
  <si>
    <t>02CD13R002_4</t>
  </si>
  <si>
    <t>02CD13U048_4</t>
  </si>
  <si>
    <t>02CD14E185_4</t>
  </si>
  <si>
    <t>02CD14E186_4</t>
  </si>
  <si>
    <t>02CD14E187_4</t>
  </si>
  <si>
    <t>02CD14E188_4</t>
  </si>
  <si>
    <t>02CD14E189_4</t>
  </si>
  <si>
    <t>02CD14E190_4</t>
  </si>
  <si>
    <t>02CD14E198_4</t>
  </si>
  <si>
    <t>02CD14F037_4</t>
  </si>
  <si>
    <t>02CD14K023_4</t>
  </si>
  <si>
    <t>02CD14K026_4</t>
  </si>
  <si>
    <t>02CD14K027_4</t>
  </si>
  <si>
    <t>02CD14M001_4</t>
  </si>
  <si>
    <t>02CD14M002_4</t>
  </si>
  <si>
    <t>02CD14N001_4</t>
  </si>
  <si>
    <t>02CD14R002_4</t>
  </si>
  <si>
    <t>02CD14S229_4</t>
  </si>
  <si>
    <t>02CD14S231_4</t>
  </si>
  <si>
    <t>02CD14S233_4</t>
  </si>
  <si>
    <t>02CD14S234_4</t>
  </si>
  <si>
    <t>02CD14S235_4</t>
  </si>
  <si>
    <t>02CD14U048_4</t>
  </si>
  <si>
    <t>02CD15E185_4</t>
  </si>
  <si>
    <t>02CD15E186_4</t>
  </si>
  <si>
    <t>02CD15E187_4</t>
  </si>
  <si>
    <t>02CD15E188_4</t>
  </si>
  <si>
    <t>02CD15E189_4</t>
  </si>
  <si>
    <t>02CD15E190_4</t>
  </si>
  <si>
    <t>02CD15E198_4</t>
  </si>
  <si>
    <t>02CD15F037_4</t>
  </si>
  <si>
    <t>02CD15K023_4</t>
  </si>
  <si>
    <t>02CD15K026_4</t>
  </si>
  <si>
    <t>02CD15K027_4</t>
  </si>
  <si>
    <t>02CD15M001_4</t>
  </si>
  <si>
    <t>02CD15M002_4</t>
  </si>
  <si>
    <t>02CD15N001_4</t>
  </si>
  <si>
    <t>02CD15R002_4</t>
  </si>
  <si>
    <t>02CD15S229_4</t>
  </si>
  <si>
    <t>02CD15S230_4</t>
  </si>
  <si>
    <t>02CD15S232_4</t>
  </si>
  <si>
    <t>02CD15S233_4</t>
  </si>
  <si>
    <t>02CD15S235_4</t>
  </si>
  <si>
    <t>02CD15U048_4</t>
  </si>
  <si>
    <t>02CD16E185_4</t>
  </si>
  <si>
    <t>02CD16E186_4</t>
  </si>
  <si>
    <t>02CD16E187_4</t>
  </si>
  <si>
    <t>02CD16E188_4</t>
  </si>
  <si>
    <t>02CD16E189_4</t>
  </si>
  <si>
    <t>02CD16E190_4</t>
  </si>
  <si>
    <t>02CD16E198_4</t>
  </si>
  <si>
    <t>02CD16F037_4</t>
  </si>
  <si>
    <t>02CD16K023_4</t>
  </si>
  <si>
    <t>02CD16K026_4</t>
  </si>
  <si>
    <t>02CD16K027_4</t>
  </si>
  <si>
    <t>02CD16M001_4</t>
  </si>
  <si>
    <t>02CD16M002_4</t>
  </si>
  <si>
    <t>02CD16N001_4</t>
  </si>
  <si>
    <t>02CD16R002_4</t>
  </si>
  <si>
    <t>02CD16S230_4</t>
  </si>
  <si>
    <t>02CD16S231_4</t>
  </si>
  <si>
    <t>02CD16U048_4</t>
  </si>
  <si>
    <t>02CDBPM001_4</t>
  </si>
  <si>
    <t>02CDBPE097_4</t>
  </si>
  <si>
    <t>02OD04M002_4</t>
  </si>
  <si>
    <t>02OD04E003_4</t>
  </si>
  <si>
    <t>02OD04N001_4</t>
  </si>
  <si>
    <t>02OD04M001_4</t>
  </si>
  <si>
    <t>02OD06P017_4</t>
  </si>
  <si>
    <t>02OD06M001_4</t>
  </si>
  <si>
    <t>02OD06M002_4</t>
  </si>
  <si>
    <t>02OD06N001_4</t>
  </si>
  <si>
    <t>02PDAVM001_4</t>
  </si>
  <si>
    <t>02PDAVM002_4</t>
  </si>
  <si>
    <t>02PDAVE109_4</t>
  </si>
  <si>
    <t>02PDDPE158_4</t>
  </si>
  <si>
    <t>02PDDPM001_4</t>
  </si>
  <si>
    <t>02PDDPM002_4</t>
  </si>
  <si>
    <t>02PDDPN001_4</t>
  </si>
  <si>
    <t>03C001G073_4</t>
  </si>
  <si>
    <t>03C001M001_4</t>
  </si>
  <si>
    <t>03C001M002_4</t>
  </si>
  <si>
    <t>03C001N001_4</t>
  </si>
  <si>
    <t>03PDIVM001_4</t>
  </si>
  <si>
    <t>03PDIVM002_4</t>
  </si>
  <si>
    <t>03PDIVN001_4</t>
  </si>
  <si>
    <t>03PDIVS027_4</t>
  </si>
  <si>
    <t>03PDIVS061_4</t>
  </si>
  <si>
    <t>04C001F034_4</t>
  </si>
  <si>
    <t>04C001F036_4</t>
  </si>
  <si>
    <t>04C001G074_4</t>
  </si>
  <si>
    <t>04C001N001_4</t>
  </si>
  <si>
    <t>04C001P016_4</t>
  </si>
  <si>
    <t>04C001M001_4</t>
  </si>
  <si>
    <t>04C001M002_4</t>
  </si>
  <si>
    <t>04P0DER001_4</t>
  </si>
  <si>
    <t>04P0DSF006_4</t>
  </si>
  <si>
    <t>04P0DSM001_4</t>
  </si>
  <si>
    <t>04P0DSM002_4</t>
  </si>
  <si>
    <t>04P0DSN001_4</t>
  </si>
  <si>
    <t>05C001F005_4</t>
  </si>
  <si>
    <t>05C001M001_4</t>
  </si>
  <si>
    <t>05C001M002_4</t>
  </si>
  <si>
    <t>05C001N001_4</t>
  </si>
  <si>
    <t>05P0PTF022_4</t>
  </si>
  <si>
    <t>05P0PTM001_4</t>
  </si>
  <si>
    <t>05P0PTM002_4</t>
  </si>
  <si>
    <t>05P0PTN001_4</t>
  </si>
  <si>
    <t>06C001P005_4</t>
  </si>
  <si>
    <t>06C001E022_4</t>
  </si>
  <si>
    <t>06C001E107_4</t>
  </si>
  <si>
    <t>06C001E159_4</t>
  </si>
  <si>
    <t>06C001G013_4</t>
  </si>
  <si>
    <t>06C001M001_4</t>
  </si>
  <si>
    <t>06C001M002_4</t>
  </si>
  <si>
    <t>06C001N001_4</t>
  </si>
  <si>
    <t>06C001P056_4</t>
  </si>
  <si>
    <t>06CD03M001_4</t>
  </si>
  <si>
    <t>06CD03M002_4</t>
  </si>
  <si>
    <t>06CD03N001_4</t>
  </si>
  <si>
    <t>06CD03K024_4</t>
  </si>
  <si>
    <t>06CD03K025_4</t>
  </si>
  <si>
    <t>06CD03E160_4</t>
  </si>
  <si>
    <t>06CD03E184_4</t>
  </si>
  <si>
    <t>06CD05E090_4</t>
  </si>
  <si>
    <t>06CD05N001_4</t>
  </si>
  <si>
    <t>06P0FAE006_4</t>
  </si>
  <si>
    <t>06P0FAS034_4</t>
  </si>
  <si>
    <t>06P0FAS036_4</t>
  </si>
  <si>
    <t>06P0FAU045_4</t>
  </si>
  <si>
    <t>06PDPAE154_4</t>
  </si>
  <si>
    <t>06PDPAM001_4</t>
  </si>
  <si>
    <t>06PDPAM002_4</t>
  </si>
  <si>
    <t>06PDPAN001_4</t>
  </si>
  <si>
    <t>07C001E093_4</t>
  </si>
  <si>
    <t>07C001K008_4</t>
  </si>
  <si>
    <t>07C001K020_4</t>
  </si>
  <si>
    <t>07C001K021_4</t>
  </si>
  <si>
    <t>07C001K022_4</t>
  </si>
  <si>
    <t>07C001M001_4</t>
  </si>
  <si>
    <t>07C001M002_4</t>
  </si>
  <si>
    <t>07C001N001_4</t>
  </si>
  <si>
    <t>07C001U046_4</t>
  </si>
  <si>
    <t>07CD01B001_4</t>
  </si>
  <si>
    <t>07CD01M001_4</t>
  </si>
  <si>
    <t>07CD01M002_4</t>
  </si>
  <si>
    <t>07CD01N001_4</t>
  </si>
  <si>
    <t>07PDIFM001_4</t>
  </si>
  <si>
    <t>07PDIFM002_4</t>
  </si>
  <si>
    <t>07PDIFN001_4</t>
  </si>
  <si>
    <t>07PDIFK012_4</t>
  </si>
  <si>
    <t>07PDISE067_4</t>
  </si>
  <si>
    <t>07PDISM001_4</t>
  </si>
  <si>
    <t>07PDISM002_4</t>
  </si>
  <si>
    <t>07PDISN001_4</t>
  </si>
  <si>
    <t>08C001E081_4</t>
  </si>
  <si>
    <t>08C001E161_4</t>
  </si>
  <si>
    <t>08C001E162_4</t>
  </si>
  <si>
    <t>08C001N001_4</t>
  </si>
  <si>
    <t>08C001S047_4</t>
  </si>
  <si>
    <t>08C001S220_4</t>
  </si>
  <si>
    <t>08C001S221_4</t>
  </si>
  <si>
    <t>08C001M001_4</t>
  </si>
  <si>
    <t>08C001M002_4</t>
  </si>
  <si>
    <t>08PDCPN001_4</t>
  </si>
  <si>
    <t>08PDCPP027_4</t>
  </si>
  <si>
    <t>08PDCPM001_4</t>
  </si>
  <si>
    <t>08PDCPM002_4</t>
  </si>
  <si>
    <t>08PDCPU038_4</t>
  </si>
  <si>
    <t>08PDDFE163_4</t>
  </si>
  <si>
    <t>08PDDFE164_4</t>
  </si>
  <si>
    <t>08PDDFE165_4</t>
  </si>
  <si>
    <t>08PDDFE166_4</t>
  </si>
  <si>
    <t>08PDDFM001_4</t>
  </si>
  <si>
    <t>08PDDFM002_4</t>
  </si>
  <si>
    <t>08PDDFN001_4</t>
  </si>
  <si>
    <t>08PDDFS035_4</t>
  </si>
  <si>
    <t>08PDDFS066_4</t>
  </si>
  <si>
    <t>08PDDFS221_4</t>
  </si>
  <si>
    <t>08PDDFU032_4</t>
  </si>
  <si>
    <t>08PDDFU037_4</t>
  </si>
  <si>
    <t>08PDDFS010_4</t>
  </si>
  <si>
    <t>08PDIIE165_4</t>
  </si>
  <si>
    <t>08PDIIM001_4</t>
  </si>
  <si>
    <t>08PDIIM002_4</t>
  </si>
  <si>
    <t>08PDIIN001_4</t>
  </si>
  <si>
    <t>08PDIIP031_4</t>
  </si>
  <si>
    <t>08PDIJE193_4</t>
  </si>
  <si>
    <t>08PDIJM001_4</t>
  </si>
  <si>
    <t>08PDIJM002_4</t>
  </si>
  <si>
    <t>08PDIJN001_4</t>
  </si>
  <si>
    <t>08PDIJS004_4</t>
  </si>
  <si>
    <t>08PDIJS025_4</t>
  </si>
  <si>
    <t>08PDPSM001_4</t>
  </si>
  <si>
    <t>08PDPSM002_4</t>
  </si>
  <si>
    <t>08PDPSN001_4</t>
  </si>
  <si>
    <t>08PDPSS053_4</t>
  </si>
  <si>
    <t>09C001E191_4</t>
  </si>
  <si>
    <t>09C001E192_4</t>
  </si>
  <si>
    <t>09C001M001_4</t>
  </si>
  <si>
    <t>09C001M002_4</t>
  </si>
  <si>
    <t>09C001N001_4</t>
  </si>
  <si>
    <t>09C001O004_4</t>
  </si>
  <si>
    <t>09C001O007_4</t>
  </si>
  <si>
    <t>09C001P014_4</t>
  </si>
  <si>
    <t>09C001P026_4</t>
  </si>
  <si>
    <t>09PDLRE195_4</t>
  </si>
  <si>
    <t>09PDLRJ001_4</t>
  </si>
  <si>
    <t>09PDLRM001_4</t>
  </si>
  <si>
    <t>09PDLRM002_4</t>
  </si>
  <si>
    <t>09PDLRN001_4</t>
  </si>
  <si>
    <t>09PDPAE195_4</t>
  </si>
  <si>
    <t>09PDPAJ001_4</t>
  </si>
  <si>
    <t>09PDPAM001_4</t>
  </si>
  <si>
    <t>09PDPAM002_4</t>
  </si>
  <si>
    <t>09PDPAN001_4</t>
  </si>
  <si>
    <t>09PDPPE195_4</t>
  </si>
  <si>
    <t>09PDPPJ001_4</t>
  </si>
  <si>
    <t>09PDPPM001_4</t>
  </si>
  <si>
    <t>09PDPPM002_4</t>
  </si>
  <si>
    <t>09PDPPN001_4</t>
  </si>
  <si>
    <t>09PECME077_4</t>
  </si>
  <si>
    <t>09PECMM001_4</t>
  </si>
  <si>
    <t>09PECMM002_4</t>
  </si>
  <si>
    <t>09PECMN001_4</t>
  </si>
  <si>
    <t>09PESME084_4</t>
  </si>
  <si>
    <t>09PESMM001_4</t>
  </si>
  <si>
    <t>09PESMM002_4</t>
  </si>
  <si>
    <t>09PESMN001_4</t>
  </si>
  <si>
    <t>09PFCHM001_4</t>
  </si>
  <si>
    <t>09PFCHM002_4</t>
  </si>
  <si>
    <t>09PFCHN001_4</t>
  </si>
  <si>
    <t>09PFCHE003_4</t>
  </si>
  <si>
    <t>09PFRCG010_4</t>
  </si>
  <si>
    <t>09PFRCN001_4</t>
  </si>
  <si>
    <t>09PFRCM002_4</t>
  </si>
  <si>
    <t>10C001E167_4</t>
  </si>
  <si>
    <t>10C001E196_4</t>
  </si>
  <si>
    <t>10C001M001_4</t>
  </si>
  <si>
    <t>10C001M002_4</t>
  </si>
  <si>
    <t>10C001N001_4</t>
  </si>
  <si>
    <t>10P0ACE196_4</t>
  </si>
  <si>
    <t>10P0TPU022_4</t>
  </si>
  <si>
    <t>10PDMBE042_4</t>
  </si>
  <si>
    <t>10PDMBM001_4</t>
  </si>
  <si>
    <t>10PDMBM002_4</t>
  </si>
  <si>
    <t>10PDMBN001_4</t>
  </si>
  <si>
    <t>10PDMEE042_4</t>
  </si>
  <si>
    <t>10PDMEU039_4</t>
  </si>
  <si>
    <t>10PDMEM001_4</t>
  </si>
  <si>
    <t>10PDMEM002_4</t>
  </si>
  <si>
    <t>10PDMEN001_4</t>
  </si>
  <si>
    <t>10PDORG005_4</t>
  </si>
  <si>
    <t>10PDORM001_4</t>
  </si>
  <si>
    <t>10PDORM002_4</t>
  </si>
  <si>
    <t>10PDORN001_4</t>
  </si>
  <si>
    <t>10PDRTE042_4</t>
  </si>
  <si>
    <t>10PDRTM001_4</t>
  </si>
  <si>
    <t>10PDRTM002_4</t>
  </si>
  <si>
    <t>10PDRTN001_4</t>
  </si>
  <si>
    <t>10PDTEE042_4</t>
  </si>
  <si>
    <t>10PDTEJ001_4</t>
  </si>
  <si>
    <t>10PDTEM001_4</t>
  </si>
  <si>
    <t>10PDTEM002_4</t>
  </si>
  <si>
    <t>10PDTEN001_4</t>
  </si>
  <si>
    <t>11C001M001_4</t>
  </si>
  <si>
    <t>11C001U047_4</t>
  </si>
  <si>
    <t>11C001N001_4</t>
  </si>
  <si>
    <t>11C001K019_4</t>
  </si>
  <si>
    <t>11C001E194_4</t>
  </si>
  <si>
    <t>11C001E168_4</t>
  </si>
  <si>
    <t>11C001E169_4</t>
  </si>
  <si>
    <t>11C001M002_4</t>
  </si>
  <si>
    <t>11CD01E026_4</t>
  </si>
  <si>
    <t>11CD01E170_4</t>
  </si>
  <si>
    <t>11CD01U040_4</t>
  </si>
  <si>
    <t>11CD01N001_4</t>
  </si>
  <si>
    <t>11CD01M001_4</t>
  </si>
  <si>
    <t>11CD01M002_4</t>
  </si>
  <si>
    <t>11CD02M001_4</t>
  </si>
  <si>
    <t>11CD02E169_4</t>
  </si>
  <si>
    <t>11CD02E026_4</t>
  </si>
  <si>
    <t>11CD02N001_4</t>
  </si>
  <si>
    <t>11CD02M002_4</t>
  </si>
  <si>
    <t>11CD03E169_4</t>
  </si>
  <si>
    <t>11CD03M001_4</t>
  </si>
  <si>
    <t>11CD03M002_4</t>
  </si>
  <si>
    <t>11CD03N001_4</t>
  </si>
  <si>
    <t>13C001O006_4</t>
  </si>
  <si>
    <t>13C001O008_4</t>
  </si>
  <si>
    <t>13C001M001_4</t>
  </si>
  <si>
    <t>13C001M002_4</t>
  </si>
  <si>
    <t>13C001N001_4</t>
  </si>
  <si>
    <t>13PDEAO009_4</t>
  </si>
  <si>
    <t>13PDEAM001_4</t>
  </si>
  <si>
    <t>13PDEAM002_4</t>
  </si>
  <si>
    <t>13PDEAN001_4</t>
  </si>
  <si>
    <t>13PDVAG076_4</t>
  </si>
  <si>
    <t>13PDVAM001_4</t>
  </si>
  <si>
    <t>13PDVAM002_4</t>
  </si>
  <si>
    <t>13PDVAN001_4</t>
  </si>
  <si>
    <t>15C006U009_4</t>
  </si>
  <si>
    <t>16C000D001_4</t>
  </si>
  <si>
    <t>16C000D002_4</t>
  </si>
  <si>
    <t>25C001E171_4</t>
  </si>
  <si>
    <t>25C001O010_4</t>
  </si>
  <si>
    <t>25C001N001_4</t>
  </si>
  <si>
    <t>25C001M001_4</t>
  </si>
  <si>
    <t>25C001M002_4</t>
  </si>
  <si>
    <t>26C001E017_4</t>
  </si>
  <si>
    <t>26C001E172_4</t>
  </si>
  <si>
    <t>26C001E173_4</t>
  </si>
  <si>
    <t>26C001E174_4</t>
  </si>
  <si>
    <t>26C001M001_4</t>
  </si>
  <si>
    <t>26C001M002_4</t>
  </si>
  <si>
    <t>26C001N001_4</t>
  </si>
  <si>
    <t>26CD01G077_4</t>
  </si>
  <si>
    <t>26CD01M001_4</t>
  </si>
  <si>
    <t>26CD01M002_4</t>
  </si>
  <si>
    <t>26CD01N001_4</t>
  </si>
  <si>
    <t>26PDIAP022_4</t>
  </si>
  <si>
    <t>26PDIAM001_4</t>
  </si>
  <si>
    <t>26PDIAM002_4</t>
  </si>
  <si>
    <t>26PDIAN001_4</t>
  </si>
  <si>
    <t>26PDSPN001_4</t>
  </si>
  <si>
    <t>26PDSPE066_4</t>
  </si>
  <si>
    <t>26PDSPE173_4</t>
  </si>
  <si>
    <t>26PDSPM001_4</t>
  </si>
  <si>
    <t>26PDSPM002_4</t>
  </si>
  <si>
    <t>31C000E175_4</t>
  </si>
  <si>
    <t>31C000S012_4</t>
  </si>
  <si>
    <t>31C000S051_4</t>
  </si>
  <si>
    <t>31C000S057_4</t>
  </si>
  <si>
    <t>31C000U014_4</t>
  </si>
  <si>
    <t>31C000M001_4</t>
  </si>
  <si>
    <t>31C000M002_4</t>
  </si>
  <si>
    <t>31C000N001_4</t>
  </si>
  <si>
    <t>31PDMPE048_4</t>
  </si>
  <si>
    <t>31PDMPM001_4</t>
  </si>
  <si>
    <t>31PDMPM002_4</t>
  </si>
  <si>
    <t>31PDMPN001_4</t>
  </si>
  <si>
    <t>31PFMAE177_4</t>
  </si>
  <si>
    <t>31PFMAM001_4</t>
  </si>
  <si>
    <t>31PFMAM002_4</t>
  </si>
  <si>
    <t>31PFMAN001_4</t>
  </si>
  <si>
    <t>31PFMEE177_4</t>
  </si>
  <si>
    <t>31PFMEM001_4</t>
  </si>
  <si>
    <t>31PFMEM002_4</t>
  </si>
  <si>
    <t>31PFMEN001_4</t>
  </si>
  <si>
    <t>31PFPCU036_4</t>
  </si>
  <si>
    <t>31PFPCM001_4</t>
  </si>
  <si>
    <t>31PFPCM002_4</t>
  </si>
  <si>
    <t>31PFPCN001_4</t>
  </si>
  <si>
    <t>33C001E178_4</t>
  </si>
  <si>
    <t>33C001M001_4</t>
  </si>
  <si>
    <t>33C001M002_4</t>
  </si>
  <si>
    <t>33C001N001_4</t>
  </si>
  <si>
    <t>33C001S022_4</t>
  </si>
  <si>
    <t>33C001S023_4</t>
  </si>
  <si>
    <t>33C001S054_4</t>
  </si>
  <si>
    <t>33PDCLE199_4</t>
  </si>
  <si>
    <t>33PDITE100_4</t>
  </si>
  <si>
    <t>33PDITM001_4</t>
  </si>
  <si>
    <t>33PDITM002_4</t>
  </si>
  <si>
    <t>33PDITN001_4</t>
  </si>
  <si>
    <t>34C001N005_4</t>
  </si>
  <si>
    <t>34C001M001_4</t>
  </si>
  <si>
    <t>34C001M002_4</t>
  </si>
  <si>
    <t>34C001N001_4</t>
  </si>
  <si>
    <t>34PDHBN005_4</t>
  </si>
  <si>
    <t>34PDHBM001_4</t>
  </si>
  <si>
    <t>34PDHBM002_4</t>
  </si>
  <si>
    <t>34PDHBN001_4</t>
  </si>
  <si>
    <t>35C001E179_4</t>
  </si>
  <si>
    <t>35C001S223_4</t>
  </si>
  <si>
    <t>35C001M001_4</t>
  </si>
  <si>
    <t>35C001M002_4</t>
  </si>
  <si>
    <t>35C001N001_4</t>
  </si>
  <si>
    <t>36C001E086_4</t>
  </si>
  <si>
    <t>36C001E116_4</t>
  </si>
  <si>
    <t>36C001E180_4</t>
  </si>
  <si>
    <t>36C001M001_4</t>
  </si>
  <si>
    <t>36C001M002_4</t>
  </si>
  <si>
    <t>36C001N001_4</t>
  </si>
  <si>
    <t>36C001S224_4</t>
  </si>
  <si>
    <t>36C001U041_4</t>
  </si>
  <si>
    <t>36CD01E153_4</t>
  </si>
  <si>
    <t>36CD01M001_4</t>
  </si>
  <si>
    <t>36CD01M002_4</t>
  </si>
  <si>
    <t>36CD01N001_4</t>
  </si>
  <si>
    <t>36CDESE181_4</t>
  </si>
  <si>
    <t>36CDESM001_4</t>
  </si>
  <si>
    <t>36CDESM002_4</t>
  </si>
  <si>
    <t>36CDESN001_4</t>
  </si>
  <si>
    <t>36PDIDE182_4</t>
  </si>
  <si>
    <t>36PDIDE197_4</t>
  </si>
  <si>
    <t>36PDIDM001_4</t>
  </si>
  <si>
    <t>36PDIDM002_4</t>
  </si>
  <si>
    <t>36PDIDN001_4</t>
  </si>
  <si>
    <t>36PDIDU042_4</t>
  </si>
  <si>
    <t>36PDIEE086_4</t>
  </si>
  <si>
    <t>36PDIEM001_4</t>
  </si>
  <si>
    <t>36PDIEM002_4</t>
  </si>
  <si>
    <t>36PDIEN001_4</t>
  </si>
  <si>
    <t>36PFEGE161_4</t>
  </si>
  <si>
    <t>36PFEGM001_4</t>
  </si>
  <si>
    <t>36PFEGM002_4</t>
  </si>
  <si>
    <t>36PFEGN001_4</t>
  </si>
  <si>
    <t>36PFEGS210_4</t>
  </si>
  <si>
    <t>36PFEGS225_4</t>
  </si>
  <si>
    <t>36PFEGS226_4</t>
  </si>
  <si>
    <t>36PFEGS227_4</t>
  </si>
  <si>
    <t>36PFEGU043_4</t>
  </si>
  <si>
    <t>36PFEGU044_4</t>
  </si>
  <si>
    <t>38C001E183_4</t>
  </si>
  <si>
    <t>38C001S056_4</t>
  </si>
  <si>
    <t>38C001P003_4</t>
  </si>
  <si>
    <t>38C001M001_4</t>
  </si>
  <si>
    <t>38C001N001_4</t>
  </si>
  <si>
    <t>38C001M002_4</t>
  </si>
  <si>
    <t>41PDIPM001_4</t>
  </si>
  <si>
    <t>41PDIPM002_4</t>
  </si>
  <si>
    <t>41PDIPP051_4</t>
  </si>
  <si>
    <t>01C001M001_5</t>
  </si>
  <si>
    <t>01C001M002_5</t>
  </si>
  <si>
    <t>01C001N001_5</t>
  </si>
  <si>
    <t>01CD03E065_5</t>
  </si>
  <si>
    <t>01CD03M001_5</t>
  </si>
  <si>
    <t>01CD03M002_5</t>
  </si>
  <si>
    <t>01CD03N001_5</t>
  </si>
  <si>
    <t>01CD06E005_5</t>
  </si>
  <si>
    <t>01CD06E157_5</t>
  </si>
  <si>
    <t>01CD06M001_5</t>
  </si>
  <si>
    <t>01CD06M002_5</t>
  </si>
  <si>
    <t>01CD06N001_5</t>
  </si>
  <si>
    <t>01P0ESP054_5</t>
  </si>
  <si>
    <t>01P0ESM001_5</t>
  </si>
  <si>
    <t>01P0ESM002_5</t>
  </si>
  <si>
    <t>01P0ESN001_5</t>
  </si>
  <si>
    <t>02C001M001_5</t>
  </si>
  <si>
    <t>02C001M002_5</t>
  </si>
  <si>
    <t>02C001P055_5</t>
  </si>
  <si>
    <t>02C001N001_5</t>
  </si>
  <si>
    <t>02C001S005_5</t>
  </si>
  <si>
    <t>02C001U019_5</t>
  </si>
  <si>
    <t>02CD01E185_5</t>
  </si>
  <si>
    <t>02CD01E186_5</t>
  </si>
  <si>
    <t>02CD01E187_5</t>
  </si>
  <si>
    <t>02CD01E188_5</t>
  </si>
  <si>
    <t>02CD01E189_5</t>
  </si>
  <si>
    <t>02CD01E190_5</t>
  </si>
  <si>
    <t>02CD01E198_5</t>
  </si>
  <si>
    <t>02CD01F037_5</t>
  </si>
  <si>
    <t>02CD01K023_5</t>
  </si>
  <si>
    <t>02CD01K026_5</t>
  </si>
  <si>
    <t>02CD01K027_5</t>
  </si>
  <si>
    <t>02CD01M001_5</t>
  </si>
  <si>
    <t>02CD01M002_5</t>
  </si>
  <si>
    <t>02CD01N001_5</t>
  </si>
  <si>
    <t>02CD01R002_5</t>
  </si>
  <si>
    <t>02CD01S229_5</t>
  </si>
  <si>
    <t>02CD01S230_5</t>
  </si>
  <si>
    <t>02CD01U048_5</t>
  </si>
  <si>
    <t>02CD02E185_5</t>
  </si>
  <si>
    <t>02CD02E186_5</t>
  </si>
  <si>
    <t>02CD02E187_5</t>
  </si>
  <si>
    <t>02CD02E188_5</t>
  </si>
  <si>
    <t>02CD02E198_5</t>
  </si>
  <si>
    <t>02CD02F037_5</t>
  </si>
  <si>
    <t>02CD02K023_5</t>
  </si>
  <si>
    <t>02CD02K026_5</t>
  </si>
  <si>
    <t>02CD02K027_5</t>
  </si>
  <si>
    <t>02CD02M001_5</t>
  </si>
  <si>
    <t>02CD02M002_5</t>
  </si>
  <si>
    <t>02CD02N001_5</t>
  </si>
  <si>
    <t>02CD02R002_5</t>
  </si>
  <si>
    <t>02CD02S229_5</t>
  </si>
  <si>
    <t>02CD02S230_5</t>
  </si>
  <si>
    <t>02CD03E185_5</t>
  </si>
  <si>
    <t>02CD03E186_5</t>
  </si>
  <si>
    <t>02CD03E187_5</t>
  </si>
  <si>
    <t>02CD03E190_5</t>
  </si>
  <si>
    <t>02CD03E189_5</t>
  </si>
  <si>
    <t>02CD03E198_5</t>
  </si>
  <si>
    <t>02CD03F037_5</t>
  </si>
  <si>
    <t>02CD03K023_5</t>
  </si>
  <si>
    <t>02CD03K026_5</t>
  </si>
  <si>
    <t>02CD03K027_5</t>
  </si>
  <si>
    <t>02CD03N001_5</t>
  </si>
  <si>
    <t>02CD03R002_5</t>
  </si>
  <si>
    <t>02CD03S230_5</t>
  </si>
  <si>
    <t>02CD03S235_5</t>
  </si>
  <si>
    <t>02CD03E188_5</t>
  </si>
  <si>
    <t>02CD03M001_5</t>
  </si>
  <si>
    <t>02CD03M002_5</t>
  </si>
  <si>
    <t>02CD03S234_5</t>
  </si>
  <si>
    <t>02CD04E185_5</t>
  </si>
  <si>
    <t>02CD04E186_5</t>
  </si>
  <si>
    <t>02CD04E187_5</t>
  </si>
  <si>
    <t>02CD04E188_5</t>
  </si>
  <si>
    <t>02CD04E189_5</t>
  </si>
  <si>
    <t>02CD04E190_5</t>
  </si>
  <si>
    <t>02CD04E198_5</t>
  </si>
  <si>
    <t>02CD04F037_5</t>
  </si>
  <si>
    <t>02CD04K023_5</t>
  </si>
  <si>
    <t>02CD04K026_5</t>
  </si>
  <si>
    <t>02CD04K027_5</t>
  </si>
  <si>
    <t>02CD04M001_5</t>
  </si>
  <si>
    <t>02CD04M002_5</t>
  </si>
  <si>
    <t>02CD04N001_5</t>
  </si>
  <si>
    <t>02CD04R002_5</t>
  </si>
  <si>
    <t>02CD04S230_5</t>
  </si>
  <si>
    <t>02CD04S234_5</t>
  </si>
  <si>
    <t>02CD04U048_5</t>
  </si>
  <si>
    <t>02CD05E185_5</t>
  </si>
  <si>
    <t>02CD05E186_5</t>
  </si>
  <si>
    <t>02CD05E187_5</t>
  </si>
  <si>
    <t>02CD05E188_5</t>
  </si>
  <si>
    <t>02CD05E189_5</t>
  </si>
  <si>
    <t>02CD05E190_5</t>
  </si>
  <si>
    <t>02CD05E198_5</t>
  </si>
  <si>
    <t>02CD05F037_5</t>
  </si>
  <si>
    <t>02CD05K023_5</t>
  </si>
  <si>
    <t>02CD05K026_5</t>
  </si>
  <si>
    <t>02CD05K027_5</t>
  </si>
  <si>
    <t>02CD05M001_5</t>
  </si>
  <si>
    <t>02CD05M002_5</t>
  </si>
  <si>
    <t>02CD05N001_5</t>
  </si>
  <si>
    <t>02CD05R002_5</t>
  </si>
  <si>
    <t>02CD05S234_5</t>
  </si>
  <si>
    <t>02CD05U048_5</t>
  </si>
  <si>
    <t>02CD06E185_5</t>
  </si>
  <si>
    <t>02CD06E186_5</t>
  </si>
  <si>
    <t>02CD06E187_5</t>
  </si>
  <si>
    <t>02CD06E188_5</t>
  </si>
  <si>
    <t>02CD06E189_5</t>
  </si>
  <si>
    <t>02CD06E190_5</t>
  </si>
  <si>
    <t>02CD06E198_5</t>
  </si>
  <si>
    <t>02CD06F037_5</t>
  </si>
  <si>
    <t>02CD06K023_5</t>
  </si>
  <si>
    <t>02CD06K026_5</t>
  </si>
  <si>
    <t>02CD06K027_5</t>
  </si>
  <si>
    <t>02CD06M001_5</t>
  </si>
  <si>
    <t>02CD06M002_5</t>
  </si>
  <si>
    <t>02CD06N001_5</t>
  </si>
  <si>
    <t>02CD06R002_5</t>
  </si>
  <si>
    <t>02CD06S230_5</t>
  </si>
  <si>
    <t>02CD06S232_5</t>
  </si>
  <si>
    <t>02CD06U048_5</t>
  </si>
  <si>
    <t>02CD07E185_5</t>
  </si>
  <si>
    <t>02CD07E186_5</t>
  </si>
  <si>
    <t>02CD07E187_5</t>
  </si>
  <si>
    <t>02CD07E188_5</t>
  </si>
  <si>
    <t>02CD07E189_5</t>
  </si>
  <si>
    <t>02CD07E190_5</t>
  </si>
  <si>
    <t>02CD07E198_5</t>
  </si>
  <si>
    <t>02CD07F037_5</t>
  </si>
  <si>
    <t>02CD07K023_5</t>
  </si>
  <si>
    <t>02CD07K026_5</t>
  </si>
  <si>
    <t>02CD07K027_5</t>
  </si>
  <si>
    <t>02CD07M001_5</t>
  </si>
  <si>
    <t>02CD07M002_5</t>
  </si>
  <si>
    <t>02CD07N001_5</t>
  </si>
  <si>
    <t>02CD07R002_5</t>
  </si>
  <si>
    <t>02CD07S229_5</t>
  </si>
  <si>
    <t>02CD07S230_5</t>
  </si>
  <si>
    <t>02CD07U048_5</t>
  </si>
  <si>
    <t>02CD08E185_5</t>
  </si>
  <si>
    <t>02CD08E186_5</t>
  </si>
  <si>
    <t>02CD08E187_5</t>
  </si>
  <si>
    <t>02CD08E188_5</t>
  </si>
  <si>
    <t>02CD08E189_5</t>
  </si>
  <si>
    <t>02CD08E190_5</t>
  </si>
  <si>
    <t>02CD08E198_5</t>
  </si>
  <si>
    <t>02CD08F037_5</t>
  </si>
  <si>
    <t>02CD08K023_5</t>
  </si>
  <si>
    <t>02CD08K026_5</t>
  </si>
  <si>
    <t>02CD08K027_5</t>
  </si>
  <si>
    <t>02CD08M001_5</t>
  </si>
  <si>
    <t>02CD08M002_5</t>
  </si>
  <si>
    <t>02CD08N001_5</t>
  </si>
  <si>
    <t>02CD08R002_5</t>
  </si>
  <si>
    <t>02CD08S229_5</t>
  </si>
  <si>
    <t>02CD08S230_5</t>
  </si>
  <si>
    <t>02CD08U048_5</t>
  </si>
  <si>
    <t>02CD09E185_5</t>
  </si>
  <si>
    <t>02CD09E186_5</t>
  </si>
  <si>
    <t>02CD09E187_5</t>
  </si>
  <si>
    <t>02CD09E188_5</t>
  </si>
  <si>
    <t>02CD09E189_5</t>
  </si>
  <si>
    <t>02CD09E190_5</t>
  </si>
  <si>
    <t>02CD09E198_5</t>
  </si>
  <si>
    <t>02CD09F037_5</t>
  </si>
  <si>
    <t>02CD09K023_5</t>
  </si>
  <si>
    <t>02CD09K026_5</t>
  </si>
  <si>
    <t>02CD09K027_5</t>
  </si>
  <si>
    <t>02CD09M001_5</t>
  </si>
  <si>
    <t>02CD09M002_5</t>
  </si>
  <si>
    <t>02CD09N001_5</t>
  </si>
  <si>
    <t>02CD09R002_5</t>
  </si>
  <si>
    <t>02CD09S229_5</t>
  </si>
  <si>
    <t>02CD09S230_5</t>
  </si>
  <si>
    <t>02CD09U048_5</t>
  </si>
  <si>
    <t>02CD10E185_5</t>
  </si>
  <si>
    <t>02CD10E186_5</t>
  </si>
  <si>
    <t>02CD10E187_5</t>
  </si>
  <si>
    <t>02CD10E188_5</t>
  </si>
  <si>
    <t>02CD10E189_5</t>
  </si>
  <si>
    <t>02CD10E190_5</t>
  </si>
  <si>
    <t>02CD10E198_5</t>
  </si>
  <si>
    <t>02CD10F037_5</t>
  </si>
  <si>
    <t>02CD10K023_5</t>
  </si>
  <si>
    <t>02CD10K026_5</t>
  </si>
  <si>
    <t>02CD10K027_5</t>
  </si>
  <si>
    <t>02CD10M001_5</t>
  </si>
  <si>
    <t>02CD10M002_5</t>
  </si>
  <si>
    <t>02CD10N001_5</t>
  </si>
  <si>
    <t>02CD10R002_5</t>
  </si>
  <si>
    <t>02CD10S230_5</t>
  </si>
  <si>
    <t>02CD10S231_5</t>
  </si>
  <si>
    <t>02CD10S232_5</t>
  </si>
  <si>
    <t>02CD10S233_5</t>
  </si>
  <si>
    <t>02CD10S234_5</t>
  </si>
  <si>
    <t>02CD10S235_5</t>
  </si>
  <si>
    <t>02CD10U048_5</t>
  </si>
  <si>
    <t>02CD11E185_5</t>
  </si>
  <si>
    <t>02CD11E186_5</t>
  </si>
  <si>
    <t>02CD11E187_5</t>
  </si>
  <si>
    <t>02CD11E188_5</t>
  </si>
  <si>
    <t>02CD11E189_5</t>
  </si>
  <si>
    <t>02CD11E190_5</t>
  </si>
  <si>
    <t>02CD11E198_5</t>
  </si>
  <si>
    <t>02CD11F037_5</t>
  </si>
  <si>
    <t>02CD11K023_5</t>
  </si>
  <si>
    <t>02CD11K026_5</t>
  </si>
  <si>
    <t>02CD11K027_5</t>
  </si>
  <si>
    <t>02CD11M001_5</t>
  </si>
  <si>
    <t>02CD11M002_5</t>
  </si>
  <si>
    <t>02CD11R002_5</t>
  </si>
  <si>
    <t>02CD11S229_5</t>
  </si>
  <si>
    <t>02CD11S233_5</t>
  </si>
  <si>
    <t>02CD11N001_5</t>
  </si>
  <si>
    <t>02CD12E185_5</t>
  </si>
  <si>
    <t>02CD12E186_5</t>
  </si>
  <si>
    <t>02CD12E187_5</t>
  </si>
  <si>
    <t>02CD12E188_5</t>
  </si>
  <si>
    <t>02CD12E189_5</t>
  </si>
  <si>
    <t>02CD12E190_5</t>
  </si>
  <si>
    <t>02CD12E198_5</t>
  </si>
  <si>
    <t>02CD12F037_5</t>
  </si>
  <si>
    <t>02CD12K023_5</t>
  </si>
  <si>
    <t>02CD12K026_5</t>
  </si>
  <si>
    <t>02CD12K027_5</t>
  </si>
  <si>
    <t>02CD12N001_5</t>
  </si>
  <si>
    <t>02CD12R002_5</t>
  </si>
  <si>
    <t>02CD12S231_5</t>
  </si>
  <si>
    <t>02CD12S233_5</t>
  </si>
  <si>
    <t>02CD12M001_5</t>
  </si>
  <si>
    <t>02CD12M002_5</t>
  </si>
  <si>
    <t>02CD12U048_5</t>
  </si>
  <si>
    <t>02CD13E185_5</t>
  </si>
  <si>
    <t>02CD13E186_5</t>
  </si>
  <si>
    <t>02CD13E187_5</t>
  </si>
  <si>
    <t>02CD13E188_5</t>
  </si>
  <si>
    <t>02CD13E189_5</t>
  </si>
  <si>
    <t>02CD13E190_5</t>
  </si>
  <si>
    <t>02CD13E198_5</t>
  </si>
  <si>
    <t>02CD13F037_5</t>
  </si>
  <si>
    <t>02CD13K023_5</t>
  </si>
  <si>
    <t>02CD13K026_5</t>
  </si>
  <si>
    <t>02CD13K027_5</t>
  </si>
  <si>
    <t>02CD13M001_5</t>
  </si>
  <si>
    <t>02CD13M002_5</t>
  </si>
  <si>
    <t>02CD13N001_5</t>
  </si>
  <si>
    <t>02CD13R002_5</t>
  </si>
  <si>
    <t>02CD13U048_5</t>
  </si>
  <si>
    <t>02CD14E185_5</t>
  </si>
  <si>
    <t>02CD14E186_5</t>
  </si>
  <si>
    <t>02CD14E187_5</t>
  </si>
  <si>
    <t>02CD14E188_5</t>
  </si>
  <si>
    <t>02CD14E189_5</t>
  </si>
  <si>
    <t>02CD14E190_5</t>
  </si>
  <si>
    <t>02CD14E198_5</t>
  </si>
  <si>
    <t>02CD14F037_5</t>
  </si>
  <si>
    <t>02CD14K023_5</t>
  </si>
  <si>
    <t>02CD14K026_5</t>
  </si>
  <si>
    <t>02CD14K027_5</t>
  </si>
  <si>
    <t>02CD14M001_5</t>
  </si>
  <si>
    <t>02CD14M002_5</t>
  </si>
  <si>
    <t>02CD14N001_5</t>
  </si>
  <si>
    <t>02CD14R002_5</t>
  </si>
  <si>
    <t>02CD14S229_5</t>
  </si>
  <si>
    <t>02CD14S231_5</t>
  </si>
  <si>
    <t>02CD14S233_5</t>
  </si>
  <si>
    <t>02CD14S234_5</t>
  </si>
  <si>
    <t>02CD14S235_5</t>
  </si>
  <si>
    <t>02CD14U048_5</t>
  </si>
  <si>
    <t>02CD15E185_5</t>
  </si>
  <si>
    <t>02CD15E186_5</t>
  </si>
  <si>
    <t>02CD15E187_5</t>
  </si>
  <si>
    <t>02CD15E188_5</t>
  </si>
  <si>
    <t>02CD15E189_5</t>
  </si>
  <si>
    <t>02CD15E190_5</t>
  </si>
  <si>
    <t>02CD15E198_5</t>
  </si>
  <si>
    <t>02CD15F037_5</t>
  </si>
  <si>
    <t>02CD15K023_5</t>
  </si>
  <si>
    <t>02CD15K026_5</t>
  </si>
  <si>
    <t>02CD15K027_5</t>
  </si>
  <si>
    <t>02CD15M001_5</t>
  </si>
  <si>
    <t>02CD15M002_5</t>
  </si>
  <si>
    <t>02CD15N001_5</t>
  </si>
  <si>
    <t>02CD15R002_5</t>
  </si>
  <si>
    <t>02CD15S229_5</t>
  </si>
  <si>
    <t>02CD15S230_5</t>
  </si>
  <si>
    <t>02CD15S232_5</t>
  </si>
  <si>
    <t>02CD15S233_5</t>
  </si>
  <si>
    <t>02CD15S235_5</t>
  </si>
  <si>
    <t>02CD15U048_5</t>
  </si>
  <si>
    <t>02CD16E185_5</t>
  </si>
  <si>
    <t>02CD16E186_5</t>
  </si>
  <si>
    <t>02CD16E187_5</t>
  </si>
  <si>
    <t>02CD16E188_5</t>
  </si>
  <si>
    <t>02CD16E189_5</t>
  </si>
  <si>
    <t>02CD16E190_5</t>
  </si>
  <si>
    <t>02CD16E198_5</t>
  </si>
  <si>
    <t>02CD16F037_5</t>
  </si>
  <si>
    <t>02CD16K023_5</t>
  </si>
  <si>
    <t>02CD16K026_5</t>
  </si>
  <si>
    <t>02CD16K027_5</t>
  </si>
  <si>
    <t>02CD16M001_5</t>
  </si>
  <si>
    <t>02CD16M002_5</t>
  </si>
  <si>
    <t>02CD16N001_5</t>
  </si>
  <si>
    <t>02CD16R002_5</t>
  </si>
  <si>
    <t>02CD16S230_5</t>
  </si>
  <si>
    <t>02CD16S231_5</t>
  </si>
  <si>
    <t>02CD16U048_5</t>
  </si>
  <si>
    <t>02CDBPM001_5</t>
  </si>
  <si>
    <t>02CDBPE097_5</t>
  </si>
  <si>
    <t>02OD04M002_5</t>
  </si>
  <si>
    <t>02OD04E003_5</t>
  </si>
  <si>
    <t>02OD04N001_5</t>
  </si>
  <si>
    <t>02OD04M001_5</t>
  </si>
  <si>
    <t>02OD06P017_5</t>
  </si>
  <si>
    <t>02OD06M001_5</t>
  </si>
  <si>
    <t>02OD06M002_5</t>
  </si>
  <si>
    <t>02OD06N001_5</t>
  </si>
  <si>
    <t>02PDAVM001_5</t>
  </si>
  <si>
    <t>02PDAVM002_5</t>
  </si>
  <si>
    <t>02PDAVE109_5</t>
  </si>
  <si>
    <t>02PDDPE158_5</t>
  </si>
  <si>
    <t>02PDDPM001_5</t>
  </si>
  <si>
    <t>02PDDPM002_5</t>
  </si>
  <si>
    <t>02PDDPN001_5</t>
  </si>
  <si>
    <t>03C001G073_5</t>
  </si>
  <si>
    <t>03C001M001_5</t>
  </si>
  <si>
    <t>03C001M002_5</t>
  </si>
  <si>
    <t>03C001N001_5</t>
  </si>
  <si>
    <t>03PDIVM001_5</t>
  </si>
  <si>
    <t>03PDIVM002_5</t>
  </si>
  <si>
    <t>03PDIVN001_5</t>
  </si>
  <si>
    <t>03PDIVS027_5</t>
  </si>
  <si>
    <t>03PDIVS061_5</t>
  </si>
  <si>
    <t>04C001F034_5</t>
  </si>
  <si>
    <t>04C001F036_5</t>
  </si>
  <si>
    <t>04C001G074_5</t>
  </si>
  <si>
    <t>04C001N001_5</t>
  </si>
  <si>
    <t>04C001P016_5</t>
  </si>
  <si>
    <t>04C001M001_5</t>
  </si>
  <si>
    <t>04C001M002_5</t>
  </si>
  <si>
    <t>04P0DER001_5</t>
  </si>
  <si>
    <t>04P0DSF006_5</t>
  </si>
  <si>
    <t>04P0DSM001_5</t>
  </si>
  <si>
    <t>04P0DSM002_5</t>
  </si>
  <si>
    <t>04P0DSN001_5</t>
  </si>
  <si>
    <t>05C001F005_5</t>
  </si>
  <si>
    <t>05C001M001_5</t>
  </si>
  <si>
    <t>05C001M002_5</t>
  </si>
  <si>
    <t>05C001N001_5</t>
  </si>
  <si>
    <t>05P0PTF022_5</t>
  </si>
  <si>
    <t>05P0PTM001_5</t>
  </si>
  <si>
    <t>05P0PTM002_5</t>
  </si>
  <si>
    <t>05P0PTN001_5</t>
  </si>
  <si>
    <t>06C001P005_5</t>
  </si>
  <si>
    <t>06C001E022_5</t>
  </si>
  <si>
    <t>06C001E107_5</t>
  </si>
  <si>
    <t>06C001E159_5</t>
  </si>
  <si>
    <t>06C001G013_5</t>
  </si>
  <si>
    <t>06C001M001_5</t>
  </si>
  <si>
    <t>06C001M002_5</t>
  </si>
  <si>
    <t>06C001N001_5</t>
  </si>
  <si>
    <t>06C001P056_5</t>
  </si>
  <si>
    <t>06CD03M001_5</t>
  </si>
  <si>
    <t>06CD03M002_5</t>
  </si>
  <si>
    <t>06CD03N001_5</t>
  </si>
  <si>
    <t>06CD03K024_5</t>
  </si>
  <si>
    <t>06CD03K025_5</t>
  </si>
  <si>
    <t>06CD03E160_5</t>
  </si>
  <si>
    <t>06CD03E184_5</t>
  </si>
  <si>
    <t>06CD05E090_5</t>
  </si>
  <si>
    <t>06CD05N001_5</t>
  </si>
  <si>
    <t>06P0FAE006_5</t>
  </si>
  <si>
    <t>06P0FAS034_5</t>
  </si>
  <si>
    <t>06P0FAS036_5</t>
  </si>
  <si>
    <t>06P0FAU045_5</t>
  </si>
  <si>
    <t>06PDPAE154_5</t>
  </si>
  <si>
    <t>06PDPAM001_5</t>
  </si>
  <si>
    <t>06PDPAM002_5</t>
  </si>
  <si>
    <t>06PDPAN001_5</t>
  </si>
  <si>
    <t>07C001E093_5</t>
  </si>
  <si>
    <t>07C001K008_5</t>
  </si>
  <si>
    <t>07C001K020_5</t>
  </si>
  <si>
    <t>07C001K021_5</t>
  </si>
  <si>
    <t>07C001K022_5</t>
  </si>
  <si>
    <t>07C001M001_5</t>
  </si>
  <si>
    <t>07C001M002_5</t>
  </si>
  <si>
    <t>07C001N001_5</t>
  </si>
  <si>
    <t>07C001U046_5</t>
  </si>
  <si>
    <t>07CD01B001_5</t>
  </si>
  <si>
    <t>07CD01M001_5</t>
  </si>
  <si>
    <t>07CD01M002_5</t>
  </si>
  <si>
    <t>07CD01N001_5</t>
  </si>
  <si>
    <t>07PDIFM001_5</t>
  </si>
  <si>
    <t>07PDIFM002_5</t>
  </si>
  <si>
    <t>07PDIFN001_5</t>
  </si>
  <si>
    <t>07PDIFK012_5</t>
  </si>
  <si>
    <t>07PDISE067_5</t>
  </si>
  <si>
    <t>07PDISM001_5</t>
  </si>
  <si>
    <t>07PDISM002_5</t>
  </si>
  <si>
    <t>07PDISN001_5</t>
  </si>
  <si>
    <t>08C001E081_5</t>
  </si>
  <si>
    <t>08C001E161_5</t>
  </si>
  <si>
    <t>08C001E162_5</t>
  </si>
  <si>
    <t>08C001N001_5</t>
  </si>
  <si>
    <t>08C001S047_5</t>
  </si>
  <si>
    <t>08C001S220_5</t>
  </si>
  <si>
    <t>08C001S221_5</t>
  </si>
  <si>
    <t>08C001M001_5</t>
  </si>
  <si>
    <t>08C001M002_5</t>
  </si>
  <si>
    <t>08PDCPN001_5</t>
  </si>
  <si>
    <t>08PDCPP027_5</t>
  </si>
  <si>
    <t>08PDCPM001_5</t>
  </si>
  <si>
    <t>08PDCPM002_5</t>
  </si>
  <si>
    <t>08PDCPU038_5</t>
  </si>
  <si>
    <t>08PDDFE163_5</t>
  </si>
  <si>
    <t>08PDDFE164_5</t>
  </si>
  <si>
    <t>08PDDFE165_5</t>
  </si>
  <si>
    <t>08PDDFE166_5</t>
  </si>
  <si>
    <t>08PDDFM001_5</t>
  </si>
  <si>
    <t>08PDDFM002_5</t>
  </si>
  <si>
    <t>08PDDFN001_5</t>
  </si>
  <si>
    <t>08PDDFS035_5</t>
  </si>
  <si>
    <t>08PDDFS066_5</t>
  </si>
  <si>
    <t>08PDDFS221_5</t>
  </si>
  <si>
    <t>08PDDFU032_5</t>
  </si>
  <si>
    <t>08PDDFU037_5</t>
  </si>
  <si>
    <t>08PDDFS010_5</t>
  </si>
  <si>
    <t>08PDIIE165_5</t>
  </si>
  <si>
    <t>08PDIIM001_5</t>
  </si>
  <si>
    <t>08PDIIM002_5</t>
  </si>
  <si>
    <t>08PDIIN001_5</t>
  </si>
  <si>
    <t>08PDIIP031_5</t>
  </si>
  <si>
    <t>08PDIJE193_5</t>
  </si>
  <si>
    <t>08PDIJM001_5</t>
  </si>
  <si>
    <t>08PDIJM002_5</t>
  </si>
  <si>
    <t>08PDIJN001_5</t>
  </si>
  <si>
    <t>08PDIJS004_5</t>
  </si>
  <si>
    <t>08PDIJS025_5</t>
  </si>
  <si>
    <t>08PDPSM001_5</t>
  </si>
  <si>
    <t>08PDPSM002_5</t>
  </si>
  <si>
    <t>08PDPSN001_5</t>
  </si>
  <si>
    <t>08PDPSS053_5</t>
  </si>
  <si>
    <t>09C001E191_5</t>
  </si>
  <si>
    <t>09C001E192_5</t>
  </si>
  <si>
    <t>09C001M001_5</t>
  </si>
  <si>
    <t>09C001M002_5</t>
  </si>
  <si>
    <t>09C001N001_5</t>
  </si>
  <si>
    <t>09C001O004_5</t>
  </si>
  <si>
    <t>09C001O007_5</t>
  </si>
  <si>
    <t>09C001P014_5</t>
  </si>
  <si>
    <t>09C001P026_5</t>
  </si>
  <si>
    <t>09PDLRE195_5</t>
  </si>
  <si>
    <t>09PDLRJ001_5</t>
  </si>
  <si>
    <t>09PDLRM001_5</t>
  </si>
  <si>
    <t>09PDLRM002_5</t>
  </si>
  <si>
    <t>09PDLRN001_5</t>
  </si>
  <si>
    <t>09PDPAE195_5</t>
  </si>
  <si>
    <t>09PDPAJ001_5</t>
  </si>
  <si>
    <t>09PDPAM001_5</t>
  </si>
  <si>
    <t>09PDPAM002_5</t>
  </si>
  <si>
    <t>09PDPAN001_5</t>
  </si>
  <si>
    <t>09PDPPE195_5</t>
  </si>
  <si>
    <t>09PDPPJ001_5</t>
  </si>
  <si>
    <t>09PDPPM001_5</t>
  </si>
  <si>
    <t>09PDPPM002_5</t>
  </si>
  <si>
    <t>09PDPPN001_5</t>
  </si>
  <si>
    <t>09PECME077_5</t>
  </si>
  <si>
    <t>09PECMM001_5</t>
  </si>
  <si>
    <t>09PECMM002_5</t>
  </si>
  <si>
    <t>09PECMN001_5</t>
  </si>
  <si>
    <t>09PESME084_5</t>
  </si>
  <si>
    <t>09PESMM001_5</t>
  </si>
  <si>
    <t>09PESMM002_5</t>
  </si>
  <si>
    <t>09PESMN001_5</t>
  </si>
  <si>
    <t>09PFCHM001_5</t>
  </si>
  <si>
    <t>09PFCHM002_5</t>
  </si>
  <si>
    <t>09PFCHN001_5</t>
  </si>
  <si>
    <t>09PFCHE003_5</t>
  </si>
  <si>
    <t>09PFRCG010_5</t>
  </si>
  <si>
    <t>09PFRCN001_5</t>
  </si>
  <si>
    <t>09PFRCM002_5</t>
  </si>
  <si>
    <t>10C001E167_5</t>
  </si>
  <si>
    <t>10C001E196_5</t>
  </si>
  <si>
    <t>10C001M001_5</t>
  </si>
  <si>
    <t>10C001M002_5</t>
  </si>
  <si>
    <t>10C001N001_5</t>
  </si>
  <si>
    <t>10P0ACE196_5</t>
  </si>
  <si>
    <t>10P0TPU022_5</t>
  </si>
  <si>
    <t>10PDMBE042_5</t>
  </si>
  <si>
    <t>10PDMBM001_5</t>
  </si>
  <si>
    <t>10PDMBM002_5</t>
  </si>
  <si>
    <t>10PDMBN001_5</t>
  </si>
  <si>
    <t>10PDMEE042_5</t>
  </si>
  <si>
    <t>10PDMEU039_5</t>
  </si>
  <si>
    <t>10PDMEM001_5</t>
  </si>
  <si>
    <t>10PDMEM002_5</t>
  </si>
  <si>
    <t>10PDMEN001_5</t>
  </si>
  <si>
    <t>10PDORG005_5</t>
  </si>
  <si>
    <t>10PDORM001_5</t>
  </si>
  <si>
    <t>10PDORM002_5</t>
  </si>
  <si>
    <t>10PDORN001_5</t>
  </si>
  <si>
    <t>10PDRTE042_5</t>
  </si>
  <si>
    <t>10PDRTM001_5</t>
  </si>
  <si>
    <t>10PDRTM002_5</t>
  </si>
  <si>
    <t>10PDRTN001_5</t>
  </si>
  <si>
    <t>10PDTEE042_5</t>
  </si>
  <si>
    <t>10PDTEJ001_5</t>
  </si>
  <si>
    <t>10PDTEM001_5</t>
  </si>
  <si>
    <t>10PDTEM002_5</t>
  </si>
  <si>
    <t>10PDTEN001_5</t>
  </si>
  <si>
    <t>11C001M001_5</t>
  </si>
  <si>
    <t>11C001U047_5</t>
  </si>
  <si>
    <t>11C001N001_5</t>
  </si>
  <si>
    <t>11C001K019_5</t>
  </si>
  <si>
    <t>11C001E194_5</t>
  </si>
  <si>
    <t>11C001E168_5</t>
  </si>
  <si>
    <t>11C001E169_5</t>
  </si>
  <si>
    <t>11C001M002_5</t>
  </si>
  <si>
    <t>11CD01E026_5</t>
  </si>
  <si>
    <t>11CD01E170_5</t>
  </si>
  <si>
    <t>11CD01U040_5</t>
  </si>
  <si>
    <t>11CD01N001_5</t>
  </si>
  <si>
    <t>11CD01M001_5</t>
  </si>
  <si>
    <t>11CD01M002_5</t>
  </si>
  <si>
    <t>11CD02M001_5</t>
  </si>
  <si>
    <t>11CD02E169_5</t>
  </si>
  <si>
    <t>11CD02E026_5</t>
  </si>
  <si>
    <t>11CD02N001_5</t>
  </si>
  <si>
    <t>11CD02M002_5</t>
  </si>
  <si>
    <t>11CD03E169_5</t>
  </si>
  <si>
    <t>11CD03M001_5</t>
  </si>
  <si>
    <t>11CD03M002_5</t>
  </si>
  <si>
    <t>11CD03N001_5</t>
  </si>
  <si>
    <t>13C001O006_5</t>
  </si>
  <si>
    <t>13C001O008_5</t>
  </si>
  <si>
    <t>13C001M001_5</t>
  </si>
  <si>
    <t>13C001M002_5</t>
  </si>
  <si>
    <t>13C001N001_5</t>
  </si>
  <si>
    <t>13PDEAO009_5</t>
  </si>
  <si>
    <t>13PDEAM001_5</t>
  </si>
  <si>
    <t>13PDEAM002_5</t>
  </si>
  <si>
    <t>13PDEAN001_5</t>
  </si>
  <si>
    <t>13PDVAG076_5</t>
  </si>
  <si>
    <t>13PDVAM001_5</t>
  </si>
  <si>
    <t>13PDVAM002_5</t>
  </si>
  <si>
    <t>13PDVAN001_5</t>
  </si>
  <si>
    <t>15C006U009_5</t>
  </si>
  <si>
    <t>16C000D001_5</t>
  </si>
  <si>
    <t>16C000D002_5</t>
  </si>
  <si>
    <t>25C001E171_5</t>
  </si>
  <si>
    <t>25C001O010_5</t>
  </si>
  <si>
    <t>25C001N001_5</t>
  </si>
  <si>
    <t>25C001M001_5</t>
  </si>
  <si>
    <t>25C001M002_5</t>
  </si>
  <si>
    <t>26C001E017_5</t>
  </si>
  <si>
    <t>26C001E172_5</t>
  </si>
  <si>
    <t>26C001E173_5</t>
  </si>
  <si>
    <t>26C001E174_5</t>
  </si>
  <si>
    <t>26C001M001_5</t>
  </si>
  <si>
    <t>26C001M002_5</t>
  </si>
  <si>
    <t>26C001N001_5</t>
  </si>
  <si>
    <t>26CD01G077_5</t>
  </si>
  <si>
    <t>26CD01M001_5</t>
  </si>
  <si>
    <t>26CD01M002_5</t>
  </si>
  <si>
    <t>26CD01N001_5</t>
  </si>
  <si>
    <t>26PDIAP022_5</t>
  </si>
  <si>
    <t>26PDIAM001_5</t>
  </si>
  <si>
    <t>26PDIAM002_5</t>
  </si>
  <si>
    <t>26PDIAN001_5</t>
  </si>
  <si>
    <t>26PDSPN001_5</t>
  </si>
  <si>
    <t>26PDSPE066_5</t>
  </si>
  <si>
    <t>26PDSPE173_5</t>
  </si>
  <si>
    <t>26PDSPM001_5</t>
  </si>
  <si>
    <t>26PDSPM002_5</t>
  </si>
  <si>
    <t>31C000E175_5</t>
  </si>
  <si>
    <t>31C000S012_5</t>
  </si>
  <si>
    <t>31C000S051_5</t>
  </si>
  <si>
    <t>31C000S057_5</t>
  </si>
  <si>
    <t>31C000U014_5</t>
  </si>
  <si>
    <t>31C000M001_5</t>
  </si>
  <si>
    <t>31C000M002_5</t>
  </si>
  <si>
    <t>31C000N001_5</t>
  </si>
  <si>
    <t>31PDMPE048_5</t>
  </si>
  <si>
    <t>31PDMPM001_5</t>
  </si>
  <si>
    <t>31PDMPM002_5</t>
  </si>
  <si>
    <t>31PDMPN001_5</t>
  </si>
  <si>
    <t>31PFMAE177_5</t>
  </si>
  <si>
    <t>31PFMAM001_5</t>
  </si>
  <si>
    <t>31PFMAM002_5</t>
  </si>
  <si>
    <t>31PFMAN001_5</t>
  </si>
  <si>
    <t>31PFMEE177_5</t>
  </si>
  <si>
    <t>31PFMEM001_5</t>
  </si>
  <si>
    <t>31PFMEM002_5</t>
  </si>
  <si>
    <t>31PFMEN001_5</t>
  </si>
  <si>
    <t>31PFPCU036_5</t>
  </si>
  <si>
    <t>31PFPCM001_5</t>
  </si>
  <si>
    <t>31PFPCM002_5</t>
  </si>
  <si>
    <t>31PFPCN001_5</t>
  </si>
  <si>
    <t>33C001E178_5</t>
  </si>
  <si>
    <t>33C001M001_5</t>
  </si>
  <si>
    <t>33C001M002_5</t>
  </si>
  <si>
    <t>33C001N001_5</t>
  </si>
  <si>
    <t>33C001S022_5</t>
  </si>
  <si>
    <t>33C001S023_5</t>
  </si>
  <si>
    <t>33C001S054_5</t>
  </si>
  <si>
    <t>33PDCLE199_5</t>
  </si>
  <si>
    <t>33PDITE100_5</t>
  </si>
  <si>
    <t>33PDITM001_5</t>
  </si>
  <si>
    <t>33PDITM002_5</t>
  </si>
  <si>
    <t>33PDITN001_5</t>
  </si>
  <si>
    <t>34C001N005_5</t>
  </si>
  <si>
    <t>34C001M001_5</t>
  </si>
  <si>
    <t>34C001M002_5</t>
  </si>
  <si>
    <t>34C001N001_5</t>
  </si>
  <si>
    <t>34PDHBN005_5</t>
  </si>
  <si>
    <t>34PDHBM001_5</t>
  </si>
  <si>
    <t>34PDHBM002_5</t>
  </si>
  <si>
    <t>34PDHBN001_5</t>
  </si>
  <si>
    <t>35C001E179_5</t>
  </si>
  <si>
    <t>35C001S223_5</t>
  </si>
  <si>
    <t>35C001M001_5</t>
  </si>
  <si>
    <t>35C001M002_5</t>
  </si>
  <si>
    <t>35C001N001_5</t>
  </si>
  <si>
    <t>36C001E086_5</t>
  </si>
  <si>
    <t>36C001E116_5</t>
  </si>
  <si>
    <t>36C001E180_5</t>
  </si>
  <si>
    <t>36C001M001_5</t>
  </si>
  <si>
    <t>36C001M002_5</t>
  </si>
  <si>
    <t>36C001N001_5</t>
  </si>
  <si>
    <t>36C001S224_5</t>
  </si>
  <si>
    <t>36C001U041_5</t>
  </si>
  <si>
    <t>36CD01E153_5</t>
  </si>
  <si>
    <t>36CD01M001_5</t>
  </si>
  <si>
    <t>36CD01M002_5</t>
  </si>
  <si>
    <t>36CD01N001_5</t>
  </si>
  <si>
    <t>36CDESE181_5</t>
  </si>
  <si>
    <t>36CDESM001_5</t>
  </si>
  <si>
    <t>36CDESM002_5</t>
  </si>
  <si>
    <t>36CDESN001_5</t>
  </si>
  <si>
    <t>36PDIDE182_5</t>
  </si>
  <si>
    <t>36PDIDE197_5</t>
  </si>
  <si>
    <t>36PDIDM001_5</t>
  </si>
  <si>
    <t>36PDIDM002_5</t>
  </si>
  <si>
    <t>36PDIDN001_5</t>
  </si>
  <si>
    <t>36PDIDU042_5</t>
  </si>
  <si>
    <t>36PDIEE086_5</t>
  </si>
  <si>
    <t>36PDIEM001_5</t>
  </si>
  <si>
    <t>36PDIEM002_5</t>
  </si>
  <si>
    <t>36PDIEN001_5</t>
  </si>
  <si>
    <t>36PFEGE161_5</t>
  </si>
  <si>
    <t>36PFEGM001_5</t>
  </si>
  <si>
    <t>36PFEGM002_5</t>
  </si>
  <si>
    <t>36PFEGN001_5</t>
  </si>
  <si>
    <t>36PFEGS210_5</t>
  </si>
  <si>
    <t>36PFEGS225_5</t>
  </si>
  <si>
    <t>36PFEGS226_5</t>
  </si>
  <si>
    <t>36PFEGS227_5</t>
  </si>
  <si>
    <t>36PFEGU043_5</t>
  </si>
  <si>
    <t>36PFEGU044_5</t>
  </si>
  <si>
    <t>38C001E183_5</t>
  </si>
  <si>
    <t>38C001S056_5</t>
  </si>
  <si>
    <t>38C001P003_5</t>
  </si>
  <si>
    <t>38C001M001_5</t>
  </si>
  <si>
    <t>38C001N001_5</t>
  </si>
  <si>
    <t>38C001M002_5</t>
  </si>
  <si>
    <t>41PDIPM001_5</t>
  </si>
  <si>
    <t>41PDIPM002_5</t>
  </si>
  <si>
    <t>41PDIPP051_5</t>
  </si>
  <si>
    <t>01C001M001_6</t>
  </si>
  <si>
    <t>01C001M002_6</t>
  </si>
  <si>
    <t>01C001N001_6</t>
  </si>
  <si>
    <t>01CD03E065_6</t>
  </si>
  <si>
    <t>01CD03M001_6</t>
  </si>
  <si>
    <t>01CD03M002_6</t>
  </si>
  <si>
    <t>01CD03N001_6</t>
  </si>
  <si>
    <t>01CD06E005_6</t>
  </si>
  <si>
    <t>01CD06E157_6</t>
  </si>
  <si>
    <t>01CD06M001_6</t>
  </si>
  <si>
    <t>01CD06M002_6</t>
  </si>
  <si>
    <t>01CD06N001_6</t>
  </si>
  <si>
    <t>01P0ESP054_6</t>
  </si>
  <si>
    <t>01P0ESM001_6</t>
  </si>
  <si>
    <t>01P0ESM002_6</t>
  </si>
  <si>
    <t>01P0ESN001_6</t>
  </si>
  <si>
    <t>02C001M001_6</t>
  </si>
  <si>
    <t>02C001M002_6</t>
  </si>
  <si>
    <t>02C001P055_6</t>
  </si>
  <si>
    <t>02C001N001_6</t>
  </si>
  <si>
    <t>02C001S005_6</t>
  </si>
  <si>
    <t>02C001U019_6</t>
  </si>
  <si>
    <t>02CD01E185_6</t>
  </si>
  <si>
    <t>02CD01E186_6</t>
  </si>
  <si>
    <t>02CD01E187_6</t>
  </si>
  <si>
    <t>02CD01E188_6</t>
  </si>
  <si>
    <t>02CD01E189_6</t>
  </si>
  <si>
    <t>02CD01E190_6</t>
  </si>
  <si>
    <t>02CD01E198_6</t>
  </si>
  <si>
    <t>02CD01F037_6</t>
  </si>
  <si>
    <t>02CD01K023_6</t>
  </si>
  <si>
    <t>02CD01K026_6</t>
  </si>
  <si>
    <t>02CD01K027_6</t>
  </si>
  <si>
    <t>02CD01M001_6</t>
  </si>
  <si>
    <t>02CD01M002_6</t>
  </si>
  <si>
    <t>02CD01N001_6</t>
  </si>
  <si>
    <t>02CD01R002_6</t>
  </si>
  <si>
    <t>02CD01S229_6</t>
  </si>
  <si>
    <t>02CD01S230_6</t>
  </si>
  <si>
    <t>02CD01U048_6</t>
  </si>
  <si>
    <t>02CD02E185_6</t>
  </si>
  <si>
    <t>02CD02E186_6</t>
  </si>
  <si>
    <t>02CD02E187_6</t>
  </si>
  <si>
    <t>02CD02E188_6</t>
  </si>
  <si>
    <t>02CD02E198_6</t>
  </si>
  <si>
    <t>02CD02F037_6</t>
  </si>
  <si>
    <t>02CD02K023_6</t>
  </si>
  <si>
    <t>02CD02K026_6</t>
  </si>
  <si>
    <t>02CD02K027_6</t>
  </si>
  <si>
    <t>02CD02M001_6</t>
  </si>
  <si>
    <t>02CD02M002_6</t>
  </si>
  <si>
    <t>02CD02N001_6</t>
  </si>
  <si>
    <t>02CD02R002_6</t>
  </si>
  <si>
    <t>02CD02S229_6</t>
  </si>
  <si>
    <t>02CD02S230_6</t>
  </si>
  <si>
    <t>02CD03E185_6</t>
  </si>
  <si>
    <t>02CD03E186_6</t>
  </si>
  <si>
    <t>02CD03E187_6</t>
  </si>
  <si>
    <t>02CD03E190_6</t>
  </si>
  <si>
    <t>02CD03E189_6</t>
  </si>
  <si>
    <t>02CD03E198_6</t>
  </si>
  <si>
    <t>02CD03F037_6</t>
  </si>
  <si>
    <t>02CD03K023_6</t>
  </si>
  <si>
    <t>02CD03K026_6</t>
  </si>
  <si>
    <t>02CD03K027_6</t>
  </si>
  <si>
    <t>02CD03N001_6</t>
  </si>
  <si>
    <t>02CD03R002_6</t>
  </si>
  <si>
    <t>02CD03S230_6</t>
  </si>
  <si>
    <t>02CD03S235_6</t>
  </si>
  <si>
    <t>02CD03E188_6</t>
  </si>
  <si>
    <t>02CD03M001_6</t>
  </si>
  <si>
    <t>02CD03M002_6</t>
  </si>
  <si>
    <t>02CD03S234_6</t>
  </si>
  <si>
    <t>02CD04E185_6</t>
  </si>
  <si>
    <t>02CD04E186_6</t>
  </si>
  <si>
    <t>02CD04E187_6</t>
  </si>
  <si>
    <t>02CD04E188_6</t>
  </si>
  <si>
    <t>02CD04E189_6</t>
  </si>
  <si>
    <t>02CD04E190_6</t>
  </si>
  <si>
    <t>02CD04E198_6</t>
  </si>
  <si>
    <t>02CD04F037_6</t>
  </si>
  <si>
    <t>02CD04K023_6</t>
  </si>
  <si>
    <t>02CD04K026_6</t>
  </si>
  <si>
    <t>02CD04K027_6</t>
  </si>
  <si>
    <t>02CD04M001_6</t>
  </si>
  <si>
    <t>02CD04M002_6</t>
  </si>
  <si>
    <t>02CD04N001_6</t>
  </si>
  <si>
    <t>02CD04R002_6</t>
  </si>
  <si>
    <t>02CD04S230_6</t>
  </si>
  <si>
    <t>02CD04S234_6</t>
  </si>
  <si>
    <t>02CD04U048_6</t>
  </si>
  <si>
    <t>02CD05E185_6</t>
  </si>
  <si>
    <t>02CD05E186_6</t>
  </si>
  <si>
    <t>02CD05E187_6</t>
  </si>
  <si>
    <t>02CD05E188_6</t>
  </si>
  <si>
    <t>02CD05E189_6</t>
  </si>
  <si>
    <t>02CD05E190_6</t>
  </si>
  <si>
    <t>02CD05E198_6</t>
  </si>
  <si>
    <t>02CD05F037_6</t>
  </si>
  <si>
    <t>02CD05K023_6</t>
  </si>
  <si>
    <t>02CD05K026_6</t>
  </si>
  <si>
    <t>02CD05K027_6</t>
  </si>
  <si>
    <t>02CD05M001_6</t>
  </si>
  <si>
    <t>02CD05M002_6</t>
  </si>
  <si>
    <t>02CD05N001_6</t>
  </si>
  <si>
    <t>02CD05R002_6</t>
  </si>
  <si>
    <t>02CD05S234_6</t>
  </si>
  <si>
    <t>02CD05U048_6</t>
  </si>
  <si>
    <t>02CD06E185_6</t>
  </si>
  <si>
    <t>02CD06E186_6</t>
  </si>
  <si>
    <t>02CD06E187_6</t>
  </si>
  <si>
    <t>02CD06E188_6</t>
  </si>
  <si>
    <t>02CD06E189_6</t>
  </si>
  <si>
    <t>02CD06E190_6</t>
  </si>
  <si>
    <t>02CD06E198_6</t>
  </si>
  <si>
    <t>02CD06F037_6</t>
  </si>
  <si>
    <t>02CD06K023_6</t>
  </si>
  <si>
    <t>02CD06K026_6</t>
  </si>
  <si>
    <t>02CD06K027_6</t>
  </si>
  <si>
    <t>02CD06M001_6</t>
  </si>
  <si>
    <t>02CD06M002_6</t>
  </si>
  <si>
    <t>02CD06N001_6</t>
  </si>
  <si>
    <t>02CD06R002_6</t>
  </si>
  <si>
    <t>02CD06S230_6</t>
  </si>
  <si>
    <t>02CD06S232_6</t>
  </si>
  <si>
    <t>02CD06U048_6</t>
  </si>
  <si>
    <t>02CD07E185_6</t>
  </si>
  <si>
    <t>02CD07E186_6</t>
  </si>
  <si>
    <t>02CD07E187_6</t>
  </si>
  <si>
    <t>02CD07E188_6</t>
  </si>
  <si>
    <t>02CD07E189_6</t>
  </si>
  <si>
    <t>02CD07E190_6</t>
  </si>
  <si>
    <t>02CD07E198_6</t>
  </si>
  <si>
    <t>02CD07F037_6</t>
  </si>
  <si>
    <t>02CD07K023_6</t>
  </si>
  <si>
    <t>02CD07K026_6</t>
  </si>
  <si>
    <t>02CD07K027_6</t>
  </si>
  <si>
    <t>02CD07M001_6</t>
  </si>
  <si>
    <t>02CD07M002_6</t>
  </si>
  <si>
    <t>02CD07N001_6</t>
  </si>
  <si>
    <t>02CD07R002_6</t>
  </si>
  <si>
    <t>02CD07S229_6</t>
  </si>
  <si>
    <t>02CD07S230_6</t>
  </si>
  <si>
    <t>02CD07U048_6</t>
  </si>
  <si>
    <t>02CD08E185_6</t>
  </si>
  <si>
    <t>02CD08E186_6</t>
  </si>
  <si>
    <t>02CD08E187_6</t>
  </si>
  <si>
    <t>02CD08E188_6</t>
  </si>
  <si>
    <t>02CD08E189_6</t>
  </si>
  <si>
    <t>02CD08E190_6</t>
  </si>
  <si>
    <t>02CD08E198_6</t>
  </si>
  <si>
    <t>02CD08F037_6</t>
  </si>
  <si>
    <t>02CD08K023_6</t>
  </si>
  <si>
    <t>02CD08K026_6</t>
  </si>
  <si>
    <t>02CD08K027_6</t>
  </si>
  <si>
    <t>02CD08M001_6</t>
  </si>
  <si>
    <t>02CD08M002_6</t>
  </si>
  <si>
    <t>02CD08N001_6</t>
  </si>
  <si>
    <t>02CD08R002_6</t>
  </si>
  <si>
    <t>02CD08S229_6</t>
  </si>
  <si>
    <t>02CD08S230_6</t>
  </si>
  <si>
    <t>02CD08U048_6</t>
  </si>
  <si>
    <t>02CD09E185_6</t>
  </si>
  <si>
    <t>02CD09E186_6</t>
  </si>
  <si>
    <t>02CD09E187_6</t>
  </si>
  <si>
    <t>02CD09E188_6</t>
  </si>
  <si>
    <t>02CD09E189_6</t>
  </si>
  <si>
    <t>02CD09E190_6</t>
  </si>
  <si>
    <t>02CD09E198_6</t>
  </si>
  <si>
    <t>02CD09F037_6</t>
  </si>
  <si>
    <t>02CD09K023_6</t>
  </si>
  <si>
    <t>02CD09K026_6</t>
  </si>
  <si>
    <t>02CD09K027_6</t>
  </si>
  <si>
    <t>02CD09M001_6</t>
  </si>
  <si>
    <t>02CD09M002_6</t>
  </si>
  <si>
    <t>02CD09N001_6</t>
  </si>
  <si>
    <t>02CD09R002_6</t>
  </si>
  <si>
    <t>02CD09S229_6</t>
  </si>
  <si>
    <t>02CD09S230_6</t>
  </si>
  <si>
    <t>02CD09U048_6</t>
  </si>
  <si>
    <t>02CD10E185_6</t>
  </si>
  <si>
    <t>02CD10E186_6</t>
  </si>
  <si>
    <t>02CD10E187_6</t>
  </si>
  <si>
    <t>02CD10E188_6</t>
  </si>
  <si>
    <t>02CD10E189_6</t>
  </si>
  <si>
    <t>02CD10E190_6</t>
  </si>
  <si>
    <t>02CD10E198_6</t>
  </si>
  <si>
    <t>02CD10F037_6</t>
  </si>
  <si>
    <t>02CD10K023_6</t>
  </si>
  <si>
    <t>02CD10K026_6</t>
  </si>
  <si>
    <t>02CD10K027_6</t>
  </si>
  <si>
    <t>02CD10M001_6</t>
  </si>
  <si>
    <t>02CD10M002_6</t>
  </si>
  <si>
    <t>02CD10N001_6</t>
  </si>
  <si>
    <t>02CD10R002_6</t>
  </si>
  <si>
    <t>02CD10S230_6</t>
  </si>
  <si>
    <t>02CD10S231_6</t>
  </si>
  <si>
    <t>02CD10S232_6</t>
  </si>
  <si>
    <t>02CD10S233_6</t>
  </si>
  <si>
    <t>02CD10S234_6</t>
  </si>
  <si>
    <t>02CD10S235_6</t>
  </si>
  <si>
    <t>02CD10U048_6</t>
  </si>
  <si>
    <t>02CD11E185_6</t>
  </si>
  <si>
    <t>02CD11E186_6</t>
  </si>
  <si>
    <t>02CD11E187_6</t>
  </si>
  <si>
    <t>02CD11E188_6</t>
  </si>
  <si>
    <t>02CD11E189_6</t>
  </si>
  <si>
    <t>02CD11E190_6</t>
  </si>
  <si>
    <t>02CD11E198_6</t>
  </si>
  <si>
    <t>02CD11F037_6</t>
  </si>
  <si>
    <t>02CD11K023_6</t>
  </si>
  <si>
    <t>02CD11K026_6</t>
  </si>
  <si>
    <t>02CD11K027_6</t>
  </si>
  <si>
    <t>02CD11M001_6</t>
  </si>
  <si>
    <t>02CD11M002_6</t>
  </si>
  <si>
    <t>02CD11R002_6</t>
  </si>
  <si>
    <t>02CD11S229_6</t>
  </si>
  <si>
    <t>02CD11S233_6</t>
  </si>
  <si>
    <t>02CD11N001_6</t>
  </si>
  <si>
    <t>02CD12E185_6</t>
  </si>
  <si>
    <t>02CD12E186_6</t>
  </si>
  <si>
    <t>02CD12E187_6</t>
  </si>
  <si>
    <t>02CD12E188_6</t>
  </si>
  <si>
    <t>02CD12E189_6</t>
  </si>
  <si>
    <t>02CD12E190_6</t>
  </si>
  <si>
    <t>02CD12E198_6</t>
  </si>
  <si>
    <t>02CD12F037_6</t>
  </si>
  <si>
    <t>02CD12K023_6</t>
  </si>
  <si>
    <t>02CD12K026_6</t>
  </si>
  <si>
    <t>02CD12K027_6</t>
  </si>
  <si>
    <t>02CD12N001_6</t>
  </si>
  <si>
    <t>02CD12R002_6</t>
  </si>
  <si>
    <t>02CD12S231_6</t>
  </si>
  <si>
    <t>02CD12S233_6</t>
  </si>
  <si>
    <t>02CD12M001_6</t>
  </si>
  <si>
    <t>02CD12M002_6</t>
  </si>
  <si>
    <t>02CD12U048_6</t>
  </si>
  <si>
    <t>02CD13E185_6</t>
  </si>
  <si>
    <t>02CD13E186_6</t>
  </si>
  <si>
    <t>02CD13E187_6</t>
  </si>
  <si>
    <t>02CD13E188_6</t>
  </si>
  <si>
    <t>02CD13E189_6</t>
  </si>
  <si>
    <t>02CD13E190_6</t>
  </si>
  <si>
    <t>02CD13E198_6</t>
  </si>
  <si>
    <t>02CD13F037_6</t>
  </si>
  <si>
    <t>02CD13K023_6</t>
  </si>
  <si>
    <t>02CD13K026_6</t>
  </si>
  <si>
    <t>02CD13K027_6</t>
  </si>
  <si>
    <t>02CD13M001_6</t>
  </si>
  <si>
    <t>02CD13M002_6</t>
  </si>
  <si>
    <t>02CD13N001_6</t>
  </si>
  <si>
    <t>02CD13R002_6</t>
  </si>
  <si>
    <t>02CD13U048_6</t>
  </si>
  <si>
    <t>02CD14E185_6</t>
  </si>
  <si>
    <t>02CD14E186_6</t>
  </si>
  <si>
    <t>02CD14E187_6</t>
  </si>
  <si>
    <t>02CD14E188_6</t>
  </si>
  <si>
    <t>02CD14E189_6</t>
  </si>
  <si>
    <t>02CD14E190_6</t>
  </si>
  <si>
    <t>02CD14E198_6</t>
  </si>
  <si>
    <t>02CD14F037_6</t>
  </si>
  <si>
    <t>02CD14K023_6</t>
  </si>
  <si>
    <t>02CD14K026_6</t>
  </si>
  <si>
    <t>02CD14K027_6</t>
  </si>
  <si>
    <t>02CD14M001_6</t>
  </si>
  <si>
    <t>02CD14M002_6</t>
  </si>
  <si>
    <t>02CD14N001_6</t>
  </si>
  <si>
    <t>02CD14R002_6</t>
  </si>
  <si>
    <t>02CD14S229_6</t>
  </si>
  <si>
    <t>02CD14S231_6</t>
  </si>
  <si>
    <t>02CD14S233_6</t>
  </si>
  <si>
    <t>02CD14S234_6</t>
  </si>
  <si>
    <t>02CD14S235_6</t>
  </si>
  <si>
    <t>02CD14U048_6</t>
  </si>
  <si>
    <t>02CD15E185_6</t>
  </si>
  <si>
    <t>02CD15E186_6</t>
  </si>
  <si>
    <t>02CD15E187_6</t>
  </si>
  <si>
    <t>02CD15E188_6</t>
  </si>
  <si>
    <t>02CD15E189_6</t>
  </si>
  <si>
    <t>02CD15E190_6</t>
  </si>
  <si>
    <t>02CD15E198_6</t>
  </si>
  <si>
    <t>02CD15F037_6</t>
  </si>
  <si>
    <t>02CD15K023_6</t>
  </si>
  <si>
    <t>02CD15K026_6</t>
  </si>
  <si>
    <t>02CD15K027_6</t>
  </si>
  <si>
    <t>02CD15M001_6</t>
  </si>
  <si>
    <t>02CD15M002_6</t>
  </si>
  <si>
    <t>02CD15N001_6</t>
  </si>
  <si>
    <t>02CD15R002_6</t>
  </si>
  <si>
    <t>02CD15S229_6</t>
  </si>
  <si>
    <t>02CD15S230_6</t>
  </si>
  <si>
    <t>02CD15S232_6</t>
  </si>
  <si>
    <t>02CD15S233_6</t>
  </si>
  <si>
    <t>02CD15S235_6</t>
  </si>
  <si>
    <t>02CD15U048_6</t>
  </si>
  <si>
    <t>02CD16E185_6</t>
  </si>
  <si>
    <t>02CD16E186_6</t>
  </si>
  <si>
    <t>02CD16E187_6</t>
  </si>
  <si>
    <t>02CD16E188_6</t>
  </si>
  <si>
    <t>02CD16E189_6</t>
  </si>
  <si>
    <t>02CD16E190_6</t>
  </si>
  <si>
    <t>02CD16E198_6</t>
  </si>
  <si>
    <t>02CD16F037_6</t>
  </si>
  <si>
    <t>02CD16K023_6</t>
  </si>
  <si>
    <t>02CD16K026_6</t>
  </si>
  <si>
    <t>02CD16K027_6</t>
  </si>
  <si>
    <t>02CD16M001_6</t>
  </si>
  <si>
    <t>02CD16M002_6</t>
  </si>
  <si>
    <t>02CD16N001_6</t>
  </si>
  <si>
    <t>02CD16R002_6</t>
  </si>
  <si>
    <t>02CD16S230_6</t>
  </si>
  <si>
    <t>02CD16S231_6</t>
  </si>
  <si>
    <t>02CD16U048_6</t>
  </si>
  <si>
    <t>02CDBPM001_6</t>
  </si>
  <si>
    <t>02CDBPE097_6</t>
  </si>
  <si>
    <t>02OD04M002_6</t>
  </si>
  <si>
    <t>02OD04E003_6</t>
  </si>
  <si>
    <t>02OD04N001_6</t>
  </si>
  <si>
    <t>02OD04M001_6</t>
  </si>
  <si>
    <t>02OD06P017_6</t>
  </si>
  <si>
    <t>02OD06M001_6</t>
  </si>
  <si>
    <t>02OD06M002_6</t>
  </si>
  <si>
    <t>02OD06N001_6</t>
  </si>
  <si>
    <t>02PDAVM001_6</t>
  </si>
  <si>
    <t>02PDAVM002_6</t>
  </si>
  <si>
    <t>02PDAVE109_6</t>
  </si>
  <si>
    <t>02PDDPE158_6</t>
  </si>
  <si>
    <t>02PDDPM001_6</t>
  </si>
  <si>
    <t>02PDDPM002_6</t>
  </si>
  <si>
    <t>02PDDPN001_6</t>
  </si>
  <si>
    <t>03C001G073_6</t>
  </si>
  <si>
    <t>03C001M001_6</t>
  </si>
  <si>
    <t>03C001M002_6</t>
  </si>
  <si>
    <t>03C001N001_6</t>
  </si>
  <si>
    <t>03PDIVM001_6</t>
  </si>
  <si>
    <t>03PDIVM002_6</t>
  </si>
  <si>
    <t>03PDIVN001_6</t>
  </si>
  <si>
    <t>03PDIVS027_6</t>
  </si>
  <si>
    <t>03PDIVS061_6</t>
  </si>
  <si>
    <t>04C001F034_6</t>
  </si>
  <si>
    <t>04C001F036_6</t>
  </si>
  <si>
    <t>04C001G074_6</t>
  </si>
  <si>
    <t>04C001N001_6</t>
  </si>
  <si>
    <t>04C001P016_6</t>
  </si>
  <si>
    <t>04C001M001_6</t>
  </si>
  <si>
    <t>04C001M002_6</t>
  </si>
  <si>
    <t>04P0DER001_6</t>
  </si>
  <si>
    <t>04P0DSF006_6</t>
  </si>
  <si>
    <t>04P0DSM001_6</t>
  </si>
  <si>
    <t>04P0DSM002_6</t>
  </si>
  <si>
    <t>04P0DSN001_6</t>
  </si>
  <si>
    <t>05C001F005_6</t>
  </si>
  <si>
    <t>05C001M001_6</t>
  </si>
  <si>
    <t>05C001M002_6</t>
  </si>
  <si>
    <t>05C001N001_6</t>
  </si>
  <si>
    <t>05P0PTF022_6</t>
  </si>
  <si>
    <t>05P0PTM001_6</t>
  </si>
  <si>
    <t>05P0PTM002_6</t>
  </si>
  <si>
    <t>05P0PTN001_6</t>
  </si>
  <si>
    <t>06C001P005_6</t>
  </si>
  <si>
    <t>06C001E022_6</t>
  </si>
  <si>
    <t>06C001E107_6</t>
  </si>
  <si>
    <t>06C001E159_6</t>
  </si>
  <si>
    <t>06C001G013_6</t>
  </si>
  <si>
    <t>06C001M001_6</t>
  </si>
  <si>
    <t>06C001M002_6</t>
  </si>
  <si>
    <t>06C001N001_6</t>
  </si>
  <si>
    <t>06C001P056_6</t>
  </si>
  <si>
    <t>06CD03M001_6</t>
  </si>
  <si>
    <t>06CD03M002_6</t>
  </si>
  <si>
    <t>06CD03N001_6</t>
  </si>
  <si>
    <t>06CD03K024_6</t>
  </si>
  <si>
    <t>06CD03K025_6</t>
  </si>
  <si>
    <t>06CD03E160_6</t>
  </si>
  <si>
    <t>06CD03E184_6</t>
  </si>
  <si>
    <t>06CD05E090_6</t>
  </si>
  <si>
    <t>06CD05N001_6</t>
  </si>
  <si>
    <t>06P0FAE006_6</t>
  </si>
  <si>
    <t>06P0FAS034_6</t>
  </si>
  <si>
    <t>06P0FAS036_6</t>
  </si>
  <si>
    <t>06P0FAU045_6</t>
  </si>
  <si>
    <t>06PDPAE154_6</t>
  </si>
  <si>
    <t>06PDPAM001_6</t>
  </si>
  <si>
    <t>06PDPAM002_6</t>
  </si>
  <si>
    <t>06PDPAN001_6</t>
  </si>
  <si>
    <t>07C001E093_6</t>
  </si>
  <si>
    <t>07C001K008_6</t>
  </si>
  <si>
    <t>07C001K020_6</t>
  </si>
  <si>
    <t>07C001K021_6</t>
  </si>
  <si>
    <t>07C001K022_6</t>
  </si>
  <si>
    <t>07C001M001_6</t>
  </si>
  <si>
    <t>07C001M002_6</t>
  </si>
  <si>
    <t>07C001N001_6</t>
  </si>
  <si>
    <t>07C001U046_6</t>
  </si>
  <si>
    <t>07CD01B001_6</t>
  </si>
  <si>
    <t>07CD01M001_6</t>
  </si>
  <si>
    <t>07CD01M002_6</t>
  </si>
  <si>
    <t>07CD01N001_6</t>
  </si>
  <si>
    <t>07PDIFM001_6</t>
  </si>
  <si>
    <t>07PDIFM002_6</t>
  </si>
  <si>
    <t>07PDIFN001_6</t>
  </si>
  <si>
    <t>07PDIFK012_6</t>
  </si>
  <si>
    <t>07PDISE067_6</t>
  </si>
  <si>
    <t>07PDISM001_6</t>
  </si>
  <si>
    <t>07PDISM002_6</t>
  </si>
  <si>
    <t>07PDISN001_6</t>
  </si>
  <si>
    <t>08C001E081_6</t>
  </si>
  <si>
    <t>08C001E161_6</t>
  </si>
  <si>
    <t>08C001E162_6</t>
  </si>
  <si>
    <t>08C001N001_6</t>
  </si>
  <si>
    <t>08C001S047_6</t>
  </si>
  <si>
    <t>08C001S220_6</t>
  </si>
  <si>
    <t>08C001S221_6</t>
  </si>
  <si>
    <t>08C001M001_6</t>
  </si>
  <si>
    <t>08C001M002_6</t>
  </si>
  <si>
    <t>08PDCPN001_6</t>
  </si>
  <si>
    <t>08PDCPP027_6</t>
  </si>
  <si>
    <t>08PDCPM001_6</t>
  </si>
  <si>
    <t>08PDCPM002_6</t>
  </si>
  <si>
    <t>08PDCPU038_6</t>
  </si>
  <si>
    <t>08PDDFE163_6</t>
  </si>
  <si>
    <t>08PDDFE164_6</t>
  </si>
  <si>
    <t>08PDDFE165_6</t>
  </si>
  <si>
    <t>08PDDFE166_6</t>
  </si>
  <si>
    <t>08PDDFM001_6</t>
  </si>
  <si>
    <t>08PDDFM002_6</t>
  </si>
  <si>
    <t>08PDDFN001_6</t>
  </si>
  <si>
    <t>08PDDFS035_6</t>
  </si>
  <si>
    <t>08PDDFS066_6</t>
  </si>
  <si>
    <t>08PDDFS221_6</t>
  </si>
  <si>
    <t>08PDDFU032_6</t>
  </si>
  <si>
    <t>08PDDFU037_6</t>
  </si>
  <si>
    <t>08PDDFS010_6</t>
  </si>
  <si>
    <t>08PDIIE165_6</t>
  </si>
  <si>
    <t>08PDIIM001_6</t>
  </si>
  <si>
    <t>08PDIIM002_6</t>
  </si>
  <si>
    <t>08PDIIN001_6</t>
  </si>
  <si>
    <t>08PDIIP031_6</t>
  </si>
  <si>
    <t>08PDIJE193_6</t>
  </si>
  <si>
    <t>08PDIJM001_6</t>
  </si>
  <si>
    <t>08PDIJM002_6</t>
  </si>
  <si>
    <t>08PDIJN001_6</t>
  </si>
  <si>
    <t>08PDIJS004_6</t>
  </si>
  <si>
    <t>08PDIJS025_6</t>
  </si>
  <si>
    <t>08PDPSM001_6</t>
  </si>
  <si>
    <t>08PDPSM002_6</t>
  </si>
  <si>
    <t>08PDPSN001_6</t>
  </si>
  <si>
    <t>08PDPSS053_6</t>
  </si>
  <si>
    <t>09C001E191_6</t>
  </si>
  <si>
    <t>09C001E192_6</t>
  </si>
  <si>
    <t>09C001M001_6</t>
  </si>
  <si>
    <t>09C001M002_6</t>
  </si>
  <si>
    <t>09C001N001_6</t>
  </si>
  <si>
    <t>09C001O004_6</t>
  </si>
  <si>
    <t>09C001O007_6</t>
  </si>
  <si>
    <t>09C001P014_6</t>
  </si>
  <si>
    <t>09C001P026_6</t>
  </si>
  <si>
    <t>09PDLRE195_6</t>
  </si>
  <si>
    <t>09PDLRJ001_6</t>
  </si>
  <si>
    <t>09PDLRM001_6</t>
  </si>
  <si>
    <t>09PDLRM002_6</t>
  </si>
  <si>
    <t>09PDLRN001_6</t>
  </si>
  <si>
    <t>09PDPAE195_6</t>
  </si>
  <si>
    <t>09PDPAJ001_6</t>
  </si>
  <si>
    <t>09PDPAM001_6</t>
  </si>
  <si>
    <t>09PDPAM002_6</t>
  </si>
  <si>
    <t>09PDPAN001_6</t>
  </si>
  <si>
    <t>09PDPPE195_6</t>
  </si>
  <si>
    <t>09PDPPJ001_6</t>
  </si>
  <si>
    <t>09PDPPM001_6</t>
  </si>
  <si>
    <t>09PDPPM002_6</t>
  </si>
  <si>
    <t>09PDPPN001_6</t>
  </si>
  <si>
    <t>09PECME077_6</t>
  </si>
  <si>
    <t>09PECMM001_6</t>
  </si>
  <si>
    <t>09PECMM002_6</t>
  </si>
  <si>
    <t>09PECMN001_6</t>
  </si>
  <si>
    <t>09PESME084_6</t>
  </si>
  <si>
    <t>09PESMM001_6</t>
  </si>
  <si>
    <t>09PESMM002_6</t>
  </si>
  <si>
    <t>09PESMN001_6</t>
  </si>
  <si>
    <t>09PFCHM001_6</t>
  </si>
  <si>
    <t>09PFCHM002_6</t>
  </si>
  <si>
    <t>09PFCHN001_6</t>
  </si>
  <si>
    <t>09PFCHE003_6</t>
  </si>
  <si>
    <t>09PFRCG010_6</t>
  </si>
  <si>
    <t>09PFRCN001_6</t>
  </si>
  <si>
    <t>09PFRCM002_6</t>
  </si>
  <si>
    <t>10C001E167_6</t>
  </si>
  <si>
    <t>10C001E196_6</t>
  </si>
  <si>
    <t>10C001M001_6</t>
  </si>
  <si>
    <t>10C001M002_6</t>
  </si>
  <si>
    <t>10C001N001_6</t>
  </si>
  <si>
    <t>10P0ACE196_6</t>
  </si>
  <si>
    <t>10P0TPU022_6</t>
  </si>
  <si>
    <t>10PDMBE042_6</t>
  </si>
  <si>
    <t>10PDMBM001_6</t>
  </si>
  <si>
    <t>10PDMBM002_6</t>
  </si>
  <si>
    <t>10PDMBN001_6</t>
  </si>
  <si>
    <t>10PDMEE042_6</t>
  </si>
  <si>
    <t>10PDMEU039_6</t>
  </si>
  <si>
    <t>10PDMEM001_6</t>
  </si>
  <si>
    <t>10PDMEM002_6</t>
  </si>
  <si>
    <t>10PDMEN001_6</t>
  </si>
  <si>
    <t>10PDORG005_6</t>
  </si>
  <si>
    <t>10PDORM001_6</t>
  </si>
  <si>
    <t>10PDORM002_6</t>
  </si>
  <si>
    <t>10PDORN001_6</t>
  </si>
  <si>
    <t>10PDRTE042_6</t>
  </si>
  <si>
    <t>10PDRTM001_6</t>
  </si>
  <si>
    <t>10PDRTM002_6</t>
  </si>
  <si>
    <t>10PDRTN001_6</t>
  </si>
  <si>
    <t>10PDTEE042_6</t>
  </si>
  <si>
    <t>10PDTEJ001_6</t>
  </si>
  <si>
    <t>10PDTEM001_6</t>
  </si>
  <si>
    <t>10PDTEM002_6</t>
  </si>
  <si>
    <t>10PDTEN001_6</t>
  </si>
  <si>
    <t>11C001M001_6</t>
  </si>
  <si>
    <t>11C001U047_6</t>
  </si>
  <si>
    <t>11C001N001_6</t>
  </si>
  <si>
    <t>11C001K019_6</t>
  </si>
  <si>
    <t>11C001E194_6</t>
  </si>
  <si>
    <t>11C001E168_6</t>
  </si>
  <si>
    <t>11C001E169_6</t>
  </si>
  <si>
    <t>11C001M002_6</t>
  </si>
  <si>
    <t>11CD01E026_6</t>
  </si>
  <si>
    <t>11CD01E170_6</t>
  </si>
  <si>
    <t>11CD01U040_6</t>
  </si>
  <si>
    <t>11CD01N001_6</t>
  </si>
  <si>
    <t>11CD01M001_6</t>
  </si>
  <si>
    <t>11CD01M002_6</t>
  </si>
  <si>
    <t>11CD02M001_6</t>
  </si>
  <si>
    <t>11CD02E169_6</t>
  </si>
  <si>
    <t>11CD02E026_6</t>
  </si>
  <si>
    <t>11CD02N001_6</t>
  </si>
  <si>
    <t>11CD02M002_6</t>
  </si>
  <si>
    <t>11CD03E169_6</t>
  </si>
  <si>
    <t>11CD03M001_6</t>
  </si>
  <si>
    <t>11CD03M002_6</t>
  </si>
  <si>
    <t>11CD03N001_6</t>
  </si>
  <si>
    <t>13C001O006_6</t>
  </si>
  <si>
    <t>13C001O008_6</t>
  </si>
  <si>
    <t>13C001M001_6</t>
  </si>
  <si>
    <t>13C001M002_6</t>
  </si>
  <si>
    <t>13C001N001_6</t>
  </si>
  <si>
    <t>13PDEAO009_6</t>
  </si>
  <si>
    <t>13PDEAM001_6</t>
  </si>
  <si>
    <t>13PDEAM002_6</t>
  </si>
  <si>
    <t>13PDEAN001_6</t>
  </si>
  <si>
    <t>13PDVAG076_6</t>
  </si>
  <si>
    <t>13PDVAM001_6</t>
  </si>
  <si>
    <t>13PDVAM002_6</t>
  </si>
  <si>
    <t>13PDVAN001_6</t>
  </si>
  <si>
    <t>15C006U009_6</t>
  </si>
  <si>
    <t>16C000D001_6</t>
  </si>
  <si>
    <t>16C000D002_6</t>
  </si>
  <si>
    <t>25C001E171_6</t>
  </si>
  <si>
    <t>25C001O010_6</t>
  </si>
  <si>
    <t>25C001N001_6</t>
  </si>
  <si>
    <t>25C001M001_6</t>
  </si>
  <si>
    <t>25C001M002_6</t>
  </si>
  <si>
    <t>26C001E017_6</t>
  </si>
  <si>
    <t>26C001E172_6</t>
  </si>
  <si>
    <t>26C001E173_6</t>
  </si>
  <si>
    <t>26C001E174_6</t>
  </si>
  <si>
    <t>26C001M001_6</t>
  </si>
  <si>
    <t>26C001M002_6</t>
  </si>
  <si>
    <t>26C001N001_6</t>
  </si>
  <si>
    <t>26CD01G077_6</t>
  </si>
  <si>
    <t>26CD01M001_6</t>
  </si>
  <si>
    <t>26CD01M002_6</t>
  </si>
  <si>
    <t>26CD01N001_6</t>
  </si>
  <si>
    <t>26PDIAP022_6</t>
  </si>
  <si>
    <t>26PDIAM001_6</t>
  </si>
  <si>
    <t>26PDIAM002_6</t>
  </si>
  <si>
    <t>26PDIAN001_6</t>
  </si>
  <si>
    <t>26PDSPN001_6</t>
  </si>
  <si>
    <t>26PDSPE066_6</t>
  </si>
  <si>
    <t>26PDSPE173_6</t>
  </si>
  <si>
    <t>26PDSPM001_6</t>
  </si>
  <si>
    <t>26PDSPM002_6</t>
  </si>
  <si>
    <t>31C000E175_6</t>
  </si>
  <si>
    <t>31C000S012_6</t>
  </si>
  <si>
    <t>31C000S051_6</t>
  </si>
  <si>
    <t>31C000S057_6</t>
  </si>
  <si>
    <t>31C000U014_6</t>
  </si>
  <si>
    <t>31C000M001_6</t>
  </si>
  <si>
    <t>31C000M002_6</t>
  </si>
  <si>
    <t>31C000N001_6</t>
  </si>
  <si>
    <t>31PDMPE048_6</t>
  </si>
  <si>
    <t>31PDMPM001_6</t>
  </si>
  <si>
    <t>31PDMPM002_6</t>
  </si>
  <si>
    <t>31PDMPN001_6</t>
  </si>
  <si>
    <t>31PFMAE177_6</t>
  </si>
  <si>
    <t>31PFMAM001_6</t>
  </si>
  <si>
    <t>31PFMAM002_6</t>
  </si>
  <si>
    <t>31PFMAN001_6</t>
  </si>
  <si>
    <t>31PFMEE177_6</t>
  </si>
  <si>
    <t>31PFMEM001_6</t>
  </si>
  <si>
    <t>31PFMEM002_6</t>
  </si>
  <si>
    <t>31PFMEN001_6</t>
  </si>
  <si>
    <t>31PFPCU036_6</t>
  </si>
  <si>
    <t>31PFPCM001_6</t>
  </si>
  <si>
    <t>31PFPCM002_6</t>
  </si>
  <si>
    <t>31PFPCN001_6</t>
  </si>
  <si>
    <t>33C001E178_6</t>
  </si>
  <si>
    <t>33C001M001_6</t>
  </si>
  <si>
    <t>33C001M002_6</t>
  </si>
  <si>
    <t>33C001N001_6</t>
  </si>
  <si>
    <t>33C001S022_6</t>
  </si>
  <si>
    <t>33C001S023_6</t>
  </si>
  <si>
    <t>33C001S054_6</t>
  </si>
  <si>
    <t>33PDCLE199_6</t>
  </si>
  <si>
    <t>33PDITE100_6</t>
  </si>
  <si>
    <t>33PDITM001_6</t>
  </si>
  <si>
    <t>33PDITM002_6</t>
  </si>
  <si>
    <t>33PDITN001_6</t>
  </si>
  <si>
    <t>34C001N005_6</t>
  </si>
  <si>
    <t>34C001M001_6</t>
  </si>
  <si>
    <t>34C001M002_6</t>
  </si>
  <si>
    <t>34C001N001_6</t>
  </si>
  <si>
    <t>34PDHBN005_6</t>
  </si>
  <si>
    <t>34PDHBM001_6</t>
  </si>
  <si>
    <t>34PDHBM002_6</t>
  </si>
  <si>
    <t>34PDHBN001_6</t>
  </si>
  <si>
    <t>35C001E179_6</t>
  </si>
  <si>
    <t>35C001S223_6</t>
  </si>
  <si>
    <t>35C001M001_6</t>
  </si>
  <si>
    <t>35C001M002_6</t>
  </si>
  <si>
    <t>35C001N001_6</t>
  </si>
  <si>
    <t>36C001E086_6</t>
  </si>
  <si>
    <t>36C001E116_6</t>
  </si>
  <si>
    <t>36C001E180_6</t>
  </si>
  <si>
    <t>36C001M001_6</t>
  </si>
  <si>
    <t>36C001M002_6</t>
  </si>
  <si>
    <t>36C001N001_6</t>
  </si>
  <si>
    <t>36C001S224_6</t>
  </si>
  <si>
    <t>36C001U041_6</t>
  </si>
  <si>
    <t>36CD01E153_6</t>
  </si>
  <si>
    <t>36CD01M001_6</t>
  </si>
  <si>
    <t>36CD01M002_6</t>
  </si>
  <si>
    <t>36CD01N001_6</t>
  </si>
  <si>
    <t>36CDESE181_6</t>
  </si>
  <si>
    <t>36CDESM001_6</t>
  </si>
  <si>
    <t>36CDESM002_6</t>
  </si>
  <si>
    <t>36CDESN001_6</t>
  </si>
  <si>
    <t>36PDIDE182_6</t>
  </si>
  <si>
    <t>36PDIDE197_6</t>
  </si>
  <si>
    <t>36PDIDM001_6</t>
  </si>
  <si>
    <t>36PDIDM002_6</t>
  </si>
  <si>
    <t>36PDIDN001_6</t>
  </si>
  <si>
    <t>36PDIDU042_6</t>
  </si>
  <si>
    <t>36PDIEE086_6</t>
  </si>
  <si>
    <t>36PDIEM001_6</t>
  </si>
  <si>
    <t>36PDIEM002_6</t>
  </si>
  <si>
    <t>36PDIEN001_6</t>
  </si>
  <si>
    <t>36PFEGE161_6</t>
  </si>
  <si>
    <t>36PFEGM001_6</t>
  </si>
  <si>
    <t>36PFEGM002_6</t>
  </si>
  <si>
    <t>36PFEGN001_6</t>
  </si>
  <si>
    <t>36PFEGS210_6</t>
  </si>
  <si>
    <t>36PFEGS225_6</t>
  </si>
  <si>
    <t>36PFEGS226_6</t>
  </si>
  <si>
    <t>36PFEGS227_6</t>
  </si>
  <si>
    <t>36PFEGU043_6</t>
  </si>
  <si>
    <t>36PFEGU044_6</t>
  </si>
  <si>
    <t>38C001E183_6</t>
  </si>
  <si>
    <t>38C001S056_6</t>
  </si>
  <si>
    <t>38C001P003_6</t>
  </si>
  <si>
    <t>38C001M001_6</t>
  </si>
  <si>
    <t>38C001N001_6</t>
  </si>
  <si>
    <t>38C001M002_6</t>
  </si>
  <si>
    <t>41PDIPM001_6</t>
  </si>
  <si>
    <t>41PDIPM002_6</t>
  </si>
  <si>
    <t>41PDIPP051_6</t>
  </si>
  <si>
    <t>01C001M001_7</t>
  </si>
  <si>
    <t>01C001M002_7</t>
  </si>
  <si>
    <t>01C001N001_7</t>
  </si>
  <si>
    <t>01CD03E065_7</t>
  </si>
  <si>
    <t>01CD03M001_7</t>
  </si>
  <si>
    <t>01CD03M002_7</t>
  </si>
  <si>
    <t>01CD03N001_7</t>
  </si>
  <si>
    <t>01CD06E005_7</t>
  </si>
  <si>
    <t>01CD06E157_7</t>
  </si>
  <si>
    <t>01CD06M001_7</t>
  </si>
  <si>
    <t>01CD06M002_7</t>
  </si>
  <si>
    <t>01CD06N001_7</t>
  </si>
  <si>
    <t>01P0ESP054_7</t>
  </si>
  <si>
    <t>01P0ESM001_7</t>
  </si>
  <si>
    <t>01P0ESM002_7</t>
  </si>
  <si>
    <t>01P0ESN001_7</t>
  </si>
  <si>
    <t>02C001M001_7</t>
  </si>
  <si>
    <t>02C001M002_7</t>
  </si>
  <si>
    <t>02C001P055_7</t>
  </si>
  <si>
    <t>02C001N001_7</t>
  </si>
  <si>
    <t>02C001S005_7</t>
  </si>
  <si>
    <t>02C001U019_7</t>
  </si>
  <si>
    <t>02CD01E185_7</t>
  </si>
  <si>
    <t>02CD01E186_7</t>
  </si>
  <si>
    <t>02CD01E187_7</t>
  </si>
  <si>
    <t>02CD01E188_7</t>
  </si>
  <si>
    <t>02CD01E189_7</t>
  </si>
  <si>
    <t>02CD01E190_7</t>
  </si>
  <si>
    <t>02CD01E198_7</t>
  </si>
  <si>
    <t>02CD01F037_7</t>
  </si>
  <si>
    <t>02CD01K023_7</t>
  </si>
  <si>
    <t>02CD01K026_7</t>
  </si>
  <si>
    <t>02CD01K027_7</t>
  </si>
  <si>
    <t>02CD01M001_7</t>
  </si>
  <si>
    <t>02CD01M002_7</t>
  </si>
  <si>
    <t>02CD01N001_7</t>
  </si>
  <si>
    <t>02CD01R002_7</t>
  </si>
  <si>
    <t>02CD01S229_7</t>
  </si>
  <si>
    <t>02CD01S230_7</t>
  </si>
  <si>
    <t>02CD01U048_7</t>
  </si>
  <si>
    <t>02CD02E185_7</t>
  </si>
  <si>
    <t>02CD02E186_7</t>
  </si>
  <si>
    <t>02CD02E187_7</t>
  </si>
  <si>
    <t>02CD02E188_7</t>
  </si>
  <si>
    <t>02CD02E198_7</t>
  </si>
  <si>
    <t>02CD02F037_7</t>
  </si>
  <si>
    <t>02CD02K023_7</t>
  </si>
  <si>
    <t>02CD02K026_7</t>
  </si>
  <si>
    <t>02CD02K027_7</t>
  </si>
  <si>
    <t>02CD02M001_7</t>
  </si>
  <si>
    <t>02CD02M002_7</t>
  </si>
  <si>
    <t>02CD02N001_7</t>
  </si>
  <si>
    <t>02CD02R002_7</t>
  </si>
  <si>
    <t>02CD02S229_7</t>
  </si>
  <si>
    <t>02CD02S230_7</t>
  </si>
  <si>
    <t>02CD03E185_7</t>
  </si>
  <si>
    <t>02CD03E186_7</t>
  </si>
  <si>
    <t>02CD03E187_7</t>
  </si>
  <si>
    <t>02CD03E190_7</t>
  </si>
  <si>
    <t>02CD03E189_7</t>
  </si>
  <si>
    <t>02CD03E198_7</t>
  </si>
  <si>
    <t>02CD03F037_7</t>
  </si>
  <si>
    <t>02CD03K023_7</t>
  </si>
  <si>
    <t>02CD03K026_7</t>
  </si>
  <si>
    <t>02CD03K027_7</t>
  </si>
  <si>
    <t>02CD03N001_7</t>
  </si>
  <si>
    <t>02CD03R002_7</t>
  </si>
  <si>
    <t>02CD03S230_7</t>
  </si>
  <si>
    <t>02CD03S235_7</t>
  </si>
  <si>
    <t>02CD03E188_7</t>
  </si>
  <si>
    <t>02CD03M001_7</t>
  </si>
  <si>
    <t>02CD03M002_7</t>
  </si>
  <si>
    <t>02CD03S234_7</t>
  </si>
  <si>
    <t>02CD04E185_7</t>
  </si>
  <si>
    <t>02CD04E186_7</t>
  </si>
  <si>
    <t>02CD04E187_7</t>
  </si>
  <si>
    <t>02CD04E188_7</t>
  </si>
  <si>
    <t>02CD04E189_7</t>
  </si>
  <si>
    <t>02CD04E190_7</t>
  </si>
  <si>
    <t>02CD04E198_7</t>
  </si>
  <si>
    <t>02CD04F037_7</t>
  </si>
  <si>
    <t>02CD04K023_7</t>
  </si>
  <si>
    <t>02CD04K026_7</t>
  </si>
  <si>
    <t>02CD04K027_7</t>
  </si>
  <si>
    <t>02CD04M001_7</t>
  </si>
  <si>
    <t>02CD04M002_7</t>
  </si>
  <si>
    <t>02CD04N001_7</t>
  </si>
  <si>
    <t>02CD04R002_7</t>
  </si>
  <si>
    <t>02CD04S230_7</t>
  </si>
  <si>
    <t>02CD04S234_7</t>
  </si>
  <si>
    <t>02CD04U048_7</t>
  </si>
  <si>
    <t>02CD05E185_7</t>
  </si>
  <si>
    <t>02CD05E186_7</t>
  </si>
  <si>
    <t>02CD05E187_7</t>
  </si>
  <si>
    <t>02CD05E188_7</t>
  </si>
  <si>
    <t>02CD05E189_7</t>
  </si>
  <si>
    <t>02CD05E190_7</t>
  </si>
  <si>
    <t>02CD05E198_7</t>
  </si>
  <si>
    <t>02CD05F037_7</t>
  </si>
  <si>
    <t>02CD05K023_7</t>
  </si>
  <si>
    <t>02CD05K026_7</t>
  </si>
  <si>
    <t>02CD05K027_7</t>
  </si>
  <si>
    <t>02CD05M001_7</t>
  </si>
  <si>
    <t>02CD05M002_7</t>
  </si>
  <si>
    <t>02CD05N001_7</t>
  </si>
  <si>
    <t>02CD05R002_7</t>
  </si>
  <si>
    <t>02CD05S234_7</t>
  </si>
  <si>
    <t>02CD05U048_7</t>
  </si>
  <si>
    <t>02CD06E185_7</t>
  </si>
  <si>
    <t>02CD06E186_7</t>
  </si>
  <si>
    <t>02CD06E187_7</t>
  </si>
  <si>
    <t>02CD06E188_7</t>
  </si>
  <si>
    <t>02CD06E189_7</t>
  </si>
  <si>
    <t>02CD06E190_7</t>
  </si>
  <si>
    <t>02CD06E198_7</t>
  </si>
  <si>
    <t>02CD06F037_7</t>
  </si>
  <si>
    <t>02CD06K023_7</t>
  </si>
  <si>
    <t>02CD06K026_7</t>
  </si>
  <si>
    <t>02CD06K027_7</t>
  </si>
  <si>
    <t>02CD06M001_7</t>
  </si>
  <si>
    <t>02CD06M002_7</t>
  </si>
  <si>
    <t>02CD06N001_7</t>
  </si>
  <si>
    <t>02CD06R002_7</t>
  </si>
  <si>
    <t>02CD06S230_7</t>
  </si>
  <si>
    <t>02CD06S232_7</t>
  </si>
  <si>
    <t>02CD06U048_7</t>
  </si>
  <si>
    <t>02CD07E185_7</t>
  </si>
  <si>
    <t>02CD07E186_7</t>
  </si>
  <si>
    <t>02CD07E187_7</t>
  </si>
  <si>
    <t>02CD07E188_7</t>
  </si>
  <si>
    <t>02CD07E189_7</t>
  </si>
  <si>
    <t>02CD07E190_7</t>
  </si>
  <si>
    <t>02CD07E198_7</t>
  </si>
  <si>
    <t>02CD07F037_7</t>
  </si>
  <si>
    <t>02CD07K023_7</t>
  </si>
  <si>
    <t>02CD07K026_7</t>
  </si>
  <si>
    <t>02CD07K027_7</t>
  </si>
  <si>
    <t>02CD07M001_7</t>
  </si>
  <si>
    <t>02CD07M002_7</t>
  </si>
  <si>
    <t>02CD07N001_7</t>
  </si>
  <si>
    <t>02CD07R002_7</t>
  </si>
  <si>
    <t>02CD07S229_7</t>
  </si>
  <si>
    <t>02CD07S230_7</t>
  </si>
  <si>
    <t>02CD07U048_7</t>
  </si>
  <si>
    <t>02CD08E185_7</t>
  </si>
  <si>
    <t>02CD08E186_7</t>
  </si>
  <si>
    <t>02CD08E187_7</t>
  </si>
  <si>
    <t>02CD08E188_7</t>
  </si>
  <si>
    <t>02CD08E189_7</t>
  </si>
  <si>
    <t>02CD08E190_7</t>
  </si>
  <si>
    <t>02CD08E198_7</t>
  </si>
  <si>
    <t>02CD08F037_7</t>
  </si>
  <si>
    <t>02CD08K023_7</t>
  </si>
  <si>
    <t>02CD08K026_7</t>
  </si>
  <si>
    <t>02CD08K027_7</t>
  </si>
  <si>
    <t>02CD08M001_7</t>
  </si>
  <si>
    <t>02CD08M002_7</t>
  </si>
  <si>
    <t>02CD08N001_7</t>
  </si>
  <si>
    <t>02CD08R002_7</t>
  </si>
  <si>
    <t>02CD08S229_7</t>
  </si>
  <si>
    <t>02CD08S230_7</t>
  </si>
  <si>
    <t>02CD08U048_7</t>
  </si>
  <si>
    <t>02CD09E185_7</t>
  </si>
  <si>
    <t>02CD09E186_7</t>
  </si>
  <si>
    <t>02CD09E187_7</t>
  </si>
  <si>
    <t>02CD09E188_7</t>
  </si>
  <si>
    <t>02CD09E189_7</t>
  </si>
  <si>
    <t>02CD09E190_7</t>
  </si>
  <si>
    <t>02CD09E198_7</t>
  </si>
  <si>
    <t>02CD09F037_7</t>
  </si>
  <si>
    <t>02CD09K023_7</t>
  </si>
  <si>
    <t>02CD09K026_7</t>
  </si>
  <si>
    <t>02CD09K027_7</t>
  </si>
  <si>
    <t>02CD09M001_7</t>
  </si>
  <si>
    <t>02CD09M002_7</t>
  </si>
  <si>
    <t>02CD09N001_7</t>
  </si>
  <si>
    <t>02CD09R002_7</t>
  </si>
  <si>
    <t>02CD09S229_7</t>
  </si>
  <si>
    <t>02CD09S230_7</t>
  </si>
  <si>
    <t>02CD09U048_7</t>
  </si>
  <si>
    <t>02CD10E185_7</t>
  </si>
  <si>
    <t>02CD10E186_7</t>
  </si>
  <si>
    <t>02CD10E187_7</t>
  </si>
  <si>
    <t>02CD10E188_7</t>
  </si>
  <si>
    <t>02CD10E189_7</t>
  </si>
  <si>
    <t>02CD10E190_7</t>
  </si>
  <si>
    <t>02CD10E198_7</t>
  </si>
  <si>
    <t>02CD10F037_7</t>
  </si>
  <si>
    <t>02CD10K023_7</t>
  </si>
  <si>
    <t>02CD10K026_7</t>
  </si>
  <si>
    <t>02CD10K027_7</t>
  </si>
  <si>
    <t>02CD10M001_7</t>
  </si>
  <si>
    <t>02CD10M002_7</t>
  </si>
  <si>
    <t>02CD10N001_7</t>
  </si>
  <si>
    <t>02CD10R002_7</t>
  </si>
  <si>
    <t>02CD10S230_7</t>
  </si>
  <si>
    <t>02CD10S231_7</t>
  </si>
  <si>
    <t>02CD10S232_7</t>
  </si>
  <si>
    <t>02CD10S233_7</t>
  </si>
  <si>
    <t>02CD10S234_7</t>
  </si>
  <si>
    <t>02CD10S235_7</t>
  </si>
  <si>
    <t>02CD10U048_7</t>
  </si>
  <si>
    <t>02CD11E185_7</t>
  </si>
  <si>
    <t>02CD11E186_7</t>
  </si>
  <si>
    <t>02CD11E187_7</t>
  </si>
  <si>
    <t>02CD11E188_7</t>
  </si>
  <si>
    <t>02CD11E189_7</t>
  </si>
  <si>
    <t>02CD11E190_7</t>
  </si>
  <si>
    <t>02CD11E198_7</t>
  </si>
  <si>
    <t>02CD11F037_7</t>
  </si>
  <si>
    <t>02CD11K023_7</t>
  </si>
  <si>
    <t>02CD11K026_7</t>
  </si>
  <si>
    <t>02CD11K027_7</t>
  </si>
  <si>
    <t>02CD11M001_7</t>
  </si>
  <si>
    <t>02CD11M002_7</t>
  </si>
  <si>
    <t>02CD11R002_7</t>
  </si>
  <si>
    <t>02CD11S229_7</t>
  </si>
  <si>
    <t>02CD11S233_7</t>
  </si>
  <si>
    <t>02CD11N001_7</t>
  </si>
  <si>
    <t>02CD12E185_7</t>
  </si>
  <si>
    <t>02CD12E186_7</t>
  </si>
  <si>
    <t>02CD12E187_7</t>
  </si>
  <si>
    <t>02CD12E188_7</t>
  </si>
  <si>
    <t>02CD12E189_7</t>
  </si>
  <si>
    <t>02CD12E190_7</t>
  </si>
  <si>
    <t>02CD12E198_7</t>
  </si>
  <si>
    <t>02CD12F037_7</t>
  </si>
  <si>
    <t>02CD12K023_7</t>
  </si>
  <si>
    <t>02CD12K026_7</t>
  </si>
  <si>
    <t>02CD12K027_7</t>
  </si>
  <si>
    <t>02CD12N001_7</t>
  </si>
  <si>
    <t>02CD12R002_7</t>
  </si>
  <si>
    <t>02CD12S231_7</t>
  </si>
  <si>
    <t>02CD12S233_7</t>
  </si>
  <si>
    <t>02CD12M001_7</t>
  </si>
  <si>
    <t>02CD12M002_7</t>
  </si>
  <si>
    <t>02CD12U048_7</t>
  </si>
  <si>
    <t>02CD13E185_7</t>
  </si>
  <si>
    <t>02CD13E186_7</t>
  </si>
  <si>
    <t>02CD13E187_7</t>
  </si>
  <si>
    <t>02CD13E188_7</t>
  </si>
  <si>
    <t>02CD13E189_7</t>
  </si>
  <si>
    <t>02CD13E190_7</t>
  </si>
  <si>
    <t>02CD13E198_7</t>
  </si>
  <si>
    <t>02CD13F037_7</t>
  </si>
  <si>
    <t>02CD13K023_7</t>
  </si>
  <si>
    <t>02CD13K026_7</t>
  </si>
  <si>
    <t>02CD13K027_7</t>
  </si>
  <si>
    <t>02CD13M001_7</t>
  </si>
  <si>
    <t>02CD13M002_7</t>
  </si>
  <si>
    <t>02CD13N001_7</t>
  </si>
  <si>
    <t>02CD13R002_7</t>
  </si>
  <si>
    <t>02CD13U048_7</t>
  </si>
  <si>
    <t>02CD14E185_7</t>
  </si>
  <si>
    <t>02CD14E186_7</t>
  </si>
  <si>
    <t>02CD14E187_7</t>
  </si>
  <si>
    <t>02CD14E188_7</t>
  </si>
  <si>
    <t>02CD14E189_7</t>
  </si>
  <si>
    <t>02CD14E190_7</t>
  </si>
  <si>
    <t>02CD14E198_7</t>
  </si>
  <si>
    <t>02CD14F037_7</t>
  </si>
  <si>
    <t>02CD14K023_7</t>
  </si>
  <si>
    <t>02CD14K026_7</t>
  </si>
  <si>
    <t>02CD14K027_7</t>
  </si>
  <si>
    <t>02CD14M001_7</t>
  </si>
  <si>
    <t>02CD14M002_7</t>
  </si>
  <si>
    <t>02CD14N001_7</t>
  </si>
  <si>
    <t>02CD14R002_7</t>
  </si>
  <si>
    <t>02CD14S229_7</t>
  </si>
  <si>
    <t>02CD14S231_7</t>
  </si>
  <si>
    <t>02CD14S233_7</t>
  </si>
  <si>
    <t>02CD14S234_7</t>
  </si>
  <si>
    <t>02CD14S235_7</t>
  </si>
  <si>
    <t>02CD14U048_7</t>
  </si>
  <si>
    <t>02CD15E185_7</t>
  </si>
  <si>
    <t>02CD15E186_7</t>
  </si>
  <si>
    <t>02CD15E187_7</t>
  </si>
  <si>
    <t>02CD15E188_7</t>
  </si>
  <si>
    <t>02CD15E189_7</t>
  </si>
  <si>
    <t>02CD15E190_7</t>
  </si>
  <si>
    <t>02CD15E198_7</t>
  </si>
  <si>
    <t>02CD15F037_7</t>
  </si>
  <si>
    <t>02CD15K023_7</t>
  </si>
  <si>
    <t>02CD15K026_7</t>
  </si>
  <si>
    <t>02CD15K027_7</t>
  </si>
  <si>
    <t>02CD15M001_7</t>
  </si>
  <si>
    <t>02CD15M002_7</t>
  </si>
  <si>
    <t>02CD15N001_7</t>
  </si>
  <si>
    <t>02CD15R002_7</t>
  </si>
  <si>
    <t>02CD15S229_7</t>
  </si>
  <si>
    <t>02CD15S230_7</t>
  </si>
  <si>
    <t>02CD15S232_7</t>
  </si>
  <si>
    <t>02CD15S233_7</t>
  </si>
  <si>
    <t>02CD15S235_7</t>
  </si>
  <si>
    <t>02CD15U048_7</t>
  </si>
  <si>
    <t>02CD16E185_7</t>
  </si>
  <si>
    <t>02CD16E186_7</t>
  </si>
  <si>
    <t>02CD16E187_7</t>
  </si>
  <si>
    <t>02CD16E188_7</t>
  </si>
  <si>
    <t>02CD16E189_7</t>
  </si>
  <si>
    <t>02CD16E190_7</t>
  </si>
  <si>
    <t>02CD16E198_7</t>
  </si>
  <si>
    <t>02CD16F037_7</t>
  </si>
  <si>
    <t>02CD16K023_7</t>
  </si>
  <si>
    <t>02CD16K026_7</t>
  </si>
  <si>
    <t>02CD16K027_7</t>
  </si>
  <si>
    <t>02CD16M001_7</t>
  </si>
  <si>
    <t>02CD16M002_7</t>
  </si>
  <si>
    <t>02CD16N001_7</t>
  </si>
  <si>
    <t>02CD16R002_7</t>
  </si>
  <si>
    <t>02CD16S230_7</t>
  </si>
  <si>
    <t>02CD16S231_7</t>
  </si>
  <si>
    <t>02CD16U048_7</t>
  </si>
  <si>
    <t>02CDBPM001_7</t>
  </si>
  <si>
    <t>02CDBPE097_7</t>
  </si>
  <si>
    <t>02OD04M002_7</t>
  </si>
  <si>
    <t>02OD04E003_7</t>
  </si>
  <si>
    <t>02OD04N001_7</t>
  </si>
  <si>
    <t>02OD04M001_7</t>
  </si>
  <si>
    <t>02OD06P017_7</t>
  </si>
  <si>
    <t>02OD06M001_7</t>
  </si>
  <si>
    <t>02OD06M002_7</t>
  </si>
  <si>
    <t>02OD06N001_7</t>
  </si>
  <si>
    <t>02PDAVM001_7</t>
  </si>
  <si>
    <t>02PDAVM002_7</t>
  </si>
  <si>
    <t>02PDAVE109_7</t>
  </si>
  <si>
    <t>02PDDPE158_7</t>
  </si>
  <si>
    <t>02PDDPM001_7</t>
  </si>
  <si>
    <t>02PDDPM002_7</t>
  </si>
  <si>
    <t>02PDDPN001_7</t>
  </si>
  <si>
    <t>03C001G073_7</t>
  </si>
  <si>
    <t>03C001M001_7</t>
  </si>
  <si>
    <t>03C001M002_7</t>
  </si>
  <si>
    <t>03C001N001_7</t>
  </si>
  <si>
    <t>03PDIVM001_7</t>
  </si>
  <si>
    <t>03PDIVM002_7</t>
  </si>
  <si>
    <t>03PDIVN001_7</t>
  </si>
  <si>
    <t>03PDIVS027_7</t>
  </si>
  <si>
    <t>03PDIVS061_7</t>
  </si>
  <si>
    <t>04C001F034_7</t>
  </si>
  <si>
    <t>04C001F036_7</t>
  </si>
  <si>
    <t>04C001G074_7</t>
  </si>
  <si>
    <t>04C001N001_7</t>
  </si>
  <si>
    <t>04C001P016_7</t>
  </si>
  <si>
    <t>04C001M001_7</t>
  </si>
  <si>
    <t>04C001M002_7</t>
  </si>
  <si>
    <t>04P0DER001_7</t>
  </si>
  <si>
    <t>04P0DSF006_7</t>
  </si>
  <si>
    <t>04P0DSM001_7</t>
  </si>
  <si>
    <t>04P0DSM002_7</t>
  </si>
  <si>
    <t>04P0DSN001_7</t>
  </si>
  <si>
    <t>05C001F005_7</t>
  </si>
  <si>
    <t>05C001M001_7</t>
  </si>
  <si>
    <t>05C001M002_7</t>
  </si>
  <si>
    <t>05C001N001_7</t>
  </si>
  <si>
    <t>05P0PTF022_7</t>
  </si>
  <si>
    <t>05P0PTM001_7</t>
  </si>
  <si>
    <t>05P0PTM002_7</t>
  </si>
  <si>
    <t>05P0PTN001_7</t>
  </si>
  <si>
    <t>06C001P005_7</t>
  </si>
  <si>
    <t>06C001E022_7</t>
  </si>
  <si>
    <t>06C001E107_7</t>
  </si>
  <si>
    <t>06C001E159_7</t>
  </si>
  <si>
    <t>06C001G013_7</t>
  </si>
  <si>
    <t>06C001M001_7</t>
  </si>
  <si>
    <t>06C001M002_7</t>
  </si>
  <si>
    <t>06C001N001_7</t>
  </si>
  <si>
    <t>06C001P056_7</t>
  </si>
  <si>
    <t>06CD03M001_7</t>
  </si>
  <si>
    <t>06CD03M002_7</t>
  </si>
  <si>
    <t>06CD03N001_7</t>
  </si>
  <si>
    <t>06CD03K024_7</t>
  </si>
  <si>
    <t>06CD03K025_7</t>
  </si>
  <si>
    <t>06CD03E160_7</t>
  </si>
  <si>
    <t>06CD03E184_7</t>
  </si>
  <si>
    <t>06CD05E090_7</t>
  </si>
  <si>
    <t>06CD05N001_7</t>
  </si>
  <si>
    <t>06P0FAE006_7</t>
  </si>
  <si>
    <t>06P0FAS034_7</t>
  </si>
  <si>
    <t>06P0FAS036_7</t>
  </si>
  <si>
    <t>06P0FAU045_7</t>
  </si>
  <si>
    <t>06PDPAE154_7</t>
  </si>
  <si>
    <t>06PDPAM001_7</t>
  </si>
  <si>
    <t>06PDPAM002_7</t>
  </si>
  <si>
    <t>06PDPAN001_7</t>
  </si>
  <si>
    <t>07C001E093_7</t>
  </si>
  <si>
    <t>07C001K008_7</t>
  </si>
  <si>
    <t>07C001K020_7</t>
  </si>
  <si>
    <t>07C001K021_7</t>
  </si>
  <si>
    <t>07C001K022_7</t>
  </si>
  <si>
    <t>07C001M001_7</t>
  </si>
  <si>
    <t>07C001M002_7</t>
  </si>
  <si>
    <t>07C001N001_7</t>
  </si>
  <si>
    <t>07C001U046_7</t>
  </si>
  <si>
    <t>07CD01B001_7</t>
  </si>
  <si>
    <t>07CD01M001_7</t>
  </si>
  <si>
    <t>07CD01M002_7</t>
  </si>
  <si>
    <t>07CD01N001_7</t>
  </si>
  <si>
    <t>07PDIFM001_7</t>
  </si>
  <si>
    <t>07PDIFM002_7</t>
  </si>
  <si>
    <t>07PDIFN001_7</t>
  </si>
  <si>
    <t>07PDIFK012_7</t>
  </si>
  <si>
    <t>07PDISE067_7</t>
  </si>
  <si>
    <t>07PDISM001_7</t>
  </si>
  <si>
    <t>07PDISM002_7</t>
  </si>
  <si>
    <t>07PDISN001_7</t>
  </si>
  <si>
    <t>08C001E081_7</t>
  </si>
  <si>
    <t>08C001E161_7</t>
  </si>
  <si>
    <t>08C001E162_7</t>
  </si>
  <si>
    <t>08C001N001_7</t>
  </si>
  <si>
    <t>08C001S047_7</t>
  </si>
  <si>
    <t>08C001S220_7</t>
  </si>
  <si>
    <t>08C001S221_7</t>
  </si>
  <si>
    <t>08C001M001_7</t>
  </si>
  <si>
    <t>08C001M002_7</t>
  </si>
  <si>
    <t>08PDCPN001_7</t>
  </si>
  <si>
    <t>08PDCPP027_7</t>
  </si>
  <si>
    <t>08PDCPM001_7</t>
  </si>
  <si>
    <t>08PDCPM002_7</t>
  </si>
  <si>
    <t>08PDCPU038_7</t>
  </si>
  <si>
    <t>08PDDFE163_7</t>
  </si>
  <si>
    <t>08PDDFE164_7</t>
  </si>
  <si>
    <t>08PDDFE165_7</t>
  </si>
  <si>
    <t>08PDDFE166_7</t>
  </si>
  <si>
    <t>08PDDFM001_7</t>
  </si>
  <si>
    <t>08PDDFM002_7</t>
  </si>
  <si>
    <t>08PDDFN001_7</t>
  </si>
  <si>
    <t>08PDDFS035_7</t>
  </si>
  <si>
    <t>08PDDFS066_7</t>
  </si>
  <si>
    <t>08PDDFS221_7</t>
  </si>
  <si>
    <t>08PDDFU032_7</t>
  </si>
  <si>
    <t>08PDDFU037_7</t>
  </si>
  <si>
    <t>08PDDFS010_7</t>
  </si>
  <si>
    <t>08PDIIE165_7</t>
  </si>
  <si>
    <t>08PDIIM001_7</t>
  </si>
  <si>
    <t>08PDIIM002_7</t>
  </si>
  <si>
    <t>08PDIIN001_7</t>
  </si>
  <si>
    <t>08PDIIP031_7</t>
  </si>
  <si>
    <t>08PDIJE193_7</t>
  </si>
  <si>
    <t>08PDIJM001_7</t>
  </si>
  <si>
    <t>08PDIJM002_7</t>
  </si>
  <si>
    <t>08PDIJN001_7</t>
  </si>
  <si>
    <t>08PDIJS004_7</t>
  </si>
  <si>
    <t>08PDIJS025_7</t>
  </si>
  <si>
    <t>08PDPSM001_7</t>
  </si>
  <si>
    <t>08PDPSM002_7</t>
  </si>
  <si>
    <t>08PDPSN001_7</t>
  </si>
  <si>
    <t>08PDPSS053_7</t>
  </si>
  <si>
    <t>09C001E191_7</t>
  </si>
  <si>
    <t>09C001E192_7</t>
  </si>
  <si>
    <t>09C001M001_7</t>
  </si>
  <si>
    <t>09C001M002_7</t>
  </si>
  <si>
    <t>09C001N001_7</t>
  </si>
  <si>
    <t>09C001O004_7</t>
  </si>
  <si>
    <t>09C001O007_7</t>
  </si>
  <si>
    <t>09C001P014_7</t>
  </si>
  <si>
    <t>09C001P026_7</t>
  </si>
  <si>
    <t>09PDLRE195_7</t>
  </si>
  <si>
    <t>09PDLRJ001_7</t>
  </si>
  <si>
    <t>09PDLRM001_7</t>
  </si>
  <si>
    <t>09PDLRM002_7</t>
  </si>
  <si>
    <t>09PDLRN001_7</t>
  </si>
  <si>
    <t>09PDPAE195_7</t>
  </si>
  <si>
    <t>09PDPAJ001_7</t>
  </si>
  <si>
    <t>09PDPAM001_7</t>
  </si>
  <si>
    <t>09PDPAM002_7</t>
  </si>
  <si>
    <t>09PDPAN001_7</t>
  </si>
  <si>
    <t>09PDPPE195_7</t>
  </si>
  <si>
    <t>09PDPPJ001_7</t>
  </si>
  <si>
    <t>09PDPPM001_7</t>
  </si>
  <si>
    <t>09PDPPM002_7</t>
  </si>
  <si>
    <t>09PDPPN001_7</t>
  </si>
  <si>
    <t>09PECME077_7</t>
  </si>
  <si>
    <t>09PECMM001_7</t>
  </si>
  <si>
    <t>09PECMM002_7</t>
  </si>
  <si>
    <t>09PECMN001_7</t>
  </si>
  <si>
    <t>09PESME084_7</t>
  </si>
  <si>
    <t>09PESMM001_7</t>
  </si>
  <si>
    <t>09PESMM002_7</t>
  </si>
  <si>
    <t>09PESMN001_7</t>
  </si>
  <si>
    <t>09PFCHM001_7</t>
  </si>
  <si>
    <t>09PFCHM002_7</t>
  </si>
  <si>
    <t>09PFCHN001_7</t>
  </si>
  <si>
    <t>09PFCHE003_7</t>
  </si>
  <si>
    <t>09PFRCG010_7</t>
  </si>
  <si>
    <t>09PFRCN001_7</t>
  </si>
  <si>
    <t>09PFRCM002_7</t>
  </si>
  <si>
    <t>10C001E167_7</t>
  </si>
  <si>
    <t>10C001E196_7</t>
  </si>
  <si>
    <t>10C001M001_7</t>
  </si>
  <si>
    <t>10C001M002_7</t>
  </si>
  <si>
    <t>10C001N001_7</t>
  </si>
  <si>
    <t>10P0ACE196_7</t>
  </si>
  <si>
    <t>10P0TPU022_7</t>
  </si>
  <si>
    <t>10PDMBE042_7</t>
  </si>
  <si>
    <t>10PDMBM001_7</t>
  </si>
  <si>
    <t>10PDMBM002_7</t>
  </si>
  <si>
    <t>10PDMBN001_7</t>
  </si>
  <si>
    <t>10PDMEE042_7</t>
  </si>
  <si>
    <t>10PDMEU039_7</t>
  </si>
  <si>
    <t>10PDMEM001_7</t>
  </si>
  <si>
    <t>10PDMEM002_7</t>
  </si>
  <si>
    <t>10PDMEN001_7</t>
  </si>
  <si>
    <t>10PDORG005_7</t>
  </si>
  <si>
    <t>10PDORM001_7</t>
  </si>
  <si>
    <t>10PDORM002_7</t>
  </si>
  <si>
    <t>10PDORN001_7</t>
  </si>
  <si>
    <t>10PDRTE042_7</t>
  </si>
  <si>
    <t>10PDRTM001_7</t>
  </si>
  <si>
    <t>10PDRTM002_7</t>
  </si>
  <si>
    <t>10PDRTN001_7</t>
  </si>
  <si>
    <t>10PDTEE042_7</t>
  </si>
  <si>
    <t>10PDTEJ001_7</t>
  </si>
  <si>
    <t>10PDTEM001_7</t>
  </si>
  <si>
    <t>10PDTEM002_7</t>
  </si>
  <si>
    <t>10PDTEN001_7</t>
  </si>
  <si>
    <t>11C001M001_7</t>
  </si>
  <si>
    <t>11C001U047_7</t>
  </si>
  <si>
    <t>11C001N001_7</t>
  </si>
  <si>
    <t>11C001K019_7</t>
  </si>
  <si>
    <t>11C001E194_7</t>
  </si>
  <si>
    <t>11C001E168_7</t>
  </si>
  <si>
    <t>11C001E169_7</t>
  </si>
  <si>
    <t>11C001M002_7</t>
  </si>
  <si>
    <t>11CD01E026_7</t>
  </si>
  <si>
    <t>11CD01E170_7</t>
  </si>
  <si>
    <t>11CD01U040_7</t>
  </si>
  <si>
    <t>11CD01N001_7</t>
  </si>
  <si>
    <t>11CD01M001_7</t>
  </si>
  <si>
    <t>11CD01M002_7</t>
  </si>
  <si>
    <t>11CD02M001_7</t>
  </si>
  <si>
    <t>11CD02E169_7</t>
  </si>
  <si>
    <t>11CD02E026_7</t>
  </si>
  <si>
    <t>11CD02N001_7</t>
  </si>
  <si>
    <t>11CD02M002_7</t>
  </si>
  <si>
    <t>11CD03E169_7</t>
  </si>
  <si>
    <t>11CD03M001_7</t>
  </si>
  <si>
    <t>11CD03M002_7</t>
  </si>
  <si>
    <t>11CD03N001_7</t>
  </si>
  <si>
    <t>13C001O006_7</t>
  </si>
  <si>
    <t>13C001O008_7</t>
  </si>
  <si>
    <t>13C001M001_7</t>
  </si>
  <si>
    <t>13C001M002_7</t>
  </si>
  <si>
    <t>13C001N001_7</t>
  </si>
  <si>
    <t>13PDEAO009_7</t>
  </si>
  <si>
    <t>13PDEAM001_7</t>
  </si>
  <si>
    <t>13PDEAM002_7</t>
  </si>
  <si>
    <t>13PDEAN001_7</t>
  </si>
  <si>
    <t>13PDVAG076_7</t>
  </si>
  <si>
    <t>13PDVAM001_7</t>
  </si>
  <si>
    <t>13PDVAM002_7</t>
  </si>
  <si>
    <t>13PDVAN001_7</t>
  </si>
  <si>
    <t>15C006U009_7</t>
  </si>
  <si>
    <t>16C000D001_7</t>
  </si>
  <si>
    <t>16C000D002_7</t>
  </si>
  <si>
    <t>25C001E171_7</t>
  </si>
  <si>
    <t>25C001O010_7</t>
  </si>
  <si>
    <t>25C001N001_7</t>
  </si>
  <si>
    <t>25C001M001_7</t>
  </si>
  <si>
    <t>25C001M002_7</t>
  </si>
  <si>
    <t>26C001E017_7</t>
  </si>
  <si>
    <t>26C001E172_7</t>
  </si>
  <si>
    <t>26C001E173_7</t>
  </si>
  <si>
    <t>26C001E174_7</t>
  </si>
  <si>
    <t>26C001M001_7</t>
  </si>
  <si>
    <t>26C001M002_7</t>
  </si>
  <si>
    <t>26C001N001_7</t>
  </si>
  <si>
    <t>26CD01G077_7</t>
  </si>
  <si>
    <t>26CD01M001_7</t>
  </si>
  <si>
    <t>26CD01M002_7</t>
  </si>
  <si>
    <t>26CD01N001_7</t>
  </si>
  <si>
    <t>26PDIAP022_7</t>
  </si>
  <si>
    <t>26PDIAM001_7</t>
  </si>
  <si>
    <t>26PDIAM002_7</t>
  </si>
  <si>
    <t>26PDIAN001_7</t>
  </si>
  <si>
    <t>26PDSPN001_7</t>
  </si>
  <si>
    <t>26PDSPE066_7</t>
  </si>
  <si>
    <t>26PDSPE173_7</t>
  </si>
  <si>
    <t>26PDSPM001_7</t>
  </si>
  <si>
    <t>26PDSPM002_7</t>
  </si>
  <si>
    <t>31C000E175_7</t>
  </si>
  <si>
    <t>31C000S012_7</t>
  </si>
  <si>
    <t>31C000S051_7</t>
  </si>
  <si>
    <t>31C000S057_7</t>
  </si>
  <si>
    <t>31C000U014_7</t>
  </si>
  <si>
    <t>31C000M001_7</t>
  </si>
  <si>
    <t>31C000M002_7</t>
  </si>
  <si>
    <t>31C000N001_7</t>
  </si>
  <si>
    <t>31PDMPE048_7</t>
  </si>
  <si>
    <t>31PDMPM001_7</t>
  </si>
  <si>
    <t>31PDMPM002_7</t>
  </si>
  <si>
    <t>31PDMPN001_7</t>
  </si>
  <si>
    <t>31PFMAE177_7</t>
  </si>
  <si>
    <t>31PFMAM001_7</t>
  </si>
  <si>
    <t>31PFMAM002_7</t>
  </si>
  <si>
    <t>31PFMAN001_7</t>
  </si>
  <si>
    <t>31PFMEE177_7</t>
  </si>
  <si>
    <t>31PFMEM001_7</t>
  </si>
  <si>
    <t>31PFMEM002_7</t>
  </si>
  <si>
    <t>31PFMEN001_7</t>
  </si>
  <si>
    <t>31PFPCU036_7</t>
  </si>
  <si>
    <t>31PFPCM001_7</t>
  </si>
  <si>
    <t>31PFPCM002_7</t>
  </si>
  <si>
    <t>31PFPCN001_7</t>
  </si>
  <si>
    <t>33C001E178_7</t>
  </si>
  <si>
    <t>33C001M001_7</t>
  </si>
  <si>
    <t>33C001M002_7</t>
  </si>
  <si>
    <t>33C001N001_7</t>
  </si>
  <si>
    <t>33C001S022_7</t>
  </si>
  <si>
    <t>33C001S023_7</t>
  </si>
  <si>
    <t>33C001S054_7</t>
  </si>
  <si>
    <t>33PDCLE199_7</t>
  </si>
  <si>
    <t>33PDITE100_7</t>
  </si>
  <si>
    <t>33PDITM001_7</t>
  </si>
  <si>
    <t>33PDITM002_7</t>
  </si>
  <si>
    <t>33PDITN001_7</t>
  </si>
  <si>
    <t>34C001N005_7</t>
  </si>
  <si>
    <t>34C001M001_7</t>
  </si>
  <si>
    <t>34C001M002_7</t>
  </si>
  <si>
    <t>34C001N001_7</t>
  </si>
  <si>
    <t>34PDHBN005_7</t>
  </si>
  <si>
    <t>34PDHBM001_7</t>
  </si>
  <si>
    <t>34PDHBM002_7</t>
  </si>
  <si>
    <t>34PDHBN001_7</t>
  </si>
  <si>
    <t>35C001E179_7</t>
  </si>
  <si>
    <t>35C001S223_7</t>
  </si>
  <si>
    <t>35C001M001_7</t>
  </si>
  <si>
    <t>35C001M002_7</t>
  </si>
  <si>
    <t>35C001N001_7</t>
  </si>
  <si>
    <t>36C001E086_7</t>
  </si>
  <si>
    <t>36C001E116_7</t>
  </si>
  <si>
    <t>36C001E180_7</t>
  </si>
  <si>
    <t>36C001M001_7</t>
  </si>
  <si>
    <t>36C001M002_7</t>
  </si>
  <si>
    <t>36C001N001_7</t>
  </si>
  <si>
    <t>36C001S224_7</t>
  </si>
  <si>
    <t>36C001U041_7</t>
  </si>
  <si>
    <t>36CD01E153_7</t>
  </si>
  <si>
    <t>36CD01M001_7</t>
  </si>
  <si>
    <t>36CD01M002_7</t>
  </si>
  <si>
    <t>36CD01N001_7</t>
  </si>
  <si>
    <t>36CDESE181_7</t>
  </si>
  <si>
    <t>36CDESM001_7</t>
  </si>
  <si>
    <t>36CDESM002_7</t>
  </si>
  <si>
    <t>36CDESN001_7</t>
  </si>
  <si>
    <t>36PDIDE182_7</t>
  </si>
  <si>
    <t>36PDIDE197_7</t>
  </si>
  <si>
    <t>36PDIDM001_7</t>
  </si>
  <si>
    <t>36PDIDM002_7</t>
  </si>
  <si>
    <t>36PDIDN001_7</t>
  </si>
  <si>
    <t>36PDIDU042_7</t>
  </si>
  <si>
    <t>36PDIEE086_7</t>
  </si>
  <si>
    <t>36PDIEM001_7</t>
  </si>
  <si>
    <t>36PDIEM002_7</t>
  </si>
  <si>
    <t>36PDIEN001_7</t>
  </si>
  <si>
    <t>36PFEGE161_7</t>
  </si>
  <si>
    <t>36PFEGM001_7</t>
  </si>
  <si>
    <t>36PFEGM002_7</t>
  </si>
  <si>
    <t>36PFEGN001_7</t>
  </si>
  <si>
    <t>36PFEGS210_7</t>
  </si>
  <si>
    <t>36PFEGS225_7</t>
  </si>
  <si>
    <t>36PFEGS226_7</t>
  </si>
  <si>
    <t>36PFEGS227_7</t>
  </si>
  <si>
    <t>36PFEGU043_7</t>
  </si>
  <si>
    <t>36PFEGU044_7</t>
  </si>
  <si>
    <t>38C001E183_7</t>
  </si>
  <si>
    <t>38C001S056_7</t>
  </si>
  <si>
    <t>38C001P003_7</t>
  </si>
  <si>
    <t>38C001M001_7</t>
  </si>
  <si>
    <t>38C001N001_7</t>
  </si>
  <si>
    <t>38C001M002_7</t>
  </si>
  <si>
    <t>41PDIPM001_7</t>
  </si>
  <si>
    <t>41PDIPM002_7</t>
  </si>
  <si>
    <t>41PDIPP051_7</t>
  </si>
  <si>
    <t>01C001M001_8</t>
  </si>
  <si>
    <t>01C001M002_8</t>
  </si>
  <si>
    <t>01C001N001_8</t>
  </si>
  <si>
    <t>01CD03E065_8</t>
  </si>
  <si>
    <t>01CD03M001_8</t>
  </si>
  <si>
    <t>01CD03M002_8</t>
  </si>
  <si>
    <t>01CD03N001_8</t>
  </si>
  <si>
    <t>01CD06E005_8</t>
  </si>
  <si>
    <t>01CD06E157_8</t>
  </si>
  <si>
    <t>01CD06M001_8</t>
  </si>
  <si>
    <t>01CD06M002_8</t>
  </si>
  <si>
    <t>01CD06N001_8</t>
  </si>
  <si>
    <t>01P0ESP054_8</t>
  </si>
  <si>
    <t>01P0ESM001_8</t>
  </si>
  <si>
    <t>01P0ESM002_8</t>
  </si>
  <si>
    <t>01P0ESN001_8</t>
  </si>
  <si>
    <t>02C001M001_8</t>
  </si>
  <si>
    <t>02C001M002_8</t>
  </si>
  <si>
    <t>02C001P055_8</t>
  </si>
  <si>
    <t>02C001N001_8</t>
  </si>
  <si>
    <t>02C001S005_8</t>
  </si>
  <si>
    <t>02C001U019_8</t>
  </si>
  <si>
    <t>02CD01E185_8</t>
  </si>
  <si>
    <t>02CD01E186_8</t>
  </si>
  <si>
    <t>02CD01E187_8</t>
  </si>
  <si>
    <t>02CD01E188_8</t>
  </si>
  <si>
    <t>02CD01E189_8</t>
  </si>
  <si>
    <t>02CD01E190_8</t>
  </si>
  <si>
    <t>02CD01E198_8</t>
  </si>
  <si>
    <t>02CD01F037_8</t>
  </si>
  <si>
    <t>02CD01K023_8</t>
  </si>
  <si>
    <t>02CD01K026_8</t>
  </si>
  <si>
    <t>02CD01K027_8</t>
  </si>
  <si>
    <t>02CD01M001_8</t>
  </si>
  <si>
    <t>02CD01M002_8</t>
  </si>
  <si>
    <t>02CD01N001_8</t>
  </si>
  <si>
    <t>02CD01R002_8</t>
  </si>
  <si>
    <t>02CD01S229_8</t>
  </si>
  <si>
    <t>02CD01S230_8</t>
  </si>
  <si>
    <t>02CD01U048_8</t>
  </si>
  <si>
    <t>02CD02E185_8</t>
  </si>
  <si>
    <t>02CD02E186_8</t>
  </si>
  <si>
    <t>02CD02E187_8</t>
  </si>
  <si>
    <t>02CD02E188_8</t>
  </si>
  <si>
    <t>02CD02E198_8</t>
  </si>
  <si>
    <t>02CD02F037_8</t>
  </si>
  <si>
    <t>02CD02K023_8</t>
  </si>
  <si>
    <t>02CD02K026_8</t>
  </si>
  <si>
    <t>02CD02K027_8</t>
  </si>
  <si>
    <t>02CD02M001_8</t>
  </si>
  <si>
    <t>02CD02M002_8</t>
  </si>
  <si>
    <t>02CD02N001_8</t>
  </si>
  <si>
    <t>02CD02R002_8</t>
  </si>
  <si>
    <t>02CD02S229_8</t>
  </si>
  <si>
    <t>02CD02S230_8</t>
  </si>
  <si>
    <t>02CD03E185_8</t>
  </si>
  <si>
    <t>02CD03E186_8</t>
  </si>
  <si>
    <t>02CD03E187_8</t>
  </si>
  <si>
    <t>02CD03E190_8</t>
  </si>
  <si>
    <t>02CD03E189_8</t>
  </si>
  <si>
    <t>02CD03E198_8</t>
  </si>
  <si>
    <t>02CD03F037_8</t>
  </si>
  <si>
    <t>02CD03K023_8</t>
  </si>
  <si>
    <t>02CD03K026_8</t>
  </si>
  <si>
    <t>02CD03K027_8</t>
  </si>
  <si>
    <t>02CD03N001_8</t>
  </si>
  <si>
    <t>02CD03R002_8</t>
  </si>
  <si>
    <t>02CD03S230_8</t>
  </si>
  <si>
    <t>02CD03S235_8</t>
  </si>
  <si>
    <t>02CD03E188_8</t>
  </si>
  <si>
    <t>02CD03M001_8</t>
  </si>
  <si>
    <t>02CD03M002_8</t>
  </si>
  <si>
    <t>02CD03S234_8</t>
  </si>
  <si>
    <t>02CD04E185_8</t>
  </si>
  <si>
    <t>02CD04E186_8</t>
  </si>
  <si>
    <t>02CD04E187_8</t>
  </si>
  <si>
    <t>02CD04E188_8</t>
  </si>
  <si>
    <t>02CD04E189_8</t>
  </si>
  <si>
    <t>02CD04E190_8</t>
  </si>
  <si>
    <t>02CD04E198_8</t>
  </si>
  <si>
    <t>02CD04F037_8</t>
  </si>
  <si>
    <t>02CD04K023_8</t>
  </si>
  <si>
    <t>02CD04K026_8</t>
  </si>
  <si>
    <t>02CD04K027_8</t>
  </si>
  <si>
    <t>02CD04M001_8</t>
  </si>
  <si>
    <t>02CD04M002_8</t>
  </si>
  <si>
    <t>02CD04N001_8</t>
  </si>
  <si>
    <t>02CD04R002_8</t>
  </si>
  <si>
    <t>02CD04S230_8</t>
  </si>
  <si>
    <t>02CD04S234_8</t>
  </si>
  <si>
    <t>02CD04U048_8</t>
  </si>
  <si>
    <t>02CD05E185_8</t>
  </si>
  <si>
    <t>02CD05E186_8</t>
  </si>
  <si>
    <t>02CD05E187_8</t>
  </si>
  <si>
    <t>02CD05E188_8</t>
  </si>
  <si>
    <t>02CD05E189_8</t>
  </si>
  <si>
    <t>02CD05E190_8</t>
  </si>
  <si>
    <t>02CD05E198_8</t>
  </si>
  <si>
    <t>02CD05F037_8</t>
  </si>
  <si>
    <t>02CD05K023_8</t>
  </si>
  <si>
    <t>02CD05K026_8</t>
  </si>
  <si>
    <t>02CD05K027_8</t>
  </si>
  <si>
    <t>02CD05M001_8</t>
  </si>
  <si>
    <t>02CD05M002_8</t>
  </si>
  <si>
    <t>02CD05N001_8</t>
  </si>
  <si>
    <t>02CD05R002_8</t>
  </si>
  <si>
    <t>02CD05S234_8</t>
  </si>
  <si>
    <t>02CD05U048_8</t>
  </si>
  <si>
    <t>02CD06E185_8</t>
  </si>
  <si>
    <t>02CD06E186_8</t>
  </si>
  <si>
    <t>02CD06E187_8</t>
  </si>
  <si>
    <t>02CD06E188_8</t>
  </si>
  <si>
    <t>02CD06E189_8</t>
  </si>
  <si>
    <t>02CD06E190_8</t>
  </si>
  <si>
    <t>02CD06E198_8</t>
  </si>
  <si>
    <t>02CD06F037_8</t>
  </si>
  <si>
    <t>02CD06K023_8</t>
  </si>
  <si>
    <t>02CD06K026_8</t>
  </si>
  <si>
    <t>02CD06K027_8</t>
  </si>
  <si>
    <t>02CD06M001_8</t>
  </si>
  <si>
    <t>02CD06M002_8</t>
  </si>
  <si>
    <t>02CD06N001_8</t>
  </si>
  <si>
    <t>02CD06R002_8</t>
  </si>
  <si>
    <t>02CD06S230_8</t>
  </si>
  <si>
    <t>02CD06S232_8</t>
  </si>
  <si>
    <t>02CD06U048_8</t>
  </si>
  <si>
    <t>02CD07E185_8</t>
  </si>
  <si>
    <t>02CD07E186_8</t>
  </si>
  <si>
    <t>02CD07E187_8</t>
  </si>
  <si>
    <t>02CD07E188_8</t>
  </si>
  <si>
    <t>02CD07E189_8</t>
  </si>
  <si>
    <t>02CD07E190_8</t>
  </si>
  <si>
    <t>02CD07E198_8</t>
  </si>
  <si>
    <t>02CD07F037_8</t>
  </si>
  <si>
    <t>02CD07K023_8</t>
  </si>
  <si>
    <t>02CD07K026_8</t>
  </si>
  <si>
    <t>02CD07K027_8</t>
  </si>
  <si>
    <t>02CD07M001_8</t>
  </si>
  <si>
    <t>02CD07M002_8</t>
  </si>
  <si>
    <t>02CD07N001_8</t>
  </si>
  <si>
    <t>02CD07R002_8</t>
  </si>
  <si>
    <t>02CD07S229_8</t>
  </si>
  <si>
    <t>02CD07S230_8</t>
  </si>
  <si>
    <t>02CD07U048_8</t>
  </si>
  <si>
    <t>02CD08E185_8</t>
  </si>
  <si>
    <t>02CD08E186_8</t>
  </si>
  <si>
    <t>02CD08E187_8</t>
  </si>
  <si>
    <t>02CD08E188_8</t>
  </si>
  <si>
    <t>02CD08E189_8</t>
  </si>
  <si>
    <t>02CD08E190_8</t>
  </si>
  <si>
    <t>02CD08E198_8</t>
  </si>
  <si>
    <t>02CD08F037_8</t>
  </si>
  <si>
    <t>02CD08K023_8</t>
  </si>
  <si>
    <t>02CD08K026_8</t>
  </si>
  <si>
    <t>02CD08K027_8</t>
  </si>
  <si>
    <t>02CD08M001_8</t>
  </si>
  <si>
    <t>02CD08M002_8</t>
  </si>
  <si>
    <t>02CD08N001_8</t>
  </si>
  <si>
    <t>02CD08R002_8</t>
  </si>
  <si>
    <t>02CD08S229_8</t>
  </si>
  <si>
    <t>02CD08S230_8</t>
  </si>
  <si>
    <t>02CD08U048_8</t>
  </si>
  <si>
    <t>02CD09E185_8</t>
  </si>
  <si>
    <t>02CD09E186_8</t>
  </si>
  <si>
    <t>02CD09E187_8</t>
  </si>
  <si>
    <t>02CD09E188_8</t>
  </si>
  <si>
    <t>02CD09E189_8</t>
  </si>
  <si>
    <t>02CD09E190_8</t>
  </si>
  <si>
    <t>02CD09E198_8</t>
  </si>
  <si>
    <t>02CD09F037_8</t>
  </si>
  <si>
    <t>02CD09K023_8</t>
  </si>
  <si>
    <t>02CD09K026_8</t>
  </si>
  <si>
    <t>02CD09K027_8</t>
  </si>
  <si>
    <t>02CD09M001_8</t>
  </si>
  <si>
    <t>02CD09M002_8</t>
  </si>
  <si>
    <t>02CD09N001_8</t>
  </si>
  <si>
    <t>02CD09R002_8</t>
  </si>
  <si>
    <t>02CD09S229_8</t>
  </si>
  <si>
    <t>02CD09S230_8</t>
  </si>
  <si>
    <t>02CD09U048_8</t>
  </si>
  <si>
    <t>02CD10E185_8</t>
  </si>
  <si>
    <t>02CD10E186_8</t>
  </si>
  <si>
    <t>02CD10E187_8</t>
  </si>
  <si>
    <t>02CD10E188_8</t>
  </si>
  <si>
    <t>02CD10E189_8</t>
  </si>
  <si>
    <t>02CD10E190_8</t>
  </si>
  <si>
    <t>02CD10E198_8</t>
  </si>
  <si>
    <t>02CD10F037_8</t>
  </si>
  <si>
    <t>02CD10K023_8</t>
  </si>
  <si>
    <t>02CD10K026_8</t>
  </si>
  <si>
    <t>02CD10K027_8</t>
  </si>
  <si>
    <t>02CD10M001_8</t>
  </si>
  <si>
    <t>02CD10M002_8</t>
  </si>
  <si>
    <t>02CD10N001_8</t>
  </si>
  <si>
    <t>02CD10R002_8</t>
  </si>
  <si>
    <t>02CD10S230_8</t>
  </si>
  <si>
    <t>02CD10S231_8</t>
  </si>
  <si>
    <t>02CD10S232_8</t>
  </si>
  <si>
    <t>02CD10S233_8</t>
  </si>
  <si>
    <t>02CD10S234_8</t>
  </si>
  <si>
    <t>02CD10S235_8</t>
  </si>
  <si>
    <t>02CD10U048_8</t>
  </si>
  <si>
    <t>02CD11E185_8</t>
  </si>
  <si>
    <t>02CD11E186_8</t>
  </si>
  <si>
    <t>02CD11E187_8</t>
  </si>
  <si>
    <t>02CD11E188_8</t>
  </si>
  <si>
    <t>02CD11E189_8</t>
  </si>
  <si>
    <t>02CD11E190_8</t>
  </si>
  <si>
    <t>02CD11E198_8</t>
  </si>
  <si>
    <t>02CD11F037_8</t>
  </si>
  <si>
    <t>02CD11K023_8</t>
  </si>
  <si>
    <t>02CD11K026_8</t>
  </si>
  <si>
    <t>02CD11K027_8</t>
  </si>
  <si>
    <t>02CD11M001_8</t>
  </si>
  <si>
    <t>02CD11M002_8</t>
  </si>
  <si>
    <t>02CD11R002_8</t>
  </si>
  <si>
    <t>02CD11S229_8</t>
  </si>
  <si>
    <t>02CD11S233_8</t>
  </si>
  <si>
    <t>02CD11N001_8</t>
  </si>
  <si>
    <t>02CD12E185_8</t>
  </si>
  <si>
    <t>02CD12E186_8</t>
  </si>
  <si>
    <t>02CD12E187_8</t>
  </si>
  <si>
    <t>02CD12E188_8</t>
  </si>
  <si>
    <t>02CD12E189_8</t>
  </si>
  <si>
    <t>02CD12E190_8</t>
  </si>
  <si>
    <t>02CD12E198_8</t>
  </si>
  <si>
    <t>02CD12F037_8</t>
  </si>
  <si>
    <t>02CD12K023_8</t>
  </si>
  <si>
    <t>02CD12K026_8</t>
  </si>
  <si>
    <t>02CD12K027_8</t>
  </si>
  <si>
    <t>02CD12N001_8</t>
  </si>
  <si>
    <t>02CD12R002_8</t>
  </si>
  <si>
    <t>02CD12S231_8</t>
  </si>
  <si>
    <t>02CD12S233_8</t>
  </si>
  <si>
    <t>02CD12M001_8</t>
  </si>
  <si>
    <t>02CD12M002_8</t>
  </si>
  <si>
    <t>02CD12U048_8</t>
  </si>
  <si>
    <t>02CD13E185_8</t>
  </si>
  <si>
    <t>02CD13E186_8</t>
  </si>
  <si>
    <t>02CD13E187_8</t>
  </si>
  <si>
    <t>02CD13E188_8</t>
  </si>
  <si>
    <t>02CD13E189_8</t>
  </si>
  <si>
    <t>02CD13E190_8</t>
  </si>
  <si>
    <t>02CD13E198_8</t>
  </si>
  <si>
    <t>02CD13F037_8</t>
  </si>
  <si>
    <t>02CD13K023_8</t>
  </si>
  <si>
    <t>02CD13K026_8</t>
  </si>
  <si>
    <t>02CD13K027_8</t>
  </si>
  <si>
    <t>02CD13M001_8</t>
  </si>
  <si>
    <t>02CD13M002_8</t>
  </si>
  <si>
    <t>02CD13N001_8</t>
  </si>
  <si>
    <t>02CD13R002_8</t>
  </si>
  <si>
    <t>02CD13U048_8</t>
  </si>
  <si>
    <t>02CD14E185_8</t>
  </si>
  <si>
    <t>02CD14E186_8</t>
  </si>
  <si>
    <t>02CD14E187_8</t>
  </si>
  <si>
    <t>02CD14E188_8</t>
  </si>
  <si>
    <t>02CD14E189_8</t>
  </si>
  <si>
    <t>02CD14E190_8</t>
  </si>
  <si>
    <t>02CD14E198_8</t>
  </si>
  <si>
    <t>02CD14F037_8</t>
  </si>
  <si>
    <t>02CD14K023_8</t>
  </si>
  <si>
    <t>02CD14K026_8</t>
  </si>
  <si>
    <t>02CD14K027_8</t>
  </si>
  <si>
    <t>02CD14M001_8</t>
  </si>
  <si>
    <t>02CD14M002_8</t>
  </si>
  <si>
    <t>02CD14N001_8</t>
  </si>
  <si>
    <t>02CD14R002_8</t>
  </si>
  <si>
    <t>02CD14S229_8</t>
  </si>
  <si>
    <t>02CD14S231_8</t>
  </si>
  <si>
    <t>02CD14S233_8</t>
  </si>
  <si>
    <t>02CD14S234_8</t>
  </si>
  <si>
    <t>02CD14S235_8</t>
  </si>
  <si>
    <t>02CD14U048_8</t>
  </si>
  <si>
    <t>02CD15E185_8</t>
  </si>
  <si>
    <t>02CD15E186_8</t>
  </si>
  <si>
    <t>02CD15E187_8</t>
  </si>
  <si>
    <t>02CD15E188_8</t>
  </si>
  <si>
    <t>02CD15E189_8</t>
  </si>
  <si>
    <t>02CD15E190_8</t>
  </si>
  <si>
    <t>02CD15E198_8</t>
  </si>
  <si>
    <t>02CD15F037_8</t>
  </si>
  <si>
    <t>02CD15K023_8</t>
  </si>
  <si>
    <t>02CD15K026_8</t>
  </si>
  <si>
    <t>02CD15K027_8</t>
  </si>
  <si>
    <t>02CD15M001_8</t>
  </si>
  <si>
    <t>02CD15M002_8</t>
  </si>
  <si>
    <t>02CD15N001_8</t>
  </si>
  <si>
    <t>02CD15R002_8</t>
  </si>
  <si>
    <t>02CD15S229_8</t>
  </si>
  <si>
    <t>02CD15S230_8</t>
  </si>
  <si>
    <t>02CD15S232_8</t>
  </si>
  <si>
    <t>02CD15S233_8</t>
  </si>
  <si>
    <t>02CD15S235_8</t>
  </si>
  <si>
    <t>02CD15U048_8</t>
  </si>
  <si>
    <t>02CD16E185_8</t>
  </si>
  <si>
    <t>02CD16E186_8</t>
  </si>
  <si>
    <t>02CD16E187_8</t>
  </si>
  <si>
    <t>02CD16E188_8</t>
  </si>
  <si>
    <t>02CD16E189_8</t>
  </si>
  <si>
    <t>02CD16E190_8</t>
  </si>
  <si>
    <t>02CD16E198_8</t>
  </si>
  <si>
    <t>02CD16F037_8</t>
  </si>
  <si>
    <t>02CD16K023_8</t>
  </si>
  <si>
    <t>02CD16K026_8</t>
  </si>
  <si>
    <t>02CD16K027_8</t>
  </si>
  <si>
    <t>02CD16M001_8</t>
  </si>
  <si>
    <t>02CD16M002_8</t>
  </si>
  <si>
    <t>02CD16N001_8</t>
  </si>
  <si>
    <t>02CD16R002_8</t>
  </si>
  <si>
    <t>02CD16S230_8</t>
  </si>
  <si>
    <t>02CD16S231_8</t>
  </si>
  <si>
    <t>02CD16U048_8</t>
  </si>
  <si>
    <t>02CDBPM001_8</t>
  </si>
  <si>
    <t>02CDBPE097_8</t>
  </si>
  <si>
    <t>02OD04M002_8</t>
  </si>
  <si>
    <t>02OD04E003_8</t>
  </si>
  <si>
    <t>02OD04N001_8</t>
  </si>
  <si>
    <t>02OD04M001_8</t>
  </si>
  <si>
    <t>02OD06P017_8</t>
  </si>
  <si>
    <t>02OD06M001_8</t>
  </si>
  <si>
    <t>02OD06M002_8</t>
  </si>
  <si>
    <t>02OD06N001_8</t>
  </si>
  <si>
    <t>02PDAVM001_8</t>
  </si>
  <si>
    <t>02PDAVM002_8</t>
  </si>
  <si>
    <t>02PDAVE109_8</t>
  </si>
  <si>
    <t>02PDDPE158_8</t>
  </si>
  <si>
    <t>02PDDPM001_8</t>
  </si>
  <si>
    <t>02PDDPM002_8</t>
  </si>
  <si>
    <t>02PDDPN001_8</t>
  </si>
  <si>
    <t>03C001G073_8</t>
  </si>
  <si>
    <t>03C001M001_8</t>
  </si>
  <si>
    <t>03C001M002_8</t>
  </si>
  <si>
    <t>03C001N001_8</t>
  </si>
  <si>
    <t>03PDIVM001_8</t>
  </si>
  <si>
    <t>03PDIVM002_8</t>
  </si>
  <si>
    <t>03PDIVN001_8</t>
  </si>
  <si>
    <t>03PDIVS027_8</t>
  </si>
  <si>
    <t>03PDIVS061_8</t>
  </si>
  <si>
    <t>04C001F034_8</t>
  </si>
  <si>
    <t>04C001F036_8</t>
  </si>
  <si>
    <t>04C001G074_8</t>
  </si>
  <si>
    <t>04C001N001_8</t>
  </si>
  <si>
    <t>04C001P016_8</t>
  </si>
  <si>
    <t>04C001M001_8</t>
  </si>
  <si>
    <t>04C001M002_8</t>
  </si>
  <si>
    <t>04P0DER001_8</t>
  </si>
  <si>
    <t>04P0DSF006_8</t>
  </si>
  <si>
    <t>04P0DSM001_8</t>
  </si>
  <si>
    <t>04P0DSM002_8</t>
  </si>
  <si>
    <t>04P0DSN001_8</t>
  </si>
  <si>
    <t>05C001F005_8</t>
  </si>
  <si>
    <t>05C001M001_8</t>
  </si>
  <si>
    <t>05C001M002_8</t>
  </si>
  <si>
    <t>05C001N001_8</t>
  </si>
  <si>
    <t>05P0PTF022_8</t>
  </si>
  <si>
    <t>05P0PTM001_8</t>
  </si>
  <si>
    <t>05P0PTM002_8</t>
  </si>
  <si>
    <t>05P0PTN001_8</t>
  </si>
  <si>
    <t>06C001P005_8</t>
  </si>
  <si>
    <t>06C001E022_8</t>
  </si>
  <si>
    <t>06C001E107_8</t>
  </si>
  <si>
    <t>06C001E159_8</t>
  </si>
  <si>
    <t>06C001G013_8</t>
  </si>
  <si>
    <t>06C001M001_8</t>
  </si>
  <si>
    <t>06C001M002_8</t>
  </si>
  <si>
    <t>06C001N001_8</t>
  </si>
  <si>
    <t>06C001P056_8</t>
  </si>
  <si>
    <t>06CD03M001_8</t>
  </si>
  <si>
    <t>06CD03M002_8</t>
  </si>
  <si>
    <t>06CD03N001_8</t>
  </si>
  <si>
    <t>06CD03K024_8</t>
  </si>
  <si>
    <t>06CD03K025_8</t>
  </si>
  <si>
    <t>06CD03E160_8</t>
  </si>
  <si>
    <t>06CD03E184_8</t>
  </si>
  <si>
    <t>06CD05E090_8</t>
  </si>
  <si>
    <t>06CD05N001_8</t>
  </si>
  <si>
    <t>06P0FAE006_8</t>
  </si>
  <si>
    <t>06P0FAS034_8</t>
  </si>
  <si>
    <t>06P0FAS036_8</t>
  </si>
  <si>
    <t>06P0FAU045_8</t>
  </si>
  <si>
    <t>06PDPAE154_8</t>
  </si>
  <si>
    <t>06PDPAM001_8</t>
  </si>
  <si>
    <t>06PDPAM002_8</t>
  </si>
  <si>
    <t>06PDPAN001_8</t>
  </si>
  <si>
    <t>07C001E093_8</t>
  </si>
  <si>
    <t>07C001K008_8</t>
  </si>
  <si>
    <t>07C001K020_8</t>
  </si>
  <si>
    <t>07C001K021_8</t>
  </si>
  <si>
    <t>07C001K022_8</t>
  </si>
  <si>
    <t>07C001M001_8</t>
  </si>
  <si>
    <t>07C001M002_8</t>
  </si>
  <si>
    <t>07C001N001_8</t>
  </si>
  <si>
    <t>07C001U046_8</t>
  </si>
  <si>
    <t>07CD01B001_8</t>
  </si>
  <si>
    <t>07CD01M001_8</t>
  </si>
  <si>
    <t>07CD01M002_8</t>
  </si>
  <si>
    <t>07CD01N001_8</t>
  </si>
  <si>
    <t>07PDIFM001_8</t>
  </si>
  <si>
    <t>07PDIFM002_8</t>
  </si>
  <si>
    <t>07PDIFN001_8</t>
  </si>
  <si>
    <t>07PDIFK012_8</t>
  </si>
  <si>
    <t>07PDISE067_8</t>
  </si>
  <si>
    <t>07PDISM001_8</t>
  </si>
  <si>
    <t>07PDISM002_8</t>
  </si>
  <si>
    <t>07PDISN001_8</t>
  </si>
  <si>
    <t>08C001E081_8</t>
  </si>
  <si>
    <t>08C001E161_8</t>
  </si>
  <si>
    <t>08C001E162_8</t>
  </si>
  <si>
    <t>08C001N001_8</t>
  </si>
  <si>
    <t>08C001S047_8</t>
  </si>
  <si>
    <t>08C001S220_8</t>
  </si>
  <si>
    <t>08C001S221_8</t>
  </si>
  <si>
    <t>08C001M001_8</t>
  </si>
  <si>
    <t>08C001M002_8</t>
  </si>
  <si>
    <t>08PDCPN001_8</t>
  </si>
  <si>
    <t>08PDCPP027_8</t>
  </si>
  <si>
    <t>08PDCPM001_8</t>
  </si>
  <si>
    <t>08PDCPM002_8</t>
  </si>
  <si>
    <t>08PDCPU038_8</t>
  </si>
  <si>
    <t>08PDDFE163_8</t>
  </si>
  <si>
    <t>08PDDFE164_8</t>
  </si>
  <si>
    <t>08PDDFE165_8</t>
  </si>
  <si>
    <t>08PDDFE166_8</t>
  </si>
  <si>
    <t>08PDDFM001_8</t>
  </si>
  <si>
    <t>08PDDFM002_8</t>
  </si>
  <si>
    <t>08PDDFN001_8</t>
  </si>
  <si>
    <t>08PDDFS035_8</t>
  </si>
  <si>
    <t>08PDDFS066_8</t>
  </si>
  <si>
    <t>08PDDFS221_8</t>
  </si>
  <si>
    <t>08PDDFU032_8</t>
  </si>
  <si>
    <t>08PDDFU037_8</t>
  </si>
  <si>
    <t>08PDDFS010_8</t>
  </si>
  <si>
    <t>08PDIIE165_8</t>
  </si>
  <si>
    <t>08PDIIM001_8</t>
  </si>
  <si>
    <t>08PDIIM002_8</t>
  </si>
  <si>
    <t>08PDIIN001_8</t>
  </si>
  <si>
    <t>08PDIIP031_8</t>
  </si>
  <si>
    <t>08PDIJE193_8</t>
  </si>
  <si>
    <t>08PDIJM001_8</t>
  </si>
  <si>
    <t>08PDIJM002_8</t>
  </si>
  <si>
    <t>08PDIJN001_8</t>
  </si>
  <si>
    <t>08PDIJS004_8</t>
  </si>
  <si>
    <t>08PDIJS025_8</t>
  </si>
  <si>
    <t>08PDPSM001_8</t>
  </si>
  <si>
    <t>08PDPSM002_8</t>
  </si>
  <si>
    <t>08PDPSN001_8</t>
  </si>
  <si>
    <t>08PDPSS053_8</t>
  </si>
  <si>
    <t>09C001E191_8</t>
  </si>
  <si>
    <t>09C001E192_8</t>
  </si>
  <si>
    <t>09C001M001_8</t>
  </si>
  <si>
    <t>09C001M002_8</t>
  </si>
  <si>
    <t>09C001N001_8</t>
  </si>
  <si>
    <t>09C001O004_8</t>
  </si>
  <si>
    <t>09C001O007_8</t>
  </si>
  <si>
    <t>09C001P014_8</t>
  </si>
  <si>
    <t>09C001P026_8</t>
  </si>
  <si>
    <t>09PDLRE195_8</t>
  </si>
  <si>
    <t>09PDLRJ001_8</t>
  </si>
  <si>
    <t>09PDLRM001_8</t>
  </si>
  <si>
    <t>09PDLRM002_8</t>
  </si>
  <si>
    <t>09PDLRN001_8</t>
  </si>
  <si>
    <t>09PDPAE195_8</t>
  </si>
  <si>
    <t>09PDPAJ001_8</t>
  </si>
  <si>
    <t>09PDPAM001_8</t>
  </si>
  <si>
    <t>09PDPAM002_8</t>
  </si>
  <si>
    <t>09PDPAN001_8</t>
  </si>
  <si>
    <t>09PDPPE195_8</t>
  </si>
  <si>
    <t>09PDPPJ001_8</t>
  </si>
  <si>
    <t>09PDPPM001_8</t>
  </si>
  <si>
    <t>09PDPPM002_8</t>
  </si>
  <si>
    <t>09PDPPN001_8</t>
  </si>
  <si>
    <t>09PECME077_8</t>
  </si>
  <si>
    <t>09PECMM001_8</t>
  </si>
  <si>
    <t>09PECMM002_8</t>
  </si>
  <si>
    <t>09PECMN001_8</t>
  </si>
  <si>
    <t>09PESME084_8</t>
  </si>
  <si>
    <t>09PESMM001_8</t>
  </si>
  <si>
    <t>09PESMM002_8</t>
  </si>
  <si>
    <t>09PESMN001_8</t>
  </si>
  <si>
    <t>09PFCHM001_8</t>
  </si>
  <si>
    <t>09PFCHM002_8</t>
  </si>
  <si>
    <t>09PFCHN001_8</t>
  </si>
  <si>
    <t>09PFCHE003_8</t>
  </si>
  <si>
    <t>09PFRCG010_8</t>
  </si>
  <si>
    <t>09PFRCN001_8</t>
  </si>
  <si>
    <t>09PFRCM002_8</t>
  </si>
  <si>
    <t>10C001E167_8</t>
  </si>
  <si>
    <t>10C001E196_8</t>
  </si>
  <si>
    <t>10C001M001_8</t>
  </si>
  <si>
    <t>10C001M002_8</t>
  </si>
  <si>
    <t>10C001N001_8</t>
  </si>
  <si>
    <t>10P0ACE196_8</t>
  </si>
  <si>
    <t>10P0TPU022_8</t>
  </si>
  <si>
    <t>10PDMBE042_8</t>
  </si>
  <si>
    <t>10PDMBM001_8</t>
  </si>
  <si>
    <t>10PDMBM002_8</t>
  </si>
  <si>
    <t>10PDMBN001_8</t>
  </si>
  <si>
    <t>10PDMEE042_8</t>
  </si>
  <si>
    <t>10PDMEU039_8</t>
  </si>
  <si>
    <t>10PDMEM001_8</t>
  </si>
  <si>
    <t>10PDMEM002_8</t>
  </si>
  <si>
    <t>10PDMEN001_8</t>
  </si>
  <si>
    <t>10PDORG005_8</t>
  </si>
  <si>
    <t>10PDORM001_8</t>
  </si>
  <si>
    <t>10PDORM002_8</t>
  </si>
  <si>
    <t>10PDORN001_8</t>
  </si>
  <si>
    <t>10PDRTE042_8</t>
  </si>
  <si>
    <t>10PDRTM001_8</t>
  </si>
  <si>
    <t>10PDRTM002_8</t>
  </si>
  <si>
    <t>10PDRTN001_8</t>
  </si>
  <si>
    <t>10PDTEE042_8</t>
  </si>
  <si>
    <t>10PDTEJ001_8</t>
  </si>
  <si>
    <t>10PDTEM001_8</t>
  </si>
  <si>
    <t>10PDTEM002_8</t>
  </si>
  <si>
    <t>10PDTEN001_8</t>
  </si>
  <si>
    <t>11C001M001_8</t>
  </si>
  <si>
    <t>11C001U047_8</t>
  </si>
  <si>
    <t>11C001N001_8</t>
  </si>
  <si>
    <t>11C001K019_8</t>
  </si>
  <si>
    <t>11C001E194_8</t>
  </si>
  <si>
    <t>11C001E168_8</t>
  </si>
  <si>
    <t>11C001E169_8</t>
  </si>
  <si>
    <t>11C001M002_8</t>
  </si>
  <si>
    <t>11CD01E026_8</t>
  </si>
  <si>
    <t>11CD01E170_8</t>
  </si>
  <si>
    <t>11CD01U040_8</t>
  </si>
  <si>
    <t>11CD01N001_8</t>
  </si>
  <si>
    <t>11CD01M001_8</t>
  </si>
  <si>
    <t>11CD01M002_8</t>
  </si>
  <si>
    <t>11CD02M001_8</t>
  </si>
  <si>
    <t>11CD02E169_8</t>
  </si>
  <si>
    <t>11CD02E026_8</t>
  </si>
  <si>
    <t>11CD02N001_8</t>
  </si>
  <si>
    <t>11CD02M002_8</t>
  </si>
  <si>
    <t>11CD03E169_8</t>
  </si>
  <si>
    <t>11CD03M001_8</t>
  </si>
  <si>
    <t>11CD03M002_8</t>
  </si>
  <si>
    <t>11CD03N001_8</t>
  </si>
  <si>
    <t>13C001O006_8</t>
  </si>
  <si>
    <t>13C001O008_8</t>
  </si>
  <si>
    <t>13C001M001_8</t>
  </si>
  <si>
    <t>13C001M002_8</t>
  </si>
  <si>
    <t>13C001N001_8</t>
  </si>
  <si>
    <t>13PDEAO009_8</t>
  </si>
  <si>
    <t>13PDEAM001_8</t>
  </si>
  <si>
    <t>13PDEAM002_8</t>
  </si>
  <si>
    <t>13PDEAN001_8</t>
  </si>
  <si>
    <t>13PDVAG076_8</t>
  </si>
  <si>
    <t>13PDVAM001_8</t>
  </si>
  <si>
    <t>13PDVAM002_8</t>
  </si>
  <si>
    <t>13PDVAN001_8</t>
  </si>
  <si>
    <t>15C006U009_8</t>
  </si>
  <si>
    <t>16C000D001_8</t>
  </si>
  <si>
    <t>16C000D002_8</t>
  </si>
  <si>
    <t>25C001E171_8</t>
  </si>
  <si>
    <t>25C001O010_8</t>
  </si>
  <si>
    <t>25C001N001_8</t>
  </si>
  <si>
    <t>25C001M001_8</t>
  </si>
  <si>
    <t>25C001M002_8</t>
  </si>
  <si>
    <t>26C001E017_8</t>
  </si>
  <si>
    <t>26C001E172_8</t>
  </si>
  <si>
    <t>26C001E173_8</t>
  </si>
  <si>
    <t>26C001E174_8</t>
  </si>
  <si>
    <t>26C001M001_8</t>
  </si>
  <si>
    <t>26C001M002_8</t>
  </si>
  <si>
    <t>26C001N001_8</t>
  </si>
  <si>
    <t>26CD01G077_8</t>
  </si>
  <si>
    <t>26CD01M001_8</t>
  </si>
  <si>
    <t>26CD01M002_8</t>
  </si>
  <si>
    <t>26CD01N001_8</t>
  </si>
  <si>
    <t>26PDIAP022_8</t>
  </si>
  <si>
    <t>26PDIAM001_8</t>
  </si>
  <si>
    <t>26PDIAM002_8</t>
  </si>
  <si>
    <t>26PDIAN001_8</t>
  </si>
  <si>
    <t>26PDSPN001_8</t>
  </si>
  <si>
    <t>26PDSPE066_8</t>
  </si>
  <si>
    <t>26PDSPE173_8</t>
  </si>
  <si>
    <t>26PDSPM001_8</t>
  </si>
  <si>
    <t>26PDSPM002_8</t>
  </si>
  <si>
    <t>31C000E175_8</t>
  </si>
  <si>
    <t>31C000S012_8</t>
  </si>
  <si>
    <t>31C000S051_8</t>
  </si>
  <si>
    <t>31C000S057_8</t>
  </si>
  <si>
    <t>31C000U014_8</t>
  </si>
  <si>
    <t>31C000M001_8</t>
  </si>
  <si>
    <t>31C000M002_8</t>
  </si>
  <si>
    <t>31C000N001_8</t>
  </si>
  <si>
    <t>31PDMPE048_8</t>
  </si>
  <si>
    <t>31PDMPM001_8</t>
  </si>
  <si>
    <t>31PDMPM002_8</t>
  </si>
  <si>
    <t>31PDMPN001_8</t>
  </si>
  <si>
    <t>31PFMAE177_8</t>
  </si>
  <si>
    <t>31PFMAM001_8</t>
  </si>
  <si>
    <t>31PFMAM002_8</t>
  </si>
  <si>
    <t>31PFMAN001_8</t>
  </si>
  <si>
    <t>31PFMEE177_8</t>
  </si>
  <si>
    <t>31PFMEM001_8</t>
  </si>
  <si>
    <t>31PFMEM002_8</t>
  </si>
  <si>
    <t>31PFMEN001_8</t>
  </si>
  <si>
    <t>31PFPCU036_8</t>
  </si>
  <si>
    <t>31PFPCM001_8</t>
  </si>
  <si>
    <t>31PFPCM002_8</t>
  </si>
  <si>
    <t>31PFPCN001_8</t>
  </si>
  <si>
    <t>33C001E178_8</t>
  </si>
  <si>
    <t>33C001M001_8</t>
  </si>
  <si>
    <t>33C001M002_8</t>
  </si>
  <si>
    <t>33C001N001_8</t>
  </si>
  <si>
    <t>33C001S022_8</t>
  </si>
  <si>
    <t>33C001S023_8</t>
  </si>
  <si>
    <t>33C001S054_8</t>
  </si>
  <si>
    <t>33PDCLE199_8</t>
  </si>
  <si>
    <t>33PDITE100_8</t>
  </si>
  <si>
    <t>33PDITM001_8</t>
  </si>
  <si>
    <t>33PDITM002_8</t>
  </si>
  <si>
    <t>33PDITN001_8</t>
  </si>
  <si>
    <t>34C001N005_8</t>
  </si>
  <si>
    <t>34C001M001_8</t>
  </si>
  <si>
    <t>34C001M002_8</t>
  </si>
  <si>
    <t>34C001N001_8</t>
  </si>
  <si>
    <t>34PDHBN005_8</t>
  </si>
  <si>
    <t>34PDHBM001_8</t>
  </si>
  <si>
    <t>34PDHBM002_8</t>
  </si>
  <si>
    <t>34PDHBN001_8</t>
  </si>
  <si>
    <t>35C001E179_8</t>
  </si>
  <si>
    <t>35C001S223_8</t>
  </si>
  <si>
    <t>35C001M001_8</t>
  </si>
  <si>
    <t>35C001M002_8</t>
  </si>
  <si>
    <t>35C001N001_8</t>
  </si>
  <si>
    <t>36C001E086_8</t>
  </si>
  <si>
    <t>36C001E116_8</t>
  </si>
  <si>
    <t>36C001E180_8</t>
  </si>
  <si>
    <t>36C001M001_8</t>
  </si>
  <si>
    <t>36C001M002_8</t>
  </si>
  <si>
    <t>36C001N001_8</t>
  </si>
  <si>
    <t>36C001S224_8</t>
  </si>
  <si>
    <t>36C001U041_8</t>
  </si>
  <si>
    <t>36CD01E153_8</t>
  </si>
  <si>
    <t>36CD01M001_8</t>
  </si>
  <si>
    <t>36CD01M002_8</t>
  </si>
  <si>
    <t>36CD01N001_8</t>
  </si>
  <si>
    <t>36CDESE181_8</t>
  </si>
  <si>
    <t>36CDESM001_8</t>
  </si>
  <si>
    <t>36CDESM002_8</t>
  </si>
  <si>
    <t>36CDESN001_8</t>
  </si>
  <si>
    <t>36PDIDE182_8</t>
  </si>
  <si>
    <t>36PDIDE197_8</t>
  </si>
  <si>
    <t>36PDIDM001_8</t>
  </si>
  <si>
    <t>36PDIDM002_8</t>
  </si>
  <si>
    <t>36PDIDN001_8</t>
  </si>
  <si>
    <t>36PDIDU042_8</t>
  </si>
  <si>
    <t>36PDIEE086_8</t>
  </si>
  <si>
    <t>36PDIEM001_8</t>
  </si>
  <si>
    <t>36PDIEM002_8</t>
  </si>
  <si>
    <t>36PDIEN001_8</t>
  </si>
  <si>
    <t>36PFEGE161_8</t>
  </si>
  <si>
    <t>36PFEGM001_8</t>
  </si>
  <si>
    <t>36PFEGM002_8</t>
  </si>
  <si>
    <t>36PFEGN001_8</t>
  </si>
  <si>
    <t>36PFEGS210_8</t>
  </si>
  <si>
    <t>36PFEGS225_8</t>
  </si>
  <si>
    <t>36PFEGS226_8</t>
  </si>
  <si>
    <t>36PFEGS227_8</t>
  </si>
  <si>
    <t>36PFEGU043_8</t>
  </si>
  <si>
    <t>36PFEGU044_8</t>
  </si>
  <si>
    <t>38C001E183_8</t>
  </si>
  <si>
    <t>38C001S056_8</t>
  </si>
  <si>
    <t>38C001P003_8</t>
  </si>
  <si>
    <t>38C001M001_8</t>
  </si>
  <si>
    <t>38C001N001_8</t>
  </si>
  <si>
    <t>38C001M002_8</t>
  </si>
  <si>
    <t>41PDIPM001_8</t>
  </si>
  <si>
    <t>41PDIPM002_8</t>
  </si>
  <si>
    <t>41PDIPP051_8</t>
  </si>
  <si>
    <t>01C001M001_9</t>
  </si>
  <si>
    <t>01C001M002_9</t>
  </si>
  <si>
    <t>01C001N001_9</t>
  </si>
  <si>
    <t>01CD03E065_9</t>
  </si>
  <si>
    <t>01CD03M001_9</t>
  </si>
  <si>
    <t>01CD03M002_9</t>
  </si>
  <si>
    <t>01CD03N001_9</t>
  </si>
  <si>
    <t>01CD06E005_9</t>
  </si>
  <si>
    <t>01CD06E157_9</t>
  </si>
  <si>
    <t>01CD06M001_9</t>
  </si>
  <si>
    <t>01CD06M002_9</t>
  </si>
  <si>
    <t>01CD06N001_9</t>
  </si>
  <si>
    <t>01P0ESP054_9</t>
  </si>
  <si>
    <t>01P0ESM001_9</t>
  </si>
  <si>
    <t>01P0ESM002_9</t>
  </si>
  <si>
    <t>01P0ESN001_9</t>
  </si>
  <si>
    <t>02C001M001_9</t>
  </si>
  <si>
    <t>02C001M002_9</t>
  </si>
  <si>
    <t>02C001P055_9</t>
  </si>
  <si>
    <t>02C001N001_9</t>
  </si>
  <si>
    <t>02C001S005_9</t>
  </si>
  <si>
    <t>02C001U019_9</t>
  </si>
  <si>
    <t>02CD01E185_9</t>
  </si>
  <si>
    <t>02CD01E186_9</t>
  </si>
  <si>
    <t>02CD01E187_9</t>
  </si>
  <si>
    <t>02CD01E188_9</t>
  </si>
  <si>
    <t>02CD01E189_9</t>
  </si>
  <si>
    <t>02CD01E190_9</t>
  </si>
  <si>
    <t>02CD01E198_9</t>
  </si>
  <si>
    <t>02CD01F037_9</t>
  </si>
  <si>
    <t>02CD01K023_9</t>
  </si>
  <si>
    <t>02CD01K026_9</t>
  </si>
  <si>
    <t>02CD01K027_9</t>
  </si>
  <si>
    <t>02CD01M001_9</t>
  </si>
  <si>
    <t>02CD01M002_9</t>
  </si>
  <si>
    <t>02CD01N001_9</t>
  </si>
  <si>
    <t>02CD01R002_9</t>
  </si>
  <si>
    <t>02CD01S229_9</t>
  </si>
  <si>
    <t>02CD01S230_9</t>
  </si>
  <si>
    <t>02CD01U048_9</t>
  </si>
  <si>
    <t>02CD02E185_9</t>
  </si>
  <si>
    <t>02CD02E186_9</t>
  </si>
  <si>
    <t>02CD02E187_9</t>
  </si>
  <si>
    <t>02CD02E188_9</t>
  </si>
  <si>
    <t>02CD02E198_9</t>
  </si>
  <si>
    <t>02CD02F037_9</t>
  </si>
  <si>
    <t>02CD02K023_9</t>
  </si>
  <si>
    <t>02CD02K026_9</t>
  </si>
  <si>
    <t>02CD02K027_9</t>
  </si>
  <si>
    <t>02CD02M001_9</t>
  </si>
  <si>
    <t>02CD02M002_9</t>
  </si>
  <si>
    <t>02CD02N001_9</t>
  </si>
  <si>
    <t>02CD02R002_9</t>
  </si>
  <si>
    <t>02CD02S229_9</t>
  </si>
  <si>
    <t>02CD02S230_9</t>
  </si>
  <si>
    <t>02CD03E185_9</t>
  </si>
  <si>
    <t>02CD03E186_9</t>
  </si>
  <si>
    <t>02CD03E187_9</t>
  </si>
  <si>
    <t>02CD03E190_9</t>
  </si>
  <si>
    <t>02CD03E189_9</t>
  </si>
  <si>
    <t>02CD03E198_9</t>
  </si>
  <si>
    <t>02CD03F037_9</t>
  </si>
  <si>
    <t>02CD03K023_9</t>
  </si>
  <si>
    <t>02CD03K026_9</t>
  </si>
  <si>
    <t>02CD03K027_9</t>
  </si>
  <si>
    <t>02CD03N001_9</t>
  </si>
  <si>
    <t>02CD03R002_9</t>
  </si>
  <si>
    <t>02CD03S230_9</t>
  </si>
  <si>
    <t>02CD03S235_9</t>
  </si>
  <si>
    <t>02CD03E188_9</t>
  </si>
  <si>
    <t>02CD03M001_9</t>
  </si>
  <si>
    <t>02CD03M002_9</t>
  </si>
  <si>
    <t>02CD03S234_9</t>
  </si>
  <si>
    <t>02CD04E185_9</t>
  </si>
  <si>
    <t>02CD04E186_9</t>
  </si>
  <si>
    <t>02CD04E187_9</t>
  </si>
  <si>
    <t>02CD04E188_9</t>
  </si>
  <si>
    <t>02CD04E189_9</t>
  </si>
  <si>
    <t>02CD04E190_9</t>
  </si>
  <si>
    <t>02CD04E198_9</t>
  </si>
  <si>
    <t>02CD04F037_9</t>
  </si>
  <si>
    <t>02CD04K023_9</t>
  </si>
  <si>
    <t>02CD04K026_9</t>
  </si>
  <si>
    <t>02CD04K027_9</t>
  </si>
  <si>
    <t>02CD04M001_9</t>
  </si>
  <si>
    <t>02CD04M002_9</t>
  </si>
  <si>
    <t>02CD04N001_9</t>
  </si>
  <si>
    <t>02CD04R002_9</t>
  </si>
  <si>
    <t>02CD04S230_9</t>
  </si>
  <si>
    <t>02CD04S234_9</t>
  </si>
  <si>
    <t>02CD04U048_9</t>
  </si>
  <si>
    <t>02CD05E185_9</t>
  </si>
  <si>
    <t>02CD05E186_9</t>
  </si>
  <si>
    <t>02CD05E187_9</t>
  </si>
  <si>
    <t>02CD05E188_9</t>
  </si>
  <si>
    <t>02CD05E189_9</t>
  </si>
  <si>
    <t>02CD05E190_9</t>
  </si>
  <si>
    <t>02CD05E198_9</t>
  </si>
  <si>
    <t>02CD05F037_9</t>
  </si>
  <si>
    <t>02CD05K023_9</t>
  </si>
  <si>
    <t>02CD05K026_9</t>
  </si>
  <si>
    <t>02CD05K027_9</t>
  </si>
  <si>
    <t>02CD05M001_9</t>
  </si>
  <si>
    <t>02CD05M002_9</t>
  </si>
  <si>
    <t>02CD05N001_9</t>
  </si>
  <si>
    <t>02CD05R002_9</t>
  </si>
  <si>
    <t>02CD05S234_9</t>
  </si>
  <si>
    <t>02CD05U048_9</t>
  </si>
  <si>
    <t>02CD06E185_9</t>
  </si>
  <si>
    <t>02CD06E186_9</t>
  </si>
  <si>
    <t>02CD06E187_9</t>
  </si>
  <si>
    <t>02CD06E188_9</t>
  </si>
  <si>
    <t>02CD06E189_9</t>
  </si>
  <si>
    <t>02CD06E190_9</t>
  </si>
  <si>
    <t>02CD06E198_9</t>
  </si>
  <si>
    <t>02CD06F037_9</t>
  </si>
  <si>
    <t>02CD06K023_9</t>
  </si>
  <si>
    <t>02CD06K026_9</t>
  </si>
  <si>
    <t>02CD06K027_9</t>
  </si>
  <si>
    <t>02CD06M001_9</t>
  </si>
  <si>
    <t>02CD06M002_9</t>
  </si>
  <si>
    <t>02CD06N001_9</t>
  </si>
  <si>
    <t>02CD06R002_9</t>
  </si>
  <si>
    <t>02CD06S230_9</t>
  </si>
  <si>
    <t>02CD06S232_9</t>
  </si>
  <si>
    <t>02CD06U048_9</t>
  </si>
  <si>
    <t>02CD07E185_9</t>
  </si>
  <si>
    <t>02CD07E186_9</t>
  </si>
  <si>
    <t>02CD07E187_9</t>
  </si>
  <si>
    <t>02CD07E188_9</t>
  </si>
  <si>
    <t>02CD07E189_9</t>
  </si>
  <si>
    <t>02CD07E190_9</t>
  </si>
  <si>
    <t>02CD07E198_9</t>
  </si>
  <si>
    <t>02CD07F037_9</t>
  </si>
  <si>
    <t>02CD07K023_9</t>
  </si>
  <si>
    <t>02CD07K026_9</t>
  </si>
  <si>
    <t>02CD07K027_9</t>
  </si>
  <si>
    <t>02CD07M001_9</t>
  </si>
  <si>
    <t>02CD07M002_9</t>
  </si>
  <si>
    <t>02CD07N001_9</t>
  </si>
  <si>
    <t>02CD07R002_9</t>
  </si>
  <si>
    <t>02CD07S229_9</t>
  </si>
  <si>
    <t>02CD07S230_9</t>
  </si>
  <si>
    <t>02CD07U048_9</t>
  </si>
  <si>
    <t>02CD08E185_9</t>
  </si>
  <si>
    <t>02CD08E186_9</t>
  </si>
  <si>
    <t>02CD08E187_9</t>
  </si>
  <si>
    <t>02CD08E188_9</t>
  </si>
  <si>
    <t>02CD08E189_9</t>
  </si>
  <si>
    <t>02CD08E190_9</t>
  </si>
  <si>
    <t>02CD08E198_9</t>
  </si>
  <si>
    <t>02CD08F037_9</t>
  </si>
  <si>
    <t>02CD08K023_9</t>
  </si>
  <si>
    <t>02CD08K026_9</t>
  </si>
  <si>
    <t>02CD08K027_9</t>
  </si>
  <si>
    <t>02CD08M001_9</t>
  </si>
  <si>
    <t>02CD08M002_9</t>
  </si>
  <si>
    <t>02CD08N001_9</t>
  </si>
  <si>
    <t>02CD08R002_9</t>
  </si>
  <si>
    <t>02CD08S229_9</t>
  </si>
  <si>
    <t>02CD08S230_9</t>
  </si>
  <si>
    <t>02CD08U048_9</t>
  </si>
  <si>
    <t>02CD09E185_9</t>
  </si>
  <si>
    <t>02CD09E186_9</t>
  </si>
  <si>
    <t>02CD09E187_9</t>
  </si>
  <si>
    <t>02CD09E188_9</t>
  </si>
  <si>
    <t>02CD09E189_9</t>
  </si>
  <si>
    <t>02CD09E190_9</t>
  </si>
  <si>
    <t>02CD09E198_9</t>
  </si>
  <si>
    <t>02CD09F037_9</t>
  </si>
  <si>
    <t>02CD09K023_9</t>
  </si>
  <si>
    <t>02CD09K026_9</t>
  </si>
  <si>
    <t>02CD09K027_9</t>
  </si>
  <si>
    <t>02CD09M001_9</t>
  </si>
  <si>
    <t>02CD09M002_9</t>
  </si>
  <si>
    <t>02CD09N001_9</t>
  </si>
  <si>
    <t>02CD09R002_9</t>
  </si>
  <si>
    <t>02CD09S229_9</t>
  </si>
  <si>
    <t>02CD09S230_9</t>
  </si>
  <si>
    <t>02CD09U048_9</t>
  </si>
  <si>
    <t>02CD10E185_9</t>
  </si>
  <si>
    <t>02CD10E186_9</t>
  </si>
  <si>
    <t>02CD10E187_9</t>
  </si>
  <si>
    <t>02CD10E188_9</t>
  </si>
  <si>
    <t>02CD10E189_9</t>
  </si>
  <si>
    <t>02CD10E190_9</t>
  </si>
  <si>
    <t>02CD10E198_9</t>
  </si>
  <si>
    <t>02CD10F037_9</t>
  </si>
  <si>
    <t>02CD10K023_9</t>
  </si>
  <si>
    <t>02CD10K026_9</t>
  </si>
  <si>
    <t>02CD10K027_9</t>
  </si>
  <si>
    <t>02CD10M001_9</t>
  </si>
  <si>
    <t>02CD10M002_9</t>
  </si>
  <si>
    <t>02CD10N001_9</t>
  </si>
  <si>
    <t>02CD10R002_9</t>
  </si>
  <si>
    <t>02CD10S230_9</t>
  </si>
  <si>
    <t>02CD10S231_9</t>
  </si>
  <si>
    <t>02CD10S232_9</t>
  </si>
  <si>
    <t>02CD10S233_9</t>
  </si>
  <si>
    <t>02CD10S234_9</t>
  </si>
  <si>
    <t>02CD10S235_9</t>
  </si>
  <si>
    <t>02CD10U048_9</t>
  </si>
  <si>
    <t>02CD11E185_9</t>
  </si>
  <si>
    <t>02CD11E186_9</t>
  </si>
  <si>
    <t>02CD11E187_9</t>
  </si>
  <si>
    <t>02CD11E188_9</t>
  </si>
  <si>
    <t>02CD11E189_9</t>
  </si>
  <si>
    <t>02CD11E190_9</t>
  </si>
  <si>
    <t>02CD11E198_9</t>
  </si>
  <si>
    <t>02CD11F037_9</t>
  </si>
  <si>
    <t>02CD11K023_9</t>
  </si>
  <si>
    <t>02CD11K026_9</t>
  </si>
  <si>
    <t>02CD11K027_9</t>
  </si>
  <si>
    <t>02CD11M001_9</t>
  </si>
  <si>
    <t>02CD11M002_9</t>
  </si>
  <si>
    <t>02CD11R002_9</t>
  </si>
  <si>
    <t>02CD11S229_9</t>
  </si>
  <si>
    <t>02CD11S233_9</t>
  </si>
  <si>
    <t>02CD11N001_9</t>
  </si>
  <si>
    <t>02CD12E185_9</t>
  </si>
  <si>
    <t>02CD12E186_9</t>
  </si>
  <si>
    <t>02CD12E187_9</t>
  </si>
  <si>
    <t>02CD12E188_9</t>
  </si>
  <si>
    <t>02CD12E189_9</t>
  </si>
  <si>
    <t>02CD12E190_9</t>
  </si>
  <si>
    <t>02CD12E198_9</t>
  </si>
  <si>
    <t>02CD12F037_9</t>
  </si>
  <si>
    <t>02CD12K023_9</t>
  </si>
  <si>
    <t>02CD12K026_9</t>
  </si>
  <si>
    <t>02CD12K027_9</t>
  </si>
  <si>
    <t>02CD12N001_9</t>
  </si>
  <si>
    <t>02CD12R002_9</t>
  </si>
  <si>
    <t>02CD12S231_9</t>
  </si>
  <si>
    <t>02CD12S233_9</t>
  </si>
  <si>
    <t>02CD12M001_9</t>
  </si>
  <si>
    <t>02CD12M002_9</t>
  </si>
  <si>
    <t>02CD12U048_9</t>
  </si>
  <si>
    <t>02CD13E185_9</t>
  </si>
  <si>
    <t>02CD13E186_9</t>
  </si>
  <si>
    <t>02CD13E187_9</t>
  </si>
  <si>
    <t>02CD13E188_9</t>
  </si>
  <si>
    <t>02CD13E189_9</t>
  </si>
  <si>
    <t>02CD13E190_9</t>
  </si>
  <si>
    <t>02CD13E198_9</t>
  </si>
  <si>
    <t>02CD13F037_9</t>
  </si>
  <si>
    <t>02CD13K023_9</t>
  </si>
  <si>
    <t>02CD13K026_9</t>
  </si>
  <si>
    <t>02CD13K027_9</t>
  </si>
  <si>
    <t>02CD13M001_9</t>
  </si>
  <si>
    <t>02CD13M002_9</t>
  </si>
  <si>
    <t>02CD13N001_9</t>
  </si>
  <si>
    <t>02CD13R002_9</t>
  </si>
  <si>
    <t>02CD13U048_9</t>
  </si>
  <si>
    <t>02CD14E185_9</t>
  </si>
  <si>
    <t>02CD14E186_9</t>
  </si>
  <si>
    <t>02CD14E187_9</t>
  </si>
  <si>
    <t>02CD14E188_9</t>
  </si>
  <si>
    <t>02CD14E189_9</t>
  </si>
  <si>
    <t>02CD14E190_9</t>
  </si>
  <si>
    <t>02CD14E198_9</t>
  </si>
  <si>
    <t>02CD14F037_9</t>
  </si>
  <si>
    <t>02CD14K023_9</t>
  </si>
  <si>
    <t>02CD14K026_9</t>
  </si>
  <si>
    <t>02CD14K027_9</t>
  </si>
  <si>
    <t>02CD14M001_9</t>
  </si>
  <si>
    <t>02CD14M002_9</t>
  </si>
  <si>
    <t>02CD14N001_9</t>
  </si>
  <si>
    <t>02CD14R002_9</t>
  </si>
  <si>
    <t>02CD14S229_9</t>
  </si>
  <si>
    <t>02CD14S231_9</t>
  </si>
  <si>
    <t>02CD14S233_9</t>
  </si>
  <si>
    <t>02CD14S234_9</t>
  </si>
  <si>
    <t>02CD14S235_9</t>
  </si>
  <si>
    <t>02CD14U048_9</t>
  </si>
  <si>
    <t>02CD15E185_9</t>
  </si>
  <si>
    <t>02CD15E186_9</t>
  </si>
  <si>
    <t>02CD15E187_9</t>
  </si>
  <si>
    <t>02CD15E188_9</t>
  </si>
  <si>
    <t>02CD15E189_9</t>
  </si>
  <si>
    <t>02CD15E190_9</t>
  </si>
  <si>
    <t>02CD15E198_9</t>
  </si>
  <si>
    <t>02CD15F037_9</t>
  </si>
  <si>
    <t>02CD15K023_9</t>
  </si>
  <si>
    <t>02CD15K026_9</t>
  </si>
  <si>
    <t>02CD15K027_9</t>
  </si>
  <si>
    <t>02CD15M001_9</t>
  </si>
  <si>
    <t>02CD15M002_9</t>
  </si>
  <si>
    <t>02CD15N001_9</t>
  </si>
  <si>
    <t>02CD15R002_9</t>
  </si>
  <si>
    <t>02CD15S229_9</t>
  </si>
  <si>
    <t>02CD15S230_9</t>
  </si>
  <si>
    <t>02CD15S232_9</t>
  </si>
  <si>
    <t>02CD15S233_9</t>
  </si>
  <si>
    <t>02CD15S235_9</t>
  </si>
  <si>
    <t>02CD15U048_9</t>
  </si>
  <si>
    <t>02CD16E185_9</t>
  </si>
  <si>
    <t>02CD16E186_9</t>
  </si>
  <si>
    <t>02CD16E187_9</t>
  </si>
  <si>
    <t>02CD16E188_9</t>
  </si>
  <si>
    <t>02CD16E189_9</t>
  </si>
  <si>
    <t>02CD16E190_9</t>
  </si>
  <si>
    <t>02CD16E198_9</t>
  </si>
  <si>
    <t>02CD16F037_9</t>
  </si>
  <si>
    <t>02CD16K023_9</t>
  </si>
  <si>
    <t>02CD16K026_9</t>
  </si>
  <si>
    <t>02CD16K027_9</t>
  </si>
  <si>
    <t>02CD16M001_9</t>
  </si>
  <si>
    <t>02CD16M002_9</t>
  </si>
  <si>
    <t>02CD16N001_9</t>
  </si>
  <si>
    <t>02CD16R002_9</t>
  </si>
  <si>
    <t>02CD16S230_9</t>
  </si>
  <si>
    <t>02CD16S231_9</t>
  </si>
  <si>
    <t>02CD16U048_9</t>
  </si>
  <si>
    <t>02CDBPM001_9</t>
  </si>
  <si>
    <t>02CDBPE097_9</t>
  </si>
  <si>
    <t>02OD04M002_9</t>
  </si>
  <si>
    <t>02OD04E003_9</t>
  </si>
  <si>
    <t>02OD04N001_9</t>
  </si>
  <si>
    <t>02OD04M001_9</t>
  </si>
  <si>
    <t>02OD06P017_9</t>
  </si>
  <si>
    <t>02OD06M001_9</t>
  </si>
  <si>
    <t>02OD06M002_9</t>
  </si>
  <si>
    <t>02OD06N001_9</t>
  </si>
  <si>
    <t>02PDAVM001_9</t>
  </si>
  <si>
    <t>02PDAVM002_9</t>
  </si>
  <si>
    <t>02PDAVE109_9</t>
  </si>
  <si>
    <t>02PDDPE158_9</t>
  </si>
  <si>
    <t>02PDDPM001_9</t>
  </si>
  <si>
    <t>02PDDPM002_9</t>
  </si>
  <si>
    <t>02PDDPN001_9</t>
  </si>
  <si>
    <t>03C001G073_9</t>
  </si>
  <si>
    <t>03C001M001_9</t>
  </si>
  <si>
    <t>03C001M002_9</t>
  </si>
  <si>
    <t>03C001N001_9</t>
  </si>
  <si>
    <t>03PDIVM001_9</t>
  </si>
  <si>
    <t>03PDIVM002_9</t>
  </si>
  <si>
    <t>03PDIVN001_9</t>
  </si>
  <si>
    <t>03PDIVS027_9</t>
  </si>
  <si>
    <t>03PDIVS061_9</t>
  </si>
  <si>
    <t>04C001F034_9</t>
  </si>
  <si>
    <t>04C001F036_9</t>
  </si>
  <si>
    <t>04C001G074_9</t>
  </si>
  <si>
    <t>04C001N001_9</t>
  </si>
  <si>
    <t>04C001P016_9</t>
  </si>
  <si>
    <t>04C001M001_9</t>
  </si>
  <si>
    <t>04C001M002_9</t>
  </si>
  <si>
    <t>04P0DER001_9</t>
  </si>
  <si>
    <t>04P0DSF006_9</t>
  </si>
  <si>
    <t>04P0DSM001_9</t>
  </si>
  <si>
    <t>04P0DSM002_9</t>
  </si>
  <si>
    <t>04P0DSN001_9</t>
  </si>
  <si>
    <t>05C001F005_9</t>
  </si>
  <si>
    <t>05C001M001_9</t>
  </si>
  <si>
    <t>05C001M002_9</t>
  </si>
  <si>
    <t>05C001N001_9</t>
  </si>
  <si>
    <t>05P0PTF022_9</t>
  </si>
  <si>
    <t>05P0PTM001_9</t>
  </si>
  <si>
    <t>05P0PTM002_9</t>
  </si>
  <si>
    <t>05P0PTN001_9</t>
  </si>
  <si>
    <t>06C001P005_9</t>
  </si>
  <si>
    <t>06C001E022_9</t>
  </si>
  <si>
    <t>06C001E107_9</t>
  </si>
  <si>
    <t>06C001E159_9</t>
  </si>
  <si>
    <t>06C001G013_9</t>
  </si>
  <si>
    <t>06C001M001_9</t>
  </si>
  <si>
    <t>06C001M002_9</t>
  </si>
  <si>
    <t>06C001N001_9</t>
  </si>
  <si>
    <t>06C001P056_9</t>
  </si>
  <si>
    <t>06CD03M001_9</t>
  </si>
  <si>
    <t>06CD03M002_9</t>
  </si>
  <si>
    <t>06CD03N001_9</t>
  </si>
  <si>
    <t>06CD03K024_9</t>
  </si>
  <si>
    <t>06CD03K025_9</t>
  </si>
  <si>
    <t>06CD03E160_9</t>
  </si>
  <si>
    <t>06CD03E184_9</t>
  </si>
  <si>
    <t>06CD05E090_9</t>
  </si>
  <si>
    <t>06CD05N001_9</t>
  </si>
  <si>
    <t>06P0FAE006_9</t>
  </si>
  <si>
    <t>06P0FAS034_9</t>
  </si>
  <si>
    <t>06P0FAS036_9</t>
  </si>
  <si>
    <t>06P0FAU045_9</t>
  </si>
  <si>
    <t>06PDPAE154_9</t>
  </si>
  <si>
    <t>06PDPAM001_9</t>
  </si>
  <si>
    <t>06PDPAM002_9</t>
  </si>
  <si>
    <t>06PDPAN001_9</t>
  </si>
  <si>
    <t>07C001E093_9</t>
  </si>
  <si>
    <t>07C001K008_9</t>
  </si>
  <si>
    <t>07C001K020_9</t>
  </si>
  <si>
    <t>07C001K021_9</t>
  </si>
  <si>
    <t>07C001K022_9</t>
  </si>
  <si>
    <t>07C001M001_9</t>
  </si>
  <si>
    <t>07C001M002_9</t>
  </si>
  <si>
    <t>07C001N001_9</t>
  </si>
  <si>
    <t>07C001U046_9</t>
  </si>
  <si>
    <t>07CD01B001_9</t>
  </si>
  <si>
    <t>07CD01M001_9</t>
  </si>
  <si>
    <t>07CD01M002_9</t>
  </si>
  <si>
    <t>07CD01N001_9</t>
  </si>
  <si>
    <t>07PDIFM001_9</t>
  </si>
  <si>
    <t>07PDIFM002_9</t>
  </si>
  <si>
    <t>07PDIFN001_9</t>
  </si>
  <si>
    <t>07PDIFK012_9</t>
  </si>
  <si>
    <t>07PDISE067_9</t>
  </si>
  <si>
    <t>07PDISM001_9</t>
  </si>
  <si>
    <t>07PDISM002_9</t>
  </si>
  <si>
    <t>07PDISN001_9</t>
  </si>
  <si>
    <t>08C001E081_9</t>
  </si>
  <si>
    <t>08C001E161_9</t>
  </si>
  <si>
    <t>08C001E162_9</t>
  </si>
  <si>
    <t>08C001N001_9</t>
  </si>
  <si>
    <t>08C001S047_9</t>
  </si>
  <si>
    <t>08C001S220_9</t>
  </si>
  <si>
    <t>08C001S221_9</t>
  </si>
  <si>
    <t>08C001M001_9</t>
  </si>
  <si>
    <t>08C001M002_9</t>
  </si>
  <si>
    <t>08PDCPN001_9</t>
  </si>
  <si>
    <t>08PDCPP027_9</t>
  </si>
  <si>
    <t>08PDCPM001_9</t>
  </si>
  <si>
    <t>08PDCPM002_9</t>
  </si>
  <si>
    <t>08PDCPU038_9</t>
  </si>
  <si>
    <t>08PDDFE163_9</t>
  </si>
  <si>
    <t>08PDDFE164_9</t>
  </si>
  <si>
    <t>08PDDFE165_9</t>
  </si>
  <si>
    <t>08PDDFE166_9</t>
  </si>
  <si>
    <t>08PDDFM001_9</t>
  </si>
  <si>
    <t>08PDDFM002_9</t>
  </si>
  <si>
    <t>08PDDFN001_9</t>
  </si>
  <si>
    <t>08PDDFS035_9</t>
  </si>
  <si>
    <t>08PDDFS066_9</t>
  </si>
  <si>
    <t>08PDDFS221_9</t>
  </si>
  <si>
    <t>08PDDFU032_9</t>
  </si>
  <si>
    <t>08PDDFU037_9</t>
  </si>
  <si>
    <t>08PDDFS010_9</t>
  </si>
  <si>
    <t>08PDIIE165_9</t>
  </si>
  <si>
    <t>08PDIIM001_9</t>
  </si>
  <si>
    <t>08PDIIM002_9</t>
  </si>
  <si>
    <t>08PDIIN001_9</t>
  </si>
  <si>
    <t>08PDIIP031_9</t>
  </si>
  <si>
    <t>08PDIJE193_9</t>
  </si>
  <si>
    <t>08PDIJM001_9</t>
  </si>
  <si>
    <t>08PDIJM002_9</t>
  </si>
  <si>
    <t>08PDIJN001_9</t>
  </si>
  <si>
    <t>08PDIJS004_9</t>
  </si>
  <si>
    <t>08PDIJS025_9</t>
  </si>
  <si>
    <t>08PDPSM001_9</t>
  </si>
  <si>
    <t>08PDPSM002_9</t>
  </si>
  <si>
    <t>08PDPSN001_9</t>
  </si>
  <si>
    <t>08PDPSS053_9</t>
  </si>
  <si>
    <t>09C001E191_9</t>
  </si>
  <si>
    <t>09C001E192_9</t>
  </si>
  <si>
    <t>09C001M001_9</t>
  </si>
  <si>
    <t>09C001M002_9</t>
  </si>
  <si>
    <t>09C001N001_9</t>
  </si>
  <si>
    <t>09C001O004_9</t>
  </si>
  <si>
    <t>09C001O007_9</t>
  </si>
  <si>
    <t>09C001P014_9</t>
  </si>
  <si>
    <t>09C001P026_9</t>
  </si>
  <si>
    <t>09PDLRE195_9</t>
  </si>
  <si>
    <t>09PDLRJ001_9</t>
  </si>
  <si>
    <t>09PDLRM001_9</t>
  </si>
  <si>
    <t>09PDLRM002_9</t>
  </si>
  <si>
    <t>09PDLRN001_9</t>
  </si>
  <si>
    <t>09PDPAE195_9</t>
  </si>
  <si>
    <t>09PDPAJ001_9</t>
  </si>
  <si>
    <t>09PDPAM001_9</t>
  </si>
  <si>
    <t>09PDPAM002_9</t>
  </si>
  <si>
    <t>09PDPAN001_9</t>
  </si>
  <si>
    <t>09PDPPE195_9</t>
  </si>
  <si>
    <t>09PDPPJ001_9</t>
  </si>
  <si>
    <t>09PDPPM001_9</t>
  </si>
  <si>
    <t>09PDPPM002_9</t>
  </si>
  <si>
    <t>09PDPPN001_9</t>
  </si>
  <si>
    <t>09PECME077_9</t>
  </si>
  <si>
    <t>09PECMM001_9</t>
  </si>
  <si>
    <t>09PECMM002_9</t>
  </si>
  <si>
    <t>09PECMN001_9</t>
  </si>
  <si>
    <t>09PESME084_9</t>
  </si>
  <si>
    <t>09PESMM001_9</t>
  </si>
  <si>
    <t>09PESMM002_9</t>
  </si>
  <si>
    <t>09PESMN001_9</t>
  </si>
  <si>
    <t>09PFCHM001_9</t>
  </si>
  <si>
    <t>09PFCHM002_9</t>
  </si>
  <si>
    <t>09PFCHN001_9</t>
  </si>
  <si>
    <t>09PFCHE003_9</t>
  </si>
  <si>
    <t>09PFRCG010_9</t>
  </si>
  <si>
    <t>09PFRCN001_9</t>
  </si>
  <si>
    <t>09PFRCM002_9</t>
  </si>
  <si>
    <t>10C001E167_9</t>
  </si>
  <si>
    <t>10C001E196_9</t>
  </si>
  <si>
    <t>10C001M001_9</t>
  </si>
  <si>
    <t>10C001M002_9</t>
  </si>
  <si>
    <t>10C001N001_9</t>
  </si>
  <si>
    <t>10P0ACE196_9</t>
  </si>
  <si>
    <t>10P0TPU022_9</t>
  </si>
  <si>
    <t>10PDMBE042_9</t>
  </si>
  <si>
    <t>10PDMBM001_9</t>
  </si>
  <si>
    <t>10PDMBM002_9</t>
  </si>
  <si>
    <t>10PDMBN001_9</t>
  </si>
  <si>
    <t>10PDMEE042_9</t>
  </si>
  <si>
    <t>10PDMEU039_9</t>
  </si>
  <si>
    <t>10PDMEM001_9</t>
  </si>
  <si>
    <t>10PDMEM002_9</t>
  </si>
  <si>
    <t>10PDMEN001_9</t>
  </si>
  <si>
    <t>10PDORG005_9</t>
  </si>
  <si>
    <t>10PDORM001_9</t>
  </si>
  <si>
    <t>10PDORM002_9</t>
  </si>
  <si>
    <t>10PDORN001_9</t>
  </si>
  <si>
    <t>10PDRTE042_9</t>
  </si>
  <si>
    <t>10PDRTM001_9</t>
  </si>
  <si>
    <t>10PDRTM002_9</t>
  </si>
  <si>
    <t>10PDRTN001_9</t>
  </si>
  <si>
    <t>10PDTEE042_9</t>
  </si>
  <si>
    <t>10PDTEJ001_9</t>
  </si>
  <si>
    <t>10PDTEM001_9</t>
  </si>
  <si>
    <t>10PDTEM002_9</t>
  </si>
  <si>
    <t>10PDTEN001_9</t>
  </si>
  <si>
    <t>11C001M001_9</t>
  </si>
  <si>
    <t>11C001U047_9</t>
  </si>
  <si>
    <t>11C001N001_9</t>
  </si>
  <si>
    <t>11C001K019_9</t>
  </si>
  <si>
    <t>11C001E194_9</t>
  </si>
  <si>
    <t>11C001E168_9</t>
  </si>
  <si>
    <t>11C001E169_9</t>
  </si>
  <si>
    <t>11C001M002_9</t>
  </si>
  <si>
    <t>11CD01E026_9</t>
  </si>
  <si>
    <t>11CD01E170_9</t>
  </si>
  <si>
    <t>11CD01U040_9</t>
  </si>
  <si>
    <t>11CD01N001_9</t>
  </si>
  <si>
    <t>11CD01M001_9</t>
  </si>
  <si>
    <t>11CD01M002_9</t>
  </si>
  <si>
    <t>11CD02M001_9</t>
  </si>
  <si>
    <t>11CD02E169_9</t>
  </si>
  <si>
    <t>11CD02E026_9</t>
  </si>
  <si>
    <t>11CD02N001_9</t>
  </si>
  <si>
    <t>11CD02M002_9</t>
  </si>
  <si>
    <t>11CD03E169_9</t>
  </si>
  <si>
    <t>11CD03M001_9</t>
  </si>
  <si>
    <t>11CD03M002_9</t>
  </si>
  <si>
    <t>11CD03N001_9</t>
  </si>
  <si>
    <t>13C001O006_9</t>
  </si>
  <si>
    <t>13C001O008_9</t>
  </si>
  <si>
    <t>13C001M001_9</t>
  </si>
  <si>
    <t>13C001M002_9</t>
  </si>
  <si>
    <t>13C001N001_9</t>
  </si>
  <si>
    <t>13PDEAO009_9</t>
  </si>
  <si>
    <t>13PDEAM001_9</t>
  </si>
  <si>
    <t>13PDEAM002_9</t>
  </si>
  <si>
    <t>13PDEAN001_9</t>
  </si>
  <si>
    <t>13PDVAG076_9</t>
  </si>
  <si>
    <t>13PDVAM001_9</t>
  </si>
  <si>
    <t>13PDVAM002_9</t>
  </si>
  <si>
    <t>13PDVAN001_9</t>
  </si>
  <si>
    <t>15C006U009_9</t>
  </si>
  <si>
    <t>16C000D001_9</t>
  </si>
  <si>
    <t>16C000D002_9</t>
  </si>
  <si>
    <t>25C001E171_9</t>
  </si>
  <si>
    <t>25C001O010_9</t>
  </si>
  <si>
    <t>25C001N001_9</t>
  </si>
  <si>
    <t>25C001M001_9</t>
  </si>
  <si>
    <t>25C001M002_9</t>
  </si>
  <si>
    <t>26C001E017_9</t>
  </si>
  <si>
    <t>26C001E172_9</t>
  </si>
  <si>
    <t>26C001E173_9</t>
  </si>
  <si>
    <t>26C001E174_9</t>
  </si>
  <si>
    <t>26C001M001_9</t>
  </si>
  <si>
    <t>26C001M002_9</t>
  </si>
  <si>
    <t>26C001N001_9</t>
  </si>
  <si>
    <t>26CD01G077_9</t>
  </si>
  <si>
    <t>26CD01M001_9</t>
  </si>
  <si>
    <t>26CD01M002_9</t>
  </si>
  <si>
    <t>26CD01N001_9</t>
  </si>
  <si>
    <t>26PDIAP022_9</t>
  </si>
  <si>
    <t>26PDIAM001_9</t>
  </si>
  <si>
    <t>26PDIAM002_9</t>
  </si>
  <si>
    <t>26PDIAN001_9</t>
  </si>
  <si>
    <t>26PDSPN001_9</t>
  </si>
  <si>
    <t>26PDSPE066_9</t>
  </si>
  <si>
    <t>26PDSPE173_9</t>
  </si>
  <si>
    <t>26PDSPM001_9</t>
  </si>
  <si>
    <t>26PDSPM002_9</t>
  </si>
  <si>
    <t>31C000E175_9</t>
  </si>
  <si>
    <t>31C000S012_9</t>
  </si>
  <si>
    <t>31C000S051_9</t>
  </si>
  <si>
    <t>31C000S057_9</t>
  </si>
  <si>
    <t>31C000U014_9</t>
  </si>
  <si>
    <t>31C000M001_9</t>
  </si>
  <si>
    <t>31C000M002_9</t>
  </si>
  <si>
    <t>31C000N001_9</t>
  </si>
  <si>
    <t>31PDMPE048_9</t>
  </si>
  <si>
    <t>31PDMPM001_9</t>
  </si>
  <si>
    <t>31PDMPM002_9</t>
  </si>
  <si>
    <t>31PDMPN001_9</t>
  </si>
  <si>
    <t>31PFMAE177_9</t>
  </si>
  <si>
    <t>31PFMAM001_9</t>
  </si>
  <si>
    <t>31PFMAM002_9</t>
  </si>
  <si>
    <t>31PFMAN001_9</t>
  </si>
  <si>
    <t>31PFMEE177_9</t>
  </si>
  <si>
    <t>31PFMEM001_9</t>
  </si>
  <si>
    <t>31PFMEM002_9</t>
  </si>
  <si>
    <t>31PFMEN001_9</t>
  </si>
  <si>
    <t>31PFPCU036_9</t>
  </si>
  <si>
    <t>31PFPCM001_9</t>
  </si>
  <si>
    <t>31PFPCM002_9</t>
  </si>
  <si>
    <t>31PFPCN001_9</t>
  </si>
  <si>
    <t>33C001E178_9</t>
  </si>
  <si>
    <t>33C001M001_9</t>
  </si>
  <si>
    <t>33C001M002_9</t>
  </si>
  <si>
    <t>33C001N001_9</t>
  </si>
  <si>
    <t>33C001S022_9</t>
  </si>
  <si>
    <t>33C001S023_9</t>
  </si>
  <si>
    <t>33C001S054_9</t>
  </si>
  <si>
    <t>33PDCLE199_9</t>
  </si>
  <si>
    <t>33PDITE100_9</t>
  </si>
  <si>
    <t>33PDITM001_9</t>
  </si>
  <si>
    <t>33PDITM002_9</t>
  </si>
  <si>
    <t>33PDITN001_9</t>
  </si>
  <si>
    <t>34C001N005_9</t>
  </si>
  <si>
    <t>34C001M001_9</t>
  </si>
  <si>
    <t>34C001M002_9</t>
  </si>
  <si>
    <t>34C001N001_9</t>
  </si>
  <si>
    <t>34PDHBN005_9</t>
  </si>
  <si>
    <t>34PDHBM001_9</t>
  </si>
  <si>
    <t>34PDHBM002_9</t>
  </si>
  <si>
    <t>34PDHBN001_9</t>
  </si>
  <si>
    <t>35C001E179_9</t>
  </si>
  <si>
    <t>35C001S223_9</t>
  </si>
  <si>
    <t>35C001M001_9</t>
  </si>
  <si>
    <t>35C001M002_9</t>
  </si>
  <si>
    <t>35C001N001_9</t>
  </si>
  <si>
    <t>36C001E086_9</t>
  </si>
  <si>
    <t>36C001E116_9</t>
  </si>
  <si>
    <t>36C001E180_9</t>
  </si>
  <si>
    <t>36C001M001_9</t>
  </si>
  <si>
    <t>36C001M002_9</t>
  </si>
  <si>
    <t>36C001N001_9</t>
  </si>
  <si>
    <t>36C001S224_9</t>
  </si>
  <si>
    <t>36C001U041_9</t>
  </si>
  <si>
    <t>36CD01E153_9</t>
  </si>
  <si>
    <t>36CD01M001_9</t>
  </si>
  <si>
    <t>36CD01M002_9</t>
  </si>
  <si>
    <t>36CD01N001_9</t>
  </si>
  <si>
    <t>36CDESE181_9</t>
  </si>
  <si>
    <t>36CDESM001_9</t>
  </si>
  <si>
    <t>36CDESM002_9</t>
  </si>
  <si>
    <t>36CDESN001_9</t>
  </si>
  <si>
    <t>36PDIDE182_9</t>
  </si>
  <si>
    <t>36PDIDE197_9</t>
  </si>
  <si>
    <t>36PDIDM001_9</t>
  </si>
  <si>
    <t>36PDIDM002_9</t>
  </si>
  <si>
    <t>36PDIDN001_9</t>
  </si>
  <si>
    <t>36PDIDU042_9</t>
  </si>
  <si>
    <t>36PDIEE086_9</t>
  </si>
  <si>
    <t>36PDIEM001_9</t>
  </si>
  <si>
    <t>36PDIEM002_9</t>
  </si>
  <si>
    <t>36PDIEN001_9</t>
  </si>
  <si>
    <t>36PFEGE161_9</t>
  </si>
  <si>
    <t>36PFEGM001_9</t>
  </si>
  <si>
    <t>36PFEGM002_9</t>
  </si>
  <si>
    <t>36PFEGN001_9</t>
  </si>
  <si>
    <t>36PFEGS210_9</t>
  </si>
  <si>
    <t>36PFEGS225_9</t>
  </si>
  <si>
    <t>36PFEGS226_9</t>
  </si>
  <si>
    <t>36PFEGS227_9</t>
  </si>
  <si>
    <t>36PFEGU043_9</t>
  </si>
  <si>
    <t>36PFEGU044_9</t>
  </si>
  <si>
    <t>38C001E183_9</t>
  </si>
  <si>
    <t>38C001S056_9</t>
  </si>
  <si>
    <t>38C001P003_9</t>
  </si>
  <si>
    <t>38C001M001_9</t>
  </si>
  <si>
    <t>38C001N001_9</t>
  </si>
  <si>
    <t>38C001M002_9</t>
  </si>
  <si>
    <t>41PDIPM001_9</t>
  </si>
  <si>
    <t>41PDIPM002_9</t>
  </si>
  <si>
    <t>41PDIPP051_9</t>
  </si>
  <si>
    <t>01C001M001_10</t>
  </si>
  <si>
    <t>01C001M002_10</t>
  </si>
  <si>
    <t>01C001N001_10</t>
  </si>
  <si>
    <t>01CD03E065_10</t>
  </si>
  <si>
    <t>01CD03M001_10</t>
  </si>
  <si>
    <t>01CD03M002_10</t>
  </si>
  <si>
    <t>01CD03N001_10</t>
  </si>
  <si>
    <t>01CD06E005_10</t>
  </si>
  <si>
    <t>01CD06E157_10</t>
  </si>
  <si>
    <t>01CD06M001_10</t>
  </si>
  <si>
    <t>01CD06M002_10</t>
  </si>
  <si>
    <t>01CD06N001_10</t>
  </si>
  <si>
    <t>01P0ESP054_10</t>
  </si>
  <si>
    <t>01P0ESM001_10</t>
  </si>
  <si>
    <t>01P0ESM002_10</t>
  </si>
  <si>
    <t>01P0ESN001_10</t>
  </si>
  <si>
    <t>02C001M001_10</t>
  </si>
  <si>
    <t>02C001M002_10</t>
  </si>
  <si>
    <t>02C001P055_10</t>
  </si>
  <si>
    <t>02C001N001_10</t>
  </si>
  <si>
    <t>02C001S005_10</t>
  </si>
  <si>
    <t>02C001U019_10</t>
  </si>
  <si>
    <t>02CD01E185_10</t>
  </si>
  <si>
    <t>02CD01E186_10</t>
  </si>
  <si>
    <t>02CD01E187_10</t>
  </si>
  <si>
    <t>02CD01E188_10</t>
  </si>
  <si>
    <t>02CD01E189_10</t>
  </si>
  <si>
    <t>02CD01E190_10</t>
  </si>
  <si>
    <t>02CD01E198_10</t>
  </si>
  <si>
    <t>02CD01F037_10</t>
  </si>
  <si>
    <t>02CD01K023_10</t>
  </si>
  <si>
    <t>02CD01K026_10</t>
  </si>
  <si>
    <t>02CD01K027_10</t>
  </si>
  <si>
    <t>02CD01M001_10</t>
  </si>
  <si>
    <t>02CD01M002_10</t>
  </si>
  <si>
    <t>02CD01N001_10</t>
  </si>
  <si>
    <t>02CD01R002_10</t>
  </si>
  <si>
    <t>02CD01S229_10</t>
  </si>
  <si>
    <t>02CD01S230_10</t>
  </si>
  <si>
    <t>02CD01U048_10</t>
  </si>
  <si>
    <t>02CD02E185_10</t>
  </si>
  <si>
    <t>02CD02E186_10</t>
  </si>
  <si>
    <t>02CD02E187_10</t>
  </si>
  <si>
    <t>02CD02E188_10</t>
  </si>
  <si>
    <t>02CD02E198_10</t>
  </si>
  <si>
    <t>02CD02F037_10</t>
  </si>
  <si>
    <t>02CD02K023_10</t>
  </si>
  <si>
    <t>02CD02K026_10</t>
  </si>
  <si>
    <t>02CD02K027_10</t>
  </si>
  <si>
    <t>02CD02M001_10</t>
  </si>
  <si>
    <t>02CD02M002_10</t>
  </si>
  <si>
    <t>02CD02N001_10</t>
  </si>
  <si>
    <t>02CD02R002_10</t>
  </si>
  <si>
    <t>02CD02S229_10</t>
  </si>
  <si>
    <t>02CD02S230_10</t>
  </si>
  <si>
    <t>02CD03E185_10</t>
  </si>
  <si>
    <t>02CD03E186_10</t>
  </si>
  <si>
    <t>02CD03E187_10</t>
  </si>
  <si>
    <t>02CD03E190_10</t>
  </si>
  <si>
    <t>02CD03E189_10</t>
  </si>
  <si>
    <t>02CD03E198_10</t>
  </si>
  <si>
    <t>02CD03F037_10</t>
  </si>
  <si>
    <t>02CD03K023_10</t>
  </si>
  <si>
    <t>02CD03K026_10</t>
  </si>
  <si>
    <t>02CD03K027_10</t>
  </si>
  <si>
    <t>02CD03N001_10</t>
  </si>
  <si>
    <t>02CD03R002_10</t>
  </si>
  <si>
    <t>02CD03S230_10</t>
  </si>
  <si>
    <t>02CD03S235_10</t>
  </si>
  <si>
    <t>02CD03E188_10</t>
  </si>
  <si>
    <t>02CD03M001_10</t>
  </si>
  <si>
    <t>02CD03M002_10</t>
  </si>
  <si>
    <t>02CD03S234_10</t>
  </si>
  <si>
    <t>02CD04E185_10</t>
  </si>
  <si>
    <t>02CD04E186_10</t>
  </si>
  <si>
    <t>02CD04E187_10</t>
  </si>
  <si>
    <t>02CD04E188_10</t>
  </si>
  <si>
    <t>02CD04E189_10</t>
  </si>
  <si>
    <t>02CD04E190_10</t>
  </si>
  <si>
    <t>02CD04E198_10</t>
  </si>
  <si>
    <t>02CD04F037_10</t>
  </si>
  <si>
    <t>02CD04K023_10</t>
  </si>
  <si>
    <t>02CD04K026_10</t>
  </si>
  <si>
    <t>02CD04K027_10</t>
  </si>
  <si>
    <t>02CD04M001_10</t>
  </si>
  <si>
    <t>02CD04M002_10</t>
  </si>
  <si>
    <t>02CD04N001_10</t>
  </si>
  <si>
    <t>02CD04R002_10</t>
  </si>
  <si>
    <t>02CD04S230_10</t>
  </si>
  <si>
    <t>02CD04S234_10</t>
  </si>
  <si>
    <t>02CD04U048_10</t>
  </si>
  <si>
    <t>02CD05E185_10</t>
  </si>
  <si>
    <t>02CD05E186_10</t>
  </si>
  <si>
    <t>02CD05E187_10</t>
  </si>
  <si>
    <t>02CD05E188_10</t>
  </si>
  <si>
    <t>02CD05E189_10</t>
  </si>
  <si>
    <t>02CD05E190_10</t>
  </si>
  <si>
    <t>02CD05E198_10</t>
  </si>
  <si>
    <t>02CD05F037_10</t>
  </si>
  <si>
    <t>02CD05K023_10</t>
  </si>
  <si>
    <t>02CD05K026_10</t>
  </si>
  <si>
    <t>02CD05K027_10</t>
  </si>
  <si>
    <t>02CD05M001_10</t>
  </si>
  <si>
    <t>02CD05M002_10</t>
  </si>
  <si>
    <t>02CD05N001_10</t>
  </si>
  <si>
    <t>02CD05R002_10</t>
  </si>
  <si>
    <t>02CD05S234_10</t>
  </si>
  <si>
    <t>02CD05U048_10</t>
  </si>
  <si>
    <t>02CD06E185_10</t>
  </si>
  <si>
    <t>02CD06E186_10</t>
  </si>
  <si>
    <t>02CD06E187_10</t>
  </si>
  <si>
    <t>02CD06E188_10</t>
  </si>
  <si>
    <t>02CD06E189_10</t>
  </si>
  <si>
    <t>02CD06E190_10</t>
  </si>
  <si>
    <t>02CD06E198_10</t>
  </si>
  <si>
    <t>02CD06F037_10</t>
  </si>
  <si>
    <t>02CD06K023_10</t>
  </si>
  <si>
    <t>02CD06K026_10</t>
  </si>
  <si>
    <t>02CD06K027_10</t>
  </si>
  <si>
    <t>02CD06M001_10</t>
  </si>
  <si>
    <t>02CD06M002_10</t>
  </si>
  <si>
    <t>02CD06N001_10</t>
  </si>
  <si>
    <t>02CD06R002_10</t>
  </si>
  <si>
    <t>02CD06S230_10</t>
  </si>
  <si>
    <t>02CD06S232_10</t>
  </si>
  <si>
    <t>02CD06U048_10</t>
  </si>
  <si>
    <t>02CD07E185_10</t>
  </si>
  <si>
    <t>02CD07E186_10</t>
  </si>
  <si>
    <t>02CD07E187_10</t>
  </si>
  <si>
    <t>02CD07E188_10</t>
  </si>
  <si>
    <t>02CD07E189_10</t>
  </si>
  <si>
    <t>02CD07E190_10</t>
  </si>
  <si>
    <t>02CD07E198_10</t>
  </si>
  <si>
    <t>02CD07F037_10</t>
  </si>
  <si>
    <t>02CD07K023_10</t>
  </si>
  <si>
    <t>02CD07K026_10</t>
  </si>
  <si>
    <t>02CD07K027_10</t>
  </si>
  <si>
    <t>02CD07M001_10</t>
  </si>
  <si>
    <t>02CD07M002_10</t>
  </si>
  <si>
    <t>02CD07N001_10</t>
  </si>
  <si>
    <t>02CD07R002_10</t>
  </si>
  <si>
    <t>02CD07S229_10</t>
  </si>
  <si>
    <t>02CD07S230_10</t>
  </si>
  <si>
    <t>02CD07U048_10</t>
  </si>
  <si>
    <t>02CD08E185_10</t>
  </si>
  <si>
    <t>02CD08E186_10</t>
  </si>
  <si>
    <t>02CD08E187_10</t>
  </si>
  <si>
    <t>02CD08E188_10</t>
  </si>
  <si>
    <t>02CD08E189_10</t>
  </si>
  <si>
    <t>02CD08E190_10</t>
  </si>
  <si>
    <t>02CD08E198_10</t>
  </si>
  <si>
    <t>02CD08F037_10</t>
  </si>
  <si>
    <t>02CD08K023_10</t>
  </si>
  <si>
    <t>02CD08K026_10</t>
  </si>
  <si>
    <t>02CD08K027_10</t>
  </si>
  <si>
    <t>02CD08M001_10</t>
  </si>
  <si>
    <t>02CD08M002_10</t>
  </si>
  <si>
    <t>02CD08N001_10</t>
  </si>
  <si>
    <t>02CD08R002_10</t>
  </si>
  <si>
    <t>02CD08S229_10</t>
  </si>
  <si>
    <t>02CD08S230_10</t>
  </si>
  <si>
    <t>02CD08U048_10</t>
  </si>
  <si>
    <t>02CD09E185_10</t>
  </si>
  <si>
    <t>02CD09E186_10</t>
  </si>
  <si>
    <t>02CD09E187_10</t>
  </si>
  <si>
    <t>02CD09E188_10</t>
  </si>
  <si>
    <t>02CD09E189_10</t>
  </si>
  <si>
    <t>02CD09E190_10</t>
  </si>
  <si>
    <t>02CD09E198_10</t>
  </si>
  <si>
    <t>02CD09F037_10</t>
  </si>
  <si>
    <t>02CD09K023_10</t>
  </si>
  <si>
    <t>02CD09K026_10</t>
  </si>
  <si>
    <t>02CD09K027_10</t>
  </si>
  <si>
    <t>02CD09M001_10</t>
  </si>
  <si>
    <t>02CD09M002_10</t>
  </si>
  <si>
    <t>02CD09N001_10</t>
  </si>
  <si>
    <t>02CD09R002_10</t>
  </si>
  <si>
    <t>02CD09S229_10</t>
  </si>
  <si>
    <t>02CD09S230_10</t>
  </si>
  <si>
    <t>02CD09U048_10</t>
  </si>
  <si>
    <t>02CD10E185_10</t>
  </si>
  <si>
    <t>02CD10E186_10</t>
  </si>
  <si>
    <t>02CD10E187_10</t>
  </si>
  <si>
    <t>02CD10E188_10</t>
  </si>
  <si>
    <t>02CD10E189_10</t>
  </si>
  <si>
    <t>02CD10E190_10</t>
  </si>
  <si>
    <t>02CD10E198_10</t>
  </si>
  <si>
    <t>02CD10F037_10</t>
  </si>
  <si>
    <t>02CD10K023_10</t>
  </si>
  <si>
    <t>02CD10K026_10</t>
  </si>
  <si>
    <t>02CD10K027_10</t>
  </si>
  <si>
    <t>02CD10M001_10</t>
  </si>
  <si>
    <t>02CD10M002_10</t>
  </si>
  <si>
    <t>02CD10N001_10</t>
  </si>
  <si>
    <t>02CD10R002_10</t>
  </si>
  <si>
    <t>02CD10S230_10</t>
  </si>
  <si>
    <t>02CD10S231_10</t>
  </si>
  <si>
    <t>02CD10S232_10</t>
  </si>
  <si>
    <t>02CD10S233_10</t>
  </si>
  <si>
    <t>02CD10S234_10</t>
  </si>
  <si>
    <t>02CD10S235_10</t>
  </si>
  <si>
    <t>02CD10U048_10</t>
  </si>
  <si>
    <t>02CD11E185_10</t>
  </si>
  <si>
    <t>02CD11E186_10</t>
  </si>
  <si>
    <t>02CD11E187_10</t>
  </si>
  <si>
    <t>02CD11E188_10</t>
  </si>
  <si>
    <t>02CD11E189_10</t>
  </si>
  <si>
    <t>02CD11E190_10</t>
  </si>
  <si>
    <t>02CD11E198_10</t>
  </si>
  <si>
    <t>02CD11F037_10</t>
  </si>
  <si>
    <t>02CD11K023_10</t>
  </si>
  <si>
    <t>02CD11K026_10</t>
  </si>
  <si>
    <t>02CD11K027_10</t>
  </si>
  <si>
    <t>02CD11M001_10</t>
  </si>
  <si>
    <t>02CD11M002_10</t>
  </si>
  <si>
    <t>02CD11R002_10</t>
  </si>
  <si>
    <t>02CD11S229_10</t>
  </si>
  <si>
    <t>02CD11S233_10</t>
  </si>
  <si>
    <t>02CD11N001_10</t>
  </si>
  <si>
    <t>02CD12E185_10</t>
  </si>
  <si>
    <t>02CD12E186_10</t>
  </si>
  <si>
    <t>02CD12E187_10</t>
  </si>
  <si>
    <t>02CD12E188_10</t>
  </si>
  <si>
    <t>02CD12E189_10</t>
  </si>
  <si>
    <t>02CD12E190_10</t>
  </si>
  <si>
    <t>02CD12E198_10</t>
  </si>
  <si>
    <t>02CD12F037_10</t>
  </si>
  <si>
    <t>02CD12K023_10</t>
  </si>
  <si>
    <t>02CD12K026_10</t>
  </si>
  <si>
    <t>02CD12K027_10</t>
  </si>
  <si>
    <t>02CD12N001_10</t>
  </si>
  <si>
    <t>02CD12R002_10</t>
  </si>
  <si>
    <t>02CD12S231_10</t>
  </si>
  <si>
    <t>02CD12S233_10</t>
  </si>
  <si>
    <t>02CD12M001_10</t>
  </si>
  <si>
    <t>02CD12M002_10</t>
  </si>
  <si>
    <t>02CD12U048_10</t>
  </si>
  <si>
    <t>02CD13E185_10</t>
  </si>
  <si>
    <t>02CD13E186_10</t>
  </si>
  <si>
    <t>02CD13E187_10</t>
  </si>
  <si>
    <t>02CD13E188_10</t>
  </si>
  <si>
    <t>02CD13E189_10</t>
  </si>
  <si>
    <t>02CD13E190_10</t>
  </si>
  <si>
    <t>02CD13E198_10</t>
  </si>
  <si>
    <t>02CD13F037_10</t>
  </si>
  <si>
    <t>02CD13K023_10</t>
  </si>
  <si>
    <t>02CD13K026_10</t>
  </si>
  <si>
    <t>02CD13K027_10</t>
  </si>
  <si>
    <t>02CD13M001_10</t>
  </si>
  <si>
    <t>02CD13M002_10</t>
  </si>
  <si>
    <t>02CD13N001_10</t>
  </si>
  <si>
    <t>02CD13R002_10</t>
  </si>
  <si>
    <t>02CD13U048_10</t>
  </si>
  <si>
    <t>02CD14E185_10</t>
  </si>
  <si>
    <t>02CD14E186_10</t>
  </si>
  <si>
    <t>02CD14E187_10</t>
  </si>
  <si>
    <t>02CD14E188_10</t>
  </si>
  <si>
    <t>02CD14E189_10</t>
  </si>
  <si>
    <t>02CD14E190_10</t>
  </si>
  <si>
    <t>02CD14E198_10</t>
  </si>
  <si>
    <t>02CD14F037_10</t>
  </si>
  <si>
    <t>02CD14K023_10</t>
  </si>
  <si>
    <t>02CD14K026_10</t>
  </si>
  <si>
    <t>02CD14K027_10</t>
  </si>
  <si>
    <t>02CD14M001_10</t>
  </si>
  <si>
    <t>02CD14M002_10</t>
  </si>
  <si>
    <t>02CD14N001_10</t>
  </si>
  <si>
    <t>02CD14R002_10</t>
  </si>
  <si>
    <t>02CD14S229_10</t>
  </si>
  <si>
    <t>02CD14S231_10</t>
  </si>
  <si>
    <t>02CD14S233_10</t>
  </si>
  <si>
    <t>02CD14S234_10</t>
  </si>
  <si>
    <t>02CD14S235_10</t>
  </si>
  <si>
    <t>02CD14U048_10</t>
  </si>
  <si>
    <t>02CD15E185_10</t>
  </si>
  <si>
    <t>02CD15E186_10</t>
  </si>
  <si>
    <t>02CD15E187_10</t>
  </si>
  <si>
    <t>02CD15E188_10</t>
  </si>
  <si>
    <t>02CD15E189_10</t>
  </si>
  <si>
    <t>02CD15E190_10</t>
  </si>
  <si>
    <t>02CD15E198_10</t>
  </si>
  <si>
    <t>02CD15F037_10</t>
  </si>
  <si>
    <t>02CD15K023_10</t>
  </si>
  <si>
    <t>02CD15K026_10</t>
  </si>
  <si>
    <t>02CD15K027_10</t>
  </si>
  <si>
    <t>02CD15M001_10</t>
  </si>
  <si>
    <t>02CD15M002_10</t>
  </si>
  <si>
    <t>02CD15N001_10</t>
  </si>
  <si>
    <t>02CD15R002_10</t>
  </si>
  <si>
    <t>02CD15S229_10</t>
  </si>
  <si>
    <t>02CD15S230_10</t>
  </si>
  <si>
    <t>02CD15S232_10</t>
  </si>
  <si>
    <t>02CD15S233_10</t>
  </si>
  <si>
    <t>02CD15S235_10</t>
  </si>
  <si>
    <t>02CD15U048_10</t>
  </si>
  <si>
    <t>02CD16E185_10</t>
  </si>
  <si>
    <t>02CD16E186_10</t>
  </si>
  <si>
    <t>02CD16E187_10</t>
  </si>
  <si>
    <t>02CD16E188_10</t>
  </si>
  <si>
    <t>02CD16E189_10</t>
  </si>
  <si>
    <t>02CD16E190_10</t>
  </si>
  <si>
    <t>02CD16E198_10</t>
  </si>
  <si>
    <t>02CD16F037_10</t>
  </si>
  <si>
    <t>02CD16K023_10</t>
  </si>
  <si>
    <t>02CD16K026_10</t>
  </si>
  <si>
    <t>02CD16K027_10</t>
  </si>
  <si>
    <t>02CD16M001_10</t>
  </si>
  <si>
    <t>02CD16M002_10</t>
  </si>
  <si>
    <t>02CD16N001_10</t>
  </si>
  <si>
    <t>02CD16R002_10</t>
  </si>
  <si>
    <t>02CD16S230_10</t>
  </si>
  <si>
    <t>02CD16S231_10</t>
  </si>
  <si>
    <t>02CD16U048_10</t>
  </si>
  <si>
    <t>02CDBPM001_10</t>
  </si>
  <si>
    <t>02CDBPE097_10</t>
  </si>
  <si>
    <t>02OD04M002_10</t>
  </si>
  <si>
    <t>02OD04E003_10</t>
  </si>
  <si>
    <t>02OD04N001_10</t>
  </si>
  <si>
    <t>02OD04M001_10</t>
  </si>
  <si>
    <t>02OD06P017_10</t>
  </si>
  <si>
    <t>02OD06M001_10</t>
  </si>
  <si>
    <t>02OD06M002_10</t>
  </si>
  <si>
    <t>02OD06N001_10</t>
  </si>
  <si>
    <t>02PDAVM001_10</t>
  </si>
  <si>
    <t>02PDAVM002_10</t>
  </si>
  <si>
    <t>02PDAVE109_10</t>
  </si>
  <si>
    <t>02PDDPE158_10</t>
  </si>
  <si>
    <t>02PDDPM001_10</t>
  </si>
  <si>
    <t>02PDDPM002_10</t>
  </si>
  <si>
    <t>02PDDPN001_10</t>
  </si>
  <si>
    <t>03C001G073_10</t>
  </si>
  <si>
    <t>03C001M001_10</t>
  </si>
  <si>
    <t>03C001M002_10</t>
  </si>
  <si>
    <t>03C001N001_10</t>
  </si>
  <si>
    <t>03PDIVM001_10</t>
  </si>
  <si>
    <t>03PDIVM002_10</t>
  </si>
  <si>
    <t>03PDIVN001_10</t>
  </si>
  <si>
    <t>03PDIVS027_10</t>
  </si>
  <si>
    <t>03PDIVS061_10</t>
  </si>
  <si>
    <t>04C001F034_10</t>
  </si>
  <si>
    <t>04C001F036_10</t>
  </si>
  <si>
    <t>04C001G074_10</t>
  </si>
  <si>
    <t>04C001N001_10</t>
  </si>
  <si>
    <t>04C001P016_10</t>
  </si>
  <si>
    <t>04C001M001_10</t>
  </si>
  <si>
    <t>04C001M002_10</t>
  </si>
  <si>
    <t>04P0DER001_10</t>
  </si>
  <si>
    <t>04P0DSF006_10</t>
  </si>
  <si>
    <t>04P0DSM001_10</t>
  </si>
  <si>
    <t>04P0DSM002_10</t>
  </si>
  <si>
    <t>04P0DSN001_10</t>
  </si>
  <si>
    <t>05C001F005_10</t>
  </si>
  <si>
    <t>05C001M001_10</t>
  </si>
  <si>
    <t>05C001M002_10</t>
  </si>
  <si>
    <t>05C001N001_10</t>
  </si>
  <si>
    <t>05P0PTF022_10</t>
  </si>
  <si>
    <t>05P0PTM001_10</t>
  </si>
  <si>
    <t>05P0PTM002_10</t>
  </si>
  <si>
    <t>05P0PTN001_10</t>
  </si>
  <si>
    <t>06C001P005_10</t>
  </si>
  <si>
    <t>06C001E022_10</t>
  </si>
  <si>
    <t>06C001E107_10</t>
  </si>
  <si>
    <t>06C001E159_10</t>
  </si>
  <si>
    <t>06C001G013_10</t>
  </si>
  <si>
    <t>06C001M001_10</t>
  </si>
  <si>
    <t>06C001M002_10</t>
  </si>
  <si>
    <t>06C001N001_10</t>
  </si>
  <si>
    <t>06C001P056_10</t>
  </si>
  <si>
    <t>06CD03M001_10</t>
  </si>
  <si>
    <t>06CD03M002_10</t>
  </si>
  <si>
    <t>06CD03N001_10</t>
  </si>
  <si>
    <t>06CD03K024_10</t>
  </si>
  <si>
    <t>06CD03K025_10</t>
  </si>
  <si>
    <t>06CD03E160_10</t>
  </si>
  <si>
    <t>06CD03E184_10</t>
  </si>
  <si>
    <t>06CD05E090_10</t>
  </si>
  <si>
    <t>06CD05N001_10</t>
  </si>
  <si>
    <t>06P0FAE006_10</t>
  </si>
  <si>
    <t>06P0FAS034_10</t>
  </si>
  <si>
    <t>06P0FAS036_10</t>
  </si>
  <si>
    <t>06P0FAU045_10</t>
  </si>
  <si>
    <t>06PDPAE154_10</t>
  </si>
  <si>
    <t>06PDPAM001_10</t>
  </si>
  <si>
    <t>06PDPAM002_10</t>
  </si>
  <si>
    <t>06PDPAN001_10</t>
  </si>
  <si>
    <t>07C001E093_10</t>
  </si>
  <si>
    <t>07C001K008_10</t>
  </si>
  <si>
    <t>07C001K020_10</t>
  </si>
  <si>
    <t>07C001K021_10</t>
  </si>
  <si>
    <t>07C001K022_10</t>
  </si>
  <si>
    <t>07C001M001_10</t>
  </si>
  <si>
    <t>07C001M002_10</t>
  </si>
  <si>
    <t>07C001N001_10</t>
  </si>
  <si>
    <t>07C001U046_10</t>
  </si>
  <si>
    <t>07CD01B001_10</t>
  </si>
  <si>
    <t>07CD01M001_10</t>
  </si>
  <si>
    <t>07CD01M002_10</t>
  </si>
  <si>
    <t>07CD01N001_10</t>
  </si>
  <si>
    <t>07PDIFM001_10</t>
  </si>
  <si>
    <t>07PDIFM002_10</t>
  </si>
  <si>
    <t>07PDIFN001_10</t>
  </si>
  <si>
    <t>07PDIFK012_10</t>
  </si>
  <si>
    <t>07PDISE067_10</t>
  </si>
  <si>
    <t>07PDISM001_10</t>
  </si>
  <si>
    <t>07PDISM002_10</t>
  </si>
  <si>
    <t>07PDISN001_10</t>
  </si>
  <si>
    <t>08C001E081_10</t>
  </si>
  <si>
    <t>08C001E161_10</t>
  </si>
  <si>
    <t>08C001E162_10</t>
  </si>
  <si>
    <t>08C001N001_10</t>
  </si>
  <si>
    <t>08C001S047_10</t>
  </si>
  <si>
    <t>08C001S220_10</t>
  </si>
  <si>
    <t>08C001S221_10</t>
  </si>
  <si>
    <t>08C001M001_10</t>
  </si>
  <si>
    <t>08C001M002_10</t>
  </si>
  <si>
    <t>08PDCPN001_10</t>
  </si>
  <si>
    <t>08PDCPP027_10</t>
  </si>
  <si>
    <t>08PDCPM001_10</t>
  </si>
  <si>
    <t>08PDCPM002_10</t>
  </si>
  <si>
    <t>08PDCPU038_10</t>
  </si>
  <si>
    <t>08PDDFE163_10</t>
  </si>
  <si>
    <t>08PDDFE164_10</t>
  </si>
  <si>
    <t>08PDDFE165_10</t>
  </si>
  <si>
    <t>08PDDFE166_10</t>
  </si>
  <si>
    <t>08PDDFM001_10</t>
  </si>
  <si>
    <t>08PDDFM002_10</t>
  </si>
  <si>
    <t>08PDDFN001_10</t>
  </si>
  <si>
    <t>08PDDFS035_10</t>
  </si>
  <si>
    <t>08PDDFS066_10</t>
  </si>
  <si>
    <t>08PDDFS221_10</t>
  </si>
  <si>
    <t>08PDDFU032_10</t>
  </si>
  <si>
    <t>08PDDFU037_10</t>
  </si>
  <si>
    <t>08PDDFS010_10</t>
  </si>
  <si>
    <t>08PDIIE165_10</t>
  </si>
  <si>
    <t>08PDIIM001_10</t>
  </si>
  <si>
    <t>08PDIIM002_10</t>
  </si>
  <si>
    <t>08PDIIN001_10</t>
  </si>
  <si>
    <t>08PDIIP031_10</t>
  </si>
  <si>
    <t>08PDIJE193_10</t>
  </si>
  <si>
    <t>08PDIJM001_10</t>
  </si>
  <si>
    <t>08PDIJM002_10</t>
  </si>
  <si>
    <t>08PDIJN001_10</t>
  </si>
  <si>
    <t>08PDIJS004_10</t>
  </si>
  <si>
    <t>08PDIJS025_10</t>
  </si>
  <si>
    <t>08PDPSM001_10</t>
  </si>
  <si>
    <t>08PDPSM002_10</t>
  </si>
  <si>
    <t>08PDPSN001_10</t>
  </si>
  <si>
    <t>08PDPSS053_10</t>
  </si>
  <si>
    <t>09C001E191_10</t>
  </si>
  <si>
    <t>09C001E192_10</t>
  </si>
  <si>
    <t>09C001M001_10</t>
  </si>
  <si>
    <t>09C001M002_10</t>
  </si>
  <si>
    <t>09C001N001_10</t>
  </si>
  <si>
    <t>09C001O004_10</t>
  </si>
  <si>
    <t>09C001O007_10</t>
  </si>
  <si>
    <t>09C001P014_10</t>
  </si>
  <si>
    <t>09C001P026_10</t>
  </si>
  <si>
    <t>09PDLRE195_10</t>
  </si>
  <si>
    <t>09PDLRJ001_10</t>
  </si>
  <si>
    <t>09PDLRM001_10</t>
  </si>
  <si>
    <t>09PDLRM002_10</t>
  </si>
  <si>
    <t>09PDLRN001_10</t>
  </si>
  <si>
    <t>09PDPAE195_10</t>
  </si>
  <si>
    <t>09PDPAJ001_10</t>
  </si>
  <si>
    <t>09PDPAM001_10</t>
  </si>
  <si>
    <t>09PDPAM002_10</t>
  </si>
  <si>
    <t>09PDPAN001_10</t>
  </si>
  <si>
    <t>09PDPPE195_10</t>
  </si>
  <si>
    <t>09PDPPJ001_10</t>
  </si>
  <si>
    <t>09PDPPM001_10</t>
  </si>
  <si>
    <t>09PDPPM002_10</t>
  </si>
  <si>
    <t>09PDPPN001_10</t>
  </si>
  <si>
    <t>09PECME077_10</t>
  </si>
  <si>
    <t>09PECMM001_10</t>
  </si>
  <si>
    <t>09PECMM002_10</t>
  </si>
  <si>
    <t>09PECMN001_10</t>
  </si>
  <si>
    <t>09PESME084_10</t>
  </si>
  <si>
    <t>09PESMM001_10</t>
  </si>
  <si>
    <t>09PESMM002_10</t>
  </si>
  <si>
    <t>09PESMN001_10</t>
  </si>
  <si>
    <t>09PFCHM001_10</t>
  </si>
  <si>
    <t>09PFCHM002_10</t>
  </si>
  <si>
    <t>09PFCHN001_10</t>
  </si>
  <si>
    <t>09PFCHE003_10</t>
  </si>
  <si>
    <t>09PFRCG010_10</t>
  </si>
  <si>
    <t>09PFRCN001_10</t>
  </si>
  <si>
    <t>09PFRCM002_10</t>
  </si>
  <si>
    <t>10C001E167_10</t>
  </si>
  <si>
    <t>10C001E196_10</t>
  </si>
  <si>
    <t>10C001M001_10</t>
  </si>
  <si>
    <t>10C001M002_10</t>
  </si>
  <si>
    <t>10C001N001_10</t>
  </si>
  <si>
    <t>10P0ACE196_10</t>
  </si>
  <si>
    <t>10P0TPU022_10</t>
  </si>
  <si>
    <t>10PDMBE042_10</t>
  </si>
  <si>
    <t>10PDMBM001_10</t>
  </si>
  <si>
    <t>10PDMBM002_10</t>
  </si>
  <si>
    <t>10PDMBN001_10</t>
  </si>
  <si>
    <t>10PDMEE042_10</t>
  </si>
  <si>
    <t>10PDMEU039_10</t>
  </si>
  <si>
    <t>10PDMEM001_10</t>
  </si>
  <si>
    <t>10PDMEM002_10</t>
  </si>
  <si>
    <t>10PDMEN001_10</t>
  </si>
  <si>
    <t>10PDORG005_10</t>
  </si>
  <si>
    <t>10PDORM001_10</t>
  </si>
  <si>
    <t>10PDORM002_10</t>
  </si>
  <si>
    <t>10PDORN001_10</t>
  </si>
  <si>
    <t>10PDRTE042_10</t>
  </si>
  <si>
    <t>10PDRTM001_10</t>
  </si>
  <si>
    <t>10PDRTM002_10</t>
  </si>
  <si>
    <t>10PDRTN001_10</t>
  </si>
  <si>
    <t>10PDTEE042_10</t>
  </si>
  <si>
    <t>10PDTEJ001_10</t>
  </si>
  <si>
    <t>10PDTEM001_10</t>
  </si>
  <si>
    <t>10PDTEM002_10</t>
  </si>
  <si>
    <t>10PDTEN001_10</t>
  </si>
  <si>
    <t>11C001M001_10</t>
  </si>
  <si>
    <t>11C001U047_10</t>
  </si>
  <si>
    <t>11C001N001_10</t>
  </si>
  <si>
    <t>11C001K019_10</t>
  </si>
  <si>
    <t>11C001E194_10</t>
  </si>
  <si>
    <t>11C001E168_10</t>
  </si>
  <si>
    <t>11C001E169_10</t>
  </si>
  <si>
    <t>11C001M002_10</t>
  </si>
  <si>
    <t>11CD01E026_10</t>
  </si>
  <si>
    <t>11CD01E170_10</t>
  </si>
  <si>
    <t>11CD01U040_10</t>
  </si>
  <si>
    <t>11CD01N001_10</t>
  </si>
  <si>
    <t>11CD01M001_10</t>
  </si>
  <si>
    <t>11CD01M002_10</t>
  </si>
  <si>
    <t>11CD02M001_10</t>
  </si>
  <si>
    <t>11CD02E169_10</t>
  </si>
  <si>
    <t>11CD02E026_10</t>
  </si>
  <si>
    <t>11CD02N001_10</t>
  </si>
  <si>
    <t>11CD02M002_10</t>
  </si>
  <si>
    <t>11CD03E169_10</t>
  </si>
  <si>
    <t>11CD03M001_10</t>
  </si>
  <si>
    <t>11CD03M002_10</t>
  </si>
  <si>
    <t>11CD03N001_10</t>
  </si>
  <si>
    <t>13C001O006_10</t>
  </si>
  <si>
    <t>13C001O008_10</t>
  </si>
  <si>
    <t>13C001M001_10</t>
  </si>
  <si>
    <t>13C001M002_10</t>
  </si>
  <si>
    <t>13C001N001_10</t>
  </si>
  <si>
    <t>13PDEAO009_10</t>
  </si>
  <si>
    <t>13PDEAM001_10</t>
  </si>
  <si>
    <t>13PDEAM002_10</t>
  </si>
  <si>
    <t>13PDEAN001_10</t>
  </si>
  <si>
    <t>13PDVAG076_10</t>
  </si>
  <si>
    <t>13PDVAM001_10</t>
  </si>
  <si>
    <t>13PDVAM002_10</t>
  </si>
  <si>
    <t>13PDVAN001_10</t>
  </si>
  <si>
    <t>15C006U009_10</t>
  </si>
  <si>
    <t>16C000D001_10</t>
  </si>
  <si>
    <t>16C000D002_10</t>
  </si>
  <si>
    <t>25C001E171_10</t>
  </si>
  <si>
    <t>25C001O010_10</t>
  </si>
  <si>
    <t>25C001N001_10</t>
  </si>
  <si>
    <t>25C001M001_10</t>
  </si>
  <si>
    <t>25C001M002_10</t>
  </si>
  <si>
    <t>26C001E017_10</t>
  </si>
  <si>
    <t>26C001E172_10</t>
  </si>
  <si>
    <t>26C001E173_10</t>
  </si>
  <si>
    <t>26C001E174_10</t>
  </si>
  <si>
    <t>26C001M001_10</t>
  </si>
  <si>
    <t>26C001M002_10</t>
  </si>
  <si>
    <t>26C001N001_10</t>
  </si>
  <si>
    <t>26CD01G077_10</t>
  </si>
  <si>
    <t>26CD01M001_10</t>
  </si>
  <si>
    <t>26CD01M002_10</t>
  </si>
  <si>
    <t>26CD01N001_10</t>
  </si>
  <si>
    <t>26PDIAP022_10</t>
  </si>
  <si>
    <t>26PDIAM001_10</t>
  </si>
  <si>
    <t>26PDIAM002_10</t>
  </si>
  <si>
    <t>26PDIAN001_10</t>
  </si>
  <si>
    <t>26PDSPN001_10</t>
  </si>
  <si>
    <t>26PDSPE066_10</t>
  </si>
  <si>
    <t>26PDSPE173_10</t>
  </si>
  <si>
    <t>26PDSPM001_10</t>
  </si>
  <si>
    <t>26PDSPM002_10</t>
  </si>
  <si>
    <t>31C000E175_10</t>
  </si>
  <si>
    <t>31C000S012_10</t>
  </si>
  <si>
    <t>31C000S051_10</t>
  </si>
  <si>
    <t>31C000S057_10</t>
  </si>
  <si>
    <t>31C000U014_10</t>
  </si>
  <si>
    <t>31C000M001_10</t>
  </si>
  <si>
    <t>31C000M002_10</t>
  </si>
  <si>
    <t>31C000N001_10</t>
  </si>
  <si>
    <t>31PDMPE048_10</t>
  </si>
  <si>
    <t>31PDMPM001_10</t>
  </si>
  <si>
    <t>31PDMPM002_10</t>
  </si>
  <si>
    <t>31PDMPN001_10</t>
  </si>
  <si>
    <t>31PFMAE177_10</t>
  </si>
  <si>
    <t>31PFMAM001_10</t>
  </si>
  <si>
    <t>31PFMAM002_10</t>
  </si>
  <si>
    <t>31PFMAN001_10</t>
  </si>
  <si>
    <t>31PFMEE177_10</t>
  </si>
  <si>
    <t>31PFMEM001_10</t>
  </si>
  <si>
    <t>31PFMEM002_10</t>
  </si>
  <si>
    <t>31PFMEN001_10</t>
  </si>
  <si>
    <t>31PFPCU036_10</t>
  </si>
  <si>
    <t>31PFPCM001_10</t>
  </si>
  <si>
    <t>31PFPCM002_10</t>
  </si>
  <si>
    <t>31PFPCN001_10</t>
  </si>
  <si>
    <t>33C001E178_10</t>
  </si>
  <si>
    <t>33C001M001_10</t>
  </si>
  <si>
    <t>33C001M002_10</t>
  </si>
  <si>
    <t>33C001N001_10</t>
  </si>
  <si>
    <t>33C001S022_10</t>
  </si>
  <si>
    <t>33C001S023_10</t>
  </si>
  <si>
    <t>33C001S054_10</t>
  </si>
  <si>
    <t>33PDCLE199_10</t>
  </si>
  <si>
    <t>33PDITE100_10</t>
  </si>
  <si>
    <t>33PDITM001_10</t>
  </si>
  <si>
    <t>33PDITM002_10</t>
  </si>
  <si>
    <t>33PDITN001_10</t>
  </si>
  <si>
    <t>34C001N005_10</t>
  </si>
  <si>
    <t>34C001M001_10</t>
  </si>
  <si>
    <t>34C001M002_10</t>
  </si>
  <si>
    <t>34C001N001_10</t>
  </si>
  <si>
    <t>34PDHBN005_10</t>
  </si>
  <si>
    <t>34PDHBM001_10</t>
  </si>
  <si>
    <t>34PDHBM002_10</t>
  </si>
  <si>
    <t>34PDHBN001_10</t>
  </si>
  <si>
    <t>35C001E179_10</t>
  </si>
  <si>
    <t>35C001S223_10</t>
  </si>
  <si>
    <t>35C001M001_10</t>
  </si>
  <si>
    <t>35C001M002_10</t>
  </si>
  <si>
    <t>35C001N001_10</t>
  </si>
  <si>
    <t>36C001E086_10</t>
  </si>
  <si>
    <t>36C001E116_10</t>
  </si>
  <si>
    <t>36C001E180_10</t>
  </si>
  <si>
    <t>36C001M001_10</t>
  </si>
  <si>
    <t>36C001M002_10</t>
  </si>
  <si>
    <t>36C001N001_10</t>
  </si>
  <si>
    <t>36C001S224_10</t>
  </si>
  <si>
    <t>36C001U041_10</t>
  </si>
  <si>
    <t>36CD01E153_10</t>
  </si>
  <si>
    <t>36CD01M001_10</t>
  </si>
  <si>
    <t>36CD01M002_10</t>
  </si>
  <si>
    <t>36CD01N001_10</t>
  </si>
  <si>
    <t>36CDESE181_10</t>
  </si>
  <si>
    <t>36CDESM001_10</t>
  </si>
  <si>
    <t>36CDESM002_10</t>
  </si>
  <si>
    <t>36CDESN001_10</t>
  </si>
  <si>
    <t>36PDIDE182_10</t>
  </si>
  <si>
    <t>36PDIDE197_10</t>
  </si>
  <si>
    <t>36PDIDM001_10</t>
  </si>
  <si>
    <t>36PDIDM002_10</t>
  </si>
  <si>
    <t>36PDIDN001_10</t>
  </si>
  <si>
    <t>36PDIDU042_10</t>
  </si>
  <si>
    <t>36PDIEE086_10</t>
  </si>
  <si>
    <t>36PDIEM001_10</t>
  </si>
  <si>
    <t>36PDIEM002_10</t>
  </si>
  <si>
    <t>36PDIEN001_10</t>
  </si>
  <si>
    <t>36PFEGE161_10</t>
  </si>
  <si>
    <t>36PFEGM001_10</t>
  </si>
  <si>
    <t>36PFEGM002_10</t>
  </si>
  <si>
    <t>36PFEGN001_10</t>
  </si>
  <si>
    <t>36PFEGS210_10</t>
  </si>
  <si>
    <t>36PFEGS225_10</t>
  </si>
  <si>
    <t>36PFEGS226_10</t>
  </si>
  <si>
    <t>36PFEGS227_10</t>
  </si>
  <si>
    <t>36PFEGU043_10</t>
  </si>
  <si>
    <t>36PFEGU044_10</t>
  </si>
  <si>
    <t>38C001E183_10</t>
  </si>
  <si>
    <t>38C001S056_10</t>
  </si>
  <si>
    <t>38C001P003_10</t>
  </si>
  <si>
    <t>38C001M001_10</t>
  </si>
  <si>
    <t>38C001N001_10</t>
  </si>
  <si>
    <t>38C001M002_10</t>
  </si>
  <si>
    <t>41PDIPM001_10</t>
  </si>
  <si>
    <t>41PDIPM002_10</t>
  </si>
  <si>
    <t>41PDIPP051_10</t>
  </si>
  <si>
    <t>Acciones</t>
  </si>
  <si>
    <t>PP</t>
  </si>
  <si>
    <t>Meta 1T</t>
  </si>
  <si>
    <t>Meta 2T</t>
  </si>
  <si>
    <t>Meta 3T</t>
  </si>
  <si>
    <t>Meta 4T</t>
  </si>
  <si>
    <t xml:space="preserve"> Ponderación</t>
  </si>
  <si>
    <t>Meta absoluta</t>
  </si>
  <si>
    <t>DU</t>
  </si>
  <si>
    <t>_1</t>
  </si>
  <si>
    <t>_2</t>
  </si>
  <si>
    <t>_3</t>
  </si>
  <si>
    <t>_4</t>
  </si>
  <si>
    <t>_5</t>
  </si>
  <si>
    <t>_6</t>
  </si>
  <si>
    <t>_7</t>
  </si>
  <si>
    <t>_8</t>
  </si>
  <si>
    <t>_9</t>
  </si>
  <si>
    <t>_10</t>
  </si>
  <si>
    <t>_11</t>
  </si>
  <si>
    <t>_12</t>
  </si>
  <si>
    <t>_13</t>
  </si>
  <si>
    <t>_14</t>
  </si>
  <si>
    <t>_15</t>
  </si>
  <si>
    <t>_16</t>
  </si>
  <si>
    <t>_17</t>
  </si>
  <si>
    <t>_18</t>
  </si>
  <si>
    <t>_19</t>
  </si>
  <si>
    <t>_20</t>
  </si>
  <si>
    <t>_21</t>
  </si>
  <si>
    <t>_22</t>
  </si>
  <si>
    <t>_23</t>
  </si>
  <si>
    <t>_25</t>
  </si>
  <si>
    <t>_26</t>
  </si>
  <si>
    <t>_27</t>
  </si>
  <si>
    <t>_28</t>
  </si>
  <si>
    <t>_29</t>
  </si>
  <si>
    <t>_30</t>
  </si>
  <si>
    <t>_31</t>
  </si>
  <si>
    <t>_32</t>
  </si>
  <si>
    <t>_33</t>
  </si>
  <si>
    <t>_34</t>
  </si>
  <si>
    <t>_35</t>
  </si>
  <si>
    <t>_36</t>
  </si>
  <si>
    <t>_37</t>
  </si>
  <si>
    <t>_38</t>
  </si>
  <si>
    <t>_39</t>
  </si>
  <si>
    <t>_40</t>
  </si>
  <si>
    <t>_41</t>
  </si>
  <si>
    <t>_42</t>
  </si>
  <si>
    <t>_43</t>
  </si>
  <si>
    <t>_44</t>
  </si>
  <si>
    <t>_45</t>
  </si>
  <si>
    <t>_46</t>
  </si>
  <si>
    <t>_47</t>
  </si>
  <si>
    <t>_48</t>
  </si>
  <si>
    <t>_49</t>
  </si>
  <si>
    <t>_50</t>
  </si>
  <si>
    <t>_51</t>
  </si>
  <si>
    <t>_52</t>
  </si>
  <si>
    <t>_53</t>
  </si>
  <si>
    <t>_54</t>
  </si>
  <si>
    <t>_55</t>
  </si>
  <si>
    <t>_56</t>
  </si>
  <si>
    <t>_57</t>
  </si>
  <si>
    <t>_58</t>
  </si>
  <si>
    <t>_59</t>
  </si>
  <si>
    <t>_60</t>
  </si>
  <si>
    <t>_61</t>
  </si>
  <si>
    <t>_62</t>
  </si>
  <si>
    <t>_63</t>
  </si>
  <si>
    <t>_64</t>
  </si>
  <si>
    <t>_65</t>
  </si>
  <si>
    <t>_66</t>
  </si>
  <si>
    <t>_67</t>
  </si>
  <si>
    <t>_68</t>
  </si>
  <si>
    <t>_69</t>
  </si>
  <si>
    <t>_70</t>
  </si>
  <si>
    <t>_71</t>
  </si>
  <si>
    <t>_72</t>
  </si>
  <si>
    <t>_73</t>
  </si>
  <si>
    <t>_74</t>
  </si>
  <si>
    <t>_75</t>
  </si>
  <si>
    <t>_76</t>
  </si>
  <si>
    <t>_77</t>
  </si>
  <si>
    <t>_78</t>
  </si>
  <si>
    <t>_79</t>
  </si>
  <si>
    <t>_80</t>
  </si>
  <si>
    <t>_81</t>
  </si>
  <si>
    <t>_82</t>
  </si>
  <si>
    <t>_83</t>
  </si>
  <si>
    <t>_84</t>
  </si>
  <si>
    <t>_85</t>
  </si>
  <si>
    <t>_86</t>
  </si>
  <si>
    <t>_87</t>
  </si>
  <si>
    <t>_88</t>
  </si>
  <si>
    <t>_89</t>
  </si>
  <si>
    <t>_90</t>
  </si>
  <si>
    <t>_91</t>
  </si>
  <si>
    <t>_92</t>
  </si>
  <si>
    <t>_93</t>
  </si>
  <si>
    <t>_94</t>
  </si>
  <si>
    <t>_95</t>
  </si>
  <si>
    <t>_96</t>
  </si>
  <si>
    <t>_97</t>
  </si>
  <si>
    <t>_98</t>
  </si>
  <si>
    <t>_99</t>
  </si>
  <si>
    <t>_100</t>
  </si>
  <si>
    <t>_101</t>
  </si>
  <si>
    <t>_102</t>
  </si>
  <si>
    <t>CPP</t>
  </si>
  <si>
    <t>IR PP- INFORME DE RESULTADOS DE PROGRAMAS PRESUPUESTARIOS</t>
  </si>
  <si>
    <t>DATOS DE LA UNIDAD RESPONSABLE DE GASTO</t>
  </si>
  <si>
    <t>Unidad Responsable de Gasto:</t>
  </si>
  <si>
    <t>Clave Centro Gestor:</t>
  </si>
  <si>
    <t>Periodo:</t>
  </si>
  <si>
    <t>RESULTADOS</t>
  </si>
  <si>
    <t>Sub Eje</t>
  </si>
  <si>
    <t>Sub Sub Eje</t>
  </si>
  <si>
    <t>ODS</t>
  </si>
  <si>
    <t>Nombre PP</t>
  </si>
  <si>
    <t>Definición de la meta</t>
  </si>
  <si>
    <t>Indicador de la meta</t>
  </si>
  <si>
    <t>Medios de Verificación</t>
  </si>
  <si>
    <t>1er.TMP</t>
  </si>
  <si>
    <t>2do.TMP</t>
  </si>
  <si>
    <t>3er.TMP</t>
  </si>
  <si>
    <t>4to.TMP</t>
  </si>
  <si>
    <t>Presupuesto Programado al Periodo</t>
  </si>
  <si>
    <t>Presupuesto Ejercido al Periodo</t>
  </si>
  <si>
    <t>Porcentaje de Presupuesto Programado Ejercido</t>
  </si>
  <si>
    <t>Semaforización 
Avance en los Indicadores</t>
  </si>
  <si>
    <t>ELABORÓ</t>
  </si>
  <si>
    <t>AUTORIZÓ</t>
  </si>
  <si>
    <t>EJERCICIO FISCAL 2023</t>
  </si>
  <si>
    <t>Contador</t>
  </si>
  <si>
    <t>ClasF</t>
  </si>
  <si>
    <t>1er Trimestre</t>
  </si>
  <si>
    <t>Clave del Pp</t>
  </si>
  <si>
    <t>Denominación del Pp</t>
  </si>
  <si>
    <t>veri</t>
  </si>
  <si>
    <t>Meta programada al trimestre</t>
  </si>
  <si>
    <t>Unidad de
 Medida</t>
  </si>
  <si>
    <t>Avance 
en los 
Indicadores</t>
  </si>
  <si>
    <t>Metas 
ODS</t>
  </si>
  <si>
    <t>CFG</t>
  </si>
  <si>
    <t>Clave 
PP</t>
  </si>
  <si>
    <t>Alineaciones</t>
  </si>
  <si>
    <t>Clave del Centro Gestor</t>
  </si>
  <si>
    <t xml:space="preserve">Unidad Responsable del Gasto </t>
  </si>
  <si>
    <t>Periodo</t>
  </si>
  <si>
    <t xml:space="preserve">Datos de la Unidad Responsable del Gasto </t>
  </si>
  <si>
    <t>IAAR PP - INFORME DE AVANCE DE ACCIONES REALIZADAS DE LOS PROGRAMAS PRESUPUESTARIOS</t>
  </si>
  <si>
    <t>Jefatura de Gobierno</t>
  </si>
  <si>
    <t>Actividades de apoyo administrativo</t>
  </si>
  <si>
    <t>Coordinación De La Política De Gobierno</t>
  </si>
  <si>
    <t>De aquí a 2030, aumentar la urbanización inclusiva y sostenible y la capacidad para la planificación y la gestión participativas, integradas y sostenibles de los asentamientos humanos en todos los países</t>
  </si>
  <si>
    <t>Provisiones para contingencias</t>
  </si>
  <si>
    <t>Cumplimiento de los programas de protección civil</t>
  </si>
  <si>
    <t xml:space="preserve">Protección civil </t>
  </si>
  <si>
    <t>Asuntos De Orden Público Y De Seguridad Interior</t>
  </si>
  <si>
    <t>Protección Civil</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</si>
  <si>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</si>
  <si>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Planeación y seguimiento de la política gubernamental</t>
  </si>
  <si>
    <t>11.a</t>
  </si>
  <si>
    <t>Apoyar los vínculos económicos, sociales y ambientales positivos entre las zonas urbanas, periurbanas y rurales fortaleciendo la planificación del desarrollo nacional y regional</t>
  </si>
  <si>
    <t>Centro de Comando, Control, Computo, Comunicaciones y Contacto Ciudadano</t>
  </si>
  <si>
    <t>Servicio integral de operación y atención a emergencias</t>
  </si>
  <si>
    <t xml:space="preserve">Atención Ciudadana </t>
  </si>
  <si>
    <t>Conexión y acercamiento ciudadano</t>
  </si>
  <si>
    <t>Otros Asuntos De Orden Público Y Seguridad</t>
  </si>
  <si>
    <t>Aumentar significativamente el acceso a la tecnología de la información y las comunicaciones y esforzarse por proporcionar acceso universal y asequible a Internet en los países menos adelantados de aquí a 2020</t>
  </si>
  <si>
    <t>Agencia Digital de Innovacion Publica</t>
  </si>
  <si>
    <t>Acciones para mejorar la gobernanza digital</t>
  </si>
  <si>
    <t>Tecnología</t>
  </si>
  <si>
    <t>Gobernanza tecnológica</t>
  </si>
  <si>
    <t>Ciencia, Tecnología E Innovación</t>
  </si>
  <si>
    <t>Innovación</t>
  </si>
  <si>
    <t>Atención y orientación telefónica sobre trámites y servicios</t>
  </si>
  <si>
    <t>Modelo de atención ciudadana</t>
  </si>
  <si>
    <t>Fondo para el Desarrollo Economico y Social</t>
  </si>
  <si>
    <t>Desarrollo económico sustentable e incluyente y generación de empleo</t>
  </si>
  <si>
    <t>Apoyo a la industria innovadora, sustentable y la economía circular</t>
  </si>
  <si>
    <t>Asuntos Económicos, Comerciales Y Laborales En General</t>
  </si>
  <si>
    <t>Asuntos Económicos Y Comerciales En General</t>
  </si>
  <si>
    <t>Estudios de desarrollo económico, social y ambiental</t>
  </si>
  <si>
    <t>Secretaría de Gobierno</t>
  </si>
  <si>
    <t>Política Interior</t>
  </si>
  <si>
    <t>Coordinación general de gobierno</t>
  </si>
  <si>
    <t>Atención prioritaria a personas egresadas del sistema de justicia penal</t>
  </si>
  <si>
    <t>Reclusión Y Readaptación Social</t>
  </si>
  <si>
    <t>Sí al desarme, Sí a la paz</t>
  </si>
  <si>
    <t>De aquí a 2030, asegurar el acceso de todas las personas a viviendas y servicios básicos adecuados, seguros y asequibles y mejorar los barrios marginales</t>
  </si>
  <si>
    <t>Gobierno y atención ciudadana</t>
  </si>
  <si>
    <t>Fortalecer la economía social y el emprendimiento</t>
  </si>
  <si>
    <t>Seguridad en Alcalíias</t>
  </si>
  <si>
    <t>Seguridad, protección civil y coordinación interinstitucional</t>
  </si>
  <si>
    <t>Alerta inmediata</t>
  </si>
  <si>
    <t>Urbanización</t>
  </si>
  <si>
    <t>Servicios públicos</t>
  </si>
  <si>
    <t>Ampliación de parques, espacios públicos y mejora de servicios urbanos</t>
  </si>
  <si>
    <t>De aquí a 2030, reducir el impacto ambiental negativo per capita de las ciudades, incluso prestando especial atención a la calidad del aire y la gestión de los desechos municipales y de otro tipo</t>
  </si>
  <si>
    <t>Educación, cultura, deporte y recreación</t>
  </si>
  <si>
    <t>Recreación, Cultura Y Otras Manifestaciones Sociales</t>
  </si>
  <si>
    <t>Servicios de salud en Alcaldias</t>
  </si>
  <si>
    <t>Prestación De Servicios De Salud A La Persona</t>
  </si>
  <si>
    <t>Servicios de atención animal</t>
  </si>
  <si>
    <t>Regenerar las condiciones ecológicas de la ciudad: Áreas de Valor Ambiental, Áreas Naturales Protegidas y Suelo de Conservación.</t>
  </si>
  <si>
    <t>Protección Ambiental</t>
  </si>
  <si>
    <t>Otros De Protección Ambiental</t>
  </si>
  <si>
    <t>Movilizar y aumentar de manera significativa los recursos financieros procedentes de todas las fuentes para conservar y utilizar de forma sostenible la diversidad biológica y los ecosistemas</t>
  </si>
  <si>
    <t>Servicios de cuidado infantil</t>
  </si>
  <si>
    <t>Protección Social</t>
  </si>
  <si>
    <t>Turismo, empleo y fomento económico</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</si>
  <si>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</si>
  <si>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Infraestructura urbana</t>
  </si>
  <si>
    <t>Ciencia y divulgación</t>
  </si>
  <si>
    <t>Promover condiciones óptimas para el desarrollo e innovación tecnológicos</t>
  </si>
  <si>
    <t>Infraestructura de agua potable en Alcaldías</t>
  </si>
  <si>
    <t xml:space="preserve">Garantizar el derecho al aguay disminuir la sobreexplotación del acuífero. Mejora integral del drenaje y saneamiento </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</si>
  <si>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</si>
  <si>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Infraestructura de drenaje, alcantarillado y saneamiento en Alcaldías</t>
  </si>
  <si>
    <t>Ordenación De Aguas Residuales, Drenaje Y Alcantarillado</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</si>
  <si>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</si>
  <si>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Presupuesto participativo</t>
  </si>
  <si>
    <t>Garantizar la adopción en todos los niveles de decisiones inclusivas, participativas y representativas que respondan a las necesidades</t>
  </si>
  <si>
    <t>Apoyo para el desarrollo integral de la mujer</t>
  </si>
  <si>
    <t>Poner fin a todas las formas de discriminación contra todas las mujeres y las niñas en todo el mundo</t>
  </si>
  <si>
    <t>Programa para enfermedades crónico degenerativas y discapacidad</t>
  </si>
  <si>
    <t>Mejorar la protección social para el desempleo</t>
  </si>
  <si>
    <t>Apoyos sociales</t>
  </si>
  <si>
    <t>De aquí a 2030, potenciar y promover la inclusión social, económica y política de todas las personas, independientemente de su edad, sexo, discapacidad, raza, etnia, origen, religión o situación económica u otra condición</t>
  </si>
  <si>
    <t>Alcaldia Azcapotzalco</t>
  </si>
  <si>
    <t>Programa de apoyo para el bienestar familiar</t>
  </si>
  <si>
    <t>Apoyos para el cuidado del adulto mayor</t>
  </si>
  <si>
    <t>Alcaldia Coyoacan</t>
  </si>
  <si>
    <t>Alcaldia Cuajimalpa de Morelos</t>
  </si>
  <si>
    <t>De aquí a 2030, lograr el acceso universal y equitativo al agua potable a un precio asequible para todos</t>
  </si>
  <si>
    <t>Alcaldia Cuauhtemoc</t>
  </si>
  <si>
    <t>Ayudas para la comunidad LGBTTTIQ+</t>
  </si>
  <si>
    <t>Alcaldia Gustavo A. Madero</t>
  </si>
  <si>
    <t>Asegurar la participación plena y efectiva de las mujeres y la igualdad de oportunidades de liderazgo a todos los niveles decisorios en la vida política, económica y pública</t>
  </si>
  <si>
    <t>Alcaldia la Magdalena Contreras</t>
  </si>
  <si>
    <t>Programa para el impulso agroalimentario</t>
  </si>
  <si>
    <t>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</si>
  <si>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Apoyo de alimentación y refugio para personas vulnerables</t>
  </si>
  <si>
    <t>Para 2030, poner fin al hambre y asegurar el acceso de todas las personas, en particular los pobres y las personas en situaciones vulnerables, incluidos los lactantes, a una alimentación sana, nutritiva y suficiente durante todo el año</t>
  </si>
  <si>
    <t>Alcaldia Tlahuac</t>
  </si>
  <si>
    <t>Alcaldia Tlalpan</t>
  </si>
  <si>
    <t>Alcaldia Venustiano Carranza</t>
  </si>
  <si>
    <t>Alcaldia Xochimilco</t>
  </si>
  <si>
    <t>Comision de Busqueda de Personas de la Ciudad de México</t>
  </si>
  <si>
    <t>Acciones de búsqueda, localización e identificación de personas</t>
  </si>
  <si>
    <t>Fortalecimiento de la procuración de justicia</t>
  </si>
  <si>
    <t>Enfoque de atención a víctimas</t>
  </si>
  <si>
    <t>Fortalecer las instituciones nacionales pertinentes, incluso mediante la cooperación internacional, para crear a todos los niveles, particularmente en los países en desarrollo, la capacidad de prevenir la violencia y combatir el terrorismo y la delincuencia</t>
  </si>
  <si>
    <t>Autoridad del Centro Historico</t>
  </si>
  <si>
    <t>Acciones de obras y servicios para la recuperación, promoción y protección del Centro Histórico</t>
  </si>
  <si>
    <t>Preservación Y Cuidado Del Patrimonio Público</t>
  </si>
  <si>
    <t>Instancia Ejecutora del Sistema Integral de Derechos Humanos</t>
  </si>
  <si>
    <t>Garantizar la igualdad de oportunidades y reducir la desigualdad de resultados, incluso eliminando las leyes, políticas y prácticas discriminatorias y promoviendo legislaciones, políticas y medidas adecuadas a ese respecto</t>
  </si>
  <si>
    <t>Acciones para la transversalización del enfoque de derechos humanos</t>
  </si>
  <si>
    <t>Comision Ejecutiva de Atencion a Victimas de la Ciudad de México</t>
  </si>
  <si>
    <t>Apoyo integral a víctimas</t>
  </si>
  <si>
    <t>Mecanismo para la Proteccion Integral de Personas Defensoras de Derechos Humanos y Periodistas</t>
  </si>
  <si>
    <t>Protección integral de personas defensoras de derechos humanos y periodistas</t>
  </si>
  <si>
    <t>Secretaría de Desarrollo Urbano y Vivienda</t>
  </si>
  <si>
    <t>Regulación del desarrollo urbano</t>
  </si>
  <si>
    <t>Regularización de la propiedad en colonias ubicadas en el suelo urbano</t>
  </si>
  <si>
    <t>Instituto de Vivienda</t>
  </si>
  <si>
    <t>Adoptar políticas, especialmente fiscales, salariales y de protección social, y lograr progresivamente una mayor igualdad</t>
  </si>
  <si>
    <t>Mejoramiento de la vivienda</t>
  </si>
  <si>
    <t>Vivienda en conjunto</t>
  </si>
  <si>
    <t>Secretaría de Desarrollo Economico</t>
  </si>
  <si>
    <t>Fortalecimiento de competencias en energía solar</t>
  </si>
  <si>
    <t>De aquí a 2030, aumentar considerablemente la proporción de energía renovable en el conjunto de fuentes energéticas</t>
  </si>
  <si>
    <t>Operación y funcionamiento de los canales de abasto de la Ciudad de México</t>
  </si>
  <si>
    <t>Mejorar los canales de abasto, comercio y distribución</t>
  </si>
  <si>
    <t>Regulación y desarrollo del sector industrial, comercial y de servicio</t>
  </si>
  <si>
    <t>Diseño e instrumentación de acciones en materia de competitividad, emprendimiento, competencia y política regulatoria</t>
  </si>
  <si>
    <t>Fondo de Desarrollo Economico</t>
  </si>
  <si>
    <t>Seguimiento a recuperación de cartera</t>
  </si>
  <si>
    <t>Fondo para el Desarrollo Social</t>
  </si>
  <si>
    <t>Financiamiento a microcréditos para el autoempleo, atención a las medianas y pequeñas empresas y comercialización de productos rurales</t>
  </si>
  <si>
    <t>Secretaría de Turismo</t>
  </si>
  <si>
    <t>Desarrollo y promoción de productos y proyectos turísticos sustentables</t>
  </si>
  <si>
    <t>Fondo Mixto de Promocion Turistica</t>
  </si>
  <si>
    <t>Desarrollo, promoción y posicionamiento de la Ciudad de México y su marca CDMX</t>
  </si>
  <si>
    <t>Secretaría del Medio Ambiente</t>
  </si>
  <si>
    <t>Cuidado y conservación de los bosques, áreas de valor ambiental y suelo de conservación</t>
  </si>
  <si>
    <t>Protección De La Diversidad Biológica Y Del Paisaje</t>
  </si>
  <si>
    <t>Adoptar medidas urgentes y significativas para reducir la degradación de los hábitats naturales, detener la pérdida de la diversidad biológica y, para 2020, proteger las especies amenazadas y evitar su extinción</t>
  </si>
  <si>
    <t>Conservación y operación de zoológicos</t>
  </si>
  <si>
    <t>Educación y divulgación ambiental</t>
  </si>
  <si>
    <t>Inspección y vigilancia medioambiental.</t>
  </si>
  <si>
    <t>Reducción De La Contaminación</t>
  </si>
  <si>
    <t>Para 2020, promover la gestión sostenible de todos los tipos de bosques, poner fin a la deforestación, recuperar los bosques degradados e incrementar la forestación y la reforestación a nivel mundial</t>
  </si>
  <si>
    <t>Calidad del aire</t>
  </si>
  <si>
    <t>Conducción de la política del medio ambiente</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</si>
  <si>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</si>
  <si>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Sistema de Aguas</t>
  </si>
  <si>
    <t>Servicio de agua potable</t>
  </si>
  <si>
    <t>Servicio de drenaje, alcantarillado y saneamiento</t>
  </si>
  <si>
    <t>Infraestructura de agua potable</t>
  </si>
  <si>
    <t>Infraestructura de drenaje, alcantarillado y saneamiento</t>
  </si>
  <si>
    <t>Agencia de Atencion Animal</t>
  </si>
  <si>
    <t>Acciones para el bienestar animal</t>
  </si>
  <si>
    <t>Fondo Ambiental Publico</t>
  </si>
  <si>
    <t>Acciones para proyectos ambientales</t>
  </si>
  <si>
    <t>Fortalecer la resiliencia y la capacidad de adaptación a los riesgos relacionados con el clima y los desastres naturales en todos los países</t>
  </si>
  <si>
    <t>Programa sistemas de captación de agua de lluvia en viviendas de la Ciudad de México</t>
  </si>
  <si>
    <t>Administración Del Agua</t>
  </si>
  <si>
    <t>Programa Altepetl</t>
  </si>
  <si>
    <t>Subsidios ambientales</t>
  </si>
  <si>
    <t>Procuraduria Ambiental y del Ordenamiento Territorial</t>
  </si>
  <si>
    <t>Acceso a la justicia ambiental, urbana y de protección y bienestar animal</t>
  </si>
  <si>
    <t>Secretaría de Obras y Servicios</t>
  </si>
  <si>
    <t>Manejo integral de residuos sólidos urbanos</t>
  </si>
  <si>
    <t>Programa integral de Residuos Sólidos</t>
  </si>
  <si>
    <t>Ordenación De Desechos</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</si>
  <si>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</si>
  <si>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Ampliación, operación y mantenimiento del alumbrado público</t>
  </si>
  <si>
    <t>Alumbrado Público</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</si>
  <si>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</si>
  <si>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Construcción, ampliación y mejoramiento de infraestructura urbana</t>
  </si>
  <si>
    <t>Minería, Manufacturas Y Construcción</t>
  </si>
  <si>
    <t>Construcción</t>
  </si>
  <si>
    <t>Construccion, ampliación y mejoramiento de infraestructura y edificios públicos</t>
  </si>
  <si>
    <t>Construccion, ampliación y mejoramiento de infraestructura de transporte público</t>
  </si>
  <si>
    <t>Ayudas por afectaciones de obra pública</t>
  </si>
  <si>
    <t>Planta Productora de Mezclas Asfalticas</t>
  </si>
  <si>
    <t>Producción y comercialización de mezclas asfálticas</t>
  </si>
  <si>
    <t>De aquí a 2030, lograr la gestión sostenible y el uso eficiente de los recursos naturales</t>
  </si>
  <si>
    <t>Instituto Local de la Infraestructura Fisica Educativa</t>
  </si>
  <si>
    <t>Rehabilitación, equipamiento y construcción de infraestructura educativa</t>
  </si>
  <si>
    <t>Educación</t>
  </si>
  <si>
    <t>Educación Básica</t>
  </si>
  <si>
    <t>Instituto para la Seguridad de las Construcciones</t>
  </si>
  <si>
    <t>Operación del sistema para la seguridad de las construcciones de la Ciudad de México</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</si>
  <si>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</si>
  <si>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Secretaría de Inclusion y Bienestar Social</t>
  </si>
  <si>
    <t>Servicios integrales de asistencia social</t>
  </si>
  <si>
    <t>Derecho a la igualdad e inclusión</t>
  </si>
  <si>
    <t>Personas en situación de calle</t>
  </si>
  <si>
    <t>Lograr la cobertura sanitaria universal, en particular la protección contra los riesgos financieros, el acceso a servicios de salud esenciales de calidad y el acceso a medicamentos y vacunas seguros, eficaces, asequibles y de calidad para todos</t>
  </si>
  <si>
    <t>Servidores de la Ciudad</t>
  </si>
  <si>
    <t>Para 2030, reducir en un tercio la mortalidad prematura por enfermedades no transmisibles mediante la prevención y el tratamiento y promover la salud mental y el bienestar</t>
  </si>
  <si>
    <t>Atención integral para el bienestar de los adultos mayores</t>
  </si>
  <si>
    <t>3.c</t>
  </si>
  <si>
    <t>Aumentar sustancialmente la financiación de la salud y la contratación, el desarrollo, la capacitación y la retención del personal sanitario en los países en desarrollo, especialmente en los países menos adelantados y los pequeños Estados insulares en desarrollo</t>
  </si>
  <si>
    <t>Programa mejoramiento barrial y comunitario, Tequio Barrio</t>
  </si>
  <si>
    <t>Para 2030, reducir sustancialmente el número de muertes y enfermedades producidas por productos químicos peligrosos y la contaminación del aire, el agua y el suelo</t>
  </si>
  <si>
    <t>Atención Social Inmediata a Poblaciones Prioritarias (ASIPP)</t>
  </si>
  <si>
    <t>Comedores para el bienestar</t>
  </si>
  <si>
    <t>Participación para una vida saludable</t>
  </si>
  <si>
    <t>Alimentación Y Nutrición</t>
  </si>
  <si>
    <t>Consejo para Prevenir y Eliminar la Discriminacion</t>
  </si>
  <si>
    <t>Políticas para la prevención y combate a la discriminación</t>
  </si>
  <si>
    <t>Apoyos para promover la igualdad y no discriminación</t>
  </si>
  <si>
    <t>Sistema para el desarrollo Integral de la Familia</t>
  </si>
  <si>
    <t>Servicios sociales para el bienestar de la infancia y la adolescencia</t>
  </si>
  <si>
    <t>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</si>
  <si>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Servicios de protección infantil y adolescente</t>
  </si>
  <si>
    <t>Servicios especiales para personas con discapacidad</t>
  </si>
  <si>
    <t>Servicios asistenciales a personas vulnerables</t>
  </si>
  <si>
    <t>Para 2030, reducir la tasa mundial de mortalidad materna a menos de 70 por cada 100.000 nacidos vivos</t>
  </si>
  <si>
    <t>Coinversión para la inclusión y el bienestar social</t>
  </si>
  <si>
    <t>Programa alimentos escolares</t>
  </si>
  <si>
    <t>Centros para el desarrollo infantil</t>
  </si>
  <si>
    <t>Apoyo a personas que perdieron algun familiar en el sismo del 19 de septiembre de 2017</t>
  </si>
  <si>
    <t>Víctimas</t>
  </si>
  <si>
    <t>Para 2020, reducir a la mitad el número de muertes y lesiones causadas por accidentes de tráfico en el mundo</t>
  </si>
  <si>
    <t>Fomento al autoempleo y sociedades cooperativas</t>
  </si>
  <si>
    <t>Instituto de las Personas con Discapacidad</t>
  </si>
  <si>
    <t>Planeación, seguimiento y evaluación a políticas públicas para el desarrollo de las personas con discapacidad</t>
  </si>
  <si>
    <t>Instituto de la Juventud</t>
  </si>
  <si>
    <t>Actividades culturales, recreativas y deportivas para jóvenes</t>
  </si>
  <si>
    <t>Jóvenes</t>
  </si>
  <si>
    <t>Deporte Y Recreación</t>
  </si>
  <si>
    <t>Para 2030, garantizar el acceso universal a los servicios de salud sexual y reproductiva, incluidos los de planificación de la familia, información y educación, y la integración de la salud reproductiva en las estrategias y los programas nacionales</t>
  </si>
  <si>
    <t>Apoyos para el desarrollo integral de los jóvenes</t>
  </si>
  <si>
    <t>Los jóvenes unen al barrio</t>
  </si>
  <si>
    <t>Fortalecer la prevención y el tratamiento del abuso de sustancias adictivas, incluido el uso indebido de estupefacientes y el consumo nocivo de alcohol</t>
  </si>
  <si>
    <t>Procuraduria Social</t>
  </si>
  <si>
    <t>3.d</t>
  </si>
  <si>
    <t>Reforzar la capacidad de todos los países, en particular los países en desarrollo, en materia de alerta temprana, reducción de riesgos y gestión de los riesgos para la salud nacional y mundial</t>
  </si>
  <si>
    <t>Rescate innovador y participativo en unidades habitacionales</t>
  </si>
  <si>
    <t>Secretaría de Administracion y Finanzas</t>
  </si>
  <si>
    <t>Fortalecimiento de acciones para el bienestar social</t>
  </si>
  <si>
    <t>Gestión del patrimonio inmobiliario de la Ciudad de México</t>
  </si>
  <si>
    <t>Integración de servicios tecnológicos e informáticos</t>
  </si>
  <si>
    <t>Servicios De Comunicación Y Medios</t>
  </si>
  <si>
    <t>Mejora de la función pública para el buen gobierno</t>
  </si>
  <si>
    <t>Función Pública</t>
  </si>
  <si>
    <t>Diseño de la política de egresos</t>
  </si>
  <si>
    <t>Diseño, coordinación y operación de la política fiscal y hacendaria</t>
  </si>
  <si>
    <t>Caja de Prevision para Trabajadores a Lista de Raya</t>
  </si>
  <si>
    <t>Prestaciones sociales a jubilados, pensionados y personal activo</t>
  </si>
  <si>
    <t>Pago de pensiones y jubilaciones</t>
  </si>
  <si>
    <t>Caja de Prevision de la Policía Auxiliar</t>
  </si>
  <si>
    <t>Caja de Prevision de la Policía Preventiva</t>
  </si>
  <si>
    <t>Servicios de imprenta de la Ciudad de México</t>
  </si>
  <si>
    <t>Reducción de costos de transacción</t>
  </si>
  <si>
    <t>Otras Industrias Y Otros Asuntos Económicos</t>
  </si>
  <si>
    <t>Promover prácticas de adquisición pública que sean sostenibles, de conformidad con las políticas y prioridades nacionales</t>
  </si>
  <si>
    <t>Servicios integrales metropolitanos</t>
  </si>
  <si>
    <t xml:space="preserve"> Mejorar</t>
  </si>
  <si>
    <t>Gestión del tránsito y estacionamiento</t>
  </si>
  <si>
    <t>Fideicomiso del Centro Historico</t>
  </si>
  <si>
    <t>Fideicomiso de Recuperacion Crediticia</t>
  </si>
  <si>
    <t>Recuperacion óptima de los créditos</t>
  </si>
  <si>
    <t xml:space="preserve">Conocimiento del riesgo en la toma de decisiones </t>
  </si>
  <si>
    <t>8.10</t>
  </si>
  <si>
    <t>Fortalecer la capacidad de las instituciones financieras nacionales para fomentar y ampliar el acceso a los servicios bancarios, financieros y de seguros para todos</t>
  </si>
  <si>
    <t>Secretaría de Movilidad</t>
  </si>
  <si>
    <t>Servicios integrales de movilidad pública y privada</t>
  </si>
  <si>
    <t>Integración del sistema de transporte público</t>
  </si>
  <si>
    <t>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</si>
  <si>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Servicios integrales de movilidad para ciclistas y peatones</t>
  </si>
  <si>
    <t>Fondo Público de Atencion al Ciclista y al Peaton</t>
  </si>
  <si>
    <t>Fideicomiso Para el Fondo de Promocion para el Financiamiento del Transporte Publico</t>
  </si>
  <si>
    <t>Acciones para mejorar el servicio de transporte público, así como la infraestructura asociada</t>
  </si>
  <si>
    <t>Rescate y mejora del transporte público</t>
  </si>
  <si>
    <t>Metrobus</t>
  </si>
  <si>
    <t>Operación y mantenimiento del transporte público masivo, concesionado y alterno</t>
  </si>
  <si>
    <t>Sistema de Transporte Colectivo Metro</t>
  </si>
  <si>
    <t>Convenios para la modernización de sistemas de movilidad y transporte</t>
  </si>
  <si>
    <t>Organismo Regulador de Transporte</t>
  </si>
  <si>
    <t>Regulación de corredores de transporte público y Centros de Transferencia Modal</t>
  </si>
  <si>
    <t>Expansión de la cobertura de redes de transporte masivo</t>
  </si>
  <si>
    <t>Red De Transporte de Pasajeros (RTP)</t>
  </si>
  <si>
    <t>Servicio de Transportes Electricos</t>
  </si>
  <si>
    <t>Secretaría de Seguridad Ciudadana</t>
  </si>
  <si>
    <t>Sistema penitenciario</t>
  </si>
  <si>
    <t>Coordinación con Gabinete de Seguridad, Justicia y Gobierno</t>
  </si>
  <si>
    <t>Prevención del delito y seguridad ciudadana</t>
  </si>
  <si>
    <t>Fortalecimiento del Mando Único</t>
  </si>
  <si>
    <t>Policía</t>
  </si>
  <si>
    <t>Atención a personas sujetas al sistema integral de justicia para adolescentes</t>
  </si>
  <si>
    <t>Construcción, mantenimiento y operación de la infraestructura del sistema penitenciario</t>
  </si>
  <si>
    <t>Atención específica por tipo de delito</t>
  </si>
  <si>
    <t>Acciones del Consejo Ciudadano para la Seguridad y Justicia</t>
  </si>
  <si>
    <t>Coordinación con el Consejo Ciudadano de Seguridad y Justicia</t>
  </si>
  <si>
    <t>Universidad de la Policía</t>
  </si>
  <si>
    <t>Formación de aspirantes a policías</t>
  </si>
  <si>
    <t>Formación, capacitación y carrera policial</t>
  </si>
  <si>
    <t>Profesionalización policial</t>
  </si>
  <si>
    <t>Apoyos para la formación policial</t>
  </si>
  <si>
    <t>Policía Auxiliar</t>
  </si>
  <si>
    <t xml:space="preserve">Fortalecimiento de la prevención </t>
  </si>
  <si>
    <t>Policía Bancaria e Industrial</t>
  </si>
  <si>
    <t>Secretaría de la Contraloria General</t>
  </si>
  <si>
    <t>Reducir considerablemente la corrupción y el soborno en todas sus formas</t>
  </si>
  <si>
    <t>Fiscalización a la gestión pública</t>
  </si>
  <si>
    <t>Seguimiento a la política de legalidad</t>
  </si>
  <si>
    <t>Escuela de Administracion Publica</t>
  </si>
  <si>
    <t>Investigación, tecnología e innovación para satisfacer demandas de la ciudad</t>
  </si>
  <si>
    <t>Educación Superior</t>
  </si>
  <si>
    <t>Profesionalización de funcionarios públicos e investigación aplicada a la administracion pública</t>
  </si>
  <si>
    <t>Instituto de Verificacion Administrativa</t>
  </si>
  <si>
    <t>Verificación administrativa</t>
  </si>
  <si>
    <t>15C006M002</t>
  </si>
  <si>
    <t>Tesoreria</t>
  </si>
  <si>
    <t>N/A</t>
  </si>
  <si>
    <t>Otros subsidios</t>
  </si>
  <si>
    <t>Deuda Pública</t>
  </si>
  <si>
    <t>Deuda Pública Interna</t>
  </si>
  <si>
    <t>Devolución de ingresos percibidos indebidamente</t>
  </si>
  <si>
    <t>Consejeria Juridica y de  Servicios Legales</t>
  </si>
  <si>
    <t>Prestacion de servicios jurídicos en el ámbito público</t>
  </si>
  <si>
    <t xml:space="preserve">Atención de asentamientos humanos irregulares </t>
  </si>
  <si>
    <t>Asuntos Jurídicos</t>
  </si>
  <si>
    <t>De aquí a 2030, proporcionar acceso a una identidad jurídica para todos, en particular mediante el registro de nacimientos</t>
  </si>
  <si>
    <t>Consejería y asuntos legales</t>
  </si>
  <si>
    <t>Secretaría de Salud</t>
  </si>
  <si>
    <t>Atención médica a personas privadas de su libertad y en procedimiento legal</t>
  </si>
  <si>
    <t>Atención médica de segundo nivel</t>
  </si>
  <si>
    <t>Prestación De Servicios De Salud A La Comunidad</t>
  </si>
  <si>
    <t>Atención integral de la salud para la mujer</t>
  </si>
  <si>
    <t>Prevención de enfermedades y promoción a la salud para el bienestar</t>
  </si>
  <si>
    <t>Agencia de Proteccion Sanitaria</t>
  </si>
  <si>
    <t>Regulación sanitaria en establecimientos, productos, actividades, servicios y personas</t>
  </si>
  <si>
    <t>Instituto para la Atención y Prevención de las Adicciones</t>
  </si>
  <si>
    <t>Planeación de políticas públicas para mejorar la atención de las adicciones</t>
  </si>
  <si>
    <t>Servicios de Salud Pública</t>
  </si>
  <si>
    <t>Servicios de salud del primer nivel</t>
  </si>
  <si>
    <t>Secretaría de Cultura</t>
  </si>
  <si>
    <t>Fortalecimiento de la cultura y las artes</t>
  </si>
  <si>
    <t>Colectivos culturales comunitarios Ciudad de México</t>
  </si>
  <si>
    <t>Promotores culturales Ciudad de México</t>
  </si>
  <si>
    <t>Talleres de artes y oficios comunitarios</t>
  </si>
  <si>
    <t>Financiamiento y promoción de proyectos culturales y artísticos</t>
  </si>
  <si>
    <t>Servicio de Medios Publicos de la Ciudad de México</t>
  </si>
  <si>
    <t>Producción de contenido cultural y artístico</t>
  </si>
  <si>
    <t>Promoción y Difusión de los Derechos Culturales</t>
  </si>
  <si>
    <t>Fideicomiso Museo de Arte Popular Mexicano</t>
  </si>
  <si>
    <t>Operación de museos</t>
  </si>
  <si>
    <t>Fideicomiso Museo del Estanquillo</t>
  </si>
  <si>
    <t>Fideicomiso de Promocion y Desarrollo del Cine Mexicano</t>
  </si>
  <si>
    <t>Apoyo a la producción y servicios fílmicos y cinematográficos</t>
  </si>
  <si>
    <t>Secretaría de Trabajo y Fomento al Empleo</t>
  </si>
  <si>
    <t>Supervisión, promoción y defensoría jurídica de los derechos laborales</t>
  </si>
  <si>
    <t>Fomento al trabajo digno</t>
  </si>
  <si>
    <t>De aquí a 2030, lograr el empleo pleno y productivo y el trabajo decente para todas las mujeres y los hombres, incluidos los jóvenes y las personas con discapacidad, así como la igualdad de remuneración por trabajo de igual valor</t>
  </si>
  <si>
    <t>Fomento, Constitución y Fortalecimiento de las Empresas Sociales y Solidarias de la Ciudad de México (FOCOFESS)</t>
  </si>
  <si>
    <t>Seguro de desempleo</t>
  </si>
  <si>
    <t>Centro de Conciliacion Laboral</t>
  </si>
  <si>
    <t>Conciliacion laboral</t>
  </si>
  <si>
    <t>Instituto de Capacitacion para el Trabajo</t>
  </si>
  <si>
    <t>Capacitación a la población ocupada y desocupada de la Ciudad de México</t>
  </si>
  <si>
    <t>Secretaría de Gestion Integral de Riesgos y Proteccion Civil</t>
  </si>
  <si>
    <t>Sistema de Gestión Integral de Riesgos</t>
  </si>
  <si>
    <t>Gestión integral de riesgos, atención a siniestros, emergencias y desastres</t>
  </si>
  <si>
    <t>Heroico Cuerpo de Bomberos</t>
  </si>
  <si>
    <t>Secretaría de Pueblos y Barrios Originarios y Comunidades Indigenas Residentes</t>
  </si>
  <si>
    <t>Desarrollo de los pueblos y barrios originarios y comunidades indígenas residentes</t>
  </si>
  <si>
    <t>Pueblos originarios y poblaciones indígenas residentes</t>
  </si>
  <si>
    <t>Indígenas</t>
  </si>
  <si>
    <t>Otorgamiento de ayudas sociales para pueblos, barrios y comunidades indígenas residentes</t>
  </si>
  <si>
    <t>Secretaría de Educacion, Ciencia, Tecnologia e Innovación</t>
  </si>
  <si>
    <t>Fortalecimiento a la educación media superior</t>
  </si>
  <si>
    <t>Derecho a la educación</t>
  </si>
  <si>
    <t>Fortalecer y ampliar la cobertura de la educación media superior en las demarcaciones periféricas</t>
  </si>
  <si>
    <t>Educación Media Superior</t>
  </si>
  <si>
    <t>De aquí a 2030, asegurar el acceso igualitario de todos los hombres y las mujeres a una formación técnica, profesional y superior de calidad, incluida la enseñanza universitaria</t>
  </si>
  <si>
    <t>Programa Pilares</t>
  </si>
  <si>
    <t>PILARES: Puntos de Innovación, Libertades, Artes, Educación y Saberes</t>
  </si>
  <si>
    <t>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</si>
  <si>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Servicios de educación complementaria</t>
  </si>
  <si>
    <t>Apoyar a la Secretaría de Educación Pública Federal en la mejora integral de la educación básica en la Ciudad</t>
  </si>
  <si>
    <t>De aquí a 2030, asegurar que todas las niñas y todos los niños terminen la enseñanza primaria y secundaria, que ha de ser gratuita, equitativa y de calidad y producir resultados de aprendizaje pertinentes y efectivos</t>
  </si>
  <si>
    <t>Beca pilares bienestar</t>
  </si>
  <si>
    <t>De aquí a 2030, aumentar considerablemente el número de jóvenes y adultos que tienen las competencias necesarias, en particular técnicas y profesionales, para acceder al empleo, el trabajo decente y el emprendimiento</t>
  </si>
  <si>
    <t>Convenios para la mejora de la educación, ciencia, tecnología e innovación</t>
  </si>
  <si>
    <t>Divulgación y vinculación científica</t>
  </si>
  <si>
    <t>Investigación Científica</t>
  </si>
  <si>
    <t xml:space="preserve">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</si>
  <si>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Universidad de la Salud</t>
  </si>
  <si>
    <t>Programa para la formación de profesionales de la salud</t>
  </si>
  <si>
    <t>Fortalecer y ampliar la cobertura de la educación superior pública</t>
  </si>
  <si>
    <t>Instituto de Estudios Superiores de la Ciudad de México Rosario Castellanos</t>
  </si>
  <si>
    <t>Fortalecimiento para el acceso a la educación superior y posgrados</t>
  </si>
  <si>
    <t>Instituto del Deporte</t>
  </si>
  <si>
    <t>Programas y eventos deportivos</t>
  </si>
  <si>
    <t>Derecho a la cultura física y la práctica del deporte</t>
  </si>
  <si>
    <t xml:space="preserve"> Promoción del deporte comunitario </t>
  </si>
  <si>
    <t>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</si>
  <si>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Ponte pila, deporte comunitario para el bienestar</t>
  </si>
  <si>
    <t>Apoyos y estímulos deportivos para el bienestar</t>
  </si>
  <si>
    <t>Condiciones óptimas para deportistas de alto rendimiento</t>
  </si>
  <si>
    <t>Instituto de Educacion Media Superior</t>
  </si>
  <si>
    <t>Fideicomiso Bienestar Educativo</t>
  </si>
  <si>
    <t>Programa uniformes y útiles escolares</t>
  </si>
  <si>
    <t>La escuela es nuestra-mejor escuela</t>
  </si>
  <si>
    <t>Beca Leona Vicario</t>
  </si>
  <si>
    <t>Bienestar para niñas y niños, mi beca para empezar</t>
  </si>
  <si>
    <t>Va Segur@</t>
  </si>
  <si>
    <t>Asistencia, atención e inclusión para niñas, niños, adolescentes y jóvenes familiares de las personas sensiblemente afectadas en la línea 12 del Sistema de Transporte Colectivo (STC Metro)</t>
  </si>
  <si>
    <t>Secretaría de las Mujeres</t>
  </si>
  <si>
    <t>Atención y prevención de la violencia y discriminación por razones de género contra mujeres, adolescentes y niñas</t>
  </si>
  <si>
    <t>Eliminar todas las formas de violencia contra todas las mujeres y las niñas en los ámbitos público y privado, incluidas la trata y la explotación sexual y otros tipos de explotación</t>
  </si>
  <si>
    <t>Planeación, seguimiento y evaluación a políticas públicas</t>
  </si>
  <si>
    <t>Apoyo a mujeres en situacion de violencia de género</t>
  </si>
  <si>
    <t>Instituto de Planeacion Democratica y Prospectiva</t>
  </si>
  <si>
    <t>Política del sistema de planeación del desarrollo y ordenamiento territorial</t>
  </si>
  <si>
    <t>01C001_1</t>
  </si>
  <si>
    <t>ACTIVIDADES DE APOYO ADMINISTRATIVO</t>
  </si>
  <si>
    <t>01C001_2</t>
  </si>
  <si>
    <t>01C001_3</t>
  </si>
  <si>
    <t>PROVISIONES PARA CONTINGENCIAS</t>
  </si>
  <si>
    <t>01C001_4</t>
  </si>
  <si>
    <t>CUMPLIMIENTO DE LOS PROGRAMAS DE PROTECCION CIVIL</t>
  </si>
  <si>
    <t>01C001_5</t>
  </si>
  <si>
    <t>01C001_6</t>
  </si>
  <si>
    <t>PLANEACION Y SEGUIMIENTO DE LA POLITICA GUBERNAMENTAL</t>
  </si>
  <si>
    <t>01C001_7</t>
  </si>
  <si>
    <t>01C001_8</t>
  </si>
  <si>
    <t>01C001_9</t>
  </si>
  <si>
    <t>01CD03_1</t>
  </si>
  <si>
    <t>SERVICIO INTEGRAL DE OPERACION Y ATENCION A EMERGENCIAS</t>
  </si>
  <si>
    <t>01CD03_2</t>
  </si>
  <si>
    <t>01CD03_3</t>
  </si>
  <si>
    <t>01CD03_4</t>
  </si>
  <si>
    <t>01CD03_5</t>
  </si>
  <si>
    <t>01CD03_6</t>
  </si>
  <si>
    <t>01CD03_7</t>
  </si>
  <si>
    <t>01CD03_8</t>
  </si>
  <si>
    <t>01CD03_9</t>
  </si>
  <si>
    <t>01CD06_1</t>
  </si>
  <si>
    <t>ACCIONES PARA MEJORAR LA GOBERNANZA DIGITAL</t>
  </si>
  <si>
    <t>01CD06_2</t>
  </si>
  <si>
    <t>01CD06_3</t>
  </si>
  <si>
    <t>01CD06_4</t>
  </si>
  <si>
    <t>ATENCION Y ORIENTACION TELEFONICA SOBRE TRAMITES Y SERVICIOS</t>
  </si>
  <si>
    <t>01CD06_5</t>
  </si>
  <si>
    <t>01CD06_6</t>
  </si>
  <si>
    <t>01CD06_7</t>
  </si>
  <si>
    <t>01CD06_8</t>
  </si>
  <si>
    <t>01CD06_9</t>
  </si>
  <si>
    <t>01CD06_10</t>
  </si>
  <si>
    <t>01P0ES_1</t>
  </si>
  <si>
    <t>01P0ES_2</t>
  </si>
  <si>
    <t>01P0ES_3</t>
  </si>
  <si>
    <t>01P0ES_4</t>
  </si>
  <si>
    <t>01P0ES_5</t>
  </si>
  <si>
    <t>ESTUDIOS DE DESARROLLO ECONOMICO, SOCIAL Y AMBIENTAL</t>
  </si>
  <si>
    <t>02C001_1</t>
  </si>
  <si>
    <t>02C001_2</t>
  </si>
  <si>
    <t>02C001_3</t>
  </si>
  <si>
    <t>02C001_4</t>
  </si>
  <si>
    <t>02C001_5</t>
  </si>
  <si>
    <t>COORDINACION GENERAL DE GOBIERNO</t>
  </si>
  <si>
    <t>02C001_6</t>
  </si>
  <si>
    <t>02C001_7</t>
  </si>
  <si>
    <t>02C001_8</t>
  </si>
  <si>
    <t>02C001_9</t>
  </si>
  <si>
    <t>ATENCION PRIORITARIA A PERSONAS EGRESADAS DEL SISTEMA DE JUSTICIA PENAL</t>
  </si>
  <si>
    <t>02C001_10</t>
  </si>
  <si>
    <t>02C001_11</t>
  </si>
  <si>
    <t>02C001_12</t>
  </si>
  <si>
    <t>SI AL DESARME, SI A LA PAZ</t>
  </si>
  <si>
    <t>02CD01_1</t>
  </si>
  <si>
    <t>GOBIERNO Y ATENCION CIUDADANA</t>
  </si>
  <si>
    <t>02CD01_2</t>
  </si>
  <si>
    <t>02CD01_3</t>
  </si>
  <si>
    <t>02CD01_4</t>
  </si>
  <si>
    <t>02CD01_5</t>
  </si>
  <si>
    <t>02CD01_6</t>
  </si>
  <si>
    <t>02CD01_7</t>
  </si>
  <si>
    <t>02CD01_8</t>
  </si>
  <si>
    <t>02CD01_9</t>
  </si>
  <si>
    <t>SEGURIDAD EN ALCALDIAS</t>
  </si>
  <si>
    <t>02CD01_10</t>
  </si>
  <si>
    <t>02CD01_11</t>
  </si>
  <si>
    <t>02CD01_12</t>
  </si>
  <si>
    <t>02CD01_13</t>
  </si>
  <si>
    <t>02CD01_14</t>
  </si>
  <si>
    <t>02CD01_15</t>
  </si>
  <si>
    <t>SERVICIOS PUBLICOS</t>
  </si>
  <si>
    <t>02CD01_16</t>
  </si>
  <si>
    <t>02CD01_17</t>
  </si>
  <si>
    <t>02CD01_18</t>
  </si>
  <si>
    <t>02CD01_19</t>
  </si>
  <si>
    <t>02CD01_20</t>
  </si>
  <si>
    <t>02CD01_21</t>
  </si>
  <si>
    <t>02CD01_22</t>
  </si>
  <si>
    <t>02CD01_23</t>
  </si>
  <si>
    <t>EDUCACION, CULTURA, DEPORTE Y RECREACION</t>
  </si>
  <si>
    <t>02CD01_24</t>
  </si>
  <si>
    <t>02CD01_25</t>
  </si>
  <si>
    <t>02CD01_26</t>
  </si>
  <si>
    <t>02CD01_27</t>
  </si>
  <si>
    <t>02CD01_28</t>
  </si>
  <si>
    <t>02CD01_29</t>
  </si>
  <si>
    <t>02CD01_30</t>
  </si>
  <si>
    <t>02CD01_31</t>
  </si>
  <si>
    <t>02CD01_32</t>
  </si>
  <si>
    <t>02CD01_33</t>
  </si>
  <si>
    <t>SERVICIOS DE SALUD EN ALCALDIAS</t>
  </si>
  <si>
    <t>02CD01_34</t>
  </si>
  <si>
    <t>02CD01_35</t>
  </si>
  <si>
    <t>02CD01_36</t>
  </si>
  <si>
    <t>02CD01_37</t>
  </si>
  <si>
    <t>02CD01_38</t>
  </si>
  <si>
    <t>SERVICIOS DE ATENCION ANIMAL</t>
  </si>
  <si>
    <t>02CD01_39</t>
  </si>
  <si>
    <t>SERVICIOS DE CUIDADO INFANTIL</t>
  </si>
  <si>
    <t>02CD01_40</t>
  </si>
  <si>
    <t>02CD01_41</t>
  </si>
  <si>
    <t>TURISMO, EMPLEO Y FOMENTO ECONOMICO</t>
  </si>
  <si>
    <t>02CD01_42</t>
  </si>
  <si>
    <t>02CD01_43</t>
  </si>
  <si>
    <t>02CD01_44</t>
  </si>
  <si>
    <t>02CD01_45</t>
  </si>
  <si>
    <t>02CD01_46</t>
  </si>
  <si>
    <t>INFRAESTRUCTURA URBANA</t>
  </si>
  <si>
    <t>02CD01_47</t>
  </si>
  <si>
    <t>02CD01_48</t>
  </si>
  <si>
    <t>02CD01_49</t>
  </si>
  <si>
    <t>INFRAESTRUCTURA DE AGUA POTABLE EN ALCALDIAS</t>
  </si>
  <si>
    <t>02CD01_50</t>
  </si>
  <si>
    <t>INFRAESTRUCTURA DE DRENAJE, ALCANTARILLADO Y SANEAMIENTO EN ALCALDIAS</t>
  </si>
  <si>
    <t>02CD01_51</t>
  </si>
  <si>
    <t>02CD01_52</t>
  </si>
  <si>
    <t>02CD01_53</t>
  </si>
  <si>
    <t>02CD01_54</t>
  </si>
  <si>
    <t>02CD01_55</t>
  </si>
  <si>
    <t>02CD01_56</t>
  </si>
  <si>
    <t>02CD01_57</t>
  </si>
  <si>
    <t>PRESUPUESTO PARTICIPATIVO</t>
  </si>
  <si>
    <t>02CD01_58</t>
  </si>
  <si>
    <t>APOYO PARA EL DESARROLLO INTEGRAL DE LA MUJER</t>
  </si>
  <si>
    <t>02CD01_59</t>
  </si>
  <si>
    <t>02CD01_60</t>
  </si>
  <si>
    <t>02CD01_61</t>
  </si>
  <si>
    <t>PROGRAMA PARA ENFERMEDADES CRONICO DEGENERATIVAS Y DISCAPACIDAD</t>
  </si>
  <si>
    <t>02CD01_62</t>
  </si>
  <si>
    <t>02CD01_63</t>
  </si>
  <si>
    <t>02CD01_64</t>
  </si>
  <si>
    <t>APOYOS SOCIALES</t>
  </si>
  <si>
    <t>02CD01_65</t>
  </si>
  <si>
    <t>02CD01_66</t>
  </si>
  <si>
    <t>02CD01_67</t>
  </si>
  <si>
    <t>02CD02_1</t>
  </si>
  <si>
    <t>02CD02_2</t>
  </si>
  <si>
    <t>02CD02_3</t>
  </si>
  <si>
    <t>02CD02_4</t>
  </si>
  <si>
    <t>02CD02_5</t>
  </si>
  <si>
    <t>02CD02_6</t>
  </si>
  <si>
    <t>02CD02_7</t>
  </si>
  <si>
    <t>02CD02_8</t>
  </si>
  <si>
    <t>02CD02_9</t>
  </si>
  <si>
    <t>02CD02_10</t>
  </si>
  <si>
    <t>02CD02_11</t>
  </si>
  <si>
    <t>02CD02_12</t>
  </si>
  <si>
    <t>02CD02_13</t>
  </si>
  <si>
    <t>02CD02_14</t>
  </si>
  <si>
    <t>02CD02_15</t>
  </si>
  <si>
    <t>02CD02_16</t>
  </si>
  <si>
    <t>02CD02_17</t>
  </si>
  <si>
    <t>02CD02_18</t>
  </si>
  <si>
    <t>02CD02_19</t>
  </si>
  <si>
    <t>02CD02_20</t>
  </si>
  <si>
    <t>02CD02_21</t>
  </si>
  <si>
    <t>02CD02_22</t>
  </si>
  <si>
    <t>02CD02_23</t>
  </si>
  <si>
    <t>02CD02_24</t>
  </si>
  <si>
    <t>02CD02_25</t>
  </si>
  <si>
    <t>02CD02_26</t>
  </si>
  <si>
    <t>02CD02_27</t>
  </si>
  <si>
    <t>02CD02_28</t>
  </si>
  <si>
    <t>02CD02_29</t>
  </si>
  <si>
    <t>02CD02_30</t>
  </si>
  <si>
    <t>02CD02_31</t>
  </si>
  <si>
    <t>02CD03_1</t>
  </si>
  <si>
    <t>02CD03_2</t>
  </si>
  <si>
    <t>02CD03_3</t>
  </si>
  <si>
    <t>02CD03_4</t>
  </si>
  <si>
    <t>02CD03_5</t>
  </si>
  <si>
    <t>02CD03_6</t>
  </si>
  <si>
    <t>02CD03_7</t>
  </si>
  <si>
    <t>02CD03_8</t>
  </si>
  <si>
    <t>02CD03_9</t>
  </si>
  <si>
    <t>02CD03_10</t>
  </si>
  <si>
    <t>02CD03_11</t>
  </si>
  <si>
    <t>02CD03_12</t>
  </si>
  <si>
    <t>02CD03_13</t>
  </si>
  <si>
    <t>02CD03_14</t>
  </si>
  <si>
    <t>02CD03_15</t>
  </si>
  <si>
    <t>02CD03_16</t>
  </si>
  <si>
    <t>02CD03_17</t>
  </si>
  <si>
    <t>02CD03_18</t>
  </si>
  <si>
    <t>02CD03_19</t>
  </si>
  <si>
    <t>02CD03_20</t>
  </si>
  <si>
    <t>02CD03_21</t>
  </si>
  <si>
    <t>02CD03_22</t>
  </si>
  <si>
    <t>02CD03_23</t>
  </si>
  <si>
    <t>02CD03_24</t>
  </si>
  <si>
    <t>02CD03_25</t>
  </si>
  <si>
    <t>02CD03_26</t>
  </si>
  <si>
    <t>02CD03_27</t>
  </si>
  <si>
    <t>02CD03_28</t>
  </si>
  <si>
    <t>02CD03_29</t>
  </si>
  <si>
    <t>02CD03_30</t>
  </si>
  <si>
    <t>02CD03_31</t>
  </si>
  <si>
    <t>02CD03_32</t>
  </si>
  <si>
    <t>02CD03_33</t>
  </si>
  <si>
    <t>02CD03_34</t>
  </si>
  <si>
    <t>02CD03_35</t>
  </si>
  <si>
    <t>02CD03_36</t>
  </si>
  <si>
    <t>02CD03_37</t>
  </si>
  <si>
    <t>02CD03_38</t>
  </si>
  <si>
    <t>02CD03_39</t>
  </si>
  <si>
    <t>02CD03_40</t>
  </si>
  <si>
    <t>02CD03_41</t>
  </si>
  <si>
    <t>02CD03_42</t>
  </si>
  <si>
    <t>02CD03_43</t>
  </si>
  <si>
    <t>02CD03_44</t>
  </si>
  <si>
    <t>02CD03_45</t>
  </si>
  <si>
    <t>02CD03_46</t>
  </si>
  <si>
    <t>02CD03_47</t>
  </si>
  <si>
    <t>02CD03_48</t>
  </si>
  <si>
    <t>02CD03_49</t>
  </si>
  <si>
    <t>02CD03_50</t>
  </si>
  <si>
    <t>02CD03_51</t>
  </si>
  <si>
    <t>02CD03_52</t>
  </si>
  <si>
    <t>PROGRAMA DE APOYO PARA EL BIENESTAR FAMILIAR</t>
  </si>
  <si>
    <t>02CD03_53</t>
  </si>
  <si>
    <t>APOYOS PARA EL CUIDADO DEL ADULTO MAYOR</t>
  </si>
  <si>
    <t>02CD04_1</t>
  </si>
  <si>
    <t>02CD04_2</t>
  </si>
  <si>
    <t>02CD04_3</t>
  </si>
  <si>
    <t>02CD04_4</t>
  </si>
  <si>
    <t>02CD04_5</t>
  </si>
  <si>
    <t>02CD04_6</t>
  </si>
  <si>
    <t>02CD04_7</t>
  </si>
  <si>
    <t>02CD04_8</t>
  </si>
  <si>
    <t>02CD04_9</t>
  </si>
  <si>
    <t>02CD04_10</t>
  </si>
  <si>
    <t>02CD04_11</t>
  </si>
  <si>
    <t>02CD04_12</t>
  </si>
  <si>
    <t>02CD04_13</t>
  </si>
  <si>
    <t>02CD04_14</t>
  </si>
  <si>
    <t>02CD04_15</t>
  </si>
  <si>
    <t>02CD04_16</t>
  </si>
  <si>
    <t>02CD04_17</t>
  </si>
  <si>
    <t>02CD04_18</t>
  </si>
  <si>
    <t>02CD04_19</t>
  </si>
  <si>
    <t>02CD04_20</t>
  </si>
  <si>
    <t>02CD04_21</t>
  </si>
  <si>
    <t>02CD04_22</t>
  </si>
  <si>
    <t>02CD04_23</t>
  </si>
  <si>
    <t>02CD04_24</t>
  </si>
  <si>
    <t>02CD04_25</t>
  </si>
  <si>
    <t>02CD04_26</t>
  </si>
  <si>
    <t>02CD04_27</t>
  </si>
  <si>
    <t>02CD04_28</t>
  </si>
  <si>
    <t>02CD04_29</t>
  </si>
  <si>
    <t>02CD04_30</t>
  </si>
  <si>
    <t>02CD04_31</t>
  </si>
  <si>
    <t>02CD04_32</t>
  </si>
  <si>
    <t>02CD04_33</t>
  </si>
  <si>
    <t>02CD04_34</t>
  </si>
  <si>
    <t>02CD04_35</t>
  </si>
  <si>
    <t>02CD04_36</t>
  </si>
  <si>
    <t>02CD04_37</t>
  </si>
  <si>
    <t>02CD04_38</t>
  </si>
  <si>
    <t>02CD04_39</t>
  </si>
  <si>
    <t>02CD04_40</t>
  </si>
  <si>
    <t>02CD04_41</t>
  </si>
  <si>
    <t>02CD04_42</t>
  </si>
  <si>
    <t>02CD04_43</t>
  </si>
  <si>
    <t>02CD04_44</t>
  </si>
  <si>
    <t>02CD04_45</t>
  </si>
  <si>
    <t>02CD05_1</t>
  </si>
  <si>
    <t>02CD05_2</t>
  </si>
  <si>
    <t>02CD05_3</t>
  </si>
  <si>
    <t>02CD05_4</t>
  </si>
  <si>
    <t>02CD05_5</t>
  </si>
  <si>
    <t>02CD05_6</t>
  </si>
  <si>
    <t>02CD05_7</t>
  </si>
  <si>
    <t>02CD05_8</t>
  </si>
  <si>
    <t>02CD05_9</t>
  </si>
  <si>
    <t>02CD05_10</t>
  </si>
  <si>
    <t>02CD05_11</t>
  </si>
  <si>
    <t>02CD05_12</t>
  </si>
  <si>
    <t>02CD05_13</t>
  </si>
  <si>
    <t>02CD05_14</t>
  </si>
  <si>
    <t>02CD05_15</t>
  </si>
  <si>
    <t>02CD05_16</t>
  </si>
  <si>
    <t>02CD05_17</t>
  </si>
  <si>
    <t>02CD05_18</t>
  </si>
  <si>
    <t>02CD05_19</t>
  </si>
  <si>
    <t>02CD05_20</t>
  </si>
  <si>
    <t>02CD05_21</t>
  </si>
  <si>
    <t>02CD05_22</t>
  </si>
  <si>
    <t>02CD05_23</t>
  </si>
  <si>
    <t>02CD05_24</t>
  </si>
  <si>
    <t>02CD05_25</t>
  </si>
  <si>
    <t>02CD05_26</t>
  </si>
  <si>
    <t>02CD05_27</t>
  </si>
  <si>
    <t>02CD05_28</t>
  </si>
  <si>
    <t>02CD05_29</t>
  </si>
  <si>
    <t>02CD05_30</t>
  </si>
  <si>
    <t>02CD05_31</t>
  </si>
  <si>
    <t>02CD05_32</t>
  </si>
  <si>
    <t>02CD05_33</t>
  </si>
  <si>
    <t>02CD05_34</t>
  </si>
  <si>
    <t>02CD05_35</t>
  </si>
  <si>
    <t>02CD05_36</t>
  </si>
  <si>
    <t>02CD05_37</t>
  </si>
  <si>
    <t>02CD06_1</t>
  </si>
  <si>
    <t>02CD06_2</t>
  </si>
  <si>
    <t>02CD06_3</t>
  </si>
  <si>
    <t>02CD06_4</t>
  </si>
  <si>
    <t>02CD06_5</t>
  </si>
  <si>
    <t>02CD06_6</t>
  </si>
  <si>
    <t>02CD06_7</t>
  </si>
  <si>
    <t>02CD06_8</t>
  </si>
  <si>
    <t>02CD06_9</t>
  </si>
  <si>
    <t>02CD06_10</t>
  </si>
  <si>
    <t>02CD06_11</t>
  </si>
  <si>
    <t>02CD06_12</t>
  </si>
  <si>
    <t>02CD06_13</t>
  </si>
  <si>
    <t>02CD06_14</t>
  </si>
  <si>
    <t>02CD06_15</t>
  </si>
  <si>
    <t>02CD06_16</t>
  </si>
  <si>
    <t>02CD06_17</t>
  </si>
  <si>
    <t>02CD06_18</t>
  </si>
  <si>
    <t>02CD06_19</t>
  </si>
  <si>
    <t>02CD06_20</t>
  </si>
  <si>
    <t>02CD06_21</t>
  </si>
  <si>
    <t>02CD06_22</t>
  </si>
  <si>
    <t>02CD06_23</t>
  </si>
  <si>
    <t>02CD06_24</t>
  </si>
  <si>
    <t>02CD06_25</t>
  </si>
  <si>
    <t>02CD06_26</t>
  </si>
  <si>
    <t>02CD06_27</t>
  </si>
  <si>
    <t>02CD06_28</t>
  </si>
  <si>
    <t>02CD06_29</t>
  </si>
  <si>
    <t>02CD06_30</t>
  </si>
  <si>
    <t>02CD06_31</t>
  </si>
  <si>
    <t>02CD06_32</t>
  </si>
  <si>
    <t>02CD06_33</t>
  </si>
  <si>
    <t>02CD06_34</t>
  </si>
  <si>
    <t>02CD06_35</t>
  </si>
  <si>
    <t>02CD06_36</t>
  </si>
  <si>
    <t>02CD06_37</t>
  </si>
  <si>
    <t>02CD06_38</t>
  </si>
  <si>
    <t>02CD06_39</t>
  </si>
  <si>
    <t>02CD06_40</t>
  </si>
  <si>
    <t>02CD06_41</t>
  </si>
  <si>
    <t>02CD06_42</t>
  </si>
  <si>
    <t>02CD06_43</t>
  </si>
  <si>
    <t>02CD06_44</t>
  </si>
  <si>
    <t>02CD06_45</t>
  </si>
  <si>
    <t>02CD06_46</t>
  </si>
  <si>
    <t>02CD06_47</t>
  </si>
  <si>
    <t>02CD06_48</t>
  </si>
  <si>
    <t>02CD06_49</t>
  </si>
  <si>
    <t>AYUDAS PARA LA COMUNIDAD LGBTTTIQ+</t>
  </si>
  <si>
    <t>02CD06_50</t>
  </si>
  <si>
    <t>02CD06_51</t>
  </si>
  <si>
    <t>02CD06_52</t>
  </si>
  <si>
    <t>02CD06_53</t>
  </si>
  <si>
    <t>02CD06_54</t>
  </si>
  <si>
    <t>02CD07_1</t>
  </si>
  <si>
    <t>02CD07_2</t>
  </si>
  <si>
    <t>02CD07_3</t>
  </si>
  <si>
    <t>02CD07_4</t>
  </si>
  <si>
    <t>02CD07_5</t>
  </si>
  <si>
    <t>02CD07_6</t>
  </si>
  <si>
    <t>02CD07_7</t>
  </si>
  <si>
    <t>02CD07_8</t>
  </si>
  <si>
    <t>02CD07_9</t>
  </si>
  <si>
    <t>02CD07_10</t>
  </si>
  <si>
    <t>02CD07_11</t>
  </si>
  <si>
    <t>02CD07_12</t>
  </si>
  <si>
    <t>02CD07_13</t>
  </si>
  <si>
    <t>02CD07_14</t>
  </si>
  <si>
    <t>02CD07_15</t>
  </si>
  <si>
    <t>02CD07_16</t>
  </si>
  <si>
    <t>02CD07_17</t>
  </si>
  <si>
    <t>02CD07_18</t>
  </si>
  <si>
    <t>02CD07_19</t>
  </si>
  <si>
    <t>02CD07_20</t>
  </si>
  <si>
    <t>02CD07_21</t>
  </si>
  <si>
    <t>02CD07_22</t>
  </si>
  <si>
    <t>02CD07_23</t>
  </si>
  <si>
    <t>02CD07_24</t>
  </si>
  <si>
    <t>02CD07_25</t>
  </si>
  <si>
    <t>02CD07_26</t>
  </si>
  <si>
    <t>02CD07_27</t>
  </si>
  <si>
    <t>02CD07_28</t>
  </si>
  <si>
    <t>02CD07_29</t>
  </si>
  <si>
    <t>02CD07_30</t>
  </si>
  <si>
    <t>02CD07_31</t>
  </si>
  <si>
    <t>02CD07_32</t>
  </si>
  <si>
    <t>02CD07_33</t>
  </si>
  <si>
    <t>02CD07_34</t>
  </si>
  <si>
    <t>02CD07_35</t>
  </si>
  <si>
    <t>02CD07_36</t>
  </si>
  <si>
    <t>02CD07_37</t>
  </si>
  <si>
    <t>02CD07_38</t>
  </si>
  <si>
    <t>02CD07_39</t>
  </si>
  <si>
    <t>02CD07_40</t>
  </si>
  <si>
    <t>02CD07_41</t>
  </si>
  <si>
    <t>02CD07_42</t>
  </si>
  <si>
    <t>02CD07_43</t>
  </si>
  <si>
    <t>02CD07_44</t>
  </si>
  <si>
    <t>02CD07_45</t>
  </si>
  <si>
    <t>02CD07_46</t>
  </si>
  <si>
    <t>02CD07_47</t>
  </si>
  <si>
    <t>02CD07_48</t>
  </si>
  <si>
    <t>02CD07_49</t>
  </si>
  <si>
    <t>02CD07_50</t>
  </si>
  <si>
    <t>02CD07_51</t>
  </si>
  <si>
    <t>02CD07_52</t>
  </si>
  <si>
    <t>02CD07_53</t>
  </si>
  <si>
    <t>02CD07_54</t>
  </si>
  <si>
    <t>02CD07_55</t>
  </si>
  <si>
    <t>02CD08_1</t>
  </si>
  <si>
    <t>02CD08_2</t>
  </si>
  <si>
    <t>02CD08_3</t>
  </si>
  <si>
    <t>02CD08_4</t>
  </si>
  <si>
    <t>02CD08_5</t>
  </si>
  <si>
    <t>02CD08_6</t>
  </si>
  <si>
    <t>02CD08_7</t>
  </si>
  <si>
    <t>02CD08_8</t>
  </si>
  <si>
    <t>02CD08_9</t>
  </si>
  <si>
    <t>02CD08_10</t>
  </si>
  <si>
    <t>02CD08_11</t>
  </si>
  <si>
    <t>02CD08_12</t>
  </si>
  <si>
    <t>02CD08_13</t>
  </si>
  <si>
    <t>02CD08_14</t>
  </si>
  <si>
    <t>02CD08_15</t>
  </si>
  <si>
    <t>02CD08_16</t>
  </si>
  <si>
    <t>02CD08_17</t>
  </si>
  <si>
    <t>02CD08_18</t>
  </si>
  <si>
    <t>02CD08_19</t>
  </si>
  <si>
    <t>02CD08_20</t>
  </si>
  <si>
    <t>02CD08_21</t>
  </si>
  <si>
    <t>02CD08_22</t>
  </si>
  <si>
    <t>02CD08_23</t>
  </si>
  <si>
    <t>02CD08_24</t>
  </si>
  <si>
    <t>02CD08_25</t>
  </si>
  <si>
    <t>02CD08_26</t>
  </si>
  <si>
    <t>02CD08_27</t>
  </si>
  <si>
    <t>02CD08_28</t>
  </si>
  <si>
    <t>02CD08_29</t>
  </si>
  <si>
    <t>02CD08_30</t>
  </si>
  <si>
    <t>02CD08_31</t>
  </si>
  <si>
    <t>02CD08_32</t>
  </si>
  <si>
    <t>02CD08_33</t>
  </si>
  <si>
    <t>02CD08_34</t>
  </si>
  <si>
    <t>02CD08_35</t>
  </si>
  <si>
    <t>02CD08_36</t>
  </si>
  <si>
    <t>02CD08_37</t>
  </si>
  <si>
    <t>02CD08_38</t>
  </si>
  <si>
    <t>02CD08_39</t>
  </si>
  <si>
    <t>02CD08_40</t>
  </si>
  <si>
    <t>02CD08_41</t>
  </si>
  <si>
    <t>02CD08_42</t>
  </si>
  <si>
    <t>02CD08_43</t>
  </si>
  <si>
    <t>02CD08_44</t>
  </si>
  <si>
    <t>02CD08_45</t>
  </si>
  <si>
    <t>02CD08_46</t>
  </si>
  <si>
    <t>02CD08_47</t>
  </si>
  <si>
    <t>02CD08_48</t>
  </si>
  <si>
    <t>02CD08_49</t>
  </si>
  <si>
    <t>02CD08_50</t>
  </si>
  <si>
    <t>02CD08_51</t>
  </si>
  <si>
    <t>02CD08_52</t>
  </si>
  <si>
    <t>02CD08_53</t>
  </si>
  <si>
    <t>02CD08_54</t>
  </si>
  <si>
    <t>02CD08_55</t>
  </si>
  <si>
    <t>02CD08_56</t>
  </si>
  <si>
    <t>02CD08_57</t>
  </si>
  <si>
    <t>02CD08_58</t>
  </si>
  <si>
    <t>02CD08_59</t>
  </si>
  <si>
    <t>02CD09_1</t>
  </si>
  <si>
    <t>02CD09_2</t>
  </si>
  <si>
    <t>02CD09_3</t>
  </si>
  <si>
    <t>02CD09_4</t>
  </si>
  <si>
    <t>02CD09_5</t>
  </si>
  <si>
    <t>02CD09_6</t>
  </si>
  <si>
    <t>02CD09_7</t>
  </si>
  <si>
    <t>02CD09_8</t>
  </si>
  <si>
    <t>02CD09_9</t>
  </si>
  <si>
    <t>02CD09_10</t>
  </si>
  <si>
    <t>02CD09_11</t>
  </si>
  <si>
    <t>02CD09_12</t>
  </si>
  <si>
    <t>02CD09_13</t>
  </si>
  <si>
    <t>02CD09_14</t>
  </si>
  <si>
    <t>02CD09_15</t>
  </si>
  <si>
    <t>02CD09_16</t>
  </si>
  <si>
    <t>02CD09_17</t>
  </si>
  <si>
    <t>02CD09_18</t>
  </si>
  <si>
    <t>02CD09_19</t>
  </si>
  <si>
    <t>02CD09_20</t>
  </si>
  <si>
    <t>02CD09_21</t>
  </si>
  <si>
    <t>02CD09_22</t>
  </si>
  <si>
    <t>02CD09_23</t>
  </si>
  <si>
    <t>02CD09_24</t>
  </si>
  <si>
    <t>02CD09_25</t>
  </si>
  <si>
    <t>02CD09_26</t>
  </si>
  <si>
    <t>02CD09_27</t>
  </si>
  <si>
    <t>02CD09_28</t>
  </si>
  <si>
    <t>02CD09_29</t>
  </si>
  <si>
    <t>02CD09_30</t>
  </si>
  <si>
    <t>02CD09_31</t>
  </si>
  <si>
    <t>02CD09_32</t>
  </si>
  <si>
    <t>02CD09_33</t>
  </si>
  <si>
    <t>02CD09_34</t>
  </si>
  <si>
    <t>02CD09_35</t>
  </si>
  <si>
    <t>02CD09_36</t>
  </si>
  <si>
    <t>02CD09_37</t>
  </si>
  <si>
    <t>02CD09_38</t>
  </si>
  <si>
    <t>02CD09_39</t>
  </si>
  <si>
    <t>02CD09_40</t>
  </si>
  <si>
    <t>02CD09_41</t>
  </si>
  <si>
    <t>02CD09_42</t>
  </si>
  <si>
    <t>02CD10_1</t>
  </si>
  <si>
    <t>02CD10_2</t>
  </si>
  <si>
    <t>02CD10_3</t>
  </si>
  <si>
    <t>02CD10_4</t>
  </si>
  <si>
    <t>02CD10_5</t>
  </si>
  <si>
    <t>02CD10_6</t>
  </si>
  <si>
    <t>02CD10_7</t>
  </si>
  <si>
    <t>02CD10_8</t>
  </si>
  <si>
    <t>02CD10_9</t>
  </si>
  <si>
    <t>02CD10_10</t>
  </si>
  <si>
    <t>02CD10_11</t>
  </si>
  <si>
    <t>02CD10_12</t>
  </si>
  <si>
    <t>02CD10_13</t>
  </si>
  <si>
    <t>02CD10_14</t>
  </si>
  <si>
    <t>02CD10_15</t>
  </si>
  <si>
    <t>02CD10_16</t>
  </si>
  <si>
    <t>02CD10_17</t>
  </si>
  <si>
    <t>02CD10_18</t>
  </si>
  <si>
    <t>02CD10_19</t>
  </si>
  <si>
    <t>02CD10_20</t>
  </si>
  <si>
    <t>02CD10_21</t>
  </si>
  <si>
    <t>02CD10_22</t>
  </si>
  <si>
    <t>02CD10_23</t>
  </si>
  <si>
    <t>02CD10_24</t>
  </si>
  <si>
    <t>02CD10_25</t>
  </si>
  <si>
    <t>02CD10_26</t>
  </si>
  <si>
    <t>02CD10_27</t>
  </si>
  <si>
    <t>02CD10_28</t>
  </si>
  <si>
    <t>02CD10_29</t>
  </si>
  <si>
    <t>02CD10_30</t>
  </si>
  <si>
    <t>02CD10_31</t>
  </si>
  <si>
    <t>02CD10_32</t>
  </si>
  <si>
    <t>02CD10_33</t>
  </si>
  <si>
    <t>02CD10_34</t>
  </si>
  <si>
    <t>02CD10_35</t>
  </si>
  <si>
    <t>02CD10_36</t>
  </si>
  <si>
    <t>02CD10_37</t>
  </si>
  <si>
    <t>02CD10_38</t>
  </si>
  <si>
    <t>02CD10_39</t>
  </si>
  <si>
    <t>02CD10_40</t>
  </si>
  <si>
    <t>02CD10_41</t>
  </si>
  <si>
    <t>02CD10_42</t>
  </si>
  <si>
    <t>02CD10_43</t>
  </si>
  <si>
    <t>02CD10_44</t>
  </si>
  <si>
    <t>02CD10_45</t>
  </si>
  <si>
    <t>02CD10_46</t>
  </si>
  <si>
    <t>02CD10_47</t>
  </si>
  <si>
    <t>02CD10_48</t>
  </si>
  <si>
    <t>02CD10_49</t>
  </si>
  <si>
    <t>02CD10_50</t>
  </si>
  <si>
    <t>02CD10_51</t>
  </si>
  <si>
    <t>02CD10_52</t>
  </si>
  <si>
    <t>02CD10_53</t>
  </si>
  <si>
    <t>02CD10_54</t>
  </si>
  <si>
    <t>02CD10_55</t>
  </si>
  <si>
    <t>PROGRAMA PARA EL IMPULSO AGROALIMENTARIO</t>
  </si>
  <si>
    <t>02CD10_56</t>
  </si>
  <si>
    <t>02CD10_57</t>
  </si>
  <si>
    <t>02CD10_58</t>
  </si>
  <si>
    <t>02CD10_59</t>
  </si>
  <si>
    <t>APOYO DE ALIMENTACION Y REFUGIO PARA PERSONAS VULNERABLES</t>
  </si>
  <si>
    <t>02CD10_60</t>
  </si>
  <si>
    <t>02CD10_61</t>
  </si>
  <si>
    <t>02CD10_62</t>
  </si>
  <si>
    <t>02CD10_63</t>
  </si>
  <si>
    <t>02CD10_64</t>
  </si>
  <si>
    <t>02CD10_65</t>
  </si>
  <si>
    <t>02CD10_66</t>
  </si>
  <si>
    <t>02CD11_1</t>
  </si>
  <si>
    <t>02CD11_2</t>
  </si>
  <si>
    <t>02CD11_3</t>
  </si>
  <si>
    <t>02CD11_4</t>
  </si>
  <si>
    <t>02CD11_5</t>
  </si>
  <si>
    <t>02CD11_6</t>
  </si>
  <si>
    <t>02CD11_7</t>
  </si>
  <si>
    <t>02CD11_8</t>
  </si>
  <si>
    <t>02CD11_9</t>
  </si>
  <si>
    <t>02CD11_10</t>
  </si>
  <si>
    <t>02CD11_11</t>
  </si>
  <si>
    <t>02CD11_12</t>
  </si>
  <si>
    <t>02CD11_13</t>
  </si>
  <si>
    <t>02CD11_14</t>
  </si>
  <si>
    <t>02CD11_15</t>
  </si>
  <si>
    <t>02CD11_16</t>
  </si>
  <si>
    <t>02CD11_17</t>
  </si>
  <si>
    <t>02CD11_18</t>
  </si>
  <si>
    <t>02CD11_19</t>
  </si>
  <si>
    <t>02CD11_20</t>
  </si>
  <si>
    <t>02CD11_21</t>
  </si>
  <si>
    <t>02CD11_22</t>
  </si>
  <si>
    <t>02CD11_23</t>
  </si>
  <si>
    <t>02CD11_24</t>
  </si>
  <si>
    <t>02CD11_25</t>
  </si>
  <si>
    <t>02CD11_26</t>
  </si>
  <si>
    <t>02CD11_27</t>
  </si>
  <si>
    <t>02CD11_28</t>
  </si>
  <si>
    <t>02CD11_29</t>
  </si>
  <si>
    <t>02CD11_30</t>
  </si>
  <si>
    <t>02CD11_31</t>
  </si>
  <si>
    <t>02CD11_32</t>
  </si>
  <si>
    <t>02CD11_33</t>
  </si>
  <si>
    <t>02CD11_34</t>
  </si>
  <si>
    <t>02CD11_35</t>
  </si>
  <si>
    <t>02CD11_36</t>
  </si>
  <si>
    <t>02CD11_37</t>
  </si>
  <si>
    <t>02CD11_38</t>
  </si>
  <si>
    <t>02CD11_39</t>
  </si>
  <si>
    <t>02CD11_40</t>
  </si>
  <si>
    <t>02CD11_41</t>
  </si>
  <si>
    <t>02CD11_42</t>
  </si>
  <si>
    <t>02CD11_43</t>
  </si>
  <si>
    <t>02CD11_44</t>
  </si>
  <si>
    <t>02CD11_45</t>
  </si>
  <si>
    <t>02CD11_46</t>
  </si>
  <si>
    <t>02CD11_47</t>
  </si>
  <si>
    <t>02CD11_48</t>
  </si>
  <si>
    <t>02CD11_49</t>
  </si>
  <si>
    <t>02CD11_50</t>
  </si>
  <si>
    <t>02CD11_51</t>
  </si>
  <si>
    <t>02CD11_52</t>
  </si>
  <si>
    <t>02CD11_53</t>
  </si>
  <si>
    <t>02CD11_54</t>
  </si>
  <si>
    <t>02CD11_55</t>
  </si>
  <si>
    <t>02CD11_56</t>
  </si>
  <si>
    <t>02CD11_57</t>
  </si>
  <si>
    <t>02CD11_58</t>
  </si>
  <si>
    <t>02CD11_59</t>
  </si>
  <si>
    <t>02CD11_60</t>
  </si>
  <si>
    <t>02CD11_61</t>
  </si>
  <si>
    <t>02CD11_62</t>
  </si>
  <si>
    <t>02CD11_63</t>
  </si>
  <si>
    <t>02CD11_64</t>
  </si>
  <si>
    <t>02CD11_65</t>
  </si>
  <si>
    <t>02CD11_66</t>
  </si>
  <si>
    <t>02CD11_67</t>
  </si>
  <si>
    <t>02CD11_68</t>
  </si>
  <si>
    <t>02CD11_69</t>
  </si>
  <si>
    <t>02CD11_70</t>
  </si>
  <si>
    <t>02CD11_71</t>
  </si>
  <si>
    <t>02CD11_72</t>
  </si>
  <si>
    <t>02CD11_73</t>
  </si>
  <si>
    <t>02CD11_74</t>
  </si>
  <si>
    <t>02CD11_75</t>
  </si>
  <si>
    <t>02CD11_76</t>
  </si>
  <si>
    <t>02CD11_77</t>
  </si>
  <si>
    <t>02CD11_78</t>
  </si>
  <si>
    <t>02CD11_79</t>
  </si>
  <si>
    <t>02CD11_80</t>
  </si>
  <si>
    <t>02CD11_81</t>
  </si>
  <si>
    <t>02CD11_82</t>
  </si>
  <si>
    <t>02CD12_1</t>
  </si>
  <si>
    <t>02CD12_2</t>
  </si>
  <si>
    <t>02CD12_3</t>
  </si>
  <si>
    <t>02CD12_4</t>
  </si>
  <si>
    <t>02CD12_5</t>
  </si>
  <si>
    <t>02CD12_6</t>
  </si>
  <si>
    <t>02CD12_7</t>
  </si>
  <si>
    <t>02CD12_8</t>
  </si>
  <si>
    <t>02CD12_9</t>
  </si>
  <si>
    <t>02CD12_10</t>
  </si>
  <si>
    <t>02CD12_11</t>
  </si>
  <si>
    <t>02CD12_12</t>
  </si>
  <si>
    <t>02CD12_13</t>
  </si>
  <si>
    <t>02CD12_14</t>
  </si>
  <si>
    <t>02CD12_15</t>
  </si>
  <si>
    <t>02CD12_16</t>
  </si>
  <si>
    <t>02CD12_17</t>
  </si>
  <si>
    <t>02CD12_18</t>
  </si>
  <si>
    <t>02CD12_19</t>
  </si>
  <si>
    <t>02CD12_20</t>
  </si>
  <si>
    <t>02CD12_21</t>
  </si>
  <si>
    <t>02CD12_22</t>
  </si>
  <si>
    <t>02CD12_23</t>
  </si>
  <si>
    <t>02CD12_24</t>
  </si>
  <si>
    <t>02CD12_25</t>
  </si>
  <si>
    <t>02CD12_26</t>
  </si>
  <si>
    <t>02CD12_27</t>
  </si>
  <si>
    <t>02CD12_28</t>
  </si>
  <si>
    <t>02CD12_29</t>
  </si>
  <si>
    <t>02CD12_30</t>
  </si>
  <si>
    <t>02CD12_31</t>
  </si>
  <si>
    <t>02CD12_32</t>
  </si>
  <si>
    <t>02CD12_33</t>
  </si>
  <si>
    <t>02CD12_34</t>
  </si>
  <si>
    <t>02CD12_35</t>
  </si>
  <si>
    <t>02CD12_36</t>
  </si>
  <si>
    <t>02CD12_37</t>
  </si>
  <si>
    <t>02CD12_38</t>
  </si>
  <si>
    <t>02CD12_39</t>
  </si>
  <si>
    <t>02CD12_40</t>
  </si>
  <si>
    <t>02CD12_41</t>
  </si>
  <si>
    <t>02CD12_42</t>
  </si>
  <si>
    <t>02CD12_43</t>
  </si>
  <si>
    <t>02CD12_44</t>
  </si>
  <si>
    <t>02CD12_45</t>
  </si>
  <si>
    <t>02CD12_46</t>
  </si>
  <si>
    <t>02CD12_47</t>
  </si>
  <si>
    <t>02CD12_48</t>
  </si>
  <si>
    <t>02CD12_49</t>
  </si>
  <si>
    <t>02CD12_50</t>
  </si>
  <si>
    <t>02CD12_51</t>
  </si>
  <si>
    <t>02CD12_52</t>
  </si>
  <si>
    <t>02CD12_53</t>
  </si>
  <si>
    <t>02CD12_54</t>
  </si>
  <si>
    <t>02CD12_55</t>
  </si>
  <si>
    <t>02CD12_56</t>
  </si>
  <si>
    <t>02CD12_57</t>
  </si>
  <si>
    <t>02CD13_1</t>
  </si>
  <si>
    <t>02CD13_2</t>
  </si>
  <si>
    <t>02CD13_3</t>
  </si>
  <si>
    <t>02CD13_4</t>
  </si>
  <si>
    <t>02CD13_5</t>
  </si>
  <si>
    <t>02CD13_6</t>
  </si>
  <si>
    <t>02CD13_7</t>
  </si>
  <si>
    <t>02CD13_8</t>
  </si>
  <si>
    <t>02CD13_9</t>
  </si>
  <si>
    <t>02CD13_10</t>
  </si>
  <si>
    <t>02CD13_11</t>
  </si>
  <si>
    <t>02CD13_12</t>
  </si>
  <si>
    <t>02CD13_13</t>
  </si>
  <si>
    <t>02CD13_14</t>
  </si>
  <si>
    <t>02CD13_15</t>
  </si>
  <si>
    <t>02CD13_16</t>
  </si>
  <si>
    <t>02CD13_17</t>
  </si>
  <si>
    <t>02CD13_18</t>
  </si>
  <si>
    <t>02CD13_19</t>
  </si>
  <si>
    <t>02CD13_20</t>
  </si>
  <si>
    <t>02CD13_21</t>
  </si>
  <si>
    <t>02CD13_22</t>
  </si>
  <si>
    <t>02CD13_23</t>
  </si>
  <si>
    <t>02CD13_24</t>
  </si>
  <si>
    <t>02CD13_25</t>
  </si>
  <si>
    <t>02CD13_26</t>
  </si>
  <si>
    <t>02CD13_27</t>
  </si>
  <si>
    <t>02CD13_28</t>
  </si>
  <si>
    <t>02CD13_29</t>
  </si>
  <si>
    <t>02CD13_30</t>
  </si>
  <si>
    <t>02CD13_31</t>
  </si>
  <si>
    <t>02CD13_32</t>
  </si>
  <si>
    <t>02CD13_33</t>
  </si>
  <si>
    <t>02CD13_34</t>
  </si>
  <si>
    <t>02CD13_35</t>
  </si>
  <si>
    <t>02CD13_36</t>
  </si>
  <si>
    <t>02CD13_37</t>
  </si>
  <si>
    <t>02CD13_38</t>
  </si>
  <si>
    <t>02CD13_39</t>
  </si>
  <si>
    <t>02CD13_40</t>
  </si>
  <si>
    <t>02CD13_41</t>
  </si>
  <si>
    <t>02CD13_42</t>
  </si>
  <si>
    <t>02CD13_43</t>
  </si>
  <si>
    <t>02CD13_44</t>
  </si>
  <si>
    <t>02CD13_45</t>
  </si>
  <si>
    <t>02CD13_46</t>
  </si>
  <si>
    <t>02CD13_47</t>
  </si>
  <si>
    <t>02CD13_48</t>
  </si>
  <si>
    <t>02CD13_49</t>
  </si>
  <si>
    <t>02CD13_50</t>
  </si>
  <si>
    <t>02CD13_51</t>
  </si>
  <si>
    <t>02CD13_52</t>
  </si>
  <si>
    <t>02CD13_53</t>
  </si>
  <si>
    <t>02CD13_54</t>
  </si>
  <si>
    <t>02CD13_55</t>
  </si>
  <si>
    <t>02CD13_56</t>
  </si>
  <si>
    <t>02CD14_1</t>
  </si>
  <si>
    <t>02CD14_2</t>
  </si>
  <si>
    <t>02CD14_3</t>
  </si>
  <si>
    <t>02CD14_4</t>
  </si>
  <si>
    <t>02CD14_5</t>
  </si>
  <si>
    <t>02CD14_6</t>
  </si>
  <si>
    <t>02CD14_7</t>
  </si>
  <si>
    <t>02CD14_8</t>
  </si>
  <si>
    <t>02CD14_9</t>
  </si>
  <si>
    <t>02CD14_10</t>
  </si>
  <si>
    <t>02CD14_11</t>
  </si>
  <si>
    <t>02CD14_12</t>
  </si>
  <si>
    <t>02CD14_13</t>
  </si>
  <si>
    <t>02CD14_14</t>
  </si>
  <si>
    <t>02CD14_15</t>
  </si>
  <si>
    <t>02CD14_16</t>
  </si>
  <si>
    <t>02CD14_17</t>
  </si>
  <si>
    <t>02CD14_18</t>
  </si>
  <si>
    <t>02CD14_19</t>
  </si>
  <si>
    <t>02CD14_20</t>
  </si>
  <si>
    <t>02CD14_21</t>
  </si>
  <si>
    <t>02CD14_22</t>
  </si>
  <si>
    <t>02CD14_23</t>
  </si>
  <si>
    <t>02CD14_24</t>
  </si>
  <si>
    <t>02CD14_25</t>
  </si>
  <si>
    <t>02CD14_26</t>
  </si>
  <si>
    <t>02CD14_27</t>
  </si>
  <si>
    <t>02CD14_28</t>
  </si>
  <si>
    <t>02CD14_29</t>
  </si>
  <si>
    <t>02CD14_30</t>
  </si>
  <si>
    <t>02CD14_31</t>
  </si>
  <si>
    <t>02CD14_32</t>
  </si>
  <si>
    <t>02CD14_33</t>
  </si>
  <si>
    <t>02CD14_34</t>
  </si>
  <si>
    <t>02CD14_35</t>
  </si>
  <si>
    <t>02CD14_36</t>
  </si>
  <si>
    <t>02CD14_37</t>
  </si>
  <si>
    <t>02CD14_38</t>
  </si>
  <si>
    <t>02CD14_39</t>
  </si>
  <si>
    <t>02CD14_40</t>
  </si>
  <si>
    <t>02CD14_41</t>
  </si>
  <si>
    <t>02CD14_42</t>
  </si>
  <si>
    <t>02CD14_43</t>
  </si>
  <si>
    <t>02CD14_44</t>
  </si>
  <si>
    <t>02CD14_45</t>
  </si>
  <si>
    <t>02CD14_46</t>
  </si>
  <si>
    <t>02CD14_47</t>
  </si>
  <si>
    <t>02CD14_48</t>
  </si>
  <si>
    <t>02CD14_49</t>
  </si>
  <si>
    <t>02CD14_50</t>
  </si>
  <si>
    <t>02CD14_51</t>
  </si>
  <si>
    <t>02CD14_52</t>
  </si>
  <si>
    <t>02CD14_53</t>
  </si>
  <si>
    <t>02CD14_54</t>
  </si>
  <si>
    <t>02CD14_55</t>
  </si>
  <si>
    <t>02CD14_56</t>
  </si>
  <si>
    <t>02CD14_57</t>
  </si>
  <si>
    <t>02CD14_58</t>
  </si>
  <si>
    <t>02CD14_59</t>
  </si>
  <si>
    <t>02CD14_60</t>
  </si>
  <si>
    <t>02CD14_61</t>
  </si>
  <si>
    <t>02CD14_62</t>
  </si>
  <si>
    <t>02CD14_63</t>
  </si>
  <si>
    <t>02CD14_64</t>
  </si>
  <si>
    <t>02CD14_65</t>
  </si>
  <si>
    <t>02CD14_66</t>
  </si>
  <si>
    <t>02CD14_67</t>
  </si>
  <si>
    <t>02CD14_68</t>
  </si>
  <si>
    <t>02CD14_69</t>
  </si>
  <si>
    <t>02CD14_70</t>
  </si>
  <si>
    <t>02CD14_71</t>
  </si>
  <si>
    <t>02CD14_72</t>
  </si>
  <si>
    <t>02CD14_73</t>
  </si>
  <si>
    <t>02CD14_74</t>
  </si>
  <si>
    <t>02CD14_75</t>
  </si>
  <si>
    <t>02CD14_76</t>
  </si>
  <si>
    <t>02CD14_77</t>
  </si>
  <si>
    <t>02CD14_78</t>
  </si>
  <si>
    <t>02CD14_79</t>
  </si>
  <si>
    <t>02CD14_80</t>
  </si>
  <si>
    <t>02CD14_81</t>
  </si>
  <si>
    <t>02CD14_82</t>
  </si>
  <si>
    <t>02CD14_83</t>
  </si>
  <si>
    <t>02CD14_84</t>
  </si>
  <si>
    <t>02CD14_85</t>
  </si>
  <si>
    <t>02CD14_86</t>
  </si>
  <si>
    <t>02CD14_87</t>
  </si>
  <si>
    <t>02CD14_88</t>
  </si>
  <si>
    <t>02CD14_89</t>
  </si>
  <si>
    <t>02CD14_90</t>
  </si>
  <si>
    <t>02CD14_91</t>
  </si>
  <si>
    <t>02CD14_92</t>
  </si>
  <si>
    <t>02CD14_93</t>
  </si>
  <si>
    <t>02CD14_94</t>
  </si>
  <si>
    <t>02CD14_95</t>
  </si>
  <si>
    <t>02CD14_96</t>
  </si>
  <si>
    <t>02CD14_97</t>
  </si>
  <si>
    <t>02CD14_98</t>
  </si>
  <si>
    <t>02CD14_99</t>
  </si>
  <si>
    <t>02CD14_100</t>
  </si>
  <si>
    <t>02CD14_101</t>
  </si>
  <si>
    <t>02CD14_102</t>
  </si>
  <si>
    <t>02CD15_1</t>
  </si>
  <si>
    <t>02CD15_2</t>
  </si>
  <si>
    <t>02CD15_3</t>
  </si>
  <si>
    <t>02CD15_4</t>
  </si>
  <si>
    <t>02CD15_5</t>
  </si>
  <si>
    <t>02CD15_6</t>
  </si>
  <si>
    <t>02CD15_7</t>
  </si>
  <si>
    <t>02CD15_8</t>
  </si>
  <si>
    <t>02CD15_9</t>
  </si>
  <si>
    <t>02CD15_10</t>
  </si>
  <si>
    <t>02CD15_11</t>
  </si>
  <si>
    <t>02CD15_12</t>
  </si>
  <si>
    <t>02CD15_13</t>
  </si>
  <si>
    <t>02CD15_14</t>
  </si>
  <si>
    <t>02CD15_15</t>
  </si>
  <si>
    <t>02CD15_16</t>
  </si>
  <si>
    <t>02CD15_17</t>
  </si>
  <si>
    <t>02CD15_18</t>
  </si>
  <si>
    <t>02CD15_19</t>
  </si>
  <si>
    <t>02CD15_20</t>
  </si>
  <si>
    <t>02CD15_21</t>
  </si>
  <si>
    <t>02CD15_22</t>
  </si>
  <si>
    <t>02CD15_23</t>
  </si>
  <si>
    <t>02CD15_24</t>
  </si>
  <si>
    <t>02CD15_25</t>
  </si>
  <si>
    <t>02CD15_26</t>
  </si>
  <si>
    <t>02CD15_27</t>
  </si>
  <si>
    <t>02CD15_28</t>
  </si>
  <si>
    <t>02CD15_29</t>
  </si>
  <si>
    <t>02CD15_30</t>
  </si>
  <si>
    <t>02CD15_31</t>
  </si>
  <si>
    <t>02CD15_32</t>
  </si>
  <si>
    <t>02CD15_33</t>
  </si>
  <si>
    <t>02CD15_34</t>
  </si>
  <si>
    <t>02CD15_35</t>
  </si>
  <si>
    <t>02CD15_36</t>
  </si>
  <si>
    <t>02CD15_37</t>
  </si>
  <si>
    <t>02CD15_38</t>
  </si>
  <si>
    <t>02CD15_39</t>
  </si>
  <si>
    <t>02CD15_40</t>
  </si>
  <si>
    <t>02CD15_41</t>
  </si>
  <si>
    <t>02CD15_42</t>
  </si>
  <si>
    <t>02CD15_43</t>
  </si>
  <si>
    <t>02CD15_44</t>
  </si>
  <si>
    <t>02CD15_45</t>
  </si>
  <si>
    <t>02CD16_1</t>
  </si>
  <si>
    <t>02CD16_2</t>
  </si>
  <si>
    <t>02CD16_3</t>
  </si>
  <si>
    <t>02CD16_4</t>
  </si>
  <si>
    <t>02CD16_5</t>
  </si>
  <si>
    <t>02CD16_6</t>
  </si>
  <si>
    <t>02CD16_7</t>
  </si>
  <si>
    <t>02CD16_8</t>
  </si>
  <si>
    <t>02CD16_9</t>
  </si>
  <si>
    <t>02CD16_10</t>
  </si>
  <si>
    <t>02CD16_11</t>
  </si>
  <si>
    <t>02CD16_12</t>
  </si>
  <si>
    <t>02CD16_13</t>
  </si>
  <si>
    <t>02CD16_14</t>
  </si>
  <si>
    <t>02CD16_15</t>
  </si>
  <si>
    <t>02CD16_16</t>
  </si>
  <si>
    <t>02CD16_17</t>
  </si>
  <si>
    <t>02CD16_18</t>
  </si>
  <si>
    <t>02CD16_19</t>
  </si>
  <si>
    <t>02CD16_20</t>
  </si>
  <si>
    <t>02CD16_21</t>
  </si>
  <si>
    <t>02CD16_22</t>
  </si>
  <si>
    <t>02CD16_23</t>
  </si>
  <si>
    <t>02CD16_24</t>
  </si>
  <si>
    <t>02CD16_25</t>
  </si>
  <si>
    <t>02CD16_26</t>
  </si>
  <si>
    <t>02CD16_27</t>
  </si>
  <si>
    <t>02CD16_28</t>
  </si>
  <si>
    <t>02CD16_29</t>
  </si>
  <si>
    <t>02CD16_30</t>
  </si>
  <si>
    <t>02CD16_31</t>
  </si>
  <si>
    <t>02CD16_32</t>
  </si>
  <si>
    <t>02CD16_33</t>
  </si>
  <si>
    <t>02CD16_34</t>
  </si>
  <si>
    <t>02CD16_35</t>
  </si>
  <si>
    <t>02CD16_36</t>
  </si>
  <si>
    <t>02CD16_37</t>
  </si>
  <si>
    <t>02CD16_38</t>
  </si>
  <si>
    <t>02CD16_39</t>
  </si>
  <si>
    <t>02CD16_40</t>
  </si>
  <si>
    <t>02CD16_41</t>
  </si>
  <si>
    <t>02CD16_42</t>
  </si>
  <si>
    <t>02CD16_43</t>
  </si>
  <si>
    <t>02CD16_44</t>
  </si>
  <si>
    <t>02CD16_45</t>
  </si>
  <si>
    <t>02CD16_46</t>
  </si>
  <si>
    <t>02CD16_47</t>
  </si>
  <si>
    <t>02CD16_48</t>
  </si>
  <si>
    <t>02CD16_49</t>
  </si>
  <si>
    <t>02CD16_50</t>
  </si>
  <si>
    <t>02CD16_51</t>
  </si>
  <si>
    <t>02CD16_52</t>
  </si>
  <si>
    <t>02CD16_53</t>
  </si>
  <si>
    <t>02CD16_54</t>
  </si>
  <si>
    <t>02CD16_55</t>
  </si>
  <si>
    <t>02CD16_56</t>
  </si>
  <si>
    <t>02CD16_57</t>
  </si>
  <si>
    <t>02CD16_58</t>
  </si>
  <si>
    <t>02CD16_59</t>
  </si>
  <si>
    <t>02CD16_60</t>
  </si>
  <si>
    <t>02CD16_61</t>
  </si>
  <si>
    <t>02CD16_62</t>
  </si>
  <si>
    <t>02CD16_63</t>
  </si>
  <si>
    <t>02CD16_64</t>
  </si>
  <si>
    <t>02CD16_65</t>
  </si>
  <si>
    <t>02CD16_66</t>
  </si>
  <si>
    <t>02CD16_67</t>
  </si>
  <si>
    <t>02CD16_68</t>
  </si>
  <si>
    <t>02CD16_69</t>
  </si>
  <si>
    <t>02CD16_70</t>
  </si>
  <si>
    <t>02CD16_71</t>
  </si>
  <si>
    <t>02CD16_72</t>
  </si>
  <si>
    <t>02CD16_73</t>
  </si>
  <si>
    <t>02CD16_74</t>
  </si>
  <si>
    <t>02CD16_75</t>
  </si>
  <si>
    <t>02CD16_76</t>
  </si>
  <si>
    <t>02CDBP_1</t>
  </si>
  <si>
    <t>ACCIONES DE BUSQUEDA, LOCALIZACION E IDENTIFICACION DE PERSONAS</t>
  </si>
  <si>
    <t>02CDBP_2</t>
  </si>
  <si>
    <t>02CDBP_3</t>
  </si>
  <si>
    <t>02CDBP_4</t>
  </si>
  <si>
    <t>02CDBP_5</t>
  </si>
  <si>
    <t>02OD04_1</t>
  </si>
  <si>
    <t>ACCIONES DE OBRAS Y SERVICIOS PARA LA RECUPERACION, PROMOCION Y PROTECCION DEL CENTRO HISTORICO</t>
  </si>
  <si>
    <t>02OD04_2</t>
  </si>
  <si>
    <t>02OD04_3</t>
  </si>
  <si>
    <t>02OD04_4</t>
  </si>
  <si>
    <t>02OD04_5</t>
  </si>
  <si>
    <t>02OD04_6</t>
  </si>
  <si>
    <t>02OD04_7</t>
  </si>
  <si>
    <t>02OD04_8</t>
  </si>
  <si>
    <t>02OD04_9</t>
  </si>
  <si>
    <t>02OD04_10</t>
  </si>
  <si>
    <t>02OD04_11</t>
  </si>
  <si>
    <t>02OD04_12</t>
  </si>
  <si>
    <t>02OD04_13</t>
  </si>
  <si>
    <t>02OD06_1</t>
  </si>
  <si>
    <t>02OD06_2</t>
  </si>
  <si>
    <t>02OD06_3</t>
  </si>
  <si>
    <t>02OD06_4</t>
  </si>
  <si>
    <t>02OD06_5</t>
  </si>
  <si>
    <t>02OD06_6</t>
  </si>
  <si>
    <t>02OD06_7</t>
  </si>
  <si>
    <t>ACCIONES PARA LA TRANSVERSALIZACION DEL ENFOQUE DE DERECHOS HUMANOS</t>
  </si>
  <si>
    <t>02OD06_8</t>
  </si>
  <si>
    <t>02OD06_9</t>
  </si>
  <si>
    <t>02PDAV_1</t>
  </si>
  <si>
    <t>APOYO INTEGRAL A VICTIMAS</t>
  </si>
  <si>
    <t>02PDAV_2</t>
  </si>
  <si>
    <t>02PDAV_3</t>
  </si>
  <si>
    <t>02PDAV_4</t>
  </si>
  <si>
    <t>02PDAV_5</t>
  </si>
  <si>
    <t>02PDAV_6</t>
  </si>
  <si>
    <t>02PDAV_7</t>
  </si>
  <si>
    <t>02PDAV_8</t>
  </si>
  <si>
    <t>02PDDP_1</t>
  </si>
  <si>
    <t>PROTECCION INTEGRAL DE PERSONAS DEFENSORAS DE DERECHOS HUMANOS Y PERIODISTAS</t>
  </si>
  <si>
    <t>02PDDP_2</t>
  </si>
  <si>
    <t>02PDDP_3</t>
  </si>
  <si>
    <t>02PDDP_4</t>
  </si>
  <si>
    <t>02PDDP_5</t>
  </si>
  <si>
    <t>02PDDP_6</t>
  </si>
  <si>
    <t>03C001_1</t>
  </si>
  <si>
    <t>REGULACION DEL DESARROLLO URBANO</t>
  </si>
  <si>
    <t>03C001_2</t>
  </si>
  <si>
    <t>03C001_3</t>
  </si>
  <si>
    <t>03C001_4</t>
  </si>
  <si>
    <t>03C001_5</t>
  </si>
  <si>
    <t>03C001_6</t>
  </si>
  <si>
    <t>03C001_7</t>
  </si>
  <si>
    <t>03C001_8</t>
  </si>
  <si>
    <t>03C001_9</t>
  </si>
  <si>
    <t>03C001_10</t>
  </si>
  <si>
    <t>03C001_11</t>
  </si>
  <si>
    <t>03C001_12</t>
  </si>
  <si>
    <t>03C001_13</t>
  </si>
  <si>
    <t>03C001_14</t>
  </si>
  <si>
    <t>03C001_15</t>
  </si>
  <si>
    <t>03C001_16</t>
  </si>
  <si>
    <t>03PDIV_1</t>
  </si>
  <si>
    <t>03PDIV_2</t>
  </si>
  <si>
    <t>03PDIV_3</t>
  </si>
  <si>
    <t>03PDIV_4</t>
  </si>
  <si>
    <t>03PDIV_5</t>
  </si>
  <si>
    <t>03PDIV_6</t>
  </si>
  <si>
    <t>03PDIV_7</t>
  </si>
  <si>
    <t>MEJORAMIENTO DE LA VIVIENDA</t>
  </si>
  <si>
    <t>03PDIV_8</t>
  </si>
  <si>
    <t>03PDIV_9</t>
  </si>
  <si>
    <t>VIVIENDA EN CONJUNTO</t>
  </si>
  <si>
    <t>03PDIV_10</t>
  </si>
  <si>
    <t>03PDIV_11</t>
  </si>
  <si>
    <t>04C001_1</t>
  </si>
  <si>
    <t>FORTALECIMIENTO DE COMPETENCIAS EN ENERGIA SOLAR</t>
  </si>
  <si>
    <t>04C001_2</t>
  </si>
  <si>
    <t>04C001_3</t>
  </si>
  <si>
    <t>04C001_4</t>
  </si>
  <si>
    <t>04C001_5</t>
  </si>
  <si>
    <t>04C001_6</t>
  </si>
  <si>
    <t>OPERACION Y FUNCIONAMIENTO DE LOS CANALES DE ABASTO DE LA CIUDAD DE MEXICO</t>
  </si>
  <si>
    <t>04C001_7</t>
  </si>
  <si>
    <t>04C001_8</t>
  </si>
  <si>
    <t>04C001_9</t>
  </si>
  <si>
    <t>04C001_10</t>
  </si>
  <si>
    <t>04C001_11</t>
  </si>
  <si>
    <t>REGULACION Y DESARROLLO DEL SECTOR INDUSTRIAL, COMERCIAL Y DE SERVICIO</t>
  </si>
  <si>
    <t>04C001_12</t>
  </si>
  <si>
    <t>04C001_13</t>
  </si>
  <si>
    <t>04C001_14</t>
  </si>
  <si>
    <t>04C001_15</t>
  </si>
  <si>
    <t>04C001_16</t>
  </si>
  <si>
    <t>04C001_17</t>
  </si>
  <si>
    <t>04C001_18</t>
  </si>
  <si>
    <t>04C001_19</t>
  </si>
  <si>
    <t>DISEÑO E INSTRUMENTACION DE ACCIONES EN MATERIA DE COMPETITIVIDAD, EMPRENDIMIENTO, COMPETENCIA Y POLITICA REGULATORIA</t>
  </si>
  <si>
    <t>04C001_20</t>
  </si>
  <si>
    <t>04C001_21</t>
  </si>
  <si>
    <t>04C001_22</t>
  </si>
  <si>
    <t>04P0DE_1</t>
  </si>
  <si>
    <t>SEGUIMIENTO A RECUPERACION DE CARTERA</t>
  </si>
  <si>
    <t>04P0DE_2</t>
  </si>
  <si>
    <t>04P0DE_3</t>
  </si>
  <si>
    <t>04P0DE_4</t>
  </si>
  <si>
    <t>04P0DS_1</t>
  </si>
  <si>
    <t>FINANCIAMIENTO A MICROCREDITOS PARA EL AUTOEMPLEO, ATENCION A LAS MEDIANAS Y PEQUEÑAS EMPRESAS Y COMERCIALIZACION DE PRODUCTOS RURALES</t>
  </si>
  <si>
    <t>04P0DS_2</t>
  </si>
  <si>
    <t>04P0DS_3</t>
  </si>
  <si>
    <t>04P0DS_4</t>
  </si>
  <si>
    <t>04P0DS_5</t>
  </si>
  <si>
    <t>04P0DS_6</t>
  </si>
  <si>
    <t>04P0DS_7</t>
  </si>
  <si>
    <t>04P0DS_8</t>
  </si>
  <si>
    <t>04P0DS_9</t>
  </si>
  <si>
    <t>05C001_1</t>
  </si>
  <si>
    <t>DESARROLLO Y PROMOCION DE PRODUCTOS Y PROYECTOS TURISTICOS SUSTENTABLES</t>
  </si>
  <si>
    <t>05C001_2</t>
  </si>
  <si>
    <t>05C001_3</t>
  </si>
  <si>
    <t>05C001_4</t>
  </si>
  <si>
    <t>05C001_5</t>
  </si>
  <si>
    <t>05C001_6</t>
  </si>
  <si>
    <t>05C001_7</t>
  </si>
  <si>
    <t>05C001_8</t>
  </si>
  <si>
    <t>05C001_9</t>
  </si>
  <si>
    <t>05C001_10</t>
  </si>
  <si>
    <t>05C001_11</t>
  </si>
  <si>
    <t>05C001_12</t>
  </si>
  <si>
    <t>05C001_13</t>
  </si>
  <si>
    <t>05C001_14</t>
  </si>
  <si>
    <t>05P0PT_1</t>
  </si>
  <si>
    <t>DESARROLLO, PROMOCION Y POSICIONAMIENTO DE LA CIUDAD DE MEXICO Y SU MARCA CDMX</t>
  </si>
  <si>
    <t>05P0PT_2</t>
  </si>
  <si>
    <t>05P0PT_3</t>
  </si>
  <si>
    <t>05P0PT_4</t>
  </si>
  <si>
    <t>05P0PT_5</t>
  </si>
  <si>
    <t>05P0PT_6</t>
  </si>
  <si>
    <t>05P0PT_7</t>
  </si>
  <si>
    <t>05P0PT_8</t>
  </si>
  <si>
    <t>06C001_1</t>
  </si>
  <si>
    <t>CUIDADO Y CONSERVACION DE LOS BOSQUES, AREAS DE VALOR AMBIENTAL Y SUELO DE CONSERVACION.</t>
  </si>
  <si>
    <t>06C001_2</t>
  </si>
  <si>
    <t>06C001_3</t>
  </si>
  <si>
    <t>06C001_4</t>
  </si>
  <si>
    <t>06C001_5</t>
  </si>
  <si>
    <t>06C001_6</t>
  </si>
  <si>
    <t>06C001_7</t>
  </si>
  <si>
    <t>06C001_8</t>
  </si>
  <si>
    <t>06C001_9</t>
  </si>
  <si>
    <t>06C001_10</t>
  </si>
  <si>
    <t>06C001_11</t>
  </si>
  <si>
    <t>CONSERVACION Y OPERACION DE ZOOLOGICOS.</t>
  </si>
  <si>
    <t>06C001_12</t>
  </si>
  <si>
    <t>06C001_13</t>
  </si>
  <si>
    <t>06C001_14</t>
  </si>
  <si>
    <t>06C001_15</t>
  </si>
  <si>
    <t>06C001_16</t>
  </si>
  <si>
    <t>06C001_17</t>
  </si>
  <si>
    <t>06C001_18</t>
  </si>
  <si>
    <t>EDUCACION Y DIVULGACION AMBIENTAL</t>
  </si>
  <si>
    <t>06C001_19</t>
  </si>
  <si>
    <t>06C001_20</t>
  </si>
  <si>
    <t>06C001_21</t>
  </si>
  <si>
    <t>06C001_22</t>
  </si>
  <si>
    <t>06C001_23</t>
  </si>
  <si>
    <t>06C001_24</t>
  </si>
  <si>
    <t>06C001_25</t>
  </si>
  <si>
    <t>06C001_26</t>
  </si>
  <si>
    <t>06C001_27</t>
  </si>
  <si>
    <t>06C001_28</t>
  </si>
  <si>
    <t>INSPECCION Y VIGILANCIA MEDIOAMBIENTAL.</t>
  </si>
  <si>
    <t>06C001_29</t>
  </si>
  <si>
    <t>06C001_30</t>
  </si>
  <si>
    <t>06C001_31</t>
  </si>
  <si>
    <t>06C001_32</t>
  </si>
  <si>
    <t>06C001_33</t>
  </si>
  <si>
    <t>06C001_34</t>
  </si>
  <si>
    <t>06C001_35</t>
  </si>
  <si>
    <t>06C001_36</t>
  </si>
  <si>
    <t>06C001_37</t>
  </si>
  <si>
    <t>06C001_38</t>
  </si>
  <si>
    <t>06C001_39</t>
  </si>
  <si>
    <t>06C001_40</t>
  </si>
  <si>
    <t>06C001_41</t>
  </si>
  <si>
    <t>06C001_42</t>
  </si>
  <si>
    <t>06C001_43</t>
  </si>
  <si>
    <t>06C001_44</t>
  </si>
  <si>
    <t>CALIDAD DEL AIRE.</t>
  </si>
  <si>
    <t>06C001_45</t>
  </si>
  <si>
    <t>06C001_46</t>
  </si>
  <si>
    <t>06C001_47</t>
  </si>
  <si>
    <t>06C001_48</t>
  </si>
  <si>
    <t>06C001_49</t>
  </si>
  <si>
    <t>06C001_50</t>
  </si>
  <si>
    <t>CONDUCCION DE LA POLITICA DEL MEDIO AMBIENTE</t>
  </si>
  <si>
    <t>06C001_51</t>
  </si>
  <si>
    <t>06C001_52</t>
  </si>
  <si>
    <t>06C001_53</t>
  </si>
  <si>
    <t>06CD03_1</t>
  </si>
  <si>
    <t>SERVICIO DE AGUA POTABLE</t>
  </si>
  <si>
    <t>06CD03_2</t>
  </si>
  <si>
    <t>06CD03_3</t>
  </si>
  <si>
    <t>06CD03_4</t>
  </si>
  <si>
    <t>06CD03_5</t>
  </si>
  <si>
    <t>06CD03_6</t>
  </si>
  <si>
    <t>SERVICIO DE DRENAJE, ALCANTARILLADO Y SANEAMIENTO</t>
  </si>
  <si>
    <t>06CD03_7</t>
  </si>
  <si>
    <t>INFRAESTRUCTURA DE AGUA POTABLE</t>
  </si>
  <si>
    <t>06CD03_8</t>
  </si>
  <si>
    <t>06CD03_9</t>
  </si>
  <si>
    <t>06CD03_10</t>
  </si>
  <si>
    <t>06CD03_11</t>
  </si>
  <si>
    <t>06CD03_12</t>
  </si>
  <si>
    <t>INFRAESTRUCTURA DE DRENAJE, ALCANTARILLADO Y SANEAMIENTO</t>
  </si>
  <si>
    <t>06CD03_13</t>
  </si>
  <si>
    <t>06CD03_14</t>
  </si>
  <si>
    <t>06CD03_15</t>
  </si>
  <si>
    <t>06CD03_16</t>
  </si>
  <si>
    <t>06CD03_17</t>
  </si>
  <si>
    <t>06CD03_18</t>
  </si>
  <si>
    <t>06CD03_19</t>
  </si>
  <si>
    <t>06CD03_20</t>
  </si>
  <si>
    <t>06CD03_21</t>
  </si>
  <si>
    <t>06CD03_22</t>
  </si>
  <si>
    <t>06CD03_23</t>
  </si>
  <si>
    <t>06CD03_24</t>
  </si>
  <si>
    <t>06CD03_25</t>
  </si>
  <si>
    <t>06CD03_26</t>
  </si>
  <si>
    <t>06CD03_27</t>
  </si>
  <si>
    <t>06CD03_28</t>
  </si>
  <si>
    <t>06CD05_1</t>
  </si>
  <si>
    <t>ACCIONES PARA EL BIENESTAR ANIMAL</t>
  </si>
  <si>
    <t>06CD05_2</t>
  </si>
  <si>
    <t>06CD05_3</t>
  </si>
  <si>
    <t>06CD05_4</t>
  </si>
  <si>
    <t>06P0FA_1</t>
  </si>
  <si>
    <t>ACCIONES PARA PROYECTOS AMBIENTALES.</t>
  </si>
  <si>
    <t>06P0FA_2</t>
  </si>
  <si>
    <t>06P0FA_3</t>
  </si>
  <si>
    <t>PROGRAMA SISTEMAS DE CAPTACION DE AGUA DE LLUVIA EN VIVIENDAS DE LA CIUDAD DE MEXICO.</t>
  </si>
  <si>
    <t>06P0FA_4</t>
  </si>
  <si>
    <t>06P0FA_5</t>
  </si>
  <si>
    <t>06P0FA_6</t>
  </si>
  <si>
    <t>PROGRAMA ALTEPETL</t>
  </si>
  <si>
    <t>06P0FA_7</t>
  </si>
  <si>
    <t>06P0FA_8</t>
  </si>
  <si>
    <t>06P0FA_9</t>
  </si>
  <si>
    <t>06P0FA_10</t>
  </si>
  <si>
    <t>06P0FA_11</t>
  </si>
  <si>
    <t>SUBSIDIOS AMBIENTALES</t>
  </si>
  <si>
    <t>06P0FA_12</t>
  </si>
  <si>
    <t>06PDPA_1</t>
  </si>
  <si>
    <t>ACCESO A LA JUSTICIA AMBIENTAL, URBANA Y DE PROTECCION Y BIENESTAR ANIMAL</t>
  </si>
  <si>
    <t>06PDPA_2</t>
  </si>
  <si>
    <t>06PDPA_3</t>
  </si>
  <si>
    <t>06PDPA_4</t>
  </si>
  <si>
    <t>06PDPA_5</t>
  </si>
  <si>
    <t>06PDPA_6</t>
  </si>
  <si>
    <t>06PDPA_7</t>
  </si>
  <si>
    <t>06PDPA_8</t>
  </si>
  <si>
    <t>06PDPA_9</t>
  </si>
  <si>
    <t>06PDPA_10</t>
  </si>
  <si>
    <t>06PDPA_11</t>
  </si>
  <si>
    <t>06PDPA_12</t>
  </si>
  <si>
    <t>06PDPA_13</t>
  </si>
  <si>
    <t>06PDPA_14</t>
  </si>
  <si>
    <t>06PDPA_15</t>
  </si>
  <si>
    <t>06PDPA_16</t>
  </si>
  <si>
    <t>06PDPA_17</t>
  </si>
  <si>
    <t>06PDPA_18</t>
  </si>
  <si>
    <t>06PDPA_19</t>
  </si>
  <si>
    <t>07C001_1</t>
  </si>
  <si>
    <t>MANEJO INTEGRAL DE RESIDUOS SOLIDOS URBANOS</t>
  </si>
  <si>
    <t>07C001_2</t>
  </si>
  <si>
    <t>07C001_3</t>
  </si>
  <si>
    <t>07C001_4</t>
  </si>
  <si>
    <t>AMPLIACION, OPERACION Y MANTENIMIENTO DEL ALUMBRADO PUBLICO</t>
  </si>
  <si>
    <t>07C001_5</t>
  </si>
  <si>
    <t>07C001_6</t>
  </si>
  <si>
    <t>07C001_7</t>
  </si>
  <si>
    <t>CONSTRUCCION, AMPLIACION Y MEJORAMIENTO DE INFRAESTRUCTURA URBANA</t>
  </si>
  <si>
    <t>07C001_8</t>
  </si>
  <si>
    <t>07C001_9</t>
  </si>
  <si>
    <t>07C001_10</t>
  </si>
  <si>
    <t>07C001_11</t>
  </si>
  <si>
    <t>07C001_12</t>
  </si>
  <si>
    <t>CONSTRUCCION, AMPLIACION Y MEJORAMIENTO DE INFRAESTRUCTURA Y EDIFICIOS PUBLICOS</t>
  </si>
  <si>
    <t>07C001_13</t>
  </si>
  <si>
    <t>07C001_14</t>
  </si>
  <si>
    <t>07C001_15</t>
  </si>
  <si>
    <t>07C001_16</t>
  </si>
  <si>
    <t>07C001_17</t>
  </si>
  <si>
    <t>07C001_18</t>
  </si>
  <si>
    <t>07C001_19</t>
  </si>
  <si>
    <t>07C001_20</t>
  </si>
  <si>
    <t>CONSTRUCCION, AMPLIACION Y MEJORAMIENTO DE INFRAESTRUCTURA DE TRANSPORTE PUBLICO</t>
  </si>
  <si>
    <t>07C001_21</t>
  </si>
  <si>
    <t>07C001_22</t>
  </si>
  <si>
    <t>07C001_23</t>
  </si>
  <si>
    <t>07C001_24</t>
  </si>
  <si>
    <t>07C001_25</t>
  </si>
  <si>
    <t>07C001_26</t>
  </si>
  <si>
    <t>07C001_27</t>
  </si>
  <si>
    <t>07C001_28</t>
  </si>
  <si>
    <t>07C001_29</t>
  </si>
  <si>
    <t>AYUDAS POR AFECTACIONES DE OBRA PUBLICA</t>
  </si>
  <si>
    <t>07C001_30</t>
  </si>
  <si>
    <t>07C001_31</t>
  </si>
  <si>
    <t>07C001_32</t>
  </si>
  <si>
    <t>07C001_33</t>
  </si>
  <si>
    <t>07CD01_1</t>
  </si>
  <si>
    <t>PRODUCCION Y COMERCIALIZACION DE MEZCLAS ASFALTICAS</t>
  </si>
  <si>
    <t>07CD01_2</t>
  </si>
  <si>
    <t>07CD01_3</t>
  </si>
  <si>
    <t>07CD01_4</t>
  </si>
  <si>
    <t>07CD01_5</t>
  </si>
  <si>
    <t>07CD01_6</t>
  </si>
  <si>
    <t>07PDIF_1</t>
  </si>
  <si>
    <t>REHABILITACION, EQUIPAMIENTO Y CONSTRUCCION DE INFRAESTRUCTURA EDUCATIVA</t>
  </si>
  <si>
    <t>07PDIF_2</t>
  </si>
  <si>
    <t>07PDIF_3</t>
  </si>
  <si>
    <t>07PDIF_4</t>
  </si>
  <si>
    <t>07PDIF_5</t>
  </si>
  <si>
    <t>07PDIF_6</t>
  </si>
  <si>
    <t>07PDIF_7</t>
  </si>
  <si>
    <t>07PDIF_8</t>
  </si>
  <si>
    <t>07PDIS_1</t>
  </si>
  <si>
    <t>OPERACION DEL SISTEMA PARA LA SEGURIDAD DE LAS CONSTRUCCIONES DE LA CIUDAD DE MEXICO</t>
  </si>
  <si>
    <t>07PDIS_2</t>
  </si>
  <si>
    <t>07PDIS_3</t>
  </si>
  <si>
    <t>07PDIS_4</t>
  </si>
  <si>
    <t>07PDIS_5</t>
  </si>
  <si>
    <t>07PDIS_6</t>
  </si>
  <si>
    <t>07PDIS_7</t>
  </si>
  <si>
    <t>07PDIS_8</t>
  </si>
  <si>
    <t>07PDIS_9</t>
  </si>
  <si>
    <t>07PDIS_10</t>
  </si>
  <si>
    <t>08C001_1</t>
  </si>
  <si>
    <t>SERVICIOS INTEGRALES DE ASISTENCIA SOCIAL</t>
  </si>
  <si>
    <t>08C001_2</t>
  </si>
  <si>
    <t>08C001_3</t>
  </si>
  <si>
    <t>08C001_4</t>
  </si>
  <si>
    <t>08C001_5</t>
  </si>
  <si>
    <t>SERVIDORES DE LA CIUDAD</t>
  </si>
  <si>
    <t>08C001_6</t>
  </si>
  <si>
    <t>08C001_7</t>
  </si>
  <si>
    <t>08C001_8</t>
  </si>
  <si>
    <t>08C001_9</t>
  </si>
  <si>
    <t>ATENCION INTEGRAL PARA EL BIENESTAR DE LOS ADULTOS MAYORES</t>
  </si>
  <si>
    <t>08C001_10</t>
  </si>
  <si>
    <t>08C001_11</t>
  </si>
  <si>
    <t>08C001_12</t>
  </si>
  <si>
    <t>08C001_13</t>
  </si>
  <si>
    <t>08C001_14</t>
  </si>
  <si>
    <t>08C001_15</t>
  </si>
  <si>
    <t>08C001_16</t>
  </si>
  <si>
    <t>08C001_17</t>
  </si>
  <si>
    <t>08C001_18</t>
  </si>
  <si>
    <t>PROGRAMA MEJORAMIENTO BARRIAL Y COMUNITARIO, TEQUIO BARRIO</t>
  </si>
  <si>
    <t>08C001_19</t>
  </si>
  <si>
    <t>08C001_20</t>
  </si>
  <si>
    <t>ATENCION SOCIAL INMEDIATA A POBLACIONES PRIORITARIAS (ASIPP)</t>
  </si>
  <si>
    <t>08C001_21</t>
  </si>
  <si>
    <t>08C001_22</t>
  </si>
  <si>
    <t>COMEDORES PARA EL BIENESTAR</t>
  </si>
  <si>
    <t>08C001_23</t>
  </si>
  <si>
    <t>08PDCP_1</t>
  </si>
  <si>
    <t>08PDCP_2</t>
  </si>
  <si>
    <t>08PDCP_3</t>
  </si>
  <si>
    <t>08PDCP_4</t>
  </si>
  <si>
    <t>08PDCP_5</t>
  </si>
  <si>
    <t>POLITICAS PARA LA PREVENCION Y COMBATE A LA DISCRIMINACION</t>
  </si>
  <si>
    <t>08PDCP_6</t>
  </si>
  <si>
    <t>08PDCP_7</t>
  </si>
  <si>
    <t>08PDCP_8</t>
  </si>
  <si>
    <t>08PDCP_9</t>
  </si>
  <si>
    <t>08PDCP_10</t>
  </si>
  <si>
    <t>APOYOS PARA PROMOVER LA IGUALDAD Y NO DISCRIMINACION</t>
  </si>
  <si>
    <t>08PDCP_11</t>
  </si>
  <si>
    <t>08PDCP_12</t>
  </si>
  <si>
    <t>08PDCP_13</t>
  </si>
  <si>
    <t>08PDDF_1</t>
  </si>
  <si>
    <t>SERVICIOS SOCIALES PARA EL BIENESTAR DE LA INFANCIA Y LA ADOLESCENCIA</t>
  </si>
  <si>
    <t>08PDDF_2</t>
  </si>
  <si>
    <t>08PDDF_3</t>
  </si>
  <si>
    <t>08PDDF_4</t>
  </si>
  <si>
    <t>SERVICIOS DE PROTECCION INFANTIL Y ADOLESCENTE</t>
  </si>
  <si>
    <t>08PDDF_5</t>
  </si>
  <si>
    <t>08PDDF_6</t>
  </si>
  <si>
    <t>08PDDF_7</t>
  </si>
  <si>
    <t>08PDDF_8</t>
  </si>
  <si>
    <t>08PDDF_9</t>
  </si>
  <si>
    <t>SERVICIOS ESPECIALES PARA PERSONAS CON DISCAPACIDAD</t>
  </si>
  <si>
    <t>08PDDF_10</t>
  </si>
  <si>
    <t>08PDDF_11</t>
  </si>
  <si>
    <t>08PDDF_12</t>
  </si>
  <si>
    <t>08PDDF_13</t>
  </si>
  <si>
    <t>SERVICIOS ASISTENCIALES A PERSONAS VULNERABLES</t>
  </si>
  <si>
    <t>08PDDF_14</t>
  </si>
  <si>
    <t>08PDDF_15</t>
  </si>
  <si>
    <t>08PDDF_16</t>
  </si>
  <si>
    <t>08PDDF_17</t>
  </si>
  <si>
    <t>08PDDF_18</t>
  </si>
  <si>
    <t>08PDDF_19</t>
  </si>
  <si>
    <t>08PDDF_20</t>
  </si>
  <si>
    <t>COINVERSION PARA LA INCLUSION Y EL BIENESTAR SOCIAL</t>
  </si>
  <si>
    <t>08PDDF_21</t>
  </si>
  <si>
    <t>08PDDF_22</t>
  </si>
  <si>
    <t>08PDDF_23</t>
  </si>
  <si>
    <t>08PDDF_24</t>
  </si>
  <si>
    <t>08PDDF_25</t>
  </si>
  <si>
    <t>PROGRAMA ALIMENTOS ESCOLARES</t>
  </si>
  <si>
    <t>08PDDF_26</t>
  </si>
  <si>
    <t>08PDDF_27</t>
  </si>
  <si>
    <t>CENTROS PARA EL DESARROLLO INFANTIL</t>
  </si>
  <si>
    <t>08PDDF_28</t>
  </si>
  <si>
    <t>08PDDF_29</t>
  </si>
  <si>
    <t>08PDDF_30</t>
  </si>
  <si>
    <t>APOYO A PERSONAS QUE PERDIERON ALGUN FAMILIAR EN EL SISMO DEL 19 DE SEPTIEMBRE DE 2017</t>
  </si>
  <si>
    <t>08PDDF_31</t>
  </si>
  <si>
    <t>08PDDF_32</t>
  </si>
  <si>
    <t>FOMENTO AL AUTOEMPLEO Y SOCIEDADES COOPERATIVAS</t>
  </si>
  <si>
    <t>08PDDF_33</t>
  </si>
  <si>
    <t>08PDDF_34</t>
  </si>
  <si>
    <t>08PDDF_35</t>
  </si>
  <si>
    <t>08PDDF_36</t>
  </si>
  <si>
    <t>08PDII_1</t>
  </si>
  <si>
    <t>08PDII_2</t>
  </si>
  <si>
    <t>08PDII_3</t>
  </si>
  <si>
    <t>08PDII_4</t>
  </si>
  <si>
    <t>08PDII_5</t>
  </si>
  <si>
    <t>08PDII_6</t>
  </si>
  <si>
    <t>08PDII_7</t>
  </si>
  <si>
    <t>08PDII_8</t>
  </si>
  <si>
    <t>08PDII_9</t>
  </si>
  <si>
    <t>08PDII_10</t>
  </si>
  <si>
    <t>PLANEACION, SEGUIMIENTO Y EVALUACION A POLITICAS PUBLICAS PARA EL DESARROLLO DE LAS PERSONAS CON DISCAPACIDAD</t>
  </si>
  <si>
    <t>08PDII_11</t>
  </si>
  <si>
    <t>08PDII_12</t>
  </si>
  <si>
    <t>08PDII_13</t>
  </si>
  <si>
    <t>08PDIJ_1</t>
  </si>
  <si>
    <t>ACTIVIDADES CULTURALES, RECREATIVAS Y DEPORTIVAS PARA JOVENES</t>
  </si>
  <si>
    <t>08PDIJ_2</t>
  </si>
  <si>
    <t>08PDIJ_3</t>
  </si>
  <si>
    <t>08PDIJ_4</t>
  </si>
  <si>
    <t>08PDIJ_5</t>
  </si>
  <si>
    <t>08PDIJ_6</t>
  </si>
  <si>
    <t>08PDIJ_7</t>
  </si>
  <si>
    <t>08PDIJ_8</t>
  </si>
  <si>
    <t>08PDIJ_9</t>
  </si>
  <si>
    <t>APOYOS PARA EL DESARROLLO INTEGRAL DE LOS JOVENES</t>
  </si>
  <si>
    <t>08PDIJ_10</t>
  </si>
  <si>
    <t>08PDIJ_11</t>
  </si>
  <si>
    <t>LOS JOVENES UNEN AL BARRIO</t>
  </si>
  <si>
    <t>08PDIJ_12</t>
  </si>
  <si>
    <t>08PDPS_1</t>
  </si>
  <si>
    <t>08PDPS_2</t>
  </si>
  <si>
    <t>08PDPS_3</t>
  </si>
  <si>
    <t>08PDPS_4</t>
  </si>
  <si>
    <t>08PDPS_5</t>
  </si>
  <si>
    <t>RESCATE INNOVADOR Y PARTICIPATIVO EN UNIDADES HABITACIONALES</t>
  </si>
  <si>
    <t>08PDPS_6</t>
  </si>
  <si>
    <t>08PDPS_7</t>
  </si>
  <si>
    <t>08PDPS_8</t>
  </si>
  <si>
    <t>08PDPS_9</t>
  </si>
  <si>
    <t>09C001_1</t>
  </si>
  <si>
    <t>FORTALECIMIENTO DE ACCIONES PARA EL BIENESTAR SOCIAL</t>
  </si>
  <si>
    <t>09C001_2</t>
  </si>
  <si>
    <t>09C001_3</t>
  </si>
  <si>
    <t>GESTION DEL PATRIMONIO INMOBILIARIO DE LA CIUDAD DE MEXICO</t>
  </si>
  <si>
    <t>09C001_4</t>
  </si>
  <si>
    <t>09C001_5</t>
  </si>
  <si>
    <t>09C001_6</t>
  </si>
  <si>
    <t>09C001_7</t>
  </si>
  <si>
    <t>09C001_8</t>
  </si>
  <si>
    <t>09C001_9</t>
  </si>
  <si>
    <t>09C001_10</t>
  </si>
  <si>
    <t>09C001_11</t>
  </si>
  <si>
    <t>INTEGRACION DE SERVICIOS TECNOLOGICOS E INFORMATICOS</t>
  </si>
  <si>
    <t>09C001_12</t>
  </si>
  <si>
    <t>09C001_13</t>
  </si>
  <si>
    <t>09C001_14</t>
  </si>
  <si>
    <t>09C001_15</t>
  </si>
  <si>
    <t>09C001_16</t>
  </si>
  <si>
    <t>MEJORA DE LA FUNCION PUBLICA PARA EL BUEN GOBIERNO</t>
  </si>
  <si>
    <t>09C001_17</t>
  </si>
  <si>
    <t>09C001_18</t>
  </si>
  <si>
    <t>DISEÑO DE LA POLITICA DE EGRESOS</t>
  </si>
  <si>
    <t>09C001_19</t>
  </si>
  <si>
    <t>09C001_20</t>
  </si>
  <si>
    <t>09C001_21</t>
  </si>
  <si>
    <t>09C001_22</t>
  </si>
  <si>
    <t>09C001_23</t>
  </si>
  <si>
    <t>09C001_24</t>
  </si>
  <si>
    <t>09C001_25</t>
  </si>
  <si>
    <t>09C001_26</t>
  </si>
  <si>
    <t>09C001_27</t>
  </si>
  <si>
    <t>DISEÑO, COORDINACION Y OPERACION DE LA POLITICA FISCAL Y HACENDARIA</t>
  </si>
  <si>
    <t>09C001_28</t>
  </si>
  <si>
    <t>09C001_29</t>
  </si>
  <si>
    <t>09C001_30</t>
  </si>
  <si>
    <t>09C001_31</t>
  </si>
  <si>
    <t>09C001_32</t>
  </si>
  <si>
    <t>09C001_33</t>
  </si>
  <si>
    <t>09C001_34</t>
  </si>
  <si>
    <t>09C001_35</t>
  </si>
  <si>
    <t>09PDLR_1</t>
  </si>
  <si>
    <t>PRESTACIONES SOCIALES A JUBILADOS, PENSIONADOS Y PERSONAL ACTIVO</t>
  </si>
  <si>
    <t>09PDLR_2</t>
  </si>
  <si>
    <t>09PDLR_3</t>
  </si>
  <si>
    <t>09PDLR_4</t>
  </si>
  <si>
    <t>09PDLR_5</t>
  </si>
  <si>
    <t>09PDLR_6</t>
  </si>
  <si>
    <t>PAGO DE PENSIONES Y JUBILACIONES</t>
  </si>
  <si>
    <t>09PDLR_7</t>
  </si>
  <si>
    <t>09PDLR_8</t>
  </si>
  <si>
    <t>09PDLR_9</t>
  </si>
  <si>
    <t>09PDLR_10</t>
  </si>
  <si>
    <t>09PDLR_11</t>
  </si>
  <si>
    <t>09PDLR_12</t>
  </si>
  <si>
    <t>09PDPA_1</t>
  </si>
  <si>
    <t>Brindar servicios médicos de primer, segundo y tercer nivel</t>
  </si>
  <si>
    <t>09PDPA_2</t>
  </si>
  <si>
    <t>09PDPA_3</t>
  </si>
  <si>
    <t>09PDPA_4</t>
  </si>
  <si>
    <t>09PDPA_5</t>
  </si>
  <si>
    <t>09PDPA_6</t>
  </si>
  <si>
    <t>09PDPA_7</t>
  </si>
  <si>
    <t>09PDPA_8</t>
  </si>
  <si>
    <t>09PDPA_9</t>
  </si>
  <si>
    <t>09PDPP_1</t>
  </si>
  <si>
    <t>09PDPP_2</t>
  </si>
  <si>
    <t>09PDPP_3</t>
  </si>
  <si>
    <t>09PDPP_4</t>
  </si>
  <si>
    <t>09PDPP_5</t>
  </si>
  <si>
    <t>09PDPP_6</t>
  </si>
  <si>
    <t>09PDPP_7</t>
  </si>
  <si>
    <t>09PDPP_8</t>
  </si>
  <si>
    <t>09PDPP_9</t>
  </si>
  <si>
    <t>09PDPP_10</t>
  </si>
  <si>
    <t>09PECM_1</t>
  </si>
  <si>
    <t>SERVICIOS DE IMPRENTA DE LA CIUDAD DE MEXICO</t>
  </si>
  <si>
    <t>09PECM_2</t>
  </si>
  <si>
    <t>09PECM_3</t>
  </si>
  <si>
    <t>09PECM_4</t>
  </si>
  <si>
    <t>09PECM_5</t>
  </si>
  <si>
    <t>09PECM_6</t>
  </si>
  <si>
    <t>09PESM_1</t>
  </si>
  <si>
    <t>SERVICIOS INTEGRALES METROPOLITANOS</t>
  </si>
  <si>
    <t>09PESM_2</t>
  </si>
  <si>
    <t>09PESM_3</t>
  </si>
  <si>
    <t>09PESM_4</t>
  </si>
  <si>
    <t>09PESM_5</t>
  </si>
  <si>
    <t>09PESM_6</t>
  </si>
  <si>
    <t>09PESM_7</t>
  </si>
  <si>
    <t>09PFCH_1</t>
  </si>
  <si>
    <t>09PFCH_2</t>
  </si>
  <si>
    <t>09PFCH_3</t>
  </si>
  <si>
    <t>09PFCH_4</t>
  </si>
  <si>
    <t>09PFCH_5</t>
  </si>
  <si>
    <t>09PFCH_6</t>
  </si>
  <si>
    <t>09PFCH_7</t>
  </si>
  <si>
    <t>09PFCH_8</t>
  </si>
  <si>
    <t>09PFCH_9</t>
  </si>
  <si>
    <t>09PFCH_10</t>
  </si>
  <si>
    <t>09PFCH_11</t>
  </si>
  <si>
    <t>09PFCH_12</t>
  </si>
  <si>
    <t>09PFCH_13</t>
  </si>
  <si>
    <t>09PFCH_14</t>
  </si>
  <si>
    <t>09PFRC_1</t>
  </si>
  <si>
    <t>RECUPERACION OPTIMA DE LOS CREDITOS</t>
  </si>
  <si>
    <t>09PFRC_2</t>
  </si>
  <si>
    <t>09PFRC_3</t>
  </si>
  <si>
    <t>09PFRC_4</t>
  </si>
  <si>
    <t>09PFRC_5</t>
  </si>
  <si>
    <t>10C001_1</t>
  </si>
  <si>
    <t>SERVICIOS INTEGRALES DE MOVILIDAD PUBLICA Y PRIVADA</t>
  </si>
  <si>
    <t>10C001_2</t>
  </si>
  <si>
    <t>10C001_3</t>
  </si>
  <si>
    <t>10C001_4</t>
  </si>
  <si>
    <t>10C001_5</t>
  </si>
  <si>
    <t>10C001_6</t>
  </si>
  <si>
    <t>SERVICIOS INTEGRALES DE MOVILIDAD PARA CICLISTAS Y PEATONES</t>
  </si>
  <si>
    <t>10C001_7</t>
  </si>
  <si>
    <t>10C001_8</t>
  </si>
  <si>
    <t>10C001_9</t>
  </si>
  <si>
    <t>10C001_10</t>
  </si>
  <si>
    <t>10C001_11</t>
  </si>
  <si>
    <t>10C001_12</t>
  </si>
  <si>
    <t>10C001_13</t>
  </si>
  <si>
    <t>10P0AC_1</t>
  </si>
  <si>
    <t>10P0AC_2</t>
  </si>
  <si>
    <t>10P0AC_3</t>
  </si>
  <si>
    <t>10P0TP_1</t>
  </si>
  <si>
    <t>ACCIONES PARA MEJORAR EL SERVICIO DE TRANSPORTE PUBLICO, ASI COMO LA INFRAESTRUCTURA ASOCIADA</t>
  </si>
  <si>
    <t>10P0TP_2</t>
  </si>
  <si>
    <t>10P0TP_3</t>
  </si>
  <si>
    <t>10PDMB_1</t>
  </si>
  <si>
    <t>OPERACION Y MANTENIMIENTO DEL TRANSPORTE PUBLICO MASIVO, CONCESIONADO Y ALTERNO</t>
  </si>
  <si>
    <t>10PDMB_2</t>
  </si>
  <si>
    <t>10PDMB_3</t>
  </si>
  <si>
    <t>10PDMB_4</t>
  </si>
  <si>
    <t>10PDMB_5</t>
  </si>
  <si>
    <t>10PDMB_6</t>
  </si>
  <si>
    <t>10PDMB_7</t>
  </si>
  <si>
    <t>10PDMB_8</t>
  </si>
  <si>
    <t>10PDMB_9</t>
  </si>
  <si>
    <t>10PDMB_10</t>
  </si>
  <si>
    <t>10PDMB_11</t>
  </si>
  <si>
    <t>10PDME_1</t>
  </si>
  <si>
    <t>10PDME_2</t>
  </si>
  <si>
    <t>10PDME_3</t>
  </si>
  <si>
    <t>10PDME_4</t>
  </si>
  <si>
    <t>10PDME_5</t>
  </si>
  <si>
    <t>10PDME_6</t>
  </si>
  <si>
    <t>10PDME_7</t>
  </si>
  <si>
    <t>10PDME_8</t>
  </si>
  <si>
    <t>10PDME_9</t>
  </si>
  <si>
    <t>10PDME_10</t>
  </si>
  <si>
    <t>10PDME_11</t>
  </si>
  <si>
    <t>10PDME_12</t>
  </si>
  <si>
    <t>10PDME_13</t>
  </si>
  <si>
    <t>10PDME_14</t>
  </si>
  <si>
    <t>10PDME_15</t>
  </si>
  <si>
    <t>10PDME_16</t>
  </si>
  <si>
    <t>CONVENIOS PARA LA MODERNIZACION DE SISTEMAS DE MOVILIDAD Y TRANSPORTE</t>
  </si>
  <si>
    <t>10PDOR_1</t>
  </si>
  <si>
    <t>REGULACION DE CORREDORES DE TRANSPORTE PUBLICO Y CENTROS DE TRANSFERENCIA MODAL</t>
  </si>
  <si>
    <t>10PDOR_2</t>
  </si>
  <si>
    <t>10PDOR_3</t>
  </si>
  <si>
    <t>10PDOR_4</t>
  </si>
  <si>
    <t>10PDOR_5</t>
  </si>
  <si>
    <t>10PDOR_6</t>
  </si>
  <si>
    <t>10PDOR_7</t>
  </si>
  <si>
    <t>10PDOR_8</t>
  </si>
  <si>
    <t>10PDOR_9</t>
  </si>
  <si>
    <t>10PDOR_10</t>
  </si>
  <si>
    <t>10PDOR_11</t>
  </si>
  <si>
    <t>10PDRT_1</t>
  </si>
  <si>
    <t>10PDRT_2</t>
  </si>
  <si>
    <t>10PDRT_3</t>
  </si>
  <si>
    <t>10PDRT_4</t>
  </si>
  <si>
    <t>10PDRT_5</t>
  </si>
  <si>
    <t>10PDRT_6</t>
  </si>
  <si>
    <t>10PDRT_7</t>
  </si>
  <si>
    <t>10PDRT_8</t>
  </si>
  <si>
    <t>10PDRT_9</t>
  </si>
  <si>
    <t>10PDRT_10</t>
  </si>
  <si>
    <t>10PDRT_11</t>
  </si>
  <si>
    <t>10PDRT_12</t>
  </si>
  <si>
    <t>10PDRT_13</t>
  </si>
  <si>
    <t>10PDRT_14</t>
  </si>
  <si>
    <t>10PDRT_15</t>
  </si>
  <si>
    <t>10PDRT_16</t>
  </si>
  <si>
    <t>10PDRT_17</t>
  </si>
  <si>
    <t>10PDTE_1</t>
  </si>
  <si>
    <t>10PDTE_2</t>
  </si>
  <si>
    <t>10PDTE_3</t>
  </si>
  <si>
    <t>10PDTE_4</t>
  </si>
  <si>
    <t>10PDTE_5</t>
  </si>
  <si>
    <t>10PDTE_6</t>
  </si>
  <si>
    <t>11C001_1</t>
  </si>
  <si>
    <t>SISTEMA PENITENCIARIO</t>
  </si>
  <si>
    <t>11C001_2</t>
  </si>
  <si>
    <t>11C001_3</t>
  </si>
  <si>
    <t>11C001_4</t>
  </si>
  <si>
    <t>11C001_5</t>
  </si>
  <si>
    <t>11C001_6</t>
  </si>
  <si>
    <t>PREVENCION DEL DELITO Y SEGURIDAD CIUDADANA</t>
  </si>
  <si>
    <t>11C001_7</t>
  </si>
  <si>
    <t>11C001_8</t>
  </si>
  <si>
    <t>11C001_9</t>
  </si>
  <si>
    <t>11C001_10</t>
  </si>
  <si>
    <t>11C001_11</t>
  </si>
  <si>
    <t>11C001_12</t>
  </si>
  <si>
    <t>11C001_13</t>
  </si>
  <si>
    <t>ATENCION A PERSONAS SUJETAS AL SISTEMA INTEGRAL DE JUSTICIA PARA ADOLESCENTES</t>
  </si>
  <si>
    <t>11C001_14</t>
  </si>
  <si>
    <t>11C001_15</t>
  </si>
  <si>
    <t>CONSTRUCCION, MANTENIMIENTO Y OPERACION DE LA INFRAESTRUCTURA DEL SISTEMA PENITENCIARIO</t>
  </si>
  <si>
    <t>11C001_16</t>
  </si>
  <si>
    <t>11C001_17</t>
  </si>
  <si>
    <t>11C001_18</t>
  </si>
  <si>
    <t>11C001_19</t>
  </si>
  <si>
    <t>11C001_20</t>
  </si>
  <si>
    <t>11C001_21</t>
  </si>
  <si>
    <t>11C001_22</t>
  </si>
  <si>
    <t>ACCIONES DEL CONCEJO CIUDADANO PARA LA SEGURIDAD Y JUSTICIA</t>
  </si>
  <si>
    <t>11CD01_1</t>
  </si>
  <si>
    <t>FORMACION DE ASPIRANTES A POLICIAS</t>
  </si>
  <si>
    <t>11CD01_2</t>
  </si>
  <si>
    <t>PROFESIONALIZACION POLICIAL</t>
  </si>
  <si>
    <t>11CD01_3</t>
  </si>
  <si>
    <t>11CD01_4</t>
  </si>
  <si>
    <t>11CD01_5</t>
  </si>
  <si>
    <t>11CD01_6</t>
  </si>
  <si>
    <t>11CD01_7</t>
  </si>
  <si>
    <t>11CD01_8</t>
  </si>
  <si>
    <t>APOYOS PARA LA FORMACION POLICIAL</t>
  </si>
  <si>
    <t>11CD02_1</t>
  </si>
  <si>
    <t>11CD02_2</t>
  </si>
  <si>
    <t>11CD02_3</t>
  </si>
  <si>
    <t>11CD02_4</t>
  </si>
  <si>
    <t>11CD02_5</t>
  </si>
  <si>
    <t>11CD02_6</t>
  </si>
  <si>
    <t>11CD03_1</t>
  </si>
  <si>
    <t>11CD03_2</t>
  </si>
  <si>
    <t>11CD03_3</t>
  </si>
  <si>
    <t>11CD03_4</t>
  </si>
  <si>
    <t>11CD03_5</t>
  </si>
  <si>
    <t>13C001_1</t>
  </si>
  <si>
    <t>13C001_2</t>
  </si>
  <si>
    <t>13C001_3</t>
  </si>
  <si>
    <t>13C001_4</t>
  </si>
  <si>
    <t>13C001_5</t>
  </si>
  <si>
    <t>13C001_6</t>
  </si>
  <si>
    <t>FISCALIZACION A LA GESTION PUBLICA.</t>
  </si>
  <si>
    <t>13C001_7</t>
  </si>
  <si>
    <t>13C001_8</t>
  </si>
  <si>
    <t>13C001_9</t>
  </si>
  <si>
    <t>13C001_10</t>
  </si>
  <si>
    <t>13C001_11</t>
  </si>
  <si>
    <t>13C001_12</t>
  </si>
  <si>
    <t>13C001_13</t>
  </si>
  <si>
    <t>13C001_14</t>
  </si>
  <si>
    <t>SEGUIMIENTO A LA POLITICA DE LEGALIDAD</t>
  </si>
  <si>
    <t>13C001_15</t>
  </si>
  <si>
    <t>13C001_16</t>
  </si>
  <si>
    <t>13C001_17</t>
  </si>
  <si>
    <t>13PDEA_1</t>
  </si>
  <si>
    <t>13PDEA_2</t>
  </si>
  <si>
    <t>13PDEA_3</t>
  </si>
  <si>
    <t>13PDEA_4</t>
  </si>
  <si>
    <t>13PDEA_5</t>
  </si>
  <si>
    <t>13PDEA_6</t>
  </si>
  <si>
    <t>PROFESIONALIZACION DE FUNCIONARIOS PUBLICOS E INVESTIGACION APLICADA A LA ADMINISTRACION PUBLICA</t>
  </si>
  <si>
    <t>13PDEA_7</t>
  </si>
  <si>
    <t>13PDEA_8</t>
  </si>
  <si>
    <t>13PDEA_9</t>
  </si>
  <si>
    <t>13PDVA_1</t>
  </si>
  <si>
    <t>VERIFICACION ADMINISTRATIVA</t>
  </si>
  <si>
    <t>13PDVA_2</t>
  </si>
  <si>
    <t>13PDVA_3</t>
  </si>
  <si>
    <t>13PDVA_4</t>
  </si>
  <si>
    <t>13PDVA_5</t>
  </si>
  <si>
    <t>13PDVA_6</t>
  </si>
  <si>
    <t>13PDVA_7</t>
  </si>
  <si>
    <t>13PDVA_8</t>
  </si>
  <si>
    <t>13PDVA_9</t>
  </si>
  <si>
    <t>13PDVA_10</t>
  </si>
  <si>
    <t>15C006_1</t>
  </si>
  <si>
    <t>OTROS SUBSIDIOS</t>
  </si>
  <si>
    <t>15C006_2</t>
  </si>
  <si>
    <t>16C000_1</t>
  </si>
  <si>
    <t>SERVICIO DE LA DEUDA</t>
  </si>
  <si>
    <t>16C000_2</t>
  </si>
  <si>
    <t>DEVOLUCION DE INGRESOS PERCIBIDOS INDEBIDAMENTE</t>
  </si>
  <si>
    <t>25C001_1</t>
  </si>
  <si>
    <t>PRESTACION DE SERVICIOS JURIDICOS EN EL AMBITO PUBLICO</t>
  </si>
  <si>
    <t>25C001_2</t>
  </si>
  <si>
    <t>25C001_3</t>
  </si>
  <si>
    <t>25C001_4</t>
  </si>
  <si>
    <t>25C001_5</t>
  </si>
  <si>
    <t>25C001_6</t>
  </si>
  <si>
    <t>25C001_7</t>
  </si>
  <si>
    <t>25C001_8</t>
  </si>
  <si>
    <t>25C001_9</t>
  </si>
  <si>
    <t>25C001_10</t>
  </si>
  <si>
    <t>25C001_11</t>
  </si>
  <si>
    <t>25C001_12</t>
  </si>
  <si>
    <t>25C001_13</t>
  </si>
  <si>
    <t>CONSEJERIA Y ASUNTOS LEGALES</t>
  </si>
  <si>
    <t>25C001_14</t>
  </si>
  <si>
    <t>25C001_15</t>
  </si>
  <si>
    <t>25C001_16</t>
  </si>
  <si>
    <t>25C001_17</t>
  </si>
  <si>
    <t>26C001_1</t>
  </si>
  <si>
    <t>ATENCION MEDICA A PERSONAS PRIVADAS DE SU LIBERTAD Y EN PROCEDIMIENTO LEGAL</t>
  </si>
  <si>
    <t>26C001_2</t>
  </si>
  <si>
    <t>26C001_3</t>
  </si>
  <si>
    <t>26C001_4</t>
  </si>
  <si>
    <t>26C001_5</t>
  </si>
  <si>
    <t>26C001_6</t>
  </si>
  <si>
    <t>26C001_7</t>
  </si>
  <si>
    <t>26C001_8</t>
  </si>
  <si>
    <t>26C001_9</t>
  </si>
  <si>
    <t>26C001_10</t>
  </si>
  <si>
    <t>ATENCION MEDICA DE SEGUNDO NIVEL</t>
  </si>
  <si>
    <t>26C001_11</t>
  </si>
  <si>
    <t>26C001_12</t>
  </si>
  <si>
    <t>26C001_13</t>
  </si>
  <si>
    <t>26C001_14</t>
  </si>
  <si>
    <t>26C001_15</t>
  </si>
  <si>
    <t>26C001_16</t>
  </si>
  <si>
    <t>26C001_17</t>
  </si>
  <si>
    <t>26C001_18</t>
  </si>
  <si>
    <t>ATENCION INTEGRAL DE LA SALUD PARA LA MUJER</t>
  </si>
  <si>
    <t>26C001_19</t>
  </si>
  <si>
    <t>26C001_20</t>
  </si>
  <si>
    <t>26C001_21</t>
  </si>
  <si>
    <t>26C001_22</t>
  </si>
  <si>
    <t>26C001_23</t>
  </si>
  <si>
    <t>26C001_24</t>
  </si>
  <si>
    <t>26C001_25</t>
  </si>
  <si>
    <t>26C001_26</t>
  </si>
  <si>
    <t>PREVENCION DE ENFERMEDADES Y PROMOCION A LA SALUD PARA EL BIENESTAR</t>
  </si>
  <si>
    <t>26C001_27</t>
  </si>
  <si>
    <t>26C001_28</t>
  </si>
  <si>
    <t>26C001_29</t>
  </si>
  <si>
    <t>26C001_30</t>
  </si>
  <si>
    <t>26C001_31</t>
  </si>
  <si>
    <t>26C001_32</t>
  </si>
  <si>
    <t>26C001_33</t>
  </si>
  <si>
    <t>26C001_34</t>
  </si>
  <si>
    <t>26C001_35</t>
  </si>
  <si>
    <t>26CD01_1</t>
  </si>
  <si>
    <t>REGULACION SANITARIA EN ESTABLECIMIENTOS, PRODUCTOS, ACTIVIDADES, SERVICIOS Y PERSONAS</t>
  </si>
  <si>
    <t>26CD01_2</t>
  </si>
  <si>
    <t>26CD01_3</t>
  </si>
  <si>
    <t>26CD01_4</t>
  </si>
  <si>
    <t>26CD01_5</t>
  </si>
  <si>
    <t>26CD01_6</t>
  </si>
  <si>
    <t>26CD01_7</t>
  </si>
  <si>
    <t>26CD01_8</t>
  </si>
  <si>
    <t>26CD01_9</t>
  </si>
  <si>
    <t>26CD01_10</t>
  </si>
  <si>
    <t>26CD01_11</t>
  </si>
  <si>
    <t>26PDIA_1</t>
  </si>
  <si>
    <t>26PDIA_2</t>
  </si>
  <si>
    <t>26PDIA_3</t>
  </si>
  <si>
    <t>26PDIA_4</t>
  </si>
  <si>
    <t>26PDIA_5</t>
  </si>
  <si>
    <t>26PDIA_6</t>
  </si>
  <si>
    <t>26PDIA_7</t>
  </si>
  <si>
    <t>PLANEACION DE POLITICAS PUBLICAS PARA MEJORAR LA ATENCION DE LAS ADICCIONES</t>
  </si>
  <si>
    <t>26PDIA_8</t>
  </si>
  <si>
    <t>26PDIA_9</t>
  </si>
  <si>
    <t>26PDIA_10</t>
  </si>
  <si>
    <t>26PDIA_11</t>
  </si>
  <si>
    <t>26PDSP_1</t>
  </si>
  <si>
    <t>SERVICIOS DE SALUD DEL PRIMER NIVEL</t>
  </si>
  <si>
    <t>26PDSP_2</t>
  </si>
  <si>
    <t>26PDSP_3</t>
  </si>
  <si>
    <t>26PDSP_4</t>
  </si>
  <si>
    <t>26PDSP_5</t>
  </si>
  <si>
    <t>26PDSP_6</t>
  </si>
  <si>
    <t>26PDSP_7</t>
  </si>
  <si>
    <t>26PDSP_8</t>
  </si>
  <si>
    <t>26PDSP_9</t>
  </si>
  <si>
    <t>31C000_1</t>
  </si>
  <si>
    <t>FORTALECIMIENTO DE LA CULTURA Y LAS ARTES</t>
  </si>
  <si>
    <t>31C000_2</t>
  </si>
  <si>
    <t>31C000_3</t>
  </si>
  <si>
    <t>31C000_4</t>
  </si>
  <si>
    <t>31C000_5</t>
  </si>
  <si>
    <t>31C000_6</t>
  </si>
  <si>
    <t>31C000_7</t>
  </si>
  <si>
    <t>31C000_8</t>
  </si>
  <si>
    <t>31C000_9</t>
  </si>
  <si>
    <t>31C000_10</t>
  </si>
  <si>
    <t>31C000_11</t>
  </si>
  <si>
    <t>31C000_12</t>
  </si>
  <si>
    <t>31C000_13</t>
  </si>
  <si>
    <t>COLECTIVOS CULTURALES COMUNITARIOS CIUDAD DE MEXICO</t>
  </si>
  <si>
    <t>31C000_14</t>
  </si>
  <si>
    <t>31C000_15</t>
  </si>
  <si>
    <t>31C000_16</t>
  </si>
  <si>
    <t>PROMOTORES CULTURALES CIUDAD DE MEXICO</t>
  </si>
  <si>
    <t>31C000_17</t>
  </si>
  <si>
    <t>31C000_18</t>
  </si>
  <si>
    <t>TALLERES DE ARTES Y OFICIOS COMUNITARIOS</t>
  </si>
  <si>
    <t>31C000_19</t>
  </si>
  <si>
    <t>31C000_20</t>
  </si>
  <si>
    <t>FINANCIAMIENTO Y PROMOCION DE PROYECTOS CULTURALES Y ARTISTICOS</t>
  </si>
  <si>
    <t>31C000_21</t>
  </si>
  <si>
    <t>31PDMP_1</t>
  </si>
  <si>
    <t>PRODUCCION DE CONTENIDO CULTURAL Y ARTISTICO</t>
  </si>
  <si>
    <t>31PDMP_2</t>
  </si>
  <si>
    <t>31PDMP_3</t>
  </si>
  <si>
    <t>31PDMP_4</t>
  </si>
  <si>
    <t>31PDMP_5</t>
  </si>
  <si>
    <t>31PDMP_6</t>
  </si>
  <si>
    <t>31PDMP_7</t>
  </si>
  <si>
    <t>31PFMA_1</t>
  </si>
  <si>
    <t>OPERACION DE MUSEOS</t>
  </si>
  <si>
    <t>31PFMA_2</t>
  </si>
  <si>
    <t>31PFMA_3</t>
  </si>
  <si>
    <t>31PFMA_4</t>
  </si>
  <si>
    <t>31PFMA_5</t>
  </si>
  <si>
    <t>31PFMA_6</t>
  </si>
  <si>
    <t>31PFMA_7</t>
  </si>
  <si>
    <t>31PFMA_8</t>
  </si>
  <si>
    <t>31PFMA_9</t>
  </si>
  <si>
    <t>31PFMA_10</t>
  </si>
  <si>
    <t>31PFME_1</t>
  </si>
  <si>
    <t>31PFME_2</t>
  </si>
  <si>
    <t>31PFME_3</t>
  </si>
  <si>
    <t>31PFME_4</t>
  </si>
  <si>
    <t>31PFME_5</t>
  </si>
  <si>
    <t>31PFME_6</t>
  </si>
  <si>
    <t>31PFME_7</t>
  </si>
  <si>
    <t>31PFME_8</t>
  </si>
  <si>
    <t>31PFPC_1</t>
  </si>
  <si>
    <t>31PFPC_2</t>
  </si>
  <si>
    <t>31PFPC_3</t>
  </si>
  <si>
    <t>31PFPC_4</t>
  </si>
  <si>
    <t>31PFPC_5</t>
  </si>
  <si>
    <t>APOYO A LA PRODUCCION Y SERVICIOS FILMICOS Y CINEMATOGRAFICOS</t>
  </si>
  <si>
    <t>31PFPC_6</t>
  </si>
  <si>
    <t>31PFPC_7</t>
  </si>
  <si>
    <t>33C001_1</t>
  </si>
  <si>
    <t>SUPERVISION, PROMOCION Y DEFENSORIA JURIDICA DE LOS DERECHOS LABORALES</t>
  </si>
  <si>
    <t>33C001_2</t>
  </si>
  <si>
    <t>33C001_3</t>
  </si>
  <si>
    <t>33C001_4</t>
  </si>
  <si>
    <t>33C001_5</t>
  </si>
  <si>
    <t>33C001_6</t>
  </si>
  <si>
    <t>33C001_7</t>
  </si>
  <si>
    <t>33C001_8</t>
  </si>
  <si>
    <t>Asesorías en materia de condiciones materiales</t>
  </si>
  <si>
    <t>33C001_9</t>
  </si>
  <si>
    <t>33C001_10</t>
  </si>
  <si>
    <t>33C001_11</t>
  </si>
  <si>
    <t>33C001_12</t>
  </si>
  <si>
    <t>33C001_13</t>
  </si>
  <si>
    <t>33C001_14</t>
  </si>
  <si>
    <t>33C001_15</t>
  </si>
  <si>
    <t>FOMENTO AL TRABAJO DIGNO</t>
  </si>
  <si>
    <t>33C001_16</t>
  </si>
  <si>
    <t>33C001_17</t>
  </si>
  <si>
    <t>33C001_18</t>
  </si>
  <si>
    <t>33C001_19</t>
  </si>
  <si>
    <t>FOMENTO, CONSTITUCION Y FORTALECIMIENTO DE LAS EMPRESAS SOCIALES Y SOLIDARIAS DE LA CIUDAD DE MEXICO (FOCOFESS)</t>
  </si>
  <si>
    <t>33C001_20</t>
  </si>
  <si>
    <t>33C001_21</t>
  </si>
  <si>
    <t>33C001_22</t>
  </si>
  <si>
    <t>SEGURO DE DESEMPLEO</t>
  </si>
  <si>
    <t>33C001_23</t>
  </si>
  <si>
    <t>33PDCL_1</t>
  </si>
  <si>
    <t>CONCILIACION LABORAL</t>
  </si>
  <si>
    <t>33PDCL_2</t>
  </si>
  <si>
    <t>33PDCL_3</t>
  </si>
  <si>
    <t>33PDCL_4</t>
  </si>
  <si>
    <t>33PDIT_1</t>
  </si>
  <si>
    <t>CAPACITACION A LA POBLACION OCUPADA Y DESOCUPADA DE LA CIUDAD DE MEXICO</t>
  </si>
  <si>
    <t>33PDIT_2</t>
  </si>
  <si>
    <t>33PDIT_3</t>
  </si>
  <si>
    <t>33PDIT_4</t>
  </si>
  <si>
    <t>33PDIT_5</t>
  </si>
  <si>
    <t>33PDIT_6</t>
  </si>
  <si>
    <t>33PDIT_7</t>
  </si>
  <si>
    <t>33PDIT_8</t>
  </si>
  <si>
    <t>33PDIT_9</t>
  </si>
  <si>
    <t>34C001_1</t>
  </si>
  <si>
    <t>34C001_2</t>
  </si>
  <si>
    <t>34C001_3</t>
  </si>
  <si>
    <t>34C001_4</t>
  </si>
  <si>
    <t>34C001_5</t>
  </si>
  <si>
    <t>GESTION INTEGRAL DE RIESGOS, ATENCION A SINIESTROS, EMERGENCIAS Y DESASTRES</t>
  </si>
  <si>
    <t>34C001_6</t>
  </si>
  <si>
    <t>34C001_7</t>
  </si>
  <si>
    <t>34C001_8</t>
  </si>
  <si>
    <t>34PDHB_1</t>
  </si>
  <si>
    <t>34PDHB_2</t>
  </si>
  <si>
    <t>34PDHB_3</t>
  </si>
  <si>
    <t>34PDHB_4</t>
  </si>
  <si>
    <t>34PDHB_5</t>
  </si>
  <si>
    <t>35C001_1</t>
  </si>
  <si>
    <t>DESARROLLO DE LOS PUEBLOS Y BARRIOS ORIGINARIOS Y COMUNIDADES INDIGENAS RESIDENTES</t>
  </si>
  <si>
    <t>35C001_2</t>
  </si>
  <si>
    <t>35C001_3</t>
  </si>
  <si>
    <t>35C001_4</t>
  </si>
  <si>
    <t>35C001_5</t>
  </si>
  <si>
    <t>35C001_6</t>
  </si>
  <si>
    <t>35C001_7</t>
  </si>
  <si>
    <t>35C001_8</t>
  </si>
  <si>
    <t>35C001_9</t>
  </si>
  <si>
    <t>35C001_10</t>
  </si>
  <si>
    <t>OTORGAMIENTO DE AYUDAS SOCIALES PARA PUEBLOS, BARRIOS Y COMUNIDADES INDIGENAS RESIDENTES</t>
  </si>
  <si>
    <t>35C001_11</t>
  </si>
  <si>
    <t>36C001_1</t>
  </si>
  <si>
    <t>FORTALECIMIENTO A LA EDUCACION MEDIA SUPERIOR</t>
  </si>
  <si>
    <t>36C001_2</t>
  </si>
  <si>
    <t>36C001_3</t>
  </si>
  <si>
    <t>36C001_4</t>
  </si>
  <si>
    <t>36C001_5</t>
  </si>
  <si>
    <t>36C001_6</t>
  </si>
  <si>
    <t>PROGRAMA PILARES</t>
  </si>
  <si>
    <t>36C001_7</t>
  </si>
  <si>
    <t>36C001_8</t>
  </si>
  <si>
    <t>36C001_9</t>
  </si>
  <si>
    <t>36C001_10</t>
  </si>
  <si>
    <t>SERVICIOS DE EDUCACION COMPLEMENTARIA</t>
  </si>
  <si>
    <t>36C001_11</t>
  </si>
  <si>
    <t>36C001_12</t>
  </si>
  <si>
    <t>36C001_13</t>
  </si>
  <si>
    <t>36C001_14</t>
  </si>
  <si>
    <t>36C001_15</t>
  </si>
  <si>
    <t>36C001_16</t>
  </si>
  <si>
    <t>36C001_17</t>
  </si>
  <si>
    <t>36C001_18</t>
  </si>
  <si>
    <t>36C001_19</t>
  </si>
  <si>
    <t>BECA PILARES BIENESTAR</t>
  </si>
  <si>
    <t>36C001_20</t>
  </si>
  <si>
    <t>36C001_21</t>
  </si>
  <si>
    <t>36C001_22</t>
  </si>
  <si>
    <t>CONVENIOS PARA LA MEJORA DE LA EDUCACION, CIENCIA, TECNOLOGIA E INNOVACION</t>
  </si>
  <si>
    <t>36C001_23</t>
  </si>
  <si>
    <t>36C001_24</t>
  </si>
  <si>
    <t>36C001_25</t>
  </si>
  <si>
    <t>36CD01_1</t>
  </si>
  <si>
    <t>PROGRAMA PARA LA FORMACION DE PROFESIONALES DE LA SALUD</t>
  </si>
  <si>
    <t>36CD01_2</t>
  </si>
  <si>
    <t>36CD01_3</t>
  </si>
  <si>
    <t>36CD01_4</t>
  </si>
  <si>
    <t>36CD01_5</t>
  </si>
  <si>
    <t>36CD01_6</t>
  </si>
  <si>
    <t>36CD01_7</t>
  </si>
  <si>
    <t>36CDES_1</t>
  </si>
  <si>
    <t>FORTALECIMIENTO PARA EL ACCESO A LA EDUCACION SUPERIOR Y POSGRADOS</t>
  </si>
  <si>
    <t>36CDES_2</t>
  </si>
  <si>
    <t>36CDES_3</t>
  </si>
  <si>
    <t>36CDES_4</t>
  </si>
  <si>
    <t>36CDES_5</t>
  </si>
  <si>
    <t>36CDES_6</t>
  </si>
  <si>
    <t>36CDES_7</t>
  </si>
  <si>
    <t>36CDES_8</t>
  </si>
  <si>
    <t>36CDES_9</t>
  </si>
  <si>
    <t>36CDES_10</t>
  </si>
  <si>
    <t>36CDES_11</t>
  </si>
  <si>
    <t>36PDID_1</t>
  </si>
  <si>
    <t>PROGRAMAS Y EVENTOS DEPORTIVOS</t>
  </si>
  <si>
    <t>36PDID_2</t>
  </si>
  <si>
    <t>PONTE PILA, DEPORTE COMUNITARIO PARA EL BIENESTAR</t>
  </si>
  <si>
    <t>36PDID_3</t>
  </si>
  <si>
    <t>36PDID_4</t>
  </si>
  <si>
    <t>36PDID_5</t>
  </si>
  <si>
    <t>36PDID_6</t>
  </si>
  <si>
    <t>36PDID_7</t>
  </si>
  <si>
    <t>APOYOS Y ESTIMULOS DEPORTIVOS PARA EL BIENESTAR</t>
  </si>
  <si>
    <t>36PDIE_1</t>
  </si>
  <si>
    <t>36PDIE_2</t>
  </si>
  <si>
    <t>36PDIE_3</t>
  </si>
  <si>
    <t>36PDIE_4</t>
  </si>
  <si>
    <t>36PDIE_5</t>
  </si>
  <si>
    <t>36PDIE_6</t>
  </si>
  <si>
    <t>36PDIE_7</t>
  </si>
  <si>
    <t>36PFEG_1</t>
  </si>
  <si>
    <t>36PFEG_2</t>
  </si>
  <si>
    <t>36PFEG_3</t>
  </si>
  <si>
    <t>36PFEG_4</t>
  </si>
  <si>
    <t>36PFEG_5</t>
  </si>
  <si>
    <t>36PFEG_6</t>
  </si>
  <si>
    <t>36PFEG_7</t>
  </si>
  <si>
    <t>PROGRAMA UNIFORMES Y UTILES ESCOLARES</t>
  </si>
  <si>
    <t>36PFEG_8</t>
  </si>
  <si>
    <t>36PFEG_9</t>
  </si>
  <si>
    <t>36PFEG_10</t>
  </si>
  <si>
    <t>LA ESCUELA ES NUESTRA-MEJOR ESCUELA</t>
  </si>
  <si>
    <t>36PFEG_11</t>
  </si>
  <si>
    <t>BECA LEONA VICARIO</t>
  </si>
  <si>
    <t>36PFEG_12</t>
  </si>
  <si>
    <t>BIENESTAR PARA NIÑAS Y NIÑOS, MI BECA PARA EMPEZAR</t>
  </si>
  <si>
    <t>36PFEG_13</t>
  </si>
  <si>
    <t>36PFEG_14</t>
  </si>
  <si>
    <t>36PFEG_15</t>
  </si>
  <si>
    <t>VA SEGUR@</t>
  </si>
  <si>
    <t>36PFEG_16</t>
  </si>
  <si>
    <t>36PFEG_17</t>
  </si>
  <si>
    <t>ASISTENCIA, ATENCION E INCLUSION PARA NIÑAS, NIÑOS, ADOLESCENTES Y JOVENES FAMILIARES DE LAS PERSONAS SENSIBLEMENTE AFECTADAS EN LA LINEA 12 DEL SISTEMA DE TRANSPORTE COLECTIVO (STC METRO)</t>
  </si>
  <si>
    <t>38C001_1</t>
  </si>
  <si>
    <t>ATENCION Y PREVENCION DE LA VIOLENCIA Y DISCRIMINACION POR RAZONES DE GENERO CONTRA MUJERES, ADOLESCENTES Y NIÑAS</t>
  </si>
  <si>
    <t>38C001_2</t>
  </si>
  <si>
    <t>38C001_3</t>
  </si>
  <si>
    <t>38C001_4</t>
  </si>
  <si>
    <t>38C001_5</t>
  </si>
  <si>
    <t>38C001_6</t>
  </si>
  <si>
    <t>38C001_7</t>
  </si>
  <si>
    <t>38C001_8</t>
  </si>
  <si>
    <t>38C001_9</t>
  </si>
  <si>
    <t>38C001_10</t>
  </si>
  <si>
    <t>38C001_11</t>
  </si>
  <si>
    <t>38C001_12</t>
  </si>
  <si>
    <t>38C001_13</t>
  </si>
  <si>
    <t>PLANEACION, SEGUIMIENTO Y EVALUACION A POLITICAS PUBLICAS</t>
  </si>
  <si>
    <t>38C001_14</t>
  </si>
  <si>
    <t>38C001_15</t>
  </si>
  <si>
    <t>38C001_16</t>
  </si>
  <si>
    <t>38C001_17</t>
  </si>
  <si>
    <t>38C001_18</t>
  </si>
  <si>
    <t>APOYO A MUJERES EN SITUACION DE VIOLENCIA DE GENERO</t>
  </si>
  <si>
    <t>38C001_19</t>
  </si>
  <si>
    <t>38C001_20</t>
  </si>
  <si>
    <t>38C001_21</t>
  </si>
  <si>
    <t>41PDIP_1</t>
  </si>
  <si>
    <t>41PDIP_2</t>
  </si>
  <si>
    <t>41PDIP_3</t>
  </si>
  <si>
    <t>41PDIP_4</t>
  </si>
  <si>
    <t>POLITICA DEL SISTEMA DE PLANEACION DEL DESARROLLO Y ORDENAMIENTO TERRITORIAL</t>
  </si>
  <si>
    <t>41PDIP_5</t>
  </si>
  <si>
    <t>41PDIP_6</t>
  </si>
  <si>
    <t>41PDIP_7</t>
  </si>
  <si>
    <t>41PDIP_8</t>
  </si>
  <si>
    <t>Medio de Verificación</t>
  </si>
  <si>
    <t>Población beneficiada al periodo</t>
  </si>
  <si>
    <t>Pago de servicios generales, servicios profesionales, conservación y mantenimiento del inmueble, asi como servicios de difusión.</t>
  </si>
  <si>
    <t>Adquisición de materiales, insumos y suministros requeridos para el desempeño de las actividades administrativas.</t>
  </si>
  <si>
    <t>Cumplimiento a los laudos emitidos por la Junta de Conciliación y Arbitraje y provisiones derivadas de contingencias económicas.</t>
  </si>
  <si>
    <t>Cursos de capacitación impartidos en materia de Protección Civil a las personas servidoras públicas de la Jefatura de Gobierno.</t>
  </si>
  <si>
    <t>Realización de simulacros con las personas servidoras públicas de la Jefatura de Gobierno.</t>
  </si>
  <si>
    <t>Atención a las solicitudes y demandas ciudadanas.</t>
  </si>
  <si>
    <t>Coordinación de los Gabinetes de Seguridad Ciudadana y Procuración de Justicia</t>
  </si>
  <si>
    <t>Seguimiento a la Agenda Internacional del Gobierno de la Ciudad de México</t>
  </si>
  <si>
    <t>Mantenimiento y ampliación a la infraestructura, altavoces, botones de auxilio y Sistemas Tecnológicos de Videovigilancia (STV’s) y conectividad con el que opera el C5 y C2</t>
  </si>
  <si>
    <t>Atención a los servicios de llamadas de emergencia a través del número único armonizado 9-1-1 (nueve, uno, uno).</t>
  </si>
  <si>
    <t>Atención de servicio médico prehospitalario por el sistema de radiocomunicación en las unidades médicas.</t>
  </si>
  <si>
    <t>Seguimiento a la generación de información y automatización de procesos estadísticos y cartográficos para la operación estratégica.</t>
  </si>
  <si>
    <t>Cumplimiento a los laudos emitidos por la Junta de Conciliación y Arbitraje.</t>
  </si>
  <si>
    <t>Implementación e Integración del Programa Interno de Protección Civil del C5 y C2</t>
  </si>
  <si>
    <t>Cursos de capacitación impartidos en materia de Protección Civil a las personas servidoras públicas del C5.</t>
  </si>
  <si>
    <t>Número de nuevos usuarios incrementado en la plataforma Llave CDMX, con el aumento de trámites y servicios en dicha herramienta digital.</t>
  </si>
  <si>
    <t>Servicios de infraestructura tecnológica atendidos.</t>
  </si>
  <si>
    <t>Desarrollo y mantenimiento de servicios de infraestructura tecnológica a las Entidades de la Administración Publica que lo solicitan.</t>
  </si>
  <si>
    <t>Atención de solicitudes y consulta ciudadanas que se reciben a través del Sistema Unificado de Atención Ciudadana</t>
  </si>
  <si>
    <t>Atención a las contingencias, acciones penales, demandas, resoluciones judiciales, entre otras, que pueden ser adquiridas por la Agencia Digital de Innovación Publica.</t>
  </si>
  <si>
    <t>Personas servidoras públicas de la ADIP capacitadas en materia de protección civil.</t>
  </si>
  <si>
    <t>Dotación de equipo y herramientas de rescate y botiquines de primeros auxilios a los inmuebles de la ADIP.</t>
  </si>
  <si>
    <t>Dotación de señalización de medidas preventivas a los inmuebles de la ADIP.</t>
  </si>
  <si>
    <t>Cumplimiento a los laudos emitidos conforme a derecho y resolución judicial.</t>
  </si>
  <si>
    <t>Personas servidoras públicas del FES CDMX capacitadas en materia de protección civil.</t>
  </si>
  <si>
    <t>Convenios de colaboración firmados para la realización de estudios o proyectos en la Ciudad de México.</t>
  </si>
  <si>
    <t>Dar cumplimiento a los laudos emitidos por la Junta de Conciliación y Arbitraje.</t>
  </si>
  <si>
    <t>Implementar señalética, realizar simulacros y capacitar en materia de protección civil a las personas servidoras públicas de la Secretaria de Gobierno.</t>
  </si>
  <si>
    <t>Acciones de regulación, atención y seguimiento para el aprovechamiento del uso del espacio publico</t>
  </si>
  <si>
    <t>Monitoreos y/o recorridos en distintos espacios públicos, para prevenir y atender cualquier incidencia y/o estar en la posibilidad de brindar la atención procedente.</t>
  </si>
  <si>
    <t>Entrega de kits con artículos de higiene personal, vestimenta y una tarjeta de transporte para personas egresadas del sistema de justicia penal que pertenecen a un grupo de atención prioritaria.</t>
  </si>
  <si>
    <t>Convenios de colaboración con empresas socialmente responsables, asociaciones de la sociedad civil, dependencias públicas y/o organizaciones no gubernamentales para ofrecer capacitación a personas egresadas del sistema de justicia penal de la Ciudad de México.</t>
  </si>
  <si>
    <t>Entrega de apoyos monetarios para la realización de prácticas laborales en empresas participantes en el programa.</t>
  </si>
  <si>
    <t>Canje de armas de fuego entregadas por las y los ciudadanos de manera voluntaria por apoyos económicos.</t>
  </si>
  <si>
    <t>Retiro de objetos que restrinjan o limiten total o parcialmente el libre tránsito peatonal o vehicular</t>
  </si>
  <si>
    <t>Recuperación de espacios públicos.</t>
  </si>
  <si>
    <t>Atención y seguimiento de Juicios laborales, mercantiles y civiles.</t>
  </si>
  <si>
    <t>Publicación, seguimiento, monitoreo, análisis y difusión de eventos, programas, avances, comunicados, boletines y notas informativas en redes sociales, prensa, radio, televisión, portales, asi como de servicios de Impresión (15,000 acciones).</t>
  </si>
  <si>
    <t>Atención a las demandas ciudadanas captadas por medio de las audiencias públicas que atiende la alcaldesa (Miércoles Ciudadano y Tu Aliada en tu Colonia)</t>
  </si>
  <si>
    <t>Coordinación y participación en reuniones y audiencias procedentes de la actividad propia de la Jefatura de Oficina de la Alcaldía.</t>
  </si>
  <si>
    <t>Seguimiento y gestión de la demanda ciudadana ingresada en el Sistema Unificado de Atención Ciudadana (SUAC), y mediante el Sistema Informático de la Ventanilla Única de Tramites y que son turnados a las diferentes áreas operativas.</t>
  </si>
  <si>
    <t>Atención, gestión y seguimiento a las obligaciones y solicitudes de información de transparencia, previstas en la Ley de Transparencia, Acceso a la Información Publica, y Rendición de Cuentas de la CDMX a través del Sistema de Portales de Obligaciones de Transparencia (SIPOT).</t>
  </si>
  <si>
    <t>Acciones de proximidad y acompañamientos bancarios para protección y seguridad</t>
  </si>
  <si>
    <t>Atención a solicitudes por parte de la Fiscalía General de Justicia (FGJ)</t>
  </si>
  <si>
    <t>Monitoreo y atención de solicitudes de videos imágenes de las cámaras de videovigilancia enlazadas al C2 (Base Plata) con su respectiva cadena de custodia</t>
  </si>
  <si>
    <t>Recorridos de Patrullaje y operativos con otras instancias de gobierno y de seguridad en materia de prevención y disminución de la comisión del delito</t>
  </si>
  <si>
    <t>Mapeo de zonas geográficas con mayor índice delictivo a efecto de tomar medidas preventivas necesarias y generar programas que coadyuven a la prevención del delito</t>
  </si>
  <si>
    <t>Brindar atención y seguimiento a las peticiones que ingresa la ciudadanía a través de la plataforma del sistema unificado de atención ciudadana en materia de seguridad y vialidad</t>
  </si>
  <si>
    <t>Retiro de basura de uso domiciliario y de origen urbano, asi como de los residuos sólidos de la construcción que se genera en tiraderos clandestinos</t>
  </si>
  <si>
    <t>Transformación, distribución y aplicación de residuos sólidos orgánicos en composta</t>
  </si>
  <si>
    <t>Plantación de árboles y arbustos en las zonas de la alcaldía que son consideradas suelo de conservación</t>
  </si>
  <si>
    <t>Servicios de cremación, inhumación, exhumación y reinhumación</t>
  </si>
  <si>
    <t>Servicios y mantenimiento en materia de limpieza, pintura, barrido, poda de árboles y plantas, limpieza de piletas, y de fosas en lotes y corredores de los panteones públicos</t>
  </si>
  <si>
    <t>Digitalización de archivos que obran en los cementerios de la Alcaldía Álvaro Obregón</t>
  </si>
  <si>
    <t>Apoyos económicos a los beneficiarios del programa social que se encuentran en condiciones de vulnerabilidad de ingreso, los cuales son facilitadores de servicios y realizan diversas actividades en beneficio de la comunidad</t>
  </si>
  <si>
    <t>Apoyos económicos a cuadrillas de facilitadores temporales para el mejoramiento en espacios públicos por medio de trabajos de albañilería de forma conjunta entre ciudadanos y los beneficiarios del programa social</t>
  </si>
  <si>
    <t>Torneos deportivos, mega eventos deportivos y torneos de diversas disciplinas y conformación de las selecciones representativas de la Alcaldía</t>
  </si>
  <si>
    <t>Activaciones físicas, capacitación y certificaciones de entrenadores físicos preparación y capacitación para atletas de alto rendimiento y talleres nutricionales y de hábitos deportivos</t>
  </si>
  <si>
    <t>Mantenimiento, equipamiento, conservación, reparación y creación de nuevos espacios deportivos enfocados a el desarrollo deportivo de la Alcaldía</t>
  </si>
  <si>
    <t>Exposiciones, talleres de sensibilización, proyectos de turismo cultural, espacios de interpretación del patrimonio, publicaciones, ferias, ceremonias cívicas, conferencias y foros</t>
  </si>
  <si>
    <t>Talleres de danza, teatro, dibujo y pintura, escritura y fomento a la lectura, conciertos, espectáculos de artes escénicas, exposiciones de artes visuales, arte en espacios públicos, conformación de grupos y colectivos artísticos</t>
  </si>
  <si>
    <t>Atenciones de activación física, artísticas, culturales, sociales y recreativas en las 9 casas de adulto mayor y jornadas en las diferentes colonias pertenecientes a la Alcaldía</t>
  </si>
  <si>
    <t>Entrega de Apoyos económicos a personas facilitadoras de servicios</t>
  </si>
  <si>
    <t>Entrega de 15,000 útiles escolares y mochilas a niñas y niños de educación básica de la alcaldía Álvaro Obregón.</t>
  </si>
  <si>
    <t>Otorgar apoyos económicos a deportistas de alto rendimiento y entrenadores destacados de la Alcaldía.</t>
  </si>
  <si>
    <t>Servicios médicos de primer nivel en Jornadas de Salud y en los consultorios médicos pertenecientes a la Alcaldía Álvaro Obregón</t>
  </si>
  <si>
    <t>Campañas de Prevención de Adicciones para la población en general (500,000 personas)</t>
  </si>
  <si>
    <t>Estudios de Mastografías para la prevención y detección oportuna de cáncer de mama</t>
  </si>
  <si>
    <t>Servicios médicos en las instalaciones de los Centros de Atención a la Salud de la Alcaldía para la población en general</t>
  </si>
  <si>
    <t>Servicios médicos veterinarios en las Jornadas de Salud Veterinaria, el centro de atención a la salud animal y consultorio médico veterinario,  pertenecientes a la alcaldía Álvaro Obregón.</t>
  </si>
  <si>
    <t>Planes y programas de la Secretaria de Educación Pública en los Centros de Atención y Cuidado Infantil de la Alcaldía</t>
  </si>
  <si>
    <t>Apoyo económico para brindar y recibir un servicio integral para la atención y el cuidado infantil, a través de estancias infantiles que atiendan a niñas y niños</t>
  </si>
  <si>
    <t>Jornadas de creación, permanencia y crecimiento de micro, pequeñas y medianas empresa y de cooperativas, asi como del emprendimiento</t>
  </si>
  <si>
    <t>Bazar Artesanal que integra actividades económicas de los artesanos y floricultores de la alcaldía</t>
  </si>
  <si>
    <t>Cursos y talleres sobre temas diversos en materia de negocios para promover el emprendimiento y el autoempleo entre la población de la alcaldía</t>
  </si>
  <si>
    <t>Apoyos agropecuarios de barbecho, rastreo, chaponeo y desmalezado, empacado y molienda de forraje, asi como mantenimiento de árboles frutales y magueyes</t>
  </si>
  <si>
    <t>Trabajos de obras para la rehabilitación de banquetas, guarniciones y escalinatas, señalización vial, espacios públicos, infraestructura educativa, deportiva, social y cultural, mercados públicos, rehabilitación de la superficie de rodamiento con bacheo, repavimentación a base de empedrado, adoquín, concreto hidráulico y asfaltico, estabilización de taludes, relleno de minas y construcción de muros de contención</t>
  </si>
  <si>
    <t>Mantenimiento a servicios urbanos como señalamiento y balizamiento de vialidades, rescate y mantenimiento de espacios públicos, saneamiento y poda del arbolado urbano, áreas verdes urbanas, transformación y rehabilitación de luminarias</t>
  </si>
  <si>
    <t>Estudio documental y apoyo logístico para los procedimientos técnicos-administrativos relacionados con la obra pública por contrato</t>
  </si>
  <si>
    <t>Mantenimiento y rehabilitación de la red de agua potable en diversas colonias, dentro de la demarcación territorial.</t>
  </si>
  <si>
    <t>Mantenimiento y rehabilitación de la red de drenaje en diversas colonias, dentro de la demarcación territorial.</t>
  </si>
  <si>
    <t>Proporcionar los insumos y herramientas necesarias a través de la adquisición de bienes y la contratación de servicios para atender la demanda y necesidades de las oficinas la Alcaldía</t>
  </si>
  <si>
    <t>Capacitación en materia de Protección Civil</t>
  </si>
  <si>
    <t>Atención pre hospitalaria y de emergencias</t>
  </si>
  <si>
    <t>Elaboración de los Programas en Materia de Protección Civil de los inmuebles que integran la Alcaldía</t>
  </si>
  <si>
    <t>Clasificación, registro, recorridos y seguimiento de los diversos proyectos ganadores emanados del proceso de la consulta ciudadana sobre el presupuesto participativo</t>
  </si>
  <si>
    <t>Proporcionar apoyos a mujeres que se encuentren por debajo de la línea de bienestar a fin de incrementar sus capacidades de apoyo económico.</t>
  </si>
  <si>
    <t>Otorgar apoyos integrales a mujeres víctimas de violencia, a través de su atención en la Casa Aliada Vania y su seguimiento una vez fuera de esta.</t>
  </si>
  <si>
    <t>Brindar asesoría jurídica y atención psicológica a mujeres en situación de violencia, sus hijas e hijos, previa solicitud y autorización por medio de la Línea Aliada (Línea Telefónica)</t>
  </si>
  <si>
    <t>Cirugías para el tratamiento de cataratas.</t>
  </si>
  <si>
    <t>Otorgar apoyos en especie a personas con discapacidad en situación de vulnerabilidad, tales como: sillas de ruedas, bastones puño alemán, andadera para adultos entre otras.</t>
  </si>
  <si>
    <t>Otorgar apoyos funerarios en especie a personas en situación de vulnerabilidad que sufren el deceso de un familiar</t>
  </si>
  <si>
    <t>Otorgar a la población apoyos en especie (materiales de construcción) para el mejoramiento de sus espacios públicos</t>
  </si>
  <si>
    <t>Otorgar sistemas de captación de agua pluvial a población en situación de vulnerabilidad</t>
  </si>
  <si>
    <t>Servicios, asesorías y orientación jurídica.</t>
  </si>
  <si>
    <t>Regulación y seguimiento de los padrones de establecimientos mercantiles y comerciales.</t>
  </si>
  <si>
    <t>Difusión en medios digitales e impresos de servicios de atención ciudadana.</t>
  </si>
  <si>
    <t>Publicación de la información que se da a conocer a la opinión publica.</t>
  </si>
  <si>
    <t>Atención de solicitudes de información y elaboración de informes por medio del Sistema de Portales de Obligaciones de Transparencia (SIPOT).</t>
  </si>
  <si>
    <t>Capacitación a servidores públicos en materia de transparencia, acceso a la información pública y protección de datos personales.</t>
  </si>
  <si>
    <t>Brindar atención ciudadana por medio de resolución de solicitudes de folios del Sistema Unificado de Atención Ciudadana (SUAC).</t>
  </si>
  <si>
    <t>Operativos y atención a emergencias por parte de la ciudadanía, asi como, recorridos para la prevención del delito en la demarcación territorial.</t>
  </si>
  <si>
    <t>Recolección de residuos sólidos urbanos.</t>
  </si>
  <si>
    <t>Mantenimiento y rehabilitación a áreas verdes e infraestructura urbana.</t>
  </si>
  <si>
    <t>Mantenimiento y rehabilitación a la red de alumbrado público.</t>
  </si>
  <si>
    <t>Servicios funerarios en panteones públicos de la Alcaldía.</t>
  </si>
  <si>
    <t>Organización de eventos y actividades de promoción y fomento a la activación física y el deporte en la Alcaldía.</t>
  </si>
  <si>
    <t>Organización de eventos y actividades de promoción y fomento artísticos, culturales y de tradición en la Alcaldía.</t>
  </si>
  <si>
    <t>Diseñar, implementar y fomentar actividades educativas en los Centros de Desarrollo Comunitario y en Bibliotecas para impulsar la educación en Azcapotzalco.</t>
  </si>
  <si>
    <t>Atención a niñas y niños inscritos en Centros de Desarrollo Infantil (CENDI) de la Alcaldía Azcapotzalco.</t>
  </si>
  <si>
    <t>Ferias Económicas y Macro y Micro ferias del empleo.</t>
  </si>
  <si>
    <t>Mantenimiento y Rehabilitación de la Infraestructura Urbana (Mercados, Escuelas, Deportivos, Edificios Públicos, Espacios Públicos, Vialidades Secundarias y Peatonales e imagen urbana).</t>
  </si>
  <si>
    <t>Ejecución de Obra por administración.</t>
  </si>
  <si>
    <t>Construcción de Escuela de Artes, Albercas en Deportivos y Arcotechos en Escuelas.</t>
  </si>
  <si>
    <t>Mantenimiento y Rehabilitación a la Red Secundaria de Agua Potable.</t>
  </si>
  <si>
    <t>Mantenimiento y Rehabilitación a la Red de Drenaje.</t>
  </si>
  <si>
    <t>Proporcionar los insumos y herramientas necesarias a través de la adquisición de bienes y la contratación de servicios para atender la demanda y necesidades de las oficinas de la Alcaldía.</t>
  </si>
  <si>
    <t>Elaboración de los Programas y capacitaciones en Materia de Protección Civil de la Alcaldía Azcapotzalco</t>
  </si>
  <si>
    <t>Atención a emergencias urbanas</t>
  </si>
  <si>
    <t>Atención a proyectos ingresados para el Presupuesto Participativo de la Alcaldía Azcapotzalco.</t>
  </si>
  <si>
    <t>Otorgar servicio de estancia, pernocta y alimento, asi como de asesoría jurídica, atención psicológica y enfermería a mujeres víctimas de violencia.</t>
  </si>
  <si>
    <t>Impartición de talleres en beneficio de las mujeres de la Alcaldía</t>
  </si>
  <si>
    <t>Servicios de expedición de cartillas para los jóvenes conscriptos de clase y remisos, asi como resguardar, sellar y entregar las cartillas expedidas durante el ejercicio fiscal correspondiente; Asi como expedir constancias de no registro al S.M.N. de las personas remisas.</t>
  </si>
  <si>
    <t>Asesorar jurídica y administrativa a las mujeres que sean víctimas de cualquier delito o abuso físico y/o psicológico.</t>
  </si>
  <si>
    <t>Realizar de trámites y servicios relacionados con el comercio en vía publica, con el propósito restablecer rubros en materia de medio ambiente y recuperar el patrimonio artístico y cultural con el reordenamiento comercial en vía pública.</t>
  </si>
  <si>
    <t>Atención de tramites en el ámbito de la demarcación territoriales, que se relacionen con solicitudes, avisos y manifestaciones que presente la ciudadanía, asi como la simplificación administrativa en materia de procesos</t>
  </si>
  <si>
    <t>Implementar mecanismos para la recepción y canalización de solicitudes ciudadanas de los servicios públicos que brinda la alcaldía.</t>
  </si>
  <si>
    <t>Brindar el acceso de comunicación a internet y mantenimiento a sistemas institucionales e infraestructura, y promover el uso digital más eficiente. (Automatizando procesos con la modernización tecnológica.)</t>
  </si>
  <si>
    <t>Entregar incentivos a las y los elementos de la policía preventiva, policía de investigación, peritos adscritos y agentes del ministerio público, en activo y que presten sus servicios en la demarcación</t>
  </si>
  <si>
    <t>Brindar platicas y talleres, con la finalidad de fomentar la cultura de la prevención en el delito enfocados a las diversas problemáticas e incidencias dentro de la alcaldía Benito Juárez, es principalmente dirigidas a habitantes y al sector estudiantil en sus niveles medio superior y superior.</t>
  </si>
  <si>
    <t>Realizar campañas de capacitación y prevención del delito, con la finalidad de dar herramientas a jóvenes y adultos para crear una red de protección y seguridad en la Alcaldía.</t>
  </si>
  <si>
    <t>Realizar la recuperación de espacios públicos con la intervención de la Policía de Proximidad, lo que nos para ejercer el libre tránsito de los benitojuerences.</t>
  </si>
  <si>
    <t>Realizar Patrullaje constante las 24 horas, los 365 días del año en la demarcación territorial.</t>
  </si>
  <si>
    <t>Llevar a cabo reuniones con vecinos de la demarcación, para dar atención a las peticiones ciudadanas</t>
  </si>
  <si>
    <t>Actualización y seguimiento de la incidencia delictiva, asi como la generación de mapas y cuadros estadísticos.</t>
  </si>
  <si>
    <t>Limpieza, mantenimiento, conservación de espacios públicos, retiro de publicidad en mobiliario urbano y poda.</t>
  </si>
  <si>
    <t>Mantenimiento, conservación y rehabilitación a edificios públicos.</t>
  </si>
  <si>
    <t>Mantenimiento, colocación de señalización vertical y horizontal, conservación y rehabilitación en vialidades secundarias.</t>
  </si>
  <si>
    <t>Mantenimiento, conservación y rehabilitación de banquetas y carpeta asfáltica en vialidades secundarias.</t>
  </si>
  <si>
    <t>Mantenimiento preventivo y correctivo a la red de alumbrado público en vialidades secundarias, parques y plazas públicas de la alcaldía.</t>
  </si>
  <si>
    <t>Servicio de recolección de residuos sólidos.</t>
  </si>
  <si>
    <t>Creación de Espacios, Eventos y Platicas; Apoyar y Promocionar a talentos Juveniles; además de realizar Convenios de colaboración y descuentos en Instituciones Educativas privadas para la población juvenil.</t>
  </si>
  <si>
    <t>Realizar Festival Narv- Arte BJ, ferias, conciertos, obras de teatro, exposiciones, talleres, proyecciones cinematográficas y demás eventos culturales; asi como la promoción del respeto a los derechos, cultura y patrimonio de los pueblos y barrios originarios de la demarcación.</t>
  </si>
  <si>
    <t>Realizar actividades de promoción cultural, fomento de la lectura, supervisión de la operación en las casas de cultura y bibliotecas.</t>
  </si>
  <si>
    <t>Celebración de Convenios, intercambios y vinculaciones con planteles educativos para la programación de actividades</t>
  </si>
  <si>
    <t>Realización de actividades de participación deportiva y recreativa en la comunidad a través de eventos deportivos y actividad física. (Avanza Deporte BJ)</t>
  </si>
  <si>
    <t>Brindar servicios a personas en situación de calle (Albergue), tales como: alimentación, dormitorio, aseo personal, trabajo social.</t>
  </si>
  <si>
    <t>Entrega de Apoyos a las Compañías integrantes de la Programación 2023-2024 del Teatro Ma. Teresa Montoya</t>
  </si>
  <si>
    <t>Otorgar servicios médicos y consultas de primer nivel y especialidad en los diferentes consultorios y centros médicos de la alcaldía; medicina del deporte y terapia física a personas con discapacidad; asi como canalización de pacientes a segundo y tercer nivel de atención a diferentes Clínicas e Institutos.</t>
  </si>
  <si>
    <t>Fomentar el autocuidado y la prevención de enfermedades mediante Ferias y Campañas de Salud en diferentes puntos de la demarcación priorizando poblaciones vulnerables.</t>
  </si>
  <si>
    <t>Rehabilitación a personas con trastorno por dependencia del consumo de sustancias psicoactivas; Detección Oportuna de Consumo en Ámbitos Escolares; Mujeres libres de adicciones; Capacitación Constante del Personal adscrito al CAIA.</t>
  </si>
  <si>
    <t>Ejecutar las diferentes campañas de salud a través apoyos del programa Fortalecimiento Tu Salud BJ</t>
  </si>
  <si>
    <t>Brindar servicios veterinarios básicos en el Centro de Atención Veterinaria para animales de compañía BJ.</t>
  </si>
  <si>
    <t>Atención a niñas y niños en los Centros de Desarrollo Infantil. Impartir educación integral que sirva de base para la formación de seres humanos críticos, analíticos y reflexivos con un personal docente capacitado y comprometido con la educación inicial y preescolar en la ciudad.</t>
  </si>
  <si>
    <t>Atención a niñas y niños en la Estancia Temporal Infantil. Se brindan actividades lúdico educativas a niñas y niños además de fortalecer su desarrollo integral, mientras sus madres y padres terminan su jornada laboral.</t>
  </si>
  <si>
    <t>Entrega de Apoyos a Microempresarios y empresarias con la finalidad de realizar actividades productivas para la reactivación económica.</t>
  </si>
  <si>
    <t>Otorgamiento de Apoyo a Personas Desempleadas que radican en la Alcaldía Benito Juárez</t>
  </si>
  <si>
    <t>Realizar ferias de empleo para personas, comunidad LGBTI y empresas.</t>
  </si>
  <si>
    <t>Impartir capacitaciones y asesorías a micro y pequeñas empresas con el propósito de tener la posibilidad de acceder a diferentes instrumentos de financiamiento.</t>
  </si>
  <si>
    <t>Mantenimiento conservación y rehabilitación de Infraestructura de edificios públicos, espacios recreativos, e infraestructura comercial.</t>
  </si>
  <si>
    <t>Mantenimiento, conservación y rehabilitación de espacios públicos, asfalto y bacheo en vialidades secundarias.</t>
  </si>
  <si>
    <t>Proporcionar los insumos y herramientas necesarias a través de la adquisición de bienes y la contratación de servicios para atender la demanda y necesidades de la Alcaldía</t>
  </si>
  <si>
    <t>Capacitación a brigadistas que integran el comité de protección civil interno.</t>
  </si>
  <si>
    <t>Adquisición de equipos de seguridad y de identificación del personal y de las zonas de riesgo de las oficinas de la Alcaldía.</t>
  </si>
  <si>
    <t>Brindar los servicios y obras a cada uno de los comités vecinales conforme los proyectos ganadores en la consulta ciudadana.</t>
  </si>
  <si>
    <t>Apoyo a personas con Discapacidad Permanente y/o Enfermedades Crónico Degenerativas.</t>
  </si>
  <si>
    <t>Apoyos a familias de pacientes con cáncer.</t>
  </si>
  <si>
    <t>Brindar asistencias jurídicas a los ciudadanos de la Alcaldía Coyoacán.</t>
  </si>
  <si>
    <t>Atención de solicitudes y quejas realizadas ante la Ventanilla Única (CESAC).</t>
  </si>
  <si>
    <t>Realización de operativos.</t>
  </si>
  <si>
    <t>Realización de actividades para la prevención del delito</t>
  </si>
  <si>
    <t>Realización de poda de árboles.</t>
  </si>
  <si>
    <t>Recolección de residuos sólidos.</t>
  </si>
  <si>
    <t>Realización de barridos manuales en las calles.</t>
  </si>
  <si>
    <t>Realización de actividades artísticas y culturales.</t>
  </si>
  <si>
    <t>Realización de campañas para fomentar el uso y disfrute de los espacios culturales.</t>
  </si>
  <si>
    <t>Realización de actividades para la preservación del patrimonio histórico y artístico de Coyoacán.</t>
  </si>
  <si>
    <t>Realización de actividades para la prevención y atención de enfermedades.</t>
  </si>
  <si>
    <t>Realización de actividades para la prevención y atención de enfermedades con instituciones gubernamentales y no gubernamentales.</t>
  </si>
  <si>
    <t>Realización de campañas de difusión para la prevención y atención de adicciones.</t>
  </si>
  <si>
    <t>Otorgamiento de servicios médicos profesionales y estudios de laboratorio especializados para mujeres con cáncer de mama.</t>
  </si>
  <si>
    <t>Realización de servicios de atención veterinaria para los animales de compañía de los habitantes de Coyoacán.</t>
  </si>
  <si>
    <t>Realización de campañas de difusión de la cultura de cuidado y tutela responsable de los animales de compañía.</t>
  </si>
  <si>
    <t>Brindar servicios de atención pedagógica y asistencial a niñas y niños de 2 años hasta 5 años 11 meses, que asisten a los Centros de Atención y Cuidado Infantil (CACI) de la Alcaldía Coyoacán.</t>
  </si>
  <si>
    <t>Otorgar apoyos alimentarios a niñas y niños de 2 años hasta 5 años 11 meses que asisten a los Centros de Atención y Cuidado Infantil (CACI) de la Alcaldía Coyoacán.</t>
  </si>
  <si>
    <t>Realización de capacitaciones y acompañamientos a emprendedores de la Alcaldía Coyoacán.</t>
  </si>
  <si>
    <t>Actividades encaminadas a vincular buscadores de empleo con el sector empresarial y/o académico.</t>
  </si>
  <si>
    <t>Realización de ferias de empleo.</t>
  </si>
  <si>
    <t>Rehabilitación de espacios deportivos.</t>
  </si>
  <si>
    <t>Rehabilitación de la Infraestructura Pública de la Alcaldía.</t>
  </si>
  <si>
    <t>Rehabilitación de carpeta asfáltica.</t>
  </si>
  <si>
    <t>Mantenimiento de la Infraestructura Pública de la Alcaldía.</t>
  </si>
  <si>
    <t>Rehabilitación del Alumbrado Público.</t>
  </si>
  <si>
    <t>Atención de emergencias que presenten los sistemas secundarios de la red de agua potable.</t>
  </si>
  <si>
    <t>Atención a las demandas ciudadanas relacionadas a la red secundaria de drenaje y alcantarillado.</t>
  </si>
  <si>
    <t>Adquisición de bienes y servicios.</t>
  </si>
  <si>
    <t>Pago de laudos instaurados en contra de la Alcaldía.</t>
  </si>
  <si>
    <t>Monitoreo de riesgos causados por fenómenos naturales o antrópicos en la Alcaldía.</t>
  </si>
  <si>
    <t>Realización de capacitaciones en materia de protección civil.</t>
  </si>
  <si>
    <t>Evaluación de proyectos registrados para el presupuesto participativo.</t>
  </si>
  <si>
    <t>Ejecución de proyectos de presupuesto participativo.</t>
  </si>
  <si>
    <t>Apoyos económicos y/o en especie para los habitantes de la Alcaldía de Coyoacán que se encuentren en condiciones de vulnerabilidad en el hogar,</t>
  </si>
  <si>
    <t>Comunidad solidaria, Coyoacán contigo (apoyos económicos para profesores y talleristas de los centros generadores).</t>
  </si>
  <si>
    <t>Rehabilitación (pintado) de fachadas de viviendas en colonias con un índice de bienestar social inferior al 80% para el mejoramiento de la imagen urbana.</t>
  </si>
  <si>
    <t>Entrega de apoyos en especie (juguetes) para los niños y niñas en condiciones de vulnerabilidad económica.</t>
  </si>
  <si>
    <t>Compartiendo la mesa, Coyoacán Contigo (entrega de pavos o piernas de cerdo para cena de navidad o fin de año).</t>
  </si>
  <si>
    <t>Contra el frio, Coyoacán Contigo (entrega de cobijas).</t>
  </si>
  <si>
    <t>Asesoría jurídica</t>
  </si>
  <si>
    <t>Emitir, ejecutar y resolver visitas de verificación administrativa en materia de obras y establecimientos mercantiles</t>
  </si>
  <si>
    <t>Patrullaje de la Alcaldía.</t>
  </si>
  <si>
    <t>Recorridos y presencia policial en la Alcaldía</t>
  </si>
  <si>
    <t>Atención a denuncias telefónicas</t>
  </si>
  <si>
    <t>Mantenimiento y sustitución de alumbrado público.</t>
  </si>
  <si>
    <t>Mantenimiento y rehabilitación de áreas verdes</t>
  </si>
  <si>
    <t>Recolección de residuos solidos</t>
  </si>
  <si>
    <t>Eventos deportivos y recreativos realizados en la Alcaldía.</t>
  </si>
  <si>
    <t>Eventos culturales en la Alcaldía</t>
  </si>
  <si>
    <t>Cursos y actividades sobre concientización y difusión de derechos</t>
  </si>
  <si>
    <t>Consultas médicas gratuitas.</t>
  </si>
  <si>
    <t>Vacunación de animales de compañía.</t>
  </si>
  <si>
    <t>Alimentación sana a niñas y niños.</t>
  </si>
  <si>
    <t>Vinculación de emprendedores para apoyos.</t>
  </si>
  <si>
    <t>Rehabilitación de espacio publico</t>
  </si>
  <si>
    <t>Construcción de polideportivo.</t>
  </si>
  <si>
    <t>Mantenimiento y sustitución de la red secundaria de agua potable.</t>
  </si>
  <si>
    <t>Sustitución y mantenimiento de la red de drenaje.</t>
  </si>
  <si>
    <t>Recursos materiales, tecnológicos y de infraestructura adquiridos.</t>
  </si>
  <si>
    <t>Informar al Tribunal de Conciliación y Arbitraje el pago del laudo</t>
  </si>
  <si>
    <t>Servicio médico de emergencia.</t>
  </si>
  <si>
    <t>Capacitaciones en materia de gestión de riesgos y protección civil</t>
  </si>
  <si>
    <t>Dictaminación de proyectos ciudadanos.</t>
  </si>
  <si>
    <t>Ejecución de los proyectos ciudadanos</t>
  </si>
  <si>
    <t>Otorgamiento de apoyos económicos a jefas y jefes de familia que vivan en situación de pobreza y marginación.</t>
  </si>
  <si>
    <t>Atención y prevención de la violencia intrafamiliar</t>
  </si>
  <si>
    <t>Entrega de juguetes a los niños, niñas y adolescentes de esta Alcaldía.</t>
  </si>
  <si>
    <t>Trámites y servicios diversos de gestión</t>
  </si>
  <si>
    <t>Asuntos y asesorías jurídicas y de orientación a los ciudadanos</t>
  </si>
  <si>
    <t>Regulación de establecimientos mercantiles y comerciales</t>
  </si>
  <si>
    <t>Atención de requerimientos relacionados con la Función Publica.</t>
  </si>
  <si>
    <t>Operativos en las 33 colonias de la Alcaldía.</t>
  </si>
  <si>
    <t>Reconocimiento al mérito de la Seguridad Ciudadana y la Gestión Integral del Riesgo y Protección civil.</t>
  </si>
  <si>
    <t>Recolección, traslado, tratamiento y disposición final de residuos sólidos y urbanos.</t>
  </si>
  <si>
    <t>Operación de panteones, (Inhumaciones, y Cremaciones).</t>
  </si>
  <si>
    <t>Mantenimiento y equipamiento a parques y jardines, servicio de poda de árboles.</t>
  </si>
  <si>
    <t>Mantenimiento, conservación y rehabilitación de banquetas, balizamiento, señalamiento en vialidades y alumbrado público en vialidades.</t>
  </si>
  <si>
    <t>Eventos y festividades cívicos y de cultura tradicional en la Alcaldía Cuauhtémoc.</t>
  </si>
  <si>
    <t>Presentaciones de Compañías de danza, música, y teatro.</t>
  </si>
  <si>
    <t>Eventos deportivos, competencias y activación física para participantes que habitan en la Alcaldía Cuauhtémoc.</t>
  </si>
  <si>
    <t>Entrega de apoyos económicos a deportistas destacados.</t>
  </si>
  <si>
    <t>Atenciones médicas de primer nivel.</t>
  </si>
  <si>
    <t>Jornadas de salud en la Alcaldía.</t>
  </si>
  <si>
    <t>Campañas de planificación familiar y prevención de enfermedades de trasmisión sexual.</t>
  </si>
  <si>
    <t>Campañas de cirugías, esterilización y vacunación animal gratuita.</t>
  </si>
  <si>
    <t>Jornadas de difusión de tendencia responsable de animales de compañía.</t>
  </si>
  <si>
    <t>Habilitación de áreas para mascotas en parques y jardines en la Alcaldía.</t>
  </si>
  <si>
    <t>Servicios de adiestramiento y adopción responsable de animales de compañía.</t>
  </si>
  <si>
    <t>Atención integral a los infantes de 0 a 5.11 años de edad inscritos en los Centros de desarrollo infantil que operan dentro de la Alcaldía.</t>
  </si>
  <si>
    <t>Entrega de alimentos nutritivos a los infantes de 0 a 5.11 años de edad inscritos en los Centros de desarrollo infantil que operan dentro de la Alcaldía.</t>
  </si>
  <si>
    <t>Consultas de atención Psicopedagógica a los infantes de 0 a 5.11 años de edad inscritos en los Centros de desarrollo infantil que operan dentro de la Alcaldía.</t>
  </si>
  <si>
    <t>Capacitaciones para el trabajo a personas emprendedoras de la Alcaldía.</t>
  </si>
  <si>
    <t>Créditos presentados a nuevos emprendedores.</t>
  </si>
  <si>
    <t>Campañas de capacitación para el trabajo.</t>
  </si>
  <si>
    <t>Construcción de banquetas y repavimentación, rehabilitación integral de vialidades a través de obra pública por contrato.</t>
  </si>
  <si>
    <t>Rehabilitación de los mercados públicos a través de obra pública por contrato.</t>
  </si>
  <si>
    <t>Construcción, ampliación, mantenimiento y rehabilitación de deportivos a través de obra pública por contrato.</t>
  </si>
  <si>
    <t>Programa de mejoramiento de las zonas y sitios históricos</t>
  </si>
  <si>
    <t>Mantenimiento y rehabilitación en la infraestructura hidráulica de la red de agua potable de la Alcaldía Cuauhtémoc.</t>
  </si>
  <si>
    <t>Mantenimiento y rehabilitación de la red hidráulica de drenaje y alcantarillado de las 33 colonias de la Alcaldía Cuauhtémoc.</t>
  </si>
  <si>
    <t>Cursos de capacitación al personal administrativo y operativo de la Alcaldía.</t>
  </si>
  <si>
    <t>Recursos Materiales necesarios para la operación de la Alcaldía.</t>
  </si>
  <si>
    <t>Servicios generales necesarios para la operación de la Alcaldía.</t>
  </si>
  <si>
    <t>Resolución de Laudos y/o sentencias que se tienen en la Alcaldía.</t>
  </si>
  <si>
    <t>Capacitación en materia de gestión integral de riesgos y protección civil a la población en general.</t>
  </si>
  <si>
    <t>Apoyos a la ciudadanía de la demarcación territorial en caso de riesgo.</t>
  </si>
  <si>
    <t>Evaluación de inmuebles considerados de riesgo.</t>
  </si>
  <si>
    <t>Mantenimiento y revisión de extintores que se ubican en los inmuebles de la Alcaldía.</t>
  </si>
  <si>
    <t>Apoyos económicos para personas que cuidan hijos con enfermedades cognitivas, discapacidad y Oncológicas.</t>
  </si>
  <si>
    <t>Apoyos económicos para el traslado y suministro de alimentos a personas diagnosticadas con cáncer en situación de vulnerabilidad económica.</t>
  </si>
  <si>
    <t>Ayuda económica para la comunidad LGBTTTIQ+.</t>
  </si>
  <si>
    <t>Acción social. Entrega de aparatos ortopédicos: sillas de ruedas, bastones de cuatro puntos de apoyo y andaderas para adultos mayores.</t>
  </si>
  <si>
    <t>Apoyo alimentario en especie (despensas a familias en situación de vulnerabilidad)</t>
  </si>
  <si>
    <t>Acción social. Mantenimiento a viviendas en situación de vulnerabilidad (pintura, herrería, impermeabilidad en techos, trabajos de albañilería)</t>
  </si>
  <si>
    <t>Acción social: Cambiemos nuestro tinaco</t>
  </si>
  <si>
    <t>Acción social. Apoyos Funerarios a personas en situación vulnerable</t>
  </si>
  <si>
    <t>Audiencias públicas realizadas (diálogos maderenses).</t>
  </si>
  <si>
    <t>Eventos y talleres para el fomento de la participación ciudadana realizados</t>
  </si>
  <si>
    <t>Atención a solicitudes de información publica realizadas</t>
  </si>
  <si>
    <t>Reordenamiento del comercio en la vía publica ejecutadas</t>
  </si>
  <si>
    <t>Apoyos para el desarrollo de habilidades, fomento al desarrollo económico y social de la comunidad (Pro-Social)</t>
  </si>
  <si>
    <t>Acciones para la prevención del delito realizadas</t>
  </si>
  <si>
    <t>Acciones operativas y de prevención de delitos de alto impacto realizadas</t>
  </si>
  <si>
    <t>Recolección de basura (orgánica e inorgánica) realizada</t>
  </si>
  <si>
    <t>Distribución de agua potable realizada</t>
  </si>
  <si>
    <t>Mantenimiento y rehabilitación de parques y jardines realizado</t>
  </si>
  <si>
    <t>Atención y servicios de panteones realizados</t>
  </si>
  <si>
    <t>Organización de torneos y competencias deportivas</t>
  </si>
  <si>
    <t>Festividades patrias y recorridos turísticos</t>
  </si>
  <si>
    <t>Regularización académica para el ingreso a la preparatoria</t>
  </si>
  <si>
    <t>Pruebas de detección de enfermedades crónico degenerativas transmisibles y no transmisibles realizadas</t>
  </si>
  <si>
    <t>Campañas de vacunación y esterilización animal realizadas</t>
  </si>
  <si>
    <t>Atención a niños de 0 a 5.11 años en CACIS</t>
  </si>
  <si>
    <t>Atención psicológica proporcionada</t>
  </si>
  <si>
    <t>Gestión créditos para Mipymes y Mercados Públicos ante instancias de gobierno</t>
  </si>
  <si>
    <t>Ferias para la promoción del empleo y de bienes y servicios realizadas</t>
  </si>
  <si>
    <t>Cursos y asesorías para Mipymes y locatarios de mercados realizadas</t>
  </si>
  <si>
    <t>Rehabilitación, mantenimiento y recuperación de espacios públicos</t>
  </si>
  <si>
    <t>Rehabilitación y mantenimiento de planteles escolares de nivel básico</t>
  </si>
  <si>
    <t>Atención a zonas de riesgo de la Alcaldía</t>
  </si>
  <si>
    <t>Rehabilitación y mantenimiento de edificios públicos</t>
  </si>
  <si>
    <t>Rehabilitación y conservación de la red secundaria del sistema de agua potable</t>
  </si>
  <si>
    <t>Rehabilitación y conservación de la red secundaria del sistema de drenaje y alcantarillado</t>
  </si>
  <si>
    <t>Cursos de capacitación realizados</t>
  </si>
  <si>
    <t>Regularización y operación de Centros de Servicios</t>
  </si>
  <si>
    <t>Desarrollo del Programa Anual de Protección Civil</t>
  </si>
  <si>
    <t>Atención de emergencias (siniestros y desastres)</t>
  </si>
  <si>
    <t>Platicas y taller en materia de protección civil</t>
  </si>
  <si>
    <t>Revisión de estudios de riesgo y dictaminación</t>
  </si>
  <si>
    <t>Evaluación de proyectos registrados para el Presupuesto participativo</t>
  </si>
  <si>
    <t>Ejecución de proyectos de presupuesto participativo</t>
  </si>
  <si>
    <t>Programa Social Seguro contra la violencia de género 2023: brindar apoyo económico a mujeres víctimas de violencia de género, en un rango de 18 a 55 años, con el propósito de brindar condiciones para separarse de su agresor.</t>
  </si>
  <si>
    <t>Programa Social Impulso Social; contribuir a la economía familiar de grupos de atención prioritaria, como son: Adultos Mayores de 60 a 67 años de edad, Personas con Discapacidad de 18 a 59 años de edad, Madre sola o Padre solo con hijo de 0 a 4 años de edad y Personas con enfermedades crónico-degenerativas y/o cronicoinvalidantes, a través de la entrega de apoyos económicos.</t>
  </si>
  <si>
    <t>Programa Social Transformando Vidas; otorgar apoyos en especie a personas hombres y mujeres con discapacidad auditiva y motora, que habiten preferentemente en alguna de las colonias con un índice bajo y muy bajo de desarrollo social de la Demarcación GAM (auxiliares auditivos, sillas de ruedas, bastones, andaderas).</t>
  </si>
  <si>
    <t>Acción Social GAM/Cuida tu salud; orientar y tratar el sobrepeso, la obesidad, diabetes e hipertensión de habitantes de la Alcaldía Gustavo A. Madero que adolecen estas enfermedades, a través de consultas, capacitaciones, terapias y talleres semanales, con una duración de cuatro meses.</t>
  </si>
  <si>
    <t>Programa Social Tlakualli Ik Altépetl (Alimento del Pueblo); apoyo económico a Hombres y Mujeres de 18 a 59 años de edad, pertenecientes a alguna de las comunidades indígenas ubicadas en las colonias de bajo y muy bajo índice de desarrollo social.</t>
  </si>
  <si>
    <t>Acción Social Apoyo emergente para pintura en fachadas de viviendas en Gustavo A. Madero (casas y multifamiliares); ayuda en especie para contribuir a garantizar una vivienda digna a los habitantes de la demarcación, rehabilitando las casas y multifamiliares ubicados en las zonas afectadas por la pandemia del covid-19.</t>
  </si>
  <si>
    <t>Acción Social Mejoramiento de vivienda en situación prioritaria 2023 (FAIS); Apoyos en especie para la construcción o rehabilitación de viviendas en Zonas de Atención Prioritarias en diversas colonias de la Alcaldía Gustavo A. Madero.</t>
  </si>
  <si>
    <t>Acción Social Celebrando tradiciones GAM; contribuir a la convivencia familiar de los maderenses y fortalecer la celebración y conservación de las tradiciones en la Alcaldía, a través de la entrega de juguetes, roscas de reyes y leches de sabores, con motivo del festejo del “Día de Reyes” y con la entrega de juguetes con motivo del festejo del “Día del Niño”.</t>
  </si>
  <si>
    <t>Programa Social Apoyo de atención especial GAM; apoyar económicamente a población vulnerable en edades de 15 a 67 años de edad, para atender alguna eventualidad que derive de algún suceso imprevisto (en cuestión de salud, educación o deporte)</t>
  </si>
  <si>
    <t>Equipo de áreas de atención ciudadana entregado.</t>
  </si>
  <si>
    <t>Atención de tramites de la ciudadanía</t>
  </si>
  <si>
    <t>Resguardo de seguridad en edificios públicos</t>
  </si>
  <si>
    <t>Capacitación para policía auxiliar de la Alcaldía</t>
  </si>
  <si>
    <t>Premios a Policías Auxiliares</t>
  </si>
  <si>
    <t>Recolección de residuos Sólidos Urbanos Domésticos</t>
  </si>
  <si>
    <t>Recolección de Cascajo</t>
  </si>
  <si>
    <t>Barrido de Vías Secundarias</t>
  </si>
  <si>
    <t>Realización de trabajos de mantenimiento a parques y jardines</t>
  </si>
  <si>
    <t>Sustitución e instalación de luminarias en vías secundarias, parques y jardines</t>
  </si>
  <si>
    <t>Realización de trabajos de mantenimiento al Panteón San José</t>
  </si>
  <si>
    <t>Mejoramiento de Equipo de Recolección y Limpieza</t>
  </si>
  <si>
    <t>Promoción de eventos y torneos culturales y deportivos</t>
  </si>
  <si>
    <t>Presentaciones y festivales de música.</t>
  </si>
  <si>
    <t>Reconocimiento a estudiantes de nivel básico.</t>
  </si>
  <si>
    <t>Cursos de regularización, preparación y de verano en la Alcaldía.</t>
  </si>
  <si>
    <t>Realización de campañas de Salud y Nutrición.</t>
  </si>
  <si>
    <t>Realización de eventos de Información y difusión en salud pública.</t>
  </si>
  <si>
    <t>Adquisición de equipamiento, bienes y servicios para el cuidado animal.</t>
  </si>
  <si>
    <t>Realización de campañas de Cuidado de Animales de Compañía</t>
  </si>
  <si>
    <t>Atención y cuidados de niñas y niños menores de un año.</t>
  </si>
  <si>
    <t>Atención y cuidados de niñas y niños mayores de un año y menores de seis</t>
  </si>
  <si>
    <t>Realización de ferias, talleres y eventos de promoción económica, empleo y oferta educativa en la Alcaldía.</t>
  </si>
  <si>
    <t>Promoción de actividades de turismo.</t>
  </si>
  <si>
    <t>Construcción, rehabilitación y mantenimiento de edificios y espacios públicos.</t>
  </si>
  <si>
    <t>Construcción, rehabilitación y mantenimiento de mercados públicos realizado</t>
  </si>
  <si>
    <t>Construcción, repavimentación, bacheo y banquetas en vías secundarias realizado</t>
  </si>
  <si>
    <t>Rehabilitación de la red secundaria de agua potable.</t>
  </si>
  <si>
    <t>Suministro de agua potable a través de pipas</t>
  </si>
  <si>
    <t>Reparaciones menores de tuberías y fugas de agua potable</t>
  </si>
  <si>
    <t>Rehabilitación a la red secundaria de drenaje.</t>
  </si>
  <si>
    <t>Seguimiento y pago de los laudos de la Alcaldía.</t>
  </si>
  <si>
    <t>Capacitación al personal de protección civil.</t>
  </si>
  <si>
    <t>Implementación de protocolos de acción para la atención de emergencias</t>
  </si>
  <si>
    <t>Atención de emergencias</t>
  </si>
  <si>
    <t>Elaboración de opiniones técnicas.</t>
  </si>
  <si>
    <t>Capacitación para el personal de la Alcaldía.</t>
  </si>
  <si>
    <t>Capacitación a población abierta.</t>
  </si>
  <si>
    <t>Realización de simulacros</t>
  </si>
  <si>
    <t>Capacitación para el trabajo.</t>
  </si>
  <si>
    <t>Impartición de cursos y talleres de concientización de los derechos de la mujer.</t>
  </si>
  <si>
    <t>Asesorías médicas, jurídicas, psicológicas y de trabajo social.</t>
  </si>
  <si>
    <t>Entrega de becas para concluir estudios de nivel básico y medio superior.</t>
  </si>
  <si>
    <t>Entrega de apoyos económicos a personas vulnerables.</t>
  </si>
  <si>
    <t>Información sobre trámites y servicios brindada.</t>
  </si>
  <si>
    <t>Expedientes de trámites y servicios procesados.</t>
  </si>
  <si>
    <t>Recepción y Gestión de los trámites solicitados por los habitantes de la Demarcación.</t>
  </si>
  <si>
    <t>Patrullajes en caminos seguros de la Alcaldía realizados.</t>
  </si>
  <si>
    <t>Operación del sistema de video vigilancia en las colonias de mayor índice delictivo.</t>
  </si>
  <si>
    <t>Forestación y reforestación en la Alcaldía.</t>
  </si>
  <si>
    <t>Mantenimiento, poda y conservación de áreas verdes y espacios urbanos.</t>
  </si>
  <si>
    <t>Talleres y actividades de educación ambiental</t>
  </si>
  <si>
    <t>Recolección y barrido de residuos sólidos en la Alcaldía.</t>
  </si>
  <si>
    <t>Servicios y trabajos en la Alcaldía con participación ciudadana.</t>
  </si>
  <si>
    <t>Operación de recintos culturales.</t>
  </si>
  <si>
    <t>Talleres artísticos gratuitos impartidos.</t>
  </si>
  <si>
    <t>Espectáculos culturales masivos</t>
  </si>
  <si>
    <t>Atención medica en consultorios de la Alcaldía.</t>
  </si>
  <si>
    <t>Platica de tutela responsable de animales de compañía</t>
  </si>
  <si>
    <t>Entrega de menús calientes para niñas y niños inscritos en los CENDI's en 2 horarios (desayuno y comida).</t>
  </si>
  <si>
    <t>Servicio de educación a infantes otorgado</t>
  </si>
  <si>
    <t>Realización de foros, ferias y programas de empleo.</t>
  </si>
  <si>
    <t>Coordinación con empresarios, pequeños comercios, grupos sociales y ciudadanía para proyectos de generación de empleos</t>
  </si>
  <si>
    <t>Construcción, mantenimiento y ampliación de infraestructura</t>
  </si>
  <si>
    <t>Distribución de agua a través de pipas</t>
  </si>
  <si>
    <t>Sustitución y mantenimiento del sistema de drenaje de la Alcaldía.</t>
  </si>
  <si>
    <t>Inspecciones y dictámenes a hogares y establecimientos</t>
  </si>
  <si>
    <t>Capitaciones y simulacros en materia de protección civil</t>
  </si>
  <si>
    <t>Atención a personas en caso de emergencia</t>
  </si>
  <si>
    <t>Ejecución de los Proyectos de la Consulta Ciudadana Sobre Presupuesto Participativo.</t>
  </si>
  <si>
    <t>Convocar a las mujeres de 30 años o más, residentes de la demarcación que encuentren en rezago educativo.</t>
  </si>
  <si>
    <t>Entrega de apoyos económicos y en especie.</t>
  </si>
  <si>
    <t>Capacitación a personas cuidadoras y demás beneficiarios.</t>
  </si>
  <si>
    <t>Acciones sociales encaminadas a mejorar las condiciones de vida de los habitantes de la Alcaldía, tendiendo principalmente problemas educativos, eventos desafortunados, apoyo a víctimas.</t>
  </si>
  <si>
    <t>Realización de recorridos para prevenir la invasión del suelo de conservación en el perímetro de la demarcación.</t>
  </si>
  <si>
    <t>Atención a las denuncias ciudadanas de verificación administrativa.</t>
  </si>
  <si>
    <t>Brindar servicios de asesorías jurídicas.</t>
  </si>
  <si>
    <t>Trámites para mercados y cementerios.</t>
  </si>
  <si>
    <t>Apoyos económicos para compra de ataúdes.</t>
  </si>
  <si>
    <t>Realización de actividades para la prevención del delito.</t>
  </si>
  <si>
    <t>Realización de recorridos de vigilancia (Programa Sendero Seguro).</t>
  </si>
  <si>
    <t>Reproducción de diferentes especies de plantas.</t>
  </si>
  <si>
    <t>Realización de actividades lúdicas para fomentar la educación ambiental.</t>
  </si>
  <si>
    <t>Realización de recorridos de inspección y vigilancia ambiental en las zonas boscosas del suelo de conservación y urbanas de la Alcaldía.</t>
  </si>
  <si>
    <t>Recolección de residuos sólidos (orgánicos e inorgánicos) en vía pública y rutas establecidas.</t>
  </si>
  <si>
    <t>Mantenimiento del suelo de conservación.</t>
  </si>
  <si>
    <t>Reforestación en zonas dañadas por el abuso de los recursos naturales, incendios forestales y acciones que erosionen los suelos.</t>
  </si>
  <si>
    <t>Realización de actividades cívicas y sociales educativas con instituciones públicas y privadas.</t>
  </si>
  <si>
    <t>Realización de actividades sociales sobre arte y cultura.</t>
  </si>
  <si>
    <t>Realización de eventos artísticos-culturales que fortalezcan la identidad de los pueblos, barrios, fiestas y hechos históricos.</t>
  </si>
  <si>
    <t>Realización de proyectos que impulsen el turismo cultural en las zonas icónicas de la demarcación.</t>
  </si>
  <si>
    <t>Realización de competencias deportivas.</t>
  </si>
  <si>
    <t>Realización de cursos de preparación para examen de admisión para educación media superior y superior.</t>
  </si>
  <si>
    <t>Talleres, cursos y campañas para la prevención y control de enfermedades.</t>
  </si>
  <si>
    <t>Realización de brigadas de salud, dental y psicológica.</t>
  </si>
  <si>
    <t>Servicio de atención medica en consultorio de la Alcaldía.</t>
  </si>
  <si>
    <t>Talleres, pláticas y obras de teatro para la prevención de adicciones.</t>
  </si>
  <si>
    <t>Servicio de traslados para atención medica pre hospitalario.</t>
  </si>
  <si>
    <t>Cursos de capacitación al personal operativo que se sitúan en el área medica de la demarcación.</t>
  </si>
  <si>
    <t>Realización de campañas de esterilización gratuitas.</t>
  </si>
  <si>
    <t>Realización de campañas de vacunación gratuitas.</t>
  </si>
  <si>
    <t>Cursos de capacitación a personal operativo para el tratamiento de los animales de compañía.</t>
  </si>
  <si>
    <t>Campañas de difusión para el bienestar animal.</t>
  </si>
  <si>
    <t>Brindar servicios de atención pedagógica y asistencial a niñas y niños de 2 años hasta 5 años 11 meses, que asisten a los Centros de Atención y Cuidado Infantil (CACI) de la Alcaldía La Magdalena Contreras.</t>
  </si>
  <si>
    <t>Otorgar apoyos alimentarios a niñas y niños de 2 años hasta 5 años 11 meses que asisten a los Centros de Atención y Cuidado Infantil (CACI) de la Alcaldía La Magdalena Contreras.</t>
  </si>
  <si>
    <t>Realización de ferias para el empleo y servicios.</t>
  </si>
  <si>
    <t>Vinculación con agentes económicos y actividades relacionadas con el sector servicios.</t>
  </si>
  <si>
    <t>Cursos de capacitación para el trabajo.</t>
  </si>
  <si>
    <t>Otorgamiento de créditos y financiamientos a la población Contrerense.</t>
  </si>
  <si>
    <t>Mantenimiento y rehabilitación de vialidades secundarias.</t>
  </si>
  <si>
    <t>Ampliación de la red de alumbrado público.</t>
  </si>
  <si>
    <t>Construcción y mantenimiento de espacios públicos.</t>
  </si>
  <si>
    <t>Construcción y mantenimiento de edificios públicos.</t>
  </si>
  <si>
    <t>Construcción y mantenimiento de la red de agua potable.</t>
  </si>
  <si>
    <t>Construcción y mantenimiento preventivo o correctivo de la red secundaria de drenaje y alcantarillado.</t>
  </si>
  <si>
    <t>Realización de cursos y talleres para la capacitación del personal y de la población en materia de protección civil.</t>
  </si>
  <si>
    <t>Atención medica pre hospitalaria en casos de siniestros (atención y traslado en ambulancia).</t>
  </si>
  <si>
    <t>Apoyos económicos o en especie para personas con discapacidad o enfermedades crónico degenerativas.</t>
  </si>
  <si>
    <t>Realización de pláticas, cursos y talleres a Ejidatarios y Comuneros, con el fin de que obtengan buenas practicas productivas.</t>
  </si>
  <si>
    <t>Se brindaran talleres de autoestima, de no discriminación y asesorías de salud y jurídicas a la comunidad LGBTTTIQ+.</t>
  </si>
  <si>
    <t>Apoyos en especie o económicos para la comunidad LGBTTTIQ+.</t>
  </si>
  <si>
    <t>Apoyos económicos o en especie para la población de escasos recursos y que vive en zonas marginadas.</t>
  </si>
  <si>
    <t>Brindar apoyo económico o en especie mediante la línea de acción Programa Social Juntos por la Familia</t>
  </si>
  <si>
    <t>Apoyos económicos o en especie para adultos mayores.</t>
  </si>
  <si>
    <t>Apoyos relacionados con la línea de acción diviértete en verano</t>
  </si>
  <si>
    <t>Apoyos relacionados con la línea de acción premios y estímulos.</t>
  </si>
  <si>
    <t>Apoyos para la reactivación económica a negocios.</t>
  </si>
  <si>
    <t>Mesas de trabajo con la ciudadana para la Elaboración del POT</t>
  </si>
  <si>
    <t>Elaboración del Diagnóstico del POT</t>
  </si>
  <si>
    <t>Difusión de acciones, programas, obras y servicios a través de diferentes medios de difusión como: materiales impresos, inserciones en periódicos de circulación nacional, medios digitales (redes sociales institucionales y portales de internet de medios de comunicación), boletines y conferencias</t>
  </si>
  <si>
    <t>Realización de eventos con embajadas</t>
  </si>
  <si>
    <t>Logística del evento Jornada Notarial, Cartilla Militar, de concertación y asesorías jurídicas</t>
  </si>
  <si>
    <t>Colocación de sellos de clausura y suspensión de actividades</t>
  </si>
  <si>
    <t>Monitoreo de la opinión ciudadana de las acciones de gobierno</t>
  </si>
  <si>
    <t>Elaboración del tablero del control</t>
  </si>
  <si>
    <t>Implementación del Sistema de Gestión de la Calidad</t>
  </si>
  <si>
    <t>Captar, atender y canalizar reportes ciudadanos (sistema PROMAD, redes sociales, radiocomunicación y vía telefónica)</t>
  </si>
  <si>
    <t>Elaborar georreferenciación de los incidentes delictivos de alto impacto</t>
  </si>
  <si>
    <t>Retirar elementos u obstáculos y gestionar la remoción de vehículos abandonados que obstaculicen, limiten o impidan el uso adecuado de las vías peatonales y vehiculares</t>
  </si>
  <si>
    <t>Impartir en espacios públicos platicas con el objetivo de difundir y sensibilizar a los ciudadanos sobre las problemáticas sociales en los que se desarrolla la violencia</t>
  </si>
  <si>
    <t>Recuperar Módulos de Seguridad e implementar la seguridad con elementos de la Policía Auxiliar</t>
  </si>
  <si>
    <t>Atención a emergencias prehospitalarias y urbanas, salvaguardar la vida e integridad de las personas que viven o transitan en la Alcaldía.</t>
  </si>
  <si>
    <t>Generación de opiniones técnicas de riesgo y avisos de riesgo, para salvaguardar la vida de la población.</t>
  </si>
  <si>
    <t>Recolección de residuos sólidos (domiciliarios, mercados públicos, papeleras, heces caninas, emergencias urbanas)</t>
  </si>
  <si>
    <t>Barrido( manual y mecánico)</t>
  </si>
  <si>
    <t>Recolección tiraderos en vía publica a través de servicio tecolote y colocación de contenedores.</t>
  </si>
  <si>
    <t>Mantenimiento y rehabilitación de la infraestructura del Alumbrado Público de vías secundarias.</t>
  </si>
  <si>
    <t>Mantenimiento, conservación y rehabilitación en vialidades secundarias en la Alcaldía Miguel Hidalgo</t>
  </si>
  <si>
    <t>Mantenimiento, conservación y rehabilitación del señalamiento horizontal y vertical en vialidades secundarias de la demarcación.</t>
  </si>
  <si>
    <t>Actividades en conmemoración de las fechas más destacadas del calendario cívico y de la cultura general</t>
  </si>
  <si>
    <t>Eventos lúdicos, recreativos, holísticos y convivencia de vinculación con la Sociedad Civil dentro de las instalaciones deportivas adscritas a la Coordinación de Promoción Deportiva (22 eventos mensuales)</t>
  </si>
  <si>
    <t>Curso de verano en las instalaciones deportivas de la Alcaldía</t>
  </si>
  <si>
    <t>Convivencias Atléticas en vía publica (1 carrera bimestral)</t>
  </si>
  <si>
    <t>Convivencia de futbol en vía publica arma tu reta (1 evento mensual)</t>
  </si>
  <si>
    <t>Promoción del deporte mediante eventos tales como: Exhibiciones deportivas en escuelas de la demarcación, Jornadas de Detección de Talentos, Competencias eliminatorias internas rumbo a Juegos de la Ciudad de México, Juegos Populares, Encuentro Indígena y Juegos Tradicionales y Autóctonos, Competencia eliminatoria interna de los trabajadores de la Alcaldía, tercera edad, comunidad LGBTQ+ y sector de educación básica y media superior, Promoción de Boxeo "Del regreso al Barrio, Encuentros de Luchas Asociadas Luchando contra las calles, Torneo de Barrios Futbol, Voleibol y Basquetbol, Liga intra escuelas técnico deportivas de verano y de invierno, Encuentros de preparación de Equipos Representativos Copa MH, Capacitación Deportiva para entrenadores, Clínicas Deportivas para Equipos Representativos.</t>
  </si>
  <si>
    <t>Realización de actividades lúdicas, recreativas, deportivas y deportivas por parte de los promotores deportivos</t>
  </si>
  <si>
    <t>Brindar a la ciudadanía servicios de medicina general y de salud preventiva en jornadas de salud</t>
  </si>
  <si>
    <t>Unidad móvil de vacunación y esterilización</t>
  </si>
  <si>
    <t>Entrega de alimentos a niñas y niños en CENDI</t>
  </si>
  <si>
    <t>Entrega de apoyos económicos a niñas y niños en CENDI</t>
  </si>
  <si>
    <t>Vinculación laboral mediante la bolsa de empleo</t>
  </si>
  <si>
    <t>Realización de ferias de empleo</t>
  </si>
  <si>
    <t>Capacitación y asesoría a posibles emprendedores</t>
  </si>
  <si>
    <t>Capacitación y asesoría a emprendedores</t>
  </si>
  <si>
    <t>Entrega de apoyos económicos</t>
  </si>
  <si>
    <t>Impartición de capacitaciones en diversas materias</t>
  </si>
  <si>
    <t>Rehabilitación de Edificios Públicos de la Alcaldía Miguel Hidalgo</t>
  </si>
  <si>
    <t>Mejoramiento y rehabilitación de la infraestructura urbana de la Alcaldía Miguel Hidalgo</t>
  </si>
  <si>
    <t>Reparación de fugas de agua potable</t>
  </si>
  <si>
    <t>Atención a reportes por falta de agua potable</t>
  </si>
  <si>
    <t>Revisión de toma de agua y/o medidor</t>
  </si>
  <si>
    <t>Rehabilitación de la infraestructura de drenaje</t>
  </si>
  <si>
    <t>Conservación y mantenimiento de la red secundaria de drenaje</t>
  </si>
  <si>
    <t>Capacitación para desarrollar una cultura de la prevención y resiliencia</t>
  </si>
  <si>
    <t>Actualización mensual del Atlas de Riesgo</t>
  </si>
  <si>
    <t>Generar Opiniones Técnicas de Riesgos para informar a la población sobre condiciones de riesgo y su respectiva mitigación</t>
  </si>
  <si>
    <t>Generar Avisos de Riesgos para informar de forma inmediata a la población sobre condiciones de Alto Riesgo</t>
  </si>
  <si>
    <t>Asesorar y elaborar Programas de Protección Civil (especiales, estacionales e internos)</t>
  </si>
  <si>
    <t>Dictaminación de proyectos y Asambleas vecinales</t>
  </si>
  <si>
    <t>Realización y Seguimiento a los proyectos</t>
  </si>
  <si>
    <t>Acampamiento psicológico</t>
  </si>
  <si>
    <t>Apoyos económicos entregados</t>
  </si>
  <si>
    <t>Realización de jornadas de información MH FEM en tu colonia</t>
  </si>
  <si>
    <t>Instalación de puntos violeta</t>
  </si>
  <si>
    <t>Capacitación a servidores públicos en atención con perspectiva de género y derechos humanos</t>
  </si>
  <si>
    <t>Publicación de convocatoria</t>
  </si>
  <si>
    <t>Selección de beneficiarios</t>
  </si>
  <si>
    <t>Entrega de ayuda económica a 2, 600 beneficiarias</t>
  </si>
  <si>
    <t>Entrega de apoyo económico a los operadores de los comedores</t>
  </si>
  <si>
    <t>Entrega de electrodomésticos</t>
  </si>
  <si>
    <t>Asesoría a los comerciantes en materia de cumplimiento normativo de las actividades mercantiles</t>
  </si>
  <si>
    <t>Canalización oportuna de las llamadas de emergencia</t>
  </si>
  <si>
    <t>Talleres de sensibilización para la introyección de conductas positivas</t>
  </si>
  <si>
    <t>Implementar acciones de conservación, protección y restauración para el suelo de conservación y de los recursos naturales</t>
  </si>
  <si>
    <t>Recolección de residuos sólidos, orgánicos e inorgánicos</t>
  </si>
  <si>
    <t>Rehabilitación y mantenimiento de panteones, parques, jardines y áreas verdes dentro del casco urbano</t>
  </si>
  <si>
    <t>Mantenimiento a la infraestructura del servicio del alumbrado público y apoyos a eventos cívico-culturales</t>
  </si>
  <si>
    <t>Instalación y mantenimiento de señalamiento vial vertical y horizontal y acciones de mejoramiento de la imagen urbana.</t>
  </si>
  <si>
    <t>Rehabilitación, mantenimiento y construcción de infraestructura deportiva y de espacios cívicos de la Alcaldía</t>
  </si>
  <si>
    <t>Entregar apoyos en especie para el fortalecimiento de actividades cívicas, deportivas, fiestas patrias y tradiciones</t>
  </si>
  <si>
    <t>Realización de ferias culturales que promuevan las costumbres, tradiciones e identidad de la alcaldía</t>
  </si>
  <si>
    <t>Implementación de campañas de difusión de información en el ámbito cultural de la Alcaldía Milpa Alta</t>
  </si>
  <si>
    <t>Realización de eventos deportivos, asi como entrega de material y equipo deportivo</t>
  </si>
  <si>
    <t>Mantenimiento de equipo deportivo de la alcaldía Milpa Alta</t>
  </si>
  <si>
    <t>Apoyo en especie y económico para el fomento de actividades de usos y costumbres de la región</t>
  </si>
  <si>
    <t>Atención medica general a personas residentes de Milpa Alta</t>
  </si>
  <si>
    <t>Prescripción y dotación de medicamentos de uso humano para la población que acuda a los servicios médicos de la alcaldía</t>
  </si>
  <si>
    <t>Atención odontológica, optométrica, psicológica, y nutricional a personas residentes de Milpa Alta</t>
  </si>
  <si>
    <t>Consulta médica de rehabilitación física para personas que padecieron COVID- 19</t>
  </si>
  <si>
    <t>Atención a mujeres víctimas de violencia en el refugio temporal</t>
  </si>
  <si>
    <t>Apoyo en especie y/o económico para personas con discapacidad</t>
  </si>
  <si>
    <t>Esterilizaciones y cirugías menores</t>
  </si>
  <si>
    <t>Consultas veterinaria a animales de compañía y de pequeñas especies</t>
  </si>
  <si>
    <t>Adquisición de alimento seco para animales de compañía que son atendidos en la clínica veterinaria de la Alcaldía Milpa Alta.</t>
  </si>
  <si>
    <t>Adquisición de medicamentos, materiales de curación, equipo e instrumental médico veterinario</t>
  </si>
  <si>
    <t>Repartición de alimentos nutritivos y balanceados para niñas y niños de los CENDIS</t>
  </si>
  <si>
    <t>Otorgar suministros requeridos para elaboración, preparación y conservación de alimentos nutritivos y balanceados, en CENDIS</t>
  </si>
  <si>
    <t>Capacitación para la estructura de los CENDIS</t>
  </si>
  <si>
    <t>Taller de capacitación para las familias usuarias de los CENDIS</t>
  </si>
  <si>
    <t>Realizar campañas de promoción Turística de lugares emblemáticos y de atracción turística de la alcaldía.</t>
  </si>
  <si>
    <t>Entregar apoyos a los productores agrícolas, con el abastecimiento de composta, agua tratada y mecanización</t>
  </si>
  <si>
    <t>Realizar actividades de impulso para la estructuración de modelo de negocios, cooperativismo y economía social y solidaria, como ferias informativas y la impartición de talleres.</t>
  </si>
  <si>
    <t>Realizar eventos de exhibición de tradiciones, artesanías, gastronomía, costumbres y cosmología de los barrios y pueblos originarios para la atracción turística.</t>
  </si>
  <si>
    <t>Realización y/o apoyo de las ferias sectoriales, culturales y gastronómicas</t>
  </si>
  <si>
    <t>Apoyo económico para personas desempleadas</t>
  </si>
  <si>
    <t>Construcción de infraestructura pública y vial a través de pavimentación, construcción y ampliación de banquetas y guarniciones.</t>
  </si>
  <si>
    <t>Mantenimiento y rehabilitación de la infraestructura pública y vial a través de pavimentación y ampliación de banquetas y guarniciones.</t>
  </si>
  <si>
    <t>Construir, dar mantenimiento y rehabilitación a la infraestructura de servicios básicos agua potable.</t>
  </si>
  <si>
    <t>Proveer del servicio de abasto de agua potable en carro cisterna a los habitantes de la alcaldía que se encuentran fuera del casco urbano y no cuentan con red hidráulica dentro de la Alcaldía Milpa Alta</t>
  </si>
  <si>
    <t>Implementar tecnologías alternativas para la captación de agua pluvial.</t>
  </si>
  <si>
    <t>Construir infraestructura pública de servicios básicos de drenaje y alcantarillado.</t>
  </si>
  <si>
    <t>Mantenimiento y rehabilitación a la infraestructura pública de servicios de drenaje y alcantarillado.</t>
  </si>
  <si>
    <t>Realización de los proyectos de obra</t>
  </si>
  <si>
    <t>Realización de los proyectos, servicios y mantenimiento de la infraestructura publica</t>
  </si>
  <si>
    <t>Otorgar apoyos para la implementación de proyectos de conservación, restauración, preservación de los recursos naturales, en beneficio de la biodiversidad y de los agroecosistemas.</t>
  </si>
  <si>
    <t>Otorgar apoyos económicos para la mejora de las unidades productivas en la Alcaldía Milpa Alta</t>
  </si>
  <si>
    <t>Entrega de paquetes alimentarios para una sana alimentación</t>
  </si>
  <si>
    <t>Apoyo en especie y/o económico para personas mayores.</t>
  </si>
  <si>
    <t>Entrega de apoyos económicos para funerarios a la población vulnerable</t>
  </si>
  <si>
    <t>Atención a unidades habitacionales y coordinaciones territoriales</t>
  </si>
  <si>
    <t>Recorridos barriales para la difusión de acciones de gobierno</t>
  </si>
  <si>
    <t>Atención de Trámites y servicios públicos a la comunidad en materia jurídica, vehicular y administrativa (gestión y atención)</t>
  </si>
  <si>
    <t>Difusión institucional de actividades y programas de la alcaldía en diferentes medios de comunicación</t>
  </si>
  <si>
    <t>Difusión y acompañamiento para el fomento y promoción de los programas y actividades institucionales de la Alcaldía mediante promotores ciudadanos para el bienestar</t>
  </si>
  <si>
    <t>Cursos y platicas informativas en materia de prevención del delito realizadas</t>
  </si>
  <si>
    <t>Reforestación, conservación y mantenimiento de zonas ecológicas y urbanas</t>
  </si>
  <si>
    <t>Cursos y talleres de educación ambiental</t>
  </si>
  <si>
    <t>Recolección de RSU y limpieza urbana</t>
  </si>
  <si>
    <t>Servicios de inhumación, exhumación y reinhumación en panteones públicos</t>
  </si>
  <si>
    <t>Fomento y apoyo a eventos cívico-culturales y festividades patronales y regionales</t>
  </si>
  <si>
    <t>Fomento y promoción de la cultura física y deportiva</t>
  </si>
  <si>
    <t>Fomento y promoción de la cultura y el arte</t>
  </si>
  <si>
    <t>Nivelación académica para el ingreso el nivel medio superior</t>
  </si>
  <si>
    <t>Consultas médico-veterinaria, bienestar animal y vacunación realizadas</t>
  </si>
  <si>
    <t>Apoyo a Mipymes</t>
  </si>
  <si>
    <t>Producción de actividades turísticas</t>
  </si>
  <si>
    <t>Asesorías para la constitución de Sociedades Cooperativas</t>
  </si>
  <si>
    <t>Apoyo para la mecanización agrícola de tierras de cultivo</t>
  </si>
  <si>
    <t>Rehabilitación y construcción de canales de riego</t>
  </si>
  <si>
    <t>Capacitación y asesoría técnica agropecuaria y pecuaria</t>
  </si>
  <si>
    <t>Mantenimiento, conservación y adecuación de vialidades</t>
  </si>
  <si>
    <t>Rehabilitación, mantenimiento y sustitución de banquetas y guarniciones</t>
  </si>
  <si>
    <t>Construcción y rehabilitación de mercados públicos</t>
  </si>
  <si>
    <t>Construcción, mantenimiento, conservación y rehabilitación de edificios públicos</t>
  </si>
  <si>
    <t>Construcción, rehabilitación, mantenimiento y conservación de espacios públicos</t>
  </si>
  <si>
    <t>Encarpetado y pavimentación de calles</t>
  </si>
  <si>
    <t>Rehabilitación, mantenimiento y sustitución de la red secundaria del sistema de agua potable</t>
  </si>
  <si>
    <t>Entrega de agua potable en camión cisterna</t>
  </si>
  <si>
    <t>Rehabilitación, mantenimiento y sustitución de la red secundaria de drenaje</t>
  </si>
  <si>
    <t>Adquisición de bienes y servicios</t>
  </si>
  <si>
    <t>Seguimiento a pago de laudos y juicios de la Alcaldía</t>
  </si>
  <si>
    <t>Atención medica pre hospitalaria en casos de siniestros (atención y traslado en ambulancia)</t>
  </si>
  <si>
    <t>Monitoreo de riesgos causados por fenómenos naturales o antrópicos en la alcaldía</t>
  </si>
  <si>
    <t>Capacitación en materia de protección civil</t>
  </si>
  <si>
    <t>Ayudas sociales a personas en situación de marginación para un sepelio digno</t>
  </si>
  <si>
    <t>Ayudas Sociales en especie que otorga juguetes por el día de Reyes</t>
  </si>
  <si>
    <t>Ayudas Sociales en especie que otorga juguetes por el día del niño</t>
  </si>
  <si>
    <t>Apoyo para personas que requieren aparatos ortopédicos</t>
  </si>
  <si>
    <t>Cursos y platicas promoción de los derechos humanos de las niñas, mujeres y perspectiva de género en la Alcaldía.</t>
  </si>
  <si>
    <t>Actualización de censos de asentamientos irregulares.</t>
  </si>
  <si>
    <t>Trámites y servicios en materia de: giros mercantiles.</t>
  </si>
  <si>
    <t>Servicios de asesorías jurídicas y promoción de los Derechos Humanos.</t>
  </si>
  <si>
    <t>Orientaciones en materia de colaboración, vinculación, concertación y participación ciudadana</t>
  </si>
  <si>
    <t>Levantar diagnósticos de necesidades en colonias, barrios y pueblos.</t>
  </si>
  <si>
    <t>Atender las solicitudes de Información Pública y solventacion de requerimientos a través de los INFOMEX</t>
  </si>
  <si>
    <t>Atención de requerimientos de información por parte de los órganos de fiscalización.</t>
  </si>
  <si>
    <t>Difusión de las actividades que se realizan en la Alcaldía Tlalpan.</t>
  </si>
  <si>
    <t>Implementar el Modelo Integral de Atención Ciudadana y asegurar su cumplimiento y funcionamiento y Establecer mecanismos de evaluación que contemplen aspectos de satisfacción ciudadana como encuestas, reuniones o análisis estadístico.</t>
  </si>
  <si>
    <t>Operativos de Seguridad en las colonias, barrios y pueblos de la Alcaldía.</t>
  </si>
  <si>
    <t>Remisión y acompañamiento institucional ante el juzgado cívico y la fiscalía.</t>
  </si>
  <si>
    <t>Estrategias operativas atención integral para apoyo a los habitantes de las colonias con mayor índice delictivo.</t>
  </si>
  <si>
    <t>Talleres en materia de prevención de la violencia y cultura de la denuncia.</t>
  </si>
  <si>
    <t>Recolección domiciliaria de residuos orgánicos, inorgánicos e industriales</t>
  </si>
  <si>
    <t>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t>
  </si>
  <si>
    <t>Actividades de mejoramiento en la movilidad y el ordenamiento urbano en intervenciones, con la aplicación de pintura para balizamiento, realización de señalamientos y adecuaciones geométricas, a efecto de mejorar la vialidad y seguridad de las personas.</t>
  </si>
  <si>
    <t>Mantenimiento de áreas verdes en parques, jardines, camellones, plazas y espacios públicos, conservándolos limpios y seguros con actividades de poda de árboles, poda de pasto, riego de áreas verdes, barrido de áreas verdes, retiro de hierba y maleza.</t>
  </si>
  <si>
    <t>Mantenimiento y conservación del mobiliario urbano en espacios públicos como: kioscos, fuentes ornamentales, bustos, monumentos, bajo puentes, etc. con trabajos de eliminación y borrado de grafiti con la aplicación de pintura en muros y bardas, colocación de malla ciclónica, etc.</t>
  </si>
  <si>
    <t>Contribuir al derecho de la población a contar con el agua potable en sus viviendas, principalmente en las zonas de marginación.</t>
  </si>
  <si>
    <t>Difusión de información sobre el cuidado del medio ambiente, el desarrollo sustentable, el cambio climático, los efectos de la contaminación y conservación de la biodiversidad entre la población tlalpense.</t>
  </si>
  <si>
    <t>Capacitación a inspectores, dictaminadores, funcionarios y personal de la alcaldía, en temas ambientales.</t>
  </si>
  <si>
    <t>Contribución a la protección, preservación y conservación de los recursos naturales,</t>
  </si>
  <si>
    <t>Realizar actividades culturales de diversas expresiones artísticas (como fotografía, escultura, música, danza, literatura, teatro, etc.)</t>
  </si>
  <si>
    <t>Impartir de clases deportivas en Módulos y Centros Deportivos a través de las Escuelas Técnico Deportivas.</t>
  </si>
  <si>
    <t>Fomentar la cultura física y promoción deportiva organizando eventos deportivos gratuitos.</t>
  </si>
  <si>
    <t>Realizar actividades de mantenimiento menor a Centros y Módulos Deportivos a cargo de la Alcaldía Tlalpan</t>
  </si>
  <si>
    <t>Otorgar Consultas Medica tales como: Odontológica, Optometrista, Nutricional y Alternativa.</t>
  </si>
  <si>
    <t>Brindar Servicios de Salud Mental (Atención Psicológica, Talleres de Crianza Positiva y Grupos Focales de Prevención de Adicciones)</t>
  </si>
  <si>
    <t>Proporcionar Servicios de Detecciones: Presión arterial, glicemia capilar, cáncer de mama, cervicouterino, cáncer de próstata y VIH.</t>
  </si>
  <si>
    <t>Brindará Servicios de Salud Preventiva como: Vacunación, Somatometría, Primeros Auxilios, Prevención y Promoción a la Salud.</t>
  </si>
  <si>
    <t>Realizar el seguimiento de atención temprana en el neurodesarrollo a niñas y niños entre 0 y 4 años 6 meses de edad cumplidos, mediante Evaluaciones del Desarrollo Infantil.</t>
  </si>
  <si>
    <t>Realizar servicios de detección, manejo y rehabilitación musculo esquelética</t>
  </si>
  <si>
    <t>Brindar talleres sobre Derechos de las Personas con Discapacidad, lenguaje incluyente, Lengua de Señas Mexicanas y Sistema de lecto-escritura Braille.</t>
  </si>
  <si>
    <t>Contribuir a la salud animal entre los que destacan las cirugías, esterilizaciones y vacunas</t>
  </si>
  <si>
    <t>Proporcionar servicios a animales de compañía como rehabilitaciones, adiestramiento, adopciones, etc.</t>
  </si>
  <si>
    <t>Recepción de animales donados voluntariamente a razón de lo comprendido en el Artículo 51 de la Ley de Protección a los Animales de la Ciudad de México.</t>
  </si>
  <si>
    <t>Difusión en redes oficiales a través de materiales pedagógicos para dar Atención a personas sobre la tutela responsable de animales de compañía y el respeto por la vida</t>
  </si>
  <si>
    <t>Realizar desparasitaciones internas de la población canina y felina en las instalaciones de la clínica veterinaria para la prevención de enfermedades transmitidas entre animales y humanos</t>
  </si>
  <si>
    <t>Brindar asesorías medicas veterinarias en las instalaciones de la clínica veterinaria</t>
  </si>
  <si>
    <t>Realizar acciones de 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t>
  </si>
  <si>
    <t>Realizar acciones de consolidación del Sistema Protección de las Niñas, Niños y Adolescentes SIPINNA Tlalpan, respondiendo al mandato de la Ley General de los derechos de las niñas, niños y adolescentes, asi como a la Convención de los derechos del niño.</t>
  </si>
  <si>
    <t>Implementar Audiencias Públicas Infantiles, con el objetivo de generar un espacio de dialogo-escucha para y con niñas y niños de la Alcaldía Tlalpan</t>
  </si>
  <si>
    <t>Creación de una campaña promoción de los derechos de las niñas, niños y adolescentes, con la finalidad de contribuir a una cultura del respeto a sus derechos.</t>
  </si>
  <si>
    <t>Organizar ferias relacionadas al sector primario de los sectores de la economía</t>
  </si>
  <si>
    <t>Coordinar ferias para la promoción de empleo y de bienes y servicios locales, para apoyar al comercio y productores locales.</t>
  </si>
  <si>
    <t>Contactar agentes económicos y realizar actividades relacionadas con el sector de servicios</t>
  </si>
  <si>
    <t>Generar capacitaciones para el trabajo y promoción del autoempleo para personas jóvenes</t>
  </si>
  <si>
    <t>Facilitar créditos y financiamientos a personas dedicadas a la producción agrícola y aquellas que se encuentran en condición de desempleo o no cuentan con los recursos necesarios para emprender.</t>
  </si>
  <si>
    <t>Generar capacitaciones para el trabajo y promoción del autoempleo para personas adultas</t>
  </si>
  <si>
    <t>Realizar actividades para fomentar y Promocionar el Turismo en la Alcaldía Tlalpan</t>
  </si>
  <si>
    <t>Construcción, ampliación, rehabilitación, mantenimiento, mejoramiento de inmuebles deportivos, culturales, educativos y sociales en diversas ubicaciones de la Alcaldía, con el objetivo de elevar la calidad de vida de la población.</t>
  </si>
  <si>
    <t>Construcción, ampliación, rehabilitación, mantenimiento, mejoramiento de edificios públicos en diversas ubicaciones de la Alcaldía, con el objetivo de mejorar la calidad de los servicios.</t>
  </si>
  <si>
    <t>Construcción, ampliación, rehabilitación, mantenimiento, mejoramiento de espacios públicos, asi como proyectos de alumbrado público en diversas ubicaciones de la Alcaldía, con el objetivo de dotar a la población de espacios para esparcimiento</t>
  </si>
  <si>
    <t>Construcción, ampliación, rehabilitación, mantenimiento, mejoramiento de asfalto y balizamiento en vialidades secundarias, en diversas ubicaciones de la Alcaldía, garantizando un libre tránsito peatonal y vehicular más eficiente y seguro.</t>
  </si>
  <si>
    <t>Construcción, ampliación, rehabilitación, mantenimiento, obra para la mitigación de riesgos, en diversas ubicaciones de la Alcaldía, con el fin de evitar derrumbes, deslaves, en zonas de alto riesgo</t>
  </si>
  <si>
    <t>Construcción, ampliación, rehabilitación, mantenimiento, mejoramiento en de banquetas en diversas ubicaciones de la Alcaldía, con el objetivo de garantizar un libre tránsito peatonal más eficiente, seguro y con accesibilidad para personas con capacidades diferentes</t>
  </si>
  <si>
    <t>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t>
  </si>
  <si>
    <t>Construcción, ampliación, rehabilitación, mantenimiento, mejoramiento en metros de la red de agua potable en diversas ubicaciones de la Alcaldía, con el objetivo de que la población cuente con más y mejores servicios.</t>
  </si>
  <si>
    <t>Construcción, ampliación, rehabilitación, mantenimiento, mejoramiento, desazolve de la red de drenaje en diversas ubicaciones de la Alcaldía, con el objetivo que la población cuente con más y mejores servicios.</t>
  </si>
  <si>
    <t>Construcción, ampliación, rehabilitación, mantenimiento, mejoramiento en  resumideros.</t>
  </si>
  <si>
    <t>Construcción, ampliación, rehabilitación, mantenimiento, mejoramiento, de la red de drenaje en diversas ubicaciones de la Alcaldía, con el objetivo que la población cuente con más y mejores servicios.</t>
  </si>
  <si>
    <t>Reconocimientos y vigilancia de medidas de seguridad en los establecimientos mercantiles, asi como la revisión de sus programas internos en materia de protección civil.</t>
  </si>
  <si>
    <t>Emisión de dictámenes de riesgo sustentados en un análisis técnico profesional, garantizando la integridad del individuo, sus bienes y entorno</t>
  </si>
  <si>
    <t>Respuesta a las solicitudes o llamados de emergencias para salvaguardar la integridad física de la población, de sus bienes y entorno.</t>
  </si>
  <si>
    <t>Capacitación de simulacros y asesorías en temas como: Primeros auxilios; prevención, evacuación, repliegue y combate de incendios; brigadas de Protección Civil, Plan Familiar de Protección Civil.</t>
  </si>
  <si>
    <t>Llevar a cabo los procedimientos necesarios, para ejecutar los Proyectos ganadores, correspondientes a los 179 comités ciudadano del Programa de Presupuesto Participativo 2023 de la Alcaldía</t>
  </si>
  <si>
    <t>Se llevaran a cabo obras en Vialidades, Luminarias, Banquetas y Guarniciones, Espacios Públicos, Drenaje, áreas comunes de Unidades Habitacionales, etc. en el Marco del Presupuesto Participativo en 179 Comités Ciudadanos en diversas ubicaciones del perímetro de la Alcaldía</t>
  </si>
  <si>
    <t>Seguimiento de los avances en los proyectos del Programa de Presupuesto Participativo a través de los comités ciudadanos e informar a las áreas correspondientes,</t>
  </si>
  <si>
    <t>Otorgar apoyos económicos o en especie a mujeres habitantes de la Alcaldía Tlalpan que sean víctimas de violencia de género y con ello contribuir a mejorar su calidad de vida.</t>
  </si>
  <si>
    <t>Otorgar apoyos económicos a personas beneficiarias denominadas facilitadores que coadyuven a desarrollar las siguientes actividades: 1) Capacitaciones a la población adolescente en temas de derechos sexuales, reproductivos y la prevención del embarazo adolescente no deseado, para el ejercicio del derecho a una vida libre de violencia en las mujeres de 15 años y más que habitan en zonas con mayores índices de delitos de género. 2) difunda servicios de asesoría y primera atención psicológica y jurídica a la violencia de género disponibles en el Centro de Atención Integral para mujeres víctimas de violencia de género. Justa Hernandez Farfán.</t>
  </si>
  <si>
    <t>Otorgar apoyos económicos o en especie a mujeres habitantes de la Alcaldía Tlalpan que desarrollen proyectos económicos, comunitarios, culturales, educativos.</t>
  </si>
  <si>
    <t>Economía Sustentable: Impulsar la creación y fortalecimiento de micro, pequeñas y medianas empresas, sociedades cooperativas, proyectos ecoturísticos, asi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incorporando a personas en condición de desempleo con alguna vocación productiva.</t>
  </si>
  <si>
    <t>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ecosistemicos y la protección de Áreas Naturales Protegidas en sus distintas categorías.</t>
  </si>
  <si>
    <t>Producción Agropecuaria: Con el fin de fomentar las actividades productivas rurales sustentables de la Alcaldía Tlalpan, se otorgara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asi mismo se brindara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t>
  </si>
  <si>
    <t>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paneles solares, se pretende reducir el problema de abastecimiento de agua, disminuir el gasto familiar por la obtención del recurso y capacitar a los habitantes en materia de educación ambiental acerca del cuidado y aprovechamiento racional del agua.</t>
  </si>
  <si>
    <t>Otorgar apoyos económicos para que niñas y niñas entre 1 año y 3 años 11 meses de edad, incluyendo niñas y niños con discapacidad cuyas madres, padres o tutores legales residan preferentemente en la Alcaldía Tlalpan, o que tengan su centro de trabajo en la Alcaldía Tlalpan reciben el servicio de cuidado y atención infantil.</t>
  </si>
  <si>
    <t>Otorgar apoyos económicos o en especie, a jóvenes de tercer grado de secundaria, y aquellos que han concluido este nivel educativo provenientes de cualquiera de las escuelas secundarias públicas ubicadas en la Alcaldía Tlalpan y jóvenes residentes de la demarcación, interesados en presentar el examen del Concurso de Asignación a la EMS 2023, convocado por la COMIPEMS.</t>
  </si>
  <si>
    <t>Otorgar apoyos económicos o en especie con el fin de proveer del servicio de Internet a niños con rezago educativo y que encuentran en desigualdad de oportunidades, que se residan en las zonas de bajo índice de desarrollo social en la alcaldía Tlalpan, asimismo se capacitaran facilitadores que coadyuvaran en el seguimiento del programa social que se implemente. Contribuyendo a mejorar su calidad de vida y solventar sus necesidades básicas.</t>
  </si>
  <si>
    <t>Otorgar apoyos económicos o en especie para la formación musical de los integrantes de la Camerata infantil y Juvenil de Tlalpan, para extender y ampliar los derechos sociales de la atención a grupos vulnerables y no vulnerables, garantizando el acceso a la formación musical, promoviendo el pleno ejercicio de los derechos culturales, mejorando la calidad de vida de los habitantes de esta Alcaldía.</t>
  </si>
  <si>
    <t>Otorgar apoyos económicos o en especie a niñas, niños y adolescentes a través de sus cuidadores y/o tutores, que permitan contribuir a su desarrollo, promoviendo el ejercicio de los derechos humanos de niñas, niños y adolescentes en condición de orfandad mediante talleres, actividades y acciones didácticas y contribuir a mejorar su calidad de vida y con ello solventen sus necesidades básicas.</t>
  </si>
  <si>
    <t>Otorgar apoyos económicos o en especie a habitantes de la Alcaldía Tlalpan en la promoción de la salud relacionadas con la tutela responsable de animales de compañía y la prevención de enfermedades zoonoticas de manera presencial y a distancia.</t>
  </si>
  <si>
    <t>Otorgar apoyos económicos o en especie a habitantes de la Alcaldía Tlalpan que realicen actividades físicas y deportivas en diferentes disciplinas, en diferentes espacios deportivos de la Alcaldía, para fomentar la práctica de actividades físicas y deportivas en los habitantes de la demarcación. Para contribuir a mejorar su calidad de vida.</t>
  </si>
  <si>
    <t>Otorgar apoyos económicos o en especie a "colectivos juveniles” que desarrollen e implementen proyectos que atiendan problemáticas juveniles en sus comunidades.</t>
  </si>
  <si>
    <t>Otorgar apoyos económicos a personas beneficiarias denominadas facilitadores que coadyuven a desarrollar las siguientes actividades: 1) Identificar obstáculos en vía pública que dificulten la movilidad, reportar y canalizar a diferentes áreas de la Alcaldía para su atención correspondiente. 2) Prevención de las violencias, como orientación psicológica, jurídica, establecer mecanismos y acciones para concientizar a la población en general. 3) impartir asesorías educativas presenciales o virtuales, a través de la utilización de medios electrónicos y plataformas digitales. 4) Realización y disfrute de actividades artísticas, lúdicas y de oficios en la población Tlalpense que busca generar una vida más recreativa, cultural y artística por medio de los Centros de Artes y Oficios. 5) impartir talleres lúdicos, formativos, participativos y ocupacionales de manera personal o mediante materiales audiovisuales a personas que habiten en zonas de muy bajo y bajo índice de desarrollo social. 6) Servicios de mejoramiento y mantenimiento de espacios públicos, en colonias, barrios, pueblos originarios y unidades habitacionales de la Alcaldía Tlalpan, que padecen conflictos sociales o requieren mejoramiento de su entorno físico. 7) Implementar actividades del programa social brindando accesibilidad a la información de programas y servicios mediante la difusión y contacto directo con la ciudadanía. Propiciar la organización y realización de actividades que fortalezcan la organización vecinal en las colonias, barrios, pueblos originarios y unidades y conjuntos habitacionales de la demarcación Tlalpan.</t>
  </si>
  <si>
    <t>Otorgar apoyos económicos a personas mayores de 60 años en estado de vulnerabilidad agrupados en colectivos</t>
  </si>
  <si>
    <t>Capacitación de personas facilitadoras de servicios, que les permita contar con las herramientas necesaria para impulsar la construcción de un modelo de envejecimiento, mediante formas de organización colectiva y la participación en la cultura de los cuidados.</t>
  </si>
  <si>
    <t>Por medio de las personas facilitadores, se brinda acompañamiento, asesorías e información sobre el autocuidado y cuidado a personas mayores y sus familias residentes de colonias de muy bajo y bajo índice de desarrollo social, generando la cultura de los cuidado.</t>
  </si>
  <si>
    <t>Brindar apoyos económicos a personas con discapacidad permanente que vivan en la Alcaldía Tlalpan y 10 facilitadores que apoyan en el proceso de registro. 2.- Brindar talleres sobre derechos de las personas con discapacidad, lenguaje incluyente, lengua de señas mexicana y sistema de lecto-escritura braille. 3.- Dar 5 sesiones de capacitación para personas cuidadoras. 4.- Brindar talleres a las personas servidoras públicos en materia de discapacidad, lenguaje incluyente y lengua de señas mexicana. 5.- Promover proyectos de inclusión económica para personas con discapacidad</t>
  </si>
  <si>
    <t>Apoyos económicos a deportistas destacados y prospectos deportivos 2023; Ayudas económicas para cubrir gastos de participación en eventos deportivos 2023: XVII Carrera Tlalpense 10 km. 2023; XV Circuito Tlalpense de Pista y Campo 2023</t>
  </si>
  <si>
    <t>Apoyos de emergencia social a personas con situación de vulnerabilidad en la Alcaldía Tlalpan</t>
  </si>
  <si>
    <t>Apoyos de emergencia por desastres naturales a las familias de Tlalpan que sean afectadas en sus bienes.</t>
  </si>
  <si>
    <t>Apoyo de la economía familiar en temporada invernal, reparto de cobijas y chamarras.</t>
  </si>
  <si>
    <t>Implementación del Modelo integral de atención ciudadana</t>
  </si>
  <si>
    <t>Atención de asuntos jurídicos</t>
  </si>
  <si>
    <t>Verificaciones administrativas en establecimientos mercantiles, construcciones y mercados públicos</t>
  </si>
  <si>
    <t>Supervisiones y reordenamiento de la vía publica</t>
  </si>
  <si>
    <t>Atención de Emergencias realizadas</t>
  </si>
  <si>
    <t>Estudios y Controles Estadísticos realizados</t>
  </si>
  <si>
    <t>Instalación de cámaras de seguridad (retornos seguros)</t>
  </si>
  <si>
    <t>Recolección de residuos sólidos urbanos</t>
  </si>
  <si>
    <t>Mantenimiento y conservación de áreas verdes y arbolado urbano y cuidado del medio ambiente</t>
  </si>
  <si>
    <t>Apoyo a festividades, tradiciones y costumbres.</t>
  </si>
  <si>
    <t>Servicios médicos gratuitos otorgados</t>
  </si>
  <si>
    <t>Atención en la Unidad de Salud Medica y Post COVID 19</t>
  </si>
  <si>
    <t>Servicios de atención animal otorgados</t>
  </si>
  <si>
    <t>Atención y alimentación a niños y niñas inscritos en los Centros de Desarrollo Infantil Cendis</t>
  </si>
  <si>
    <t>Promoción y vinculación al empleo</t>
  </si>
  <si>
    <t>Promoción y fomento económico</t>
  </si>
  <si>
    <t>Asesoría para gestión de créditos</t>
  </si>
  <si>
    <t>Rehabilitación y mantenimiento de la infraestructura vial (banquetas, guarniciones y carpeta asfáltica)</t>
  </si>
  <si>
    <t>Construcción, rehabilitación y mantenimiento de Edificios y Espacios Públicos.</t>
  </si>
  <si>
    <t>Mantenimiento y conservación de la red de alumbrado publico</t>
  </si>
  <si>
    <t>Rehabilitación y mantenimiento de la infraestructura de agua potable</t>
  </si>
  <si>
    <t>Rehabilitación y mantenimiento de la infraestructura de drenaje, alcantarillado y saneamiento.</t>
  </si>
  <si>
    <t>Atención a emergencias y riesgos.</t>
  </si>
  <si>
    <t>Cursos y platicas de orientación e información en materia de protección civil</t>
  </si>
  <si>
    <t>Apoyo de capacitación para mejorar las oportunidades en el campo laboral a mujeres</t>
  </si>
  <si>
    <t>Otorgar Apoyos económicos a Personas Mayores Formadores del Hogar.</t>
  </si>
  <si>
    <t>Entrega de Aparatos Auditivos y Ortopédicos a Personas con Discapacidad Auditiva o Motriz.</t>
  </si>
  <si>
    <t>Brindar alimentación y atención a personas en situación de calle en el Centro de Servicios Social</t>
  </si>
  <si>
    <t>Brindar alimentación y atención a adultos mayores en la Casa Hogar Arcelia Nuto de Villamichel.</t>
  </si>
  <si>
    <t>Otorgar pants a adultos mayores inscritos en los grupos constituidos.</t>
  </si>
  <si>
    <t>Entrega de Juguetes a Niños y Niñas Habitantes de la Alcaldía Venustiano Carranza en el Festejo del Día de los Reyes Magos</t>
  </si>
  <si>
    <t>Otorgar Apoyo para la capacitación laboral a la población del Centro de Servicio Social</t>
  </si>
  <si>
    <t>Entrega de Pavos Naturales a Familias de Escasos Recursos</t>
  </si>
  <si>
    <t>Apoyos de mantenimiento y conservación de unidades habitacionales</t>
  </si>
  <si>
    <t>Convenios de obra con colaboración ciudadana: Acción que permite la realización de trabajos con colaboración de la ciudadanía en donde la Alcaldía proporciona materiales y los vecinos la mano de obra.</t>
  </si>
  <si>
    <t>Jornadas de imagen con participación ciudadana: Conjuntamente la Alcaldía y vecinos de las diversas comunidades de la demarcación, se llevan a cabo trabajos de limpieza desyerbes y aplicación de pintura para mejorar el entorno.</t>
  </si>
  <si>
    <t>Acción social de concursos. Acción de fortalecimiento de la participación ciudadana que contribuye a la realización de objetivos del programa presupuestario.</t>
  </si>
  <si>
    <t>Recuperación de espacios públicos y levantamientos topográficos: Ejecutar los procedimientos en materia de expropiación, de recuperación de bienes del dominio público (vías públicas e inmuebles) en suelo urbano y realizar levantamientos topográficos para generar opiniones que permitan solucionar obstrucciones viales, delimitación de predios y levantamientos topográficos de las poligonales de los asentamientos humanos irregulares para obtener su plena identificación y mitigación y/o control legal.</t>
  </si>
  <si>
    <t>Jornada notarial y agraria: Se realizan jornadas en beneficio de los habitantes de la Alcaldía Xochimilco.</t>
  </si>
  <si>
    <t>Operativos para la regulación del comercio formal e informal y panteones: Realizar operativos para regular el comercio en la demarcación para que se desarrolle segun la normatividad aplicable a cada caso en concreto.</t>
  </si>
  <si>
    <t>Jornada de difusión de los Derechos Humanos: Realizar pláticas informativas a los habitantes de la Alcaldía Xochimilco sobre los Derechos Humanos, además de brindar asesoría jurídica gratuita.</t>
  </si>
  <si>
    <t>Servicio integral para el mantenimiento de alarmas vecinales ya instaladas en colonias de difícil acceso.</t>
  </si>
  <si>
    <t>Adquisición de vehículos para seguridad ciudadana.</t>
  </si>
  <si>
    <t>Recolección de Residuos Solidos</t>
  </si>
  <si>
    <t>Mantenimiento y Conservación de Parques y Jardines</t>
  </si>
  <si>
    <t>Atención a Áreas Naturales Protegidas, Suelo de Conservación y Áreas de Valor Ambiental</t>
  </si>
  <si>
    <t>Compostaje y Producción de Mulch.</t>
  </si>
  <si>
    <t>Platicas de Planeación Ambiental</t>
  </si>
  <si>
    <t>Eventos culturales, cívicos y deportivos.</t>
  </si>
  <si>
    <t>Mantenimiento de la alberca del centro deportivo Xochimilco.</t>
  </si>
  <si>
    <t>Actividades culturales y recreativas en espacios públicos de la demarcación.</t>
  </si>
  <si>
    <t>Apoyo económico para promover el deporte competitivo en jóvenes</t>
  </si>
  <si>
    <t>Premios medio maratón en Xochimilco</t>
  </si>
  <si>
    <t>Reconocimiento a los preceptores de escuelas públicas de la demarcación.</t>
  </si>
  <si>
    <t>Atención integral de prevención de violencia en delito en adolescentes.</t>
  </si>
  <si>
    <t>Jornadas de médico en tu casa y la zona Lacustre</t>
  </si>
  <si>
    <t>Asistencias médico-veterinarias</t>
  </si>
  <si>
    <t>Apoyo económico a personas que prestan sus inmuebles como espacios para Centros de Desarrollo Infantil</t>
  </si>
  <si>
    <t>Promocionar y Difundir actividades turísticas a través de medios impresos, digitales y ferias.</t>
  </si>
  <si>
    <t>Capacitar a prestadores de servicios turísticos, productores, artesanos y público en general.</t>
  </si>
  <si>
    <t>Crear canales de comercialización a través de ferias y/o eventos.</t>
  </si>
  <si>
    <t>Fomentar el turismo social a través de visitas recreativas y de esparcimiento dirigidas a población vulnerable.</t>
  </si>
  <si>
    <t>Mantener actualizados los padrones turísticos y económicos, a través de acciones como verificar cedulas y/o constancias, expedir credenciales.</t>
  </si>
  <si>
    <t>Gestionar asesorías para la creación de cooperativas.</t>
  </si>
  <si>
    <t>Impulsar la producción primaria de la demarcación (Servicio de Mecanicion Agrícola).</t>
  </si>
  <si>
    <t>Rehabilitación y Mantenimiento de la infraestructura urbana</t>
  </si>
  <si>
    <t>Construcción, rehabilitación y mantenimiento de Infraestructura Publica por Contrato de obra</t>
  </si>
  <si>
    <t>Rehabilitación y mantenimiento de infraestructura de agua potable por administración.</t>
  </si>
  <si>
    <t>Construcción, rehabilitación y mantenimiento de infraestructura de agua potable por contrato de obra pública.</t>
  </si>
  <si>
    <t>Rehabilitación y mantenimiento de infraestructura de drenaje, alcantarillado y saneamiento por administración.</t>
  </si>
  <si>
    <t>Construcción, rehabilitación y mantenimiento de infraestructura de drenaje, alcantarillado y saneamiento por contrato de obra pública.</t>
  </si>
  <si>
    <t>Garantizar que los Bienes, Materiales, Suministros y Servicios que adquiere la Alcaldía cumplan con las especificaciones y calidad solicitadas para sus diferentes Áreas, para que se tenga un buen funcionamiento en sus Actividades a realizar en la Demarcación.</t>
  </si>
  <si>
    <t>Servicio de impresión, rotulación en bardas y reproducción de materiales gráficos, monitoreo de información en medios de comunicación.</t>
  </si>
  <si>
    <t>Pago de laudos: Realizar el pago de diversos juicios en materia laboral en los que la Alcaldía ha sido condenada al pago.</t>
  </si>
  <si>
    <t>Pago de sentencias: Realizar el pago de diversos juicios en materia civil, mercantil y administrativa en los que la Alcaldía ha sido condenada al pago.</t>
  </si>
  <si>
    <t>Capacitación en Materia de Protección Civil a personal operativo de la Unidad de Gestión Integral de Riesgos y Protección Civil, a brigadistas y población de la Alcaldía</t>
  </si>
  <si>
    <t>Acciones de prevención en Materia de Gestión Integral de Riesgos</t>
  </si>
  <si>
    <t>Análisis y estudios de identificación de riesgos que sirvan como base para el desarrollo de planes de emergencia y operativos.</t>
  </si>
  <si>
    <t>Atención de emergencias generadas por los distintos fenómenos perturbadores</t>
  </si>
  <si>
    <t>Reforzamiento de equipo de protección personal para las brigadas encargadas de dar respuesta a las emergencias y atención a la población.</t>
  </si>
  <si>
    <t>Acciones de promoción y difusión en materia de protección civil</t>
  </si>
  <si>
    <t>Suministrar equipo informático y mobiliario a la Dirección y sus Unidades Administrativas</t>
  </si>
  <si>
    <t>Sesiones de dictaminación de proyectos del Presupuesto Participativo. Para conocer su viabilidad realiza la dictaminación de los proyectos que la ciudadanía ingresa, previamente a la Consulta ciudadana sobre el Presupuesto Participativo.</t>
  </si>
  <si>
    <t>Ejecución de proyectos del Presupuesto Participativo</t>
  </si>
  <si>
    <t>Ayuda a personas de escasos recursos y para tratamientos médicos de enfermedades crónicos-degenerativas y terminales.</t>
  </si>
  <si>
    <t>Entrega de Aparatos Ortopédicos a Personas con Discapacidad</t>
  </si>
  <si>
    <t>Entrega de semillas y material vegetativo para fomentar la producción agrícola.</t>
  </si>
  <si>
    <t>Entrega de Canoas a Productores Agrícolas de la Zona Chinampera de los Pueblos y Barrios de la Alcaldía Xochimilco.</t>
  </si>
  <si>
    <t>Premiación al Mejor Participante Agropecuario.</t>
  </si>
  <si>
    <t>Apoyos para Personas en Situación de Riesgo: Laminas y Polines</t>
  </si>
  <si>
    <t>Integración correcta de expedientes derivados de reportes de búsqueda, observando que su integración cuente con cedula de búsqueda y constancia de las acciones de búsqueda emprendidas</t>
  </si>
  <si>
    <t>Caracterización de la desaparición de personas en la Ciudad de México, (Recopilación y sistematización de información)</t>
  </si>
  <si>
    <t>Búsqueda de Personas Desaparecidas (Búsqueda Inmediata, Búsqueda individualizada, Búsqueda por patrones, Búsqueda generalizada, Búsqueda de familia)</t>
  </si>
  <si>
    <t>Eventos públicos para fortalecer los derechos</t>
  </si>
  <si>
    <t>Reparar daños en la infraestructura del espacio público del Centro Histórico de la Ciudad de México</t>
  </si>
  <si>
    <t>Rehabilitar las áreas verdes del espacio público del Centro Histórico de la Ciudad de México</t>
  </si>
  <si>
    <t>Dirigir la organización y seguimiento de las Mesas de trabajo a realizar</t>
  </si>
  <si>
    <t>Colocación de enseres e instalaciones, sensibilización para el buen uso del espacio público y medidas preventivas en materia sanitaria en los perímetros "A" y "B" del Centro Histórico.</t>
  </si>
  <si>
    <t>Emisión de Constancias de Uso Habitacional o Mixto en el Perímetro "A" del Centro Histórico de la Ciudad de México</t>
  </si>
  <si>
    <t>Supervisión y vigilancia de actividades del comercio en vía publica en el Centro Histórico.</t>
  </si>
  <si>
    <t>Acciones interinstitucionales para la recuperación y protección del Centro Histórico</t>
  </si>
  <si>
    <t>Implementar señalética, realizar simulacros y capacitar en materia de protección civil a las personas servidoras públicas de la autoridad del Centro Histórico</t>
  </si>
  <si>
    <t>Integración del Programa Anual de Protección Civil de la Instancia Ejecutora</t>
  </si>
  <si>
    <t>Adquisidor y/o renovación de vestuario y herramientas de seguridad para el personal perteneciente a las Brigadas de Protección Civil, y de materiales necesarios para la implementación del Programa Anual de Mantenimiento (Equipo de prevención y combate a incendios, Programa Anual de Mantenimiento de Instalaciones)</t>
  </si>
  <si>
    <t>Capacitación en materia de Primero Auxilios y Prevención y Combate contra Incendios</t>
  </si>
  <si>
    <t>Llevar a cabo el seguimiento a la implementación de la estrategias sociales de gobierno</t>
  </si>
  <si>
    <t>Desarrollo metodológico de la construcción programática para el Diagnostico de Derechos humanos de la Ciudad de México.</t>
  </si>
  <si>
    <t>Fortalecimiento de las capacidades de las personas servidoras públicas de las instancias gubernamentales de la Ciudad de México en materia de Derechos Humanos.</t>
  </si>
  <si>
    <t>Otorgamiento de ayudas inmediatas, asistencia y atención de primer contacto a victimas</t>
  </si>
  <si>
    <t>Otorgamiento de recursos para medidas de ayuda, asistencia y compensaciones a víctimas.</t>
  </si>
  <si>
    <t>Asesorías jurídicas proporcionadas a las víctimas para la defensa de sus derechos.</t>
  </si>
  <si>
    <t>Emisión de opiniones técnicas-dictámenes sobre otorgamiento de calidad de víctima y emisión de opiniones técnicas-dictámenes sobre acceso a reparación integral del daño con cargo al Fondo de Ayuda, Asistencia y Reparación Integral de la CDMX.</t>
  </si>
  <si>
    <t>Emisión de registros a víctimas del delito y de violaciones a derechos humanos.</t>
  </si>
  <si>
    <t>Recepción de peticiones de protección</t>
  </si>
  <si>
    <t>Llevar a cabo medidas de prevención y protección.</t>
  </si>
  <si>
    <t>Coordinar las acciones necesarias para la conclusión de los juicios en materia laboral ya sea por la emisión de laudo o por medio del principio de conciliación de conformidad con la normatividad vigente aplicable en materia competente, velando en favor al patrimonio del Gobierno de la Ciudad de México</t>
  </si>
  <si>
    <t>Implementar señalética, realizar simulacros y capacitar en materia de protección civil a las personas servidoras públicas del Mecanismo para la Protección Integral de Personas Defensoras de Derechos Humanos y Periodistas</t>
  </si>
  <si>
    <t>Emisión de Dictámenes, opiniones técnicas, registros de intervenciones menores, certificados de restauración, licencias de anuncios</t>
  </si>
  <si>
    <t>Creación de instrumento normativo regulador del espacio público.</t>
  </si>
  <si>
    <t>Publicación de índice de habitabilidad.</t>
  </si>
  <si>
    <t>Actualización y migración de información de cedulas de información básica de inmuebles</t>
  </si>
  <si>
    <t>Elaboración de Constancias de Estudio y Aclaración de Nomenclatura y Revisión y Homologación de Limites de Colonias y Delegaciones (Hoy Alcaldías)</t>
  </si>
  <si>
    <t>Dictámenes de Estudio de Impacto Urbano y Medidas de Compensación</t>
  </si>
  <si>
    <t>Solicitud de Resello, Reposición y Refrendo de Carnet´s DRO</t>
  </si>
  <si>
    <t>Solicitud de Aprobación de Planos, Constancia de Lote y Manzana, Opiniones de Riesgo</t>
  </si>
  <si>
    <t>Tramites en ventanilla de la Dirección de Registro de los Planes y Programas</t>
  </si>
  <si>
    <t>Adquisición de materiales, insumos y suministros para el desempeño de actividades administrativas</t>
  </si>
  <si>
    <t>Pago de servicios generales, servicios profesionales, conservación y mantenimiento del inmueble</t>
  </si>
  <si>
    <t>Adquisición e instalación de equipo de protección civil</t>
  </si>
  <si>
    <t>Capacitación en materia de protección civil a servidores públicos</t>
  </si>
  <si>
    <t>Adquisición de materiales, insumos y suministros</t>
  </si>
  <si>
    <t>Pagos de servicios generales, profesionales, conservación y mantenimiento del inmueble</t>
  </si>
  <si>
    <t>Créditos para mejoramiento de vivienda entregados</t>
  </si>
  <si>
    <t>Créditos para vivienda en conjunto entregados</t>
  </si>
  <si>
    <t>Adquisición de suelo</t>
  </si>
  <si>
    <t>Capacitación, evaluación y/o certificación en competencias en energía solar.</t>
  </si>
  <si>
    <t>Instalación de energías renovables para el micro, pequeñas y medianas empresas de la Ciudad de México.</t>
  </si>
  <si>
    <t>Instalación de 130 Sistemas Fotovoltaicos en Edificios Públicos del Gobierno de la Ciudad de México.</t>
  </si>
  <si>
    <t>Realización de estudios de interconexión de la Central Fotovoltaica de la Central de Abasto.</t>
  </si>
  <si>
    <t>Operación y supervisión de la Central Fotovoltaica en los techos de la Central de Abasto, con capacidad de 8 MWp</t>
  </si>
  <si>
    <t>Desarrollo de proyectos inversión, tecnológicos y de innovación para mejorar la infraestructura de los canales de abasto y distribución.</t>
  </si>
  <si>
    <t>Actualización y aplicación de la normatividad para la Central de Abasto, mercados públicos, mercados sobre ruedas, concentraciones, tianguis, bazares y complementarios</t>
  </si>
  <si>
    <t>Capacitación para locatarios y oferentes de los canales de abasto</t>
  </si>
  <si>
    <t>Promoción de los canales de abasto</t>
  </si>
  <si>
    <t>Elaboración de Diagnósticos para evaluar la infraestructura de los inmuebles públicos de los canales de abasto y distribución.</t>
  </si>
  <si>
    <t>Elaboración de Estudios de coyuntura económica</t>
  </si>
  <si>
    <t>Asesorías brindadas para aperturar, mejorar e invertir a unidades económicas por medio de la Oficina Virtual de Información Económica</t>
  </si>
  <si>
    <t>Regularización y registro de los establecimientos mercantiles en la plataforma digital SIAPEM.</t>
  </si>
  <si>
    <t>Llevar acabo 4 sesiones de capacitación para los integrantes de las Brigadas Internas de Protección Civil en temas de Gestión Integral de Riesgo de Desastres.</t>
  </si>
  <si>
    <t>Llevar acabo 4 Simulacros en cumplimientos a la Ley de Gestión Integral de Riesgos y Protección Civil y su Reglamento.</t>
  </si>
  <si>
    <t>Llevar a cabo 1 verificación anual de la vigencia del Programa Interno de Protección Civil.</t>
  </si>
  <si>
    <t>Capacitación y asesorías a MIPyMES que realizaron registro para asistir a los cursos otorgados.</t>
  </si>
  <si>
    <t>Vinculación entre MIPyMES y compradores.</t>
  </si>
  <si>
    <t>Vincular a las MIPyMES de la Ciudad de México a programas o esquemas de financiamiento.</t>
  </si>
  <si>
    <t>Seguimiento de precios a la canasta básica</t>
  </si>
  <si>
    <t>Escrituración de unidades privativas liquidadas.</t>
  </si>
  <si>
    <t>Recuperación de cartera.</t>
  </si>
  <si>
    <t>Recuperación de unidades privativas invadidas</t>
  </si>
  <si>
    <t>Realización de Estrategias del Programa de Financiamiento (Jornadas de capacitación para el acceso a financiamiento, acercar los servicios financieros a la población objetivo y coordinar los módulos en oficinas centrales y en las Alcaldías para el otorgamientos de créditos)</t>
  </si>
  <si>
    <t>Jornadas de capacitación para el acceso a financiamientos.</t>
  </si>
  <si>
    <t>Otorgamiento de apoyos y créditos económicos</t>
  </si>
  <si>
    <t>Coordinar el proceso de otorgamiento del crédito en todas sus etapas: recepción de solicitudes, integración de expedientes, evaluación, dictaminación, presentación y formalización del crédito.</t>
  </si>
  <si>
    <t>Acciones de recuperación de créditos</t>
  </si>
  <si>
    <t>Instalaciones alineadas con el Plan de Protección Civil</t>
  </si>
  <si>
    <t>Promoción y difusión turística de la Ciudad de México</t>
  </si>
  <si>
    <t>Fomento a Mipymes, cooperativas y emprendedores turísticos</t>
  </si>
  <si>
    <t>Servicios de atención turística</t>
  </si>
  <si>
    <t>Creación de proyectos turísticos con instituciones públicas y privadas</t>
  </si>
  <si>
    <t>Festivales y eventos turísticos</t>
  </si>
  <si>
    <t>Reactivación de rutas turísticas</t>
  </si>
  <si>
    <t>Actualización y promoción del catálogo de artesanos</t>
  </si>
  <si>
    <t>Pagos de servicios generales, profesionales, conservación y mantenimiento del inmueble.</t>
  </si>
  <si>
    <t>Seguimiento de atención al pago de juicios laborales (laudos)</t>
  </si>
  <si>
    <t>Campañas de promoción de la Ciudad de México como destino turístico</t>
  </si>
  <si>
    <t>Promoción de eventos turísticos con sede en la Ciudad de México</t>
  </si>
  <si>
    <t>Adquisición de bienes e insumos requeridos</t>
  </si>
  <si>
    <t>Pago de servicios generales, profesionales, conservación y mantenimiento</t>
  </si>
  <si>
    <t>Elaborar, actualizar, implementar y registrar las actividades del Programa de Manejo para Áreas Naturales Protegidas, Áreas de Valor Ambiental y Suelos de Conservación en la Ciudad de México.</t>
  </si>
  <si>
    <t>Mantenimiento y conservación de áreas verdes, cuerpos de agua y restauración de suelos en el Bosque de San Juan de Aragón y Chapultepec.</t>
  </si>
  <si>
    <t>Llevar a cabo el suministro de insumos (sustratos, semillas, material vegetativo, fertilizantes, entre otros), equipo, herramientas y personal para alcanzar la meta de producción programada.</t>
  </si>
  <si>
    <t>Coordinar con las 16 alcaldías el suministro y la revegetación de las áreas verdes urbanas seleccionadas de acuerdo con el plan maestro de infraestructura verde.</t>
  </si>
  <si>
    <t>Emprender las principales acciones de restauración de las condiciones ambientales que posibiliten el desarrollo sustentable de la ciudad, mejorando la calidad del aire, la explotación racional de los mantos acuíferos, reforzando las áreas de valor ambiental y promoviendo el manejo sustentable de residuos sólidos.</t>
  </si>
  <si>
    <t>Establecer una política integral ambiental de operación sustentable del vivero, y diseñar y ejecutar un programa de producción de planta para la restauración del suelo de conservación de la Ciudad de México.</t>
  </si>
  <si>
    <t>Planeación, supervisión y evaluación del programa de reforestación del suelo de conservación de la Ciudad de México.</t>
  </si>
  <si>
    <t>Concientizar a la población sobre la importancia del suelo de conservación y los servicios ambientales y daños producidos por incendios forestales.</t>
  </si>
  <si>
    <t>Ejecutar un programa de apoyos y ayudas orientadas a la producción, conservación y aprovechamiento de los recursos naturales del suelo de conservación y el manejo sustentable de los ecosistemas.</t>
  </si>
  <si>
    <t>Ejecutar trabajos de prevención, vigilancia, contención y control de incendios forestales.</t>
  </si>
  <si>
    <t>Atención de las operaciones del Zoológico de Chapultepec.</t>
  </si>
  <si>
    <t>Atención de las operaciones del Zoológico de San Juan de Aragón.</t>
  </si>
  <si>
    <t>Atención de las operaciones del Zoológico Los Coyotes.</t>
  </si>
  <si>
    <t>Realización coordinada de actividades de bienestar animal que incluyen el condicionamiento operante y el enriquecimiento en todas las instalaciones zoológicas que integran la DGZCFS.</t>
  </si>
  <si>
    <t>Atención a los programas de educación para la conservación en todas las instalaciones zoológicas que integran la DGZCFS.</t>
  </si>
  <si>
    <t>Coordinar las acciones de medicina preventiva, terapéutica y rehabilitadora para promover la salud de la fauna silvestre en los zoológicos de la CDMX.</t>
  </si>
  <si>
    <t>Integrar y dar seguimiento a los proyectos de investigación en las instalaciones zoológicas que integran la DGZCFS.</t>
  </si>
  <si>
    <t>Llevar a cabo actividades relacionadas con problemas de contaminación del aire, con el fin de generar soluciones ambientales y concientizar a la ciudadanía mediante un enfoque de derechos.</t>
  </si>
  <si>
    <t>Llevar a cabo actividades relacionadas con el manejo adecuado del agua, con el fin de generar soluciones ambientales y concientizar a la ciudadanía mediante un enfoque de derechos.</t>
  </si>
  <si>
    <t>Llevar a cabo actividades relacionadas al problema del manejo de residuos sólidos, con el fin de generar soluciones ambientales y concientizar a la ciudadanía mediante un enfoque de derechos.</t>
  </si>
  <si>
    <t>Llevar a cabo actividades relacionadas a la conservación de áreas verdes, con el fin de generar soluciones ambientales y concientizar a la ciudadanía mediante un enfoque de derechos.</t>
  </si>
  <si>
    <t>Llevar a cabo actividades relacionadas al consumo responsable, con el fin de generar soluciones ambientales y concientizar a la ciudadanía mediante un enfoque de derechos.</t>
  </si>
  <si>
    <t>Llevar a cabo actividades relacionadas con problemas ambientales en la ciudad, con el fin de generar soluciones ambientales y concientizar a la ciudadanía mediante un enfoque de derechos.</t>
  </si>
  <si>
    <t>Difundir el acervo a través de exposiciones permanentes que promuevan la divulgación científica y una cultura ambiental sustentable entre la ciudadanía.</t>
  </si>
  <si>
    <t>Implementar exposiciones temporales con temáticas diferentes para promover la divulgación científica y una cultura ambiental sustentable entre los ciudadanos.</t>
  </si>
  <si>
    <t>Llevar a cabo actividades educativas presenciales con el fin de promover la divulgación científica y una cultura ambiental sustentable.</t>
  </si>
  <si>
    <t>Llevar a cabo actividades educativas virtuales con el fin de promover la divulgación científica y una cultura ambiental sustentable.</t>
  </si>
  <si>
    <t>Acciones de inspección y vigilancia ambiental a Verificentros.</t>
  </si>
  <si>
    <t>Operación del Programa de Vehículos Contaminantes.</t>
  </si>
  <si>
    <t>Acciones de Inspección y Vigilancia Ambiental en el Suelo Urbano y en las materias de: arbolado, impacto ambiental, ruido, emisiones, agua, residuos sólidos, LAU</t>
  </si>
  <si>
    <t>Acciones de inspección y vigilancia para dar cumplimiento a la legislación en la materia de Uso de Plásticos de un solo Uso y Desechables y acciones para el cumplimiento de la legislación ambiental durante Contingencias Ambientales.</t>
  </si>
  <si>
    <t>Acciones de inspección, recorridos, vigilancia y operativos de recuperación ambiental en suelos de conservación, Áreas Naturales Protegidas, y Áreas de Valor Ambiental.</t>
  </si>
  <si>
    <t>Registro y evaluación de establecimientos pertenecientes a los sectores de Industria, Comercio, Servicios y Espectáculos, del Programa de Auditoria Ambiental, e inmuebles participantes en el Programa de Certificación de Edificaciones Sustentables en la Ciudad de México.</t>
  </si>
  <si>
    <t>Registro, Evaluación y Emisión de Autorización y Renovación de establecimientos mercantiles y /o unidades de transporte relacionados con el manejo integral de residuos sólidos urbanos (RAMIR).</t>
  </si>
  <si>
    <t>Evaluación y Emisión de Constancias de Reducción fiscal establecidas en el Articulo 130, Fracción III, numeral 2 y Artículos 276 y 277 del Código Fiscal de la Ciudad de México.</t>
  </si>
  <si>
    <t>Evaluación y Emisión de Autorización, Actualización y Renovación de la Licencia Ambiental Única de la Ciudad de México.</t>
  </si>
  <si>
    <t>Gestión para el proceso de adquisición de bienes, conforme a la requisición de las diversas áreas administrativas para la adecuada operación y funcionamiento de la SEDEMA, que contribuya a la transparencia, eficacia y eficiencia en el ejercicio de los recursos públicos.</t>
  </si>
  <si>
    <t>Gestión para el proceso de contratación de servicios, conforme a la requisición de las diversas áreas administrativas para la adecuada operación y funcionamiento de la SEDEMA, que contribuya a la transparencia, eficacia y eficiencia en el ejercicio de los recursos públicos.</t>
  </si>
  <si>
    <t>Pago de laudos y/o juicios realizados a los ex Servidores Públicos de la Secretaria del Medio Ambiente.</t>
  </si>
  <si>
    <t>Capacitación para los y las brigadistas de protección civil de la SEDEMA.</t>
  </si>
  <si>
    <t>Adquisición de materiales necesarios relacionados con temas de protección civil, es decir, equipos de prevención, señaléticas y material médico.</t>
  </si>
  <si>
    <t>Desarrollo de programas internos de protección civil y ajustarlos al programa general de la SEDEMA.</t>
  </si>
  <si>
    <t>Medir los contaminantes atmosféricos en la Ciudad de México y su área conurbada.</t>
  </si>
  <si>
    <t>Difundir la calidad del aire en la Ciudad de México y su área conurbada a la población susceptible y población general.</t>
  </si>
  <si>
    <t>Realizar el mantenimiento preventivo y/o correctivo del equipo del Sensor Remoto para garantizar su óptima operación.</t>
  </si>
  <si>
    <t>Implementar las campañas de Sensor Remoto programadas considerando las condiciones climáticas y analizar los datos generados por las mismas para proporcionar información útil para el desarrollo de políticas públicas.</t>
  </si>
  <si>
    <t>Realizar la verificación de los vehículos matriculados en la Ciudad de México.</t>
  </si>
  <si>
    <t>Otorgar las constancias de verificación vehicular a los automóviles de la Ciudad de México para definir las condiciones de circulación de cada uno.</t>
  </si>
  <si>
    <t>Elaborar y publicar el Inventario de Residuos Sólidos en la página de la SEDEMA.</t>
  </si>
  <si>
    <t>Promover entre las unidades administrativas del gobierno de la Ciudad de México la incorporación al Sistema de Administración Ambiental.</t>
  </si>
  <si>
    <t>Seguimiento a las medidas del Programa de Acción Climática de la Ciudad de México, a fin de contar con elementos que permitan evaluar el progreso de la mitigación de emisiones de Gases de Efecto Invernadero (GEI), y la generación de capacidades adaptativas.</t>
  </si>
  <si>
    <t>Coordinar y monitorear la implementación de la Estrategia para la Conservación y el Uso Sustentable de la Biodiversidad de la Ciudad de México y Plan de Acción 2030.</t>
  </si>
  <si>
    <t>Atención a las solicitudes de trámites presentadas por los usuarios a la Dirección de Atención al Público hasta su resolución en tiempo y forma.</t>
  </si>
  <si>
    <t>Atención a las solicitudes de instalación de medidores presentadas por los usuarios a la Dirección de Atención al Público hasta su resolución en tiempo y forma.</t>
  </si>
  <si>
    <t>Atención a las solicitudes de dictámenes de factibilidad de servicios relativos a la dotación de los servicios hidráulicos de agua potable, para la construcción de obras nuevas, ampliaciones, modificaciones y registros de obra en la Ciudad de México en tiempo y forma.</t>
  </si>
  <si>
    <t>Atención a las solicitudes de conexión de los servicios hidráulicos para trámites de licencia de construcción y manifestaciones de obra en tiempo y forma.</t>
  </si>
  <si>
    <t>Atención a las solicitudes de actualización de las áreas que componen la Dirección General de Servicios a Usuarios en el Sistema Comercial Centralizado (SICOMCE).</t>
  </si>
  <si>
    <t>Atención a las solicitudes de dictámenes de factibilidad de servicios relativos a drenaje, para la construcción de obras nuevas, ampliaciones, modificaciones y registros de obra en la Ciudad de México en tiempo y forma.</t>
  </si>
  <si>
    <t>Mejora de la Distribución de Agua Potable: Obras para incrementar y mejorar la distribución del suministro de agua potable (líneas primarias y secundarias de conducción, tanques, plantas de bombeo, sistemas de fuerza etc.).</t>
  </si>
  <si>
    <t>Mejora de la Calidad de Agua Potable: Obras para mejorar la calidad del agua potable (plantas potabilizadoras, plantas cloradoras, sustitución de líneas de conducción, etc.).</t>
  </si>
  <si>
    <t>Recuperación y Mejora de Fuentes de Abastecimiento: Obras de mantenimiento y conservación de la infraestructura de agua potable existente (rehabilitación de pozos, plantas, manantiales, etc.).</t>
  </si>
  <si>
    <t>Macro medición y Telemetría: Obras de acondicionamiento de la infraestructura de agua potable para la conformación de sectores para cuantificar el agua potable, (micro y macro medición, etc.).</t>
  </si>
  <si>
    <t>Proyectos ejecutivos de agua potable: Proyectos para la realización de obras de la infraestructura de agua potable.</t>
  </si>
  <si>
    <t>Obras emblemáticas; desazolve de presas, lagunas y ríos; red de drenaje primario y secundario.</t>
  </si>
  <si>
    <t>Rehabilitación de drenaje profundo.</t>
  </si>
  <si>
    <t>Construcción y rehabilitación de plantas de bombeo y plantas de tratamiento.</t>
  </si>
  <si>
    <t>Realizar medición y telemetría del sistema de drenaje.</t>
  </si>
  <si>
    <t>Coordinar que los sueldos, salarios, prestaciones a los que tienen derecho los servidores públicos, sean pagados en su totalidad conforme a la normatividad y los tiempos establecidos.</t>
  </si>
  <si>
    <t>Impartición cursos y actualización de actividades administrativas y operativas.</t>
  </si>
  <si>
    <t>Resolución incidental firme.</t>
  </si>
  <si>
    <t>Solicitar visto bueno consejería jurídica y servicios legales.</t>
  </si>
  <si>
    <t>Solicitar expedición de cheque.</t>
  </si>
  <si>
    <t>Generar la información respecto al total de juicios laborales para poder determinar un probable impacto en el presupuesto del SACMEX.</t>
  </si>
  <si>
    <t>Gestionar ante la Secretaria de Administración y Finanzas la suficiencia presupuestal para dar cumplimiento a los laudos.</t>
  </si>
  <si>
    <t>Coordinar la entrega de equipo para el personal con actividades de Protección Civil.</t>
  </si>
  <si>
    <t>Servicio de consulta médica veterinaria. (Atención medica veterinaria básica y especializada, control natal y medicina preventiva y cirugías).</t>
  </si>
  <si>
    <t>Jornadas de Salud Animal (atención veterinaria, control natal, vacunación y medicina preventiva); Capacitación en bienestar animal, legislación y tutela responsable, asi como Atención a casos de animales en conflicto con el humano.</t>
  </si>
  <si>
    <t>Registro Único de Animales de Compañía (RUAC) y Registro de Asociaciones Protectoras de Animales.</t>
  </si>
  <si>
    <t>Elaborar e implementar el programa de protección civil para los inmuebles que ocupa la Agencia de Atención Animal y del Hospital Veterinario de la Ciudad de México.</t>
  </si>
  <si>
    <t>Proyectos financiados de carácter cultural y ambiental con recursos del Fondo Ambiental Publico de D.F (FAP).</t>
  </si>
  <si>
    <t>Proyectos financiados de mitigación y adaptación al cambio climático con recursos del Fondo Ambiental para el Cambio Climático (FACC).</t>
  </si>
  <si>
    <t>Instalación de Cosechadores de Agua de Lluvia para contribuir a garantizar el derecho al agua</t>
  </si>
  <si>
    <t>Implementación acciones enfocadas al empoderamiento y autosuficiencia de las mujeres, mediante capacitaciones y charlas</t>
  </si>
  <si>
    <t>Desarrollar e implementar el Componente 2. Sembrando Vida Ciudad de México.</t>
  </si>
  <si>
    <t>Implementación de proyectos del Programa de Sanidad e Inocuidad Agroalimentaria en la Ciudad de México.</t>
  </si>
  <si>
    <t>Implementación de proyectos del Programa de Infraestructura Hidroagrícola.</t>
  </si>
  <si>
    <t>Conclusión de expedientes de las denuncias ciudadanas recibidas y de las investigaciones de oficio iniciadas en materia ambiental del ordenamiento territorial y de protección y bienestar animal. (30%)</t>
  </si>
  <si>
    <t>Brindar asesorías a la población de la Ciudad de México en materia de derechos y obligaciones ambientales y territoriales. (6%)</t>
  </si>
  <si>
    <t>Participar en acciones legales en defensa de los intereses de la Procuraduría y de los habitantes de la Ciudad de México. (4%)</t>
  </si>
  <si>
    <t>Emitir opiniones jurídicas en materia ambiental y del ordenamiento territorial, asi como celebrar convenios de colaboración y/o coordinación con diferentes actores privados, sociales, instituciones de investigación y educación, autoridades y demás interesados. (6%)</t>
  </si>
  <si>
    <t>Proyectar Acuerdos de Inicio de Investigación de oficio relacionadas con violaciones o incumplimientos a las disposiciones jurídicas en materia ambiental y del ordenamiento territorial. (3%)</t>
  </si>
  <si>
    <t>Publicación de capas de información geográfica en la Plataforma SIG-PAOT, capacitar en el manejo de dicha plataforma y en SIG a la población, Realización de los procesos de estandarización cartográfica y creación de bases de datos geoespaciales y metadatos; Generar información especializada en materia ambiental y urbana, asociada a proyectos y estudios de análisis geoespacial en temas ambientales y territoriales que sean de interés para la Ciudad de México. Generar repositorios de información de la Ciudad de México en materia de bienestar animal, ambiental y/o de ordenamiento territorial para que las personas interesadas en los temas cuenten con información organizada, actualizada y disponible en todo momento. (20%)</t>
  </si>
  <si>
    <t>Elaboración de documentos técnicos e información especializada en materia ambiental y del ordenamiento territorial, incluyendo cartografías digitales (10%)</t>
  </si>
  <si>
    <t>Promover acciones de litigio estratégico a través de la representación del interés legítimo de los habitantes de la Ciudad de México ante autoridades judiciales para obtener sentencias favorables que integre la reparación del daño. (3%)</t>
  </si>
  <si>
    <t>Imposición de acciones precautorias para evitar la consumación irreparable a las violaciones de las disposiciones jurídicas en materia ambiental, del ordenamiento territorial y de protección y bienestar animal. (4%)</t>
  </si>
  <si>
    <t>Orientar y realizar acciones de participación ciudadana a la población de la CDMX en materia de derechos y obligaciones ambientales del ordenamiento territorial, asi como protección y bienestar a los animales. Documento anual de Análisis de las denuncias presentadas por ciudadanas y ciudadanos ante la PAOT (14%)</t>
  </si>
  <si>
    <t>Gestión para el proceso de adquisición de bienes, conforme a la requisición de las diversas áreas administrativas para la adecuada operación y funcionamiento de la PAOT, que contribuya a la transparencia, eficacia y eficiencia en el ejercicio de los recursos públicos (30%)</t>
  </si>
  <si>
    <t>Gestión para el proceso de contratación de servicios, conforme a la requisición de las diversas áreas administrativas para la adecuada operación y funcionamiento de la PAOT, que contribuya a la transparencia, eficacia y eficiencia en el ejercicio de los recursos públicos (30%).</t>
  </si>
  <si>
    <t>Garantizar que los servidores públicos de la PAOT cuenten con herramientas tecnológicas necesarias para el desarrollo de sus actividades, asi como asegurar el buen funcionamiento de los bienes informáticos y de comunicación (15%)</t>
  </si>
  <si>
    <t>Diseño y actualización del centro de documentación digital PAOTECA y de los micrositios web relacionados con las acciones, metas y resultados de las diferentes áreas administrativas de la PAOT (10%)</t>
  </si>
  <si>
    <t>Elaborar el Informe Anual de Actividades de la PAOT 2022 y difundirlo a través del Centro de Documentación digital PAOTECA (15%)</t>
  </si>
  <si>
    <t>Pago de laudos y/o juicios realizados a los ex Servidores Públicos de la Procuraduría Ambiental y del Ordenamiento Territorial.</t>
  </si>
  <si>
    <t>Actualización del Programa Interno de Protección Civil. (30%)</t>
  </si>
  <si>
    <t>Capacitación del Comité Interno de Protección Civil a través de cursos. (30%)</t>
  </si>
  <si>
    <t>Ejecución de simulacros en materia de Protección Civil. (40%)</t>
  </si>
  <si>
    <t>Recepción y transferencia de residuos sólidos urbanos</t>
  </si>
  <si>
    <t>Selección y Tratamiento de Residuos Sólidos Urbanos</t>
  </si>
  <si>
    <t>Disposición de los residuos sólidos urbanos</t>
  </si>
  <si>
    <t>Mantenimiento de la infraestructura de alumbrado público.</t>
  </si>
  <si>
    <t>Renovación de la infraestructura de alumbrado público.</t>
  </si>
  <si>
    <t>Elaboración del expediente técnico.</t>
  </si>
  <si>
    <t>Mantenimiento y rehabilitación de infraestructura urbana, parques (4, 685,931.61 m2), áreas verdes (7, 673,527 m2) y fuentes.</t>
  </si>
  <si>
    <t>Limpieza a 1, 217, 774,500 metros de la infraestructura urbana.</t>
  </si>
  <si>
    <t>Mejoramiento y mantenimiento de Vialidades Primarias, que incluye bacheo, mapeo, repavimentación, señalamiento vertical, horizontal y mobiliario urbano, guarniciones y banquetas, asi como el proyecto Integral del Circuito Interior.</t>
  </si>
  <si>
    <t>Construcción o Mantenimiento a Puentes Vehiculares y peatonales en la Ciudad de México.</t>
  </si>
  <si>
    <t>Construcción de la Universidad Rosario Castellanos Plantel Santo Tomas.</t>
  </si>
  <si>
    <t>Construcción y/o rehabilitación de Centros de Salud en la Ciudad de México.</t>
  </si>
  <si>
    <t>Construcción, mantenimiento, rehabilitación y reforzamiento en Escuelas de Educación Básica y de Educación Especifica en la Ciudad de México.</t>
  </si>
  <si>
    <t>Construcción de la Escuela Preparatoria IEMS Azcapotzalco 2.</t>
  </si>
  <si>
    <t>Construcción de la Escuela Preparatoria en la Alcaldía Tlalpan.</t>
  </si>
  <si>
    <t>Construcción de la Bodega Nacional de Arte y Talleres de Artes y Oficios.</t>
  </si>
  <si>
    <t>Rehabilitación del Panteón Dolores - Equipamiento.</t>
  </si>
  <si>
    <t>Construcción de Clínica de Odontogeriátrica y unidad de especialidades médicas en enfermedades crónicas y obras complementarias en la colonia Carlos A. Madrazo de la Delegación Álvaro Obregón y Construcción del Centro Social, en la Colonia Carlos A. Madrazo de la Delegación Álvaro Obregón en la Ciudad de México.</t>
  </si>
  <si>
    <t>Construcción de la Línea 3 4ta sección del Bosque de Chapultepec-Metro Línea 7 Constituyentes, del Sistema de Transporte Publico Cablebus de la Ciudad de México.</t>
  </si>
  <si>
    <t>Construcción del Trolebús Elevado (Eje 8 Sur Ermita)</t>
  </si>
  <si>
    <t>Construcción del Tren Interurbano de Pasajeros Toluca-Valle de México.</t>
  </si>
  <si>
    <t>Construcción de la Ampliación de la Línea 12 del Sistema de Transporte Colectivo tramo Mixcoac-Observatorio.</t>
  </si>
  <si>
    <t>Mantenimiento de las Líneas del Metrobús de la Ciudad de México.</t>
  </si>
  <si>
    <t>Gestión para el proceso de contratación de bienes y servicios de las diversas áreas administrativas para la adecuada operación y funcionamiento de la Secretaría, que contribuya a la transparencia, eficacia y eficiencia en el ejercicio de los recursos públicos.</t>
  </si>
  <si>
    <t>Actualización del programa de Protección Civil de la SOBSE.</t>
  </si>
  <si>
    <t>Capacitación de las Brigadas de Protección Civil.</t>
  </si>
  <si>
    <t>Apoyo Emergente Temporal para Comercios Afectados por la Obra de Ampliación de la Línea 12 del Sistema de Transporte Colectivo Metro que consiste en la entrega de $9,600.00 pesos, bimestrales correspondientes al periodo de enero a diciembre del año en curso, a un máximo de 19 beneficiarios.</t>
  </si>
  <si>
    <t>Acción Social para apoyos a los Habitantes de la Colonia Primera Victoria Afectados por la Ejecución de la Obra de Ampliación de la Línea 12 del Sistema de Transporte Colectivo Metro. Apoyo económico para renta, mensuales programados durante los 12 meses del 2022, a un máximo de 35 beneficiarios por concepto de Apoyo de rentas.</t>
  </si>
  <si>
    <t>Acción Social para Habitantes de las Colonias Cove y Minas de Cristo Afectados por la Ejecución de la Obra de Ampliación de la Línea 12 del Sistema de Transporte Colectivo Metro, con un apoyo económico para renta, programados durante los 12 meses del 2022, a un máximo de 150 beneficiarios por concepto de Apoyo de rentas.</t>
  </si>
  <si>
    <t>Otorgar un apoyo económico bimestral para los comercios que han visto mermadas sus ventas. Las personas que acrediten la propiedad de un comercio afectado podrán solicitar un apoyo económico para comercios, bimestrales correspondientes al periodo de enero a diciembre del año en curso, a un máximo de 30 beneficiarios, por la afectación de la ejecución de la obra de Construcción del Tren Interurbano de Pasajeros Toluca-Valle de México</t>
  </si>
  <si>
    <t>Otorgar un apoyo económico bimestral para los comercios que han visto mermadas sus ventas. Las personas que acrediten la propiedad de un comercio afectado podrán solicitar un apoyo económico para comercios, bimestrales correspondientes al periodo de enero a diciembre del año en curso, a un máximo de 30 beneficiarios, por la afectación de la ejecución de la obra de Construcción del Tren Interurbano de Pasajeros Toluca-Valle de México.</t>
  </si>
  <si>
    <t>Producción de Mezcla Asfáltica</t>
  </si>
  <si>
    <t>Gestión para el proceso de adquisición de bienes, conforme a la requisición de las diversas áreas administrativas para la adecuada operación y funcionamiento de la Planta Productora de Mezclas Asfálticas, que contribuya a la transparencia, eficacia y eficiencia en el ejercicio de los recursos públicos.</t>
  </si>
  <si>
    <t>Gestión para el proceso de contratación de servicios, conforme a la requisición de las diversas áreas administrativas para la adecuada operación y funcionamiento de la Planta Productora de Mezclas Asfálticas, que contribuya a la transparencia, eficacia y eficiencia en el ejercicio de los recursos públicos.</t>
  </si>
  <si>
    <t>Pago de laudos y/o juicios realizados a los ex Servidores Públicos de la Planta Productora de Mezclas Asfálticas.</t>
  </si>
  <si>
    <t>Actualizar e implementar el Programa de Protección Civil de la Planta Productora de Mezclas Asfálticas.</t>
  </si>
  <si>
    <t>Diagnóstico de la infraestructura fisca educativa para la determinación de proyectos por la autoridad educativa.</t>
  </si>
  <si>
    <t>Elaboración de catálogos de conceptos para el proceso de licitación.</t>
  </si>
  <si>
    <t>Mantenimiento, equipamiento y/o rehabilitación de escuelas.</t>
  </si>
  <si>
    <t>Gestión para el proceso de adquisición de bienes, conforme a la requisición de las diversas áreas administrativas para la adecuada operación y funcionamiento del Instituto Local de la Infraestructura Física Educativa, que contribuya a la transparencia, eficacia y eficiencia en el ejercicio de los recursos públicos.</t>
  </si>
  <si>
    <t>Gestión para el proceso de contratación de servicios, conforme a la requisición de las diversas áreas administrativas para la adecuada operación y funcionamiento del Instituto Local de la Infraestructura Física Educativa, que contribuya a la transparencia, eficacia y eficiencia en el ejercicio de los recursos públicos.</t>
  </si>
  <si>
    <t>Pago de laudos y/o juicios realizados a los ex Servidores Públicos del Instituto Local de la Infraestructura Física Educativa.</t>
  </si>
  <si>
    <t>Implementar el Programa Interno de Protección Civil para el Instituto Local de la Infraestructura Física Educativa de la Ciudad de México en coordinación con el área administrativa del inmueble donde se ubica.</t>
  </si>
  <si>
    <t>Desarrollo de Estudios de Investigación</t>
  </si>
  <si>
    <t>Actividades de la operación de la Red Acelero grafica de la Ciudad de México (RACM), del Sistema de Alerta Sísmica de la Ciudad de México (SASMEX-CDMX) y del Sistema de Acciones Sísmicas de diseño (SASID)</t>
  </si>
  <si>
    <t>Capacitar al personal adscrito al Instituto para la Seguridad de las Construcciones, fomentando una conciencia de equidad de género y respeto a los derechos humanos.</t>
  </si>
  <si>
    <t>Gestión para el proceso de adquisición de bienes, conforme a la requisición de las diversas áreas administrativas para la adecuada operación y funcionamiento del Instituto para la Seguridad de las Construcciones, que contribuya a la transparencia, eficacia y eficiencia en el ejercicio de los recursos públicos.</t>
  </si>
  <si>
    <t>Gestión para el proceso de contratación de servicios, conforme a la requisición de las diversas áreas administrativas para la adecuada operación y funcionamiento del Instituto para la Seguridad de las Construcciones, que contribuya a la transparencia, eficacia y eficiencia en el ejercicio de los recursos públicos.</t>
  </si>
  <si>
    <t>Pago de laudos y/o juicios realizados a los ex Servidores Públicos del Instituto para la Seguridad de las Construcciones.</t>
  </si>
  <si>
    <t>Actualizar e implementar el Programa de Protección Civil del Instituto para la Seguridad de las Construcciones.</t>
  </si>
  <si>
    <t>Otorgamiento de servicios asistenciales de salud, higiene, pernocta, a la población residente de los Centros de Asistencia e Integración Social.</t>
  </si>
  <si>
    <t>Otorgamiento de tres raciones alimentarias a las personas en situación de calle.</t>
  </si>
  <si>
    <t>Supervisión de la operación de las cocinas de los Centros de Asistencia e Integración Social y verificar que la preparación de los alimentos cumpla con el valor nutrimental que corresponda, asi como que las raciones alimenticias sean suficientes para sus residentes.</t>
  </si>
  <si>
    <t>Valoración y canalización de personas que requieren servicios asistenciales.</t>
  </si>
  <si>
    <t>Definición de actividades para la recuperación de espacios públicos a través de asambleas ciudadanas en las 16 alcaldías de la Ciudad de México</t>
  </si>
  <si>
    <t>Jornadas comunitarias de mejoramiento urbano (tequio) en la Ciudad de México</t>
  </si>
  <si>
    <t>Identificación de nuevos beneficiarios de los programas sociales a través de visitas domiciliarias</t>
  </si>
  <si>
    <t>Entrega de apoyos económicos a los beneficiarios facilitadores</t>
  </si>
  <si>
    <t>Servicios médicos de atención geriátrica.</t>
  </si>
  <si>
    <t>Servicios de atención gerontológica de activación física, mental, actividades educativas, culturales, recreativas y deportivas.</t>
  </si>
  <si>
    <t>Proporcionar acciones de cuidados y atención multidisciplinaria.</t>
  </si>
  <si>
    <t>Juicios Laborales en contra de la Secretaria/ Tramites realizados en conjunto con la Dirección General de Asuntos Jurídicos para cumplimiento de demandas laborales</t>
  </si>
  <si>
    <t>Elaborar los programas de protección civil.</t>
  </si>
  <si>
    <t>Ejecución de 12 simulacros anuales con diferentes hipótesis de emergencia, en los inmuebles de la Secretaria (sismo, incendio, amenaza de bomba, inundación y fuga de gas), con una ponderación del 90%</t>
  </si>
  <si>
    <t>Proyectos de rescate de espacios públicos en colonias, pueblos, barrios y unidades habitacionales.</t>
  </si>
  <si>
    <t>Visitas de supervisión de proyectos.</t>
  </si>
  <si>
    <t>Apoyo económico para atender contingencias y emergencias.</t>
  </si>
  <si>
    <t>Dictaminación de las solicitudes para otorgar apoyos económicos.</t>
  </si>
  <si>
    <t>Raciones de alimentos entregadas a través de los Comedores para el Bienestar.</t>
  </si>
  <si>
    <t>Supervisión de la correcta operación de la red de Comedores para el Bienestar.</t>
  </si>
  <si>
    <t>Proporcionar los insumos y herramientas necesarias a través de la adquisición de bienes y la contratación de servicios para atender la demanda y necesidades del COPRED.</t>
  </si>
  <si>
    <t>Elaboración de los Programas en Materia de Protección Civil de los inmuebles que integran el COPRED.</t>
  </si>
  <si>
    <t>Capacitación en materia de Protección Civil.</t>
  </si>
  <si>
    <t>Atención a la ciudadanía por presuntos actos discriminatorios en la Ciudad de México</t>
  </si>
  <si>
    <t>Acciones educativas en torno al derecho a la igualdad y no discriminación dirigidos a personas servidoras públicas y población en general</t>
  </si>
  <si>
    <t>Acciones de vinculación estratégica con el sector privado, instituciones académicas, organizaciones de la sociedad civil, organismos internacionales e instituciones publicas</t>
  </si>
  <si>
    <t>Estrategias de promoción y difusión para una cultura de igualdad y no discriminación</t>
  </si>
  <si>
    <t>Diseño de herramientas de política publica antidiscriminatoria y desarrollo de estudios e investigaciones en torno al derecho a la igualdad y no discriminación</t>
  </si>
  <si>
    <t>Entrega de 15 apoyos económicos a víctimas de la discriminación pertenecientes a grupos de atención prioritaria.</t>
  </si>
  <si>
    <t>Realizar acciones de capacitación en materia de igualdad y no discriminación.</t>
  </si>
  <si>
    <t>Realizar acciones sobre diversidad e inclusión con el sector privado.</t>
  </si>
  <si>
    <t>11 Concurso de Tesis sobre Discriminación en la Ciudad de México.</t>
  </si>
  <si>
    <t>Brindar servicios asistenciales de salud, atención psicológica y alimentación a niñas, niños y adolescentes.</t>
  </si>
  <si>
    <t>Realizar pláticas y talleres para promover los derechos de las niñas, niños y adolescentes.</t>
  </si>
  <si>
    <t>Atención de las denuncias de maltrato infantil</t>
  </si>
  <si>
    <t>Atención jurídica, psicológica y social a madres, padres y tutores</t>
  </si>
  <si>
    <t>Atención psicológica y social a niñas, niños y adolescentes que son maltratados</t>
  </si>
  <si>
    <t>Seguimiento y gestión de adopciones de niñas, niños y adolescentes</t>
  </si>
  <si>
    <t>Capacitación para aprender el lenguaje de señas</t>
  </si>
  <si>
    <t>Realizar talleres para la inserción laboral</t>
  </si>
  <si>
    <t>Brindar servicios de rehabilitación a personas con discapacidad</t>
  </si>
  <si>
    <t>Otorgamiento de servicios médicos, dentales, psicológicos y básicos de salud</t>
  </si>
  <si>
    <t>Otorgar platicas, talleres, Webinar y foros para la prevención de la violencia familiar y hacia las mujeres</t>
  </si>
  <si>
    <t>Brindar atención psicológica y reeducativa a hombres generadores de violencia hacia las mujeres</t>
  </si>
  <si>
    <t>Servicios y trámites administrativos en materia de adquisiciones, pago de prestaciones laborales, servicios informáticos y tramites presupuestales para el cumplimiento de los programas.</t>
  </si>
  <si>
    <t>Elaborar los programas de protección civil</t>
  </si>
  <si>
    <t>Análisis y aprobación de proyectos de atención psicosocial a niñas, niños, adolescentes y personas con discapacidad.</t>
  </si>
  <si>
    <t>Otorgar apoyos económicos a Organizaciones de la Sociedad Civil para brindar atención psicosocial a niñas, niños, adolescentes y personas con discapacidad.</t>
  </si>
  <si>
    <t>Elaborar el padrón de beneficiarios.</t>
  </si>
  <si>
    <t>Supervisión de los proyectos aprobados.</t>
  </si>
  <si>
    <t>Informe de personas beneficiadas y su evolución con la prestación del servicio.</t>
  </si>
  <si>
    <t>Entrega de apoyos alimenticios en planteles escolares públicos, de nivel preescolar, primaria y especial</t>
  </si>
  <si>
    <t>Registro y control de los beneficiarios para la elaboración del padrón</t>
  </si>
  <si>
    <t>Brindar servicios educativos y de alimentación con valor nutricional a través de los Centros de Atención, Cuidado y Desarrollo Infantil</t>
  </si>
  <si>
    <t>Entrega de dietas a través de los 102 Comedores para el Bienestar</t>
  </si>
  <si>
    <t>Supervisión de la correcta operación de la red de comedores para el Bienestar</t>
  </si>
  <si>
    <t>Entrega de apoyos económicos a las personas que perdieron algún familiar en el sismo del 19 de septiembre de 2017</t>
  </si>
  <si>
    <t>Brindar servicios de atención psicológica; de salud de primer nivel; actividades lúdicas, recreativas y culturales</t>
  </si>
  <si>
    <t>Realizar acciones de capacitación técnica sobre oficios o actividades que favorezcan la incorporación al mercado laboral</t>
  </si>
  <si>
    <t>Entrega periódica de garrafones con agua purificada</t>
  </si>
  <si>
    <t>Realizar acciones de supervisión de las Sociedades Cooperativas</t>
  </si>
  <si>
    <t>Prestación de servicios de agua potable otorgados mediante camiones cisterna del DIF</t>
  </si>
  <si>
    <t>Cursos dirigidos a las personas servidoras públicas sobre derechos de las personas con discapacidad.</t>
  </si>
  <si>
    <t>Diseño y actualización de documentos en materia de discapacidad</t>
  </si>
  <si>
    <t>Concurso de Arte Urbano Pintemos la Ciudad de Inclusión</t>
  </si>
  <si>
    <t>Proporcionar los insumos y herramientas necesarias a través de la adquisición de bienes y la contratación de servicios para atender la demanda y necesidades del Instituto</t>
  </si>
  <si>
    <t>Elaboración de los Programas en Materia de Protección Civil de los inmuebles que integran la Procuraduría Social.</t>
  </si>
  <si>
    <t>Operación del Consejo Consultivo de INDISCAPACIDAD para promover los derechos humanos de las personas con discapacidad</t>
  </si>
  <si>
    <t>Realizar acciones en conjunto con la Administración Publica de la Ciudad de México para impulsar programas que den atención a los derechos humanos de las personas con discapacidad</t>
  </si>
  <si>
    <t>Eventos alusivos a las fechas conmemorativos de personas con discapacidad (Foros, ferias y exposiciones)</t>
  </si>
  <si>
    <t>Realizar acciones de promoción y difusión cultural para la recuperación del tejido social.</t>
  </si>
  <si>
    <t>Realizar acciones de capacitación, orientadas a elevar la efectividad de los resultados de la Educación.</t>
  </si>
  <si>
    <t>Realizar acciones de difusión y promoción relacionadas a la no discriminación, a la salud emocional, a los derechos humanos, trato igualitario y a la seguridad de las personas jóvenes de la Ciudad de México.</t>
  </si>
  <si>
    <t>Realizar acciones de promoción y difusión de las herramientas psicológicas, emocionales, adaptativas y preventivas dentro de la población joven.</t>
  </si>
  <si>
    <t>Proporcionar los insumos y herramientas necesarias a través de la adquisición de bienes y la contratación de servicios para atender la demanda y necesidades del Instituto.</t>
  </si>
  <si>
    <t>Brindar talleres, capacitaciones y cursos en materia de prevención de adicciones y delito, cultura ciudadana, cultura de la paz, no violencia, prevención de conductas de riesgo, solución pacífica de conflictos, derechos humanos y no discriminación, educativos, culturales, salud física y emocional.</t>
  </si>
  <si>
    <t>Otorgar apoyos económicos a las personas facilitadoras de servicios</t>
  </si>
  <si>
    <t>Otorgar apoyos económicos a las personas beneficiarias para reducir la brecha de desigualdad social.</t>
  </si>
  <si>
    <t>Realizar acciones de promoción y difusión de los derechos humanos, y capacitación de las personas jóvenes de la Ciudad de México.</t>
  </si>
  <si>
    <t>Elaboración de los Programas en Materia de Protección Civil de los inmuebles que integran la Procuraduría Social</t>
  </si>
  <si>
    <t>Entrega de apoyos para acciones de impermeabilización y pintura.</t>
  </si>
  <si>
    <t>Entrega de apoyos para acciones de mantenimiento de herrería, escaleras y estructuras.</t>
  </si>
  <si>
    <t>Entrega de apoyos para acciones de rehabilitación de andadores y calles.</t>
  </si>
  <si>
    <t>Realizar proyectos de imagen urbana limpieza, barrido, poda, pintura en áreas comunes, desazolve y soldadura.</t>
  </si>
  <si>
    <t>Implementar asesorías y capacitaciones para la operación de los sistemas de contacto y atención ciudadana.</t>
  </si>
  <si>
    <t>Difusión de acciones, programas y servicios gubernamentales.</t>
  </si>
  <si>
    <t>Validar el contenido editorial, grafico, audiovisual y multimedia sobre programas, servicios y acciones del Gobierno de la Ciudad de México.</t>
  </si>
  <si>
    <t>Supervisión, emisión y seguimiento de dictámenes Valuatorios.</t>
  </si>
  <si>
    <t>Registro de arrendamientos, concesiones y permisos del patrimonio inmobiliario de la Ciudad de México.</t>
  </si>
  <si>
    <t>Actualización del Registro del patrimonio inmobiliario de la Ciudad de México.</t>
  </si>
  <si>
    <t>Regularización del uso de inmuebles propiedad de la Administración Pública de la Ciudad de México.</t>
  </si>
  <si>
    <t>Proporcionar los insumos y herramientas necesarias a través de la adquisición de bienes y la contratación de servicios para atender la demanda y necesidades de las oficinas de la Secretaria de Administración y Finanzas.</t>
  </si>
  <si>
    <t>Elaboración de los Programas en Materia de Protección Civil de los inmuebles que integran a la Secretaria de Administración y Finanzas.</t>
  </si>
  <si>
    <t>Renovación, mantenimiento y soporte a la infraestructura de cómputo de la Secretaria de Administración y Finanzas.</t>
  </si>
  <si>
    <t>Proporcionar servicios de atención de soporte técnico a la Secretaria de Administración y Finanzas.</t>
  </si>
  <si>
    <t>Emisión de Lineamientos generales en materia de Seguridad de la Información.</t>
  </si>
  <si>
    <t>Actualización de la infraestructura del hospedamiento de los sistemas de operación de las Unidades Administrativas de la Secretaria de Administración y Finanzas.</t>
  </si>
  <si>
    <t>Renovación y actualización del servicio de la plataforma para Base de Datos que contiene padrones de ingresos, de nómina y catastral.</t>
  </si>
  <si>
    <t>Actualización de los Dictámenes de Estructuras Organizacionales y Manuales Administrativos y de Organización.</t>
  </si>
  <si>
    <t>Evaluación profesional de los Servidores Públicos de la Administración Publica de la Ciudad de México.</t>
  </si>
  <si>
    <t>Coordinación para la realización de las evaluaciones del Programa Anual de Evaluación y la publicación de sus resultados.</t>
  </si>
  <si>
    <t>Atención de los Aspectos Susceptibles de Mejora.</t>
  </si>
  <si>
    <t>Integración de los Anteproyectos de Egresos de la Ciudad de México.</t>
  </si>
  <si>
    <t>Entregar en tiempo y forma al Congreso de la Ciudad de México los 4 Informes de Avances Trimestrales, asi como la Cuenta Pública.</t>
  </si>
  <si>
    <t>Coordinar con las 97 URG la atención de las Auditorias que efectúa la Auditoria Superior de la Federación y de la Ciudad de México o cualquier otro órgano fiscalizador.</t>
  </si>
  <si>
    <t>Emisión, actualización y modificación de normatividad en materia presupuestal.</t>
  </si>
  <si>
    <t>Actualización de los padrones de Contribuyentes de todo tipo de contribuciones.</t>
  </si>
  <si>
    <t>Resolución de compensaciones de pago, expedición de constancias, certificaciones, liquidaciones de ingresos locales y cuentas por liquidar.</t>
  </si>
  <si>
    <t>Emisión y publicación de procedimientos y lineamientos administrativos, resoluciones y acuerdos de carácter general.</t>
  </si>
  <si>
    <t>Emisión y distribución de Declaración de valor catastral y boletas de derechos por suministro de agua.</t>
  </si>
  <si>
    <t>Elaboración de Programas de fiscalización.</t>
  </si>
  <si>
    <t>Inspección, revisión, control, programación y vigilancia del cumplimiento de los contribuyentes que omiten sus obligaciones y atribuciones de créditos fiscales.</t>
  </si>
  <si>
    <t>Elaboración de Resoluciones, Acuerdos de Carácter General, solicitudes de investigación y opinión en materia jurídica, fiscal y presupuestal relacionados con la Hacienda Pública de la Ciudad de México.</t>
  </si>
  <si>
    <t>Resolución de trámites de prescripción, caducidad, exención, condonación, validación de pólizas de fianza, edictos, recursos administrativos y revocación de contribuciones locales y federales en impuestos coordinados.</t>
  </si>
  <si>
    <t>Otorgar préstamos y créditos escolares e hipotecarios.</t>
  </si>
  <si>
    <t>Atención de las solicitudes de devolución del fondo de vivienda.</t>
  </si>
  <si>
    <t>Brindar servicio médico subrogado.</t>
  </si>
  <si>
    <t>Realizar el pago de nómina a beneficiarios de pensiones y jubilaciones</t>
  </si>
  <si>
    <t>Proporcionar los insumos y herramientas necesarias a través de la adquisición de bienes y la contratación de servicios para atender la demanda y necesidades de las oficinas de la Caja de Previsión de la Policía Auxiliar.</t>
  </si>
  <si>
    <t>Elaboración de los Programas en Materia de Protección Civil de los inmuebles que integran a la CAPREPA.</t>
  </si>
  <si>
    <t>Pago de pensiones y jubilaciones a elementos de la Policía Auxiliar de la Ciudad de México.</t>
  </si>
  <si>
    <t>Otorgar créditos hipotecarios.</t>
  </si>
  <si>
    <t>Brindar asistencia económica de gastos funerarios.</t>
  </si>
  <si>
    <t>Brindar servicios médicos de rehabilitación, oftalmológicos integrales, hospitalarios a pensionistas con discapacidad en las instituciones con las que se celebren convenios.</t>
  </si>
  <si>
    <t>Emisión de primer pago de pensiones.</t>
  </si>
  <si>
    <t>Proporcionar los insumos y herramientas necesarias a través de la adquisición de bienes y la contratación de servicios para atender la demanda y necesidades de las oficinas de la Caja de Previsión de la Policía Preventiva.</t>
  </si>
  <si>
    <t>Elaboración de los Programas en Materia de Protección Civil de los inmuebles que integran a la CAPREPOL.</t>
  </si>
  <si>
    <t>Brindar servicios de impresión por medio de producción.</t>
  </si>
  <si>
    <t>Brindar servicios de impresión por medio de comercialización.</t>
  </si>
  <si>
    <t>Proporcionar los insumos y herramientas necesarias a través de la adquisición de bienes y la contratación de servicios para atender la demanda y necesidades de las oficinas de Corporación Mexicana de Impresión, S.A. de C.V.</t>
  </si>
  <si>
    <t>Elaboración de los Programas en Materia de Protección Civil de los inmuebles que integran a la Corporación Mexicana de Impresión, S.A. de C.V.</t>
  </si>
  <si>
    <t>Comercialización y Arrendamiento de inmuebles administrados y/o propiedad de Servicios Metropolitanos S.A. de C.V.</t>
  </si>
  <si>
    <t>Administración, operación, control, manejo y supervisión de cajones de estacionamientos en la vía publica bajo el programa de Parquímetros en las colonias Juárez y Cuauhtémoc.</t>
  </si>
  <si>
    <t>Emisión de estudios preliminares y proyectos ejecutivos a desarrollos inmobiliarios y mantenimiento a inmuebles administrados y/o propiedad de Servicios Metropolitanos, S.A. de C.V.</t>
  </si>
  <si>
    <t>Proporcionar los insumos y herramientas necesarias a través de la adquisición de bienes y la contratación de servicios para atender la demanda y necesidades de las oficinas de Servicios Metropolitanos, S.A. de C.V.</t>
  </si>
  <si>
    <t>Elaboración de los Programas en Materia de Protección Civil de los inmuebles que integran a la SERVIMET.</t>
  </si>
  <si>
    <t>Rehabilitación y mantenimiento del espacio público, asi como la planeación, ejecución y supervisión de obras públicas en inmuebles en el Centro Histórico de la Ciudad de México.</t>
  </si>
  <si>
    <t>Realización de 1 Feria de los Barrios.</t>
  </si>
  <si>
    <t>Realización de investigaciones del Centro Histórico de la Ciudad de México.</t>
  </si>
  <si>
    <t>Realización de sesiones en temas de Patrimonio Inmaterial en el Centro Histórico, Sustentabilidad Ambiental, Gestión de Riesgos al Patrimonio Cultural y Vida Cotidiana en el Centro Histórico en talleres impartidos por la Escuela de Participación Ciudadana para el Rescate del Centro Histórico.</t>
  </si>
  <si>
    <t>Otorgar ayudas económicas a personas físicas y morales sin fines de lucro interesadas en el rescate, promoción y conservación del Centro Histórico de la Ciudad de México.</t>
  </si>
  <si>
    <t>Edición, distribución e impresión de la revista Km Cero.</t>
  </si>
  <si>
    <t>Desarrollo de eventos culturales en diferentes puntos del Centro Histórico de la Ciudad de México.</t>
  </si>
  <si>
    <t>Ejecución de arte urbano en muros, cortinas y murales en las calles del Centro Histórico de la Ciudad de México.</t>
  </si>
  <si>
    <t>Proporcionar los insumos y herramientas necesarias a través de la adquisición de bienes y la contratación de servicios para atender la demanda y necesidades de las oficinas del Fideicomiso del Centro Histórico.</t>
  </si>
  <si>
    <t>Integración del Programa interno de Protección Civil de los inmuebles que integran al Fideicomiso Centro Histórico.</t>
  </si>
  <si>
    <t>Cursos de Capacitación en Materia de Protección Civil para la integración del Programa Interno de Protección Civil.</t>
  </si>
  <si>
    <t>Mantenimiento de Detectores de Humo, Extintores, Alertamiento Sísmico y Señalética para la integración del Programa Interno de Protección Civil.</t>
  </si>
  <si>
    <t>Emisión de los documentos de “Dictamen estructural” y “Visto Bueno de Seguridad y Operación”.</t>
  </si>
  <si>
    <t>Ejecutar las acciones de cobranza vía telefónica a las personas acreditadas de las carteras administradas por este Fideicomiso.</t>
  </si>
  <si>
    <t>Entrega de avisos de cobranza en los domicilios de los acreditados que presenten adeudos a través del personal de campo contratado por el Fideicomiso.</t>
  </si>
  <si>
    <t>Entrega de avisos de cobranza en los domicilios de los acreditados que presenten adeudos a través del Servicio Postal Mexicano (SEPOMEX)</t>
  </si>
  <si>
    <t>Capacitación en materia de Protección Civil a los servidores públicos adscritos a la Entidad.</t>
  </si>
  <si>
    <t>Difusión en el Sistema Integrado de Transporte Publico de la imagen única de movilidad integrada.</t>
  </si>
  <si>
    <t>Capacitación y promoción en temas de seguridad vial.</t>
  </si>
  <si>
    <t>Realizar obras de mejoramiento de la infraestructura urbana en zonas de parquímetros por medio de convenios con entidades ejecutoras de obra de la administración publica.</t>
  </si>
  <si>
    <t>Brindar servicios de control vehicular y actualización de los registros vehiculares.</t>
  </si>
  <si>
    <t>Elaboración y evaluación de proyectos de infraestructura peatonal y ciclista.</t>
  </si>
  <si>
    <t>Implementación y operación de biciestacionamientos masivos.</t>
  </si>
  <si>
    <t>Renovación, expansión y operación del Sistema de Transporte Individual en Bicicleta Publica ECOBICI.</t>
  </si>
  <si>
    <t>Realización de paseos dominicales, nocturnos y Biciescuelas para promoción del uso de la bicicleta.</t>
  </si>
  <si>
    <t>Implementar señalética, realizar simulacros, instalar Comité Interno de Protección Civil, capacitar, equipar en materia de protección civil y desarrollar contenidos del programa interno de protección civil.</t>
  </si>
  <si>
    <t>Aprobación de proyecto de Ciclovía confinada.</t>
  </si>
  <si>
    <t>Aprobación de convenios de colaboración con la Secretaria de Obras y Servicios, la Secretaria de Movilidad y el FONACIPE.</t>
  </si>
  <si>
    <t>Cubrir costos de ejecución de las obras para el proyecto de Ciclovía confinada.</t>
  </si>
  <si>
    <t>Sustitución y retiro voluntario de unidades con 10 o más años de vida útil para renovar el parque vehicular.</t>
  </si>
  <si>
    <t>Entrega de apoyos económicos al combustible para garantizar la prestación del servicio y reducir costos de operación.</t>
  </si>
  <si>
    <t>Ordenamiento y modernización de unidades con vida útil que prestan el servicio de transporte público de pasajeros concesionado.</t>
  </si>
  <si>
    <t>Prestación del servicio de transporte en función de la demanda.</t>
  </si>
  <si>
    <t>Realizar proyecto de electro movilidad y contribuir a la disminución de emisiones contaminantes.</t>
  </si>
  <si>
    <t>Realizar estudios de transporte para la mejora de las rutas existentes y la creación de nuevos corredores.</t>
  </si>
  <si>
    <t>Mantenimiento de los elementos que permiten la accesibilidad e inclusión de personas con discapacidad.</t>
  </si>
  <si>
    <t>Entrega de apoyos compensatorios por situaciones emergentes que vulneren a los trabajadores de Metrobús.</t>
  </si>
  <si>
    <t>Implementar señalética, realizar simulacros, instalar Comité Interno de Protección Civil, capacitar y equipar en materia de protección civil.</t>
  </si>
  <si>
    <t>Prestación de servicio de transporte en función de la demanda.</t>
  </si>
  <si>
    <t>Mantenimiento y reparación de instalaciones electrónicas, eléctricas, mecánicas, hidráulicas, de vías de la red de servicio, pilotaje automático, mando centralizado, peaje, telecomunicaciones y la red de comunicaciones y servicios.</t>
  </si>
  <si>
    <t>Realizar mantenimiento a trenes conforme a su kilometraje de servicio, mantenimiento mayor, sistemático y cíclico.</t>
  </si>
  <si>
    <t>Proporcionar servicio de vigilancia en Líneas, instalaciones y áreas adyacentes del STC</t>
  </si>
  <si>
    <t>Modernización de trenes de diversos modelos del STC.</t>
  </si>
  <si>
    <t>Desarrollo e implementación proyectos de innovación tecnológica para el correcto funcionamiento del STC.</t>
  </si>
  <si>
    <t>Realizar el pago de indemnización de los predios que resultaron afectados por la construcción de la Línea 12.</t>
  </si>
  <si>
    <t>Continuar con la liberación del derecho de vía (pago de los derechos, trámites administrativos y legales para la integración de las carpetas y pago de afectaciones de predios) para el Proyecto Integral para la Ampliación de la Línea 12 Mixcoac-Observatorio.</t>
  </si>
  <si>
    <t>Impresión de boleto univiaje y tarjeta de movilidad integrada para acceso al servicio de transporte.</t>
  </si>
  <si>
    <t>Gastos inherentes a la recaudación (traslado de valores).</t>
  </si>
  <si>
    <t>Servicios de atención medica a (40,000) derechohabientes del Sistema de Transporte Colectivo (15,395 trabajadores activos y el resto se constituyen con jubilados, padres, madres, hijos, esposas y/o concubinas) y aplicación de exámenes del programa médico.</t>
  </si>
  <si>
    <t>Proporcionar alimentación a niños inscritos al Centro de Desarrollo Infantil (CENDI)</t>
  </si>
  <si>
    <t>Servicios de modernización para la línea 1 del metro derivados de la asesoría técnica recibida tras la firma de Convenios.</t>
  </si>
  <si>
    <t>Mantenimiento preventivo y correctivo a instalaciones de los Cetra.</t>
  </si>
  <si>
    <t>Servicio de conservación, mantenimiento y limpieza a las instalaciones para correcto funcionamiento, imagen y salubridad en los Cetra.</t>
  </si>
  <si>
    <t>Mantenimiento a 4,000 kits de video vigilancia, GPS de las unidades de transporte público y a la plataforma de monitoreo del ORT.</t>
  </si>
  <si>
    <t>Mantenimiento a 330 validadores del proyecto de Integración del Servicio de Transporte Concesionado a la Tarjeta Única de Movilidad Integrada y del Sistema Central.</t>
  </si>
  <si>
    <t>Instalación y mantenimiento de elementos viales, señalética, planos topográficos, fotogrametría y accesibilidad para la seguridad vial y de los usuarios.</t>
  </si>
  <si>
    <t>Servicio para la implementación de control de accesos vehiculares a los Cetram.</t>
  </si>
  <si>
    <t>Mantenimiento a infraestructura, equipamiento y señalética para estaciones, bases de servicio, carriles confinados y de contraflujo.</t>
  </si>
  <si>
    <t>Prestación de servicio de transporte (Ordinario, expreso, especiales Programa de Transporte Escolar y Metrobús)</t>
  </si>
  <si>
    <t>Adquisición de 332 autobuses nuevos para su asignación a las modalidades ordinario, Expreso, servicios especiales PROTE y Metrobús. 7 grúas de arrastre y 7 estaciones de autolavado.</t>
  </si>
  <si>
    <t>Adquisición de equipo para mantenimiento preventivo y/o correctivo de los sistemas de control de emisiones que cumplan la normatividad Euro V y VI.</t>
  </si>
  <si>
    <t>Servicios de reconstrucción de partes internas del autobús.</t>
  </si>
  <si>
    <t>Servicio de mantenimiento preventivo y correctivo a todas estaciones de auto consumo, ubicadas en los 7 Módulos Operativos.</t>
  </si>
  <si>
    <t>Adquisición de equipos de validación de Tarjetas de Movilidad Integrada con su kit de instalación, de conformidad al número de autobuses que se adquieran en el ejercicio 2023.</t>
  </si>
  <si>
    <t>Capacitación al personal operativo y administrativo en materia de operación de autobuses, temas administrativos, en sensibilización del servicio, en materia de derechos humanos, asi como para actualización en conocimientos para su desempeño laboral.</t>
  </si>
  <si>
    <t>Realizar las pruebas antidoping a los operadores de autobús para el otorgamiento de licencias de manejo.</t>
  </si>
  <si>
    <t>Elaboración del Programa de Adquisiciones para todos los bienes y servicios.</t>
  </si>
  <si>
    <t>Contratación de Servicios de Aseguramiento del equipo rodante y de responsabilidad civil, administración de pérdidas de vehículos y/o motocicletas y múltiple empresarial; asimismo contratación del seguro de vida para el personal.</t>
  </si>
  <si>
    <t>Adquisición de materiales para señalización de orientación para las personas usuarias sobre el tipo de servicio, la ubicación, el ascenso o descenso; y destinos.</t>
  </si>
  <si>
    <t>Adquisición o contratación de software y/o desarrollos para la Red de Transporte de Pasajeros.</t>
  </si>
  <si>
    <t>Contratación de servicios en materia de TIC, energía eléctrica, agua, el arrendamiento, traslado de valores, para adquisición de sellos de seguridad, de envases de polietileno, de boletos, por arrendamiento de casetas sanitarias para los cierres de circuito y limpieza de sanitarios fijos.</t>
  </si>
  <si>
    <t>Realizar el mantenimiento preventivo y correctivo a la Infraestructura a Oficinas Centrales, Módulos Operativos, Almacén Central, Centros de Reconstrucción, Centro de Moneda y a las maquinas del Centro de Moneda.</t>
  </si>
  <si>
    <t>Implementar señalética, realizar simulacros, elaborar programa de protección civil interno, adquirir material para el desarrollo de actividades de los brigadistas y capacitar en materia de protección civil.</t>
  </si>
  <si>
    <t>Transportar pasajeros a través de las 10 Líneas de Trolebús, la Línea del Tren Ligero y las 2 Líneas del Cablebus.</t>
  </si>
  <si>
    <t>Realizar mantenimiento preventivo a la flota vehicular (223,752), material rodante (100,364) e infraestructura electromecánica de tracción (1,433).</t>
  </si>
  <si>
    <t>Cubrir la nómina del personal jubilado del Servicio de Transportes Eléctricos de la Ciudad de México.</t>
  </si>
  <si>
    <t>Capacitación y equipamiento en materia de protección civil y revalidación de los Programas Internos.</t>
  </si>
  <si>
    <t>Brindar servicios educativos, culturales y deportivos para la reinserción social</t>
  </si>
  <si>
    <t>Realización de capacitaciones para el desarrollo de competencias laborales</t>
  </si>
  <si>
    <t>Diseño e implementación de estrategias de seguridad penitenciaria</t>
  </si>
  <si>
    <t>Prevención del delito en la Ciudad de México</t>
  </si>
  <si>
    <t>Prevención de la violencia</t>
  </si>
  <si>
    <t>Participación ciudadana</t>
  </si>
  <si>
    <t>Atención ciudadana de primer contacto</t>
  </si>
  <si>
    <t>Realizar acciones para el control de tránsito y agilización vial</t>
  </si>
  <si>
    <t>Servicios de capacitaciones socio laborales, educativas, culturales y deportivas para la reinserción social</t>
  </si>
  <si>
    <t>Conservación y funcionamiento de los CEVASEP I y II</t>
  </si>
  <si>
    <t>Capacitación de personal</t>
  </si>
  <si>
    <t>Sentencias de órganos jurisdiccionales</t>
  </si>
  <si>
    <t>Capacitaciones en materia de Protección Civil</t>
  </si>
  <si>
    <t>Apoyo de operaciones de auxilio por parte de la policía metropolitana.</t>
  </si>
  <si>
    <t>Acciones del Escuadrón de Rescate y Urgencias Medicas</t>
  </si>
  <si>
    <t>Impartición del curso de formación Inicial a futuros policías</t>
  </si>
  <si>
    <t>Capacitación en temas de Actualización y Especialización Técnica a la Policía Preventiva de la Ciudad de México</t>
  </si>
  <si>
    <t>Impartición de Programas de Especialización Profesional para la Policía Preventiva de la Ciudad de México</t>
  </si>
  <si>
    <t>Implementar señalética, realizar simulacros y capacitar en materia de protección civil a las personas servidoras públicas de la Universidad de la Policía.</t>
  </si>
  <si>
    <t>Entrega de apoyos económicos a los Aspirantes a nuevos Policías</t>
  </si>
  <si>
    <t>Curso de formación Inicial a futuros policías</t>
  </si>
  <si>
    <t>Remisiones al Juzgado cívico y Ministerio público.</t>
  </si>
  <si>
    <t>Implementar señalética, realizar simulacros y capacitar en materia de protección civil a las personas servidoras públicas de la Policía Auxiliar</t>
  </si>
  <si>
    <t>Otorgamiento de servicios de protección, seguridad y vigilancia a empresas públicas federales, locales y privadas.</t>
  </si>
  <si>
    <t>Llevar a cabo la ejecución de los laudos que se presenten en el año</t>
  </si>
  <si>
    <t>Implementar señalética, realizar simulacros y capacitar en materia de protección civil a las personas servidoras públicas de la PBI</t>
  </si>
  <si>
    <t>Adquisición e instalación de equipamiento en materia de protección civil en las instalaciones de la Secretaria.</t>
  </si>
  <si>
    <t>Cursos de capacitación impartidos en materia de Protección Civil a las personas servidoras públicas de la Secretaria de la Contraloría General.</t>
  </si>
  <si>
    <t>Planeación, ejecución y seguimiento a las Auditorias e Intervenciones a través de la Direcciones de Coordinación de Órganos Internos de Control en Alcaldías A y B y los Órganos Internos de Control en Alcaldías</t>
  </si>
  <si>
    <t>Planeación, ejecución y seguimiento a las Auditorias e Intervenciones a través de la Direcciones de Coordinación de Órganos Internos de Control Sectorial A, B, C y los Órganos Internos de Control en Dependencias, Órganos Desconcentrados y Entidades</t>
  </si>
  <si>
    <t>Contratación de Despachos Externos a través de la Dirección de Comisarios y Control de Auditores Externos para los servicios relacionados a la Dictaminación de Estados Financieros y/o Presupuestales de la Cuenta Pública, emisión del Informe Anual de Desempeño y Opinión de Comisarios de las Entidades</t>
  </si>
  <si>
    <t>Planeación, ejecución y seguimiento a las intervenciones a través de la Dirección de Laboratorio de Revisión de Obras de la Dirección General de Normatividad y Apoyo Técnico.</t>
  </si>
  <si>
    <t>Reporte del seguimiento a la atención de observaciones por entes fiscalizadores</t>
  </si>
  <si>
    <t>Reporte de gestión de servicios tecnológicos y acciones para la mejora gubernamental</t>
  </si>
  <si>
    <t>Coordinación y supervisión a la red de contralorías ciudadanas.</t>
  </si>
  <si>
    <t>Vigilancia del cumplimiento de las disposiciones jurídicas y administrativas que rigen la actuación de las personas servidoras públicas en sitio.</t>
  </si>
  <si>
    <t>Planeación y ejecución del seguimiento a los Controles Internos a través de las Direcciones de Coordinación de Órganos Internos de Control en Alcaldías A y B y los Órganos Internos de Control en Alcaldías.</t>
  </si>
  <si>
    <t>Planeación y ejecución del seguimiento a los Controles Internos a través de la Direcciones de Coordinación de Órganos Internos de Control Sectorial A, B, C y los Órganos Internos de Control en Dependencias, Órganos Desconcentrados y Entidades.</t>
  </si>
  <si>
    <t>Adquisición de materiales, insumos y suministros requeridos para el desempeño de las actividades administrativas</t>
  </si>
  <si>
    <t>Pago de servicios generales, servicios profesionales, conservación y mantenimiento del inmueble, asi como servicios de difusión</t>
  </si>
  <si>
    <t>Cumplimiento a los laudos emitidos por la Junta de Conciliación y Arbitraje</t>
  </si>
  <si>
    <t>Cursos de capacitación impartidos en materia de Protección Civil a las personas servidoras públicas de la Escuela de Administración Publica.</t>
  </si>
  <si>
    <t>Realización de simulacros con las personas servidoras públicas de la Escuela de Administración Publica y visitantes.</t>
  </si>
  <si>
    <t>Profesionalización de personas servidoras públicas del Gobierno de la Ciudad de México.</t>
  </si>
  <si>
    <t>Promoción y difusión de las convocatorias de los programas de formación, capacitación y procesos de certificación para las personas servidoras públicas de los Entes de la Administración Publica de la Ciudad de México</t>
  </si>
  <si>
    <t>Certificación y concursos de competencias de personas servidoras públicas del Gobierno de la Ciudad de México.</t>
  </si>
  <si>
    <t>Diagnósticos, manuales y publicaciones sobre problemas públicos difundidos.</t>
  </si>
  <si>
    <t>Acciones de verificación: visita de verificación, inspección ocular y reconocimiento de objeto a verificar.</t>
  </si>
  <si>
    <t>Substanciación y calificación: resoluciones y acuerdos en materia verificación administrativa y de transporte.</t>
  </si>
  <si>
    <t>Notificación de resoluciones y acuerdos en apego a las materias objeto del Instituto.</t>
  </si>
  <si>
    <t>Revisión vehicular respecto a la normatividad vigente.</t>
  </si>
  <si>
    <t>Ejecución de acciones preventivas en apego a las materias objeto de Instituto.</t>
  </si>
  <si>
    <t>Ejecución de servicios generales para el desempeño de las actividades administrativas.</t>
  </si>
  <si>
    <t>Capacitación en materia de Protección Civil a las personas servidoras públicas del Instituto de Verificación Administrativa.</t>
  </si>
  <si>
    <t>Simulacros realizados con las personas servidoras públicas del Instituto de Verificación Administrativa</t>
  </si>
  <si>
    <t>Otorgar subsidios fiscales al Impuesto sobre Tenencia o Uso de Vehículos, a aquellas personas físicas y morales sin fines de lucro tenedoras o usuarias de vehículos, de acuerdo a la publicación en Gaceta de la Ciudad de México.</t>
  </si>
  <si>
    <t>Otorgar subsidios fiscales para el pago del impuesto predial, subsidios fiscales respecto de los derechos por servicios de construcción y operación hidráulica y los derechos por el suministro de agua a favor de aquellos usuarios con toma de uso no doméstico, clasificados como mercados públicos, concentraciones, micro y/o pequeñas empresas.</t>
  </si>
  <si>
    <t>Orientación, asesoría, asistencia y patrocinio jurídico por medio de personas defensoras públicas, a la ciudadanía de la Ciudad de México.</t>
  </si>
  <si>
    <t>Consultas Jurídicas para desarrollar alternativas en el trámite de Apostilla y/o legalización.</t>
  </si>
  <si>
    <t>Atención de trámites y servicios de inscripción de actos jurídicos, certificación y consulta en materia inmobiliaria y de comercio</t>
  </si>
  <si>
    <t>Realizar trámites y servicios en materia civil (Actas de nacimiento, matrimonio, divorcio etc.) para los habitantes de la Ciudad de México</t>
  </si>
  <si>
    <t>Trámites y servicios en materia de regularización territorial (escrituración y testamentos e inmuebles afectados por el sismo del 19s)</t>
  </si>
  <si>
    <t>Crear y/o modificar instrumentos jurídicos y/o normativos que permitan mejorar los procesos de regularización territorial.</t>
  </si>
  <si>
    <t>Documentos técnicos para la regularización territorial (levantamientos topográficos, inspecciones técnicas, actas de convalidación, verificaciones técnicas, opiniones de riesgo, preparación de cartografía, elaboración de planos y memorias técnicas entre otros).</t>
  </si>
  <si>
    <t>Atención en los hechos de tránsito terrestre ocurridos en la Ciudad de México.</t>
  </si>
  <si>
    <t>Pago de laudos instaurados en contra de la Consejería</t>
  </si>
  <si>
    <t>Capacitación de brigadistas voluntarios en temas de primeros auxilios, evacuación y repliegue, comunicación y combate contra incendios.</t>
  </si>
  <si>
    <t>Realización de simulacros estipulados por la Ley del Sistema de Protección Civil del Distrito Federal</t>
  </si>
  <si>
    <t>Asesoría y defensa jurídica a Órganos, Dependencias y Entidades de la Administración Publica locales, para salvaguardar los intereses jurídicos y patrimoniales de la Ciudad de México.</t>
  </si>
  <si>
    <t>Supervisión e Inspección a Notarias de la Ciudad de México.</t>
  </si>
  <si>
    <t>Supervisar los actos jurídicos administrativos en los Juzgados Cívicos, para que se apeguen a la legalidad.</t>
  </si>
  <si>
    <t>Sistematizar y registrar las remisiones y actuaciones realizadas en los juzgados cívicos de la Ciudad de México.</t>
  </si>
  <si>
    <t>Prestación de servicios ante el Archivo General de Notarias de la CDMX.</t>
  </si>
  <si>
    <t>Certificación Médico Legal.</t>
  </si>
  <si>
    <t>Consulta médica general y/o especializada.</t>
  </si>
  <si>
    <t>Consulta Psicológica.</t>
  </si>
  <si>
    <t>Consulta Odontológica.</t>
  </si>
  <si>
    <t>Prueba rápida de antígeno SARS-CoV-2.</t>
  </si>
  <si>
    <t>Dictamen médico legal.</t>
  </si>
  <si>
    <t>Supervisión y capacitación para la operatividad en consultorios medico legales.</t>
  </si>
  <si>
    <t>Canalización del paciente para atención médica especializada</t>
  </si>
  <si>
    <t>Atención medica intramuros en las unidades médicas.</t>
  </si>
  <si>
    <t>Atención medica extramuros para la población que no pueden acudir a las unidades médicas.</t>
  </si>
  <si>
    <t>Atención medica de urgencias hospitalarias.</t>
  </si>
  <si>
    <t>Atención de urgencias médicas prehospitalarias y en eventos especiales.</t>
  </si>
  <si>
    <t>Capacitación y actualización del personal de la salud.</t>
  </si>
  <si>
    <t>Formación de recursos de pregrado y posgrado.</t>
  </si>
  <si>
    <t>Investigación en materia de Salud.</t>
  </si>
  <si>
    <t>Mantenimiento, conservación y reparación menor a inmuebles y equipos.</t>
  </si>
  <si>
    <t>Detección oportuna del Cáncer cérvico uterino.</t>
  </si>
  <si>
    <t>Detección oportuna del Cáncer de mama.</t>
  </si>
  <si>
    <t>Consultas de planificación familiar, salud sexual y anticoncepción post evento obstétrico.</t>
  </si>
  <si>
    <t>Atención pregestacional, control de embarazo y embarazo de alto riesgo.</t>
  </si>
  <si>
    <t>Interrupción legal del embarazo.</t>
  </si>
  <si>
    <t>Cedulas de detección de violencia de género y platicas informativas a la población usuaria sobre violencia contra las mujeres.</t>
  </si>
  <si>
    <t>Atención medica integral a mujeres con lesiones o padecimientos producto de la violencia de género.</t>
  </si>
  <si>
    <t>Orientación y Educación para la Salud</t>
  </si>
  <si>
    <t>Aplicación de Biológicos (vacunas)</t>
  </si>
  <si>
    <t>Pruebas para detección de enfermedades</t>
  </si>
  <si>
    <t>Recursos materiales y servicios generales necesarios para la operación de la Secretaria de Salud de la Ciudad de México.</t>
  </si>
  <si>
    <t>Laudos pendientes de resolución con los que cuenta la Secretaria de Salud.</t>
  </si>
  <si>
    <t>Actualización de los Programas Internos y Planes de Emergencia.</t>
  </si>
  <si>
    <t>Actualizaciones de los Análisis de Riesgos Internos.</t>
  </si>
  <si>
    <t>Capacitación para brigadas de emergencia y personal en general.</t>
  </si>
  <si>
    <t>Capacitación y difusión de materiales diversos relacionados con temas sanitarios</t>
  </si>
  <si>
    <t>Reconocimiento y atención Sanitaria.</t>
  </si>
  <si>
    <t>Permisos sanitario para la inhumación o cremación, traslado de cadáveres, traslado de restos áridos, internación de cadáveres y embalsamamiento de cadáveres</t>
  </si>
  <si>
    <t>Avisos de funcionamiento de responsable sanitario, de modificación o baja</t>
  </si>
  <si>
    <t>Vigilancia sanitaria a establecimientos mercantiles, a través de visitas de verificación sanitaria, visitas de tomas de muestras o ambas</t>
  </si>
  <si>
    <t>Evaluaciones técnico normativas de actas de verificación sanitaria y toma de muestra</t>
  </si>
  <si>
    <t>Vigilancia sanitaria a establecimientos mercantil, a través de visitas de verificación sanitaria, visitas de tomas de muestras o ambas</t>
  </si>
  <si>
    <t>Servicios generales, servicios profesionales, conservación y mantenimiento del inmueble, asi como servicios de difusión.</t>
  </si>
  <si>
    <t>Cursos y/o talleres de capacitación en protección civil.</t>
  </si>
  <si>
    <t>Mantenimiento en equipo de protección civil y entrega de insumos</t>
  </si>
  <si>
    <t>Capacitación en materia de protección civil a las personas servidoras públicas del Instituto.</t>
  </si>
  <si>
    <t>Formación de brigadas, para atender situaciones de emergencia</t>
  </si>
  <si>
    <t>Acciones de difusión para la prevención del consumo de sustancias psicoactivas</t>
  </si>
  <si>
    <t>Atención, vinculación y canalización de personas usuarias de sustancias psicoactivas</t>
  </si>
  <si>
    <t>Capacitación y formación en materia de prevención y atención de adicciones</t>
  </si>
  <si>
    <t>Verificaciones a centros de atención para las adicciones</t>
  </si>
  <si>
    <t>Publicación y seguimiento al estudio de consumo de sustancias psicoactivas y salud mental en la CDMX</t>
  </si>
  <si>
    <t>Prevención de la Enfermedad y Promoción de la Salud</t>
  </si>
  <si>
    <t>Atenciones médicas en las Unidades de Salud</t>
  </si>
  <si>
    <t>Dosis de vacunas aplicadas en población de responsabilidad Institucional</t>
  </si>
  <si>
    <t>Atención medica en materia de salud materna sexual y reproductiva</t>
  </si>
  <si>
    <t>Personas servidoras públicas de la Secretaria de Cultura capacitadas sobre protocolos en materia de Protección Civil.</t>
  </si>
  <si>
    <t>Realización de festivales, fiestas, ferias, eventos especiales y de gran formato artístico-culturales comunitarios</t>
  </si>
  <si>
    <t>Actividades académicas artístico-culturales realizadas en los centros y espacios educativos a cargo de la dependencia</t>
  </si>
  <si>
    <t>Conciertos, recitales y actividades operativas realizadas de la Orquesta Filarmónica de la Ciudad de México</t>
  </si>
  <si>
    <t>Actividades de patrimonio cultural e histórico realizadas, tales como paseos históricos, visitas guiadas, declaratorias, entre otros</t>
  </si>
  <si>
    <t>Eventos y presentaciones escénicas en teatros y espacios públicos de la Ciudad de México realizados</t>
  </si>
  <si>
    <t>Promoción del desarrollo cultural comunitario y de proyectos artístico-culturales</t>
  </si>
  <si>
    <t>Difusión de eventos y actividades culturales</t>
  </si>
  <si>
    <t>Adquisición e instalación de equipamiento en materia de protección civil en las instalaciones de la Secretaria de Cultura.</t>
  </si>
  <si>
    <t>Apoyos económicos entregados a los facilitadores de servicios.</t>
  </si>
  <si>
    <t>Apoyos económicos entregados a los proyectos de desarrollo y/o activación cultural comunitaria.</t>
  </si>
  <si>
    <t>Actividades artístico-culturales realizadas y espacios de dialogo generados.</t>
  </si>
  <si>
    <t>Actividades artístico-culturales realizadas de manera presencial o a través de medios digitales.</t>
  </si>
  <si>
    <t>Impartición de talleres de artes y oficios</t>
  </si>
  <si>
    <t>Apoyos y/o reconocimientos entregados a asociaciones civiles para el desarrollo de proyectos artístico-culturales.</t>
  </si>
  <si>
    <t>Estímulos y/o reconocimientos entregados a creadores artístico-culturales.</t>
  </si>
  <si>
    <t>Programas de televisión producidos y coproducidos.</t>
  </si>
  <si>
    <t>Transmisión de programas de televisión.</t>
  </si>
  <si>
    <t>Acondicionamiento de instalaciones de los foros y de las áreas de producción para la prevención de riesgos.</t>
  </si>
  <si>
    <t>Abastecimiento de insumos para la prevención de riesgos.</t>
  </si>
  <si>
    <t>Realización de eventos culturales y exposiciones permanentes y temporales.</t>
  </si>
  <si>
    <t>Cursos de capacitación realizados en materia de Protección Civil a las personas servidoras públicas del MAP</t>
  </si>
  <si>
    <t>Adquisición e implementación de equipo y señalética en materia de protección civil</t>
  </si>
  <si>
    <t>Exposiciones integradas y realizadas de las colecciones del maestro Carlos Monsiváis y otros artistas.</t>
  </si>
  <si>
    <t>Eventos, actividades, talleres didácticos realizados y visitas guiadas en el Museo del Estanquillo.</t>
  </si>
  <si>
    <t>Difusión de eventos y actividades culturales programadas en el Museo del Estanquillo.</t>
  </si>
  <si>
    <t>Simulacros de evacuación realizados durante el año.</t>
  </si>
  <si>
    <t>Cursos de capacitación realizados en materia de Protección Civil a las personas servidoras públicas del Fideicomiso Museo del Estanquillo.</t>
  </si>
  <si>
    <t>Personas servidoras publicas capacitadas en el Programa de Gestión Integral de Riesgos de PROCINECDMX</t>
  </si>
  <si>
    <t>Publicación de Convocatorias anuales en los distintos medios electrónicos del Fideicomiso PROCINECDMX.</t>
  </si>
  <si>
    <t>Ayudas sociales entregadas a personas creadoras y a instituciones sin fines de lucro para la creación de cortometrajes y largometrajes.</t>
  </si>
  <si>
    <t>Cursos de capacitación cinematográfica impartidos a personas creadoras y a instituciones sin fines de lucro.</t>
  </si>
  <si>
    <t>Asesorías y campañas de difusión de los servicios jurídico-laborales que ofrece la Procuraduría de la Defensa del Trabajo</t>
  </si>
  <si>
    <t>Acompañamiento y representación para demandas y conciliaciones prejudiciales en materia labora ante la Junta de Conciliación y Arbitraje y juzgados laborales.</t>
  </si>
  <si>
    <t>Seguimiento y elaboración de demandas presentadas en materia de violación de Derechos Humanos Laborales.</t>
  </si>
  <si>
    <t>Visitas de inspección laboral</t>
  </si>
  <si>
    <t>Emisión de licencias y credenciales de trabajo no asalariado</t>
  </si>
  <si>
    <t>Promoción y Asesorías en materia de condiciones laborales y medidas de seguridad e higiene</t>
  </si>
  <si>
    <t>Campañas de información y difusión en materia de Derechos Humanos de las niñas, niño y adolescentes</t>
  </si>
  <si>
    <t>Apoyo económico a personas interesadas en trabajo temporal y de traslado a otro Estado.</t>
  </si>
  <si>
    <t>Apoyo económico para la adquisición de maquinaria, equipo y herramienta para proyectos de auto empleo.</t>
  </si>
  <si>
    <t>Apoyo económico para proyectos que promueven el desarrollo sostenible ambiental y la generación de empleos verdes.</t>
  </si>
  <si>
    <t>Apoyo económico para la capacitación y certificación en estándares de competencias laborales.</t>
  </si>
  <si>
    <t>Constitución y fortalecimiento de Organizaciones Sociales y Sociedades Cooperativas</t>
  </si>
  <si>
    <t>Asistencia técnica especializada a Organizaciones Sociales y Sociedades Cooperativas</t>
  </si>
  <si>
    <t>Emisión de Actas Constitutivas</t>
  </si>
  <si>
    <t>Vinculación a capacitación y trabajo formal</t>
  </si>
  <si>
    <t>Notificaciones oficiales a las partes para asistir a la audiencia de conciliación</t>
  </si>
  <si>
    <t>Elaboración de convenios de conciliación individual y colectiva</t>
  </si>
  <si>
    <t>Expedición de constancias de no conciliación</t>
  </si>
  <si>
    <t>Expedición de actas de audiencias de conciliación</t>
  </si>
  <si>
    <t>Capacitación en materia laboral</t>
  </si>
  <si>
    <t>Certificación de competencias laborales</t>
  </si>
  <si>
    <t>Capacitación y certificación de competencias laborales a personas de grupo de atención prioritaria</t>
  </si>
  <si>
    <t>Entrega de apoyos compensatorios por situaciones emergentes que vulneren a los trabajadores de la Secretaria de Gestión Integral de Riesgos y Protección Civil.</t>
  </si>
  <si>
    <t>Atención y orientación a la población vía telefónica. Emergencias atendidas. Compilar planes, programas y protocolos para emergencias o desastres y con ello implementarlos de forma homologada; participación y/o evaluación de simulacros y recorridos en refugios temporales.</t>
  </si>
  <si>
    <t>Capacitación, talleres, cursos y aula virtual en temas de gestión Integral de riesgos, protección civil y cooperación internacional.</t>
  </si>
  <si>
    <t>Definición de la batería de indicadores de ocurrencia, impacto y resiliencia para la gestión integral de riesgos y desastres.</t>
  </si>
  <si>
    <t>Diseñar, implementar y coordinar políticas publicas orientadas a la construcción de resiliencia.</t>
  </si>
  <si>
    <t>Entrega de apoyos compensatorios por situaciones emergentes que vulneren a la población del Heroico Cuerpo de Bomberos de la Ciudad de México.</t>
  </si>
  <si>
    <t>Emergencias atendidas por parte del Heroico Cuerpo de Bomberos de la Ciudad de México</t>
  </si>
  <si>
    <t>Materiales, talleres, cursos y otros eventos en materia de derechos humanos con perspectiva de género para niñas y mujeres en pueblos y barrios y comunidades indígenas residentes.</t>
  </si>
  <si>
    <t>Difusión interinstitucional del enfoque de pertinencia cultural como grupo de atención prioritaria para la generación de políticas transversales en documentos rectores.</t>
  </si>
  <si>
    <t>Asesoría y acompañamiento en procesos de consulta, acceso a la justicia y derechos humanos.</t>
  </si>
  <si>
    <t>Seguimiento al Sistema de Registro de Pueblos y Barrios Originarios, y Comunidades Indígenas Residentes de la Ciudad de México.</t>
  </si>
  <si>
    <t>Entrega de apoyos compensatorios por situaciones emergentes que vulneren a la población de la Secretaria de Pueblos y Barrios Originarios y Comunidades Indígenas Residentes.</t>
  </si>
  <si>
    <t>Implementar señalética, realizar simulacros y capacitar en materia de protección civil.</t>
  </si>
  <si>
    <t>Servicios de interpretación y traducción en lenguas indígenas nacionales.</t>
  </si>
  <si>
    <t>Apoyos entregados para infraestructura, conservación del patrimonio histórico y biocultural, recuperación de espacios comunitarios y fortalecimiento de la economía de los Pueblos y Barrios Originarios.</t>
  </si>
  <si>
    <t>Monitoreo al programa de Bachillerato en Línea Pilares (BLP). (Número de alumnos que ingresan y egresan en cada ciclo escolar)</t>
  </si>
  <si>
    <t>Monitoreo al programa de Bachillerato Policial (BP). (Número de alumnos que ingresan y egresan en cada ciclo escolar)</t>
  </si>
  <si>
    <t>Monitoreo al programa de Bachillerato Digital (BADI). (Número de alumnos que ingresan y egresan en cada ciclo escolar)</t>
  </si>
  <si>
    <t>Actualización docente en materia del modelo educativo, planes de estudios y materiales didácticos digitales.</t>
  </si>
  <si>
    <t>Convenio de colaboración con la UNAM</t>
  </si>
  <si>
    <t>Asesorías para alfabetización y/o conclusión de estudios de nivel básico, medio superior y superior.</t>
  </si>
  <si>
    <t>Enseñanza de oficios y capacitación para la comercialización de productos y/o servicios.</t>
  </si>
  <si>
    <t>Talleres para la adquisición de habilidades cognitivas, digitales, emocionales, y de herramientas de interculturalidad, de la diversidad sexual, de la diversidad funcional y de la prevención y disminución de las violencias.</t>
  </si>
  <si>
    <t>Reconocimientos de los programas para la autonomía económica.</t>
  </si>
  <si>
    <t>Capacitación de docentes, directivos y especialistas educativos en el Modelo de Enseñanza STEAM en ambientes escolares y extraescolares.</t>
  </si>
  <si>
    <t>Capacitación de agentes educativos y cuidadores primarios en el Modelo de Atención y Enseñanza Educativa básica</t>
  </si>
  <si>
    <t>Coordinación de la gestión escolar y vinculación interinstitucional de los servicios de educación básica de la Ciudad de México.</t>
  </si>
  <si>
    <t>Operación de plataformas educativas digitales para docentes y alumnos de diferentes niveles educativos y población general de la Ciudad de México</t>
  </si>
  <si>
    <t>Distribución de libros de texto gratuitos, código braille y formato macrotipo para alumnos de escuelas secundarias en la Ciudad de México.</t>
  </si>
  <si>
    <t>Proporcionar los insumos y herramientas necesarias a través de la adquisición de bienes y la contratación de servicios para atender la demanda y necesidades de la Secretaria</t>
  </si>
  <si>
    <t>Elaboración de los Programas en Materia de Protección Civil de los inmuebles que integran la RED-PILARES y la SEDES de la SECTEI</t>
  </si>
  <si>
    <t>Entrega del apoyo económico del Programa Social Beca PILARES 2023</t>
  </si>
  <si>
    <t>Validación de vigencia del derecho a la beca</t>
  </si>
  <si>
    <t>Atención a las solicitudes de incorporación al Programa Social Beca PILARES 2023</t>
  </si>
  <si>
    <t>Convenios en materia de ciencia, tecnología e innovación</t>
  </si>
  <si>
    <t>Emisión de convocatorias en materia de ciencia, tecnología e innovación.</t>
  </si>
  <si>
    <t>Becas para promover la Investigación, la Ciencia y la Tecnología</t>
  </si>
  <si>
    <t>Actividades de divulgación científica, tecnológica y de innovación.</t>
  </si>
  <si>
    <t>Monitoreo de los programas académicos y operativos de la carrera de medicina general y comunitaria.</t>
  </si>
  <si>
    <t>Monitoreo de los programas académicos y operativos de la carrera de enfermería familiar y comunitaria.</t>
  </si>
  <si>
    <t>Ejecución de eventos de extensión académica</t>
  </si>
  <si>
    <t>Proporcionar los insumos y herramientas necesarias a través de la adquisición de bienes y la contratación de servicios para atender la demanda y necesidades de la Universidad de la Salud</t>
  </si>
  <si>
    <t>Elaboración de los Programas en Materia de Protección Civil del inmueble y áreas administrativas que integran la Universidad de la Salud</t>
  </si>
  <si>
    <t>Control de registro de inscripción de la oferta educativa de licenciaturas y posgrados</t>
  </si>
  <si>
    <t>Diseño, actualización y evaluación de planes y programas de estudio.</t>
  </si>
  <si>
    <t>Organización de eventos de educación continua, aprendizaje, bienestar, cultura, salud, deporte y de extensión universitaria</t>
  </si>
  <si>
    <t>Emisión y difusión de publicaciones académicas del Instituto Rosario Castellanos</t>
  </si>
  <si>
    <t>Celebración de convenios para el fortalecimiento de las actividades educativas</t>
  </si>
  <si>
    <t>Desarrollo de proyectos de investigación y posgrado en Ciencias, Humanidades y Tecnología</t>
  </si>
  <si>
    <t>Diseñar, integrar y operar los servicios del Centro de Evaluación y Certificación de Competencias Laborales del IRC</t>
  </si>
  <si>
    <t>Elaboración de los Programas en Materia de Protección Civil de los inmuebles del Instituto</t>
  </si>
  <si>
    <t>Ejecución de programas, eventos y olimpiadas comunitarias.</t>
  </si>
  <si>
    <t>Ejecución de actividades físicas, recreativas y deportivas para la población de la Ciudad de México.</t>
  </si>
  <si>
    <t>Elaboración de los Programas en Materia de Protección Civil de los inmuebles que integran el INDEPORTE</t>
  </si>
  <si>
    <t>Otorgamiento de apoyos a deportistas de alto rendimiento de la Ciudad de México</t>
  </si>
  <si>
    <t>Monitoreo al programa de Bachillerato de modalidad escolar. (Número de alumnos que ingresan y egresan en cada ciclo escolar)</t>
  </si>
  <si>
    <t>Monitoreo al programa de Bachillerato de modalidad Sema escolar. (Número de alumnos que ingresan y egresan en cada ciclo escolar)</t>
  </si>
  <si>
    <t>Actualización docente y de materiales didácticos</t>
  </si>
  <si>
    <t>Elaboración de los Programas en Materia de Protección Civil de los planteles y áreas administrativas del IEMS</t>
  </si>
  <si>
    <t>Actividades de difusión de programas sociales, asi como concertación y vinculación comunitaria con las comunidades escolares</t>
  </si>
  <si>
    <t>Proporcionar los insumos y herramientas necesarias a través de la adquisición de bienes y la contratación de servicios para atender la demanda y necesidades del Fideicomiso</t>
  </si>
  <si>
    <t>Atender de manera eficiente los laudos presentados al Fideicomiso Bienestar Educativo de la Ciudad de México</t>
  </si>
  <si>
    <t>Elaboración de los Programas en Materia de Protección Civil</t>
  </si>
  <si>
    <t>Apoyos para la adquisición de útiles y uniformes escolares</t>
  </si>
  <si>
    <t>Llevar registro y control de los beneficiarios para la elaboración del padrón</t>
  </si>
  <si>
    <t>Publicación de Padrón de Beneficiarios en página web del Programa Social</t>
  </si>
  <si>
    <t>Entrega de apoyos económicos para mejoramiento y mantenimiento menor de planteles de Educación Básica Publica de la Ciudad de México.</t>
  </si>
  <si>
    <t>Entrega de apoyo económico universal</t>
  </si>
  <si>
    <t>Publicación de Padrón de Beneficiarios</t>
  </si>
  <si>
    <t>Contratación de póliza</t>
  </si>
  <si>
    <t>Seguimiento a beneficiarios de la póliza</t>
  </si>
  <si>
    <t>Dispersión de apoyos económicos mensuales.</t>
  </si>
  <si>
    <t>Prestación de servicios para brindar atención social, psicológica y jurídica a mujeres en situación de violencia por razones de género atendidas en las LUNAS.</t>
  </si>
  <si>
    <t>Prestación de servicios para brindar orientación, atención, y, en su caso, representación y acompañamiento jurídico para mujeres y niñas en situación de violencia de genero por parte de las Abogadas de las Mujeres</t>
  </si>
  <si>
    <t>Prestación de servicios para brindar atención jurídica representación especializada para la tramitación de medidas de protección de emergencia establecidas en la Ley de Acceso de las Mujeres a una Vida Libre de Violencia de la Ciudad de México.</t>
  </si>
  <si>
    <t>Atención mediante servicios integrales y especializados (medica, psicológica, jurídica, de trabajo social y de primera necesidad) a las mujeres, sus hijas e hijos, que se encuentran en los espacios de refugio.</t>
  </si>
  <si>
    <t>Capacitación en materia de prevención de la violencia por razones de género contra las mujeres y derechos humanos de las niñas y mujeres.</t>
  </si>
  <si>
    <t>Conformación y seguimiento a núcleos solidarios de mujeres a través de la Red de Mujeres por el Bienestar con Facilitadoras del Servicio.</t>
  </si>
  <si>
    <t>Realizar acciones conmemorativas y de difusión en torno a la progresividad de los derechos humanos de las mujeres, adolescencias y niñez en la Ciudad de México.</t>
  </si>
  <si>
    <t>Proporcionar los insumos y herramientas necesarias a través de la adquisición de bienes y la contratación de servicios para atender la demanda y necesidades de las oficinas centrales de esta Secretaria de las Mujeres, las Unidades Territoriales de Atención y Prevención a la Violencia de Genero, asi como a los espacios de refugio.</t>
  </si>
  <si>
    <t>Mantenimiento a los equipos contra incendios de las oficinas centrales, las Unidades Territoriales de Atención y Prevención de la Violencia de Genero, asi como los espacios de refugio para mujeres, sus hijas e hijos.</t>
  </si>
  <si>
    <t>Adquisición de equipos de seguridad y de identificación del personal y de las oficinas centrales, las Unidades Territoriales de Atención y Prevención de la Violencia de Genero, asi como los espacios de refugio para mujeres, sus hijas e hijos.</t>
  </si>
  <si>
    <t>Formar y capacitar a personas de la administración publica en materia de igualdad sustantiva y derechos humanos de las niñas, adolescentes y mujeres.</t>
  </si>
  <si>
    <t>Elaborar boletines de información sobre la condición y posición de las mujeres en la Ciudad de México; Y boletines de divulgación de publicaciones en materia de género y derechos humanos de las mujeres</t>
  </si>
  <si>
    <t>Planeación y seguimiento de acciones de política publica para el derecho a la Ciudad, a partir de garantizar la autonomía física, económica y en la toma de decisiones de las niñas y mujeres de la Ciudad de México.</t>
  </si>
  <si>
    <t>Incorporación de la perspectiva de género en instrumentos normativos de la Ciudad de México.</t>
  </si>
  <si>
    <t>Monitoreo y seguimiento a los resultados de las políticas públicas y sus instrumentos.</t>
  </si>
  <si>
    <t>Evaluación de las solicitudes de ingreso al programa que realizan las mujeres en situación de violencia por razones de género y las instancias canalizadoras.</t>
  </si>
  <si>
    <t>Dispersión de recursos a las mujeres en situación de violencia de genero cuyos casos fueron aprobados por la comisión revisora.</t>
  </si>
  <si>
    <t>Atención psicológica, jurídica y social.</t>
  </si>
  <si>
    <t>Evaluación a las mujeres beneficiadas del programa para medir el avance hacia sus autonomías.</t>
  </si>
  <si>
    <t>Consultas con los sectores académicos, culturales, sociales y económicos</t>
  </si>
  <si>
    <t>Valoraciones, integraciones y sistematizaciones de las opiniones, recomendaciones y propuestas de los sectores académicos, culturales, sociales y económicos de la Ciudad de México</t>
  </si>
  <si>
    <t>Proyecto de Programa General de Ordenamiento Territorial y del Proyecto de Plan General de Desarrollo a la Jefatura de Gobierno de la Ciudad de México</t>
  </si>
  <si>
    <t>Integración y ejecución del Sistema de Información Estadística y Geográfica de la Ciudad de México.</t>
  </si>
  <si>
    <t>Integración y ejecución del Sistema de Indicadores del Desarrollo de la Ciudad de México.</t>
  </si>
  <si>
    <t>Otorgar pago de defunciones y/o gastos funerarios</t>
  </si>
  <si>
    <t>Otorgar préstamos a corto y mediano plazo</t>
  </si>
  <si>
    <t>Otorgar seguro por riesgos de trabajo</t>
  </si>
  <si>
    <t>Población estimada anual</t>
  </si>
  <si>
    <t>Avance absoluto al trimestre 
(Abt)</t>
  </si>
  <si>
    <t>Descripción de la meta anual
(Dma)</t>
  </si>
  <si>
    <t>Avance porcentual al trimestre
(Abt/Dma)*100</t>
  </si>
  <si>
    <t>Referencia de meta programada en FPB</t>
  </si>
  <si>
    <t>¿Qué se hace para la contribución?</t>
  </si>
  <si>
    <t>Describir las actividades que se tienen programadas en el año. (Si no hay información, no puede tener avance el trimestre)</t>
  </si>
  <si>
    <t>Se sugiere replantear las acciones a desarrollar en este Programa Social , en virtud de que no esta enfocando sus acciones al deber ser el Programa, así mismo las acciones relacionadas con estancias infantiles deberan alojarse en el Pp E198 Servicios del Cuidado Infantil.</t>
  </si>
  <si>
    <t>Esta acción deberá desarrollarse en el Pp E198, por lo que se sugiere su eliminación</t>
  </si>
  <si>
    <t>Esta acción deberá desarrollarse en el Pp E190. Por lo que se sugiere su eliminación.</t>
  </si>
  <si>
    <t>Esta acción deberá desarrollarse en el Pp E188. Por lo que se sugiere su eliminación.</t>
  </si>
  <si>
    <t xml:space="preserve">Se sugiere la eliminación de esta acción, toda vez que puede incluirse en el Pp E186, </t>
  </si>
  <si>
    <t>Se llevará a cabo la entrega de XXX apoyos economicos de $0.00 dispersada en XXX ministraciones  a personas adultas mayores incritas en el Programa Social "Alianza entre gente grande".</t>
  </si>
  <si>
    <t xml:space="preserve">Se llevaran a cabo XXX capacitaciones;  XXX talleres a personas adultas mayores. </t>
  </si>
  <si>
    <t>Se sugiere la eliminación de esta acción, toda vez que puede incluirse en la acción anterior.</t>
  </si>
  <si>
    <t>Se realizaron ___ censos de Asentamientos Humanos Irregulares en suelos de conservación lo que representa un avance de 25% de 1,000 programados en el presente ejercicio fiscal.</t>
  </si>
  <si>
    <t>De enero a diciembre de 2023 se estima llevar a cabo el levantamiento de 1,000 censos en Asentamientos Humanos Irregulares en Suelo de Conservación de la Alcaldía Tlalpan.</t>
  </si>
  <si>
    <t xml:space="preserve">Para el presente ejercicio fiscal se dará atención a 3,000 trámites y servicios relativos con giros mercantiles de los cuales se recibirán a través de: XXX Sistema Electrónico de Avisos y Permisos de Establecimientos Mercantiles (si@pem); XXXX de la Ventanilla Única de Trámites (VUT) y XXX del Centro de Servicios y Atención Ciudadana (CESAC).
</t>
  </si>
  <si>
    <t xml:space="preserve">Se dío atención a ____ trámites y servicios relativos de giros mercantiles,recibidas a través de: ___ Sistema Electrónico de Avisos y Permisos de Establecimientos Mercantiles (si@pem); ___ de la Ventanilla Única (VU) y ___ del Centro de Servicios y Atención Ciudadana (CESAC) lo que representa un avance del 18 % de 3,000 solicitudes prográmadas para el presente ejercicio fiscal, recibidas a traves de </t>
  </si>
  <si>
    <t>Se realizaron ___ asesorias las cuales reprsentan el ___ porciento de las ___ programadas en elpresente ejercicio fiscal, las suales se dividen en: ____ jurídicas y ____ de promoción de los Derechos Humanos.</t>
  </si>
  <si>
    <t>Se realizarón ____  asesorias que representan el ___ porciento de las ____ programadas para el presente jercicio fiscal, las cuales se dividen en: ___ colaboración; ____ vinculación; ____ concertación y ____de participación ciudadana.</t>
  </si>
  <si>
    <t>Para el presente jercicio fiscal, se estima llevar a cabo ___ diagnosticos en ___ colonias, ___ barrios y ___ pueblos.</t>
  </si>
  <si>
    <t>Para el presente ejercicio fiscal, se llevaron a cabo  ___ diagnosticos que representan ___ porciento de los ____ programados para el presente ejercicio fiscal, los cuales fueron aplicados  en:  ___ colonias, ___ barrios y ___ pueblos.</t>
  </si>
  <si>
    <t>Para el presente ejercicio fiscal, se estima recibir ___ requerimientos de Información Pública a través de la oficina de INFOMEX, ___ de datos personales y ___ de información pública.</t>
  </si>
  <si>
    <t xml:space="preserve">Se atendieron  ___ requerimientos de Información Pública a través de la oficina de INFOMEX, ___ de datos personales y ___ de información pública, los cuales representan el ___ porciento de las ___ programadas en el presente ejercicio fiscal. </t>
  </si>
  <si>
    <t>De enero a diciembre del presente jercicio fiscal, se tiene estimado atender 100 requerimientos de información de auditorías practicadas  por diferentes entes públicos como: 41 por el  Órgano Interno de Control; 30 de la Auditoría Superior de la Ciudad de México; 22 de la Auditoría Superior de la Federación y 17 de la Secretaría de Administración y Finanzas,  la Secretaría de la Contraloria General de la Ciudad de México y la Fiscalía General de la República.</t>
  </si>
  <si>
    <t>Se atendieron ___ requerimientos de información de auditorías practicadas  por diferentes entes públicos que representan el ___ porciento de las 100 programadas para el presente ejercicio fiscal, de las cuales: ___ fueron del Órgano Interno de Control ; __ de la Auditoría Superior de la Ciudad de México; __ de la Auditoría Superior de la Federación y __ de la Secretaría de Administración y Finanzas,  la Secretaría de la Contraloria General de la Ciudad de México y la Fiscalía General de la República.</t>
  </si>
  <si>
    <t>Para este ejercicio 2023, se tiene estimada la captación de 41,000 solicitudes de servicios públicos presentados por la ciudadania, los cuales de desglosan de la siguiente manera: 35,000  a través del  Centro de Servicios y Atención Ciudadana (CESAC) y 6.000 mediante la Ventanilla Única de Trámites (VUT) de temas como agua y servicios hidráulicos, construcciones y obras, espectáculos públicos, mercados públicos, Protección Civil, servicios legales.</t>
  </si>
  <si>
    <t>Se dío atención a ___ solicitudes de servicios públicos presentados por la ciudadania que representan el ___ porciento de las 41,000 programadas para el presente ejercicio fiscal, las cuales de desglosan de la siguiente manera: ___  a través del  Centro de Servicios y Atención Ciudadana (CESAC) y ____ mediante la Ventanilla Única de Trámites (VUT).</t>
  </si>
  <si>
    <t>De enero a Diciembre del 2023, se relizaran70 Operativos de Seguridad distribuidos de la siguiente manera: ___ en colonias, ___ en barrios y __ pueblos de la Alcaldía</t>
  </si>
  <si>
    <t>Se realizarón ___ operativos que representan el ___ porciento de los 70 programados para el presente ejercicio fiscal, los cuales se distribuyeron de la siguiente manera:  ___ en colonias, ___ en barrios y __ pueblos de la Alcaldía.</t>
  </si>
  <si>
    <t>Para el presente ejercicio fiscal, se estima atender 2,500 procesos policiales los cuales se dividden en: 1,200 Remisiones al Juez Cívico/Ministerio Público y 1,300 acompañamientos con diferentes autoridades locales de esta Alcaldía.</t>
  </si>
  <si>
    <t>Se realizaron ___ procesos policiales que representan el ___ porciento de los 2,500 programados en el presente ejercicio fiscal, los cuales  son: ____ Remisiones al Juez Cívico/Ministerio Público y ____ acompañamientos con diferentes autoridades locales de esta Alcaldía.</t>
  </si>
  <si>
    <t>Se implementarón ___ operativos de atención integral para los habitantes de las colonias con mayor índice delictivo. que representan el ___ porciento de los 28 programados en el presente ejercicio fiscal  operativos.</t>
  </si>
  <si>
    <t xml:space="preserve">Se brindaron ____ talleres que representan el ___ porciento de los ___ programados para el presente jercicio foscal, los cuales corresponden a ___ de prevención de la violencia y ____ de cultura de la denuncia. </t>
  </si>
  <si>
    <t xml:space="preserve">Para el presente ejercicio fiscal, se tiene estimada la aplicación de ___talleres corresponenties a ___ de prevención de la violencia y ____ de cultura de la denuncia. </t>
  </si>
  <si>
    <t>Para el presente ejercicio fiscal, se estima llevar a cabo la recolección de 410,000 toneladas de residuos sólidos orgánicos e inorgánicos siguientes: 1,116 recolecciones de residuos industriales; 617 en barrido con equipo mecánico; 265,099 de basura domiciliaria; 9,986 de recolección en contenedores de metal; 4,483 de contenedores de plástico; 5,274 del Escuela limpia; 9,173 de cascajo; 193 en tiraderos clandestinos; 7,936 de contenedores terminales; 7,149 en mercados; 1,725 en Tianguis; 55 de papeleras 55; 96,300 de barrido manual 96,300; 594 en jornadas y 300 de arrastre de lluvias.</t>
  </si>
  <si>
    <t>Se realizo la recolección de ____ toneldas de residuos órganicos e inorganicos que representan el ___ porciento de las 410,000 programadas para el presente ejercicio fiscal , los cuales se didiven en: _____ recolecciones de residuos industriales; ____ en barrido con equipo mecánico; ____ de basura domiciliaria; ______ de recolección en contenedores de metal; _____ de contenedores de plástico; ____ del Escuela limpia; ____ de cascajo; ____ en tiraderos clandestinos; _____ de contenedores terminales; _____ en mercados; ____ en Tianguis; __ de papeleras; ____ de barrido manual; ___ en jornadas y ____ de arrastre de lluvias.</t>
  </si>
  <si>
    <t xml:space="preserve">Para el presente ejercicio fiscal, se estima el mantenimiento, rehabilitación, sustitución, instalación y conservación del alumbrado público de 12,000 luminarias, distribuidas de la siguiente manera: 11,300 reparaciones; 200 instalaciones de leds nuevas; 440 transformaciones; 60 instalaciones de reflectores y ___ supervisiones  para detección de luminarias  inservibles.                                                                                                                                                                                                                                                                                                                                                                                    </t>
  </si>
  <si>
    <t xml:space="preserve">Se llevaron a cabo ___ mantenimientos, rehabilitaciones, sustituciones, instalaciones y conservación del alumbrado público que representan el ___ porciento de los 12,000 programadas p0ara el presente ejercicio foscal, las cuales corresponden a: ____ reparaciones; ___ instalaciones de leds nuevas; ___ transformaciones; ___ instalaciones de reflectores y ___ supervisiones  para detección de luminarias  inservibles.                                                                                                                                                                                                                                                                                                                                                                                    </t>
  </si>
  <si>
    <t xml:space="preserve">Para el presente ejercicio fiscal, se estiman  45 actividades de mejoramientos en la movilidad y ordenamiento urbano, desarrolladas de la siguiente manera: 14 balizamientos vehiculares y peatonales; 2 fondeo de bardas para aplicación de pintura en dos espacios públicos; 1 aplicación de pintura en una barda para eliminación de grafiti y ____ aplicación de pintura en espacios con aparatos de ejercicio y gimnasio al aire libre. </t>
  </si>
  <si>
    <t xml:space="preserve">Se realizaron ___ actividades de mejoramientos en la movilidad y ordenamiento urbano que representan el ___ porciento de las 45 programadas para el presente ejercicio foscal, las cuales se desarrollan de la siguiente manera: ___ balizamientos vehiculares y peatonales; ___ fondeo de bardas para aplicación de pintura en dos espacios públicos; ___ aplicación de pintura en una barda para eliminación de grafiti y ____ aplicación de pintura en espacios con aparatos de ejercicio y gimnasio al aire libre. </t>
  </si>
  <si>
    <t xml:space="preserve">Para el presente ejercicio, se estima realizar el mantenimiento y conservación de áreas verdes en  250,187 metros cuadrados,  con los siguientes trabajos: barrido de áreas verdes 93,000 metros cuadrados, riego de áreas verdes 88,000 metros cuadrados, desmonte (retiro de maleza) 69,187 metros cuadrados,    /  adicionalmente se realizan las siguientes actividades: acarreo manual de basura vegetal 3,960 metros cúbicos, aflojado de tierra 8,760 metros lineales, poda de seto 660 metros lineales, retiro de basura vegetal 3,960 metros cúbicos, poda de 2,072 árboles, retiro de 157 árboles, liberación de 139 luminarias, limpieza de canaleta 1,759 metros lineales, retiro de hierba en banqueta y guarniciones 23,220 metros lineales, retiro de tocón 13 piezas. </t>
  </si>
  <si>
    <t xml:space="preserve">Se llevó a cabo el mantenimiento y conservación de áreas verdes en  _______ metros cuadrados que representan el ___ porciento de los 250,187 programados para el presente ejercicio fiscal, los cuales son los siguientes trabajos: barrido de áreas verdes _____ metros cuadrados, riego de áreas verdes ____ metros cuadrados, desmonte (retiro de maleza) _____ metros cuadrados,    /  adicionalmente se realizan las siguientes actividades: acarreo manual de basura vegetal _____ metros cúbicos, aflojado de tierra 8,760 metros lineales, poda de seto ____ metros lineales, retiro de basura vegetal ____ metros cúbicos, poda de _____ árboles, retiro de ___ árboles, liberación de ____ luminarias, limpieza de canaleta _____ metros lineales, retiro de hierba en banqueta y guarniciones 23,220 metros lineales, retiro de tocón ___ piezas. </t>
  </si>
  <si>
    <t xml:space="preserve">Para el presente ejercicio fiscal se estima realizar el mantenimiento, rehabilitación y conservación a 85 espacios públicos siendo estos los siguientes: 5 rehabilitaciones de juegos infantiles; 2 instalaciones de malla ciclónica; 39 aplicaciones de pintura en sitios; 9 atenciones integrales en plazas y/o espacios públicos; 8 mantenimientos en fuentes ornamentales y parques públicos; 3 colocaciones de mobiliario urbano en plazas públicas; 15 rotulaciones y colocación de letreros prohibitivos; y 3 reparaciones de banqueta. </t>
  </si>
  <si>
    <t xml:space="preserve">Se realizó el mantenimiento, rehabilitación y conservación a ___ espacios públicos lo que representa un avance  el ___ porciento de los 85 programados para el presente ejercicio fiscal; siendo estos los siguientes: ___ rehabilitaciones de juegos infantiles; ___instalaciones de malla ciclónica; 39 aplicaciones de pintura en sitios; __ atenciones integrales en plazas y/o espacios públicos; __ mantenimientos en fuentes ornamentales y parques públicos; ___ colocaciones de mobiliario urbano en plazas públicas; ___ rotulaciones y colocación de letreros prohibitivos; y ___ reparaciones de banqueta. </t>
  </si>
  <si>
    <t xml:space="preserve">Para el presente jercicio fiscal, se brindarán 2,800 trámites y servicios los cuales se componen de: ___ servicios de exhumación; ___ servicio de inhumación; ___ servicios de Re-inhumación; ___ servicios de cremación; ___ autorizaciones de cierre de gavetas de cripta; ____ autorizaciones para desmonte y monte de monumentos, construcción de gaveta (Profundización y Encortinado), Citarilla de cemento, Ampliación, Profundización y Arreglo de Fosa; ___ mantenimientos de fosas otorgada bajo el régimen de perpetuidad; y___ refrendos de derecho de uso de fosa. </t>
  </si>
  <si>
    <t xml:space="preserve">Se dío atención a _____ trámites y servicios lo que representa un avance del __ porciento de los 2,800 programados para el presente ejercicio fiscal;  los cuales se componen de: ___ servicios de exhumación; ___ servicio de inhumación; ___ servicios de Re-inhumación; ___ servicios de cremación; ___ autorizaciones de cierre de gavetas de cripta; ____ autorizaciones para desmonte y monte de monumentos, construcción de gaveta (Profundización y Encortinado), Citarilla de cemento, Ampliación, Profundización y Arreglo de Fosa; ___ mantenimientos de fosas otorgada bajo el régimen de perpetuidad; y___ refrendos de derecho de uso de fosa. </t>
  </si>
  <si>
    <t>De enero a diciembre del presente ejercicio fiscal se estima llevar a cabo la repartición de 1,400,000 m3 de agua mediante camiones tipo pipas en zonas con un alto índice de marginación.</t>
  </si>
  <si>
    <t xml:space="preserve">Se llevó a cabo la repartición de ________ m3 de agua mediante camiones tipo pipas en zonas con un alto índice de marginación, lo que representa un avance del  ____ de los 1,400,000 m3 programados para este ejercicio fiscal. </t>
  </si>
  <si>
    <t xml:space="preserve">Se llevaron a cabo ___ difusiones a traves de diversos medios con temas relacionados con el cuidado del medo ambiente, desarrollo sustentable, cambio climatico, efectos contaminante y conservación de la biodiversidadlo que representa un avance del ___ porciento de las ____ programadas  para el presente ejercicio fiscal. </t>
  </si>
  <si>
    <t>De enero a diciembre del presente ejercicio, se llevaran a cabo ___ difusiones a traves de diversos medios con temas relacionados con el cuidado del medio ambiente, desarrollo sustentable, cambio climatico, efectos contaminante y conservación de la biodiversidad.</t>
  </si>
  <si>
    <t xml:space="preserve">Para este ejercicio fiscal, se estima llevar a cabo ___ capacitaciones a dictaminadores, funcionarios y personal de la alcadía en temas ambientales. </t>
  </si>
  <si>
    <t>Se brindaron ____capacitaciones a dictaminadores, funcionarios y personal de la alcadía en temas ambientales loque representa un avance del ___ porciento de las ____ programadas para el presente ejercicio fiscal.</t>
  </si>
  <si>
    <t xml:space="preserve">Para este ejercicio 2023, se tiene estimada la impartición de 50 actividades, las cuales se  desarrollan de la siguiente manera: ___ Idiomas; ___ actividades académicas; ___ actividades artísticas; ___ oficios; ___ actividades deportivas. </t>
  </si>
  <si>
    <t xml:space="preserve">Se impartieron ____ actividades que representan el ___ porciento de las  50 programadas para el presente ejercicio fiscal, las cuales se  desarrollan de la siguiente manera: ___ Idiomas; ___ actividades académicas; ___ actividades artísticas; ___ oficios; ___ actividades deportivas. </t>
  </si>
  <si>
    <t xml:space="preserve">De enero a diciembre de 2023, se tiene estimado la impartición de ___ clases en las Escuelas Técnico Deportivas en disciplinas como: ___ de atletismo; ___ de basquetbol; ___ de boxeo, ___ de deporte adaptado; ___ de handball; ___ de judo; ___ de luchas asociadas; ___ de nado sincronizado; ___ de natación; ___ patinaje artístico; ___ de taekwondo; ___ de polo acuático; ___ de remo y ___ de clavados. </t>
  </si>
  <si>
    <t xml:space="preserve">Se impartieron  ___ clases en las Escuelas Técnico Deportivas que representan el ___ porciento de las ____ programadas para el presente ejercicio fical, las cuales se desarrollaron en disciplinas como: ___ de atletismo; ___ de basquetbol; ___ de boxeo, ___ de deporte adaptado; ___ de handball; ___ de judo; ___ de luchas asociadas; ___ de nado sincronizado; ___ de natación; ___ patinaje artístico; ___ de taekwondo; ___ de polo acuático; ___ de remo y ___ de clavados. </t>
  </si>
  <si>
    <t xml:space="preserve">Para el presente ejercicio fiscal, se tiene estimado el mantenimiento de ____ Centros y Módulos Deportivos, con actividades como: ____ pintura; ____ herreria; ____ jardinería;____ espacios deportivos (canchas, albercas, etc).   (Se debe considerar lo que se tiene programado a realizar en este ejercicio fiscal) </t>
  </si>
  <si>
    <t xml:space="preserve">Se realizó el mantenimiento de ____ Centros y Módulos Deportivos, que reprsentan el ___ porciento de los ____ programados para el presente ejercicio fiscal; con actividades como: ____ pintura; ____ herreria; ____ jardinería;____ espacios deportivos (canchas, albercas, etc).   (Se debe considerar lo que se tiene programado a realizar en este ejercicio fiscal) </t>
  </si>
  <si>
    <t>Para el presente ejercicio fiscal, se tiene estimado otorgar ____ consultas médica tales como: ____de odontológia, ____ de optometría, ___ nutricionales  y ___ de médicina alternativa.</t>
  </si>
  <si>
    <t>Se llevaron a cabo ___ consultas médica de las ___ programadas para el presente ejercicio fiscal, las cuales de dividen en: ____de odontológia, ____ de optometría, ___ nutricionales  y ___ de médicina alternativa.</t>
  </si>
  <si>
    <t>Para este ejercicio fiscal, se tienen estimado proporcionar ____ servicos de atención animal, los cuales se desarrollarán de la siguiente manera: ____cirugias generales, ___ gatos; ____ esterilizaciones y ____ aplicaciones de vacunas a ____perros y a ____ gatos.</t>
  </si>
  <si>
    <t>Se realizó la atención de ____ servicios de atención animal que representan el ___ porciento de los ____ programados para el presente ejercicio fiscal, los cuales se desarrollaron de la siguiente manera: ____cirugias generales, ___ gatos; ____ esterilizaciones y ____ aplicaciones de vacunas a ____perros y a ____ gatos.</t>
  </si>
  <si>
    <t xml:space="preserve">Para el presente ejercicio fiscal , se tiene estimado la captación de ____animales donados voluntariamente divididos en ____ perros y ____gatos. </t>
  </si>
  <si>
    <t xml:space="preserve">Se llevo a cabo la captación de ____animales donados voluntariamente, los cuales representan el ___ porciento de los ____ programados para el presente ejercicio fiscal, los cuales ____ corresponden a perros y ____ a gatos. </t>
  </si>
  <si>
    <t>De enero a diciembre del 2023, se estima llevar a cabo ____ estirilizaciones las cuales ___ corresonden a caninos y ___ a felinos.</t>
  </si>
  <si>
    <t>Se llevaron a cabo ____ esterilizaciones las cuales representan el ___ porciento de las ____ programadas en el presente ejercicio fiscal, las cuales  ___ corresonden a caninos y ___ a felinos.</t>
  </si>
  <si>
    <t>Para el presente ejercicio fiscal, se estima realizar XXX servicios a mujeres victimas de violencia desglosadas en : XXX asesorias psicologicas, XXX asesorias jurídicas; XXX asesorias integrales; XXX talleres; XXX capacitaciones; XXX servicios médicos; XXX eventos.  (Se deberá plasmar el número de servicios programados en el año).</t>
  </si>
  <si>
    <t>Se llevaron a cabo ___ asesorias a mujeres victimas de violencia, las cuales representan el ___ porciento de las ___ programadas en el presente ejercicio fiscal, estas se desglosadan en : XXX asesorias psicologicas, XXX asesorias jurídicas; XXX asesorias integrales; XXX talleres; XXX capacitaciones; XXX servicios médicos; XXX eventos.</t>
  </si>
  <si>
    <t xml:space="preserve">
Esta acción deberá desarrollarse en el Pp E188. Por lo que se sugiere su eliminación.</t>
  </si>
  <si>
    <r>
      <t xml:space="preserve">De enero a diciembre del presente ejercicio fiscal, se estima llevar a cabo ____ </t>
    </r>
    <r>
      <rPr>
        <sz val="9.5"/>
        <color rgb="FFFF0000"/>
        <rFont val="Source Sans Pro"/>
        <family val="2"/>
      </rPr>
      <t>asesorias</t>
    </r>
    <r>
      <rPr>
        <sz val="9.5"/>
        <rFont val="Source Sans Pro"/>
        <family val="2"/>
      </rPr>
      <t>, las cuales se dividen en: ___ colaboración; ____ vinculación; ____ concertación y ____de participación ciudadana.</t>
    </r>
  </si>
  <si>
    <t>De enero a diciembre del presente ejercicio fiscal , se estima implementar 28 operativos de atención integral para los habitantes de las colonias con mayor índice delictivo.</t>
  </si>
  <si>
    <t>Para el presente ejercicio fiscal, se estima atender 50    requerimientos o quejas solicitadas asi como impartir 200 asesorias, las cuales se dividen en: ___  penal,            civil,             familiar,           de arrendamiento y           tramites en general</t>
  </si>
  <si>
    <t xml:space="preserve">Para el presente ejercicio fiscal, se estima realizar 11, 237 difusiones las cuales se desglozan de la siguiente manera:  6,010 difusiones a través del diseño de materiales impresos como; 300 carteles, 300 folletos (diptico, tripticos), 600 lonas, 300 viniles, y 4,510 diseños de otros (logos, credenciales, sellos, reconocimientos, hojas membretadas, inserciones, portadas, publicaciones y banners para redes sociales así como la Autorización de Imagen Institucional del Gobierno de la Ciudad de México. 1,478 difusiones de actividades de la Alcaldía a través de la página Web, desarrolladas en 592 actualizaciones; 886 alimentación de la página Web.
Asimismo;1,976 eventos cubiertos para: 592 eventos cubiertos para la toma de fotografias, 396 eventos cubiertos para ser publicados en redes sociales (Twitter, Facebook, Instagram, y  You Tube), 988 demanda ciudadana captada a traves de las redes sociales (Twitter, Facebook, Instagram y You Tube).
Ademas,  1,773 el análisis de carpetas informativas tales como: 354 prensa escrita, 922 boletines de prensa, eventos cubiertos, entrevistas, transmisiones en vivo, radio, TV  e internet, 497 levantamiento de imagenes y videos.
</t>
  </si>
  <si>
    <t>2do Trimestre</t>
  </si>
  <si>
    <t>LIC. ALEJANDRA MARTINEZ ARMENTA</t>
  </si>
  <si>
    <t>DIRECTORA DE COMUNICACIÓN SOCIAL</t>
  </si>
  <si>
    <t>alejandramartinezarmenta@yahoo.com.mx</t>
  </si>
  <si>
    <t xml:space="preserve">  </t>
  </si>
  <si>
    <t xml:space="preserve">Se realizaron 6,448 difusiones que representan el 50 porciento de las 11,237  programadas para el presente ejercicio fiscal, las cuales se desglozan de la siguiente manera: difusiones a través del diseño de materiales impresos como; 199 carteles, 88 folletos (dipticos, tripticos), 224 lonas, 64 viniles, y 2,461 diseños de otros (logos, credenciales, sellos, reconocimientos, hojas membretadas, inserciones, portadas, publicaciones y banners para redes sociales, así como la Autorización de Imagen Institucional del Gobierno de la Ciudad de México. Difusiones de actividades de la Alcaldía a través de la página Web, desarrolladas en 404 actualizaciones; 606 alimentación de la página Web.
Asimismo; 446 eventos cubiertos pata la toma de fotografías, 201 eventos cubiertos para ser publicados en redes sociales (Twitter, Facebook, Instagram, y  You Tube), 508 demanda ciudadana captada a traves de las redes sociales (Twitter, Facebook, Instagram y You Tube).
Ademas, el análisis de carpetas informativas tales como: 181 prensa escrita, 618 boletines de prensa, eventos cubiertos, entrevistas, transmisiones en vivo, radio, TV  e internet, 448 levantamiento de imagenes y videos.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</si>
</sst>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9">
    <font>
      <sz val="11"/>
      <color theme="1"/>
      <name val="Calibri"/>
      <family val="2"/>
      <scheme val="minor"/>
    </font>
    <font>
      <sz val="16"/>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Soberana Sans"/>
    </font>
    <font>
      <sz val="10"/>
      <color theme="0" tint="-0.34998626667073579"/>
      <name val="Gotham Rounded Light"/>
      <family val="3"/>
    </font>
    <font>
      <sz val="10"/>
      <name val="Gotham Rounded Light"/>
      <family val="3"/>
    </font>
    <font>
      <sz val="10"/>
      <color theme="1"/>
      <name val="Gotham Rounded Light"/>
      <family val="3"/>
    </font>
    <font>
      <b/>
      <sz val="18"/>
      <color indexed="9"/>
      <name val="Source Sans Pro"/>
      <family val="2"/>
    </font>
    <font>
      <b/>
      <sz val="16"/>
      <color theme="1" tint="0.249977111117893"/>
      <name val="Source Sans Pro"/>
      <family val="2"/>
    </font>
    <font>
      <b/>
      <sz val="16"/>
      <color theme="0"/>
      <name val="Source Sans Pro"/>
      <family val="2"/>
    </font>
    <font>
      <b/>
      <sz val="14"/>
      <color theme="0"/>
      <name val="Source Sans Pro"/>
      <family val="2"/>
    </font>
    <font>
      <b/>
      <sz val="14"/>
      <color theme="1"/>
      <name val="Source Sans Pro"/>
      <family val="2"/>
    </font>
    <font>
      <sz val="10"/>
      <name val="Source Sans Pro"/>
      <family val="2"/>
    </font>
    <font>
      <b/>
      <sz val="11.5"/>
      <color theme="0"/>
      <name val="Source Sans Pro"/>
      <family val="2"/>
    </font>
    <font>
      <b/>
      <sz val="12"/>
      <color theme="0"/>
      <name val="Source Sans Pro"/>
      <family val="2"/>
    </font>
    <font>
      <sz val="18"/>
      <color theme="0" tint="-0.34998626667073579"/>
      <name val="Gotham Rounded Light"/>
      <family val="3"/>
    </font>
    <font>
      <sz val="16"/>
      <color theme="1"/>
      <name val="Gotham Rounded Light"/>
      <family val="3"/>
    </font>
    <font>
      <sz val="12"/>
      <name val="Source Sans Pro"/>
      <family val="2"/>
    </font>
    <font>
      <sz val="12"/>
      <color theme="1"/>
      <name val="Source Sans Pro"/>
      <family val="2"/>
    </font>
    <font>
      <b/>
      <sz val="12"/>
      <name val="Source Sans Pro"/>
      <family val="2"/>
    </font>
    <font>
      <sz val="10"/>
      <color theme="1"/>
      <name val="Source Sans Pro"/>
      <family val="2"/>
    </font>
    <font>
      <sz val="11"/>
      <color theme="0" tint="-0.34998626667073579"/>
      <name val="Calibri"/>
      <family val="2"/>
      <scheme val="minor"/>
    </font>
    <font>
      <sz val="11"/>
      <color theme="1"/>
      <name val="Source Sans Pro"/>
      <family val="2"/>
    </font>
    <font>
      <b/>
      <sz val="11"/>
      <color theme="1"/>
      <name val="Source Sans Pro"/>
      <family val="2"/>
    </font>
    <font>
      <b/>
      <sz val="11"/>
      <color theme="0"/>
      <name val="Source Sans Pro"/>
      <family val="2"/>
    </font>
    <font>
      <sz val="11"/>
      <color theme="0"/>
      <name val="Source Sans Pro"/>
      <family val="2"/>
    </font>
    <font>
      <b/>
      <sz val="10"/>
      <color theme="0"/>
      <name val="Source Sans Pro"/>
      <family val="2"/>
    </font>
    <font>
      <b/>
      <sz val="9"/>
      <color theme="0"/>
      <name val="Source Sans Pro"/>
      <family val="2"/>
    </font>
    <font>
      <sz val="10"/>
      <color theme="1"/>
      <name val="Calibri"/>
      <family val="2"/>
      <scheme val="minor"/>
    </font>
    <font>
      <sz val="11"/>
      <color rgb="FF000000"/>
      <name val="Calibri"/>
      <family val="2"/>
      <scheme val="minor"/>
    </font>
    <font>
      <b/>
      <sz val="9"/>
      <color indexed="81"/>
      <name val="Tahoma"/>
      <family val="2"/>
    </font>
    <font>
      <sz val="9"/>
      <color indexed="81"/>
      <name val="Tahoma"/>
      <family val="2"/>
    </font>
    <font>
      <sz val="15"/>
      <color theme="0" tint="-0.34998626667073579"/>
      <name val="Gotham Rounded Light"/>
      <family val="3"/>
    </font>
    <font>
      <sz val="15"/>
      <color theme="1"/>
      <name val="Gotham Rounded Light"/>
      <family val="3"/>
    </font>
    <font>
      <sz val="15"/>
      <name val="Source Sans Pro"/>
      <family val="2"/>
    </font>
    <font>
      <sz val="15"/>
      <color theme="1"/>
      <name val="Source Sans Pro"/>
      <family val="2"/>
    </font>
    <font>
      <b/>
      <sz val="15"/>
      <name val="Source Sans Pro"/>
      <family val="2"/>
    </font>
    <font>
      <sz val="15"/>
      <name val="Gotham Rounded Light"/>
      <family val="3"/>
    </font>
    <font>
      <b/>
      <sz val="17"/>
      <color theme="1"/>
      <name val="Source Sans Pro"/>
      <family val="2"/>
    </font>
    <font>
      <sz val="17"/>
      <name val="Gotham Rounded Light"/>
      <family val="3"/>
    </font>
    <font>
      <sz val="17"/>
      <color theme="1"/>
      <name val="Source Sans Pro"/>
      <family val="2"/>
    </font>
    <font>
      <sz val="17"/>
      <name val="Source Sans Pro"/>
      <family val="2"/>
    </font>
    <font>
      <sz val="11"/>
      <name val="Source Sans Pro"/>
      <family val="2"/>
    </font>
    <font>
      <b/>
      <sz val="15"/>
      <color theme="0"/>
      <name val="Source Sans Pro"/>
      <family val="2"/>
    </font>
    <font>
      <b/>
      <sz val="15"/>
      <color theme="1" tint="0.249977111117893"/>
      <name val="Source Sans Pro"/>
      <family val="2"/>
    </font>
    <font>
      <b/>
      <sz val="15"/>
      <color theme="1"/>
      <name val="Source Sans Pro"/>
      <family val="2"/>
    </font>
    <font>
      <sz val="10"/>
      <name val="Arial"/>
      <family val="2"/>
    </font>
    <font>
      <sz val="13"/>
      <color theme="1"/>
      <name val="Source Sans Pro"/>
      <family val="2"/>
    </font>
    <font>
      <b/>
      <sz val="13"/>
      <color theme="1"/>
      <name val="Source Sans Pro"/>
      <family val="2"/>
    </font>
    <font>
      <b/>
      <sz val="13"/>
      <name val="Source Sans Pro"/>
      <family val="2"/>
    </font>
    <font>
      <sz val="13"/>
      <name val="Source Sans Pro"/>
      <family val="2"/>
    </font>
    <font>
      <b/>
      <sz val="13"/>
      <color theme="0"/>
      <name val="Source Sans Pro"/>
      <family val="2"/>
    </font>
    <font>
      <b/>
      <sz val="17"/>
      <color theme="0"/>
      <name val="Source Sans Pro"/>
      <family val="2"/>
    </font>
    <font>
      <sz val="12"/>
      <color rgb="FFFF0000"/>
      <name val="Source Sans Pro"/>
      <family val="2"/>
    </font>
    <font>
      <sz val="9.5"/>
      <name val="Source Sans Pro"/>
      <family val="2"/>
    </font>
    <font>
      <sz val="8"/>
      <color theme="1"/>
      <name val="Source Sans Pro"/>
      <family val="2"/>
    </font>
    <font>
      <sz val="9.5"/>
      <color rgb="FFFF0000"/>
      <name val="Source Sans Pro"/>
      <family val="2"/>
    </font>
    <font>
      <sz val="9"/>
      <name val="Source Sans Pro"/>
      <family val="2"/>
    </font>
    <font>
      <u/>
      <sz val="11"/>
      <color theme="10"/>
      <name val="Calibri"/>
      <family val="2"/>
      <scheme val="minor"/>
    </font>
    <font>
      <b/>
      <sz val="12"/>
      <color theme="1"/>
      <name val="Source Sans Pro"/>
      <family val="2"/>
    </font>
    <font>
      <b/>
      <sz val="16"/>
      <color theme="1"/>
      <name val="Source Sans Pro"/>
      <family val="2"/>
    </font>
    <font>
      <sz val="14"/>
      <color theme="1"/>
      <name val="Source Sans Pro"/>
      <family val="2"/>
    </font>
    <font>
      <u/>
      <sz val="12"/>
      <name val="Calibri"/>
      <family val="2"/>
      <scheme val="minor"/>
    </font>
    <font>
      <u/>
      <sz val="12"/>
      <color theme="1"/>
      <name val="Calibri"/>
      <family val="2"/>
      <scheme val="minor"/>
    </font>
    <font>
      <b/>
      <sz val="14"/>
      <name val="Source Sans Pro"/>
      <family val="2"/>
    </font>
    <font>
      <sz val="14"/>
      <name val="Source Sans Pro"/>
      <family val="2"/>
    </font>
    <font>
      <sz val="9.5"/>
      <name val="Source Sans Pro"/>
    </font>
  </fonts>
  <fills count="16">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10312B"/>
        <bgColor indexed="64"/>
      </patternFill>
    </fill>
    <fill>
      <patternFill patternType="solid">
        <fgColor theme="0"/>
        <bgColor indexed="64"/>
      </patternFill>
    </fill>
    <fill>
      <patternFill patternType="solid">
        <fgColor rgb="FF9F2241"/>
        <bgColor indexed="64"/>
      </patternFill>
    </fill>
    <fill>
      <patternFill patternType="solid">
        <fgColor rgb="FFFFFF00"/>
        <bgColor indexed="64"/>
      </patternFill>
    </fill>
    <fill>
      <patternFill patternType="solid">
        <fgColor rgb="FFCC99FF"/>
        <bgColor indexed="64"/>
      </patternFill>
    </fill>
    <fill>
      <patternFill patternType="solid">
        <fgColor rgb="FF92D050"/>
        <bgColor indexed="64"/>
      </patternFill>
    </fill>
    <fill>
      <patternFill patternType="solid">
        <fgColor rgb="FFFFCCFF"/>
        <bgColor indexed="64"/>
      </patternFill>
    </fill>
    <fill>
      <patternFill patternType="solid">
        <fgColor rgb="FFFFC0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ck">
        <color rgb="FF969696"/>
      </left>
      <right/>
      <top/>
      <bottom/>
      <diagonal/>
    </border>
    <border>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top style="thin">
        <color indexed="64"/>
      </top>
      <bottom style="thin">
        <color theme="0"/>
      </bottom>
      <diagonal/>
    </border>
    <border>
      <left/>
      <right style="thin">
        <color theme="0"/>
      </right>
      <top style="thin">
        <color theme="0"/>
      </top>
      <bottom style="thin">
        <color theme="0"/>
      </bottom>
      <diagonal/>
    </border>
    <border>
      <left/>
      <right style="thin">
        <color indexed="64"/>
      </right>
      <top style="thin">
        <color indexed="64"/>
      </top>
      <bottom style="thin">
        <color theme="0"/>
      </bottom>
      <diagonal/>
    </border>
    <border>
      <left style="thin">
        <color theme="0"/>
      </left>
      <right/>
      <top style="thin">
        <color theme="0"/>
      </top>
      <bottom style="thin">
        <color theme="0"/>
      </bottom>
      <diagonal/>
    </border>
    <border>
      <left style="thin">
        <color theme="0"/>
      </left>
      <right style="thin">
        <color indexed="64"/>
      </right>
      <top/>
      <bottom style="thin">
        <color theme="0"/>
      </bottom>
      <diagonal/>
    </border>
    <border>
      <left style="thin">
        <color indexed="64"/>
      </left>
      <right style="thin">
        <color indexed="64"/>
      </right>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style="thin">
        <color indexed="64"/>
      </left>
      <right style="thin">
        <color theme="0"/>
      </right>
      <top/>
      <bottom style="thin">
        <color indexed="64"/>
      </bottom>
      <diagonal/>
    </border>
    <border>
      <left/>
      <right style="thin">
        <color theme="0"/>
      </right>
      <top/>
      <bottom style="thin">
        <color indexed="64"/>
      </bottom>
      <diagonal/>
    </border>
    <border>
      <left style="thin">
        <color theme="0"/>
      </left>
      <right style="thin">
        <color indexed="64"/>
      </right>
      <top/>
      <bottom/>
      <diagonal/>
    </border>
    <border>
      <left style="thin">
        <color indexed="64"/>
      </left>
      <right style="thin">
        <color indexed="64"/>
      </right>
      <top/>
      <bottom/>
      <diagonal/>
    </border>
    <border>
      <left style="thin">
        <color indexed="64"/>
      </left>
      <right style="thin">
        <color theme="0"/>
      </right>
      <top/>
      <bottom/>
      <diagonal/>
    </border>
    <border>
      <left style="thin">
        <color indexed="64"/>
      </left>
      <right style="thin">
        <color indexed="64"/>
      </right>
      <top style="thin">
        <color indexed="64"/>
      </top>
      <bottom/>
      <diagonal/>
    </border>
    <border>
      <left style="thin">
        <color indexed="64"/>
      </left>
      <right/>
      <top/>
      <bottom/>
      <diagonal/>
    </border>
  </borders>
  <cellStyleXfs count="5">
    <xf numFmtId="0" fontId="0" fillId="0" borderId="0"/>
    <xf numFmtId="9" fontId="3" fillId="0" borderId="0" applyFont="0" applyFill="0" applyBorder="0" applyAlignment="0" applyProtection="0"/>
    <xf numFmtId="0" fontId="5" fillId="0" borderId="0"/>
    <xf numFmtId="0" fontId="48" fillId="0" borderId="0"/>
    <xf numFmtId="0" fontId="60" fillId="0" borderId="0" applyNumberFormat="0" applyFill="0" applyBorder="0" applyAlignment="0" applyProtection="0"/>
  </cellStyleXfs>
  <cellXfs count="313">
    <xf numFmtId="0" fontId="0" fillId="0" borderId="0" xfId="0"/>
    <xf numFmtId="0" fontId="0" fillId="0" borderId="0" xfId="0" applyAlignment="1">
      <alignment horizontal="center"/>
    </xf>
    <xf numFmtId="0" fontId="0" fillId="0" borderId="0" xfId="0" applyAlignment="1">
      <alignment horizontal="left"/>
    </xf>
    <xf numFmtId="0" fontId="2"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49" fontId="2" fillId="4" borderId="1" xfId="0" applyNumberFormat="1" applyFont="1" applyFill="1" applyBorder="1" applyAlignment="1">
      <alignment horizontal="center" vertical="center" wrapText="1"/>
    </xf>
    <xf numFmtId="49" fontId="2" fillId="3" borderId="1" xfId="0" applyNumberFormat="1" applyFont="1" applyFill="1" applyBorder="1" applyAlignment="1">
      <alignment vertical="center" wrapText="1"/>
    </xf>
    <xf numFmtId="0" fontId="2" fillId="5" borderId="1" xfId="0" applyFont="1" applyFill="1" applyBorder="1" applyAlignment="1">
      <alignment horizontal="center" vertical="center" wrapText="1"/>
    </xf>
    <xf numFmtId="49" fontId="2" fillId="6" borderId="1" xfId="0" applyNumberFormat="1" applyFont="1" applyFill="1" applyBorder="1" applyAlignment="1">
      <alignment horizontal="left"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left" vertical="center" wrapText="1"/>
    </xf>
    <xf numFmtId="0" fontId="2" fillId="7" borderId="1" xfId="0" applyFont="1" applyFill="1" applyBorder="1" applyAlignment="1">
      <alignment horizontal="center" vertical="center" wrapText="1"/>
    </xf>
    <xf numFmtId="0" fontId="2" fillId="7" borderId="1" xfId="0" applyFont="1" applyFill="1" applyBorder="1" applyAlignment="1">
      <alignment horizontal="left" vertical="center" wrapText="1"/>
    </xf>
    <xf numFmtId="0" fontId="0" fillId="0" borderId="0" xfId="0" applyAlignment="1">
      <alignment horizontal="left" wrapText="1"/>
    </xf>
    <xf numFmtId="0" fontId="0" fillId="0" borderId="0" xfId="0" applyAlignment="1">
      <alignment wrapText="1"/>
    </xf>
    <xf numFmtId="49" fontId="2" fillId="0" borderId="0" xfId="0" applyNumberFormat="1" applyFont="1" applyAlignment="1">
      <alignment horizontal="center" vertical="center"/>
    </xf>
    <xf numFmtId="49" fontId="2" fillId="0" borderId="0" xfId="0" applyNumberFormat="1" applyFont="1"/>
    <xf numFmtId="49" fontId="2" fillId="0" borderId="0" xfId="0" applyNumberFormat="1" applyFont="1" applyAlignment="1">
      <alignment horizontal="center"/>
    </xf>
    <xf numFmtId="49" fontId="2" fillId="0" borderId="0" xfId="0" applyNumberFormat="1" applyFont="1" applyAlignment="1">
      <alignment horizontal="left"/>
    </xf>
    <xf numFmtId="49" fontId="0" fillId="0" borderId="0" xfId="0" applyNumberFormat="1" applyAlignment="1">
      <alignment horizontal="left"/>
    </xf>
    <xf numFmtId="49" fontId="0" fillId="0" borderId="0" xfId="0" applyNumberFormat="1"/>
    <xf numFmtId="0" fontId="2" fillId="0" borderId="0" xfId="0" applyFont="1" applyAlignment="1">
      <alignment horizontal="center"/>
    </xf>
    <xf numFmtId="0" fontId="0" fillId="0" borderId="0" xfId="0" applyAlignment="1">
      <alignment horizontal="center" vertical="center"/>
    </xf>
    <xf numFmtId="0" fontId="0" fillId="0" borderId="0" xfId="0" applyAlignment="1">
      <alignment vertical="center" wrapText="1"/>
    </xf>
    <xf numFmtId="0" fontId="6" fillId="0" borderId="0" xfId="2" applyFont="1" applyAlignment="1" applyProtection="1">
      <alignment horizontal="center" vertical="top" wrapText="1"/>
      <protection hidden="1"/>
    </xf>
    <xf numFmtId="0" fontId="6" fillId="0" borderId="0" xfId="2" applyFont="1" applyAlignment="1" applyProtection="1">
      <alignment vertical="top" wrapText="1"/>
      <protection hidden="1"/>
    </xf>
    <xf numFmtId="0" fontId="7" fillId="0" borderId="0" xfId="2" applyFont="1" applyAlignment="1" applyProtection="1">
      <alignment vertical="top" wrapText="1"/>
      <protection hidden="1"/>
    </xf>
    <xf numFmtId="0" fontId="8" fillId="0" borderId="0" xfId="2" applyFont="1" applyAlignment="1" applyProtection="1">
      <alignment vertical="top" wrapText="1"/>
      <protection hidden="1"/>
    </xf>
    <xf numFmtId="0" fontId="6" fillId="0" borderId="0" xfId="2" applyFont="1" applyAlignment="1" applyProtection="1">
      <alignment horizontal="center"/>
      <protection hidden="1"/>
    </xf>
    <xf numFmtId="0" fontId="7" fillId="0" borderId="0" xfId="2" applyFont="1" applyProtection="1">
      <protection hidden="1"/>
    </xf>
    <xf numFmtId="0" fontId="12" fillId="9" borderId="6" xfId="2" applyFont="1" applyFill="1" applyBorder="1" applyAlignment="1" applyProtection="1">
      <alignment vertical="center"/>
      <protection hidden="1"/>
    </xf>
    <xf numFmtId="0" fontId="12" fillId="9" borderId="0" xfId="2" applyFont="1" applyFill="1" applyAlignment="1" applyProtection="1">
      <alignment horizontal="center" vertical="center"/>
      <protection hidden="1"/>
    </xf>
    <xf numFmtId="0" fontId="13" fillId="9" borderId="0" xfId="2" applyFont="1" applyFill="1" applyAlignment="1" applyProtection="1">
      <alignment horizontal="center" vertical="center"/>
      <protection hidden="1"/>
    </xf>
    <xf numFmtId="0" fontId="14" fillId="0" borderId="0" xfId="2" applyFont="1" applyAlignment="1" applyProtection="1">
      <alignment vertical="top" wrapText="1"/>
      <protection hidden="1"/>
    </xf>
    <xf numFmtId="0" fontId="17" fillId="0" borderId="0" xfId="2" applyFont="1" applyAlignment="1" applyProtection="1">
      <alignment horizontal="center" vertical="center" wrapText="1"/>
      <protection hidden="1"/>
    </xf>
    <xf numFmtId="0" fontId="18" fillId="0" borderId="0" xfId="2" applyFont="1" applyAlignment="1" applyProtection="1">
      <alignment horizontal="left" vertical="center" wrapText="1"/>
      <protection hidden="1"/>
    </xf>
    <xf numFmtId="0" fontId="19" fillId="0" borderId="1" xfId="2" applyFont="1" applyBorder="1" applyAlignment="1" applyProtection="1">
      <alignment horizontal="center" vertical="center" wrapText="1"/>
      <protection hidden="1"/>
    </xf>
    <xf numFmtId="0" fontId="20" fillId="0" borderId="1" xfId="2" applyFont="1" applyBorder="1" applyAlignment="1" applyProtection="1">
      <alignment horizontal="center" vertical="center" wrapText="1"/>
      <protection hidden="1"/>
    </xf>
    <xf numFmtId="9" fontId="19" fillId="0" borderId="1" xfId="1" applyFont="1" applyBorder="1" applyAlignment="1" applyProtection="1">
      <alignment horizontal="center" vertical="center" wrapText="1"/>
      <protection hidden="1"/>
    </xf>
    <xf numFmtId="9" fontId="21" fillId="0" borderId="1" xfId="1" applyFont="1" applyBorder="1" applyAlignment="1" applyProtection="1">
      <alignment horizontal="center" vertical="center" wrapText="1"/>
      <protection locked="0"/>
    </xf>
    <xf numFmtId="0" fontId="19" fillId="0" borderId="1" xfId="2" applyFont="1" applyBorder="1" applyAlignment="1" applyProtection="1">
      <alignment vertical="top" wrapText="1"/>
      <protection hidden="1"/>
    </xf>
    <xf numFmtId="0" fontId="14" fillId="0" borderId="0" xfId="2" applyFont="1" applyAlignment="1" applyProtection="1">
      <alignment horizontal="center" vertical="top" wrapText="1"/>
      <protection hidden="1"/>
    </xf>
    <xf numFmtId="0" fontId="22" fillId="0" borderId="0" xfId="2" applyFont="1" applyAlignment="1" applyProtection="1">
      <alignment horizontal="center" vertical="top" wrapText="1"/>
      <protection hidden="1"/>
    </xf>
    <xf numFmtId="0" fontId="23" fillId="9" borderId="0" xfId="0" applyFont="1" applyFill="1" applyProtection="1">
      <protection hidden="1"/>
    </xf>
    <xf numFmtId="0" fontId="3" fillId="9" borderId="0" xfId="0" applyFont="1" applyFill="1" applyProtection="1">
      <protection hidden="1"/>
    </xf>
    <xf numFmtId="0" fontId="8" fillId="0" borderId="0" xfId="2" applyFont="1" applyAlignment="1" applyProtection="1">
      <alignment horizontal="center" vertical="top" wrapText="1"/>
      <protection hidden="1"/>
    </xf>
    <xf numFmtId="0" fontId="7" fillId="0" borderId="0" xfId="2" applyFont="1" applyAlignment="1" applyProtection="1">
      <alignment horizontal="center" vertical="top" wrapText="1"/>
      <protection hidden="1"/>
    </xf>
    <xf numFmtId="9" fontId="0" fillId="0" borderId="0" xfId="1" applyFont="1" applyAlignment="1">
      <alignment vertical="center" wrapText="1"/>
    </xf>
    <xf numFmtId="10" fontId="21" fillId="0" borderId="1" xfId="1" applyNumberFormat="1" applyFont="1" applyBorder="1" applyAlignment="1" applyProtection="1">
      <alignment horizontal="center" vertical="center" wrapText="1"/>
      <protection hidden="1"/>
    </xf>
    <xf numFmtId="0" fontId="15" fillId="8" borderId="19" xfId="2" applyFont="1" applyFill="1" applyBorder="1" applyAlignment="1" applyProtection="1">
      <alignment horizontal="center" vertical="center" wrapText="1"/>
      <protection hidden="1"/>
    </xf>
    <xf numFmtId="0" fontId="15" fillId="8" borderId="9" xfId="2" applyFont="1" applyFill="1" applyBorder="1" applyAlignment="1" applyProtection="1">
      <alignment horizontal="center" vertical="center" wrapText="1"/>
      <protection hidden="1"/>
    </xf>
    <xf numFmtId="0" fontId="15" fillId="8" borderId="5" xfId="2" applyFont="1" applyFill="1" applyBorder="1" applyAlignment="1" applyProtection="1">
      <alignment horizontal="center" vertical="center" wrapText="1"/>
      <protection hidden="1"/>
    </xf>
    <xf numFmtId="0" fontId="15" fillId="8" borderId="21" xfId="2" applyFont="1" applyFill="1" applyBorder="1" applyAlignment="1" applyProtection="1">
      <alignment horizontal="center" vertical="center" wrapText="1"/>
      <protection hidden="1"/>
    </xf>
    <xf numFmtId="0" fontId="28" fillId="8" borderId="9" xfId="0" applyFont="1" applyFill="1" applyBorder="1" applyAlignment="1" applyProtection="1">
      <alignment horizontal="center" vertical="center" wrapText="1"/>
      <protection locked="0"/>
    </xf>
    <xf numFmtId="0" fontId="0" fillId="0" borderId="0" xfId="0" quotePrefix="1"/>
    <xf numFmtId="0" fontId="1" fillId="2" borderId="2" xfId="0" applyFont="1" applyFill="1" applyBorder="1" applyAlignment="1">
      <alignment horizontal="center" vertical="center"/>
    </xf>
    <xf numFmtId="0" fontId="0" fillId="11" borderId="0" xfId="0" applyFill="1" applyAlignment="1">
      <alignment horizontal="center" vertical="center"/>
    </xf>
    <xf numFmtId="0" fontId="30" fillId="0" borderId="0" xfId="0" applyFont="1"/>
    <xf numFmtId="0" fontId="30" fillId="0" borderId="0" xfId="0" applyFont="1" applyAlignment="1">
      <alignment vertical="center"/>
    </xf>
    <xf numFmtId="0" fontId="0" fillId="0" borderId="0" xfId="0" applyAlignment="1">
      <alignment vertical="center"/>
    </xf>
    <xf numFmtId="0" fontId="30" fillId="11" borderId="0" xfId="0" applyFont="1" applyFill="1"/>
    <xf numFmtId="0" fontId="30" fillId="11" borderId="0" xfId="0" applyFont="1" applyFill="1" applyAlignment="1">
      <alignment vertical="center"/>
    </xf>
    <xf numFmtId="9" fontId="0" fillId="0" borderId="0" xfId="1" applyFont="1" applyAlignment="1">
      <alignment horizontal="center" vertical="center"/>
    </xf>
    <xf numFmtId="9" fontId="0" fillId="0" borderId="0" xfId="1" applyFont="1" applyAlignment="1">
      <alignment horizontal="center" vertical="center" wrapText="1"/>
    </xf>
    <xf numFmtId="164" fontId="0" fillId="0" borderId="0" xfId="1" applyNumberFormat="1" applyFont="1" applyAlignment="1">
      <alignment horizontal="center" vertical="center"/>
    </xf>
    <xf numFmtId="9" fontId="0" fillId="0" borderId="0" xfId="1" applyFont="1" applyFill="1" applyAlignment="1">
      <alignment horizontal="center" vertical="center"/>
    </xf>
    <xf numFmtId="9" fontId="0" fillId="11" borderId="0" xfId="1" applyFont="1" applyFill="1" applyAlignment="1">
      <alignment horizontal="center" vertical="center"/>
    </xf>
    <xf numFmtId="9" fontId="0" fillId="11" borderId="0" xfId="1" applyFont="1" applyFill="1" applyAlignment="1">
      <alignment horizontal="center" vertical="center" wrapText="1"/>
    </xf>
    <xf numFmtId="9" fontId="31" fillId="0" borderId="0" xfId="0" applyNumberFormat="1" applyFont="1" applyAlignment="1">
      <alignment horizontal="center" vertical="center"/>
    </xf>
    <xf numFmtId="0" fontId="14" fillId="0" borderId="0" xfId="2" applyFont="1" applyAlignment="1" applyProtection="1">
      <alignment vertical="top" wrapText="1"/>
      <protection locked="0" hidden="1"/>
    </xf>
    <xf numFmtId="0" fontId="24" fillId="9" borderId="0" xfId="0" applyFont="1" applyFill="1" applyProtection="1">
      <protection locked="0" hidden="1"/>
    </xf>
    <xf numFmtId="0" fontId="25" fillId="9" borderId="0" xfId="0" applyFont="1" applyFill="1" applyAlignment="1" applyProtection="1">
      <alignment vertical="center"/>
      <protection locked="0" hidden="1"/>
    </xf>
    <xf numFmtId="0" fontId="7" fillId="0" borderId="0" xfId="2" applyFont="1" applyAlignment="1" applyProtection="1">
      <alignment vertical="top" wrapText="1"/>
      <protection locked="0" hidden="1"/>
    </xf>
    <xf numFmtId="0" fontId="4" fillId="9" borderId="0" xfId="0" applyFont="1" applyFill="1" applyAlignment="1" applyProtection="1">
      <alignment vertical="center" wrapText="1"/>
      <protection locked="0" hidden="1"/>
    </xf>
    <xf numFmtId="0" fontId="14" fillId="0" borderId="0" xfId="2" applyFont="1" applyAlignment="1" applyProtection="1">
      <alignment horizontal="center" vertical="top" wrapText="1"/>
      <protection locked="0" hidden="1"/>
    </xf>
    <xf numFmtId="0" fontId="22" fillId="0" borderId="0" xfId="2" applyFont="1" applyAlignment="1" applyProtection="1">
      <alignment horizontal="center" vertical="top" wrapText="1"/>
      <protection locked="0" hidden="1"/>
    </xf>
    <xf numFmtId="0" fontId="25" fillId="9" borderId="0" xfId="0" applyFont="1" applyFill="1" applyProtection="1">
      <protection locked="0" hidden="1"/>
    </xf>
    <xf numFmtId="0" fontId="25" fillId="9" borderId="0" xfId="0" applyFont="1" applyFill="1" applyAlignment="1" applyProtection="1">
      <alignment vertical="center" wrapText="1"/>
      <protection locked="0" hidden="1"/>
    </xf>
    <xf numFmtId="0" fontId="3" fillId="9" borderId="0" xfId="0" applyFont="1" applyFill="1" applyProtection="1">
      <protection locked="0" hidden="1"/>
    </xf>
    <xf numFmtId="0" fontId="34" fillId="0" borderId="0" xfId="2" applyFont="1" applyAlignment="1" applyProtection="1">
      <alignment horizontal="center" vertical="center" wrapText="1"/>
      <protection hidden="1"/>
    </xf>
    <xf numFmtId="0" fontId="35" fillId="0" borderId="0" xfId="2" applyFont="1" applyAlignment="1" applyProtection="1">
      <alignment horizontal="left" vertical="center" wrapText="1"/>
      <protection hidden="1"/>
    </xf>
    <xf numFmtId="0" fontId="36" fillId="0" borderId="1" xfId="2" applyFont="1" applyBorder="1" applyAlignment="1" applyProtection="1">
      <alignment horizontal="center" vertical="center" wrapText="1"/>
      <protection hidden="1"/>
    </xf>
    <xf numFmtId="0" fontId="36" fillId="0" borderId="10" xfId="2" applyFont="1" applyBorder="1" applyAlignment="1" applyProtection="1">
      <alignment horizontal="center" vertical="center" wrapText="1"/>
      <protection hidden="1"/>
    </xf>
    <xf numFmtId="0" fontId="37" fillId="0" borderId="1" xfId="2" applyFont="1" applyBorder="1" applyAlignment="1" applyProtection="1">
      <alignment horizontal="center" vertical="center" wrapText="1"/>
      <protection hidden="1"/>
    </xf>
    <xf numFmtId="9" fontId="38" fillId="0" borderId="10" xfId="1" applyFont="1" applyBorder="1" applyAlignment="1" applyProtection="1">
      <alignment horizontal="center" vertical="center" wrapText="1"/>
      <protection locked="0"/>
    </xf>
    <xf numFmtId="10" fontId="38" fillId="0" borderId="10" xfId="1" applyNumberFormat="1" applyFont="1" applyBorder="1" applyAlignment="1" applyProtection="1">
      <alignment horizontal="center" vertical="center" wrapText="1"/>
      <protection hidden="1"/>
    </xf>
    <xf numFmtId="0" fontId="36" fillId="0" borderId="10" xfId="2" applyFont="1" applyBorder="1" applyAlignment="1" applyProtection="1">
      <alignment vertical="top" wrapText="1"/>
      <protection hidden="1"/>
    </xf>
    <xf numFmtId="0" fontId="39" fillId="0" borderId="0" xfId="2" applyFont="1" applyAlignment="1" applyProtection="1">
      <alignment vertical="top" wrapText="1"/>
      <protection hidden="1"/>
    </xf>
    <xf numFmtId="9" fontId="36" fillId="0" borderId="1" xfId="1" applyFont="1" applyBorder="1" applyAlignment="1" applyProtection="1">
      <alignment horizontal="center" vertical="center" wrapText="1"/>
      <protection hidden="1"/>
    </xf>
    <xf numFmtId="10" fontId="38" fillId="0" borderId="1" xfId="1" applyNumberFormat="1" applyFont="1" applyBorder="1" applyAlignment="1" applyProtection="1">
      <alignment horizontal="center" vertical="center" wrapText="1"/>
      <protection hidden="1"/>
    </xf>
    <xf numFmtId="0" fontId="36" fillId="0" borderId="1" xfId="2" applyFont="1" applyBorder="1" applyAlignment="1" applyProtection="1">
      <alignment vertical="top" wrapText="1"/>
      <protection hidden="1"/>
    </xf>
    <xf numFmtId="9" fontId="38" fillId="0" borderId="1" xfId="1" applyFont="1" applyBorder="1" applyAlignment="1" applyProtection="1">
      <alignment horizontal="center" vertical="center" wrapText="1"/>
      <protection hidden="1"/>
    </xf>
    <xf numFmtId="0" fontId="41" fillId="0" borderId="0" xfId="2" applyFont="1" applyAlignment="1" applyProtection="1">
      <alignment vertical="center" wrapText="1"/>
      <protection locked="0" hidden="1"/>
    </xf>
    <xf numFmtId="0" fontId="42" fillId="0" borderId="0" xfId="0" applyFont="1" applyAlignment="1" applyProtection="1">
      <alignment vertical="center"/>
      <protection locked="0" hidden="1"/>
    </xf>
    <xf numFmtId="0" fontId="43" fillId="0" borderId="0" xfId="2" applyFont="1" applyAlignment="1" applyProtection="1">
      <alignment vertical="center" wrapText="1"/>
      <protection locked="0" hidden="1"/>
    </xf>
    <xf numFmtId="0" fontId="42" fillId="9" borderId="0" xfId="0" applyFont="1" applyFill="1" applyAlignment="1" applyProtection="1">
      <alignment vertical="center"/>
      <protection locked="0" hidden="1"/>
    </xf>
    <xf numFmtId="0" fontId="43" fillId="0" borderId="0" xfId="2" applyFont="1" applyAlignment="1" applyProtection="1">
      <alignment vertical="top" wrapText="1"/>
      <protection locked="0" hidden="1"/>
    </xf>
    <xf numFmtId="0" fontId="42" fillId="9" borderId="0" xfId="0" applyFont="1" applyFill="1" applyAlignment="1" applyProtection="1">
      <alignment horizontal="center" vertical="center" wrapText="1"/>
      <protection locked="0" hidden="1"/>
    </xf>
    <xf numFmtId="0" fontId="24" fillId="0" borderId="0" xfId="0" applyFont="1" applyProtection="1">
      <protection locked="0" hidden="1"/>
    </xf>
    <xf numFmtId="0" fontId="14" fillId="0" borderId="0" xfId="2" applyFont="1" applyAlignment="1" applyProtection="1">
      <alignment vertical="center" wrapText="1"/>
      <protection hidden="1"/>
    </xf>
    <xf numFmtId="4" fontId="7" fillId="0" borderId="0" xfId="2" applyNumberFormat="1" applyFont="1" applyAlignment="1" applyProtection="1">
      <alignment vertical="top" wrapText="1"/>
      <protection hidden="1"/>
    </xf>
    <xf numFmtId="4" fontId="12" fillId="9" borderId="6" xfId="2" applyNumberFormat="1" applyFont="1" applyFill="1" applyBorder="1" applyAlignment="1" applyProtection="1">
      <alignment vertical="center"/>
      <protection hidden="1"/>
    </xf>
    <xf numFmtId="4" fontId="12" fillId="9" borderId="0" xfId="2" applyNumberFormat="1" applyFont="1" applyFill="1" applyAlignment="1" applyProtection="1">
      <alignment horizontal="center" vertical="center"/>
      <protection hidden="1"/>
    </xf>
    <xf numFmtId="4" fontId="21" fillId="0" borderId="1" xfId="2" applyNumberFormat="1" applyFont="1" applyBorder="1" applyAlignment="1" applyProtection="1">
      <alignment horizontal="center" vertical="center" wrapText="1"/>
      <protection locked="0"/>
    </xf>
    <xf numFmtId="4" fontId="21" fillId="0" borderId="1" xfId="1" applyNumberFormat="1" applyFont="1" applyBorder="1" applyAlignment="1" applyProtection="1">
      <alignment horizontal="center" vertical="center" wrapText="1"/>
      <protection locked="0" hidden="1"/>
    </xf>
    <xf numFmtId="4" fontId="14" fillId="0" borderId="0" xfId="2" applyNumberFormat="1" applyFont="1" applyAlignment="1" applyProtection="1">
      <alignment vertical="top" wrapText="1"/>
      <protection hidden="1"/>
    </xf>
    <xf numFmtId="4" fontId="42" fillId="9" borderId="0" xfId="0" applyNumberFormat="1" applyFont="1" applyFill="1" applyAlignment="1" applyProtection="1">
      <alignment vertical="center"/>
      <protection locked="0" hidden="1"/>
    </xf>
    <xf numFmtId="4" fontId="14" fillId="0" borderId="0" xfId="2" applyNumberFormat="1" applyFont="1" applyAlignment="1" applyProtection="1">
      <alignment vertical="top" wrapText="1"/>
      <protection locked="0" hidden="1"/>
    </xf>
    <xf numFmtId="4" fontId="14" fillId="0" borderId="0" xfId="2" applyNumberFormat="1" applyFont="1" applyAlignment="1" applyProtection="1">
      <alignment vertical="center" wrapText="1"/>
      <protection hidden="1"/>
    </xf>
    <xf numFmtId="0" fontId="44" fillId="0" borderId="0" xfId="2" applyFont="1" applyAlignment="1" applyProtection="1">
      <alignment vertical="center" wrapText="1"/>
      <protection locked="0" hidden="1"/>
    </xf>
    <xf numFmtId="0" fontId="44" fillId="0" borderId="0" xfId="2" applyFont="1" applyAlignment="1" applyProtection="1">
      <alignment vertical="center" wrapText="1"/>
      <protection hidden="1"/>
    </xf>
    <xf numFmtId="0" fontId="44" fillId="0" borderId="0" xfId="2" applyFont="1" applyAlignment="1" applyProtection="1">
      <alignment horizontal="center" vertical="center" wrapText="1"/>
      <protection hidden="1"/>
    </xf>
    <xf numFmtId="4" fontId="44" fillId="0" borderId="0" xfId="2" applyNumberFormat="1" applyFont="1" applyAlignment="1" applyProtection="1">
      <alignment vertical="center" wrapText="1"/>
      <protection hidden="1"/>
    </xf>
    <xf numFmtId="0" fontId="36" fillId="0" borderId="0" xfId="2" applyFont="1" applyAlignment="1" applyProtection="1">
      <alignment vertical="top" wrapText="1"/>
      <protection locked="0" hidden="1"/>
    </xf>
    <xf numFmtId="4" fontId="36" fillId="0" borderId="0" xfId="2" applyNumberFormat="1" applyFont="1" applyAlignment="1" applyProtection="1">
      <alignment vertical="top" wrapText="1"/>
      <protection locked="0" hidden="1"/>
    </xf>
    <xf numFmtId="0" fontId="38" fillId="0" borderId="0" xfId="2" applyFont="1" applyAlignment="1" applyProtection="1">
      <alignment horizontal="center" vertical="center" wrapText="1"/>
      <protection locked="0" hidden="1"/>
    </xf>
    <xf numFmtId="0" fontId="38" fillId="0" borderId="0" xfId="2" applyFont="1" applyAlignment="1" applyProtection="1">
      <alignment horizontal="center" vertical="center" wrapText="1"/>
      <protection hidden="1"/>
    </xf>
    <xf numFmtId="4" fontId="38" fillId="0" borderId="0" xfId="2" applyNumberFormat="1" applyFont="1" applyAlignment="1" applyProtection="1">
      <alignment vertical="center" wrapText="1"/>
      <protection hidden="1"/>
    </xf>
    <xf numFmtId="0" fontId="34" fillId="0" borderId="0" xfId="2" applyFont="1" applyAlignment="1" applyProtection="1">
      <alignment horizontal="left" vertical="top" wrapText="1"/>
      <protection hidden="1"/>
    </xf>
    <xf numFmtId="0" fontId="39" fillId="0" borderId="0" xfId="2" applyFont="1" applyAlignment="1" applyProtection="1">
      <alignment horizontal="left" vertical="top" wrapText="1"/>
      <protection hidden="1"/>
    </xf>
    <xf numFmtId="4" fontId="36" fillId="0" borderId="10" xfId="1" applyNumberFormat="1" applyFont="1" applyBorder="1" applyAlignment="1" applyProtection="1">
      <alignment horizontal="center" vertical="center" wrapText="1"/>
      <protection locked="0" hidden="1"/>
    </xf>
    <xf numFmtId="4" fontId="36" fillId="0" borderId="0" xfId="2" applyNumberFormat="1" applyFont="1" applyAlignment="1" applyProtection="1">
      <alignment vertical="center" wrapText="1"/>
      <protection locked="0" hidden="1"/>
    </xf>
    <xf numFmtId="4" fontId="36" fillId="0" borderId="10" xfId="2" applyNumberFormat="1" applyFont="1" applyBorder="1" applyAlignment="1" applyProtection="1">
      <alignment horizontal="center" vertical="center" wrapText="1"/>
      <protection locked="0"/>
    </xf>
    <xf numFmtId="4" fontId="36" fillId="0" borderId="1" xfId="2" applyNumberFormat="1" applyFont="1" applyBorder="1" applyAlignment="1" applyProtection="1">
      <alignment horizontal="center" vertical="center" wrapText="1"/>
      <protection locked="0"/>
    </xf>
    <xf numFmtId="4" fontId="36" fillId="0" borderId="1" xfId="1" applyNumberFormat="1" applyFont="1" applyBorder="1" applyAlignment="1" applyProtection="1">
      <alignment horizontal="center" vertical="center" wrapText="1"/>
      <protection locked="0" hidden="1"/>
    </xf>
    <xf numFmtId="0" fontId="15" fillId="8" borderId="6" xfId="2" applyFont="1" applyFill="1" applyBorder="1" applyAlignment="1" applyProtection="1">
      <alignment horizontal="center" vertical="center" wrapText="1"/>
      <protection hidden="1"/>
    </xf>
    <xf numFmtId="0" fontId="24" fillId="0" borderId="0" xfId="0" applyFont="1" applyAlignment="1">
      <alignment vertical="center" wrapText="1"/>
    </xf>
    <xf numFmtId="0" fontId="24" fillId="0" borderId="1" xfId="0" applyFont="1" applyBorder="1" applyAlignment="1" applyProtection="1">
      <alignment vertical="center" wrapText="1"/>
      <protection locked="0"/>
    </xf>
    <xf numFmtId="0" fontId="24" fillId="0" borderId="1" xfId="0" applyFont="1" applyBorder="1" applyAlignment="1">
      <alignment horizontal="center" vertical="center" wrapText="1"/>
    </xf>
    <xf numFmtId="9" fontId="24" fillId="0" borderId="1" xfId="1" applyFont="1" applyBorder="1" applyAlignment="1">
      <alignment horizontal="center" vertical="center" wrapText="1"/>
    </xf>
    <xf numFmtId="9" fontId="24" fillId="0" borderId="1" xfId="1" applyFont="1" applyBorder="1" applyAlignment="1" applyProtection="1">
      <alignment horizontal="center" vertical="center" wrapText="1"/>
      <protection locked="0"/>
    </xf>
    <xf numFmtId="0" fontId="24" fillId="0" borderId="0" xfId="0" applyFont="1" applyAlignment="1">
      <alignment vertical="center"/>
    </xf>
    <xf numFmtId="0" fontId="24" fillId="9" borderId="0" xfId="0" applyFont="1" applyFill="1" applyAlignment="1">
      <alignment vertical="center"/>
    </xf>
    <xf numFmtId="0" fontId="27" fillId="9" borderId="0" xfId="0" applyFont="1" applyFill="1" applyAlignment="1">
      <alignment vertical="center"/>
    </xf>
    <xf numFmtId="0" fontId="28" fillId="8" borderId="9" xfId="0" applyFont="1" applyFill="1" applyBorder="1" applyAlignment="1">
      <alignment horizontal="center" vertical="center" wrapText="1"/>
    </xf>
    <xf numFmtId="0" fontId="49" fillId="0" borderId="0" xfId="0" applyFont="1" applyAlignment="1">
      <alignment vertical="center" wrapText="1"/>
    </xf>
    <xf numFmtId="0" fontId="49" fillId="0" borderId="10" xfId="0" applyFont="1" applyBorder="1" applyAlignment="1">
      <alignment horizontal="center" vertical="center" wrapText="1"/>
    </xf>
    <xf numFmtId="0" fontId="49" fillId="0" borderId="1" xfId="0" applyFont="1" applyBorder="1" applyAlignment="1">
      <alignment horizontal="center" vertical="center" wrapText="1"/>
    </xf>
    <xf numFmtId="9" fontId="49" fillId="0" borderId="0" xfId="1" applyFont="1" applyAlignment="1">
      <alignment vertical="center" wrapText="1"/>
    </xf>
    <xf numFmtId="0" fontId="49" fillId="0" borderId="0" xfId="0" applyFont="1" applyAlignment="1">
      <alignment vertical="center"/>
    </xf>
    <xf numFmtId="0" fontId="49" fillId="9" borderId="0" xfId="0" applyFont="1" applyFill="1" applyAlignment="1" applyProtection="1">
      <alignment vertical="center"/>
      <protection locked="0" hidden="1"/>
    </xf>
    <xf numFmtId="0" fontId="49" fillId="9" borderId="6" xfId="0" applyFont="1" applyFill="1" applyBorder="1" applyAlignment="1" applyProtection="1">
      <alignment vertical="center"/>
      <protection locked="0" hidden="1"/>
    </xf>
    <xf numFmtId="0" fontId="52" fillId="9" borderId="0" xfId="2" applyFont="1" applyFill="1" applyAlignment="1" applyProtection="1">
      <alignment vertical="center" wrapText="1"/>
      <protection locked="0" hidden="1"/>
    </xf>
    <xf numFmtId="0" fontId="50" fillId="9" borderId="0" xfId="0" applyFont="1" applyFill="1" applyAlignment="1" applyProtection="1">
      <alignment vertical="center" wrapText="1"/>
      <protection locked="0" hidden="1"/>
    </xf>
    <xf numFmtId="0" fontId="50" fillId="9" borderId="0" xfId="0" applyFont="1" applyFill="1" applyAlignment="1" applyProtection="1">
      <alignment vertical="center" wrapText="1"/>
      <protection hidden="1"/>
    </xf>
    <xf numFmtId="49" fontId="37" fillId="0" borderId="0" xfId="0" applyNumberFormat="1" applyFont="1" applyAlignment="1">
      <alignment vertical="center"/>
    </xf>
    <xf numFmtId="49" fontId="36" fillId="9" borderId="0" xfId="2" applyNumberFormat="1" applyFont="1" applyFill="1" applyAlignment="1" applyProtection="1">
      <alignment vertical="center" wrapText="1"/>
      <protection locked="0" hidden="1"/>
    </xf>
    <xf numFmtId="0" fontId="52" fillId="0" borderId="0" xfId="2" applyFont="1" applyAlignment="1" applyProtection="1">
      <alignment vertical="center" wrapText="1"/>
      <protection hidden="1"/>
    </xf>
    <xf numFmtId="0" fontId="52" fillId="9" borderId="0" xfId="2" applyFont="1" applyFill="1" applyAlignment="1" applyProtection="1">
      <alignment vertical="center" wrapText="1"/>
      <protection hidden="1"/>
    </xf>
    <xf numFmtId="0" fontId="49" fillId="0" borderId="0" xfId="0" applyFont="1" applyAlignment="1">
      <alignment horizontal="left" vertical="center"/>
    </xf>
    <xf numFmtId="0" fontId="53" fillId="10" borderId="1" xfId="0" applyFont="1" applyFill="1" applyBorder="1" applyAlignment="1">
      <alignment horizontal="left" vertical="center" wrapText="1"/>
    </xf>
    <xf numFmtId="0" fontId="24" fillId="0" borderId="33" xfId="0" applyFont="1" applyBorder="1" applyAlignment="1">
      <alignment vertical="center"/>
    </xf>
    <xf numFmtId="0" fontId="26" fillId="8" borderId="9" xfId="0" applyFont="1" applyFill="1" applyBorder="1" applyAlignment="1">
      <alignment horizontal="center" vertical="center" wrapText="1"/>
    </xf>
    <xf numFmtId="0" fontId="26" fillId="8" borderId="9" xfId="0" applyFont="1" applyFill="1" applyBorder="1" applyAlignment="1" applyProtection="1">
      <alignment horizontal="center" vertical="center" wrapText="1"/>
      <protection locked="0"/>
    </xf>
    <xf numFmtId="3" fontId="24" fillId="9" borderId="0" xfId="0" applyNumberFormat="1" applyFont="1" applyFill="1" applyAlignment="1">
      <alignment horizontal="center" vertical="center"/>
    </xf>
    <xf numFmtId="3" fontId="27" fillId="9" borderId="0" xfId="0" applyNumberFormat="1" applyFont="1" applyFill="1" applyAlignment="1">
      <alignment horizontal="center" vertical="center"/>
    </xf>
    <xf numFmtId="3" fontId="28" fillId="8" borderId="9" xfId="0" applyNumberFormat="1" applyFont="1" applyFill="1" applyBorder="1" applyAlignment="1" applyProtection="1">
      <alignment horizontal="center" vertical="center" wrapText="1"/>
      <protection locked="0"/>
    </xf>
    <xf numFmtId="3" fontId="24" fillId="0" borderId="1" xfId="0" applyNumberFormat="1" applyFont="1" applyBorder="1" applyAlignment="1" applyProtection="1">
      <alignment horizontal="center" vertical="center" wrapText="1"/>
      <protection locked="0"/>
    </xf>
    <xf numFmtId="3" fontId="24" fillId="0" borderId="0" xfId="0" applyNumberFormat="1" applyFont="1" applyAlignment="1">
      <alignment horizontal="center" vertical="center"/>
    </xf>
    <xf numFmtId="3" fontId="52" fillId="9" borderId="0" xfId="2" applyNumberFormat="1" applyFont="1" applyFill="1" applyAlignment="1" applyProtection="1">
      <alignment horizontal="center" vertical="center" wrapText="1"/>
      <protection locked="0" hidden="1"/>
    </xf>
    <xf numFmtId="3" fontId="52" fillId="9" borderId="0" xfId="2" applyNumberFormat="1" applyFont="1" applyFill="1" applyAlignment="1" applyProtection="1">
      <alignment horizontal="center" vertical="center" wrapText="1"/>
      <protection hidden="1"/>
    </xf>
    <xf numFmtId="0" fontId="56" fillId="0" borderId="10" xfId="0" applyFont="1" applyBorder="1" applyAlignment="1" applyProtection="1">
      <alignment horizontal="justify" vertical="center" wrapText="1"/>
      <protection locked="0"/>
    </xf>
    <xf numFmtId="49" fontId="56" fillId="0" borderId="10" xfId="0" applyNumberFormat="1" applyFont="1" applyBorder="1" applyAlignment="1" applyProtection="1">
      <alignment horizontal="justify" vertical="center" wrapText="1"/>
      <protection locked="0"/>
    </xf>
    <xf numFmtId="9" fontId="56" fillId="0" borderId="10" xfId="1" applyFont="1" applyFill="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49" fontId="57" fillId="0" borderId="1" xfId="0" applyNumberFormat="1" applyFont="1" applyBorder="1" applyAlignment="1" applyProtection="1">
      <alignment horizontal="left" vertical="center" wrapText="1"/>
      <protection locked="0"/>
    </xf>
    <xf numFmtId="49" fontId="56" fillId="0" borderId="32" xfId="0" applyNumberFormat="1" applyFont="1" applyBorder="1" applyAlignment="1" applyProtection="1">
      <alignment horizontal="justify" vertical="center" wrapText="1"/>
      <protection locked="0"/>
    </xf>
    <xf numFmtId="3" fontId="19" fillId="0" borderId="10" xfId="0" applyNumberFormat="1" applyFont="1" applyBorder="1" applyAlignment="1" applyProtection="1">
      <alignment horizontal="center" vertical="center" wrapText="1"/>
      <protection locked="0"/>
    </xf>
    <xf numFmtId="9" fontId="20" fillId="0" borderId="10" xfId="1" applyFont="1" applyBorder="1" applyAlignment="1">
      <alignment horizontal="center" vertical="center" wrapText="1"/>
    </xf>
    <xf numFmtId="9" fontId="20" fillId="0" borderId="10" xfId="1" applyFont="1" applyBorder="1" applyAlignment="1" applyProtection="1">
      <alignment horizontal="center" vertical="center" wrapText="1"/>
      <protection locked="0"/>
    </xf>
    <xf numFmtId="9" fontId="20" fillId="0" borderId="1" xfId="1" applyFont="1" applyBorder="1" applyAlignment="1">
      <alignment horizontal="center" vertical="center" wrapText="1"/>
    </xf>
    <xf numFmtId="9" fontId="20" fillId="0" borderId="1" xfId="1" applyFont="1" applyBorder="1" applyAlignment="1" applyProtection="1">
      <alignment horizontal="center" vertical="center" wrapText="1"/>
      <protection locked="0"/>
    </xf>
    <xf numFmtId="3" fontId="19" fillId="0" borderId="1" xfId="0" applyNumberFormat="1" applyFont="1" applyBorder="1" applyAlignment="1" applyProtection="1">
      <alignment horizontal="center" vertical="center" wrapText="1"/>
      <protection locked="0"/>
    </xf>
    <xf numFmtId="9" fontId="55" fillId="0" borderId="1" xfId="1" applyFont="1" applyBorder="1" applyAlignment="1" applyProtection="1">
      <alignment horizontal="center" vertical="center" wrapText="1"/>
      <protection locked="0"/>
    </xf>
    <xf numFmtId="9" fontId="38" fillId="0" borderId="10" xfId="1" applyFont="1" applyFill="1" applyBorder="1" applyAlignment="1" applyProtection="1">
      <alignment horizontal="center" vertical="center" wrapText="1"/>
      <protection locked="0"/>
    </xf>
    <xf numFmtId="9" fontId="56" fillId="0" borderId="10" xfId="0" applyNumberFormat="1" applyFont="1" applyBorder="1" applyAlignment="1">
      <alignment horizontal="left" vertical="center" wrapText="1"/>
    </xf>
    <xf numFmtId="9" fontId="38" fillId="11" borderId="10" xfId="1" applyFont="1" applyFill="1" applyBorder="1" applyAlignment="1" applyProtection="1">
      <alignment horizontal="center" vertical="center" wrapText="1"/>
      <protection locked="0"/>
    </xf>
    <xf numFmtId="0" fontId="51" fillId="9" borderId="1" xfId="0" applyFont="1" applyFill="1" applyBorder="1" applyAlignment="1">
      <alignment horizontal="center" vertical="center"/>
    </xf>
    <xf numFmtId="9" fontId="56" fillId="11" borderId="10" xfId="0" applyNumberFormat="1" applyFont="1" applyFill="1" applyBorder="1" applyAlignment="1">
      <alignment horizontal="left" vertical="center" wrapText="1"/>
    </xf>
    <xf numFmtId="49" fontId="56" fillId="11" borderId="1" xfId="0" applyNumberFormat="1" applyFont="1" applyFill="1" applyBorder="1" applyAlignment="1" applyProtection="1">
      <alignment horizontal="justify" vertical="center" wrapText="1"/>
      <protection locked="0"/>
    </xf>
    <xf numFmtId="49" fontId="56" fillId="0" borderId="1" xfId="0" applyNumberFormat="1" applyFont="1" applyBorder="1" applyAlignment="1" applyProtection="1">
      <alignment horizontal="justify" vertical="center" wrapText="1"/>
      <protection locked="0"/>
    </xf>
    <xf numFmtId="9" fontId="56" fillId="0" borderId="1" xfId="0" applyNumberFormat="1" applyFont="1" applyBorder="1" applyAlignment="1">
      <alignment horizontal="left" vertical="center" wrapText="1"/>
    </xf>
    <xf numFmtId="0" fontId="24" fillId="0" borderId="1" xfId="0" applyFont="1" applyBorder="1" applyAlignment="1" applyProtection="1">
      <alignment horizontal="justify" vertical="center" wrapText="1"/>
      <protection locked="0"/>
    </xf>
    <xf numFmtId="0" fontId="24" fillId="11" borderId="1" xfId="0" applyFont="1" applyFill="1" applyBorder="1" applyAlignment="1" applyProtection="1">
      <alignment vertical="center" wrapText="1"/>
      <protection locked="0"/>
    </xf>
    <xf numFmtId="0" fontId="56" fillId="12" borderId="10" xfId="0" applyFont="1" applyFill="1" applyBorder="1" applyAlignment="1" applyProtection="1">
      <alignment horizontal="justify" vertical="center" wrapText="1"/>
      <protection locked="0"/>
    </xf>
    <xf numFmtId="0" fontId="56" fillId="13" borderId="10" xfId="0" applyFont="1" applyFill="1" applyBorder="1" applyAlignment="1" applyProtection="1">
      <alignment horizontal="justify" vertical="center" wrapText="1"/>
      <protection locked="0"/>
    </xf>
    <xf numFmtId="49" fontId="56" fillId="14" borderId="10" xfId="0" applyNumberFormat="1" applyFont="1" applyFill="1" applyBorder="1" applyAlignment="1" applyProtection="1">
      <alignment horizontal="justify" vertical="center" wrapText="1"/>
      <protection locked="0"/>
    </xf>
    <xf numFmtId="49" fontId="56" fillId="6" borderId="10" xfId="0" applyNumberFormat="1" applyFont="1" applyFill="1" applyBorder="1" applyAlignment="1" applyProtection="1">
      <alignment horizontal="justify" vertical="center" wrapText="1"/>
      <protection locked="0"/>
    </xf>
    <xf numFmtId="49" fontId="56" fillId="12" borderId="10" xfId="0" applyNumberFormat="1" applyFont="1" applyFill="1" applyBorder="1" applyAlignment="1" applyProtection="1">
      <alignment horizontal="justify" vertical="center" wrapText="1"/>
      <protection locked="0"/>
    </xf>
    <xf numFmtId="49" fontId="56" fillId="15" borderId="10" xfId="0" applyNumberFormat="1" applyFont="1" applyFill="1" applyBorder="1" applyAlignment="1" applyProtection="1">
      <alignment horizontal="justify" vertical="center" wrapText="1"/>
      <protection locked="0"/>
    </xf>
    <xf numFmtId="0" fontId="56" fillId="15" borderId="10" xfId="0" applyFont="1" applyFill="1" applyBorder="1" applyAlignment="1" applyProtection="1">
      <alignment horizontal="justify" vertical="center" wrapText="1"/>
      <protection locked="0"/>
    </xf>
    <xf numFmtId="0" fontId="24" fillId="11" borderId="1" xfId="0" applyFont="1" applyFill="1" applyBorder="1" applyAlignment="1" applyProtection="1">
      <alignment horizontal="left" vertical="top" wrapText="1"/>
      <protection locked="0"/>
    </xf>
    <xf numFmtId="9" fontId="56" fillId="12" borderId="10" xfId="1" applyFont="1" applyFill="1" applyBorder="1" applyAlignment="1" applyProtection="1">
      <alignment horizontal="left" vertical="center" wrapText="1"/>
      <protection locked="0"/>
    </xf>
    <xf numFmtId="9" fontId="56" fillId="13" borderId="10" xfId="1" applyFont="1" applyFill="1" applyBorder="1" applyAlignment="1" applyProtection="1">
      <alignment horizontal="left" vertical="center" wrapText="1"/>
      <protection locked="0"/>
    </xf>
    <xf numFmtId="9" fontId="56" fillId="6" borderId="10" xfId="1" applyFont="1" applyFill="1" applyBorder="1" applyAlignment="1" applyProtection="1">
      <alignment horizontal="left" vertical="center" wrapText="1"/>
      <protection locked="0"/>
    </xf>
    <xf numFmtId="9" fontId="56" fillId="14" borderId="10" xfId="1" applyFont="1" applyFill="1" applyBorder="1" applyAlignment="1" applyProtection="1">
      <alignment horizontal="left" vertical="center" wrapText="1"/>
      <protection locked="0"/>
    </xf>
    <xf numFmtId="9" fontId="56" fillId="15" borderId="10" xfId="1" applyFont="1" applyFill="1" applyBorder="1" applyAlignment="1" applyProtection="1">
      <alignment horizontal="left" vertical="center" wrapText="1"/>
      <protection locked="0"/>
    </xf>
    <xf numFmtId="49" fontId="56" fillId="6" borderId="10" xfId="0" applyNumberFormat="1" applyFont="1" applyFill="1" applyBorder="1" applyAlignment="1" applyProtection="1">
      <alignment horizontal="left" vertical="center" wrapText="1"/>
      <protection locked="0"/>
    </xf>
    <xf numFmtId="3" fontId="59" fillId="0" borderId="1" xfId="0" applyNumberFormat="1" applyFont="1" applyBorder="1" applyAlignment="1" applyProtection="1">
      <alignment horizontal="center" vertical="center" wrapText="1"/>
      <protection locked="0"/>
    </xf>
    <xf numFmtId="3" fontId="59" fillId="6" borderId="10" xfId="1" applyNumberFormat="1" applyFont="1" applyFill="1" applyBorder="1" applyAlignment="1" applyProtection="1">
      <alignment horizontal="center" vertical="center" wrapText="1"/>
      <protection locked="0"/>
    </xf>
    <xf numFmtId="9" fontId="66" fillId="0" borderId="10" xfId="1" applyFont="1" applyBorder="1" applyAlignment="1" applyProtection="1">
      <alignment horizontal="center" vertical="center" wrapText="1"/>
      <protection hidden="1"/>
    </xf>
    <xf numFmtId="9" fontId="67" fillId="0" borderId="10" xfId="1" applyFont="1" applyBorder="1" applyAlignment="1" applyProtection="1">
      <alignment horizontal="center" vertical="center" wrapText="1"/>
      <protection hidden="1"/>
    </xf>
    <xf numFmtId="4" fontId="19" fillId="0" borderId="1" xfId="1" applyNumberFormat="1" applyFont="1" applyBorder="1" applyAlignment="1" applyProtection="1">
      <alignment horizontal="center" vertical="center" wrapText="1"/>
      <protection locked="0" hidden="1"/>
    </xf>
    <xf numFmtId="4" fontId="67" fillId="0" borderId="1" xfId="1" applyNumberFormat="1" applyFont="1" applyBorder="1" applyAlignment="1" applyProtection="1">
      <alignment horizontal="center" vertical="center" wrapText="1"/>
      <protection locked="0" hidden="1"/>
    </xf>
    <xf numFmtId="4" fontId="19" fillId="0" borderId="1" xfId="2" applyNumberFormat="1" applyFont="1" applyBorder="1" applyAlignment="1" applyProtection="1">
      <alignment horizontal="center" vertical="center" wrapText="1"/>
      <protection locked="0"/>
    </xf>
    <xf numFmtId="4" fontId="67" fillId="0" borderId="1" xfId="2" applyNumberFormat="1" applyFont="1" applyBorder="1" applyAlignment="1" applyProtection="1">
      <alignment horizontal="center" vertical="center" wrapText="1"/>
      <protection locked="0"/>
    </xf>
    <xf numFmtId="49" fontId="68" fillId="0" borderId="10" xfId="0" applyNumberFormat="1" applyFont="1" applyBorder="1" applyAlignment="1" applyProtection="1">
      <alignment horizontal="left" vertical="center" wrapText="1"/>
      <protection locked="0"/>
    </xf>
    <xf numFmtId="0" fontId="49" fillId="0" borderId="1" xfId="0" applyFont="1" applyBorder="1" applyAlignment="1">
      <alignment vertical="center" wrapText="1"/>
    </xf>
    <xf numFmtId="0" fontId="53" fillId="10" borderId="1" xfId="0" applyFont="1" applyFill="1" applyBorder="1" applyAlignment="1">
      <alignment horizontal="left" vertical="center"/>
    </xf>
    <xf numFmtId="0" fontId="24" fillId="0" borderId="1" xfId="0" applyFont="1" applyBorder="1" applyAlignment="1">
      <alignment vertical="center" wrapText="1"/>
    </xf>
    <xf numFmtId="0" fontId="53" fillId="8" borderId="8" xfId="0" applyFont="1" applyFill="1" applyBorder="1" applyAlignment="1">
      <alignment horizontal="center" vertical="center" wrapText="1"/>
    </xf>
    <xf numFmtId="0" fontId="22" fillId="0" borderId="2"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24" fillId="0" borderId="10" xfId="0" applyFont="1" applyBorder="1" applyAlignment="1">
      <alignment vertical="center" wrapText="1"/>
    </xf>
    <xf numFmtId="0" fontId="26" fillId="8" borderId="9" xfId="0" applyFont="1" applyFill="1" applyBorder="1" applyAlignment="1">
      <alignment horizontal="center" vertical="center" wrapText="1"/>
    </xf>
    <xf numFmtId="0" fontId="54" fillId="8" borderId="0" xfId="0" applyFont="1" applyFill="1" applyAlignment="1">
      <alignment horizontal="center" vertical="center"/>
    </xf>
    <xf numFmtId="0" fontId="51" fillId="9" borderId="1" xfId="0" applyFont="1" applyFill="1" applyBorder="1" applyAlignment="1" applyProtection="1">
      <alignment horizontal="center" vertical="center"/>
      <protection locked="0"/>
    </xf>
    <xf numFmtId="0" fontId="40" fillId="0" borderId="0" xfId="0" applyFont="1" applyAlignment="1">
      <alignment horizontal="center" vertical="center"/>
    </xf>
    <xf numFmtId="0" fontId="16" fillId="8" borderId="0" xfId="0" applyFont="1" applyFill="1" applyAlignment="1">
      <alignment horizontal="center" vertical="center"/>
    </xf>
    <xf numFmtId="0" fontId="49" fillId="0" borderId="10" xfId="0" applyFont="1" applyBorder="1" applyAlignment="1">
      <alignment vertical="center" wrapText="1"/>
    </xf>
    <xf numFmtId="0" fontId="24" fillId="11" borderId="1" xfId="0" applyFont="1" applyFill="1" applyBorder="1" applyAlignment="1">
      <alignment vertical="center" wrapText="1"/>
    </xf>
    <xf numFmtId="0" fontId="51" fillId="9" borderId="1" xfId="0" applyFont="1" applyFill="1" applyBorder="1" applyAlignment="1">
      <alignment horizontal="center" vertical="center"/>
    </xf>
    <xf numFmtId="0" fontId="53" fillId="10" borderId="1" xfId="0" applyFont="1" applyFill="1" applyBorder="1" applyAlignment="1">
      <alignment horizontal="left" vertical="center" wrapText="1"/>
    </xf>
    <xf numFmtId="0" fontId="50" fillId="9" borderId="0" xfId="0" applyFont="1" applyFill="1" applyAlignment="1" applyProtection="1">
      <alignment horizontal="center" vertical="center"/>
      <protection locked="0" hidden="1"/>
    </xf>
    <xf numFmtId="0" fontId="50" fillId="9" borderId="8" xfId="0" applyFont="1" applyFill="1" applyBorder="1" applyAlignment="1" applyProtection="1">
      <alignment horizontal="center" vertical="center"/>
      <protection locked="0" hidden="1"/>
    </xf>
    <xf numFmtId="49" fontId="47" fillId="9" borderId="0" xfId="0" applyNumberFormat="1" applyFont="1" applyFill="1" applyAlignment="1" applyProtection="1">
      <alignment horizontal="center" vertical="center"/>
      <protection locked="0" hidden="1"/>
    </xf>
    <xf numFmtId="0" fontId="20" fillId="0" borderId="0" xfId="0" applyFont="1" applyAlignment="1">
      <alignment horizontal="justify" vertical="center"/>
    </xf>
    <xf numFmtId="0" fontId="65" fillId="9" borderId="0" xfId="4" applyFont="1" applyFill="1" applyAlignment="1" applyProtection="1">
      <alignment horizontal="center" vertical="top"/>
      <protection locked="0" hidden="1"/>
    </xf>
    <xf numFmtId="0" fontId="61" fillId="9" borderId="0" xfId="0" applyFont="1" applyFill="1" applyAlignment="1" applyProtection="1">
      <alignment horizontal="center" vertical="top"/>
      <protection locked="0" hidden="1"/>
    </xf>
    <xf numFmtId="0" fontId="62" fillId="9" borderId="8" xfId="0" applyFont="1" applyFill="1" applyBorder="1" applyAlignment="1" applyProtection="1">
      <alignment horizontal="center" vertical="center" wrapText="1"/>
      <protection locked="0" hidden="1"/>
    </xf>
    <xf numFmtId="0" fontId="62" fillId="9" borderId="8" xfId="0" applyFont="1" applyFill="1" applyBorder="1" applyAlignment="1" applyProtection="1">
      <alignment horizontal="center" vertical="center"/>
      <protection locked="0" hidden="1"/>
    </xf>
    <xf numFmtId="0" fontId="40" fillId="9" borderId="0" xfId="0" applyFont="1" applyFill="1" applyAlignment="1" applyProtection="1">
      <alignment horizontal="center" vertical="center" wrapText="1"/>
      <protection locked="0" hidden="1"/>
    </xf>
    <xf numFmtId="0" fontId="40" fillId="9" borderId="0" xfId="0" applyFont="1" applyFill="1" applyAlignment="1" applyProtection="1">
      <alignment horizontal="center" vertical="center"/>
      <protection locked="0" hidden="1"/>
    </xf>
    <xf numFmtId="0" fontId="25" fillId="9" borderId="0" xfId="0" applyFont="1" applyFill="1" applyAlignment="1" applyProtection="1">
      <alignment horizontal="center" vertical="center"/>
      <protection locked="0" hidden="1"/>
    </xf>
    <xf numFmtId="0" fontId="25" fillId="9" borderId="0" xfId="0" applyFont="1" applyFill="1" applyAlignment="1" applyProtection="1">
      <alignment horizontal="center"/>
      <protection locked="0" hidden="1"/>
    </xf>
    <xf numFmtId="49" fontId="62" fillId="9" borderId="8" xfId="0" applyNumberFormat="1" applyFont="1" applyFill="1" applyBorder="1" applyAlignment="1" applyProtection="1">
      <alignment horizontal="center" vertical="center"/>
      <protection locked="0" hidden="1"/>
    </xf>
    <xf numFmtId="49" fontId="63" fillId="9" borderId="0" xfId="0" applyNumberFormat="1" applyFont="1" applyFill="1" applyAlignment="1" applyProtection="1">
      <alignment horizontal="center" vertical="center"/>
      <protection locked="0" hidden="1"/>
    </xf>
    <xf numFmtId="49" fontId="64" fillId="9" borderId="0" xfId="4" applyNumberFormat="1" applyFont="1" applyFill="1" applyAlignment="1" applyProtection="1">
      <alignment horizontal="center" vertical="top"/>
      <protection locked="0" hidden="1"/>
    </xf>
    <xf numFmtId="49" fontId="21" fillId="9" borderId="0" xfId="0" applyNumberFormat="1" applyFont="1" applyFill="1" applyAlignment="1" applyProtection="1">
      <alignment horizontal="center" vertical="top"/>
      <protection locked="0" hidden="1"/>
    </xf>
    <xf numFmtId="0" fontId="63" fillId="9" borderId="0" xfId="0" applyFont="1" applyFill="1" applyAlignment="1" applyProtection="1">
      <alignment horizontal="center" vertical="center" wrapText="1"/>
      <protection locked="0" hidden="1"/>
    </xf>
    <xf numFmtId="0" fontId="63" fillId="9" borderId="0" xfId="0" applyFont="1" applyFill="1" applyAlignment="1" applyProtection="1">
      <alignment horizontal="center" vertical="center"/>
      <protection locked="0" hidden="1"/>
    </xf>
    <xf numFmtId="0" fontId="19" fillId="0" borderId="1" xfId="2" applyFont="1" applyBorder="1" applyAlignment="1" applyProtection="1">
      <alignment horizontal="justify" vertical="center" wrapText="1"/>
      <protection hidden="1"/>
    </xf>
    <xf numFmtId="0" fontId="19" fillId="0" borderId="2" xfId="2" applyFont="1" applyBorder="1" applyAlignment="1" applyProtection="1">
      <alignment horizontal="justify" vertical="center" wrapText="1"/>
      <protection hidden="1"/>
    </xf>
    <xf numFmtId="0" fontId="19" fillId="0" borderId="4" xfId="2" applyFont="1" applyBorder="1" applyAlignment="1" applyProtection="1">
      <alignment horizontal="justify" vertical="center" wrapText="1"/>
      <protection hidden="1"/>
    </xf>
    <xf numFmtId="0" fontId="19" fillId="0" borderId="3" xfId="2" applyFont="1" applyBorder="1" applyAlignment="1" applyProtection="1">
      <alignment horizontal="justify" vertical="center" wrapText="1"/>
      <protection hidden="1"/>
    </xf>
    <xf numFmtId="0" fontId="36" fillId="0" borderId="1" xfId="2" applyFont="1" applyBorder="1" applyAlignment="1" applyProtection="1">
      <alignment horizontal="justify" vertical="center" wrapText="1"/>
      <protection hidden="1"/>
    </xf>
    <xf numFmtId="0" fontId="36" fillId="0" borderId="2" xfId="2" applyFont="1" applyBorder="1" applyAlignment="1" applyProtection="1">
      <alignment horizontal="justify" vertical="center" wrapText="1"/>
      <protection hidden="1"/>
    </xf>
    <xf numFmtId="0" fontId="36" fillId="0" borderId="4" xfId="2" applyFont="1" applyBorder="1" applyAlignment="1" applyProtection="1">
      <alignment horizontal="justify" vertical="center" wrapText="1"/>
      <protection hidden="1"/>
    </xf>
    <xf numFmtId="0" fontId="36" fillId="0" borderId="3" xfId="2" applyFont="1" applyBorder="1" applyAlignment="1" applyProtection="1">
      <alignment horizontal="justify" vertical="center" wrapText="1"/>
      <protection hidden="1"/>
    </xf>
    <xf numFmtId="0" fontId="36" fillId="0" borderId="10" xfId="2" applyFont="1" applyBorder="1" applyAlignment="1" applyProtection="1">
      <alignment horizontal="justify" vertical="center" wrapText="1"/>
      <protection hidden="1"/>
    </xf>
    <xf numFmtId="0" fontId="14" fillId="0" borderId="10" xfId="2" applyFont="1" applyBorder="1" applyAlignment="1" applyProtection="1">
      <alignment horizontal="left" vertical="center" wrapText="1"/>
      <protection hidden="1"/>
    </xf>
    <xf numFmtId="0" fontId="36" fillId="0" borderId="5" xfId="2" applyFont="1" applyBorder="1" applyAlignment="1" applyProtection="1">
      <alignment horizontal="justify" vertical="center" wrapText="1"/>
      <protection hidden="1"/>
    </xf>
    <xf numFmtId="0" fontId="36" fillId="0" borderId="6" xfId="2" applyFont="1" applyBorder="1" applyAlignment="1" applyProtection="1">
      <alignment horizontal="justify" vertical="center" wrapText="1"/>
      <protection hidden="1"/>
    </xf>
    <xf numFmtId="0" fontId="36" fillId="0" borderId="11" xfId="2" applyFont="1" applyBorder="1" applyAlignment="1" applyProtection="1">
      <alignment horizontal="justify" vertical="center" wrapText="1"/>
      <protection hidden="1"/>
    </xf>
    <xf numFmtId="0" fontId="29" fillId="8" borderId="29" xfId="2" applyFont="1" applyFill="1" applyBorder="1" applyAlignment="1" applyProtection="1">
      <alignment horizontal="center" vertical="center" wrapText="1"/>
      <protection hidden="1"/>
    </xf>
    <xf numFmtId="0" fontId="29" fillId="8" borderId="30" xfId="2" applyFont="1" applyFill="1" applyBorder="1" applyAlignment="1" applyProtection="1">
      <alignment horizontal="center" vertical="center" wrapText="1"/>
      <protection hidden="1"/>
    </xf>
    <xf numFmtId="0" fontId="29" fillId="8" borderId="31" xfId="2" applyFont="1" applyFill="1" applyBorder="1" applyAlignment="1" applyProtection="1">
      <alignment horizontal="center" vertical="center" wrapText="1"/>
      <protection hidden="1"/>
    </xf>
    <xf numFmtId="0" fontId="16" fillId="8" borderId="6" xfId="2" applyFont="1" applyFill="1" applyBorder="1" applyAlignment="1" applyProtection="1">
      <alignment horizontal="center" vertical="center" wrapText="1"/>
      <protection hidden="1"/>
    </xf>
    <xf numFmtId="0" fontId="16" fillId="8" borderId="18" xfId="2" applyFont="1" applyFill="1" applyBorder="1" applyAlignment="1" applyProtection="1">
      <alignment horizontal="center" vertical="center" wrapText="1"/>
      <protection hidden="1"/>
    </xf>
    <xf numFmtId="0" fontId="16" fillId="8" borderId="11" xfId="2" applyFont="1" applyFill="1" applyBorder="1" applyAlignment="1" applyProtection="1">
      <alignment horizontal="center" vertical="center" wrapText="1"/>
      <protection hidden="1"/>
    </xf>
    <xf numFmtId="0" fontId="16" fillId="8" borderId="10" xfId="2" applyFont="1" applyFill="1" applyBorder="1" applyAlignment="1" applyProtection="1">
      <alignment horizontal="center" vertical="center" wrapText="1"/>
      <protection hidden="1"/>
    </xf>
    <xf numFmtId="0" fontId="16" fillId="8" borderId="27" xfId="2" applyFont="1" applyFill="1" applyBorder="1" applyAlignment="1" applyProtection="1">
      <alignment horizontal="center" vertical="center" wrapText="1"/>
      <protection hidden="1"/>
    </xf>
    <xf numFmtId="0" fontId="16" fillId="8" borderId="20" xfId="2" applyFont="1" applyFill="1" applyBorder="1" applyAlignment="1" applyProtection="1">
      <alignment horizontal="center" vertical="center" wrapText="1"/>
      <protection hidden="1"/>
    </xf>
    <xf numFmtId="0" fontId="16" fillId="8" borderId="13" xfId="2" applyFont="1" applyFill="1" applyBorder="1" applyAlignment="1" applyProtection="1">
      <alignment horizontal="center" vertical="center" wrapText="1"/>
      <protection hidden="1"/>
    </xf>
    <xf numFmtId="0" fontId="16" fillId="8" borderId="14" xfId="2" applyFont="1" applyFill="1" applyBorder="1" applyAlignment="1" applyProtection="1">
      <alignment horizontal="center" vertical="center" wrapText="1"/>
      <protection hidden="1"/>
    </xf>
    <xf numFmtId="0" fontId="16" fillId="8" borderId="26" xfId="2" applyFont="1" applyFill="1" applyBorder="1" applyAlignment="1" applyProtection="1">
      <alignment horizontal="center" vertical="center" wrapText="1"/>
      <protection hidden="1"/>
    </xf>
    <xf numFmtId="0" fontId="16" fillId="8" borderId="12" xfId="2" applyFont="1" applyFill="1" applyBorder="1" applyAlignment="1" applyProtection="1">
      <alignment horizontal="center" vertical="center" wrapText="1"/>
      <protection hidden="1"/>
    </xf>
    <xf numFmtId="0" fontId="16" fillId="8" borderId="5" xfId="2" applyFont="1" applyFill="1" applyBorder="1" applyAlignment="1" applyProtection="1">
      <alignment horizontal="center" vertical="center" wrapText="1"/>
      <protection hidden="1"/>
    </xf>
    <xf numFmtId="0" fontId="16" fillId="8" borderId="15" xfId="2" applyFont="1" applyFill="1" applyBorder="1" applyAlignment="1" applyProtection="1">
      <alignment horizontal="center" vertical="center" wrapText="1"/>
      <protection hidden="1"/>
    </xf>
    <xf numFmtId="0" fontId="15" fillId="8" borderId="28" xfId="2" applyFont="1" applyFill="1" applyBorder="1" applyAlignment="1" applyProtection="1">
      <alignment horizontal="center" vertical="center" wrapText="1"/>
      <protection hidden="1"/>
    </xf>
    <xf numFmtId="0" fontId="15" fillId="8" borderId="16" xfId="2" applyFont="1" applyFill="1" applyBorder="1" applyAlignment="1" applyProtection="1">
      <alignment horizontal="center" vertical="center" wrapText="1"/>
      <protection hidden="1"/>
    </xf>
    <xf numFmtId="0" fontId="26" fillId="8" borderId="22" xfId="2" applyFont="1" applyFill="1" applyBorder="1" applyAlignment="1" applyProtection="1">
      <alignment horizontal="center" vertical="center"/>
      <protection hidden="1"/>
    </xf>
    <xf numFmtId="0" fontId="26" fillId="8" borderId="23" xfId="2" applyFont="1" applyFill="1" applyBorder="1" applyAlignment="1" applyProtection="1">
      <alignment horizontal="center" vertical="center"/>
      <protection hidden="1"/>
    </xf>
    <xf numFmtId="0" fontId="26" fillId="8" borderId="24" xfId="2" applyFont="1" applyFill="1" applyBorder="1" applyAlignment="1" applyProtection="1">
      <alignment horizontal="center" vertical="center"/>
      <protection hidden="1"/>
    </xf>
    <xf numFmtId="0" fontId="9" fillId="8" borderId="0" xfId="2" applyFont="1" applyFill="1" applyAlignment="1" applyProtection="1">
      <alignment horizontal="center" vertical="center" wrapText="1"/>
      <protection hidden="1"/>
    </xf>
    <xf numFmtId="0" fontId="10" fillId="0" borderId="0" xfId="2" applyFont="1" applyAlignment="1" applyProtection="1">
      <alignment horizontal="center" vertical="center" wrapText="1"/>
      <protection hidden="1"/>
    </xf>
    <xf numFmtId="0" fontId="11" fillId="8" borderId="7" xfId="2" applyFont="1" applyFill="1" applyBorder="1" applyAlignment="1" applyProtection="1">
      <alignment horizontal="center" vertical="center"/>
      <protection hidden="1"/>
    </xf>
    <xf numFmtId="0" fontId="11" fillId="8" borderId="0" xfId="2" applyFont="1" applyFill="1" applyAlignment="1" applyProtection="1">
      <alignment horizontal="center" vertical="center"/>
      <protection hidden="1"/>
    </xf>
    <xf numFmtId="0" fontId="45" fillId="10" borderId="2" xfId="2" applyFont="1" applyFill="1" applyBorder="1" applyAlignment="1" applyProtection="1">
      <alignment horizontal="left" vertical="center" wrapText="1"/>
      <protection hidden="1"/>
    </xf>
    <xf numFmtId="0" fontId="45" fillId="10" borderId="4" xfId="2" applyFont="1" applyFill="1" applyBorder="1" applyAlignment="1" applyProtection="1">
      <alignment horizontal="left" vertical="center" wrapText="1"/>
      <protection hidden="1"/>
    </xf>
    <xf numFmtId="0" fontId="45" fillId="10" borderId="3" xfId="2" applyFont="1" applyFill="1" applyBorder="1" applyAlignment="1" applyProtection="1">
      <alignment horizontal="left" vertical="center" wrapText="1"/>
      <protection hidden="1"/>
    </xf>
    <xf numFmtId="0" fontId="47" fillId="0" borderId="2" xfId="2" applyFont="1" applyBorder="1" applyAlignment="1" applyProtection="1">
      <alignment horizontal="left" vertical="center" wrapText="1"/>
      <protection hidden="1"/>
    </xf>
    <xf numFmtId="0" fontId="46" fillId="0" borderId="4" xfId="2" applyFont="1" applyBorder="1" applyAlignment="1" applyProtection="1">
      <alignment horizontal="left" vertical="center" wrapText="1"/>
      <protection hidden="1"/>
    </xf>
    <xf numFmtId="0" fontId="45" fillId="10" borderId="1" xfId="2" applyFont="1" applyFill="1" applyBorder="1" applyAlignment="1" applyProtection="1">
      <alignment horizontal="left" vertical="center" wrapText="1"/>
      <protection hidden="1"/>
    </xf>
    <xf numFmtId="0" fontId="47" fillId="0" borderId="2" xfId="0" applyFont="1" applyBorder="1" applyAlignment="1">
      <alignment horizontal="left" vertical="center"/>
    </xf>
    <xf numFmtId="0" fontId="47" fillId="0" borderId="4" xfId="0" applyFont="1" applyBorder="1" applyAlignment="1">
      <alignment horizontal="left" vertical="center"/>
    </xf>
    <xf numFmtId="0" fontId="47" fillId="0" borderId="3" xfId="0" applyFont="1" applyBorder="1" applyAlignment="1">
      <alignment horizontal="left" vertical="center"/>
    </xf>
    <xf numFmtId="0" fontId="46" fillId="0" borderId="2" xfId="2" applyFont="1" applyBorder="1" applyAlignment="1" applyProtection="1">
      <alignment horizontal="left" vertical="center" wrapText="1"/>
      <protection hidden="1"/>
    </xf>
    <xf numFmtId="0" fontId="46" fillId="0" borderId="3" xfId="2" applyFont="1" applyBorder="1" applyAlignment="1" applyProtection="1">
      <alignment horizontal="left" vertical="center" wrapText="1"/>
      <protection hidden="1"/>
    </xf>
    <xf numFmtId="0" fontId="11" fillId="8" borderId="13" xfId="2" applyFont="1" applyFill="1" applyBorder="1" applyAlignment="1" applyProtection="1">
      <alignment horizontal="center" vertical="center"/>
      <protection hidden="1"/>
    </xf>
    <xf numFmtId="0" fontId="15" fillId="8" borderId="25" xfId="2" applyFont="1" applyFill="1" applyBorder="1" applyAlignment="1" applyProtection="1">
      <alignment horizontal="center" vertical="center" wrapText="1"/>
      <protection hidden="1"/>
    </xf>
    <xf numFmtId="0" fontId="15" fillId="8" borderId="17" xfId="2" applyFont="1" applyFill="1" applyBorder="1" applyAlignment="1" applyProtection="1">
      <alignment horizontal="center" vertical="center" wrapText="1"/>
      <protection hidden="1"/>
    </xf>
    <xf numFmtId="4" fontId="15" fillId="8" borderId="6" xfId="2" applyNumberFormat="1" applyFont="1" applyFill="1" applyBorder="1" applyAlignment="1" applyProtection="1">
      <alignment horizontal="center" vertical="center" wrapText="1"/>
      <protection hidden="1"/>
    </xf>
    <xf numFmtId="4" fontId="15" fillId="8" borderId="18" xfId="2" applyNumberFormat="1" applyFont="1" applyFill="1" applyBorder="1" applyAlignment="1" applyProtection="1">
      <alignment horizontal="center" vertical="center" wrapText="1"/>
      <protection hidden="1"/>
    </xf>
    <xf numFmtId="4" fontId="15" fillId="8" borderId="25" xfId="2" applyNumberFormat="1" applyFont="1" applyFill="1" applyBorder="1" applyAlignment="1" applyProtection="1">
      <alignment horizontal="center" vertical="center" wrapText="1"/>
      <protection hidden="1"/>
    </xf>
    <xf numFmtId="4" fontId="15" fillId="8" borderId="17" xfId="2" applyNumberFormat="1" applyFont="1" applyFill="1" applyBorder="1" applyAlignment="1" applyProtection="1">
      <alignment horizontal="center" vertical="center" wrapText="1"/>
      <protection hidden="1"/>
    </xf>
    <xf numFmtId="0" fontId="15" fillId="8" borderId="26" xfId="2" applyFont="1" applyFill="1" applyBorder="1" applyAlignment="1" applyProtection="1">
      <alignment horizontal="center" vertical="center" wrapText="1"/>
      <protection hidden="1"/>
    </xf>
    <xf numFmtId="0" fontId="15" fillId="8" borderId="12" xfId="2" applyFont="1" applyFill="1" applyBorder="1" applyAlignment="1" applyProtection="1">
      <alignment horizontal="center" vertical="center" wrapText="1"/>
      <protection hidden="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1" xfId="0" applyFont="1" applyFill="1" applyBorder="1" applyAlignment="1">
      <alignment horizontal="left" vertical="center"/>
    </xf>
    <xf numFmtId="0" fontId="1" fillId="2" borderId="5" xfId="0" applyFont="1" applyFill="1" applyBorder="1" applyAlignment="1">
      <alignment horizontal="left" vertical="center"/>
    </xf>
    <xf numFmtId="0" fontId="1" fillId="2" borderId="6" xfId="0" applyFont="1" applyFill="1" applyBorder="1" applyAlignment="1">
      <alignment horizontal="left" vertical="center"/>
    </xf>
    <xf numFmtId="49"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xf>
  </cellXfs>
  <cellStyles count="5">
    <cellStyle name="Hipervínculo" xfId="4" builtinId="8"/>
    <cellStyle name="Normal" xfId="0" builtinId="0"/>
    <cellStyle name="Normal 10 2 2" xfId="3" xr:uid="{00000000-0005-0000-0000-000002000000}"/>
    <cellStyle name="Normal 2" xfId="2" xr:uid="{00000000-0005-0000-0000-000003000000}"/>
    <cellStyle name="Porcentaje" xfId="1" builtinId="5"/>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D966"/>
        </patternFill>
      </fill>
    </dxf>
    <dxf>
      <fill>
        <patternFill>
          <bgColor rgb="FFC00000"/>
        </patternFill>
      </fill>
    </dxf>
    <dxf>
      <fill>
        <patternFill>
          <bgColor rgb="FF00B050"/>
        </patternFill>
      </fill>
    </dxf>
    <dxf>
      <fill>
        <patternFill>
          <bgColor theme="0" tint="-0.24994659260841701"/>
        </patternFill>
      </fill>
    </dxf>
    <dxf>
      <fill>
        <patternFill>
          <bgColor rgb="FFC00000"/>
        </patternFill>
      </fill>
    </dxf>
    <dxf>
      <font>
        <color theme="0" tint="-0.34998626667073579"/>
      </font>
      <fill>
        <patternFill>
          <bgColor theme="0" tint="-0.34998626667073579"/>
        </patternFill>
      </fill>
    </dxf>
    <dxf>
      <font>
        <color theme="0"/>
      </font>
      <fill>
        <patternFill>
          <bgColor rgb="FFC00000"/>
        </patternFill>
      </fill>
    </dxf>
    <dxf>
      <fill>
        <patternFill>
          <bgColor theme="7" tint="0.39994506668294322"/>
        </patternFill>
      </fill>
    </dxf>
    <dxf>
      <font>
        <color theme="0"/>
      </font>
      <fill>
        <patternFill>
          <bgColor rgb="FF00B050"/>
        </patternFill>
      </fill>
    </dxf>
    <dxf>
      <fill>
        <patternFill>
          <bgColor theme="0" tint="-0.24994659260841701"/>
        </patternFill>
      </fill>
    </dxf>
    <dxf>
      <font>
        <color theme="0"/>
      </font>
      <fill>
        <patternFill>
          <bgColor rgb="FFC00000"/>
        </patternFill>
      </fill>
    </dxf>
    <dxf>
      <font>
        <color theme="0" tint="-0.34998626667073579"/>
      </font>
      <fill>
        <patternFill>
          <bgColor theme="0" tint="-0.34998626667073579"/>
        </patternFill>
      </fill>
    </dxf>
    <dxf>
      <fill>
        <patternFill>
          <bgColor theme="0" tint="-0.34998626667073579"/>
        </patternFill>
      </fill>
    </dxf>
    <dxf>
      <font>
        <color theme="0" tint="-0.34998626667073579"/>
      </font>
      <fill>
        <patternFill>
          <bgColor theme="0" tint="-0.34998626667073579"/>
        </patternFill>
      </fill>
    </dxf>
  </dxfs>
  <tableStyles count="0" defaultTableStyle="TableStyleMedium2" defaultPivotStyle="PivotStyleLight16"/>
  <colors>
    <mruColors>
      <color rgb="FFCC99FF"/>
      <color rgb="FFFFCCFF"/>
      <color rgb="FFFFD966"/>
      <color rgb="FF10312B"/>
      <color rgb="FF9F22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TRABAJO\SEDESO%20-%20SRF\EJERCICIO%202023\IATs%202023\IAT%20Enero-Marzo%202023\IATs%20Enero-Marzo%202023%20(&#193;reas%20Operativas)\SIBISO_enero-marzo%202023%20observaciones%20(SERCDM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22\Trimestrales\4to%20Trimestre\Formatos\IR_PP%20enero-d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AR"/>
      <sheetName val="IR PP"/>
      <sheetName val="Base"/>
      <sheetName val="Hoja1"/>
      <sheetName val="Hoja3"/>
      <sheetName val="Base (2)"/>
      <sheetName val="Estrv"/>
      <sheetName val="Base (3)"/>
    </sheetNames>
    <sheetDataSet>
      <sheetData sheetId="0"/>
      <sheetData sheetId="1"/>
      <sheetData sheetId="2">
        <row r="1">
          <cell r="C1" t="str">
            <v>Acciones</v>
          </cell>
          <cell r="D1" t="str">
            <v>CPP</v>
          </cell>
          <cell r="E1" t="str">
            <v>PP</v>
          </cell>
          <cell r="F1" t="str">
            <v>Acción</v>
          </cell>
          <cell r="G1" t="str">
            <v>Meta 1T</v>
          </cell>
          <cell r="H1" t="str">
            <v>Meta 2T</v>
          </cell>
          <cell r="I1" t="str">
            <v>Meta 3T</v>
          </cell>
          <cell r="J1" t="str">
            <v>Meta 4T</v>
          </cell>
          <cell r="K1" t="str">
            <v xml:space="preserve"> Ponderación</v>
          </cell>
          <cell r="L1" t="str">
            <v>Meta absoluta</v>
          </cell>
        </row>
        <row r="2">
          <cell r="B2" t="str">
            <v>01C001_1</v>
          </cell>
          <cell r="C2" t="str">
            <v>01C001M001_1</v>
          </cell>
          <cell r="D2" t="str">
            <v>M001</v>
          </cell>
          <cell r="E2" t="str">
            <v>ACTIVIDADES DE APOYO ADMINISTRATIVO</v>
          </cell>
          <cell r="F2" t="str">
            <v>Pago de servicios generales, servicios profesionales, conservación y mantenimiento del inmueble, asi como servicios de difusión.</v>
          </cell>
          <cell r="G2">
            <v>0.25</v>
          </cell>
          <cell r="H2">
            <v>0.5</v>
          </cell>
          <cell r="I2">
            <v>0.75</v>
          </cell>
          <cell r="J2">
            <v>1</v>
          </cell>
          <cell r="K2">
            <v>0.5</v>
          </cell>
        </row>
        <row r="3">
          <cell r="B3" t="str">
            <v>01C001_2</v>
          </cell>
          <cell r="C3" t="str">
            <v>01C001M001_2</v>
          </cell>
          <cell r="D3" t="str">
            <v>M001</v>
          </cell>
          <cell r="E3" t="str">
            <v>ACTIVIDADES DE APOYO ADMINISTRATIVO</v>
          </cell>
          <cell r="F3" t="str">
            <v>Adquisición de materiales, insumos y suministros requeridos para el desempeño de las actividades administrativas.</v>
          </cell>
          <cell r="G3">
            <v>0.25</v>
          </cell>
          <cell r="H3">
            <v>0.5</v>
          </cell>
          <cell r="I3">
            <v>0.75</v>
          </cell>
          <cell r="J3">
            <v>1</v>
          </cell>
          <cell r="K3">
            <v>0.5</v>
          </cell>
        </row>
        <row r="4">
          <cell r="B4" t="str">
            <v>01C001_3</v>
          </cell>
          <cell r="C4" t="str">
            <v>01C001M002_1</v>
          </cell>
          <cell r="D4" t="str">
            <v>M002</v>
          </cell>
          <cell r="E4" t="str">
            <v>PROVISIONES PARA CONTINGENCIAS</v>
          </cell>
          <cell r="F4" t="str">
            <v>Cumplimiento a los laudos emitidos por la Junta de Conciliación y Arbitraje y provisiones derivadas de contingencias económicas.</v>
          </cell>
          <cell r="G4">
            <v>0</v>
          </cell>
          <cell r="H4">
            <v>0.2</v>
          </cell>
          <cell r="I4">
            <v>0.4</v>
          </cell>
          <cell r="J4">
            <v>1</v>
          </cell>
          <cell r="K4">
            <v>1</v>
          </cell>
        </row>
        <row r="5">
          <cell r="B5" t="str">
            <v>01C001_4</v>
          </cell>
          <cell r="C5" t="str">
            <v>01C001N001_1</v>
          </cell>
          <cell r="D5" t="str">
            <v>N001</v>
          </cell>
          <cell r="E5" t="str">
            <v>CUMPLIMIENTO DE LOS PROGRAMAS DE PROTECCION CIVIL</v>
          </cell>
          <cell r="F5" t="str">
            <v>Cursos de capacitación impartidos en materia de Protección Civil a las personas servidoras públicas de la Jefatura de Gobierno.</v>
          </cell>
          <cell r="G5">
            <v>0.25</v>
          </cell>
          <cell r="H5">
            <v>0.5</v>
          </cell>
          <cell r="I5">
            <v>0.75</v>
          </cell>
          <cell r="J5">
            <v>1</v>
          </cell>
          <cell r="K5">
            <v>0.5</v>
          </cell>
        </row>
        <row r="6">
          <cell r="B6" t="str">
            <v>01C001_5</v>
          </cell>
          <cell r="C6" t="str">
            <v>01C001N001_2</v>
          </cell>
          <cell r="D6" t="str">
            <v>N001</v>
          </cell>
          <cell r="E6" t="str">
            <v>CUMPLIMIENTO DE LOS PROGRAMAS DE PROTECCION CIVIL</v>
          </cell>
          <cell r="F6" t="str">
            <v>Realización de simulacros con las personas servidoras públicas de la Jefatura de Gobierno.</v>
          </cell>
          <cell r="G6">
            <v>0.25</v>
          </cell>
          <cell r="H6">
            <v>0.5</v>
          </cell>
          <cell r="I6">
            <v>0.75</v>
          </cell>
          <cell r="J6">
            <v>1</v>
          </cell>
          <cell r="K6">
            <v>0.5</v>
          </cell>
        </row>
        <row r="7">
          <cell r="B7" t="str">
            <v>01C001_6</v>
          </cell>
          <cell r="C7" t="str">
            <v>01C001P020_1</v>
          </cell>
          <cell r="D7" t="str">
            <v>P020</v>
          </cell>
          <cell r="E7" t="str">
            <v>PLANEACION Y SEGUIMIENTO DE LA POLITICA GUBERNAMENTAL</v>
          </cell>
          <cell r="F7" t="str">
            <v>Atención a las solicitudes y demandas ciudadanas.</v>
          </cell>
          <cell r="G7">
            <v>0.21099999999999999</v>
          </cell>
          <cell r="H7">
            <v>0.47199999999999998</v>
          </cell>
          <cell r="I7">
            <v>0.73299999999999998</v>
          </cell>
          <cell r="J7">
            <v>1</v>
          </cell>
          <cell r="K7">
            <v>0.25</v>
          </cell>
        </row>
        <row r="8">
          <cell r="B8" t="str">
            <v>01C001_7</v>
          </cell>
          <cell r="C8" t="str">
            <v>01C001P020_2</v>
          </cell>
          <cell r="D8" t="str">
            <v>P020</v>
          </cell>
          <cell r="E8" t="str">
            <v>PLANEACION Y SEGUIMIENTO DE LA POLITICA GUBERNAMENTAL</v>
          </cell>
          <cell r="F8" t="str">
            <v>Coordinación de los Gabinetes de Seguridad Ciudadana y Procuración de Justicia</v>
          </cell>
          <cell r="G8">
            <v>0.21099999999999999</v>
          </cell>
          <cell r="H8">
            <v>0.47199999999999998</v>
          </cell>
          <cell r="I8">
            <v>0.73299999999999998</v>
          </cell>
          <cell r="J8">
            <v>1</v>
          </cell>
          <cell r="K8">
            <v>0.25</v>
          </cell>
        </row>
        <row r="9">
          <cell r="B9" t="str">
            <v>01C001_8</v>
          </cell>
          <cell r="C9" t="str">
            <v>01C001P020_3</v>
          </cell>
          <cell r="D9" t="str">
            <v>P020</v>
          </cell>
          <cell r="E9" t="str">
            <v>PLANEACION Y SEGUIMIENTO DE LA POLITICA GUBERNAMENTAL</v>
          </cell>
          <cell r="F9" t="str">
            <v>Seguimiento a la Agenda Internacional del Gobierno de la Ciudad de México</v>
          </cell>
          <cell r="G9">
            <v>0.21099999999999999</v>
          </cell>
          <cell r="H9">
            <v>0.47199999999999998</v>
          </cell>
          <cell r="I9">
            <v>0.73299999999999998</v>
          </cell>
          <cell r="J9">
            <v>1</v>
          </cell>
          <cell r="K9">
            <v>0.25</v>
          </cell>
        </row>
        <row r="10">
          <cell r="B10" t="str">
            <v>01C001_9</v>
          </cell>
          <cell r="C10" t="str">
            <v>01C001P020_4</v>
          </cell>
          <cell r="D10" t="str">
            <v>P020</v>
          </cell>
          <cell r="E10" t="str">
            <v>PLANEACION Y SEGUIMIENTO DE LA POLITICA GUBERNAMENTAL</v>
          </cell>
          <cell r="F10" t="str">
            <v>Entrega de Viviendas Reconstruidas y/o Rehabilitadas</v>
          </cell>
          <cell r="G10">
            <v>0.21099999999999999</v>
          </cell>
          <cell r="H10">
            <v>0.47199999999999998</v>
          </cell>
          <cell r="I10">
            <v>0.73299999999999998</v>
          </cell>
          <cell r="J10">
            <v>1</v>
          </cell>
          <cell r="K10">
            <v>0.25</v>
          </cell>
        </row>
        <row r="11">
          <cell r="B11" t="str">
            <v>01CD03_1</v>
          </cell>
          <cell r="C11" t="str">
            <v>01CD03E065_1</v>
          </cell>
          <cell r="D11" t="str">
            <v>E065</v>
          </cell>
          <cell r="E11" t="str">
            <v>SERVICIO INTEGRAL DE OPERACION Y ATENCION A EMERGENCIAS</v>
          </cell>
          <cell r="F11" t="str">
            <v>Mantenimiento y ampliación a la infraestructura, altavoces, botones de auxilio y Sistemas Tecnológicos de Videovigilancia (STV’s) y conectividad con el que opera el C5 y C2</v>
          </cell>
          <cell r="G11">
            <v>0.97</v>
          </cell>
          <cell r="H11">
            <v>0.97</v>
          </cell>
          <cell r="I11">
            <v>0.98</v>
          </cell>
          <cell r="J11">
            <v>0.98</v>
          </cell>
          <cell r="K11">
            <v>0.25</v>
          </cell>
        </row>
        <row r="12">
          <cell r="B12" t="str">
            <v>01CD03_2</v>
          </cell>
          <cell r="C12" t="str">
            <v>01CD03E065_2</v>
          </cell>
          <cell r="D12" t="str">
            <v>E065</v>
          </cell>
          <cell r="E12" t="str">
            <v>SERVICIO INTEGRAL DE OPERACION Y ATENCION A EMERGENCIAS</v>
          </cell>
          <cell r="F12" t="str">
            <v>Atención a los servicios de llamadas de emergencia a través del número único armonizado 9-1-1 (nueve, uno, uno).</v>
          </cell>
          <cell r="G12">
            <v>0.97</v>
          </cell>
          <cell r="H12">
            <v>0.97</v>
          </cell>
          <cell r="I12">
            <v>0.98</v>
          </cell>
          <cell r="J12">
            <v>0.98</v>
          </cell>
          <cell r="K12">
            <v>0.25</v>
          </cell>
        </row>
        <row r="13">
          <cell r="B13" t="str">
            <v>01CD03_3</v>
          </cell>
          <cell r="C13" t="str">
            <v>01CD03E065_3</v>
          </cell>
          <cell r="D13" t="str">
            <v>E065</v>
          </cell>
          <cell r="E13" t="str">
            <v>SERVICIO INTEGRAL DE OPERACION Y ATENCION A EMERGENCIAS</v>
          </cell>
          <cell r="F13" t="str">
            <v>Atención de servicio médico prehospitalario por el sistema de radiocomunicación en las unidades médicas.</v>
          </cell>
          <cell r="G13">
            <v>0.97</v>
          </cell>
          <cell r="H13">
            <v>0.97</v>
          </cell>
          <cell r="I13">
            <v>0.98</v>
          </cell>
          <cell r="J13">
            <v>0.98</v>
          </cell>
          <cell r="K13">
            <v>0.25</v>
          </cell>
        </row>
        <row r="14">
          <cell r="B14" t="str">
            <v>01CD03_4</v>
          </cell>
          <cell r="C14" t="str">
            <v>01CD03E065_4</v>
          </cell>
          <cell r="D14" t="str">
            <v>E065</v>
          </cell>
          <cell r="E14" t="str">
            <v>SERVICIO INTEGRAL DE OPERACION Y ATENCION A EMERGENCIAS</v>
          </cell>
          <cell r="F14" t="str">
            <v>Seguimiento a la generación de información y automatización de procesos estadísticos y cartográficos para la operación estratégica.</v>
          </cell>
          <cell r="G14">
            <v>0.97</v>
          </cell>
          <cell r="H14">
            <v>0.97</v>
          </cell>
          <cell r="I14">
            <v>0.98</v>
          </cell>
          <cell r="J14">
            <v>0.98</v>
          </cell>
          <cell r="K14">
            <v>0.25</v>
          </cell>
        </row>
        <row r="15">
          <cell r="B15" t="str">
            <v>01CD03_5</v>
          </cell>
          <cell r="C15" t="str">
            <v>01CD03M001_1</v>
          </cell>
          <cell r="D15" t="str">
            <v>M001</v>
          </cell>
          <cell r="E15" t="str">
            <v>ACTIVIDADES DE APOYO ADMINISTRATIVO</v>
          </cell>
          <cell r="F15" t="str">
            <v>Pago de servicios generales, servicios profesionales, conservación y mantenimiento del inmueble, asi como servicios de difusión.</v>
          </cell>
          <cell r="G15">
            <v>0.25</v>
          </cell>
          <cell r="H15">
            <v>0.5</v>
          </cell>
          <cell r="I15">
            <v>0.75</v>
          </cell>
          <cell r="J15">
            <v>1</v>
          </cell>
          <cell r="K15">
            <v>0.5</v>
          </cell>
        </row>
        <row r="16">
          <cell r="B16" t="str">
            <v>01CD03_6</v>
          </cell>
          <cell r="C16" t="str">
            <v>01CD03M001_2</v>
          </cell>
          <cell r="D16" t="str">
            <v>M001</v>
          </cell>
          <cell r="E16" t="str">
            <v>ACTIVIDADES DE APOYO ADMINISTRATIVO</v>
          </cell>
          <cell r="F16" t="str">
            <v>Adquisición de materiales, insumos y suministros requeridos para el desempeño de las actividades administrativas.</v>
          </cell>
          <cell r="G16">
            <v>0.25</v>
          </cell>
          <cell r="H16">
            <v>0.5</v>
          </cell>
          <cell r="I16">
            <v>0.75</v>
          </cell>
          <cell r="J16">
            <v>1</v>
          </cell>
          <cell r="K16">
            <v>0.5</v>
          </cell>
        </row>
        <row r="17">
          <cell r="B17" t="str">
            <v>01CD03_7</v>
          </cell>
          <cell r="C17" t="str">
            <v>01CD03M002_1</v>
          </cell>
          <cell r="D17" t="str">
            <v>M002</v>
          </cell>
          <cell r="E17" t="str">
            <v>PROVISIONES PARA CONTINGENCIAS</v>
          </cell>
          <cell r="F17" t="str">
            <v>Cumplimiento a los laudos emitidos por la Junta de Conciliación y Arbitraje.</v>
          </cell>
          <cell r="G17">
            <v>0</v>
          </cell>
          <cell r="H17">
            <v>0.2</v>
          </cell>
          <cell r="I17">
            <v>0.4</v>
          </cell>
          <cell r="J17">
            <v>1</v>
          </cell>
          <cell r="K17">
            <v>1</v>
          </cell>
        </row>
        <row r="18">
          <cell r="B18" t="str">
            <v>01CD03_8</v>
          </cell>
          <cell r="C18" t="str">
            <v>01CD03N001_1</v>
          </cell>
          <cell r="D18" t="str">
            <v>N001</v>
          </cell>
          <cell r="E18" t="str">
            <v>CUMPLIMIENTO DE LOS PROGRAMAS DE PROTECCION CIVIL</v>
          </cell>
          <cell r="F18" t="str">
            <v>Implementación e Integración del Programa Interno de Protección Civil del C5 y C2</v>
          </cell>
          <cell r="G18">
            <v>0.25</v>
          </cell>
          <cell r="H18">
            <v>0.5</v>
          </cell>
          <cell r="I18">
            <v>0.75</v>
          </cell>
          <cell r="J18">
            <v>1</v>
          </cell>
          <cell r="K18">
            <v>0.5</v>
          </cell>
        </row>
        <row r="19">
          <cell r="B19" t="str">
            <v>01CD03_9</v>
          </cell>
          <cell r="C19" t="str">
            <v>01CD03N001_2</v>
          </cell>
          <cell r="D19" t="str">
            <v>N001</v>
          </cell>
          <cell r="E19" t="str">
            <v>CUMPLIMIENTO DE LOS PROGRAMAS DE PROTECCION CIVIL</v>
          </cell>
          <cell r="F19" t="str">
            <v>Cursos de capacitación impartidos en materia de Protección Civil a las personas servidoras públicas del C5.</v>
          </cell>
          <cell r="G19">
            <v>0.25</v>
          </cell>
          <cell r="H19">
            <v>0.5</v>
          </cell>
          <cell r="I19">
            <v>0.75</v>
          </cell>
          <cell r="J19">
            <v>1</v>
          </cell>
          <cell r="K19">
            <v>0.5</v>
          </cell>
        </row>
        <row r="20">
          <cell r="B20" t="str">
            <v>01CD06_1</v>
          </cell>
          <cell r="C20" t="str">
            <v>01CD06E005_1</v>
          </cell>
          <cell r="D20" t="str">
            <v>E005</v>
          </cell>
          <cell r="E20" t="str">
            <v>ACCIONES PARA MEJORAR LA GOBERNANZA DIGITAL</v>
          </cell>
          <cell r="F20" t="str">
            <v>Número de nuevos usuarios incrementado en la plataforma Llave CDMX, con el aumento de trámites y servicios en dicha herramienta digital.</v>
          </cell>
          <cell r="G20">
            <v>0.24</v>
          </cell>
          <cell r="H20">
            <v>0.48</v>
          </cell>
          <cell r="I20">
            <v>0.73</v>
          </cell>
          <cell r="J20">
            <v>1</v>
          </cell>
          <cell r="K20">
            <v>0.35</v>
          </cell>
        </row>
        <row r="21">
          <cell r="B21" t="str">
            <v>01CD06_2</v>
          </cell>
          <cell r="C21" t="str">
            <v>01CD06E005_2</v>
          </cell>
          <cell r="D21" t="str">
            <v>E005</v>
          </cell>
          <cell r="E21" t="str">
            <v>ACCIONES PARA MEJORAR LA GOBERNANZA DIGITAL</v>
          </cell>
          <cell r="F21" t="str">
            <v>Servicios de infraestructura tecnológica atendidos.</v>
          </cell>
          <cell r="G21">
            <v>0.24</v>
          </cell>
          <cell r="H21">
            <v>0.48</v>
          </cell>
          <cell r="I21">
            <v>0.73</v>
          </cell>
          <cell r="J21">
            <v>1</v>
          </cell>
          <cell r="K21">
            <v>0.35</v>
          </cell>
        </row>
        <row r="22">
          <cell r="B22" t="str">
            <v>01CD06_3</v>
          </cell>
          <cell r="C22" t="str">
            <v>01CD06E005_3</v>
          </cell>
          <cell r="D22" t="str">
            <v>E005</v>
          </cell>
          <cell r="E22" t="str">
            <v>ACCIONES PARA MEJORAR LA GOBERNANZA DIGITAL</v>
          </cell>
          <cell r="F22" t="str">
            <v>Desarrollo y mantenimiento de servicios de infraestructura tecnológica a las Entidades de la Administración Publica que lo solicitan.</v>
          </cell>
          <cell r="G22">
            <v>0.24</v>
          </cell>
          <cell r="H22">
            <v>0.48</v>
          </cell>
          <cell r="I22">
            <v>0.73</v>
          </cell>
          <cell r="J22">
            <v>1</v>
          </cell>
          <cell r="K22">
            <v>0.3</v>
          </cell>
        </row>
        <row r="23">
          <cell r="B23" t="str">
            <v>01CD06_4</v>
          </cell>
          <cell r="C23" t="str">
            <v>01CD06E157_1</v>
          </cell>
          <cell r="D23" t="str">
            <v>E157</v>
          </cell>
          <cell r="E23" t="str">
            <v>ATENCION Y ORIENTACION TELEFONICA SOBRE TRAMITES Y SERVICIOS</v>
          </cell>
          <cell r="F23" t="str">
            <v>Atención de solicitudes y consulta ciudadanas que se reciben a través del Sistema Unificado de Atención Ciudadana</v>
          </cell>
          <cell r="G23">
            <v>0.25</v>
          </cell>
          <cell r="H23">
            <v>0.5</v>
          </cell>
          <cell r="I23">
            <v>0.75</v>
          </cell>
          <cell r="J23">
            <v>1</v>
          </cell>
          <cell r="K23">
            <v>1</v>
          </cell>
        </row>
        <row r="24">
          <cell r="B24" t="str">
            <v>01CD06_5</v>
          </cell>
          <cell r="C24" t="str">
            <v>01CD06M001_1</v>
          </cell>
          <cell r="D24" t="str">
            <v>M001</v>
          </cell>
          <cell r="E24" t="str">
            <v>ACTIVIDADES DE APOYO ADMINISTRATIVO</v>
          </cell>
          <cell r="F24" t="str">
            <v>Materiales y suministros requeridos para el desempeño de las funciones administrativas de la ADIP.</v>
          </cell>
          <cell r="G24">
            <v>0.15</v>
          </cell>
          <cell r="H24">
            <v>0.35</v>
          </cell>
          <cell r="I24">
            <v>0.75</v>
          </cell>
          <cell r="J24">
            <v>1</v>
          </cell>
          <cell r="K24">
            <v>0.5</v>
          </cell>
        </row>
        <row r="25">
          <cell r="B25" t="str">
            <v>01CD06_6</v>
          </cell>
          <cell r="C25" t="str">
            <v>01CD06M001_2</v>
          </cell>
          <cell r="D25" t="str">
            <v>M001</v>
          </cell>
          <cell r="E25" t="str">
            <v>ACTIVIDADES DE APOYO ADMINISTRATIVO</v>
          </cell>
          <cell r="F25" t="str">
            <v>Servicios generales requeridos para el desempeño de las funciones administrativas de la ADIP.</v>
          </cell>
          <cell r="G25">
            <v>0.15</v>
          </cell>
          <cell r="H25">
            <v>0.35</v>
          </cell>
          <cell r="I25">
            <v>0.75</v>
          </cell>
          <cell r="J25">
            <v>1</v>
          </cell>
          <cell r="K25">
            <v>0.5</v>
          </cell>
        </row>
        <row r="26">
          <cell r="B26" t="str">
            <v>01CD06_7</v>
          </cell>
          <cell r="C26" t="str">
            <v>01CD06M002_1</v>
          </cell>
          <cell r="D26" t="str">
            <v>M002</v>
          </cell>
          <cell r="E26" t="str">
            <v>PROVISIONES PARA CONTINGENCIAS</v>
          </cell>
          <cell r="F26" t="str">
            <v>Atención a las contingencias, acciones penales, demandas, resoluciones judiciales, entre otras, que pueden ser adquiridas por la Agencia Digital de Innovación Publica.</v>
          </cell>
          <cell r="G26">
            <v>0</v>
          </cell>
          <cell r="H26">
            <v>0.25</v>
          </cell>
          <cell r="I26">
            <v>0.4</v>
          </cell>
          <cell r="J26">
            <v>1</v>
          </cell>
          <cell r="K26">
            <v>1</v>
          </cell>
        </row>
        <row r="27">
          <cell r="B27" t="str">
            <v>01CD06_8</v>
          </cell>
          <cell r="C27" t="str">
            <v>01CD06N001_1</v>
          </cell>
          <cell r="D27" t="str">
            <v>N001</v>
          </cell>
          <cell r="E27" t="str">
            <v>CUMPLIMIENTO DE LOS PROGRAMAS DE PROTECCION CIVIL</v>
          </cell>
          <cell r="F27" t="str">
            <v>Personas servidoras públicas de la ADIP capacitadas en materia de protección civil.</v>
          </cell>
          <cell r="G27">
            <v>0.18</v>
          </cell>
          <cell r="H27">
            <v>0.22</v>
          </cell>
          <cell r="I27">
            <v>0.78</v>
          </cell>
          <cell r="J27">
            <v>1</v>
          </cell>
          <cell r="K27">
            <v>0.35</v>
          </cell>
        </row>
        <row r="28">
          <cell r="B28" t="str">
            <v>01CD06_9</v>
          </cell>
          <cell r="C28" t="str">
            <v>01CD06N001_2</v>
          </cell>
          <cell r="D28" t="str">
            <v>N001</v>
          </cell>
          <cell r="E28" t="str">
            <v>CUMPLIMIENTO DE LOS PROGRAMAS DE PROTECCION CIVIL</v>
          </cell>
          <cell r="F28" t="str">
            <v>Dotación de equipo y herramientas de rescate y botiquines de primeros auxilios a los inmuebles de la ADIP.</v>
          </cell>
          <cell r="G28">
            <v>0.18</v>
          </cell>
          <cell r="H28">
            <v>0.22</v>
          </cell>
          <cell r="I28">
            <v>0.78</v>
          </cell>
          <cell r="J28">
            <v>1</v>
          </cell>
          <cell r="K28">
            <v>0.35</v>
          </cell>
        </row>
        <row r="29">
          <cell r="B29" t="str">
            <v>01CD06_10</v>
          </cell>
          <cell r="C29" t="str">
            <v>01CD06N001_3</v>
          </cell>
          <cell r="D29" t="str">
            <v>N001</v>
          </cell>
          <cell r="E29" t="str">
            <v>CUMPLIMIENTO DE LOS PROGRAMAS DE PROTECCION CIVIL</v>
          </cell>
          <cell r="F29" t="str">
            <v>Dotación de señalización de medidas preventivas a los inmuebles de la ADIP.</v>
          </cell>
          <cell r="G29">
            <v>0.18</v>
          </cell>
          <cell r="H29">
            <v>0.22</v>
          </cell>
          <cell r="I29">
            <v>0.78</v>
          </cell>
          <cell r="J29">
            <v>1</v>
          </cell>
          <cell r="K29">
            <v>0.3</v>
          </cell>
        </row>
        <row r="30">
          <cell r="B30" t="str">
            <v>01P0ES_1</v>
          </cell>
          <cell r="C30" t="str">
            <v>01P0ESM001_1</v>
          </cell>
          <cell r="D30" t="str">
            <v>M001</v>
          </cell>
          <cell r="E30" t="str">
            <v>ACTIVIDADES DE APOYO ADMINISTRATIVO</v>
          </cell>
          <cell r="F30" t="str">
            <v>Pago de servicios generales, servicios profesionales, conservación y mantenimiento del inmueble, asi como servicios de difusión.</v>
          </cell>
          <cell r="G30">
            <v>0.25</v>
          </cell>
          <cell r="H30">
            <v>0.5</v>
          </cell>
          <cell r="I30">
            <v>0.75</v>
          </cell>
          <cell r="J30">
            <v>1</v>
          </cell>
          <cell r="K30">
            <v>0.5</v>
          </cell>
        </row>
        <row r="31">
          <cell r="B31" t="str">
            <v>01P0ES_2</v>
          </cell>
          <cell r="C31" t="str">
            <v>01P0ESM001_2</v>
          </cell>
          <cell r="D31" t="str">
            <v>M001</v>
          </cell>
          <cell r="E31" t="str">
            <v>ACTIVIDADES DE APOYO ADMINISTRATIVO</v>
          </cell>
          <cell r="F31" t="str">
            <v>Adquisición de materiales, insumos y suministros requeridos para el desempeño de las actividades administrativas.</v>
          </cell>
          <cell r="G31">
            <v>0.25</v>
          </cell>
          <cell r="H31">
            <v>0.5</v>
          </cell>
          <cell r="I31">
            <v>0.75</v>
          </cell>
          <cell r="J31">
            <v>1</v>
          </cell>
          <cell r="K31">
            <v>0.5</v>
          </cell>
        </row>
        <row r="32">
          <cell r="B32" t="str">
            <v>01P0ES_3</v>
          </cell>
          <cell r="C32" t="str">
            <v>01P0ESM002_1</v>
          </cell>
          <cell r="D32" t="str">
            <v>M002</v>
          </cell>
          <cell r="E32" t="str">
            <v>PROVISIONES PARA CONTINGENCIAS</v>
          </cell>
          <cell r="F32" t="str">
            <v>Cumplimiento a los laudos emitidos conforme a derecho y resolución judicial.</v>
          </cell>
          <cell r="G32">
            <v>0</v>
          </cell>
          <cell r="H32">
            <v>0.2</v>
          </cell>
          <cell r="I32">
            <v>0.8</v>
          </cell>
          <cell r="J32">
            <v>1</v>
          </cell>
          <cell r="K32">
            <v>1</v>
          </cell>
        </row>
        <row r="33">
          <cell r="B33" t="str">
            <v>01P0ES_4</v>
          </cell>
          <cell r="C33" t="str">
            <v>01P0ESN001_1</v>
          </cell>
          <cell r="D33" t="str">
            <v>N001</v>
          </cell>
          <cell r="E33" t="str">
            <v>CUMPLIMIENTO DE LOS PROGRAMAS DE PROTECCION CIVIL</v>
          </cell>
          <cell r="F33" t="str">
            <v>Personas servidoras públicas del FES CDMX capacitadas en materia de protección civil.</v>
          </cell>
          <cell r="G33">
            <v>0</v>
          </cell>
          <cell r="H33">
            <v>0.3</v>
          </cell>
          <cell r="I33">
            <v>0.6</v>
          </cell>
          <cell r="J33">
            <v>1</v>
          </cell>
          <cell r="K33">
            <v>1</v>
          </cell>
        </row>
        <row r="34">
          <cell r="B34" t="str">
            <v>01P0ES_5</v>
          </cell>
          <cell r="C34" t="str">
            <v>01P0ESP054_1</v>
          </cell>
          <cell r="D34" t="str">
            <v>P054</v>
          </cell>
          <cell r="E34" t="str">
            <v>ESTUDIOS DE DESARROLLO ECONOMICO, SOCIAL Y AMBIENTAL</v>
          </cell>
          <cell r="F34" t="str">
            <v>Convenios de colaboración firmados para la realización de estudios o proyectos en la Ciudad de México.</v>
          </cell>
          <cell r="G34">
            <v>0</v>
          </cell>
          <cell r="H34">
            <v>0.5</v>
          </cell>
          <cell r="I34">
            <v>0.9</v>
          </cell>
          <cell r="J34">
            <v>1</v>
          </cell>
          <cell r="K34">
            <v>1</v>
          </cell>
        </row>
        <row r="35">
          <cell r="B35" t="str">
            <v>02C001_1</v>
          </cell>
          <cell r="C35" t="str">
            <v>02C001M001_1</v>
          </cell>
          <cell r="D35" t="str">
            <v>M001</v>
          </cell>
          <cell r="E35" t="str">
            <v>ACTIVIDADES DE APOYO ADMINISTRATIVO</v>
          </cell>
          <cell r="F35" t="str">
            <v>Adquisición de materiales, insumos y suministros requeridos para el desempeño de las actividades administrativas.</v>
          </cell>
          <cell r="G35">
            <v>0.25</v>
          </cell>
          <cell r="H35">
            <v>0.5</v>
          </cell>
          <cell r="I35">
            <v>0.75</v>
          </cell>
          <cell r="J35">
            <v>1</v>
          </cell>
          <cell r="K35">
            <v>0.5</v>
          </cell>
        </row>
        <row r="36">
          <cell r="B36" t="str">
            <v>02C001_2</v>
          </cell>
          <cell r="C36" t="str">
            <v>02C001M001_2</v>
          </cell>
          <cell r="D36" t="str">
            <v>M001</v>
          </cell>
          <cell r="E36" t="str">
            <v>ACTIVIDADES DE APOYO ADMINISTRATIVO</v>
          </cell>
          <cell r="F36" t="str">
            <v>Pago de servicios generales, servicios profesionales, conservación y mantenimiento del inmueble, asi como servicios de difusión.</v>
          </cell>
          <cell r="G36">
            <v>0.25</v>
          </cell>
          <cell r="H36">
            <v>0.5</v>
          </cell>
          <cell r="I36">
            <v>0.75</v>
          </cell>
          <cell r="J36">
            <v>1</v>
          </cell>
          <cell r="K36">
            <v>0.5</v>
          </cell>
        </row>
        <row r="37">
          <cell r="B37" t="str">
            <v>02C001_3</v>
          </cell>
          <cell r="C37" t="str">
            <v>02C001M002_1</v>
          </cell>
          <cell r="D37" t="str">
            <v>M002</v>
          </cell>
          <cell r="E37" t="str">
            <v>PROVISIONES PARA CONTINGENCIAS</v>
          </cell>
          <cell r="F37" t="str">
            <v>Dar cumplimiento a los laudos emitidos por la Junta de Conciliación y Arbitraje.</v>
          </cell>
          <cell r="G37">
            <v>0.25</v>
          </cell>
          <cell r="H37">
            <v>0.5</v>
          </cell>
          <cell r="I37">
            <v>0.75</v>
          </cell>
          <cell r="J37">
            <v>1</v>
          </cell>
          <cell r="K37">
            <v>1</v>
          </cell>
        </row>
        <row r="38">
          <cell r="B38" t="str">
            <v>02C001_4</v>
          </cell>
          <cell r="C38" t="str">
            <v>02C001N001_1</v>
          </cell>
          <cell r="D38" t="str">
            <v>N001</v>
          </cell>
          <cell r="E38" t="str">
            <v>CUMPLIMIENTO DE LOS PROGRAMAS DE PROTECCION CIVIL</v>
          </cell>
          <cell r="F38" t="str">
            <v>Implementar señalética, realizar simulacros y capacitar en materia de protección civil a las personas servidoras públicas de la Secretaria de Gobierno.</v>
          </cell>
          <cell r="G38">
            <v>0.25</v>
          </cell>
          <cell r="H38">
            <v>0.5</v>
          </cell>
          <cell r="I38">
            <v>0.75</v>
          </cell>
          <cell r="J38">
            <v>1</v>
          </cell>
          <cell r="K38">
            <v>1</v>
          </cell>
        </row>
        <row r="39">
          <cell r="B39" t="str">
            <v>02C001_5</v>
          </cell>
          <cell r="C39" t="str">
            <v>02C001P055_1</v>
          </cell>
          <cell r="D39" t="str">
            <v>P055</v>
          </cell>
          <cell r="E39" t="str">
            <v>COORDINACION GENERAL DE GOBIERNO</v>
          </cell>
          <cell r="F39" t="str">
            <v>Acciones de regulación, atención y seguimiento para el aprovechamiento del uso del espacio publico</v>
          </cell>
          <cell r="G39">
            <v>0.25</v>
          </cell>
          <cell r="H39">
            <v>0.5</v>
          </cell>
          <cell r="I39">
            <v>0.75</v>
          </cell>
          <cell r="J39">
            <v>1</v>
          </cell>
          <cell r="K39">
            <v>0.25</v>
          </cell>
        </row>
        <row r="40">
          <cell r="B40" t="str">
            <v>02C001_6</v>
          </cell>
          <cell r="C40" t="str">
            <v>02C001P055_2</v>
          </cell>
          <cell r="D40" t="str">
            <v>P055</v>
          </cell>
          <cell r="E40" t="str">
            <v>COORDINACION GENERAL DE GOBIERNO</v>
          </cell>
          <cell r="F40" t="str">
            <v>Monitoreos y/o recorridos en distintos espacios públicos, para prevenir y atender cualquier incidencia y/o estar en la posibilidad de brindar la atención procedente.</v>
          </cell>
          <cell r="G40">
            <v>0.25</v>
          </cell>
          <cell r="H40">
            <v>0.5</v>
          </cell>
          <cell r="I40">
            <v>0.75</v>
          </cell>
          <cell r="J40">
            <v>1</v>
          </cell>
          <cell r="K40">
            <v>0.25</v>
          </cell>
        </row>
        <row r="41">
          <cell r="B41" t="str">
            <v>02C001_7</v>
          </cell>
          <cell r="C41" t="str">
            <v>02C001P055_3</v>
          </cell>
          <cell r="D41" t="str">
            <v>P055</v>
          </cell>
          <cell r="E41" t="str">
            <v>COORDINACION GENERAL DE GOBIERNO</v>
          </cell>
          <cell r="F41" t="str">
            <v>Planear y ejecutar mesas de trabajo y/o reuniones interinstitucionales y/o atenciones ciudadanas con diversas dependencias para atender la demanda ciudadana, individual y/o grupal.</v>
          </cell>
          <cell r="G41">
            <v>0.25</v>
          </cell>
          <cell r="H41">
            <v>0.5</v>
          </cell>
          <cell r="I41">
            <v>0.75</v>
          </cell>
          <cell r="J41">
            <v>1</v>
          </cell>
          <cell r="K41">
            <v>0.25</v>
          </cell>
        </row>
        <row r="42">
          <cell r="B42" t="str">
            <v>02C001_8</v>
          </cell>
          <cell r="C42" t="str">
            <v>02C001P055_4</v>
          </cell>
          <cell r="D42" t="str">
            <v>P055</v>
          </cell>
          <cell r="E42" t="str">
            <v>COORDINACION GENERAL DE GOBIERNO</v>
          </cell>
          <cell r="F42" t="str">
            <v>Llevar a cabo acciones en materia agraria</v>
          </cell>
          <cell r="G42">
            <v>0.25</v>
          </cell>
          <cell r="H42">
            <v>0.5</v>
          </cell>
          <cell r="I42">
            <v>0.75</v>
          </cell>
          <cell r="J42">
            <v>1</v>
          </cell>
          <cell r="K42">
            <v>0.25</v>
          </cell>
        </row>
        <row r="43">
          <cell r="B43" t="str">
            <v>02C001_9</v>
          </cell>
          <cell r="C43" t="str">
            <v>02C001S005_1</v>
          </cell>
          <cell r="D43" t="str">
            <v>S005</v>
          </cell>
          <cell r="E43" t="str">
            <v>ATENCION PRIORITARIA A PERSONAS EGRESADAS DEL SISTEMA DE JUSTICIA PENAL</v>
          </cell>
          <cell r="F43" t="str">
            <v>Entrega de kits con artículos de higiene personal, vestimenta y una tarjeta de transporte para personas egresadas del sistema de justicia penal que pertenecen a un grupo de atención prioritaria.</v>
          </cell>
          <cell r="G43">
            <v>0.2</v>
          </cell>
          <cell r="H43">
            <v>0.5</v>
          </cell>
          <cell r="I43">
            <v>0.75</v>
          </cell>
          <cell r="J43">
            <v>1</v>
          </cell>
          <cell r="K43">
            <v>0.5</v>
          </cell>
        </row>
        <row r="44">
          <cell r="B44" t="str">
            <v>02C001_10</v>
          </cell>
          <cell r="C44" t="str">
            <v>02C001S005_2</v>
          </cell>
          <cell r="D44" t="str">
            <v>S005</v>
          </cell>
          <cell r="E44" t="str">
            <v>ATENCION PRIORITARIA A PERSONAS EGRESADAS DEL SISTEMA DE JUSTICIA PENAL</v>
          </cell>
          <cell r="F44" t="str">
            <v>Convenios de colaboración con empresas socialmente responsables, asociaciones de la sociedad civil, dependencias públicas y/o organizaciones no gubernamentales para ofrecer capacitación a personas egresadas del sistema de justicia penal de la Ciudad de México.</v>
          </cell>
          <cell r="G44">
            <v>0.2</v>
          </cell>
          <cell r="H44">
            <v>0.5</v>
          </cell>
          <cell r="I44">
            <v>0.75</v>
          </cell>
          <cell r="J44">
            <v>1</v>
          </cell>
          <cell r="K44">
            <v>0.2</v>
          </cell>
        </row>
        <row r="45">
          <cell r="B45" t="str">
            <v>02C001_11</v>
          </cell>
          <cell r="C45" t="str">
            <v>02C001S005_3</v>
          </cell>
          <cell r="D45" t="str">
            <v>S005</v>
          </cell>
          <cell r="E45" t="str">
            <v>ATENCION PRIORITARIA A PERSONAS EGRESADAS DEL SISTEMA DE JUSTICIA PENAL</v>
          </cell>
          <cell r="F45" t="str">
            <v>Entrega de apoyos monetarios para la realización de prácticas laborales en empresas participantes en el programa.</v>
          </cell>
          <cell r="G45">
            <v>0.2</v>
          </cell>
          <cell r="H45">
            <v>0.5</v>
          </cell>
          <cell r="I45">
            <v>0.75</v>
          </cell>
          <cell r="J45">
            <v>1</v>
          </cell>
          <cell r="K45">
            <v>0.3</v>
          </cell>
        </row>
        <row r="46">
          <cell r="B46" t="str">
            <v>02C001_12</v>
          </cell>
          <cell r="C46" t="str">
            <v>02C001U019_1</v>
          </cell>
          <cell r="D46" t="str">
            <v>U019</v>
          </cell>
          <cell r="E46" t="str">
            <v>SI AL DESARME, SI A LA PAZ</v>
          </cell>
          <cell r="F46" t="str">
            <v>Canje de armas de fuego entregadas por las y los ciudadanos de manera voluntaria por apoyos económicos.</v>
          </cell>
          <cell r="G46">
            <v>0.1</v>
          </cell>
          <cell r="H46">
            <v>0.3</v>
          </cell>
          <cell r="I46">
            <v>0.6</v>
          </cell>
          <cell r="J46">
            <v>1</v>
          </cell>
          <cell r="K46">
            <v>1</v>
          </cell>
        </row>
        <row r="47">
          <cell r="B47" t="str">
            <v>02CD01_1</v>
          </cell>
          <cell r="C47" t="str">
            <v>02CD01E185_1</v>
          </cell>
          <cell r="D47" t="str">
            <v>E185</v>
          </cell>
          <cell r="E47" t="str">
            <v>GOBIERNO Y ATENCION CIUDADANA</v>
          </cell>
          <cell r="F47" t="str">
            <v>Retiro de objetos que restrinjan o limiten total o parcialmente el libre tránsito peatonal o vehicular</v>
          </cell>
          <cell r="G47">
            <v>0.25</v>
          </cell>
          <cell r="H47">
            <v>0.5</v>
          </cell>
          <cell r="I47">
            <v>0.75</v>
          </cell>
          <cell r="J47">
            <v>1</v>
          </cell>
          <cell r="K47">
            <v>0.125</v>
          </cell>
        </row>
        <row r="48">
          <cell r="B48" t="str">
            <v>02CD01_2</v>
          </cell>
          <cell r="C48" t="str">
            <v>02CD01E185_2</v>
          </cell>
          <cell r="D48" t="str">
            <v>E185</v>
          </cell>
          <cell r="E48" t="str">
            <v>GOBIERNO Y ATENCION CIUDADANA</v>
          </cell>
          <cell r="F48" t="str">
            <v>Recuperación de espacios públicos.</v>
          </cell>
          <cell r="G48">
            <v>0.25</v>
          </cell>
          <cell r="H48">
            <v>0.5</v>
          </cell>
          <cell r="I48">
            <v>0.75</v>
          </cell>
          <cell r="J48">
            <v>1</v>
          </cell>
          <cell r="K48">
            <v>0.125</v>
          </cell>
        </row>
        <row r="49">
          <cell r="B49" t="str">
            <v>02CD01_3</v>
          </cell>
          <cell r="C49" t="str">
            <v>02CD01E185_3</v>
          </cell>
          <cell r="D49" t="str">
            <v>E185</v>
          </cell>
          <cell r="E49" t="str">
            <v>GOBIERNO Y ATENCION CIUDADANA</v>
          </cell>
          <cell r="F49" t="str">
            <v>Atención y seguimiento de Juicios laborales, mercantiles y civiles.</v>
          </cell>
          <cell r="G49">
            <v>0.25</v>
          </cell>
          <cell r="H49">
            <v>0.5</v>
          </cell>
          <cell r="I49">
            <v>0.75</v>
          </cell>
          <cell r="J49">
            <v>1</v>
          </cell>
          <cell r="K49">
            <v>0.125</v>
          </cell>
        </row>
        <row r="50">
          <cell r="B50" t="str">
            <v>02CD01_4</v>
          </cell>
          <cell r="C50" t="str">
            <v>02CD01E185_4</v>
          </cell>
          <cell r="D50" t="str">
            <v>E185</v>
          </cell>
          <cell r="E50" t="str">
            <v>GOBIERNO Y ATENCION CIUDADANA</v>
          </cell>
          <cell r="F50" t="str">
            <v>Publicación, seguimiento, monitoreo, análisis y difusión de eventos, programas, avances, comunicados, boletines y notas informativas en redes sociales, prensa, radio, televisión, portales, asi como de servicios de Impresión (15,000 acciones).</v>
          </cell>
          <cell r="G50">
            <v>0.25</v>
          </cell>
          <cell r="H50">
            <v>0.5</v>
          </cell>
          <cell r="I50">
            <v>0.75</v>
          </cell>
          <cell r="J50">
            <v>1</v>
          </cell>
          <cell r="K50">
            <v>0.125</v>
          </cell>
        </row>
        <row r="51">
          <cell r="B51" t="str">
            <v>02CD01_5</v>
          </cell>
          <cell r="C51" t="str">
            <v>02CD01E185_5</v>
          </cell>
          <cell r="D51" t="str">
            <v>E185</v>
          </cell>
          <cell r="E51" t="str">
            <v>GOBIERNO Y ATENCION CIUDADANA</v>
          </cell>
          <cell r="F51" t="str">
            <v>Atención a las demandas ciudadanas captadas por medio de las audiencias públicas que atiende la alcaldesa (Miércoles Ciudadano y Tu Aliada en tu Colonia)</v>
          </cell>
          <cell r="G51">
            <v>0.25</v>
          </cell>
          <cell r="H51">
            <v>0.5</v>
          </cell>
          <cell r="I51">
            <v>0.75</v>
          </cell>
          <cell r="J51">
            <v>1</v>
          </cell>
          <cell r="K51">
            <v>0.125</v>
          </cell>
        </row>
        <row r="52">
          <cell r="B52" t="str">
            <v>02CD01_6</v>
          </cell>
          <cell r="C52" t="str">
            <v>02CD01E185_6</v>
          </cell>
          <cell r="D52" t="str">
            <v>E185</v>
          </cell>
          <cell r="E52" t="str">
            <v>GOBIERNO Y ATENCION CIUDADANA</v>
          </cell>
          <cell r="F52" t="str">
            <v>Coordinación y participación en reuniones y audiencias procedentes de la actividad propia de la Jefatura de Oficina de la Alcaldía.</v>
          </cell>
          <cell r="G52">
            <v>0.25</v>
          </cell>
          <cell r="H52">
            <v>0.5</v>
          </cell>
          <cell r="I52">
            <v>0.75</v>
          </cell>
          <cell r="J52">
            <v>1</v>
          </cell>
          <cell r="K52">
            <v>0.125</v>
          </cell>
        </row>
        <row r="53">
          <cell r="B53" t="str">
            <v>02CD01_7</v>
          </cell>
          <cell r="C53" t="str">
            <v>02CD01E185_7</v>
          </cell>
          <cell r="D53" t="str">
            <v>E185</v>
          </cell>
          <cell r="E53" t="str">
            <v>GOBIERNO Y ATENCION CIUDADANA</v>
          </cell>
          <cell r="F53" t="str">
            <v>Seguimiento y gestión de la demanda ciudadana ingresada en el Sistema Unificado de Atención Ciudadana (SUAC), y mediante el Sistema Informático de la Ventanilla Única de Tramites y que son turnados a las diferentes áreas operativas.</v>
          </cell>
          <cell r="G53">
            <v>0.25</v>
          </cell>
          <cell r="H53">
            <v>0.5</v>
          </cell>
          <cell r="I53">
            <v>0.75</v>
          </cell>
          <cell r="J53">
            <v>1</v>
          </cell>
          <cell r="K53">
            <v>0.125</v>
          </cell>
        </row>
        <row r="54">
          <cell r="B54" t="str">
            <v>02CD01_8</v>
          </cell>
          <cell r="C54" t="str">
            <v>02CD01E185_8</v>
          </cell>
          <cell r="D54" t="str">
            <v>E185</v>
          </cell>
          <cell r="E54" t="str">
            <v>GOBIERNO Y ATENCION CIUDADANA</v>
          </cell>
          <cell r="F54" t="str">
            <v>Atención, gestión y seguimiento a las obligaciones y solicitudes de información de transparencia, previstas en la Ley de Transparencia, Acceso a la Información Publica, y Rendición de Cuentas de la CDMX a través del Sistema de Portales de Obligaciones de Transparencia (SIPOT).</v>
          </cell>
          <cell r="G54">
            <v>0.25</v>
          </cell>
          <cell r="H54">
            <v>0.5</v>
          </cell>
          <cell r="I54">
            <v>0.75</v>
          </cell>
          <cell r="J54">
            <v>1</v>
          </cell>
          <cell r="K54">
            <v>0.125</v>
          </cell>
        </row>
        <row r="55">
          <cell r="B55" t="str">
            <v>02CD01_9</v>
          </cell>
          <cell r="C55" t="str">
            <v>02CD01E186_1</v>
          </cell>
          <cell r="D55" t="str">
            <v>E186</v>
          </cell>
          <cell r="E55" t="str">
            <v>SEGURIDAD EN ALCALDIAS</v>
          </cell>
          <cell r="F55" t="str">
            <v>Acciones de proximidad y acompañamientos bancarios para protección y seguridad</v>
          </cell>
          <cell r="G55">
            <v>0.25</v>
          </cell>
          <cell r="H55">
            <v>0.5</v>
          </cell>
          <cell r="I55">
            <v>0.75</v>
          </cell>
          <cell r="J55">
            <v>1</v>
          </cell>
          <cell r="K55">
            <v>0.2</v>
          </cell>
        </row>
        <row r="56">
          <cell r="B56" t="str">
            <v>02CD01_10</v>
          </cell>
          <cell r="C56" t="str">
            <v>02CD01E186_2</v>
          </cell>
          <cell r="D56" t="str">
            <v>E186</v>
          </cell>
          <cell r="E56" t="str">
            <v>SEGURIDAD EN ALCALDIAS</v>
          </cell>
          <cell r="F56" t="str">
            <v>Atención a solicitudes por parte de la Fiscalía General de Justicia (FGJ)</v>
          </cell>
          <cell r="G56">
            <v>0.25</v>
          </cell>
          <cell r="H56">
            <v>0.5</v>
          </cell>
          <cell r="I56">
            <v>0.75</v>
          </cell>
          <cell r="J56">
            <v>1</v>
          </cell>
          <cell r="K56">
            <v>0.16</v>
          </cell>
        </row>
        <row r="57">
          <cell r="B57" t="str">
            <v>02CD01_11</v>
          </cell>
          <cell r="C57" t="str">
            <v>02CD01E186_3</v>
          </cell>
          <cell r="D57" t="str">
            <v>E186</v>
          </cell>
          <cell r="E57" t="str">
            <v>SEGURIDAD EN ALCALDIAS</v>
          </cell>
          <cell r="F57" t="str">
            <v>Monitoreo y atención de solicitudes de videos imágenes de las cámaras de videovigilancia enlazadas al C2 (Base Plata) con su respectiva cadena de custodia</v>
          </cell>
          <cell r="G57">
            <v>0.25</v>
          </cell>
          <cell r="H57">
            <v>0.5</v>
          </cell>
          <cell r="I57">
            <v>0.75</v>
          </cell>
          <cell r="J57">
            <v>1</v>
          </cell>
          <cell r="K57">
            <v>0.16</v>
          </cell>
        </row>
        <row r="58">
          <cell r="B58" t="str">
            <v>02CD01_12</v>
          </cell>
          <cell r="C58" t="str">
            <v>02CD01E186_4</v>
          </cell>
          <cell r="D58" t="str">
            <v>E186</v>
          </cell>
          <cell r="E58" t="str">
            <v>SEGURIDAD EN ALCALDIAS</v>
          </cell>
          <cell r="F58" t="str">
            <v>Recorridos de Patrullaje y operativos con otras instancias de gobierno y de seguridad en materia de prevención y disminución de la comisión del delito</v>
          </cell>
          <cell r="G58">
            <v>0.25</v>
          </cell>
          <cell r="H58">
            <v>0.5</v>
          </cell>
          <cell r="I58">
            <v>0.75</v>
          </cell>
          <cell r="J58">
            <v>1</v>
          </cell>
          <cell r="K58">
            <v>0.16</v>
          </cell>
        </row>
        <row r="59">
          <cell r="B59" t="str">
            <v>02CD01_13</v>
          </cell>
          <cell r="C59" t="str">
            <v>02CD01E186_5</v>
          </cell>
          <cell r="D59" t="str">
            <v>E186</v>
          </cell>
          <cell r="E59" t="str">
            <v>SEGURIDAD EN ALCALDIAS</v>
          </cell>
          <cell r="F59" t="str">
            <v>Mapeo de zonas geográficas con mayor índice delictivo a efecto de tomar medidas preventivas necesarias y generar programas que coadyuven a la prevención del delito</v>
          </cell>
          <cell r="G59">
            <v>0.25</v>
          </cell>
          <cell r="H59">
            <v>0.5</v>
          </cell>
          <cell r="I59">
            <v>0.75</v>
          </cell>
          <cell r="J59">
            <v>1</v>
          </cell>
          <cell r="K59">
            <v>0.16</v>
          </cell>
        </row>
        <row r="60">
          <cell r="B60" t="str">
            <v>02CD01_14</v>
          </cell>
          <cell r="C60" t="str">
            <v>02CD01E186_6</v>
          </cell>
          <cell r="D60" t="str">
            <v>E186</v>
          </cell>
          <cell r="E60" t="str">
            <v>SEGURIDAD EN ALCALDIAS</v>
          </cell>
          <cell r="F60" t="str">
            <v>Brindar atención y seguimiento a las peticiones que ingresa la ciudadanía a través de la plataforma del sistema unificado de atención ciudadana en materia de seguridad y vialidad</v>
          </cell>
          <cell r="G60">
            <v>0.25</v>
          </cell>
          <cell r="H60">
            <v>0.5</v>
          </cell>
          <cell r="I60">
            <v>0.75</v>
          </cell>
          <cell r="J60">
            <v>1</v>
          </cell>
          <cell r="K60">
            <v>0.16</v>
          </cell>
        </row>
        <row r="61">
          <cell r="B61" t="str">
            <v>02CD01_15</v>
          </cell>
          <cell r="C61" t="str">
            <v>02CD01E187_1</v>
          </cell>
          <cell r="D61" t="str">
            <v>E187</v>
          </cell>
          <cell r="E61" t="str">
            <v>SERVICIOS PUBLICOS</v>
          </cell>
          <cell r="F61" t="str">
            <v>Retiro de basura de uso domiciliario y de origen urbano, asi como de los residuos sólidos de la construcción que se genera en tiraderos clandestinos</v>
          </cell>
          <cell r="G61">
            <v>0.25</v>
          </cell>
          <cell r="H61">
            <v>0.5</v>
          </cell>
          <cell r="I61">
            <v>0.75</v>
          </cell>
          <cell r="J61">
            <v>1</v>
          </cell>
          <cell r="K61">
            <v>0.125</v>
          </cell>
        </row>
        <row r="62">
          <cell r="B62" t="str">
            <v>02CD01_16</v>
          </cell>
          <cell r="C62" t="str">
            <v>02CD01E187_2</v>
          </cell>
          <cell r="D62" t="str">
            <v>E187</v>
          </cell>
          <cell r="E62" t="str">
            <v>SERVICIOS PUBLICOS</v>
          </cell>
          <cell r="F62" t="str">
            <v>Transformación, distribución y aplicación de residuos sólidos orgánicos en composta</v>
          </cell>
          <cell r="G62">
            <v>0.25</v>
          </cell>
          <cell r="H62">
            <v>0.5</v>
          </cell>
          <cell r="I62">
            <v>0.75</v>
          </cell>
          <cell r="J62">
            <v>1</v>
          </cell>
          <cell r="K62">
            <v>0.125</v>
          </cell>
        </row>
        <row r="63">
          <cell r="B63" t="str">
            <v>02CD01_17</v>
          </cell>
          <cell r="C63" t="str">
            <v>02CD01E187_3</v>
          </cell>
          <cell r="D63" t="str">
            <v>E187</v>
          </cell>
          <cell r="E63" t="str">
            <v>SERVICIOS PUBLICOS</v>
          </cell>
          <cell r="F63" t="str">
            <v>Plantación de árboles y arbustos en las zonas de la alcaldía que son consideradas suelo de conservación</v>
          </cell>
          <cell r="G63">
            <v>0.25</v>
          </cell>
          <cell r="H63">
            <v>0.5</v>
          </cell>
          <cell r="I63">
            <v>0.75</v>
          </cell>
          <cell r="J63">
            <v>1</v>
          </cell>
          <cell r="K63">
            <v>0.125</v>
          </cell>
        </row>
        <row r="64">
          <cell r="B64" t="str">
            <v>02CD01_18</v>
          </cell>
          <cell r="C64" t="str">
            <v>02CD01E187_4</v>
          </cell>
          <cell r="D64" t="str">
            <v>E187</v>
          </cell>
          <cell r="E64" t="str">
            <v>SERVICIOS PUBLICOS</v>
          </cell>
          <cell r="F64" t="str">
            <v>Servicios de cremación, inhumación, exhumación y reinhumación</v>
          </cell>
          <cell r="G64">
            <v>0.25</v>
          </cell>
          <cell r="H64">
            <v>0.5</v>
          </cell>
          <cell r="I64">
            <v>0.75</v>
          </cell>
          <cell r="J64">
            <v>1</v>
          </cell>
          <cell r="K64">
            <v>0.125</v>
          </cell>
        </row>
        <row r="65">
          <cell r="B65" t="str">
            <v>02CD01_19</v>
          </cell>
          <cell r="C65" t="str">
            <v>02CD01E187_5</v>
          </cell>
          <cell r="D65" t="str">
            <v>E187</v>
          </cell>
          <cell r="E65" t="str">
            <v>SERVICIOS PUBLICOS</v>
          </cell>
          <cell r="F65" t="str">
            <v>Servicios y mantenimiento en materia de limpieza, pintura, barrido, poda de árboles y plantas, limpieza de piletas, y de fosas en lotes y corredores de los panteones públicos</v>
          </cell>
          <cell r="G65">
            <v>0.25</v>
          </cell>
          <cell r="H65">
            <v>0.5</v>
          </cell>
          <cell r="I65">
            <v>0.75</v>
          </cell>
          <cell r="J65">
            <v>1</v>
          </cell>
          <cell r="K65">
            <v>0.125</v>
          </cell>
        </row>
        <row r="66">
          <cell r="B66" t="str">
            <v>02CD01_20</v>
          </cell>
          <cell r="C66" t="str">
            <v>02CD01E187_6</v>
          </cell>
          <cell r="D66" t="str">
            <v>E187</v>
          </cell>
          <cell r="E66" t="str">
            <v>SERVICIOS PUBLICOS</v>
          </cell>
          <cell r="F66" t="str">
            <v>Digitalización de archivos que obran en los cementerios de la Alcaldía Álvaro Obregón</v>
          </cell>
          <cell r="G66">
            <v>0.25</v>
          </cell>
          <cell r="H66">
            <v>0.5</v>
          </cell>
          <cell r="I66">
            <v>0.75</v>
          </cell>
          <cell r="J66">
            <v>1</v>
          </cell>
          <cell r="K66">
            <v>0.125</v>
          </cell>
        </row>
        <row r="67">
          <cell r="B67" t="str">
            <v>02CD01_21</v>
          </cell>
          <cell r="C67" t="str">
            <v>02CD01E187_7</v>
          </cell>
          <cell r="D67" t="str">
            <v>E187</v>
          </cell>
          <cell r="E67" t="str">
            <v>SERVICIOS PUBLICOS</v>
          </cell>
          <cell r="F67" t="str">
            <v>Apoyos económicos a los beneficiarios del programa social que se encuentran en condiciones de vulnerabilidad de ingreso, los cuales son facilitadores de servicios y realizan diversas actividades en beneficio de la comunidad</v>
          </cell>
          <cell r="G67">
            <v>0.25</v>
          </cell>
          <cell r="H67">
            <v>0.5</v>
          </cell>
          <cell r="I67">
            <v>0.75</v>
          </cell>
          <cell r="J67">
            <v>1</v>
          </cell>
          <cell r="K67">
            <v>0.125</v>
          </cell>
        </row>
        <row r="68">
          <cell r="B68" t="str">
            <v>02CD01_22</v>
          </cell>
          <cell r="C68" t="str">
            <v>02CD01E187_8</v>
          </cell>
          <cell r="D68" t="str">
            <v>E187</v>
          </cell>
          <cell r="E68" t="str">
            <v>SERVICIOS PUBLICOS</v>
          </cell>
          <cell r="F68" t="str">
            <v>Apoyos económicos a cuadrillas de facilitadores temporales para el mejoramiento en espacios públicos por medio de trabajos de albañilería de forma conjunta entre ciudadanos y los beneficiarios del programa social</v>
          </cell>
          <cell r="G68">
            <v>0.25</v>
          </cell>
          <cell r="H68">
            <v>0.5</v>
          </cell>
          <cell r="I68">
            <v>0.75</v>
          </cell>
          <cell r="J68">
            <v>1</v>
          </cell>
          <cell r="K68">
            <v>0.125</v>
          </cell>
        </row>
        <row r="69">
          <cell r="B69" t="str">
            <v>02CD01_23</v>
          </cell>
          <cell r="C69" t="str">
            <v>02CD01E188_1</v>
          </cell>
          <cell r="D69" t="str">
            <v>E188</v>
          </cell>
          <cell r="E69" t="str">
            <v>EDUCACION, CULTURA, DEPORTE Y RECREACION</v>
          </cell>
          <cell r="F69" t="str">
            <v>Torneos deportivos, mega eventos deportivos y torneos de diversas disciplinas y conformación de las selecciones representativas de la Alcaldía</v>
          </cell>
          <cell r="G69">
            <v>0.25</v>
          </cell>
          <cell r="H69">
            <v>0.5</v>
          </cell>
          <cell r="I69">
            <v>0.75</v>
          </cell>
          <cell r="J69">
            <v>1</v>
          </cell>
          <cell r="K69">
            <v>0.1</v>
          </cell>
        </row>
        <row r="70">
          <cell r="B70" t="str">
            <v>02CD01_24</v>
          </cell>
          <cell r="C70" t="str">
            <v>02CD01E188_2</v>
          </cell>
          <cell r="D70" t="str">
            <v>E188</v>
          </cell>
          <cell r="E70" t="str">
            <v>EDUCACION, CULTURA, DEPORTE Y RECREACION</v>
          </cell>
          <cell r="F70" t="str">
            <v>Activaciones físicas, capacitación y certificaciones de entrenadores físicos preparación y capacitación para atletas de alto rendimiento y talleres nutricionales y de hábitos deportivos</v>
          </cell>
          <cell r="G70">
            <v>0.25</v>
          </cell>
          <cell r="H70">
            <v>0.5</v>
          </cell>
          <cell r="I70">
            <v>0.75</v>
          </cell>
          <cell r="J70">
            <v>1</v>
          </cell>
          <cell r="K70">
            <v>0.1</v>
          </cell>
        </row>
        <row r="71">
          <cell r="B71" t="str">
            <v>02CD01_25</v>
          </cell>
          <cell r="C71" t="str">
            <v>02CD01E188_3</v>
          </cell>
          <cell r="D71" t="str">
            <v>E188</v>
          </cell>
          <cell r="E71" t="str">
            <v>EDUCACION, CULTURA, DEPORTE Y RECREACION</v>
          </cell>
          <cell r="F71" t="str">
            <v>Mantenimiento, equipamiento, conservación, reparación y creación de nuevos espacios deportivos enfocados a el desarrollo deportivo de la Alcaldía</v>
          </cell>
          <cell r="G71">
            <v>0.25</v>
          </cell>
          <cell r="H71">
            <v>0.5</v>
          </cell>
          <cell r="I71">
            <v>0.75</v>
          </cell>
          <cell r="J71">
            <v>1</v>
          </cell>
          <cell r="K71">
            <v>0.1</v>
          </cell>
        </row>
        <row r="72">
          <cell r="B72" t="str">
            <v>02CD01_26</v>
          </cell>
          <cell r="C72" t="str">
            <v>02CD01E188_4</v>
          </cell>
          <cell r="D72" t="str">
            <v>E188</v>
          </cell>
          <cell r="E72" t="str">
            <v>EDUCACION, CULTURA, DEPORTE Y RECREACION</v>
          </cell>
          <cell r="F72" t="str">
            <v>Actividades culturales, deportivas, educativas y recreativas en los Centros de Desarrollo Comunitario</v>
          </cell>
          <cell r="G72">
            <v>0.25</v>
          </cell>
          <cell r="H72">
            <v>0.5</v>
          </cell>
          <cell r="I72">
            <v>0.75</v>
          </cell>
          <cell r="J72">
            <v>1</v>
          </cell>
          <cell r="K72">
            <v>0.1</v>
          </cell>
        </row>
        <row r="73">
          <cell r="B73" t="str">
            <v>02CD01_27</v>
          </cell>
          <cell r="C73" t="str">
            <v>02CD01E188_5</v>
          </cell>
          <cell r="D73" t="str">
            <v>E188</v>
          </cell>
          <cell r="E73" t="str">
            <v>EDUCACION, CULTURA, DEPORTE Y RECREACION</v>
          </cell>
          <cell r="F73" t="str">
            <v>Exposiciones, talleres de sensibilización, proyectos de turismo cultural, espacios de interpretación del patrimonio, publicaciones, ferias, ceremonias cívicas, conferencias y foros</v>
          </cell>
          <cell r="G73">
            <v>0.25</v>
          </cell>
          <cell r="H73">
            <v>0.5</v>
          </cell>
          <cell r="I73">
            <v>0.75</v>
          </cell>
          <cell r="J73">
            <v>1</v>
          </cell>
          <cell r="K73">
            <v>0.1</v>
          </cell>
        </row>
        <row r="74">
          <cell r="B74" t="str">
            <v>02CD01_28</v>
          </cell>
          <cell r="C74" t="str">
            <v>02CD01E188_6</v>
          </cell>
          <cell r="D74" t="str">
            <v>E188</v>
          </cell>
          <cell r="E74" t="str">
            <v>EDUCACION, CULTURA, DEPORTE Y RECREACION</v>
          </cell>
          <cell r="F74" t="str">
            <v>Talleres de danza, teatro, dibujo y pintura, escritura y fomento a la lectura, conciertos, espectáculos de artes escénicas, exposiciones de artes visuales, arte en espacios públicos, conformación de grupos y colectivos artísticos</v>
          </cell>
          <cell r="G74">
            <v>0.25</v>
          </cell>
          <cell r="H74">
            <v>0.5</v>
          </cell>
          <cell r="I74">
            <v>0.75</v>
          </cell>
          <cell r="J74">
            <v>1</v>
          </cell>
          <cell r="K74">
            <v>0.1</v>
          </cell>
        </row>
        <row r="75">
          <cell r="B75" t="str">
            <v>02CD01_29</v>
          </cell>
          <cell r="C75" t="str">
            <v>02CD01E188_7</v>
          </cell>
          <cell r="D75" t="str">
            <v>E188</v>
          </cell>
          <cell r="E75" t="str">
            <v>EDUCACION, CULTURA, DEPORTE Y RECREACION</v>
          </cell>
          <cell r="F75" t="str">
            <v>Atenciones de activación física, artísticas, culturales, sociales y recreativas en las 9 casas de adulto mayor y jornadas en las diferentes colonias pertenecientes a la Alcaldía</v>
          </cell>
          <cell r="G75">
            <v>0.25</v>
          </cell>
          <cell r="H75">
            <v>0.5</v>
          </cell>
          <cell r="I75">
            <v>0.75</v>
          </cell>
          <cell r="J75">
            <v>1</v>
          </cell>
          <cell r="K75">
            <v>0.1</v>
          </cell>
        </row>
        <row r="76">
          <cell r="B76" t="str">
            <v>02CD01_30</v>
          </cell>
          <cell r="C76" t="str">
            <v>02CD01E188_8</v>
          </cell>
          <cell r="D76" t="str">
            <v>E188</v>
          </cell>
          <cell r="E76" t="str">
            <v>EDUCACION, CULTURA, DEPORTE Y RECREACION</v>
          </cell>
          <cell r="F76" t="str">
            <v>Entrega de Apoyos económicos a personas facilitadoras de servicios</v>
          </cell>
          <cell r="G76">
            <v>0.25</v>
          </cell>
          <cell r="H76">
            <v>0.5</v>
          </cell>
          <cell r="I76">
            <v>0.75</v>
          </cell>
          <cell r="J76">
            <v>1</v>
          </cell>
          <cell r="K76">
            <v>0.1</v>
          </cell>
        </row>
        <row r="77">
          <cell r="B77" t="str">
            <v>02CD01_31</v>
          </cell>
          <cell r="C77" t="str">
            <v>02CD01E188_9</v>
          </cell>
          <cell r="D77" t="str">
            <v>E188</v>
          </cell>
          <cell r="E77" t="str">
            <v>EDUCACION, CULTURA, DEPORTE Y RECREACION</v>
          </cell>
          <cell r="F77" t="str">
            <v>Entrega de 15,000 útiles escolares y mochilas a niñas y niños de educación básica de la alcaldía Álvaro Obregón.</v>
          </cell>
          <cell r="G77">
            <v>0.25</v>
          </cell>
          <cell r="H77">
            <v>0.5</v>
          </cell>
          <cell r="I77">
            <v>0.75</v>
          </cell>
          <cell r="J77">
            <v>1</v>
          </cell>
          <cell r="K77">
            <v>0.1</v>
          </cell>
        </row>
        <row r="78">
          <cell r="B78" t="str">
            <v>02CD01_32</v>
          </cell>
          <cell r="C78" t="str">
            <v>02CD01E188_10</v>
          </cell>
          <cell r="D78" t="str">
            <v>E188</v>
          </cell>
          <cell r="E78" t="str">
            <v>EDUCACION, CULTURA, DEPORTE Y RECREACION</v>
          </cell>
          <cell r="F78" t="str">
            <v>Otorgar apoyos económicos a deportistas de alto rendimiento y entrenadores destacados de la Alcaldía.</v>
          </cell>
          <cell r="G78">
            <v>0.25</v>
          </cell>
          <cell r="H78">
            <v>0.5</v>
          </cell>
          <cell r="I78">
            <v>0.75</v>
          </cell>
          <cell r="J78">
            <v>1</v>
          </cell>
          <cell r="K78">
            <v>0.1</v>
          </cell>
        </row>
        <row r="79">
          <cell r="B79" t="str">
            <v>02CD01_33</v>
          </cell>
          <cell r="C79" t="str">
            <v>02CD01E189_1</v>
          </cell>
          <cell r="D79" t="str">
            <v>E189</v>
          </cell>
          <cell r="E79" t="str">
            <v>SERVICIOS DE SALUD EN ALCALDIAS</v>
          </cell>
          <cell r="F79" t="str">
            <v>Servicios médicos de primer nivel en Jornadas de Salud y en los consultorios médicos pertenecientes a la Alcaldía Álvaro Obregón</v>
          </cell>
          <cell r="G79">
            <v>0.25</v>
          </cell>
          <cell r="H79">
            <v>0.5</v>
          </cell>
          <cell r="I79">
            <v>0.75</v>
          </cell>
          <cell r="J79">
            <v>1</v>
          </cell>
          <cell r="K79">
            <v>0.2</v>
          </cell>
        </row>
        <row r="80">
          <cell r="B80" t="str">
            <v>02CD01_34</v>
          </cell>
          <cell r="C80" t="str">
            <v>02CD01E189_2</v>
          </cell>
          <cell r="D80" t="str">
            <v>E189</v>
          </cell>
          <cell r="E80" t="str">
            <v>SERVICIOS DE SALUD EN ALCALDIAS</v>
          </cell>
          <cell r="F80" t="str">
            <v>Talleres psicoeducativos para el desarrollo de las competencias y estilos de vida saludables a niños, adolescentes, padres de familia y profesores</v>
          </cell>
          <cell r="G80">
            <v>0.25</v>
          </cell>
          <cell r="H80">
            <v>0.5</v>
          </cell>
          <cell r="I80">
            <v>0.75</v>
          </cell>
          <cell r="J80">
            <v>1</v>
          </cell>
          <cell r="K80">
            <v>0.2</v>
          </cell>
        </row>
        <row r="81">
          <cell r="B81" t="str">
            <v>02CD01_35</v>
          </cell>
          <cell r="C81" t="str">
            <v>02CD01E189_3</v>
          </cell>
          <cell r="D81" t="str">
            <v>E189</v>
          </cell>
          <cell r="E81" t="str">
            <v>SERVICIOS DE SALUD EN ALCALDIAS</v>
          </cell>
          <cell r="F81" t="str">
            <v>Campañas de Prevención de Adicciones para la población en general (500,000 personas)</v>
          </cell>
          <cell r="G81">
            <v>0.25</v>
          </cell>
          <cell r="H81">
            <v>0.5</v>
          </cell>
          <cell r="I81">
            <v>0.75</v>
          </cell>
          <cell r="J81">
            <v>1</v>
          </cell>
          <cell r="K81">
            <v>0.2</v>
          </cell>
        </row>
        <row r="82">
          <cell r="B82" t="str">
            <v>02CD01_36</v>
          </cell>
          <cell r="C82" t="str">
            <v>02CD01E189_4</v>
          </cell>
          <cell r="D82" t="str">
            <v>E189</v>
          </cell>
          <cell r="E82" t="str">
            <v>SERVICIOS DE SALUD EN ALCALDIAS</v>
          </cell>
          <cell r="F82" t="str">
            <v>Estudios de Mastografías para la prevención y detección oportuna de cáncer de mama</v>
          </cell>
          <cell r="G82">
            <v>0.25</v>
          </cell>
          <cell r="H82">
            <v>0.5</v>
          </cell>
          <cell r="I82">
            <v>0.75</v>
          </cell>
          <cell r="J82">
            <v>1</v>
          </cell>
          <cell r="K82">
            <v>0.2</v>
          </cell>
        </row>
        <row r="83">
          <cell r="B83" t="str">
            <v>02CD01_37</v>
          </cell>
          <cell r="C83" t="str">
            <v>02CD01E189_5</v>
          </cell>
          <cell r="D83" t="str">
            <v>E189</v>
          </cell>
          <cell r="E83" t="str">
            <v>SERVICIOS DE SALUD EN ALCALDIAS</v>
          </cell>
          <cell r="F83" t="str">
            <v>Servicios médicos en las instalaciones de los Centros de Atención a la Salud de la Alcaldía para la población en general</v>
          </cell>
          <cell r="G83">
            <v>0.25</v>
          </cell>
          <cell r="H83">
            <v>0.5</v>
          </cell>
          <cell r="I83">
            <v>0.75</v>
          </cell>
          <cell r="J83">
            <v>1</v>
          </cell>
          <cell r="K83">
            <v>0.2</v>
          </cell>
        </row>
        <row r="84">
          <cell r="B84" t="str">
            <v>02CD01_38</v>
          </cell>
          <cell r="C84" t="str">
            <v>02CD01E190_1</v>
          </cell>
          <cell r="D84" t="str">
            <v>E190</v>
          </cell>
          <cell r="E84" t="str">
            <v>SERVICIOS DE ATENCION ANIMAL</v>
          </cell>
          <cell r="F84" t="str">
            <v>Servicios médicos veterinarios en las Jornadas de Salud Veterinaria, el centro de atención a la salud animal y consultorio médico veterinario,  pertenecientes a la alcaldía Álvaro Obregón.</v>
          </cell>
          <cell r="G84">
            <v>0.25</v>
          </cell>
          <cell r="H84">
            <v>0.5</v>
          </cell>
          <cell r="I84">
            <v>0.75</v>
          </cell>
          <cell r="J84">
            <v>1</v>
          </cell>
          <cell r="K84">
            <v>1</v>
          </cell>
        </row>
        <row r="85">
          <cell r="B85" t="str">
            <v>02CD01_39</v>
          </cell>
          <cell r="C85" t="str">
            <v>02CD01E198_1</v>
          </cell>
          <cell r="D85" t="str">
            <v>E198</v>
          </cell>
          <cell r="E85" t="str">
            <v>SERVICIOS DE CUIDADO INFANTIL</v>
          </cell>
          <cell r="F85" t="str">
            <v>Planes y programas de la Secretaria de Educación Pública en los Centros de Atención y Cuidado Infantil de la Alcaldía</v>
          </cell>
          <cell r="G85">
            <v>0.25</v>
          </cell>
          <cell r="H85">
            <v>0.5</v>
          </cell>
          <cell r="I85">
            <v>0.75</v>
          </cell>
          <cell r="J85">
            <v>1</v>
          </cell>
          <cell r="K85">
            <v>0.5</v>
          </cell>
        </row>
        <row r="86">
          <cell r="B86" t="str">
            <v>02CD01_40</v>
          </cell>
          <cell r="C86" t="str">
            <v>02CD01E198_2</v>
          </cell>
          <cell r="D86" t="str">
            <v>E198</v>
          </cell>
          <cell r="E86" t="str">
            <v>SERVICIOS DE CUIDADO INFANTIL</v>
          </cell>
          <cell r="F86" t="str">
            <v>Apoyo económico para brindar y recibir un servicio integral para la atención y el cuidado infantil, a través de estancias infantiles que atiendan a niñas y niños</v>
          </cell>
          <cell r="G86">
            <v>0.25</v>
          </cell>
          <cell r="H86">
            <v>0.5</v>
          </cell>
          <cell r="I86">
            <v>0.75</v>
          </cell>
          <cell r="J86">
            <v>1</v>
          </cell>
          <cell r="K86">
            <v>0.5</v>
          </cell>
        </row>
        <row r="87">
          <cell r="B87" t="str">
            <v>02CD01_41</v>
          </cell>
          <cell r="C87" t="str">
            <v>02CD01F037_1</v>
          </cell>
          <cell r="D87" t="str">
            <v>F037</v>
          </cell>
          <cell r="E87" t="str">
            <v>TURISMO, EMPLEO Y FOMENTO ECONOMICO</v>
          </cell>
          <cell r="F87" t="str">
            <v>Ferias del Empleo y Bolsa de Trabajo</v>
          </cell>
          <cell r="G87">
            <v>0.25</v>
          </cell>
          <cell r="H87">
            <v>0.5</v>
          </cell>
          <cell r="I87">
            <v>0.75</v>
          </cell>
          <cell r="J87">
            <v>1</v>
          </cell>
          <cell r="K87">
            <v>0.2</v>
          </cell>
        </row>
        <row r="88">
          <cell r="B88" t="str">
            <v>02CD01_42</v>
          </cell>
          <cell r="C88" t="str">
            <v>02CD01F037_2</v>
          </cell>
          <cell r="D88" t="str">
            <v>F037</v>
          </cell>
          <cell r="E88" t="str">
            <v>TURISMO, EMPLEO Y FOMENTO ECONOMICO</v>
          </cell>
          <cell r="F88" t="str">
            <v>Jornadas de creación, permanencia y crecimiento de micro, pequeñas y medianas empresa y de cooperativas, asi como del emprendimiento</v>
          </cell>
          <cell r="G88">
            <v>0.25</v>
          </cell>
          <cell r="H88">
            <v>0.5</v>
          </cell>
          <cell r="I88">
            <v>0.75</v>
          </cell>
          <cell r="J88">
            <v>1</v>
          </cell>
          <cell r="K88">
            <v>0.2</v>
          </cell>
        </row>
        <row r="89">
          <cell r="B89" t="str">
            <v>02CD01_43</v>
          </cell>
          <cell r="C89" t="str">
            <v>02CD01F037_3</v>
          </cell>
          <cell r="D89" t="str">
            <v>F037</v>
          </cell>
          <cell r="E89" t="str">
            <v>TURISMO, EMPLEO Y FOMENTO ECONOMICO</v>
          </cell>
          <cell r="F89" t="str">
            <v>Bazar Artesanal que integra actividades económicas de los artesanos y floricultores de la alcaldía</v>
          </cell>
          <cell r="G89">
            <v>0.25</v>
          </cell>
          <cell r="H89">
            <v>0.5</v>
          </cell>
          <cell r="I89">
            <v>0.75</v>
          </cell>
          <cell r="J89">
            <v>1</v>
          </cell>
          <cell r="K89">
            <v>0.2</v>
          </cell>
        </row>
        <row r="90">
          <cell r="B90" t="str">
            <v>02CD01_44</v>
          </cell>
          <cell r="C90" t="str">
            <v>02CD01F037_4</v>
          </cell>
          <cell r="D90" t="str">
            <v>F037</v>
          </cell>
          <cell r="E90" t="str">
            <v>TURISMO, EMPLEO Y FOMENTO ECONOMICO</v>
          </cell>
          <cell r="F90" t="str">
            <v>Cursos y talleres sobre temas diversos en materia de negocios para promover el emprendimiento y el autoempleo entre la población de la alcaldía</v>
          </cell>
          <cell r="G90">
            <v>0.25</v>
          </cell>
          <cell r="H90">
            <v>0.5</v>
          </cell>
          <cell r="I90">
            <v>0.75</v>
          </cell>
          <cell r="J90">
            <v>1</v>
          </cell>
          <cell r="K90">
            <v>0.2</v>
          </cell>
        </row>
        <row r="91">
          <cell r="B91" t="str">
            <v>02CD01_45</v>
          </cell>
          <cell r="C91" t="str">
            <v>02CD01F037_5</v>
          </cell>
          <cell r="D91" t="str">
            <v>F037</v>
          </cell>
          <cell r="E91" t="str">
            <v>TURISMO, EMPLEO Y FOMENTO ECONOMICO</v>
          </cell>
          <cell r="F91" t="str">
            <v>Apoyos agropecuarios de barbecho, rastreo, chaponeo y desmalezado, empacado y molienda de forraje, asi como mantenimiento de árboles frutales y magueyes</v>
          </cell>
          <cell r="G91">
            <v>0.25</v>
          </cell>
          <cell r="H91">
            <v>0.5</v>
          </cell>
          <cell r="I91">
            <v>0.75</v>
          </cell>
          <cell r="J91">
            <v>1</v>
          </cell>
          <cell r="K91">
            <v>0.2</v>
          </cell>
        </row>
        <row r="92">
          <cell r="B92" t="str">
            <v>02CD01_46</v>
          </cell>
          <cell r="C92" t="str">
            <v>02CD01K023_1</v>
          </cell>
          <cell r="D92" t="str">
            <v>K023</v>
          </cell>
          <cell r="E92" t="str">
            <v>INFRAESTRUCTURA URBANA</v>
          </cell>
          <cell r="F92" t="str">
            <v>Trabajos de obras para la rehabilitación de banquetas, guarniciones y escalinatas, señalización vial, espacios públicos, infraestructura educativa, deportiva, social y cultural, mercados públicos, rehabilitación de la superficie de rodamiento con bacheo, repavimentación a base de empedrado, adoquín, concreto hidráulico y asfaltico, estabilización de taludes, relleno de minas y construcción de muros de contención</v>
          </cell>
          <cell r="G92">
            <v>0.25</v>
          </cell>
          <cell r="H92">
            <v>0.5</v>
          </cell>
          <cell r="I92">
            <v>0.75</v>
          </cell>
          <cell r="J92">
            <v>1</v>
          </cell>
          <cell r="K92">
            <v>0.34</v>
          </cell>
        </row>
        <row r="93">
          <cell r="B93" t="str">
            <v>02CD01_47</v>
          </cell>
          <cell r="C93" t="str">
            <v>02CD01K023_2</v>
          </cell>
          <cell r="D93" t="str">
            <v>K023</v>
          </cell>
          <cell r="E93" t="str">
            <v>INFRAESTRUCTURA URBANA</v>
          </cell>
          <cell r="F93" t="str">
            <v>Mantenimiento a servicios urbanos como señalamiento y balizamiento de vialidades, rescate y mantenimiento de espacios públicos, saneamiento y poda del arbolado urbano, áreas verdes urbanas, transformación y rehabilitación de luminarias</v>
          </cell>
          <cell r="G93">
            <v>0.25</v>
          </cell>
          <cell r="H93">
            <v>0.5</v>
          </cell>
          <cell r="I93">
            <v>0.75</v>
          </cell>
          <cell r="J93">
            <v>1</v>
          </cell>
          <cell r="K93">
            <v>0.33</v>
          </cell>
        </row>
        <row r="94">
          <cell r="B94" t="str">
            <v>02CD01_48</v>
          </cell>
          <cell r="C94" t="str">
            <v>02CD01K023_3</v>
          </cell>
          <cell r="D94" t="str">
            <v>K023</v>
          </cell>
          <cell r="E94" t="str">
            <v>INFRAESTRUCTURA URBANA</v>
          </cell>
          <cell r="F94" t="str">
            <v>Estudio documental y apoyo logístico para los procedimientos técnicos-administrativos relacionados con la obra pública por contrato</v>
          </cell>
          <cell r="G94">
            <v>0.25</v>
          </cell>
          <cell r="H94">
            <v>0.5</v>
          </cell>
          <cell r="I94">
            <v>0.75</v>
          </cell>
          <cell r="J94">
            <v>1</v>
          </cell>
          <cell r="K94">
            <v>0.33</v>
          </cell>
        </row>
        <row r="95">
          <cell r="B95" t="str">
            <v>02CD01_49</v>
          </cell>
          <cell r="C95" t="str">
            <v>02CD01K026_1</v>
          </cell>
          <cell r="D95" t="str">
            <v>K026</v>
          </cell>
          <cell r="E95" t="str">
            <v>INFRAESTRUCTURA DE AGUA POTABLE EN ALCALDIAS</v>
          </cell>
          <cell r="F95" t="str">
            <v>Mantenimiento y rehabilitación de la red de agua potable en diversas colonias, dentro de la demarcación territorial.</v>
          </cell>
          <cell r="G95">
            <v>0.25</v>
          </cell>
          <cell r="H95">
            <v>0.5</v>
          </cell>
          <cell r="I95">
            <v>0.75</v>
          </cell>
          <cell r="J95">
            <v>1</v>
          </cell>
          <cell r="K95">
            <v>1</v>
          </cell>
        </row>
        <row r="96">
          <cell r="B96" t="str">
            <v>02CD01_50</v>
          </cell>
          <cell r="C96" t="str">
            <v>02CD01K027_1</v>
          </cell>
          <cell r="D96" t="str">
            <v>K027</v>
          </cell>
          <cell r="E96" t="str">
            <v>INFRAESTRUCTURA DE DRENAJE, ALCANTARILLADO Y SANEAMIENTO EN ALCALDIAS</v>
          </cell>
          <cell r="F96" t="str">
            <v>Mantenimiento y rehabilitación de la red de drenaje en diversas colonias, dentro de la demarcación territorial.</v>
          </cell>
          <cell r="G96">
            <v>0.25</v>
          </cell>
          <cell r="H96">
            <v>0.5</v>
          </cell>
          <cell r="I96">
            <v>0.75</v>
          </cell>
          <cell r="J96">
            <v>1</v>
          </cell>
          <cell r="K96">
            <v>1</v>
          </cell>
        </row>
        <row r="97">
          <cell r="B97" t="str">
            <v>02CD01_51</v>
          </cell>
          <cell r="C97" t="str">
            <v>02CD01M001_1</v>
          </cell>
          <cell r="D97" t="str">
            <v>M001</v>
          </cell>
          <cell r="E97" t="str">
            <v>ACTIVIDADES DE APOYO ADMINISTRATIVO</v>
          </cell>
          <cell r="F97" t="str">
            <v>Proporcionar los insumos y herramientas necesarias a través de la adquisición de bienes y la contratación de servicios para atender la demanda y necesidades de las oficinas la Alcaldía</v>
          </cell>
          <cell r="G97">
            <v>0.25</v>
          </cell>
          <cell r="H97">
            <v>0.5</v>
          </cell>
          <cell r="I97">
            <v>0.75</v>
          </cell>
          <cell r="J97">
            <v>1</v>
          </cell>
          <cell r="K97">
            <v>1</v>
          </cell>
        </row>
        <row r="98">
          <cell r="B98" t="str">
            <v>02CD01_52</v>
          </cell>
          <cell r="C98" t="str">
            <v>02CD01M002_1</v>
          </cell>
          <cell r="D98" t="str">
            <v>M002</v>
          </cell>
          <cell r="E98" t="str">
            <v>PROVISIONES PARA CONTINGENCIAS</v>
          </cell>
          <cell r="F98" t="str">
            <v>Atender las sentencias emitas por la autoridad competente.</v>
          </cell>
          <cell r="G98">
            <v>0.25</v>
          </cell>
          <cell r="H98">
            <v>0.5</v>
          </cell>
          <cell r="I98">
            <v>0.75</v>
          </cell>
          <cell r="J98">
            <v>1</v>
          </cell>
          <cell r="K98">
            <v>1</v>
          </cell>
        </row>
        <row r="99">
          <cell r="B99" t="str">
            <v>02CD01_53</v>
          </cell>
          <cell r="C99" t="str">
            <v>02CD01N001_1</v>
          </cell>
          <cell r="D99" t="str">
            <v>N001</v>
          </cell>
          <cell r="E99" t="str">
            <v>CUMPLIMIENTO DE LOS PROGRAMAS DE PROTECCION CIVIL</v>
          </cell>
          <cell r="F99" t="str">
            <v>Capacitación en materia de Protección Civil</v>
          </cell>
          <cell r="G99">
            <v>0.25</v>
          </cell>
          <cell r="H99">
            <v>0.5</v>
          </cell>
          <cell r="I99">
            <v>0.75</v>
          </cell>
          <cell r="J99">
            <v>1</v>
          </cell>
          <cell r="K99">
            <v>0.25</v>
          </cell>
        </row>
        <row r="100">
          <cell r="B100" t="str">
            <v>02CD01_54</v>
          </cell>
          <cell r="C100" t="str">
            <v>02CD01N001_2</v>
          </cell>
          <cell r="D100" t="str">
            <v>N001</v>
          </cell>
          <cell r="E100" t="str">
            <v>CUMPLIMIENTO DE LOS PROGRAMAS DE PROTECCION CIVIL</v>
          </cell>
          <cell r="F100" t="str">
            <v>Atención pre hospitalaria y de emergencias</v>
          </cell>
          <cell r="G100">
            <v>0.25</v>
          </cell>
          <cell r="H100">
            <v>0.5</v>
          </cell>
          <cell r="I100">
            <v>0.75</v>
          </cell>
          <cell r="J100">
            <v>1</v>
          </cell>
          <cell r="K100">
            <v>0.25</v>
          </cell>
        </row>
        <row r="101">
          <cell r="B101" t="str">
            <v>02CD01_55</v>
          </cell>
          <cell r="C101" t="str">
            <v>02CD01N001_3</v>
          </cell>
          <cell r="D101" t="str">
            <v>N001</v>
          </cell>
          <cell r="E101" t="str">
            <v>CUMPLIMIENTO DE LOS PROGRAMAS DE PROTECCION CIVIL</v>
          </cell>
          <cell r="F101" t="str">
            <v>Elaboración de los Programas en Materia de Protección Civil de los inmuebles que integran la Alcaldía</v>
          </cell>
          <cell r="G101">
            <v>0.25</v>
          </cell>
          <cell r="H101">
            <v>0.5</v>
          </cell>
          <cell r="I101">
            <v>0.75</v>
          </cell>
          <cell r="J101">
            <v>1</v>
          </cell>
          <cell r="K101">
            <v>0.25</v>
          </cell>
        </row>
        <row r="102">
          <cell r="B102" t="str">
            <v>02CD01_56</v>
          </cell>
          <cell r="C102" t="str">
            <v>02CD01N001_4</v>
          </cell>
          <cell r="D102" t="str">
            <v>N001</v>
          </cell>
          <cell r="E102" t="str">
            <v>CUMPLIMIENTO DE LOS PROGRAMAS DE PROTECCION CIVIL</v>
          </cell>
          <cell r="F102" t="str">
            <v>Desarrollo del sistema digital integral (Atlas de peligros y riesgos)</v>
          </cell>
          <cell r="G102">
            <v>0.25</v>
          </cell>
          <cell r="H102">
            <v>0.5</v>
          </cell>
          <cell r="I102">
            <v>0.75</v>
          </cell>
          <cell r="J102">
            <v>1</v>
          </cell>
          <cell r="K102">
            <v>0.25</v>
          </cell>
        </row>
        <row r="103">
          <cell r="B103" t="str">
            <v>02CD01_57</v>
          </cell>
          <cell r="C103" t="str">
            <v>02CD01R002_1</v>
          </cell>
          <cell r="D103" t="str">
            <v>R002</v>
          </cell>
          <cell r="E103" t="str">
            <v>PRESUPUESTO PARTICIPATIVO</v>
          </cell>
          <cell r="F103" t="str">
            <v>Clasificación, registro, recorridos y seguimiento de los diversos proyectos ganadores emanados del proceso de la consulta ciudadana sobre el presupuesto participativo</v>
          </cell>
          <cell r="G103">
            <v>0.25</v>
          </cell>
          <cell r="H103">
            <v>0.5</v>
          </cell>
          <cell r="I103">
            <v>0.75</v>
          </cell>
          <cell r="J103">
            <v>1</v>
          </cell>
          <cell r="K103">
            <v>1</v>
          </cell>
        </row>
        <row r="104">
          <cell r="B104" t="str">
            <v>02CD01_58</v>
          </cell>
          <cell r="C104" t="str">
            <v>02CD01S229_1</v>
          </cell>
          <cell r="D104" t="str">
            <v>S229</v>
          </cell>
          <cell r="E104" t="str">
            <v>APOYO PARA EL DESARROLLO INTEGRAL DE LA MUJER</v>
          </cell>
          <cell r="F104" t="str">
            <v>Proporcionar apoyos a mujeres que se encuentren por debajo de la línea de bienestar a fin de incrementar sus capacidades de apoyo económico.</v>
          </cell>
          <cell r="G104">
            <v>0.25</v>
          </cell>
          <cell r="H104">
            <v>0.5</v>
          </cell>
          <cell r="I104">
            <v>0.75</v>
          </cell>
          <cell r="J104">
            <v>1</v>
          </cell>
          <cell r="K104">
            <v>0.4</v>
          </cell>
        </row>
        <row r="105">
          <cell r="B105" t="str">
            <v>02CD01_59</v>
          </cell>
          <cell r="C105" t="str">
            <v>02CD01S229_2</v>
          </cell>
          <cell r="D105" t="str">
            <v>S229</v>
          </cell>
          <cell r="E105" t="str">
            <v>APOYO PARA EL DESARROLLO INTEGRAL DE LA MUJER</v>
          </cell>
          <cell r="F105" t="str">
            <v>Otorgar apoyos integrales a mujeres víctimas de violencia, a través de su atención en la Casa Aliada Vania y su seguimiento una vez fuera de esta.</v>
          </cell>
          <cell r="G105">
            <v>0.25</v>
          </cell>
          <cell r="H105">
            <v>0.5</v>
          </cell>
          <cell r="I105">
            <v>0.75</v>
          </cell>
          <cell r="J105">
            <v>1</v>
          </cell>
          <cell r="K105">
            <v>0.4</v>
          </cell>
        </row>
        <row r="106">
          <cell r="B106" t="str">
            <v>02CD01_60</v>
          </cell>
          <cell r="C106" t="str">
            <v>02CD01S229_3</v>
          </cell>
          <cell r="D106" t="str">
            <v>S229</v>
          </cell>
          <cell r="E106" t="str">
            <v>APOYO PARA EL DESARROLLO INTEGRAL DE LA MUJER</v>
          </cell>
          <cell r="F106" t="str">
            <v>Brindar asesoría jurídica y atención psicológica a mujeres en situación de violencia, sus hijas e hijos, previa solicitud y autorización por medio de la Línea Aliada (Línea Telefónica)</v>
          </cell>
          <cell r="G106">
            <v>0.25</v>
          </cell>
          <cell r="H106">
            <v>0.5</v>
          </cell>
          <cell r="I106">
            <v>0.75</v>
          </cell>
          <cell r="J106">
            <v>1</v>
          </cell>
          <cell r="K106">
            <v>0.2</v>
          </cell>
        </row>
        <row r="107">
          <cell r="B107" t="str">
            <v>02CD01_61</v>
          </cell>
          <cell r="C107" t="str">
            <v>02CD01S230_1</v>
          </cell>
          <cell r="D107" t="str">
            <v>S230</v>
          </cell>
          <cell r="E107" t="str">
            <v>PROGRAMA PARA ENFERMEDADES CRONICO DEGENERATIVAS Y DISCAPACIDAD</v>
          </cell>
          <cell r="F107" t="str">
            <v>Cirugías para el tratamiento de cataratas.</v>
          </cell>
          <cell r="G107">
            <v>0.25</v>
          </cell>
          <cell r="H107">
            <v>0.5</v>
          </cell>
          <cell r="I107">
            <v>0.75</v>
          </cell>
          <cell r="J107">
            <v>1</v>
          </cell>
          <cell r="K107">
            <v>0.33</v>
          </cell>
        </row>
        <row r="108">
          <cell r="B108" t="str">
            <v>02CD01_62</v>
          </cell>
          <cell r="C108" t="str">
            <v>02CD01S230_2</v>
          </cell>
          <cell r="D108" t="str">
            <v>S230</v>
          </cell>
          <cell r="E108" t="str">
            <v>PROGRAMA PARA ENFERMEDADES CRONICO DEGENERATIVAS Y DISCAPACIDAD</v>
          </cell>
          <cell r="F108" t="str">
            <v>Entrega de aparatos auditivos</v>
          </cell>
          <cell r="G108">
            <v>0.25</v>
          </cell>
          <cell r="H108">
            <v>0.5</v>
          </cell>
          <cell r="I108">
            <v>0.75</v>
          </cell>
          <cell r="J108">
            <v>1</v>
          </cell>
          <cell r="K108">
            <v>0.33</v>
          </cell>
        </row>
        <row r="109">
          <cell r="B109" t="str">
            <v>02CD01_63</v>
          </cell>
          <cell r="C109" t="str">
            <v>02CD01S230_3</v>
          </cell>
          <cell r="D109" t="str">
            <v>S230</v>
          </cell>
          <cell r="E109" t="str">
            <v>PROGRAMA PARA ENFERMEDADES CRONICO DEGENERATIVAS Y DISCAPACIDAD</v>
          </cell>
          <cell r="F109" t="str">
            <v>Otorgar apoyos en especie a personas con discapacidad en situación de vulnerabilidad, tales como: sillas de ruedas, bastones puño alemán, andadera para adultos entre otras.</v>
          </cell>
          <cell r="G109">
            <v>0.25</v>
          </cell>
          <cell r="H109">
            <v>0.5</v>
          </cell>
          <cell r="I109">
            <v>0.75</v>
          </cell>
          <cell r="J109">
            <v>1</v>
          </cell>
          <cell r="K109">
            <v>0.34</v>
          </cell>
        </row>
        <row r="110">
          <cell r="B110" t="str">
            <v>02CD01_64</v>
          </cell>
          <cell r="C110" t="str">
            <v>02CD01U048_1</v>
          </cell>
          <cell r="D110" t="str">
            <v>U048</v>
          </cell>
          <cell r="E110" t="str">
            <v>APOYOS SOCIALES</v>
          </cell>
          <cell r="F110" t="str">
            <v>Otorgar ayudas sociales y en especie (cobijas y chamarras) a personas en fiestas, tradiciones populares y temporadas invernales</v>
          </cell>
          <cell r="G110">
            <v>0.25</v>
          </cell>
          <cell r="H110">
            <v>0.5</v>
          </cell>
          <cell r="I110">
            <v>0.75</v>
          </cell>
          <cell r="J110">
            <v>1</v>
          </cell>
          <cell r="K110">
            <v>0.25</v>
          </cell>
        </row>
        <row r="111">
          <cell r="B111" t="str">
            <v>02CD01_65</v>
          </cell>
          <cell r="C111" t="str">
            <v>02CD01U048_2</v>
          </cell>
          <cell r="D111" t="str">
            <v>U048</v>
          </cell>
          <cell r="E111" t="str">
            <v>APOYOS SOCIALES</v>
          </cell>
          <cell r="F111" t="str">
            <v>Otorgar apoyos funerarios en especie a personas en situación de vulnerabilidad que sufren el deceso de un familiar</v>
          </cell>
          <cell r="G111">
            <v>0.25</v>
          </cell>
          <cell r="H111">
            <v>0.5</v>
          </cell>
          <cell r="I111">
            <v>0.75</v>
          </cell>
          <cell r="J111">
            <v>1</v>
          </cell>
          <cell r="K111">
            <v>0.25</v>
          </cell>
        </row>
        <row r="112">
          <cell r="B112" t="str">
            <v>02CD01_66</v>
          </cell>
          <cell r="C112" t="str">
            <v>02CD01U048_3</v>
          </cell>
          <cell r="D112" t="str">
            <v>U048</v>
          </cell>
          <cell r="E112" t="str">
            <v>APOYOS SOCIALES</v>
          </cell>
          <cell r="F112" t="str">
            <v>Otorgar a la población apoyos en especie (materiales de construcción) para el mejoramiento de sus espacios públicos</v>
          </cell>
          <cell r="G112">
            <v>0.25</v>
          </cell>
          <cell r="H112">
            <v>0.5</v>
          </cell>
          <cell r="I112">
            <v>0.75</v>
          </cell>
          <cell r="J112">
            <v>1</v>
          </cell>
          <cell r="K112">
            <v>0.25</v>
          </cell>
        </row>
        <row r="113">
          <cell r="B113" t="str">
            <v>02CD01_67</v>
          </cell>
          <cell r="C113" t="str">
            <v>02CD01U048_4</v>
          </cell>
          <cell r="D113" t="str">
            <v>U048</v>
          </cell>
          <cell r="E113" t="str">
            <v>APOYOS SOCIALES</v>
          </cell>
          <cell r="F113" t="str">
            <v>Otorgar sistemas de captación de agua pluvial a población en situación de vulnerabilidad</v>
          </cell>
          <cell r="G113">
            <v>0.25</v>
          </cell>
          <cell r="H113">
            <v>0.5</v>
          </cell>
          <cell r="I113">
            <v>0.75</v>
          </cell>
          <cell r="J113">
            <v>1</v>
          </cell>
          <cell r="K113">
            <v>0.25</v>
          </cell>
        </row>
        <row r="114">
          <cell r="B114" t="str">
            <v>02CD02_1</v>
          </cell>
          <cell r="C114" t="str">
            <v>02CD02E185_1</v>
          </cell>
          <cell r="D114" t="str">
            <v>E185</v>
          </cell>
          <cell r="E114" t="str">
            <v>GOBIERNO Y ATENCION CIUDADANA</v>
          </cell>
          <cell r="F114" t="str">
            <v>Servicios, asesorías y orientación jurídica.</v>
          </cell>
          <cell r="G114">
            <v>0.25</v>
          </cell>
          <cell r="H114">
            <v>0.5</v>
          </cell>
          <cell r="I114">
            <v>0.75</v>
          </cell>
          <cell r="J114">
            <v>1</v>
          </cell>
          <cell r="K114">
            <v>0.16</v>
          </cell>
        </row>
        <row r="115">
          <cell r="B115" t="str">
            <v>02CD02_2</v>
          </cell>
          <cell r="C115" t="str">
            <v>02CD02E185_2</v>
          </cell>
          <cell r="D115" t="str">
            <v>E185</v>
          </cell>
          <cell r="E115" t="str">
            <v>GOBIERNO Y ATENCION CIUDADANA</v>
          </cell>
          <cell r="F115" t="str">
            <v>Regulación y seguimiento de los padrones de establecimientos mercantiles y comerciales.</v>
          </cell>
          <cell r="G115">
            <v>0.25</v>
          </cell>
          <cell r="H115">
            <v>0.5</v>
          </cell>
          <cell r="I115">
            <v>0.75</v>
          </cell>
          <cell r="J115">
            <v>1</v>
          </cell>
          <cell r="K115">
            <v>0.14000000000000001</v>
          </cell>
        </row>
        <row r="116">
          <cell r="B116" t="str">
            <v>02CD02_3</v>
          </cell>
          <cell r="C116" t="str">
            <v>02CD02E185_3</v>
          </cell>
          <cell r="D116" t="str">
            <v>E185</v>
          </cell>
          <cell r="E116" t="str">
            <v>GOBIERNO Y ATENCION CIUDADANA</v>
          </cell>
          <cell r="F116" t="str">
            <v>Difusión en medios digitales e impresos de servicios de atención ciudadana.</v>
          </cell>
          <cell r="G116">
            <v>0.25</v>
          </cell>
          <cell r="H116">
            <v>0.5</v>
          </cell>
          <cell r="I116">
            <v>0.75</v>
          </cell>
          <cell r="J116">
            <v>1</v>
          </cell>
          <cell r="K116">
            <v>0.14000000000000001</v>
          </cell>
        </row>
        <row r="117">
          <cell r="B117" t="str">
            <v>02CD02_4</v>
          </cell>
          <cell r="C117" t="str">
            <v>02CD02E185_4</v>
          </cell>
          <cell r="D117" t="str">
            <v>E185</v>
          </cell>
          <cell r="E117" t="str">
            <v>GOBIERNO Y ATENCION CIUDADANA</v>
          </cell>
          <cell r="F117" t="str">
            <v>Publicación de la información que se da a conocer a la opinión publica.</v>
          </cell>
          <cell r="G117">
            <v>0.25</v>
          </cell>
          <cell r="H117">
            <v>0.5</v>
          </cell>
          <cell r="I117">
            <v>0.75</v>
          </cell>
          <cell r="J117">
            <v>1</v>
          </cell>
          <cell r="K117">
            <v>0.14000000000000001</v>
          </cell>
        </row>
        <row r="118">
          <cell r="B118" t="str">
            <v>02CD02_5</v>
          </cell>
          <cell r="C118" t="str">
            <v>02CD02E185_5</v>
          </cell>
          <cell r="D118" t="str">
            <v>E185</v>
          </cell>
          <cell r="E118" t="str">
            <v>GOBIERNO Y ATENCION CIUDADANA</v>
          </cell>
          <cell r="F118" t="str">
            <v>Atención de solicitudes de información y elaboración de informes por medio del Sistema de Portales de Obligaciones de Transparencia (SIPOT).</v>
          </cell>
          <cell r="G118">
            <v>0.25</v>
          </cell>
          <cell r="H118">
            <v>0.5</v>
          </cell>
          <cell r="I118">
            <v>0.75</v>
          </cell>
          <cell r="J118">
            <v>1</v>
          </cell>
          <cell r="K118">
            <v>0.14000000000000001</v>
          </cell>
        </row>
        <row r="119">
          <cell r="B119" t="str">
            <v>02CD02_6</v>
          </cell>
          <cell r="C119" t="str">
            <v>02CD02E185_6</v>
          </cell>
          <cell r="D119" t="str">
            <v>E185</v>
          </cell>
          <cell r="E119" t="str">
            <v>GOBIERNO Y ATENCION CIUDADANA</v>
          </cell>
          <cell r="F119" t="str">
            <v>Capacitación a servidores públicos en materia de transparencia, acceso a la información pública y protección de datos personales.</v>
          </cell>
          <cell r="G119">
            <v>0.25</v>
          </cell>
          <cell r="H119">
            <v>0.5</v>
          </cell>
          <cell r="I119">
            <v>0.75</v>
          </cell>
          <cell r="J119">
            <v>1</v>
          </cell>
          <cell r="K119">
            <v>0.14000000000000001</v>
          </cell>
        </row>
        <row r="120">
          <cell r="B120" t="str">
            <v>02CD02_7</v>
          </cell>
          <cell r="C120" t="str">
            <v>02CD02E185_7</v>
          </cell>
          <cell r="D120" t="str">
            <v>E185</v>
          </cell>
          <cell r="E120" t="str">
            <v>GOBIERNO Y ATENCION CIUDADANA</v>
          </cell>
          <cell r="F120" t="str">
            <v>Brindar atención ciudadana por medio de resolución de solicitudes de folios del Sistema Unificado de Atención Ciudadana (SUAC).</v>
          </cell>
          <cell r="G120">
            <v>0.25</v>
          </cell>
          <cell r="H120">
            <v>0.5</v>
          </cell>
          <cell r="I120">
            <v>0.75</v>
          </cell>
          <cell r="J120">
            <v>1</v>
          </cell>
          <cell r="K120">
            <v>0.14000000000000001</v>
          </cell>
        </row>
        <row r="121">
          <cell r="B121" t="str">
            <v>02CD02_8</v>
          </cell>
          <cell r="C121" t="str">
            <v>02CD02E186_1</v>
          </cell>
          <cell r="D121" t="str">
            <v>E186</v>
          </cell>
          <cell r="E121" t="str">
            <v>SEGURIDAD EN ALCALDIAS</v>
          </cell>
          <cell r="F121" t="str">
            <v>Operativos y atención a emergencias por parte de la ciudadanía, asi como, recorridos para la prevención del delito en la demarcación territorial.</v>
          </cell>
          <cell r="G121">
            <v>0.25</v>
          </cell>
          <cell r="H121">
            <v>0.5</v>
          </cell>
          <cell r="I121">
            <v>0.75</v>
          </cell>
          <cell r="J121">
            <v>1</v>
          </cell>
          <cell r="K121">
            <v>1</v>
          </cell>
        </row>
        <row r="122">
          <cell r="B122" t="str">
            <v>02CD02_9</v>
          </cell>
          <cell r="C122" t="str">
            <v>02CD02E187_1</v>
          </cell>
          <cell r="D122" t="str">
            <v>E187</v>
          </cell>
          <cell r="E122" t="str">
            <v>SERVICIOS PUBLICOS</v>
          </cell>
          <cell r="F122" t="str">
            <v>Recolección de residuos sólidos urbanos.</v>
          </cell>
          <cell r="G122">
            <v>0.25</v>
          </cell>
          <cell r="H122">
            <v>0.5</v>
          </cell>
          <cell r="I122">
            <v>0.75</v>
          </cell>
          <cell r="J122">
            <v>1</v>
          </cell>
          <cell r="K122">
            <v>0.25</v>
          </cell>
        </row>
        <row r="123">
          <cell r="B123" t="str">
            <v>02CD02_10</v>
          </cell>
          <cell r="C123" t="str">
            <v>02CD02E187_2</v>
          </cell>
          <cell r="D123" t="str">
            <v>E187</v>
          </cell>
          <cell r="E123" t="str">
            <v>SERVICIOS PUBLICOS</v>
          </cell>
          <cell r="F123" t="str">
            <v>Mantenimiento y rehabilitación a áreas verdes e infraestructura urbana.</v>
          </cell>
          <cell r="G123">
            <v>0.25</v>
          </cell>
          <cell r="H123">
            <v>0.5</v>
          </cell>
          <cell r="I123">
            <v>0.75</v>
          </cell>
          <cell r="J123">
            <v>1</v>
          </cell>
          <cell r="K123">
            <v>0.25</v>
          </cell>
        </row>
        <row r="124">
          <cell r="B124" t="str">
            <v>02CD02_11</v>
          </cell>
          <cell r="C124" t="str">
            <v>02CD02E187_3</v>
          </cell>
          <cell r="D124" t="str">
            <v>E187</v>
          </cell>
          <cell r="E124" t="str">
            <v>SERVICIOS PUBLICOS</v>
          </cell>
          <cell r="F124" t="str">
            <v>Mantenimiento y rehabilitación a la red de alumbrado público.</v>
          </cell>
          <cell r="G124">
            <v>0.25</v>
          </cell>
          <cell r="H124">
            <v>0.5</v>
          </cell>
          <cell r="I124">
            <v>0.75</v>
          </cell>
          <cell r="J124">
            <v>1</v>
          </cell>
          <cell r="K124">
            <v>0.25</v>
          </cell>
        </row>
        <row r="125">
          <cell r="B125" t="str">
            <v>02CD02_12</v>
          </cell>
          <cell r="C125" t="str">
            <v>02CD02E187_4</v>
          </cell>
          <cell r="D125" t="str">
            <v>E187</v>
          </cell>
          <cell r="E125" t="str">
            <v>SERVICIOS PUBLICOS</v>
          </cell>
          <cell r="F125" t="str">
            <v>Servicios funerarios en panteones públicos de la Alcaldía.</v>
          </cell>
          <cell r="G125">
            <v>0.25</v>
          </cell>
          <cell r="H125">
            <v>0.5</v>
          </cell>
          <cell r="I125">
            <v>0.75</v>
          </cell>
          <cell r="J125">
            <v>1</v>
          </cell>
          <cell r="K125">
            <v>0.25</v>
          </cell>
        </row>
        <row r="126">
          <cell r="B126" t="str">
            <v>02CD02_13</v>
          </cell>
          <cell r="C126" t="str">
            <v>02CD02E188_1</v>
          </cell>
          <cell r="D126" t="str">
            <v>E188</v>
          </cell>
          <cell r="E126" t="str">
            <v>EDUCACION, CULTURA, DEPORTE Y RECREACION</v>
          </cell>
          <cell r="F126" t="str">
            <v>Organización de eventos y actividades de promoción y fomento a la activación física y el deporte en la Alcaldía.</v>
          </cell>
          <cell r="G126">
            <v>0.25</v>
          </cell>
          <cell r="H126">
            <v>0.5</v>
          </cell>
          <cell r="I126">
            <v>0.75</v>
          </cell>
          <cell r="J126">
            <v>1</v>
          </cell>
          <cell r="K126">
            <v>0.34</v>
          </cell>
        </row>
        <row r="127">
          <cell r="B127" t="str">
            <v>02CD02_14</v>
          </cell>
          <cell r="C127" t="str">
            <v>02CD02E188_2</v>
          </cell>
          <cell r="D127" t="str">
            <v>E188</v>
          </cell>
          <cell r="E127" t="str">
            <v>EDUCACION, CULTURA, DEPORTE Y RECREACION</v>
          </cell>
          <cell r="F127" t="str">
            <v>Organización de eventos y actividades de promoción y fomento artísticos, culturales y de tradición en la Alcaldía.</v>
          </cell>
          <cell r="G127">
            <v>0.25</v>
          </cell>
          <cell r="H127">
            <v>0.5</v>
          </cell>
          <cell r="I127">
            <v>0.75</v>
          </cell>
          <cell r="J127">
            <v>1</v>
          </cell>
          <cell r="K127">
            <v>0.33</v>
          </cell>
        </row>
        <row r="128">
          <cell r="B128" t="str">
            <v>02CD02_15</v>
          </cell>
          <cell r="C128" t="str">
            <v>02CD02E188_3</v>
          </cell>
          <cell r="D128" t="str">
            <v>E188</v>
          </cell>
          <cell r="E128" t="str">
            <v>EDUCACION, CULTURA, DEPORTE Y RECREACION</v>
          </cell>
          <cell r="F128" t="str">
            <v>Diseñar, implementar y fomentar actividades educativas en los Centros de Desarrollo Comunitario y en Bibliotecas para impulsar la educación en Azcapotzalco.</v>
          </cell>
          <cell r="G128">
            <v>0.25</v>
          </cell>
          <cell r="H128">
            <v>0.5</v>
          </cell>
          <cell r="I128">
            <v>0.75</v>
          </cell>
          <cell r="J128">
            <v>1</v>
          </cell>
          <cell r="K128">
            <v>0.33</v>
          </cell>
        </row>
        <row r="129">
          <cell r="B129" t="str">
            <v>02CD02_16</v>
          </cell>
          <cell r="C129" t="str">
            <v>02CD02E198_1</v>
          </cell>
          <cell r="D129" t="str">
            <v>E198</v>
          </cell>
          <cell r="E129" t="str">
            <v>SERVICIOS DE CUIDADO INFANTIL</v>
          </cell>
          <cell r="F129" t="str">
            <v>Atención a niñas y niños inscritos en Centros de Desarrollo Infantil (CENDI) de la Alcaldía Azcapotzalco.</v>
          </cell>
          <cell r="G129">
            <v>0</v>
          </cell>
          <cell r="H129">
            <v>0.3</v>
          </cell>
          <cell r="I129">
            <v>0.6</v>
          </cell>
          <cell r="J129">
            <v>1</v>
          </cell>
          <cell r="K129">
            <v>1</v>
          </cell>
        </row>
        <row r="130">
          <cell r="B130" t="str">
            <v>02CD02_17</v>
          </cell>
          <cell r="C130" t="str">
            <v>02CD02F037_1</v>
          </cell>
          <cell r="D130" t="str">
            <v>F037</v>
          </cell>
          <cell r="E130" t="str">
            <v>TURISMO, EMPLEO Y FOMENTO ECONOMICO</v>
          </cell>
          <cell r="F130" t="str">
            <v>Ferias Económicas y Macro y Micro ferias del empleo.</v>
          </cell>
          <cell r="G130">
            <v>0.2</v>
          </cell>
          <cell r="H130">
            <v>0.5</v>
          </cell>
          <cell r="I130">
            <v>0.8</v>
          </cell>
          <cell r="J130">
            <v>1</v>
          </cell>
          <cell r="K130">
            <v>0.5</v>
          </cell>
        </row>
        <row r="131">
          <cell r="B131" t="str">
            <v>02CD02_18</v>
          </cell>
          <cell r="C131" t="str">
            <v>02CD02F037_2</v>
          </cell>
          <cell r="D131" t="str">
            <v>F037</v>
          </cell>
          <cell r="E131" t="str">
            <v>TURISMO, EMPLEO Y FOMENTO ECONOMICO</v>
          </cell>
          <cell r="F131" t="str">
            <v>Capacitaciones para el autoempleo</v>
          </cell>
          <cell r="G131">
            <v>0.2</v>
          </cell>
          <cell r="H131">
            <v>0.5</v>
          </cell>
          <cell r="I131">
            <v>0.8</v>
          </cell>
          <cell r="J131">
            <v>1</v>
          </cell>
          <cell r="K131">
            <v>0.5</v>
          </cell>
        </row>
        <row r="132">
          <cell r="B132" t="str">
            <v>02CD02_19</v>
          </cell>
          <cell r="C132" t="str">
            <v>02CD02K023_1</v>
          </cell>
          <cell r="D132" t="str">
            <v>K023</v>
          </cell>
          <cell r="E132" t="str">
            <v>INFRAESTRUCTURA URBANA</v>
          </cell>
          <cell r="F132" t="str">
            <v>Mantenimiento y Rehabilitación de la Infraestructura Urbana (Mercados, Escuelas, Deportivos, Edificios Públicos, Espacios Públicos, Vialidades Secundarias y Peatonales e imagen urbana).</v>
          </cell>
          <cell r="G132">
            <v>0</v>
          </cell>
          <cell r="H132">
            <v>0.3</v>
          </cell>
          <cell r="I132">
            <v>0.6</v>
          </cell>
          <cell r="J132">
            <v>1</v>
          </cell>
          <cell r="K132">
            <v>0.34</v>
          </cell>
        </row>
        <row r="133">
          <cell r="B133" t="str">
            <v>02CD02_20</v>
          </cell>
          <cell r="C133" t="str">
            <v>02CD02K023_2</v>
          </cell>
          <cell r="D133" t="str">
            <v>K023</v>
          </cell>
          <cell r="E133" t="str">
            <v>INFRAESTRUCTURA URBANA</v>
          </cell>
          <cell r="F133" t="str">
            <v>Ejecución de Obra por administración.</v>
          </cell>
          <cell r="G133">
            <v>0</v>
          </cell>
          <cell r="H133">
            <v>0.3</v>
          </cell>
          <cell r="I133">
            <v>0.6</v>
          </cell>
          <cell r="J133">
            <v>1</v>
          </cell>
          <cell r="K133">
            <v>0.33</v>
          </cell>
        </row>
        <row r="134">
          <cell r="B134" t="str">
            <v>02CD02_21</v>
          </cell>
          <cell r="C134" t="str">
            <v>02CD02K023_3</v>
          </cell>
          <cell r="D134" t="str">
            <v>K023</v>
          </cell>
          <cell r="E134" t="str">
            <v>INFRAESTRUCTURA URBANA</v>
          </cell>
          <cell r="F134" t="str">
            <v>Construcción de Escuela de Artes, Albercas en Deportivos y Arcotechos en Escuelas.</v>
          </cell>
          <cell r="G134">
            <v>0</v>
          </cell>
          <cell r="H134">
            <v>0.3</v>
          </cell>
          <cell r="I134">
            <v>0.6</v>
          </cell>
          <cell r="J134">
            <v>1</v>
          </cell>
          <cell r="K134">
            <v>0.33</v>
          </cell>
        </row>
        <row r="135">
          <cell r="B135" t="str">
            <v>02CD02_22</v>
          </cell>
          <cell r="C135" t="str">
            <v>02CD02K026_1</v>
          </cell>
          <cell r="D135" t="str">
            <v>K026</v>
          </cell>
          <cell r="E135" t="str">
            <v>INFRAESTRUCTURA DE AGUA POTABLE EN ALCALDIAS</v>
          </cell>
          <cell r="F135" t="str">
            <v>Mantenimiento y Rehabilitación a la Red Secundaria de Agua Potable.</v>
          </cell>
          <cell r="G135">
            <v>0</v>
          </cell>
          <cell r="H135">
            <v>0.3</v>
          </cell>
          <cell r="I135">
            <v>0.6</v>
          </cell>
          <cell r="J135">
            <v>1</v>
          </cell>
          <cell r="K135">
            <v>1</v>
          </cell>
        </row>
        <row r="136">
          <cell r="B136" t="str">
            <v>02CD02_23</v>
          </cell>
          <cell r="C136" t="str">
            <v>02CD02K027_1</v>
          </cell>
          <cell r="D136" t="str">
            <v>K027</v>
          </cell>
          <cell r="E136" t="str">
            <v>INFRAESTRUCTURA DE DRENAJE, ALCANTARILLADO Y SANEAMIENTO EN ALCALDIAS</v>
          </cell>
          <cell r="F136" t="str">
            <v>Mantenimiento y Rehabilitación a la Red de Drenaje.</v>
          </cell>
          <cell r="G136">
            <v>0</v>
          </cell>
          <cell r="H136">
            <v>0.3</v>
          </cell>
          <cell r="I136">
            <v>0.6</v>
          </cell>
          <cell r="J136">
            <v>1</v>
          </cell>
          <cell r="K136">
            <v>1</v>
          </cell>
        </row>
        <row r="137">
          <cell r="B137" t="str">
            <v>02CD02_24</v>
          </cell>
          <cell r="C137" t="str">
            <v>02CD02M001_1</v>
          </cell>
          <cell r="D137" t="str">
            <v>M001</v>
          </cell>
          <cell r="E137" t="str">
            <v>ACTIVIDADES DE APOYO ADMINISTRATIVO</v>
          </cell>
          <cell r="F137" t="str">
            <v>Proporcionar los insumos y herramientas necesarias a través de la adquisición de bienes y la contratación de servicios para atender la demanda y necesidades de las oficinas de la Alcaldía.</v>
          </cell>
          <cell r="G137">
            <v>0.25</v>
          </cell>
          <cell r="H137">
            <v>0.5</v>
          </cell>
          <cell r="I137">
            <v>0.75</v>
          </cell>
          <cell r="J137">
            <v>1</v>
          </cell>
          <cell r="K137">
            <v>1</v>
          </cell>
        </row>
        <row r="138">
          <cell r="B138" t="str">
            <v>02CD02_25</v>
          </cell>
          <cell r="C138" t="str">
            <v>02CD02M002_1</v>
          </cell>
          <cell r="D138" t="str">
            <v>M002</v>
          </cell>
          <cell r="E138" t="str">
            <v>PROVISIONES PARA CONTINGENCIAS</v>
          </cell>
          <cell r="F138" t="str">
            <v>Atender las sentencias emitas por la autoridad competente</v>
          </cell>
          <cell r="G138">
            <v>0</v>
          </cell>
          <cell r="H138">
            <v>0.3</v>
          </cell>
          <cell r="I138">
            <v>0.6</v>
          </cell>
          <cell r="J138">
            <v>1</v>
          </cell>
          <cell r="K138">
            <v>1</v>
          </cell>
        </row>
        <row r="139">
          <cell r="B139" t="str">
            <v>02CD02_26</v>
          </cell>
          <cell r="C139" t="str">
            <v>02CD02N001_1</v>
          </cell>
          <cell r="D139" t="str">
            <v>N001</v>
          </cell>
          <cell r="E139" t="str">
            <v>CUMPLIMIENTO DE LOS PROGRAMAS DE PROTECCION CIVIL</v>
          </cell>
          <cell r="F139" t="str">
            <v>Elaboración de los Programas y capacitaciones en Materia de Protección Civil de la Alcaldía Azcapotzalco</v>
          </cell>
          <cell r="G139">
            <v>0.25</v>
          </cell>
          <cell r="H139">
            <v>0.5</v>
          </cell>
          <cell r="I139">
            <v>0.75</v>
          </cell>
          <cell r="J139">
            <v>1</v>
          </cell>
          <cell r="K139">
            <v>0.4</v>
          </cell>
        </row>
        <row r="140">
          <cell r="B140" t="str">
            <v>02CD02_27</v>
          </cell>
          <cell r="C140" t="str">
            <v>02CD02N001_2</v>
          </cell>
          <cell r="D140" t="str">
            <v>N001</v>
          </cell>
          <cell r="E140" t="str">
            <v>CUMPLIMIENTO DE LOS PROGRAMAS DE PROTECCION CIVIL</v>
          </cell>
          <cell r="F140" t="str">
            <v>Atención a emergencias urbanas</v>
          </cell>
          <cell r="G140">
            <v>0.25</v>
          </cell>
          <cell r="H140">
            <v>0.5</v>
          </cell>
          <cell r="I140">
            <v>0.75</v>
          </cell>
          <cell r="J140">
            <v>1</v>
          </cell>
          <cell r="K140">
            <v>0.6</v>
          </cell>
        </row>
        <row r="141">
          <cell r="B141" t="str">
            <v>02CD02_28</v>
          </cell>
          <cell r="C141" t="str">
            <v>02CD02R002_1</v>
          </cell>
          <cell r="D141" t="str">
            <v>R002</v>
          </cell>
          <cell r="E141" t="str">
            <v>PRESUPUESTO PARTICIPATIVO</v>
          </cell>
          <cell r="F141" t="str">
            <v>Atención a proyectos ingresados para el Presupuesto Participativo de la Alcaldía Azcapotzalco.</v>
          </cell>
          <cell r="G141">
            <v>0</v>
          </cell>
          <cell r="H141">
            <v>0.25</v>
          </cell>
          <cell r="I141">
            <v>0.5</v>
          </cell>
          <cell r="J141">
            <v>1</v>
          </cell>
          <cell r="K141">
            <v>1</v>
          </cell>
        </row>
        <row r="142">
          <cell r="B142" t="str">
            <v>02CD02_29</v>
          </cell>
          <cell r="C142" t="str">
            <v>02CD02S229_1</v>
          </cell>
          <cell r="D142" t="str">
            <v>S229</v>
          </cell>
          <cell r="E142" t="str">
            <v>APOYO PARA EL DESARROLLO INTEGRAL DE LA MUJER</v>
          </cell>
          <cell r="F142" t="str">
            <v>Otorgar servicio de estancia, pernocta y alimento, asi como de asesoría jurídica, atención psicológica y enfermería a mujeres víctimas de violencia.</v>
          </cell>
          <cell r="G142">
            <v>0.25</v>
          </cell>
          <cell r="H142">
            <v>0.5</v>
          </cell>
          <cell r="I142">
            <v>0.75</v>
          </cell>
          <cell r="J142">
            <v>1</v>
          </cell>
          <cell r="K142">
            <v>0.5</v>
          </cell>
        </row>
        <row r="143">
          <cell r="B143" t="str">
            <v>02CD02_30</v>
          </cell>
          <cell r="C143" t="str">
            <v>02CD02S229_2</v>
          </cell>
          <cell r="D143" t="str">
            <v>S229</v>
          </cell>
          <cell r="E143" t="str">
            <v>APOYO PARA EL DESARROLLO INTEGRAL DE LA MUJER</v>
          </cell>
          <cell r="F143" t="str">
            <v>Impartición de talleres en beneficio de las mujeres de la Alcaldía</v>
          </cell>
          <cell r="G143">
            <v>0.25</v>
          </cell>
          <cell r="H143">
            <v>0.5</v>
          </cell>
          <cell r="I143">
            <v>0.75</v>
          </cell>
          <cell r="J143">
            <v>1</v>
          </cell>
          <cell r="K143">
            <v>0.5</v>
          </cell>
        </row>
        <row r="144">
          <cell r="B144" t="str">
            <v>02CD02_31</v>
          </cell>
          <cell r="C144" t="str">
            <v>02CD02S230_1</v>
          </cell>
          <cell r="D144" t="str">
            <v>S230</v>
          </cell>
          <cell r="E144" t="str">
            <v>PROGRAMA PARA ENFERMEDADES CRONICO DEGENERATIVAS Y DISCAPACIDAD</v>
          </cell>
          <cell r="F144" t="str">
            <v>Otorgar apoyos en especie para personas con discapacidad</v>
          </cell>
          <cell r="G144">
            <v>0.25</v>
          </cell>
          <cell r="H144">
            <v>0.5</v>
          </cell>
          <cell r="I144">
            <v>0.75</v>
          </cell>
          <cell r="J144">
            <v>1</v>
          </cell>
          <cell r="K144">
            <v>1</v>
          </cell>
        </row>
        <row r="145">
          <cell r="B145" t="str">
            <v>02CD03_1</v>
          </cell>
          <cell r="C145" t="str">
            <v>02CD03E185_1</v>
          </cell>
          <cell r="D145" t="str">
            <v>E185</v>
          </cell>
          <cell r="E145" t="str">
            <v>GOBIERNO Y ATENCION CIUDADANA</v>
          </cell>
          <cell r="F145" t="str">
            <v>Servicios de expedición de cartillas para los jóvenes conscriptos de clase y remisos, asi como resguardar, sellar y entregar las cartillas expedidas durante el ejercicio fiscal correspondiente; Asi como expedir constancias de no registro al S.M.N. de las personas remisas.</v>
          </cell>
          <cell r="G145">
            <v>0.26</v>
          </cell>
          <cell r="H145">
            <v>0.57999999999999996</v>
          </cell>
          <cell r="I145">
            <v>0.75</v>
          </cell>
          <cell r="J145">
            <v>1</v>
          </cell>
          <cell r="K145">
            <v>0.1</v>
          </cell>
        </row>
        <row r="146">
          <cell r="B146" t="str">
            <v>02CD03_2</v>
          </cell>
          <cell r="C146" t="str">
            <v>02CD03E185_2</v>
          </cell>
          <cell r="D146" t="str">
            <v>E185</v>
          </cell>
          <cell r="E146" t="str">
            <v>GOBIERNO Y ATENCION CIUDADANA</v>
          </cell>
          <cell r="F146" t="str">
            <v>Asesorar jurídica y administrativa a las mujeres que sean víctimas de cualquier delito o abuso físico y/o psicológico.</v>
          </cell>
          <cell r="G146">
            <v>0.26</v>
          </cell>
          <cell r="H146">
            <v>0.57999999999999996</v>
          </cell>
          <cell r="I146">
            <v>0.75</v>
          </cell>
          <cell r="J146">
            <v>1</v>
          </cell>
          <cell r="K146">
            <v>0.1</v>
          </cell>
        </row>
        <row r="147">
          <cell r="B147" t="str">
            <v>02CD03_3</v>
          </cell>
          <cell r="C147" t="str">
            <v>02CD03E185_3</v>
          </cell>
          <cell r="D147" t="str">
            <v>E185</v>
          </cell>
          <cell r="E147" t="str">
            <v>GOBIERNO Y ATENCION CIUDADANA</v>
          </cell>
          <cell r="F147" t="str">
            <v>Realizar de trámites y servicios relacionados con el comercio en vía publica, con el propósito restablecer rubros en materia de medio ambiente y recuperar el patrimonio artístico y cultural con el reordenamiento comercial en vía pública.</v>
          </cell>
          <cell r="G147">
            <v>0.26</v>
          </cell>
          <cell r="H147">
            <v>0.57999999999999996</v>
          </cell>
          <cell r="I147">
            <v>0.75</v>
          </cell>
          <cell r="J147">
            <v>1</v>
          </cell>
          <cell r="K147">
            <v>0.1</v>
          </cell>
        </row>
        <row r="148">
          <cell r="B148" t="str">
            <v>02CD03_4</v>
          </cell>
          <cell r="C148" t="str">
            <v>02CD03E185_4</v>
          </cell>
          <cell r="D148" t="str">
            <v>E185</v>
          </cell>
          <cell r="E148" t="str">
            <v>GOBIERNO Y ATENCION CIUDADANA</v>
          </cell>
          <cell r="F148" t="str">
            <v>Atención de tramites en el ámbito de la demarcación territoriales, que se relacionen con solicitudes, avisos y manifestaciones que presente la ciudadanía, asi como la simplificación administrativa en materia de procesos</v>
          </cell>
          <cell r="G148">
            <v>0.26</v>
          </cell>
          <cell r="H148">
            <v>0.57999999999999996</v>
          </cell>
          <cell r="I148">
            <v>0.75</v>
          </cell>
          <cell r="J148">
            <v>1</v>
          </cell>
          <cell r="K148">
            <v>0.3</v>
          </cell>
        </row>
        <row r="149">
          <cell r="B149" t="str">
            <v>02CD03_5</v>
          </cell>
          <cell r="C149" t="str">
            <v>02CD03E185_5</v>
          </cell>
          <cell r="D149" t="str">
            <v>E185</v>
          </cell>
          <cell r="E149" t="str">
            <v>GOBIERNO Y ATENCION CIUDADANA</v>
          </cell>
          <cell r="F149" t="str">
            <v>Implementar mecanismos para la recepción y canalización de solicitudes ciudadanas de los servicios públicos que brinda la alcaldía.</v>
          </cell>
          <cell r="G149">
            <v>0.26</v>
          </cell>
          <cell r="H149">
            <v>0.57999999999999996</v>
          </cell>
          <cell r="I149">
            <v>0.75</v>
          </cell>
          <cell r="J149">
            <v>1</v>
          </cell>
          <cell r="K149">
            <v>0.3</v>
          </cell>
        </row>
        <row r="150">
          <cell r="B150" t="str">
            <v>02CD03_6</v>
          </cell>
          <cell r="C150" t="str">
            <v>02CD03E185_6</v>
          </cell>
          <cell r="D150" t="str">
            <v>E185</v>
          </cell>
          <cell r="E150" t="str">
            <v>GOBIERNO Y ATENCION CIUDADANA</v>
          </cell>
          <cell r="F150" t="str">
            <v>Brindar el acceso de comunicación a internet y mantenimiento a sistemas institucionales e infraestructura, y promover el uso digital más eficiente. (Automatizando procesos con la modernización tecnológica.)</v>
          </cell>
          <cell r="G150">
            <v>0.26</v>
          </cell>
          <cell r="H150">
            <v>0.57999999999999996</v>
          </cell>
          <cell r="I150">
            <v>0.75</v>
          </cell>
          <cell r="J150">
            <v>1</v>
          </cell>
          <cell r="K150">
            <v>0.05</v>
          </cell>
        </row>
        <row r="151">
          <cell r="B151" t="str">
            <v>02CD03_7</v>
          </cell>
          <cell r="C151" t="str">
            <v>02CD03E185_7</v>
          </cell>
          <cell r="D151" t="str">
            <v>E185</v>
          </cell>
          <cell r="E151" t="str">
            <v>GOBIERNO Y ATENCION CIUDADANA</v>
          </cell>
          <cell r="F151" t="str">
            <v>Realizar programas, proyectos y acciones con perspectiva de genero</v>
          </cell>
          <cell r="G151">
            <v>0.26</v>
          </cell>
          <cell r="H151">
            <v>0.57999999999999996</v>
          </cell>
          <cell r="I151">
            <v>0.75</v>
          </cell>
          <cell r="J151">
            <v>1</v>
          </cell>
          <cell r="K151">
            <v>0.05</v>
          </cell>
        </row>
        <row r="152">
          <cell r="B152" t="str">
            <v>02CD03_8</v>
          </cell>
          <cell r="C152" t="str">
            <v>02CD03E186_1</v>
          </cell>
          <cell r="D152" t="str">
            <v>E186</v>
          </cell>
          <cell r="E152" t="str">
            <v>SEGURIDAD EN ALCALDIAS</v>
          </cell>
          <cell r="F152" t="str">
            <v>Entregar incentivos a las y los elementos de la policía preventiva, policía de investigación, peritos adscritos y agentes del ministerio público, en activo y que presten sus servicios en la demarcación</v>
          </cell>
          <cell r="G152">
            <v>0.25</v>
          </cell>
          <cell r="H152">
            <v>0.5</v>
          </cell>
          <cell r="I152">
            <v>0.75</v>
          </cell>
          <cell r="J152">
            <v>1</v>
          </cell>
          <cell r="K152">
            <v>0.11</v>
          </cell>
        </row>
        <row r="153">
          <cell r="B153" t="str">
            <v>02CD03_9</v>
          </cell>
          <cell r="C153" t="str">
            <v>02CD03E186_2</v>
          </cell>
          <cell r="D153" t="str">
            <v>E186</v>
          </cell>
          <cell r="E153" t="str">
            <v>SEGURIDAD EN ALCALDIAS</v>
          </cell>
          <cell r="F153" t="str">
            <v>Brindar platicas y talleres, con la finalidad de fomentar la cultura de la prevención en el delito enfocados a las diversas problemáticas e incidencias dentro de la alcaldía Benito Juárez, es principalmente dirigidas a habitantes y al sector estudiantil en sus niveles medio superior y superior.</v>
          </cell>
          <cell r="G153">
            <v>0.25</v>
          </cell>
          <cell r="H153">
            <v>0.5</v>
          </cell>
          <cell r="I153">
            <v>0.75</v>
          </cell>
          <cell r="J153">
            <v>1</v>
          </cell>
          <cell r="K153">
            <v>0.11</v>
          </cell>
        </row>
        <row r="154">
          <cell r="B154" t="str">
            <v>02CD03_10</v>
          </cell>
          <cell r="C154" t="str">
            <v>02CD03E186_3</v>
          </cell>
          <cell r="D154" t="str">
            <v>E186</v>
          </cell>
          <cell r="E154" t="str">
            <v>SEGURIDAD EN ALCALDIAS</v>
          </cell>
          <cell r="F154" t="str">
            <v>Realizar campañas de capacitación y prevención del delito, con la finalidad de dar herramientas a jóvenes y adultos para crear una red de protección y seguridad en la Alcaldía.</v>
          </cell>
          <cell r="G154">
            <v>0.25</v>
          </cell>
          <cell r="H154">
            <v>0.5</v>
          </cell>
          <cell r="I154">
            <v>0.75</v>
          </cell>
          <cell r="J154">
            <v>1</v>
          </cell>
          <cell r="K154">
            <v>0.11</v>
          </cell>
        </row>
        <row r="155">
          <cell r="B155" t="str">
            <v>02CD03_11</v>
          </cell>
          <cell r="C155" t="str">
            <v>02CD03E186_4</v>
          </cell>
          <cell r="D155" t="str">
            <v>E186</v>
          </cell>
          <cell r="E155" t="str">
            <v>SEGURIDAD EN ALCALDIAS</v>
          </cell>
          <cell r="F155" t="str">
            <v>Realizar la recuperación de espacios públicos con la intervención de la Policía de Proximidad, lo que nos para ejercer el libre tránsito de los benitojuerences.</v>
          </cell>
          <cell r="G155">
            <v>0.25</v>
          </cell>
          <cell r="H155">
            <v>0.5</v>
          </cell>
          <cell r="I155">
            <v>0.75</v>
          </cell>
          <cell r="J155">
            <v>1</v>
          </cell>
          <cell r="K155">
            <v>0.16</v>
          </cell>
        </row>
        <row r="156">
          <cell r="B156" t="str">
            <v>02CD03_12</v>
          </cell>
          <cell r="C156" t="str">
            <v>02CD03E186_5</v>
          </cell>
          <cell r="D156" t="str">
            <v>E186</v>
          </cell>
          <cell r="E156" t="str">
            <v>SEGURIDAD EN ALCALDIAS</v>
          </cell>
          <cell r="F156" t="str">
            <v>Realizar Patrullaje constante las 24 horas, los 365 días del año en la demarcación territorial.</v>
          </cell>
          <cell r="G156">
            <v>0.25</v>
          </cell>
          <cell r="H156">
            <v>0.5</v>
          </cell>
          <cell r="I156">
            <v>0.75</v>
          </cell>
          <cell r="J156">
            <v>1</v>
          </cell>
          <cell r="K156">
            <v>0.19</v>
          </cell>
        </row>
        <row r="157">
          <cell r="B157" t="str">
            <v>02CD03_13</v>
          </cell>
          <cell r="C157" t="str">
            <v>02CD03E186_6</v>
          </cell>
          <cell r="D157" t="str">
            <v>E186</v>
          </cell>
          <cell r="E157" t="str">
            <v>SEGURIDAD EN ALCALDIAS</v>
          </cell>
          <cell r="F157" t="str">
            <v>Llevar a cabo reuniones con vecinos de la demarcación, para dar atención a las peticiones ciudadanas</v>
          </cell>
          <cell r="G157">
            <v>0.25</v>
          </cell>
          <cell r="H157">
            <v>0.5</v>
          </cell>
          <cell r="I157">
            <v>0.75</v>
          </cell>
          <cell r="J157">
            <v>1</v>
          </cell>
          <cell r="K157">
            <v>0.16</v>
          </cell>
        </row>
        <row r="158">
          <cell r="B158" t="str">
            <v>02CD03_14</v>
          </cell>
          <cell r="C158" t="str">
            <v>02CD03E186_7</v>
          </cell>
          <cell r="D158" t="str">
            <v>E186</v>
          </cell>
          <cell r="E158" t="str">
            <v>SEGURIDAD EN ALCALDIAS</v>
          </cell>
          <cell r="F158" t="str">
            <v>Actualización y seguimiento de la incidencia delictiva, asi como la generación de mapas y cuadros estadísticos.</v>
          </cell>
          <cell r="G158">
            <v>0.25</v>
          </cell>
          <cell r="H158">
            <v>0.5</v>
          </cell>
          <cell r="I158">
            <v>0.75</v>
          </cell>
          <cell r="J158">
            <v>1</v>
          </cell>
          <cell r="K158">
            <v>0.16</v>
          </cell>
        </row>
        <row r="159">
          <cell r="B159" t="str">
            <v>02CD03_15</v>
          </cell>
          <cell r="C159" t="str">
            <v>02CD03E187_1</v>
          </cell>
          <cell r="D159" t="str">
            <v>E187</v>
          </cell>
          <cell r="E159" t="str">
            <v>SERVICIOS PUBLICOS</v>
          </cell>
          <cell r="F159" t="str">
            <v>Limpieza, mantenimiento, conservación de espacios públicos, retiro de publicidad en mobiliario urbano y poda.</v>
          </cell>
          <cell r="G159">
            <v>0.26</v>
          </cell>
          <cell r="H159">
            <v>0.47</v>
          </cell>
          <cell r="I159">
            <v>0.76</v>
          </cell>
          <cell r="J159">
            <v>1</v>
          </cell>
          <cell r="K159">
            <v>0.16</v>
          </cell>
        </row>
        <row r="160">
          <cell r="B160" t="str">
            <v>02CD03_16</v>
          </cell>
          <cell r="C160" t="str">
            <v>02CD03E187_2</v>
          </cell>
          <cell r="D160" t="str">
            <v>E187</v>
          </cell>
          <cell r="E160" t="str">
            <v>SERVICIOS PUBLICOS</v>
          </cell>
          <cell r="F160" t="str">
            <v>Mantenimiento, conservación y rehabilitación a edificios públicos.</v>
          </cell>
          <cell r="G160">
            <v>0.26</v>
          </cell>
          <cell r="H160">
            <v>0.47</v>
          </cell>
          <cell r="I160">
            <v>0.76</v>
          </cell>
          <cell r="J160">
            <v>1</v>
          </cell>
          <cell r="K160">
            <v>0.16</v>
          </cell>
        </row>
        <row r="161">
          <cell r="B161" t="str">
            <v>02CD03_17</v>
          </cell>
          <cell r="C161" t="str">
            <v>02CD03E187_3</v>
          </cell>
          <cell r="D161" t="str">
            <v>E187</v>
          </cell>
          <cell r="E161" t="str">
            <v>SERVICIOS PUBLICOS</v>
          </cell>
          <cell r="F161" t="str">
            <v>Mantenimiento, colocación de señalización vertical y horizontal, conservación y rehabilitación en vialidades secundarias.</v>
          </cell>
          <cell r="G161">
            <v>0.26</v>
          </cell>
          <cell r="H161">
            <v>0.47</v>
          </cell>
          <cell r="I161">
            <v>0.76</v>
          </cell>
          <cell r="J161">
            <v>1</v>
          </cell>
          <cell r="K161">
            <v>0.17</v>
          </cell>
        </row>
        <row r="162">
          <cell r="B162" t="str">
            <v>02CD03_18</v>
          </cell>
          <cell r="C162" t="str">
            <v>02CD03E187_4</v>
          </cell>
          <cell r="D162" t="str">
            <v>E187</v>
          </cell>
          <cell r="E162" t="str">
            <v>SERVICIOS PUBLICOS</v>
          </cell>
          <cell r="F162" t="str">
            <v>Mantenimiento, conservación y rehabilitación de banquetas y carpeta asfáltica en vialidades secundarias.</v>
          </cell>
          <cell r="G162">
            <v>0.26</v>
          </cell>
          <cell r="H162">
            <v>0.47</v>
          </cell>
          <cell r="I162">
            <v>0.76</v>
          </cell>
          <cell r="J162">
            <v>1</v>
          </cell>
          <cell r="K162">
            <v>0.17</v>
          </cell>
        </row>
        <row r="163">
          <cell r="B163" t="str">
            <v>02CD03_19</v>
          </cell>
          <cell r="C163" t="str">
            <v>02CD03E187_5</v>
          </cell>
          <cell r="D163" t="str">
            <v>E187</v>
          </cell>
          <cell r="E163" t="str">
            <v>SERVICIOS PUBLICOS</v>
          </cell>
          <cell r="F163" t="str">
            <v>Mantenimiento preventivo y correctivo a la red de alumbrado público en vialidades secundarias, parques y plazas públicas de la alcaldía.</v>
          </cell>
          <cell r="G163">
            <v>0.26</v>
          </cell>
          <cell r="H163">
            <v>0.47</v>
          </cell>
          <cell r="I163">
            <v>0.76</v>
          </cell>
          <cell r="J163">
            <v>1</v>
          </cell>
          <cell r="K163">
            <v>0.17</v>
          </cell>
        </row>
        <row r="164">
          <cell r="B164" t="str">
            <v>02CD03_20</v>
          </cell>
          <cell r="C164" t="str">
            <v>02CD03E187_6</v>
          </cell>
          <cell r="D164" t="str">
            <v>E187</v>
          </cell>
          <cell r="E164" t="str">
            <v>SERVICIOS PUBLICOS</v>
          </cell>
          <cell r="F164" t="str">
            <v>Servicio de recolección de residuos sólidos.</v>
          </cell>
          <cell r="G164">
            <v>0.26</v>
          </cell>
          <cell r="H164">
            <v>0.47</v>
          </cell>
          <cell r="I164">
            <v>0.76</v>
          </cell>
          <cell r="J164">
            <v>1</v>
          </cell>
          <cell r="K164">
            <v>0.17</v>
          </cell>
        </row>
        <row r="165">
          <cell r="B165" t="str">
            <v>02CD03_21</v>
          </cell>
          <cell r="C165" t="str">
            <v>02CD03E188_1</v>
          </cell>
          <cell r="D165" t="str">
            <v>E188</v>
          </cell>
          <cell r="E165" t="str">
            <v>EDUCACION, CULTURA, DEPORTE Y RECREACION</v>
          </cell>
          <cell r="F165" t="str">
            <v>Creación de Espacios, Eventos y Platicas; Apoyar y Promocionar a talentos Juveniles; además de realizar Convenios de colaboración y descuentos en Instituciones Educativas privadas para la población juvenil.</v>
          </cell>
          <cell r="G165">
            <v>0.31</v>
          </cell>
          <cell r="H165">
            <v>0.6</v>
          </cell>
          <cell r="I165">
            <v>0.82</v>
          </cell>
          <cell r="J165">
            <v>1</v>
          </cell>
          <cell r="K165">
            <v>0.13</v>
          </cell>
        </row>
        <row r="166">
          <cell r="B166" t="str">
            <v>02CD03_22</v>
          </cell>
          <cell r="C166" t="str">
            <v>02CD03E188_2</v>
          </cell>
          <cell r="D166" t="str">
            <v>E188</v>
          </cell>
          <cell r="E166" t="str">
            <v>EDUCACION, CULTURA, DEPORTE Y RECREACION</v>
          </cell>
          <cell r="F166" t="str">
            <v>Realizar Festival Narv- Arte BJ, ferias, conciertos, obras de teatro, exposiciones, talleres, proyecciones cinematográficas y demás eventos culturales; asi como la promoción del respeto a los derechos, cultura y patrimonio de los pueblos y barrios originarios de la demarcación.</v>
          </cell>
          <cell r="G166">
            <v>0.31</v>
          </cell>
          <cell r="H166">
            <v>0.6</v>
          </cell>
          <cell r="I166">
            <v>0.82</v>
          </cell>
          <cell r="J166">
            <v>1</v>
          </cell>
          <cell r="K166">
            <v>0.14000000000000001</v>
          </cell>
        </row>
        <row r="167">
          <cell r="B167" t="str">
            <v>02CD03_23</v>
          </cell>
          <cell r="C167" t="str">
            <v>02CD03E188_3</v>
          </cell>
          <cell r="D167" t="str">
            <v>E188</v>
          </cell>
          <cell r="E167" t="str">
            <v>EDUCACION, CULTURA, DEPORTE Y RECREACION</v>
          </cell>
          <cell r="F167" t="str">
            <v>Realizar actividades de promoción cultural, fomento de la lectura, supervisión de la operación en las casas de cultura y bibliotecas.</v>
          </cell>
          <cell r="G167">
            <v>0.31</v>
          </cell>
          <cell r="H167">
            <v>0.6</v>
          </cell>
          <cell r="I167">
            <v>0.82</v>
          </cell>
          <cell r="J167">
            <v>1</v>
          </cell>
          <cell r="K167">
            <v>0.14000000000000001</v>
          </cell>
        </row>
        <row r="168">
          <cell r="B168" t="str">
            <v>02CD03_24</v>
          </cell>
          <cell r="C168" t="str">
            <v>02CD03E188_4</v>
          </cell>
          <cell r="D168" t="str">
            <v>E188</v>
          </cell>
          <cell r="E168" t="str">
            <v>EDUCACION, CULTURA, DEPORTE Y RECREACION</v>
          </cell>
          <cell r="F168" t="str">
            <v>Celebración de Convenios, intercambios y vinculaciones con planteles educativos para la programación de actividades</v>
          </cell>
          <cell r="G168">
            <v>0.31</v>
          </cell>
          <cell r="H168">
            <v>0.6</v>
          </cell>
          <cell r="I168">
            <v>0.82</v>
          </cell>
          <cell r="J168">
            <v>1</v>
          </cell>
          <cell r="K168">
            <v>0.14000000000000001</v>
          </cell>
        </row>
        <row r="169">
          <cell r="B169" t="str">
            <v>02CD03_25</v>
          </cell>
          <cell r="C169" t="str">
            <v>02CD03E188_5</v>
          </cell>
          <cell r="D169" t="str">
            <v>E188</v>
          </cell>
          <cell r="E169" t="str">
            <v>EDUCACION, CULTURA, DEPORTE Y RECREACION</v>
          </cell>
          <cell r="F169" t="str">
            <v>Realización de actividades de participación deportiva y recreativa en la comunidad a través de eventos deportivos y actividad física. (Avanza Deporte BJ)</v>
          </cell>
          <cell r="G169">
            <v>0.31</v>
          </cell>
          <cell r="H169">
            <v>0.6</v>
          </cell>
          <cell r="I169">
            <v>0.82</v>
          </cell>
          <cell r="J169">
            <v>1</v>
          </cell>
          <cell r="K169">
            <v>0.14000000000000001</v>
          </cell>
        </row>
        <row r="170">
          <cell r="B170" t="str">
            <v>02CD03_26</v>
          </cell>
          <cell r="C170" t="str">
            <v>02CD03E188_6</v>
          </cell>
          <cell r="D170" t="str">
            <v>E188</v>
          </cell>
          <cell r="E170" t="str">
            <v>EDUCACION, CULTURA, DEPORTE Y RECREACION</v>
          </cell>
          <cell r="F170" t="str">
            <v>Brindar servicios a personas en situación de calle (Albergue), tales como: alimentación, dormitorio, aseo personal, trabajo social.</v>
          </cell>
          <cell r="G170">
            <v>0.31</v>
          </cell>
          <cell r="H170">
            <v>0.6</v>
          </cell>
          <cell r="I170">
            <v>0.82</v>
          </cell>
          <cell r="J170">
            <v>1</v>
          </cell>
          <cell r="K170">
            <v>0.14000000000000001</v>
          </cell>
        </row>
        <row r="171">
          <cell r="B171" t="str">
            <v>02CD03_27</v>
          </cell>
          <cell r="C171" t="str">
            <v>02CD03E188_7</v>
          </cell>
          <cell r="D171" t="str">
            <v>E188</v>
          </cell>
          <cell r="E171" t="str">
            <v>EDUCACION, CULTURA, DEPORTE Y RECREACION</v>
          </cell>
          <cell r="F171" t="str">
            <v>Entrega de Apoyos a las Compañías integrantes de la Programación 2023-2024 del Teatro Ma. Teresa Montoya</v>
          </cell>
          <cell r="G171">
            <v>0.31</v>
          </cell>
          <cell r="H171">
            <v>0.6</v>
          </cell>
          <cell r="I171">
            <v>0.82</v>
          </cell>
          <cell r="J171">
            <v>1</v>
          </cell>
          <cell r="K171">
            <v>0.17</v>
          </cell>
        </row>
        <row r="172">
          <cell r="B172" t="str">
            <v>02CD03_28</v>
          </cell>
          <cell r="C172" t="str">
            <v>02CD03E189_1</v>
          </cell>
          <cell r="D172" t="str">
            <v>E189</v>
          </cell>
          <cell r="E172" t="str">
            <v>SERVICIOS DE SALUD EN ALCALDIAS</v>
          </cell>
          <cell r="F172" t="str">
            <v>Otorgar servicios médicos y consultas de primer nivel y especialidad en los diferentes consultorios y centros médicos de la alcaldía; medicina del deporte y terapia física a personas con discapacidad; asi como canalización de pacientes a segundo y tercer nivel de atención a diferentes Clínicas e Institutos.</v>
          </cell>
          <cell r="G172">
            <v>0.26</v>
          </cell>
          <cell r="H172">
            <v>0.54</v>
          </cell>
          <cell r="I172">
            <v>0.82</v>
          </cell>
          <cell r="J172">
            <v>1</v>
          </cell>
          <cell r="K172">
            <v>0.34</v>
          </cell>
        </row>
        <row r="173">
          <cell r="B173" t="str">
            <v>02CD03_29</v>
          </cell>
          <cell r="C173" t="str">
            <v>02CD03E189_2</v>
          </cell>
          <cell r="D173" t="str">
            <v>E189</v>
          </cell>
          <cell r="E173" t="str">
            <v>SERVICIOS DE SALUD EN ALCALDIAS</v>
          </cell>
          <cell r="F173" t="str">
            <v>Fomentar el autocuidado y la prevención de enfermedades mediante Ferias y Campañas de Salud en diferentes puntos de la demarcación priorizando poblaciones vulnerables.</v>
          </cell>
          <cell r="G173">
            <v>0.26</v>
          </cell>
          <cell r="H173">
            <v>0.54</v>
          </cell>
          <cell r="I173">
            <v>0.82</v>
          </cell>
          <cell r="J173">
            <v>1</v>
          </cell>
          <cell r="K173">
            <v>0.3</v>
          </cell>
        </row>
        <row r="174">
          <cell r="B174" t="str">
            <v>02CD03_30</v>
          </cell>
          <cell r="C174" t="str">
            <v>02CD03E189_3</v>
          </cell>
          <cell r="D174" t="str">
            <v>E189</v>
          </cell>
          <cell r="E174" t="str">
            <v>SERVICIOS DE SALUD EN ALCALDIAS</v>
          </cell>
          <cell r="F174" t="str">
            <v>Rehabilitación a personas con trastorno por dependencia del consumo de sustancias psicoactivas; Detección Oportuna de Consumo en Ámbitos Escolares; Mujeres libres de adicciones; Capacitación Constante del Personal adscrito al CAIA.</v>
          </cell>
          <cell r="G174">
            <v>0.26</v>
          </cell>
          <cell r="H174">
            <v>0.54</v>
          </cell>
          <cell r="I174">
            <v>0.82</v>
          </cell>
          <cell r="J174">
            <v>1</v>
          </cell>
          <cell r="K174">
            <v>0.31</v>
          </cell>
        </row>
        <row r="175">
          <cell r="B175" t="str">
            <v>02CD03_31</v>
          </cell>
          <cell r="C175" t="str">
            <v>02CD03E189_4</v>
          </cell>
          <cell r="D175" t="str">
            <v>E189</v>
          </cell>
          <cell r="E175" t="str">
            <v>SERVICIOS DE SALUD EN ALCALDIAS</v>
          </cell>
          <cell r="F175" t="str">
            <v>Ejecutar las diferentes campañas de salud a través apoyos del programa Fortalecimiento Tu Salud BJ</v>
          </cell>
          <cell r="G175">
            <v>0.26</v>
          </cell>
          <cell r="H175">
            <v>0.54</v>
          </cell>
          <cell r="I175">
            <v>0.82</v>
          </cell>
          <cell r="J175">
            <v>1</v>
          </cell>
          <cell r="K175">
            <v>0.05</v>
          </cell>
        </row>
        <row r="176">
          <cell r="B176" t="str">
            <v>02CD03_32</v>
          </cell>
          <cell r="C176" t="str">
            <v>02CD03E190_1</v>
          </cell>
          <cell r="D176" t="str">
            <v>E190</v>
          </cell>
          <cell r="E176" t="str">
            <v>SERVICIOS DE ATENCION ANIMAL</v>
          </cell>
          <cell r="F176" t="str">
            <v>Brindar servicios veterinarios básicos en el Centro de Atención Veterinaria para animales de compañía BJ.</v>
          </cell>
          <cell r="G176">
            <v>0.1</v>
          </cell>
          <cell r="H176">
            <v>0.3</v>
          </cell>
          <cell r="I176">
            <v>0.7</v>
          </cell>
          <cell r="J176">
            <v>1</v>
          </cell>
          <cell r="K176">
            <v>0.5</v>
          </cell>
        </row>
        <row r="177">
          <cell r="B177" t="str">
            <v>02CD03_33</v>
          </cell>
          <cell r="C177" t="str">
            <v>02CD03E190_2</v>
          </cell>
          <cell r="D177" t="str">
            <v>E190</v>
          </cell>
          <cell r="E177" t="str">
            <v>SERVICIOS DE ATENCION ANIMAL</v>
          </cell>
          <cell r="F177" t="str">
            <v>Campañas preventivas del cuidado animal.</v>
          </cell>
          <cell r="G177">
            <v>0.1</v>
          </cell>
          <cell r="H177">
            <v>0.3</v>
          </cell>
          <cell r="I177">
            <v>0.7</v>
          </cell>
          <cell r="J177">
            <v>1</v>
          </cell>
          <cell r="K177">
            <v>0.5</v>
          </cell>
        </row>
        <row r="178">
          <cell r="B178" t="str">
            <v>02CD03_34</v>
          </cell>
          <cell r="C178" t="str">
            <v>02CD03E198_1</v>
          </cell>
          <cell r="D178" t="str">
            <v>E198</v>
          </cell>
          <cell r="E178" t="str">
            <v>SERVICIOS DE CUIDADO INFANTIL</v>
          </cell>
          <cell r="F178" t="str">
            <v>Atención a niñas y niños en los Centros de Desarrollo Infantil. Impartir educación integral que sirva de base para la formación de seres humanos críticos, analíticos y reflexivos con un personal docente capacitado y comprometido con la educación inicial y preescolar en la ciudad.</v>
          </cell>
          <cell r="G178">
            <v>0.25</v>
          </cell>
          <cell r="H178">
            <v>0.5</v>
          </cell>
          <cell r="I178">
            <v>0.75</v>
          </cell>
          <cell r="J178">
            <v>1</v>
          </cell>
          <cell r="K178">
            <v>0.25</v>
          </cell>
        </row>
        <row r="179">
          <cell r="B179" t="str">
            <v>02CD03_35</v>
          </cell>
          <cell r="C179" t="str">
            <v>02CD03E198_2</v>
          </cell>
          <cell r="D179" t="str">
            <v>E198</v>
          </cell>
          <cell r="E179" t="str">
            <v>SERVICIOS DE CUIDADO INFANTIL</v>
          </cell>
          <cell r="F179" t="str">
            <v>Atención a niñas y niños en la Estancia Temporal Infantil. Se brindan actividades lúdico educativas a niñas y niños además de fortalecer su desarrollo integral, mientras sus madres y padres terminan su jornada laboral.</v>
          </cell>
          <cell r="G179">
            <v>0.25</v>
          </cell>
          <cell r="H179">
            <v>0.5</v>
          </cell>
          <cell r="I179">
            <v>0.75</v>
          </cell>
          <cell r="J179">
            <v>1</v>
          </cell>
          <cell r="K179">
            <v>0.25</v>
          </cell>
        </row>
        <row r="180">
          <cell r="B180" t="str">
            <v>02CD03_36</v>
          </cell>
          <cell r="C180" t="str">
            <v>02CD03E198_3</v>
          </cell>
          <cell r="D180" t="str">
            <v>E198</v>
          </cell>
          <cell r="E180" t="str">
            <v>SERVICIOS DE CUIDADO INFANTIL</v>
          </cell>
          <cell r="F180" t="str">
            <v>Entrega de apoyos del programa Estancias infantiles para el desarrollo integral de la niñez</v>
          </cell>
          <cell r="G180">
            <v>0.25</v>
          </cell>
          <cell r="H180">
            <v>0.5</v>
          </cell>
          <cell r="I180">
            <v>0.75</v>
          </cell>
          <cell r="J180">
            <v>1</v>
          </cell>
          <cell r="K180">
            <v>0.5</v>
          </cell>
        </row>
        <row r="181">
          <cell r="B181" t="str">
            <v>02CD03_37</v>
          </cell>
          <cell r="C181" t="str">
            <v>02CD03F037_1</v>
          </cell>
          <cell r="D181" t="str">
            <v>F037</v>
          </cell>
          <cell r="E181" t="str">
            <v>TURISMO, EMPLEO Y FOMENTO ECONOMICO</v>
          </cell>
          <cell r="F181" t="str">
            <v>Entrega de Apoyos a Microempresarios y empresarias con la finalidad de realizar actividades productivas para la reactivación económica.</v>
          </cell>
          <cell r="G181">
            <v>0.32</v>
          </cell>
          <cell r="H181">
            <v>0.55000000000000004</v>
          </cell>
          <cell r="I181">
            <v>0.8</v>
          </cell>
          <cell r="J181">
            <v>1</v>
          </cell>
          <cell r="K181">
            <v>0.1</v>
          </cell>
        </row>
        <row r="182">
          <cell r="B182" t="str">
            <v>02CD03_38</v>
          </cell>
          <cell r="C182" t="str">
            <v>02CD03F037_2</v>
          </cell>
          <cell r="D182" t="str">
            <v>F037</v>
          </cell>
          <cell r="E182" t="str">
            <v>TURISMO, EMPLEO Y FOMENTO ECONOMICO</v>
          </cell>
          <cell r="F182" t="str">
            <v>Otorgamiento de Apoyo a Personas Desempleadas que radican en la Alcaldía Benito Juárez</v>
          </cell>
          <cell r="G182">
            <v>0.32</v>
          </cell>
          <cell r="H182">
            <v>0.55000000000000004</v>
          </cell>
          <cell r="I182">
            <v>0.8</v>
          </cell>
          <cell r="J182">
            <v>1</v>
          </cell>
          <cell r="K182">
            <v>0.1</v>
          </cell>
        </row>
        <row r="183">
          <cell r="B183" t="str">
            <v>02CD03_39</v>
          </cell>
          <cell r="C183" t="str">
            <v>02CD03F037_3</v>
          </cell>
          <cell r="D183" t="str">
            <v>F037</v>
          </cell>
          <cell r="E183" t="str">
            <v>TURISMO, EMPLEO Y FOMENTO ECONOMICO</v>
          </cell>
          <cell r="F183" t="str">
            <v>Realizar ferias de empleo para personas, comunidad LGBTI y empresas.</v>
          </cell>
          <cell r="G183">
            <v>0.32</v>
          </cell>
          <cell r="H183">
            <v>0.55000000000000004</v>
          </cell>
          <cell r="I183">
            <v>0.8</v>
          </cell>
          <cell r="J183">
            <v>1</v>
          </cell>
          <cell r="K183">
            <v>0.4</v>
          </cell>
        </row>
        <row r="184">
          <cell r="B184" t="str">
            <v>02CD03_40</v>
          </cell>
          <cell r="C184" t="str">
            <v>02CD03F037_4</v>
          </cell>
          <cell r="D184" t="str">
            <v>F037</v>
          </cell>
          <cell r="E184" t="str">
            <v>TURISMO, EMPLEO Y FOMENTO ECONOMICO</v>
          </cell>
          <cell r="F184" t="str">
            <v>Impartir capacitaciones y asesorías a micro y pequeñas empresas con el propósito de tener la posibilidad de acceder a diferentes instrumentos de financiamiento.</v>
          </cell>
          <cell r="G184">
            <v>0.32</v>
          </cell>
          <cell r="H184">
            <v>0.55000000000000004</v>
          </cell>
          <cell r="I184">
            <v>0.8</v>
          </cell>
          <cell r="J184">
            <v>1</v>
          </cell>
          <cell r="K184">
            <v>0.4</v>
          </cell>
        </row>
        <row r="185">
          <cell r="B185" t="str">
            <v>02CD03_41</v>
          </cell>
          <cell r="C185" t="str">
            <v>02CD03K023_1</v>
          </cell>
          <cell r="D185" t="str">
            <v>K023</v>
          </cell>
          <cell r="E185" t="str">
            <v>INFRAESTRUCTURA URBANA</v>
          </cell>
          <cell r="F185" t="str">
            <v>Mantenimiento conservación y rehabilitación de Infraestructura de edificios públicos, espacios recreativos, e infraestructura comercial.</v>
          </cell>
          <cell r="G185">
            <v>0.1</v>
          </cell>
          <cell r="H185">
            <v>0.25</v>
          </cell>
          <cell r="I185">
            <v>0.7</v>
          </cell>
          <cell r="J185">
            <v>1</v>
          </cell>
          <cell r="K185">
            <v>0.7</v>
          </cell>
        </row>
        <row r="186">
          <cell r="B186" t="str">
            <v>02CD03_42</v>
          </cell>
          <cell r="C186" t="str">
            <v>02CD03K023_2</v>
          </cell>
          <cell r="D186" t="str">
            <v>K023</v>
          </cell>
          <cell r="E186" t="str">
            <v>INFRAESTRUCTURA URBANA</v>
          </cell>
          <cell r="F186" t="str">
            <v>Mantenimiento, conservación y rehabilitación de espacios públicos, asfalto y bacheo en vialidades secundarias.</v>
          </cell>
          <cell r="G186">
            <v>0.1</v>
          </cell>
          <cell r="H186">
            <v>0.25</v>
          </cell>
          <cell r="I186">
            <v>0.7</v>
          </cell>
          <cell r="J186">
            <v>1</v>
          </cell>
          <cell r="K186">
            <v>0.3</v>
          </cell>
        </row>
        <row r="187">
          <cell r="B187" t="str">
            <v>02CD03_43</v>
          </cell>
          <cell r="C187" t="str">
            <v>02CD03K026_1</v>
          </cell>
          <cell r="D187" t="str">
            <v>K026</v>
          </cell>
          <cell r="E187" t="str">
            <v>INFRAESTRUCTURA DE AGUA POTABLE EN ALCALDIAS</v>
          </cell>
          <cell r="F187" t="str">
            <v>Mantenimiento preventivo y correctivo a la red secundaria de agua potable</v>
          </cell>
          <cell r="G187">
            <v>0.19800000000000001</v>
          </cell>
          <cell r="H187">
            <v>0.47</v>
          </cell>
          <cell r="I187">
            <v>0.79200000000000004</v>
          </cell>
          <cell r="J187">
            <v>1</v>
          </cell>
          <cell r="K187">
            <v>1</v>
          </cell>
        </row>
        <row r="188">
          <cell r="B188" t="str">
            <v>02CD03_44</v>
          </cell>
          <cell r="C188" t="str">
            <v>02CD03K027_1</v>
          </cell>
          <cell r="D188" t="str">
            <v>K027</v>
          </cell>
          <cell r="E188" t="str">
            <v>INFRAESTRUCTURA DE DRENAJE, ALCANTARILLADO Y SANEAMIENTO EN ALCALDIAS</v>
          </cell>
          <cell r="F188" t="str">
            <v>Mantenimiento de la red secundaria de alcantarillado y saneamiento.</v>
          </cell>
          <cell r="G188">
            <v>0.19800000000000001</v>
          </cell>
          <cell r="H188">
            <v>0.47</v>
          </cell>
          <cell r="I188">
            <v>0.79200000000000004</v>
          </cell>
          <cell r="J188">
            <v>1</v>
          </cell>
          <cell r="K188">
            <v>1</v>
          </cell>
        </row>
        <row r="189">
          <cell r="B189" t="str">
            <v>02CD03_45</v>
          </cell>
          <cell r="C189" t="str">
            <v>02CD03M001_1</v>
          </cell>
          <cell r="D189" t="str">
            <v>M001</v>
          </cell>
          <cell r="E189" t="str">
            <v>ACTIVIDADES DE APOYO ADMINISTRATIVO</v>
          </cell>
          <cell r="F189" t="str">
            <v>Proporcionar los insumos y herramientas necesarias a través de la adquisición de bienes y la contratación de servicios para atender la demanda y necesidades de la Alcaldía</v>
          </cell>
          <cell r="G189">
            <v>0.25</v>
          </cell>
          <cell r="H189">
            <v>0.5</v>
          </cell>
          <cell r="I189">
            <v>0.75</v>
          </cell>
          <cell r="J189">
            <v>1</v>
          </cell>
          <cell r="K189">
            <v>1</v>
          </cell>
        </row>
        <row r="190">
          <cell r="B190" t="str">
            <v>02CD03_46</v>
          </cell>
          <cell r="C190" t="str">
            <v>02CD03M002_1</v>
          </cell>
          <cell r="D190" t="str">
            <v>M002</v>
          </cell>
          <cell r="E190" t="str">
            <v>PROVISIONES PARA CONTINGENCIAS</v>
          </cell>
          <cell r="F190" t="str">
            <v>Atender las sentencias emitas por la autoridad competente</v>
          </cell>
          <cell r="G190">
            <v>0</v>
          </cell>
          <cell r="H190">
            <v>0.1</v>
          </cell>
          <cell r="I190">
            <v>0.6</v>
          </cell>
          <cell r="J190">
            <v>1</v>
          </cell>
          <cell r="K190">
            <v>1</v>
          </cell>
        </row>
        <row r="191">
          <cell r="B191" t="str">
            <v>02CD03_47</v>
          </cell>
          <cell r="C191" t="str">
            <v>02CD03N001_1</v>
          </cell>
          <cell r="D191" t="str">
            <v>N001</v>
          </cell>
          <cell r="E191" t="str">
            <v>CUMPLIMIENTO DE LOS PROGRAMAS DE PROTECCION CIVIL</v>
          </cell>
          <cell r="F191" t="str">
            <v>Capacitación a brigadistas que integran el comité de protección civil interno.</v>
          </cell>
          <cell r="G191">
            <v>0.2</v>
          </cell>
          <cell r="H191">
            <v>0.45</v>
          </cell>
          <cell r="I191">
            <v>0.72</v>
          </cell>
          <cell r="J191">
            <v>1</v>
          </cell>
          <cell r="K191">
            <v>0.5</v>
          </cell>
        </row>
        <row r="192">
          <cell r="B192" t="str">
            <v>02CD03_48</v>
          </cell>
          <cell r="C192" t="str">
            <v>02CD03N001_2</v>
          </cell>
          <cell r="D192" t="str">
            <v>N001</v>
          </cell>
          <cell r="E192" t="str">
            <v>CUMPLIMIENTO DE LOS PROGRAMAS DE PROTECCION CIVIL</v>
          </cell>
          <cell r="F192" t="str">
            <v>Adquisición de equipos de seguridad y de identificación del personal y de las zonas de riesgo de las oficinas de la Alcaldía.</v>
          </cell>
          <cell r="G192">
            <v>0.2</v>
          </cell>
          <cell r="H192">
            <v>0.45</v>
          </cell>
          <cell r="I192">
            <v>0.72</v>
          </cell>
          <cell r="J192">
            <v>1</v>
          </cell>
          <cell r="K192">
            <v>0.5</v>
          </cell>
        </row>
        <row r="193">
          <cell r="B193" t="str">
            <v>02CD03_49</v>
          </cell>
          <cell r="C193" t="str">
            <v>02CD03R002_1</v>
          </cell>
          <cell r="D193" t="str">
            <v>R002</v>
          </cell>
          <cell r="E193" t="str">
            <v>PRESUPUESTO PARTICIPATIVO</v>
          </cell>
          <cell r="F193" t="str">
            <v>Brindar los servicios y obras a cada uno de los comités vecinales conforme los proyectos ganadores en la consulta ciudadana.</v>
          </cell>
          <cell r="G193">
            <v>0</v>
          </cell>
          <cell r="H193">
            <v>0</v>
          </cell>
          <cell r="I193">
            <v>0.5</v>
          </cell>
          <cell r="J193">
            <v>1</v>
          </cell>
          <cell r="K193">
            <v>1</v>
          </cell>
        </row>
        <row r="194">
          <cell r="B194" t="str">
            <v>02CD03_50</v>
          </cell>
          <cell r="C194" t="str">
            <v>02CD03S230_1</v>
          </cell>
          <cell r="D194" t="str">
            <v>S230</v>
          </cell>
          <cell r="E194" t="str">
            <v>PROGRAMA PARA ENFERMEDADES CRONICO DEGENERATIVAS Y DISCAPACIDAD</v>
          </cell>
          <cell r="F194" t="str">
            <v>Apoyo a personas con Discapacidad Permanente y/o Enfermedades Crónico Degenerativas.</v>
          </cell>
          <cell r="G194">
            <v>0</v>
          </cell>
          <cell r="H194">
            <v>0.2</v>
          </cell>
          <cell r="I194">
            <v>0.2</v>
          </cell>
          <cell r="J194">
            <v>1</v>
          </cell>
          <cell r="K194">
            <v>0.5</v>
          </cell>
        </row>
        <row r="195">
          <cell r="B195" t="str">
            <v>02CD03_51</v>
          </cell>
          <cell r="C195" t="str">
            <v>02CD03S230_2</v>
          </cell>
          <cell r="D195" t="str">
            <v>S230</v>
          </cell>
          <cell r="E195" t="str">
            <v>PROGRAMA PARA ENFERMEDADES CRONICO DEGENERATIVAS Y DISCAPACIDAD</v>
          </cell>
          <cell r="F195" t="str">
            <v>Apoyos a familias de pacientes con cáncer.</v>
          </cell>
          <cell r="G195">
            <v>0</v>
          </cell>
          <cell r="H195">
            <v>0.2</v>
          </cell>
          <cell r="I195">
            <v>0.2</v>
          </cell>
          <cell r="J195">
            <v>1</v>
          </cell>
          <cell r="K195">
            <v>0.5</v>
          </cell>
        </row>
        <row r="196">
          <cell r="B196" t="str">
            <v>02CD03_52</v>
          </cell>
          <cell r="C196" t="str">
            <v>02CD03S234_1</v>
          </cell>
          <cell r="D196" t="str">
            <v>S234</v>
          </cell>
          <cell r="E196" t="str">
            <v>PROGRAMA DE APOYO PARA EL BIENESTAR FAMILIAR</v>
          </cell>
          <cell r="F196" t="str">
            <v>Apoyo a Jefas y Jefes de Familia BJ</v>
          </cell>
          <cell r="G196" t="str">
            <v>0</v>
          </cell>
          <cell r="H196" t="str">
            <v>0.25</v>
          </cell>
          <cell r="I196" t="str">
            <v>0.5</v>
          </cell>
          <cell r="J196" t="str">
            <v>1</v>
          </cell>
          <cell r="K196">
            <v>1</v>
          </cell>
        </row>
        <row r="197">
          <cell r="B197" t="str">
            <v>02CD03_53</v>
          </cell>
          <cell r="C197" t="str">
            <v>02CD03S235_1</v>
          </cell>
          <cell r="D197" t="str">
            <v>S235</v>
          </cell>
          <cell r="E197" t="str">
            <v>APOYOS PARA EL CUIDADO DEL ADULTO MAYOR</v>
          </cell>
          <cell r="F197" t="str">
            <v>Apoyo a personas adultas mayores BJ</v>
          </cell>
          <cell r="G197">
            <v>0</v>
          </cell>
          <cell r="H197">
            <v>0</v>
          </cell>
          <cell r="I197">
            <v>1</v>
          </cell>
          <cell r="J197">
            <v>1</v>
          </cell>
          <cell r="K197">
            <v>1</v>
          </cell>
        </row>
        <row r="198">
          <cell r="B198" t="str">
            <v>02CD04_1</v>
          </cell>
          <cell r="C198" t="str">
            <v>02CD04E185_1</v>
          </cell>
          <cell r="D198" t="str">
            <v>E185</v>
          </cell>
          <cell r="E198" t="str">
            <v>GOBIERNO Y ATENCION CIUDADANA</v>
          </cell>
          <cell r="F198" t="str">
            <v>Brindar asistencias jurídicas a los ciudadanos de la Alcaldía Coyoacán.</v>
          </cell>
          <cell r="G198">
            <v>0.25</v>
          </cell>
          <cell r="H198">
            <v>0.5</v>
          </cell>
          <cell r="I198">
            <v>0.75</v>
          </cell>
          <cell r="J198">
            <v>1</v>
          </cell>
          <cell r="K198">
            <v>0.34</v>
          </cell>
        </row>
        <row r="199">
          <cell r="B199" t="str">
            <v>02CD04_2</v>
          </cell>
          <cell r="C199" t="str">
            <v>02CD04E185_2</v>
          </cell>
          <cell r="D199" t="str">
            <v>E185</v>
          </cell>
          <cell r="E199" t="str">
            <v>GOBIERNO Y ATENCION CIUDADANA</v>
          </cell>
          <cell r="F199" t="str">
            <v>Atención de solicitudes y quejas realizadas ante la Ventanilla Única (CESAC).</v>
          </cell>
          <cell r="G199">
            <v>0.25</v>
          </cell>
          <cell r="H199">
            <v>0.5</v>
          </cell>
          <cell r="I199">
            <v>0.75</v>
          </cell>
          <cell r="J199">
            <v>1</v>
          </cell>
          <cell r="K199">
            <v>0.33</v>
          </cell>
        </row>
        <row r="200">
          <cell r="B200" t="str">
            <v>02CD04_3</v>
          </cell>
          <cell r="C200" t="str">
            <v>02CD04E185_3</v>
          </cell>
          <cell r="D200" t="str">
            <v>E185</v>
          </cell>
          <cell r="E200" t="str">
            <v>GOBIERNO Y ATENCION CIUDADANA</v>
          </cell>
          <cell r="F200" t="str">
            <v>Brindar servicios de autorizaciones y permisos en materia de obras y establecimientos mercantiles.</v>
          </cell>
          <cell r="G200">
            <v>0.25</v>
          </cell>
          <cell r="H200">
            <v>0.5</v>
          </cell>
          <cell r="I200">
            <v>0.75</v>
          </cell>
          <cell r="J200">
            <v>1</v>
          </cell>
          <cell r="K200">
            <v>0.33</v>
          </cell>
        </row>
        <row r="201">
          <cell r="B201" t="str">
            <v>02CD04_4</v>
          </cell>
          <cell r="C201" t="str">
            <v>02CD04E186_1</v>
          </cell>
          <cell r="D201" t="str">
            <v>E186</v>
          </cell>
          <cell r="E201" t="str">
            <v>SEGURIDAD EN ALCALDIAS</v>
          </cell>
          <cell r="F201" t="str">
            <v>Realización de operativos.</v>
          </cell>
          <cell r="G201">
            <v>0.2</v>
          </cell>
          <cell r="H201">
            <v>0.4</v>
          </cell>
          <cell r="I201">
            <v>0.6</v>
          </cell>
          <cell r="J201">
            <v>0.8</v>
          </cell>
          <cell r="K201">
            <v>0.5</v>
          </cell>
        </row>
        <row r="202">
          <cell r="B202" t="str">
            <v>02CD04_5</v>
          </cell>
          <cell r="C202" t="str">
            <v>02CD04E186_2</v>
          </cell>
          <cell r="D202" t="str">
            <v>E186</v>
          </cell>
          <cell r="E202" t="str">
            <v>SEGURIDAD EN ALCALDIAS</v>
          </cell>
          <cell r="F202" t="str">
            <v>Realización de actividades para la prevención del delito</v>
          </cell>
          <cell r="G202">
            <v>0.2</v>
          </cell>
          <cell r="H202">
            <v>0.4</v>
          </cell>
          <cell r="I202">
            <v>0.6</v>
          </cell>
          <cell r="J202">
            <v>0.8</v>
          </cell>
          <cell r="K202">
            <v>0.5</v>
          </cell>
        </row>
        <row r="203">
          <cell r="B203" t="str">
            <v>02CD04_6</v>
          </cell>
          <cell r="C203" t="str">
            <v>02CD04E187_1</v>
          </cell>
          <cell r="D203" t="str">
            <v>E187</v>
          </cell>
          <cell r="E203" t="str">
            <v>SERVICIOS PUBLICOS</v>
          </cell>
          <cell r="F203" t="str">
            <v>Realización de poda de árboles.</v>
          </cell>
          <cell r="G203">
            <v>0.2</v>
          </cell>
          <cell r="H203">
            <v>0.4</v>
          </cell>
          <cell r="I203">
            <v>0.6</v>
          </cell>
          <cell r="J203">
            <v>0.8</v>
          </cell>
          <cell r="K203">
            <v>0.33</v>
          </cell>
        </row>
        <row r="204">
          <cell r="B204" t="str">
            <v>02CD04_7</v>
          </cell>
          <cell r="C204" t="str">
            <v>02CD04E187_2</v>
          </cell>
          <cell r="D204" t="str">
            <v>E187</v>
          </cell>
          <cell r="E204" t="str">
            <v>SERVICIOS PUBLICOS</v>
          </cell>
          <cell r="F204" t="str">
            <v>Recolección de residuos sólidos.</v>
          </cell>
          <cell r="G204">
            <v>0.2</v>
          </cell>
          <cell r="H204">
            <v>0.4</v>
          </cell>
          <cell r="I204">
            <v>0.6</v>
          </cell>
          <cell r="J204">
            <v>0.8</v>
          </cell>
          <cell r="K204">
            <v>0.33</v>
          </cell>
        </row>
        <row r="205">
          <cell r="B205" t="str">
            <v>02CD04_8</v>
          </cell>
          <cell r="C205" t="str">
            <v>02CD04E187_3</v>
          </cell>
          <cell r="D205" t="str">
            <v>E187</v>
          </cell>
          <cell r="E205" t="str">
            <v>SERVICIOS PUBLICOS</v>
          </cell>
          <cell r="F205" t="str">
            <v>Realización de barridos manuales en las calles.</v>
          </cell>
          <cell r="G205">
            <v>0.2</v>
          </cell>
          <cell r="H205">
            <v>0.4</v>
          </cell>
          <cell r="I205">
            <v>0.6</v>
          </cell>
          <cell r="J205">
            <v>0.8</v>
          </cell>
          <cell r="K205">
            <v>0.34</v>
          </cell>
        </row>
        <row r="206">
          <cell r="B206" t="str">
            <v>02CD04_9</v>
          </cell>
          <cell r="C206" t="str">
            <v>02CD04E188_1</v>
          </cell>
          <cell r="D206" t="str">
            <v>E188</v>
          </cell>
          <cell r="E206" t="str">
            <v>EDUCACION, CULTURA, DEPORTE Y RECREACION</v>
          </cell>
          <cell r="F206" t="str">
            <v>Realización de actividades artísticas y culturales.</v>
          </cell>
          <cell r="G206">
            <v>0.1</v>
          </cell>
          <cell r="H206">
            <v>0.28999999999999998</v>
          </cell>
          <cell r="I206">
            <v>0.53</v>
          </cell>
          <cell r="J206">
            <v>0.7</v>
          </cell>
          <cell r="K206">
            <v>0.34</v>
          </cell>
        </row>
        <row r="207">
          <cell r="B207" t="str">
            <v>02CD04_10</v>
          </cell>
          <cell r="C207" t="str">
            <v>02CD04E188_2</v>
          </cell>
          <cell r="D207" t="str">
            <v>E188</v>
          </cell>
          <cell r="E207" t="str">
            <v>EDUCACION, CULTURA, DEPORTE Y RECREACION</v>
          </cell>
          <cell r="F207" t="str">
            <v>Realización de campañas para fomentar el uso y disfrute de los espacios culturales.</v>
          </cell>
          <cell r="G207">
            <v>0.1</v>
          </cell>
          <cell r="H207">
            <v>0.28999999999999998</v>
          </cell>
          <cell r="I207">
            <v>0.53</v>
          </cell>
          <cell r="J207">
            <v>0.7</v>
          </cell>
          <cell r="K207">
            <v>0.33</v>
          </cell>
        </row>
        <row r="208">
          <cell r="B208" t="str">
            <v>02CD04_11</v>
          </cell>
          <cell r="C208" t="str">
            <v>02CD04E188_3</v>
          </cell>
          <cell r="D208" t="str">
            <v>E188</v>
          </cell>
          <cell r="E208" t="str">
            <v>EDUCACION, CULTURA, DEPORTE Y RECREACION</v>
          </cell>
          <cell r="F208" t="str">
            <v>Realización de actividades para la preservación del patrimonio histórico y artístico de Coyoacán.</v>
          </cell>
          <cell r="G208">
            <v>0.1</v>
          </cell>
          <cell r="H208">
            <v>0.28999999999999998</v>
          </cell>
          <cell r="I208">
            <v>0.53</v>
          </cell>
          <cell r="J208">
            <v>0.7</v>
          </cell>
          <cell r="K208">
            <v>0.33</v>
          </cell>
        </row>
        <row r="209">
          <cell r="B209" t="str">
            <v>02CD04_12</v>
          </cell>
          <cell r="C209" t="str">
            <v>02CD04E189_1</v>
          </cell>
          <cell r="D209" t="str">
            <v>E189</v>
          </cell>
          <cell r="E209" t="str">
            <v>SERVICIOS DE SALUD EN ALCALDIAS</v>
          </cell>
          <cell r="F209" t="str">
            <v>Realización de actividades para la prevención y atención de enfermedades.</v>
          </cell>
          <cell r="G209">
            <v>0.2</v>
          </cell>
          <cell r="H209">
            <v>0.4</v>
          </cell>
          <cell r="I209">
            <v>0.6</v>
          </cell>
          <cell r="J209">
            <v>0.8</v>
          </cell>
          <cell r="K209">
            <v>0.1</v>
          </cell>
        </row>
        <row r="210">
          <cell r="B210" t="str">
            <v>02CD04_13</v>
          </cell>
          <cell r="C210" t="str">
            <v>02CD04E189_2</v>
          </cell>
          <cell r="D210" t="str">
            <v>E189</v>
          </cell>
          <cell r="E210" t="str">
            <v>SERVICIOS DE SALUD EN ALCALDIAS</v>
          </cell>
          <cell r="F210" t="str">
            <v>Realización de actividades para la prevención y atención de enfermedades con instituciones gubernamentales y no gubernamentales.</v>
          </cell>
          <cell r="G210">
            <v>0.2</v>
          </cell>
          <cell r="H210">
            <v>0.4</v>
          </cell>
          <cell r="I210">
            <v>0.6</v>
          </cell>
          <cell r="J210">
            <v>0.8</v>
          </cell>
          <cell r="K210">
            <v>0.1</v>
          </cell>
        </row>
        <row r="211">
          <cell r="B211" t="str">
            <v>02CD04_14</v>
          </cell>
          <cell r="C211" t="str">
            <v>02CD04E189_3</v>
          </cell>
          <cell r="D211" t="str">
            <v>E189</v>
          </cell>
          <cell r="E211" t="str">
            <v>SERVICIOS DE SALUD EN ALCALDIAS</v>
          </cell>
          <cell r="F211" t="str">
            <v>Realización de campañas de difusión para la prevención y atención de adicciones.</v>
          </cell>
          <cell r="G211">
            <v>0.2</v>
          </cell>
          <cell r="H211">
            <v>0.4</v>
          </cell>
          <cell r="I211">
            <v>0.6</v>
          </cell>
          <cell r="J211">
            <v>0.8</v>
          </cell>
          <cell r="K211">
            <v>0.1</v>
          </cell>
        </row>
        <row r="212">
          <cell r="B212" t="str">
            <v>02CD04_15</v>
          </cell>
          <cell r="C212" t="str">
            <v>02CD04E189_4</v>
          </cell>
          <cell r="D212" t="str">
            <v>E189</v>
          </cell>
          <cell r="E212" t="str">
            <v>SERVICIOS DE SALUD EN ALCALDIAS</v>
          </cell>
          <cell r="F212" t="str">
            <v>Entrega de medicamentos y estudios de laboratorio en unidades de salud especializadas.</v>
          </cell>
          <cell r="G212">
            <v>0.2</v>
          </cell>
          <cell r="H212">
            <v>0.4</v>
          </cell>
          <cell r="I212">
            <v>0.6</v>
          </cell>
          <cell r="J212">
            <v>0.8</v>
          </cell>
          <cell r="K212">
            <v>0.4</v>
          </cell>
        </row>
        <row r="213">
          <cell r="B213" t="str">
            <v>02CD04_16</v>
          </cell>
          <cell r="C213" t="str">
            <v>02CD04E189_5</v>
          </cell>
          <cell r="D213" t="str">
            <v>E189</v>
          </cell>
          <cell r="E213" t="str">
            <v>SERVICIOS DE SALUD EN ALCALDIAS</v>
          </cell>
          <cell r="F213" t="str">
            <v>Otorgamiento de servicios médicos profesionales y estudios de laboratorio especializados para mujeres con cáncer de mama.</v>
          </cell>
          <cell r="G213">
            <v>0.2</v>
          </cell>
          <cell r="H213">
            <v>0.4</v>
          </cell>
          <cell r="I213">
            <v>0.6</v>
          </cell>
          <cell r="J213">
            <v>0.8</v>
          </cell>
          <cell r="K213">
            <v>0.3</v>
          </cell>
        </row>
        <row r="214">
          <cell r="B214" t="str">
            <v>02CD04_17</v>
          </cell>
          <cell r="C214" t="str">
            <v>02CD04E190_1</v>
          </cell>
          <cell r="D214" t="str">
            <v>E190</v>
          </cell>
          <cell r="E214" t="str">
            <v>SERVICIOS DE ATENCION ANIMAL</v>
          </cell>
          <cell r="F214" t="str">
            <v>Realización de servicios de atención veterinaria para los animales de compañía de los habitantes de Coyoacán.</v>
          </cell>
          <cell r="G214">
            <v>0.2</v>
          </cell>
          <cell r="H214">
            <v>0.4</v>
          </cell>
          <cell r="I214">
            <v>0.6</v>
          </cell>
          <cell r="J214">
            <v>0.8</v>
          </cell>
          <cell r="K214">
            <v>0.5</v>
          </cell>
        </row>
        <row r="215">
          <cell r="B215" t="str">
            <v>02CD04_18</v>
          </cell>
          <cell r="C215" t="str">
            <v>02CD04E190_2</v>
          </cell>
          <cell r="D215" t="str">
            <v>E190</v>
          </cell>
          <cell r="E215" t="str">
            <v>SERVICIOS DE ATENCION ANIMAL</v>
          </cell>
          <cell r="F215" t="str">
            <v>Realización de campañas de difusión de la cultura de cuidado y tutela responsable de los animales de compañía.</v>
          </cell>
          <cell r="G215">
            <v>0.2</v>
          </cell>
          <cell r="H215">
            <v>0.4</v>
          </cell>
          <cell r="I215">
            <v>0.6</v>
          </cell>
          <cell r="J215">
            <v>0.8</v>
          </cell>
          <cell r="K215">
            <v>0.5</v>
          </cell>
        </row>
        <row r="216">
          <cell r="B216" t="str">
            <v>02CD04_19</v>
          </cell>
          <cell r="C216" t="str">
            <v>02CD04E198_1</v>
          </cell>
          <cell r="D216" t="str">
            <v>E198</v>
          </cell>
          <cell r="E216" t="str">
            <v>SERVICIOS DE CUIDADO INFANTIL</v>
          </cell>
          <cell r="F216" t="str">
            <v>Brindar servicios de atención pedagógica y asistencial a niñas y niños de 2 años hasta 5 años 11 meses, que asisten a los Centros de Atención y Cuidado Infantil (CACI) de la Alcaldía Coyoacán.</v>
          </cell>
          <cell r="G216">
            <v>0.2</v>
          </cell>
          <cell r="H216">
            <v>0.4</v>
          </cell>
          <cell r="I216">
            <v>0.6</v>
          </cell>
          <cell r="J216">
            <v>0.8</v>
          </cell>
          <cell r="K216">
            <v>0.5</v>
          </cell>
        </row>
        <row r="217">
          <cell r="B217" t="str">
            <v>02CD04_20</v>
          </cell>
          <cell r="C217" t="str">
            <v>02CD04E198_2</v>
          </cell>
          <cell r="D217" t="str">
            <v>E198</v>
          </cell>
          <cell r="E217" t="str">
            <v>SERVICIOS DE CUIDADO INFANTIL</v>
          </cell>
          <cell r="F217" t="str">
            <v>Otorgar apoyos alimentarios a niñas y niños de 2 años hasta 5 años 11 meses que asisten a los Centros de Atención y Cuidado Infantil (CACI) de la Alcaldía Coyoacán.</v>
          </cell>
          <cell r="G217">
            <v>0.2</v>
          </cell>
          <cell r="H217">
            <v>0.4</v>
          </cell>
          <cell r="I217">
            <v>0.6</v>
          </cell>
          <cell r="J217">
            <v>0.8</v>
          </cell>
          <cell r="K217">
            <v>0.5</v>
          </cell>
        </row>
        <row r="218">
          <cell r="B218" t="str">
            <v>02CD04_21</v>
          </cell>
          <cell r="C218" t="str">
            <v>02CD04F037_1</v>
          </cell>
          <cell r="D218" t="str">
            <v>F037</v>
          </cell>
          <cell r="E218" t="str">
            <v>TURISMO, EMPLEO Y FOMENTO ECONOMICO</v>
          </cell>
          <cell r="F218" t="str">
            <v>Realización de capacitaciones y acompañamientos a emprendedores de la Alcaldía Coyoacán.</v>
          </cell>
          <cell r="G218">
            <v>0.2</v>
          </cell>
          <cell r="H218">
            <v>0.4</v>
          </cell>
          <cell r="I218">
            <v>0.6</v>
          </cell>
          <cell r="J218">
            <v>0.8</v>
          </cell>
          <cell r="K218">
            <v>0.4</v>
          </cell>
        </row>
        <row r="219">
          <cell r="B219" t="str">
            <v>02CD04_22</v>
          </cell>
          <cell r="C219" t="str">
            <v>02CD04F037_2</v>
          </cell>
          <cell r="D219" t="str">
            <v>F037</v>
          </cell>
          <cell r="E219" t="str">
            <v>TURISMO, EMPLEO Y FOMENTO ECONOMICO</v>
          </cell>
          <cell r="F219" t="str">
            <v>Actividades encaminadas a vincular buscadores de empleo con el sector empresarial y/o académico.</v>
          </cell>
          <cell r="G219">
            <v>0.2</v>
          </cell>
          <cell r="H219">
            <v>0.4</v>
          </cell>
          <cell r="I219">
            <v>0.6</v>
          </cell>
          <cell r="J219">
            <v>0.8</v>
          </cell>
          <cell r="K219">
            <v>0.4</v>
          </cell>
        </row>
        <row r="220">
          <cell r="B220" t="str">
            <v>02CD04_23</v>
          </cell>
          <cell r="C220" t="str">
            <v>02CD04F037_3</v>
          </cell>
          <cell r="D220" t="str">
            <v>F037</v>
          </cell>
          <cell r="E220" t="str">
            <v>TURISMO, EMPLEO Y FOMENTO ECONOMICO</v>
          </cell>
          <cell r="F220" t="str">
            <v>Realización de ferias de empleo.</v>
          </cell>
          <cell r="G220">
            <v>0.2</v>
          </cell>
          <cell r="H220">
            <v>0.4</v>
          </cell>
          <cell r="I220">
            <v>0.6</v>
          </cell>
          <cell r="J220">
            <v>0.8</v>
          </cell>
          <cell r="K220">
            <v>0.2</v>
          </cell>
        </row>
        <row r="221">
          <cell r="B221" t="str">
            <v>02CD04_24</v>
          </cell>
          <cell r="C221" t="str">
            <v>02CD04K023_1</v>
          </cell>
          <cell r="D221" t="str">
            <v>K023</v>
          </cell>
          <cell r="E221" t="str">
            <v>INFRAESTRUCTURA URBANA</v>
          </cell>
          <cell r="F221" t="str">
            <v>Rehabilitación de espacios deportivos.</v>
          </cell>
          <cell r="G221">
            <v>0.2</v>
          </cell>
          <cell r="H221">
            <v>0.4</v>
          </cell>
          <cell r="I221">
            <v>0.6</v>
          </cell>
          <cell r="J221">
            <v>0.8</v>
          </cell>
          <cell r="K221">
            <v>0.2</v>
          </cell>
        </row>
        <row r="222">
          <cell r="B222" t="str">
            <v>02CD04_25</v>
          </cell>
          <cell r="C222" t="str">
            <v>02CD04K023_2</v>
          </cell>
          <cell r="D222" t="str">
            <v>K023</v>
          </cell>
          <cell r="E222" t="str">
            <v>INFRAESTRUCTURA URBANA</v>
          </cell>
          <cell r="F222" t="str">
            <v>Rehabilitación de la Infraestructura Pública de la Alcaldía.</v>
          </cell>
          <cell r="G222">
            <v>0.2</v>
          </cell>
          <cell r="H222">
            <v>0.4</v>
          </cell>
          <cell r="I222">
            <v>0.6</v>
          </cell>
          <cell r="J222">
            <v>0.8</v>
          </cell>
          <cell r="K222">
            <v>0.2</v>
          </cell>
        </row>
        <row r="223">
          <cell r="B223" t="str">
            <v>02CD04_26</v>
          </cell>
          <cell r="C223" t="str">
            <v>02CD04K023_3</v>
          </cell>
          <cell r="D223" t="str">
            <v>K023</v>
          </cell>
          <cell r="E223" t="str">
            <v>INFRAESTRUCTURA URBANA</v>
          </cell>
          <cell r="F223" t="str">
            <v>Rehabilitación de carpeta asfáltica.</v>
          </cell>
          <cell r="G223">
            <v>0.2</v>
          </cell>
          <cell r="H223">
            <v>0.4</v>
          </cell>
          <cell r="I223">
            <v>0.6</v>
          </cell>
          <cell r="J223">
            <v>0.8</v>
          </cell>
          <cell r="K223">
            <v>0.2</v>
          </cell>
        </row>
        <row r="224">
          <cell r="B224" t="str">
            <v>02CD04_27</v>
          </cell>
          <cell r="C224" t="str">
            <v>02CD04K023_4</v>
          </cell>
          <cell r="D224" t="str">
            <v>K023</v>
          </cell>
          <cell r="E224" t="str">
            <v>INFRAESTRUCTURA URBANA</v>
          </cell>
          <cell r="F224" t="str">
            <v>Mantenimiento de la Infraestructura Pública de la Alcaldía.</v>
          </cell>
          <cell r="G224">
            <v>0.2</v>
          </cell>
          <cell r="H224">
            <v>0.4</v>
          </cell>
          <cell r="I224">
            <v>0.6</v>
          </cell>
          <cell r="J224">
            <v>0.8</v>
          </cell>
          <cell r="K224">
            <v>0.2</v>
          </cell>
        </row>
        <row r="225">
          <cell r="B225" t="str">
            <v>02CD04_28</v>
          </cell>
          <cell r="C225" t="str">
            <v>02CD04K023_5</v>
          </cell>
          <cell r="D225" t="str">
            <v>K023</v>
          </cell>
          <cell r="E225" t="str">
            <v>INFRAESTRUCTURA URBANA</v>
          </cell>
          <cell r="F225" t="str">
            <v>Rehabilitación del Alumbrado Público.</v>
          </cell>
          <cell r="G225">
            <v>0.2</v>
          </cell>
          <cell r="H225">
            <v>0.4</v>
          </cell>
          <cell r="I225">
            <v>0.6</v>
          </cell>
          <cell r="J225">
            <v>0.8</v>
          </cell>
          <cell r="K225">
            <v>0.2</v>
          </cell>
        </row>
        <row r="226">
          <cell r="B226" t="str">
            <v>02CD04_29</v>
          </cell>
          <cell r="C226" t="str">
            <v>02CD04K026_1</v>
          </cell>
          <cell r="D226" t="str">
            <v>K026</v>
          </cell>
          <cell r="E226" t="str">
            <v>INFRAESTRUCTURA DE AGUA POTABLE EN ALCALDIAS</v>
          </cell>
          <cell r="F226" t="str">
            <v>Atención de emergencias que presenten los sistemas secundarios de la red de agua potable.</v>
          </cell>
          <cell r="G226">
            <v>0.2</v>
          </cell>
          <cell r="H226">
            <v>0.4</v>
          </cell>
          <cell r="I226">
            <v>0.6</v>
          </cell>
          <cell r="J226">
            <v>0.8</v>
          </cell>
          <cell r="K226">
            <v>0.5</v>
          </cell>
        </row>
        <row r="227">
          <cell r="B227" t="str">
            <v>02CD04_30</v>
          </cell>
          <cell r="C227" t="str">
            <v>02CD04K026_2</v>
          </cell>
          <cell r="D227" t="str">
            <v>K026</v>
          </cell>
          <cell r="E227" t="str">
            <v>INFRAESTRUCTURA DE AGUA POTABLE EN ALCALDIAS</v>
          </cell>
          <cell r="F227" t="str">
            <v>Servicio de abastecimiento de agua potable en las colonias afectadas por la falta de agua.</v>
          </cell>
          <cell r="G227">
            <v>0.2</v>
          </cell>
          <cell r="H227">
            <v>0.4</v>
          </cell>
          <cell r="I227">
            <v>0.6</v>
          </cell>
          <cell r="J227">
            <v>0.8</v>
          </cell>
          <cell r="K227">
            <v>0.5</v>
          </cell>
        </row>
        <row r="228">
          <cell r="B228" t="str">
            <v>02CD04_31</v>
          </cell>
          <cell r="C228" t="str">
            <v>02CD04K027_1</v>
          </cell>
          <cell r="D228" t="str">
            <v>K027</v>
          </cell>
          <cell r="E228" t="str">
            <v>INFRAESTRUCTURA DE DRENAJE, ALCANTARILLADO Y SANEAMIENTO EN ALCALDIAS</v>
          </cell>
          <cell r="F228" t="str">
            <v>Mantenimiento preventivo o correctivo de la red secundaria de drenaje y alcantarillado.</v>
          </cell>
          <cell r="G228">
            <v>0.2</v>
          </cell>
          <cell r="H228">
            <v>0.4</v>
          </cell>
          <cell r="I228">
            <v>0.6</v>
          </cell>
          <cell r="J228">
            <v>0.8</v>
          </cell>
          <cell r="K228">
            <v>0.5</v>
          </cell>
        </row>
        <row r="229">
          <cell r="B229" t="str">
            <v>02CD04_32</v>
          </cell>
          <cell r="C229" t="str">
            <v>02CD04K027_2</v>
          </cell>
          <cell r="D229" t="str">
            <v>K027</v>
          </cell>
          <cell r="E229" t="str">
            <v>INFRAESTRUCTURA DE DRENAJE, ALCANTARILLADO Y SANEAMIENTO EN ALCALDIAS</v>
          </cell>
          <cell r="F229" t="str">
            <v>Atención a las demandas ciudadanas relacionadas a la red secundaria de drenaje y alcantarillado.</v>
          </cell>
          <cell r="G229">
            <v>0.2</v>
          </cell>
          <cell r="H229">
            <v>0.4</v>
          </cell>
          <cell r="I229">
            <v>0.6</v>
          </cell>
          <cell r="J229">
            <v>0.8</v>
          </cell>
          <cell r="K229">
            <v>0.5</v>
          </cell>
        </row>
        <row r="230">
          <cell r="B230" t="str">
            <v>02CD04_33</v>
          </cell>
          <cell r="C230" t="str">
            <v>02CD04M001_1</v>
          </cell>
          <cell r="D230" t="str">
            <v>M001</v>
          </cell>
          <cell r="E230" t="str">
            <v>ACTIVIDADES DE APOYO ADMINISTRATIVO</v>
          </cell>
          <cell r="F230" t="str">
            <v>Adquisición de bienes y servicios.</v>
          </cell>
          <cell r="G230">
            <v>0.2</v>
          </cell>
          <cell r="H230">
            <v>0.4</v>
          </cell>
          <cell r="I230">
            <v>0.6</v>
          </cell>
          <cell r="J230">
            <v>0.8</v>
          </cell>
          <cell r="K230">
            <v>1</v>
          </cell>
        </row>
        <row r="231">
          <cell r="B231" t="str">
            <v>02CD04_34</v>
          </cell>
          <cell r="C231" t="str">
            <v>02CD04M002_1</v>
          </cell>
          <cell r="D231" t="str">
            <v>M002</v>
          </cell>
          <cell r="E231" t="str">
            <v>PROVISIONES PARA CONTINGENCIAS</v>
          </cell>
          <cell r="F231" t="str">
            <v>Pago de laudos instaurados en contra de la Alcaldía.</v>
          </cell>
          <cell r="G231">
            <v>0</v>
          </cell>
          <cell r="H231">
            <v>0.1</v>
          </cell>
          <cell r="I231">
            <v>0.6</v>
          </cell>
          <cell r="J231">
            <v>1</v>
          </cell>
          <cell r="K231">
            <v>1</v>
          </cell>
        </row>
        <row r="232">
          <cell r="B232" t="str">
            <v>02CD04_35</v>
          </cell>
          <cell r="C232" t="str">
            <v>02CD04N001_1</v>
          </cell>
          <cell r="D232" t="str">
            <v>N001</v>
          </cell>
          <cell r="E232" t="str">
            <v>CUMPLIMIENTO DE LOS PROGRAMAS DE PROTECCION CIVIL</v>
          </cell>
          <cell r="F232" t="str">
            <v>Monitoreo de riesgos causados por fenómenos naturales o antrópicos en la Alcaldía.</v>
          </cell>
          <cell r="G232">
            <v>0.2</v>
          </cell>
          <cell r="H232">
            <v>0.4</v>
          </cell>
          <cell r="I232">
            <v>0.6</v>
          </cell>
          <cell r="J232">
            <v>0.8</v>
          </cell>
          <cell r="K232">
            <v>0.5</v>
          </cell>
        </row>
        <row r="233">
          <cell r="B233" t="str">
            <v>02CD04_36</v>
          </cell>
          <cell r="C233" t="str">
            <v>02CD04N001_2</v>
          </cell>
          <cell r="D233" t="str">
            <v>N001</v>
          </cell>
          <cell r="E233" t="str">
            <v>CUMPLIMIENTO DE LOS PROGRAMAS DE PROTECCION CIVIL</v>
          </cell>
          <cell r="F233" t="str">
            <v>Realización de capacitaciones en materia de protección civil.</v>
          </cell>
          <cell r="G233">
            <v>0.2</v>
          </cell>
          <cell r="H233">
            <v>0.4</v>
          </cell>
          <cell r="I233">
            <v>0.6</v>
          </cell>
          <cell r="J233">
            <v>0.8</v>
          </cell>
          <cell r="K233">
            <v>0.5</v>
          </cell>
        </row>
        <row r="234">
          <cell r="B234" t="str">
            <v>02CD04_37</v>
          </cell>
          <cell r="C234" t="str">
            <v>02CD04R002_1</v>
          </cell>
          <cell r="D234" t="str">
            <v>R002</v>
          </cell>
          <cell r="E234" t="str">
            <v>PRESUPUESTO PARTICIPATIVO</v>
          </cell>
          <cell r="F234" t="str">
            <v>Evaluación de proyectos registrados para el presupuesto participativo.</v>
          </cell>
          <cell r="G234">
            <v>0.2</v>
          </cell>
          <cell r="H234">
            <v>0.4</v>
          </cell>
          <cell r="I234">
            <v>0.6</v>
          </cell>
          <cell r="J234">
            <v>0.8</v>
          </cell>
          <cell r="K234">
            <v>0.5</v>
          </cell>
        </row>
        <row r="235">
          <cell r="B235" t="str">
            <v>02CD04_38</v>
          </cell>
          <cell r="C235" t="str">
            <v>02CD04R002_2</v>
          </cell>
          <cell r="D235" t="str">
            <v>R002</v>
          </cell>
          <cell r="E235" t="str">
            <v>PRESUPUESTO PARTICIPATIVO</v>
          </cell>
          <cell r="F235" t="str">
            <v>Ejecución de proyectos de presupuesto participativo.</v>
          </cell>
          <cell r="G235">
            <v>0.2</v>
          </cell>
          <cell r="H235">
            <v>0.4</v>
          </cell>
          <cell r="I235">
            <v>0.6</v>
          </cell>
          <cell r="J235">
            <v>0.8</v>
          </cell>
          <cell r="K235">
            <v>0.5</v>
          </cell>
        </row>
        <row r="236">
          <cell r="B236" t="str">
            <v>02CD04_39</v>
          </cell>
          <cell r="C236" t="str">
            <v>02CD04S230_1</v>
          </cell>
          <cell r="D236" t="str">
            <v>S230</v>
          </cell>
          <cell r="E236" t="str">
            <v>PROGRAMA PARA ENFERMEDADES CRONICO DEGENERATIVAS Y DISCAPACIDAD</v>
          </cell>
          <cell r="F236" t="str">
            <v>Apoyos económicos y/o en especie para los habitantes de la Alcaldía de Coyoacán que se encuentren en condiciones de vulnerabilidad en el hogar,</v>
          </cell>
          <cell r="G236">
            <v>0.25</v>
          </cell>
          <cell r="H236">
            <v>0.5</v>
          </cell>
          <cell r="I236">
            <v>0.75</v>
          </cell>
          <cell r="J236">
            <v>1</v>
          </cell>
          <cell r="K236">
            <v>1</v>
          </cell>
        </row>
        <row r="237">
          <cell r="B237" t="str">
            <v>02CD04_40</v>
          </cell>
          <cell r="C237" t="str">
            <v>02CD04S234_1</v>
          </cell>
          <cell r="D237" t="str">
            <v>S234</v>
          </cell>
          <cell r="E237" t="str">
            <v>PROGRAMA DE APOYO PARA EL BIENESTAR FAMILIAR</v>
          </cell>
          <cell r="F237" t="str">
            <v>Apoyos económicos y/o en especie para los habitantes de la Alcaldía de Coyoacán que se encuentren en condiciones de vulnerabilidad en el hogar,</v>
          </cell>
          <cell r="G237">
            <v>0.2</v>
          </cell>
          <cell r="H237">
            <v>0.4</v>
          </cell>
          <cell r="I237">
            <v>0.6</v>
          </cell>
          <cell r="J237">
            <v>0.8</v>
          </cell>
          <cell r="K237">
            <v>0.5</v>
          </cell>
        </row>
        <row r="238">
          <cell r="B238" t="str">
            <v>02CD04_41</v>
          </cell>
          <cell r="C238" t="str">
            <v>02CD04S234_2</v>
          </cell>
          <cell r="D238" t="str">
            <v>S234</v>
          </cell>
          <cell r="E238" t="str">
            <v>PROGRAMA DE APOYO PARA EL BIENESTAR FAMILIAR</v>
          </cell>
          <cell r="F238" t="str">
            <v>Comunidad solidaria, Coyoacán contigo (apoyos económicos para profesores y talleristas de los centros generadores).</v>
          </cell>
          <cell r="G238">
            <v>0.2</v>
          </cell>
          <cell r="H238">
            <v>0.4</v>
          </cell>
          <cell r="I238">
            <v>0.6</v>
          </cell>
          <cell r="J238">
            <v>0.8</v>
          </cell>
          <cell r="K238">
            <v>0.5</v>
          </cell>
        </row>
        <row r="239">
          <cell r="B239" t="str">
            <v>02CD04_42</v>
          </cell>
          <cell r="C239" t="str">
            <v>02CD04U048_1</v>
          </cell>
          <cell r="D239" t="str">
            <v>U048</v>
          </cell>
          <cell r="E239" t="str">
            <v>APOYOS SOCIALES</v>
          </cell>
          <cell r="F239" t="str">
            <v>Rehabilitación (pintado) de fachadas de viviendas en colonias con un índice de bienestar social inferior al 80% para el mejoramiento de la imagen urbana.</v>
          </cell>
          <cell r="G239">
            <v>0.2</v>
          </cell>
          <cell r="H239">
            <v>0.4</v>
          </cell>
          <cell r="I239">
            <v>0.6</v>
          </cell>
          <cell r="J239">
            <v>0.8</v>
          </cell>
          <cell r="K239">
            <v>0.25</v>
          </cell>
        </row>
        <row r="240">
          <cell r="B240" t="str">
            <v>02CD04_43</v>
          </cell>
          <cell r="C240" t="str">
            <v>02CD04U048_2</v>
          </cell>
          <cell r="D240" t="str">
            <v>U048</v>
          </cell>
          <cell r="E240" t="str">
            <v>APOYOS SOCIALES</v>
          </cell>
          <cell r="F240" t="str">
            <v>Entrega de apoyos en especie (juguetes) para los niños y niñas en condiciones de vulnerabilidad económica.</v>
          </cell>
          <cell r="G240">
            <v>0.2</v>
          </cell>
          <cell r="H240">
            <v>0.4</v>
          </cell>
          <cell r="I240">
            <v>0.6</v>
          </cell>
          <cell r="J240">
            <v>0.8</v>
          </cell>
          <cell r="K240">
            <v>0.25</v>
          </cell>
        </row>
        <row r="241">
          <cell r="B241" t="str">
            <v>02CD04_44</v>
          </cell>
          <cell r="C241" t="str">
            <v>02CD04U048_3</v>
          </cell>
          <cell r="D241" t="str">
            <v>U048</v>
          </cell>
          <cell r="E241" t="str">
            <v>APOYOS SOCIALES</v>
          </cell>
          <cell r="F241" t="str">
            <v>Compartiendo la mesa, Coyoacán Contigo (entrega de pavos o piernas de cerdo para cena de navidad o fin de año).</v>
          </cell>
          <cell r="G241">
            <v>0.2</v>
          </cell>
          <cell r="H241">
            <v>0.4</v>
          </cell>
          <cell r="I241">
            <v>0.6</v>
          </cell>
          <cell r="J241">
            <v>0.8</v>
          </cell>
          <cell r="K241">
            <v>0.25</v>
          </cell>
        </row>
        <row r="242">
          <cell r="B242" t="str">
            <v>02CD04_45</v>
          </cell>
          <cell r="C242" t="str">
            <v>02CD04U048_4</v>
          </cell>
          <cell r="D242" t="str">
            <v>U048</v>
          </cell>
          <cell r="E242" t="str">
            <v>APOYOS SOCIALES</v>
          </cell>
          <cell r="F242" t="str">
            <v>Contra el frio, Coyoacán Contigo (entrega de cobijas).</v>
          </cell>
          <cell r="G242">
            <v>0.2</v>
          </cell>
          <cell r="H242">
            <v>0.4</v>
          </cell>
          <cell r="I242">
            <v>0.6</v>
          </cell>
          <cell r="J242">
            <v>0.8</v>
          </cell>
          <cell r="K242">
            <v>0.25</v>
          </cell>
        </row>
        <row r="243">
          <cell r="B243" t="str">
            <v>02CD05_1</v>
          </cell>
          <cell r="C243" t="str">
            <v>02CD05E185_1</v>
          </cell>
          <cell r="D243" t="str">
            <v>E185</v>
          </cell>
          <cell r="E243" t="str">
            <v>GOBIERNO Y ATENCION CIUDADANA</v>
          </cell>
          <cell r="F243" t="str">
            <v>Asesoría jurídica</v>
          </cell>
          <cell r="G243">
            <v>0.2</v>
          </cell>
          <cell r="H243">
            <v>0.3</v>
          </cell>
          <cell r="I243">
            <v>0.8</v>
          </cell>
          <cell r="J243">
            <v>1</v>
          </cell>
          <cell r="K243">
            <v>0.5</v>
          </cell>
        </row>
        <row r="244">
          <cell r="B244" t="str">
            <v>02CD05_2</v>
          </cell>
          <cell r="C244" t="str">
            <v>02CD05E185_2</v>
          </cell>
          <cell r="D244" t="str">
            <v>E185</v>
          </cell>
          <cell r="E244" t="str">
            <v>GOBIERNO Y ATENCION CIUDADANA</v>
          </cell>
          <cell r="F244" t="str">
            <v>Emitir, ejecutar y resolver visitas de verificación administrativa en materia de obras y establecimientos mercantiles</v>
          </cell>
          <cell r="G244">
            <v>0.2</v>
          </cell>
          <cell r="H244">
            <v>0.3</v>
          </cell>
          <cell r="I244">
            <v>0.8</v>
          </cell>
          <cell r="J244">
            <v>1</v>
          </cell>
          <cell r="K244">
            <v>0.5</v>
          </cell>
        </row>
        <row r="245">
          <cell r="B245" t="str">
            <v>02CD05_3</v>
          </cell>
          <cell r="C245" t="str">
            <v>02CD05E186_1</v>
          </cell>
          <cell r="D245" t="str">
            <v>E186</v>
          </cell>
          <cell r="E245" t="str">
            <v>SEGURIDAD EN ALCALDIAS</v>
          </cell>
          <cell r="F245" t="str">
            <v>Patrullaje de la Alcaldía.</v>
          </cell>
          <cell r="G245">
            <v>0.2</v>
          </cell>
          <cell r="H245">
            <v>0.35</v>
          </cell>
          <cell r="I245">
            <v>0.5</v>
          </cell>
          <cell r="J245">
            <v>0.8</v>
          </cell>
          <cell r="K245">
            <v>0.34</v>
          </cell>
        </row>
        <row r="246">
          <cell r="B246" t="str">
            <v>02CD05_4</v>
          </cell>
          <cell r="C246" t="str">
            <v>02CD05E186_2</v>
          </cell>
          <cell r="D246" t="str">
            <v>E186</v>
          </cell>
          <cell r="E246" t="str">
            <v>SEGURIDAD EN ALCALDIAS</v>
          </cell>
          <cell r="F246" t="str">
            <v>Recorridos y presencia policial en la Alcaldía</v>
          </cell>
          <cell r="G246">
            <v>0.2</v>
          </cell>
          <cell r="H246">
            <v>0.35</v>
          </cell>
          <cell r="I246">
            <v>0.5</v>
          </cell>
          <cell r="J246">
            <v>0.8</v>
          </cell>
          <cell r="K246">
            <v>0.33</v>
          </cell>
        </row>
        <row r="247">
          <cell r="B247" t="str">
            <v>02CD05_5</v>
          </cell>
          <cell r="C247" t="str">
            <v>02CD05E186_3</v>
          </cell>
          <cell r="D247" t="str">
            <v>E186</v>
          </cell>
          <cell r="E247" t="str">
            <v>SEGURIDAD EN ALCALDIAS</v>
          </cell>
          <cell r="F247" t="str">
            <v>Atención a denuncias telefónicas</v>
          </cell>
          <cell r="G247">
            <v>0.2</v>
          </cell>
          <cell r="H247">
            <v>0.35</v>
          </cell>
          <cell r="I247">
            <v>0.5</v>
          </cell>
          <cell r="J247">
            <v>0.8</v>
          </cell>
          <cell r="K247">
            <v>0.33</v>
          </cell>
        </row>
        <row r="248">
          <cell r="B248" t="str">
            <v>02CD05_6</v>
          </cell>
          <cell r="C248" t="str">
            <v>02CD05E187_1</v>
          </cell>
          <cell r="D248" t="str">
            <v>E187</v>
          </cell>
          <cell r="E248" t="str">
            <v>SERVICIOS PUBLICOS</v>
          </cell>
          <cell r="F248" t="str">
            <v>Mantenimiento y sustitución de alumbrado público.</v>
          </cell>
          <cell r="G248">
            <v>0.26</v>
          </cell>
          <cell r="H248">
            <v>0.5</v>
          </cell>
          <cell r="I248">
            <v>0.75</v>
          </cell>
          <cell r="J248">
            <v>1</v>
          </cell>
          <cell r="K248">
            <v>0.25</v>
          </cell>
        </row>
        <row r="249">
          <cell r="B249" t="str">
            <v>02CD05_7</v>
          </cell>
          <cell r="C249" t="str">
            <v>02CD05E187_2</v>
          </cell>
          <cell r="D249" t="str">
            <v>E187</v>
          </cell>
          <cell r="E249" t="str">
            <v>SERVICIOS PUBLICOS</v>
          </cell>
          <cell r="F249" t="str">
            <v>Mantenimiento y rehabilitación de áreas verdes</v>
          </cell>
          <cell r="G249">
            <v>0.26</v>
          </cell>
          <cell r="H249">
            <v>0.5</v>
          </cell>
          <cell r="I249">
            <v>0.75</v>
          </cell>
          <cell r="J249">
            <v>1</v>
          </cell>
          <cell r="K249">
            <v>0.25</v>
          </cell>
        </row>
        <row r="250">
          <cell r="B250" t="str">
            <v>02CD05_8</v>
          </cell>
          <cell r="C250" t="str">
            <v>02CD05E187_3</v>
          </cell>
          <cell r="D250" t="str">
            <v>E187</v>
          </cell>
          <cell r="E250" t="str">
            <v>SERVICIOS PUBLICOS</v>
          </cell>
          <cell r="F250" t="str">
            <v>Recolección de residuos solidos</v>
          </cell>
          <cell r="G250">
            <v>0.26</v>
          </cell>
          <cell r="H250">
            <v>0.5</v>
          </cell>
          <cell r="I250">
            <v>0.75</v>
          </cell>
          <cell r="J250">
            <v>1</v>
          </cell>
          <cell r="K250">
            <v>0.25</v>
          </cell>
        </row>
        <row r="251">
          <cell r="B251" t="str">
            <v>02CD05_9</v>
          </cell>
          <cell r="C251" t="str">
            <v>02CD05E187_4</v>
          </cell>
          <cell r="D251" t="str">
            <v>E187</v>
          </cell>
          <cell r="E251" t="str">
            <v>SERVICIOS PUBLICOS</v>
          </cell>
          <cell r="F251" t="str">
            <v>Mantenimiento al parque vehicular.</v>
          </cell>
          <cell r="G251">
            <v>0.26</v>
          </cell>
          <cell r="H251">
            <v>0.5</v>
          </cell>
          <cell r="I251">
            <v>0.75</v>
          </cell>
          <cell r="J251">
            <v>1</v>
          </cell>
          <cell r="K251">
            <v>0.25</v>
          </cell>
        </row>
        <row r="252">
          <cell r="B252" t="str">
            <v>02CD05_10</v>
          </cell>
          <cell r="C252" t="str">
            <v>02CD05E188_1</v>
          </cell>
          <cell r="D252" t="str">
            <v>E188</v>
          </cell>
          <cell r="E252" t="str">
            <v>EDUCACION, CULTURA, DEPORTE Y RECREACION</v>
          </cell>
          <cell r="F252" t="str">
            <v>Eventos deportivos y recreativos realizados en la Alcaldía.</v>
          </cell>
          <cell r="G252">
            <v>0.2</v>
          </cell>
          <cell r="H252">
            <v>0.4</v>
          </cell>
          <cell r="I252">
            <v>0.7</v>
          </cell>
          <cell r="J252">
            <v>1</v>
          </cell>
          <cell r="K252">
            <v>0.34</v>
          </cell>
        </row>
        <row r="253">
          <cell r="B253" t="str">
            <v>02CD05_11</v>
          </cell>
          <cell r="C253" t="str">
            <v>02CD05E188_2</v>
          </cell>
          <cell r="D253" t="str">
            <v>E188</v>
          </cell>
          <cell r="E253" t="str">
            <v>EDUCACION, CULTURA, DEPORTE Y RECREACION</v>
          </cell>
          <cell r="F253" t="str">
            <v>Eventos culturales en la Alcaldía</v>
          </cell>
          <cell r="G253">
            <v>0.2</v>
          </cell>
          <cell r="H253">
            <v>0.4</v>
          </cell>
          <cell r="I253">
            <v>0.7</v>
          </cell>
          <cell r="J253">
            <v>1</v>
          </cell>
          <cell r="K253">
            <v>0.33</v>
          </cell>
        </row>
        <row r="254">
          <cell r="B254" t="str">
            <v>02CD05_12</v>
          </cell>
          <cell r="C254" t="str">
            <v>02CD05E188_3</v>
          </cell>
          <cell r="D254" t="str">
            <v>E188</v>
          </cell>
          <cell r="E254" t="str">
            <v>EDUCACION, CULTURA, DEPORTE Y RECREACION</v>
          </cell>
          <cell r="F254" t="str">
            <v>Cursos y actividades sobre concientización y difusión de derechos</v>
          </cell>
          <cell r="G254">
            <v>0.2</v>
          </cell>
          <cell r="H254">
            <v>0.4</v>
          </cell>
          <cell r="I254">
            <v>0.7</v>
          </cell>
          <cell r="J254">
            <v>1</v>
          </cell>
          <cell r="K254">
            <v>0.33</v>
          </cell>
        </row>
        <row r="255">
          <cell r="B255" t="str">
            <v>02CD05_13</v>
          </cell>
          <cell r="C255" t="str">
            <v>02CD05E189_1</v>
          </cell>
          <cell r="D255" t="str">
            <v>E189</v>
          </cell>
          <cell r="E255" t="str">
            <v>SERVICIOS DE SALUD EN ALCALDIAS</v>
          </cell>
          <cell r="F255" t="str">
            <v>Consultas médicas gratuitas.</v>
          </cell>
          <cell r="G255">
            <v>0.2</v>
          </cell>
          <cell r="H255">
            <v>0.5</v>
          </cell>
          <cell r="I255">
            <v>0.7</v>
          </cell>
          <cell r="J255">
            <v>1</v>
          </cell>
          <cell r="K255">
            <v>1</v>
          </cell>
        </row>
        <row r="256">
          <cell r="B256" t="str">
            <v>02CD05_14</v>
          </cell>
          <cell r="C256" t="str">
            <v>02CD05E190_1</v>
          </cell>
          <cell r="D256" t="str">
            <v>E190</v>
          </cell>
          <cell r="E256" t="str">
            <v>SERVICIOS DE ATENCION ANIMAL</v>
          </cell>
          <cell r="F256" t="str">
            <v>Vacunación de animales de compañía.</v>
          </cell>
          <cell r="G256">
            <v>0.15</v>
          </cell>
          <cell r="H256">
            <v>0.5</v>
          </cell>
          <cell r="I256">
            <v>1</v>
          </cell>
          <cell r="J256">
            <v>1</v>
          </cell>
          <cell r="K256">
            <v>1</v>
          </cell>
        </row>
        <row r="257">
          <cell r="B257" t="str">
            <v>02CD05_15</v>
          </cell>
          <cell r="C257" t="str">
            <v>02CD05E198_1</v>
          </cell>
          <cell r="D257" t="str">
            <v>E198</v>
          </cell>
          <cell r="E257" t="str">
            <v>SERVICIOS DE CUIDADO INFANTIL</v>
          </cell>
          <cell r="F257" t="str">
            <v>Alimentación sana a niñas y niños.</v>
          </cell>
          <cell r="G257">
            <v>0.25</v>
          </cell>
          <cell r="H257">
            <v>0.5</v>
          </cell>
          <cell r="I257">
            <v>0.75</v>
          </cell>
          <cell r="J257">
            <v>1</v>
          </cell>
          <cell r="K257">
            <v>0.5</v>
          </cell>
        </row>
        <row r="258">
          <cell r="B258" t="str">
            <v>02CD05_16</v>
          </cell>
          <cell r="C258" t="str">
            <v>02CD05E198_2</v>
          </cell>
          <cell r="D258" t="str">
            <v>E198</v>
          </cell>
          <cell r="E258" t="str">
            <v>SERVICIOS DE CUIDADO INFANTIL</v>
          </cell>
          <cell r="F258" t="str">
            <v>Servicios educativos y de cuidados en CENDIS</v>
          </cell>
          <cell r="G258">
            <v>0.25</v>
          </cell>
          <cell r="H258">
            <v>0.5</v>
          </cell>
          <cell r="I258">
            <v>0.75</v>
          </cell>
          <cell r="J258">
            <v>1</v>
          </cell>
          <cell r="K258">
            <v>0.5</v>
          </cell>
        </row>
        <row r="259">
          <cell r="B259" t="str">
            <v>02CD05_17</v>
          </cell>
          <cell r="C259" t="str">
            <v>02CD05F037_1</v>
          </cell>
          <cell r="D259" t="str">
            <v>F037</v>
          </cell>
          <cell r="E259" t="str">
            <v>TURISMO, EMPLEO Y FOMENTO ECONOMICO</v>
          </cell>
          <cell r="F259" t="str">
            <v>Vinculación de emprendedores para apoyos.</v>
          </cell>
          <cell r="G259">
            <v>0.25</v>
          </cell>
          <cell r="H259">
            <v>0.5</v>
          </cell>
          <cell r="I259">
            <v>0.75</v>
          </cell>
          <cell r="J259">
            <v>1</v>
          </cell>
          <cell r="K259">
            <v>0.25</v>
          </cell>
        </row>
        <row r="260">
          <cell r="B260" t="str">
            <v>02CD05_18</v>
          </cell>
          <cell r="C260" t="str">
            <v>02CD05F037_2</v>
          </cell>
          <cell r="D260" t="str">
            <v>F037</v>
          </cell>
          <cell r="E260" t="str">
            <v>TURISMO, EMPLEO Y FOMENTO ECONOMICO</v>
          </cell>
          <cell r="F260" t="str">
            <v>Ferias y caravanas de empleo</v>
          </cell>
          <cell r="G260">
            <v>0.25</v>
          </cell>
          <cell r="H260">
            <v>0.5</v>
          </cell>
          <cell r="I260">
            <v>0.75</v>
          </cell>
          <cell r="J260">
            <v>1</v>
          </cell>
          <cell r="K260">
            <v>0.25</v>
          </cell>
        </row>
        <row r="261">
          <cell r="B261" t="str">
            <v>02CD05_19</v>
          </cell>
          <cell r="C261" t="str">
            <v>02CD05F037_3</v>
          </cell>
          <cell r="D261" t="str">
            <v>F037</v>
          </cell>
          <cell r="E261" t="str">
            <v>TURISMO, EMPLEO Y FOMENTO ECONOMICO</v>
          </cell>
          <cell r="F261" t="str">
            <v>Cursos y capacitaciones de impulso para micro y pequeñas empresas</v>
          </cell>
          <cell r="G261">
            <v>0.25</v>
          </cell>
          <cell r="H261">
            <v>0.5</v>
          </cell>
          <cell r="I261">
            <v>0.75</v>
          </cell>
          <cell r="J261">
            <v>1</v>
          </cell>
          <cell r="K261">
            <v>0.25</v>
          </cell>
        </row>
        <row r="262">
          <cell r="B262" t="str">
            <v>02CD05_20</v>
          </cell>
          <cell r="C262" t="str">
            <v>02CD05F037_4</v>
          </cell>
          <cell r="D262" t="str">
            <v>F037</v>
          </cell>
          <cell r="E262" t="str">
            <v>TURISMO, EMPLEO Y FOMENTO ECONOMICO</v>
          </cell>
          <cell r="F262" t="str">
            <v>Pobladores referidos a la bolsa de trabajo.</v>
          </cell>
          <cell r="G262">
            <v>0.25</v>
          </cell>
          <cell r="H262">
            <v>0.5</v>
          </cell>
          <cell r="I262">
            <v>0.75</v>
          </cell>
          <cell r="J262">
            <v>1</v>
          </cell>
          <cell r="K262">
            <v>0.25</v>
          </cell>
        </row>
        <row r="263">
          <cell r="B263" t="str">
            <v>02CD05_21</v>
          </cell>
          <cell r="C263" t="str">
            <v>02CD05K023_1</v>
          </cell>
          <cell r="D263" t="str">
            <v>K023</v>
          </cell>
          <cell r="E263" t="str">
            <v>INFRAESTRUCTURA URBANA</v>
          </cell>
          <cell r="F263" t="str">
            <v>Mejoramiento de espacio urbano.</v>
          </cell>
          <cell r="G263">
            <v>0.2</v>
          </cell>
          <cell r="H263">
            <v>0.4</v>
          </cell>
          <cell r="I263">
            <v>0.6</v>
          </cell>
          <cell r="J263">
            <v>1</v>
          </cell>
          <cell r="K263">
            <v>0.2</v>
          </cell>
        </row>
        <row r="264">
          <cell r="B264" t="str">
            <v>02CD05_22</v>
          </cell>
          <cell r="C264" t="str">
            <v>02CD05K023_2</v>
          </cell>
          <cell r="D264" t="str">
            <v>K023</v>
          </cell>
          <cell r="E264" t="str">
            <v>INFRAESTRUCTURA URBANA</v>
          </cell>
          <cell r="F264" t="str">
            <v>Rehabilitación de espacio publico</v>
          </cell>
          <cell r="G264">
            <v>0.2</v>
          </cell>
          <cell r="H264">
            <v>0.4</v>
          </cell>
          <cell r="I264">
            <v>0.6</v>
          </cell>
          <cell r="J264">
            <v>1</v>
          </cell>
          <cell r="K264">
            <v>0.2</v>
          </cell>
        </row>
        <row r="265">
          <cell r="B265" t="str">
            <v>02CD05_23</v>
          </cell>
          <cell r="C265" t="str">
            <v>02CD05K023_3</v>
          </cell>
          <cell r="D265" t="str">
            <v>K023</v>
          </cell>
          <cell r="E265" t="str">
            <v>INFRAESTRUCTURA URBANA</v>
          </cell>
          <cell r="F265" t="str">
            <v>Reencarpetado y balizamiento de vialidades</v>
          </cell>
          <cell r="G265">
            <v>0.2</v>
          </cell>
          <cell r="H265">
            <v>0.4</v>
          </cell>
          <cell r="I265">
            <v>0.6</v>
          </cell>
          <cell r="J265">
            <v>1</v>
          </cell>
          <cell r="K265">
            <v>0.2</v>
          </cell>
        </row>
        <row r="266">
          <cell r="B266" t="str">
            <v>02CD05_24</v>
          </cell>
          <cell r="C266" t="str">
            <v>02CD05K023_4</v>
          </cell>
          <cell r="D266" t="str">
            <v>K023</v>
          </cell>
          <cell r="E266" t="str">
            <v>INFRAESTRUCTURA URBANA</v>
          </cell>
          <cell r="F266" t="str">
            <v>Construcción de polideportivo.</v>
          </cell>
          <cell r="G266">
            <v>0.2</v>
          </cell>
          <cell r="H266">
            <v>0.4</v>
          </cell>
          <cell r="I266">
            <v>0.6</v>
          </cell>
          <cell r="J266">
            <v>1</v>
          </cell>
          <cell r="K266">
            <v>0.2</v>
          </cell>
        </row>
        <row r="267">
          <cell r="B267" t="str">
            <v>02CD05_25</v>
          </cell>
          <cell r="C267" t="str">
            <v>02CD05K023_5</v>
          </cell>
          <cell r="D267" t="str">
            <v>K023</v>
          </cell>
          <cell r="E267" t="str">
            <v>INFRAESTRUCTURA URBANA</v>
          </cell>
          <cell r="F267" t="str">
            <v>Mejora de señalamiento vial y retiro de publicidad.</v>
          </cell>
          <cell r="G267">
            <v>0.2</v>
          </cell>
          <cell r="H267">
            <v>0.4</v>
          </cell>
          <cell r="I267">
            <v>0.6</v>
          </cell>
          <cell r="J267">
            <v>1</v>
          </cell>
          <cell r="K267">
            <v>0.2</v>
          </cell>
        </row>
        <row r="268">
          <cell r="B268" t="str">
            <v>02CD05_26</v>
          </cell>
          <cell r="C268" t="str">
            <v>02CD05K026_1</v>
          </cell>
          <cell r="D268" t="str">
            <v>K026</v>
          </cell>
          <cell r="E268" t="str">
            <v>INFRAESTRUCTURA DE AGUA POTABLE EN ALCALDIAS</v>
          </cell>
          <cell r="F268" t="str">
            <v>Mantenimiento y sustitución de la red secundaria de agua potable.</v>
          </cell>
          <cell r="G268">
            <v>0</v>
          </cell>
          <cell r="H268">
            <v>0.5</v>
          </cell>
          <cell r="I268">
            <v>1</v>
          </cell>
          <cell r="J268">
            <v>1</v>
          </cell>
          <cell r="K268">
            <v>1</v>
          </cell>
        </row>
        <row r="269">
          <cell r="B269" t="str">
            <v>02CD05_27</v>
          </cell>
          <cell r="C269" t="str">
            <v>02CD05K027_1</v>
          </cell>
          <cell r="D269" t="str">
            <v>K027</v>
          </cell>
          <cell r="E269" t="str">
            <v>INFRAESTRUCTURA DE DRENAJE, ALCANTARILLADO Y SANEAMIENTO EN ALCALDIAS</v>
          </cell>
          <cell r="F269" t="str">
            <v>Sustitución y mantenimiento de la red de drenaje.</v>
          </cell>
          <cell r="G269">
            <v>0</v>
          </cell>
          <cell r="H269">
            <v>0.5</v>
          </cell>
          <cell r="I269">
            <v>1</v>
          </cell>
          <cell r="J269">
            <v>1</v>
          </cell>
          <cell r="K269">
            <v>1</v>
          </cell>
        </row>
        <row r="270">
          <cell r="B270" t="str">
            <v>02CD05_28</v>
          </cell>
          <cell r="C270" t="str">
            <v>02CD05M001_1</v>
          </cell>
          <cell r="D270" t="str">
            <v>M001</v>
          </cell>
          <cell r="E270" t="str">
            <v>ACTIVIDADES DE APOYO ADMINISTRATIVO</v>
          </cell>
          <cell r="F270" t="str">
            <v>Recursos materiales, tecnológicos y de infraestructura adquiridos.</v>
          </cell>
          <cell r="G270">
            <v>0.25</v>
          </cell>
          <cell r="H270">
            <v>0.5</v>
          </cell>
          <cell r="I270">
            <v>0.75</v>
          </cell>
          <cell r="J270">
            <v>1</v>
          </cell>
          <cell r="K270">
            <v>1</v>
          </cell>
        </row>
        <row r="271">
          <cell r="B271" t="str">
            <v>02CD05_29</v>
          </cell>
          <cell r="C271" t="str">
            <v>02CD05M002_1</v>
          </cell>
          <cell r="D271" t="str">
            <v>M002</v>
          </cell>
          <cell r="E271" t="str">
            <v>PROVISIONES PARA CONTINGENCIAS</v>
          </cell>
          <cell r="F271" t="str">
            <v>Dar seguimiento a los conflictos laborales y el pago de laudos.</v>
          </cell>
          <cell r="G271">
            <v>0</v>
          </cell>
          <cell r="H271">
            <v>0.03</v>
          </cell>
          <cell r="I271">
            <v>7.0000000000000007E-2</v>
          </cell>
          <cell r="J271">
            <v>0.1</v>
          </cell>
          <cell r="K271">
            <v>0.8</v>
          </cell>
        </row>
        <row r="272">
          <cell r="B272" t="str">
            <v>02CD05_30</v>
          </cell>
          <cell r="C272" t="str">
            <v>02CD05M002_2</v>
          </cell>
          <cell r="D272" t="str">
            <v>M002</v>
          </cell>
          <cell r="E272" t="str">
            <v>PROVISIONES PARA CONTINGENCIAS</v>
          </cell>
          <cell r="F272" t="str">
            <v>Informar al Tribunal de Conciliación y Arbitraje el pago del laudo</v>
          </cell>
          <cell r="G272">
            <v>0</v>
          </cell>
          <cell r="H272">
            <v>0.03</v>
          </cell>
          <cell r="I272">
            <v>7.0000000000000007E-2</v>
          </cell>
          <cell r="J272">
            <v>0.1</v>
          </cell>
          <cell r="K272">
            <v>0.2</v>
          </cell>
        </row>
        <row r="273">
          <cell r="B273" t="str">
            <v>02CD05_31</v>
          </cell>
          <cell r="C273" t="str">
            <v>02CD05N001_1</v>
          </cell>
          <cell r="D273" t="str">
            <v>N001</v>
          </cell>
          <cell r="E273" t="str">
            <v>CUMPLIMIENTO DE LOS PROGRAMAS DE PROTECCION CIVIL</v>
          </cell>
          <cell r="F273" t="str">
            <v>Servicio médico de emergencia.</v>
          </cell>
          <cell r="G273">
            <v>0.25</v>
          </cell>
          <cell r="H273">
            <v>0.5</v>
          </cell>
          <cell r="I273">
            <v>0.75</v>
          </cell>
          <cell r="J273">
            <v>1</v>
          </cell>
          <cell r="K273">
            <v>0.5</v>
          </cell>
        </row>
        <row r="274">
          <cell r="B274" t="str">
            <v>02CD05_32</v>
          </cell>
          <cell r="C274" t="str">
            <v>02CD05N001_2</v>
          </cell>
          <cell r="D274" t="str">
            <v>N001</v>
          </cell>
          <cell r="E274" t="str">
            <v>CUMPLIMIENTO DE LOS PROGRAMAS DE PROTECCION CIVIL</v>
          </cell>
          <cell r="F274" t="str">
            <v>Capacitaciones en materia de gestión de riesgos y protección civil</v>
          </cell>
          <cell r="G274">
            <v>0.25</v>
          </cell>
          <cell r="H274">
            <v>0.5</v>
          </cell>
          <cell r="I274">
            <v>0.75</v>
          </cell>
          <cell r="J274">
            <v>1</v>
          </cell>
          <cell r="K274">
            <v>0.5</v>
          </cell>
        </row>
        <row r="275">
          <cell r="B275" t="str">
            <v>02CD05_33</v>
          </cell>
          <cell r="C275" t="str">
            <v>02CD05R002_1</v>
          </cell>
          <cell r="D275" t="str">
            <v>R002</v>
          </cell>
          <cell r="E275" t="str">
            <v>PRESUPUESTO PARTICIPATIVO</v>
          </cell>
          <cell r="F275" t="str">
            <v>Dictaminación de proyectos ciudadanos.</v>
          </cell>
          <cell r="G275">
            <v>0</v>
          </cell>
          <cell r="H275">
            <v>0</v>
          </cell>
          <cell r="I275">
            <v>0.5</v>
          </cell>
          <cell r="J275">
            <v>1</v>
          </cell>
          <cell r="K275">
            <v>0.5</v>
          </cell>
        </row>
        <row r="276">
          <cell r="B276" t="str">
            <v>02CD05_34</v>
          </cell>
          <cell r="C276" t="str">
            <v>02CD05R002_2</v>
          </cell>
          <cell r="D276" t="str">
            <v>R002</v>
          </cell>
          <cell r="E276" t="str">
            <v>PRESUPUESTO PARTICIPATIVO</v>
          </cell>
          <cell r="F276" t="str">
            <v>Ejecución de los proyectos ciudadanos</v>
          </cell>
          <cell r="G276">
            <v>0</v>
          </cell>
          <cell r="H276">
            <v>0</v>
          </cell>
          <cell r="I276">
            <v>0.5</v>
          </cell>
          <cell r="J276">
            <v>1</v>
          </cell>
          <cell r="K276">
            <v>0.5</v>
          </cell>
        </row>
        <row r="277">
          <cell r="B277" t="str">
            <v>02CD05_35</v>
          </cell>
          <cell r="C277" t="str">
            <v>02CD05S234_1</v>
          </cell>
          <cell r="D277" t="str">
            <v>S234</v>
          </cell>
          <cell r="E277" t="str">
            <v>PROGRAMA DE APOYO PARA EL BIENESTAR FAMILIAR</v>
          </cell>
          <cell r="F277" t="str">
            <v>Otorgamiento de apoyos económicos a jefas y jefes de familia que vivan en situación de pobreza y marginación.</v>
          </cell>
          <cell r="G277">
            <v>0</v>
          </cell>
          <cell r="H277">
            <v>0.35</v>
          </cell>
          <cell r="I277">
            <v>0.7</v>
          </cell>
          <cell r="J277">
            <v>1</v>
          </cell>
          <cell r="K277">
            <v>0.5</v>
          </cell>
        </row>
        <row r="278">
          <cell r="B278" t="str">
            <v>02CD05_36</v>
          </cell>
          <cell r="C278" t="str">
            <v>02CD05S234_2</v>
          </cell>
          <cell r="D278" t="str">
            <v>S234</v>
          </cell>
          <cell r="E278" t="str">
            <v>PROGRAMA DE APOYO PARA EL BIENESTAR FAMILIAR</v>
          </cell>
          <cell r="F278" t="str">
            <v>Atención y prevención de la violencia intrafamiliar</v>
          </cell>
          <cell r="G278">
            <v>0</v>
          </cell>
          <cell r="H278">
            <v>0.35</v>
          </cell>
          <cell r="I278">
            <v>0.7</v>
          </cell>
          <cell r="J278">
            <v>1</v>
          </cell>
          <cell r="K278">
            <v>0.5</v>
          </cell>
        </row>
        <row r="279">
          <cell r="B279" t="str">
            <v>02CD05_37</v>
          </cell>
          <cell r="C279" t="str">
            <v>02CD05U048_1</v>
          </cell>
          <cell r="D279" t="str">
            <v>U048</v>
          </cell>
          <cell r="E279" t="str">
            <v>APOYOS SOCIALES</v>
          </cell>
          <cell r="F279" t="str">
            <v>Entrega de juguetes a los niños, niñas y adolescentes de esta Alcaldía.</v>
          </cell>
          <cell r="G279">
            <v>0.5</v>
          </cell>
          <cell r="H279">
            <v>1</v>
          </cell>
          <cell r="I279">
            <v>1</v>
          </cell>
          <cell r="J279">
            <v>1</v>
          </cell>
          <cell r="K279">
            <v>1</v>
          </cell>
        </row>
        <row r="280">
          <cell r="B280" t="str">
            <v>02CD06_1</v>
          </cell>
          <cell r="C280" t="str">
            <v>02CD06E185_1</v>
          </cell>
          <cell r="D280" t="str">
            <v>E185</v>
          </cell>
          <cell r="E280" t="str">
            <v>GOBIERNO Y ATENCION CIUDADANA</v>
          </cell>
          <cell r="F280" t="str">
            <v>Trámites y servicios diversos de gestión</v>
          </cell>
          <cell r="G280">
            <v>0.25</v>
          </cell>
          <cell r="H280">
            <v>0.5</v>
          </cell>
          <cell r="I280">
            <v>0.75</v>
          </cell>
          <cell r="J280">
            <v>1</v>
          </cell>
          <cell r="K280">
            <v>0.25</v>
          </cell>
        </row>
        <row r="281">
          <cell r="B281" t="str">
            <v>02CD06_2</v>
          </cell>
          <cell r="C281" t="str">
            <v>02CD06E185_2</v>
          </cell>
          <cell r="D281" t="str">
            <v>E185</v>
          </cell>
          <cell r="E281" t="str">
            <v>GOBIERNO Y ATENCION CIUDADANA</v>
          </cell>
          <cell r="F281" t="str">
            <v>Asuntos y asesorías jurídicas y de orientación a los ciudadanos</v>
          </cell>
          <cell r="G281">
            <v>0.25</v>
          </cell>
          <cell r="H281">
            <v>0.5</v>
          </cell>
          <cell r="I281">
            <v>0.75</v>
          </cell>
          <cell r="J281">
            <v>1</v>
          </cell>
          <cell r="K281">
            <v>0.25</v>
          </cell>
        </row>
        <row r="282">
          <cell r="B282" t="str">
            <v>02CD06_3</v>
          </cell>
          <cell r="C282" t="str">
            <v>02CD06E185_3</v>
          </cell>
          <cell r="D282" t="str">
            <v>E185</v>
          </cell>
          <cell r="E282" t="str">
            <v>GOBIERNO Y ATENCION CIUDADANA</v>
          </cell>
          <cell r="F282" t="str">
            <v>Regulación de establecimientos mercantiles y comerciales</v>
          </cell>
          <cell r="G282">
            <v>0.25</v>
          </cell>
          <cell r="H282">
            <v>0.5</v>
          </cell>
          <cell r="I282">
            <v>0.75</v>
          </cell>
          <cell r="J282">
            <v>1</v>
          </cell>
          <cell r="K282">
            <v>0.25</v>
          </cell>
        </row>
        <row r="283">
          <cell r="B283" t="str">
            <v>02CD06_4</v>
          </cell>
          <cell r="C283" t="str">
            <v>02CD06E185_4</v>
          </cell>
          <cell r="D283" t="str">
            <v>E185</v>
          </cell>
          <cell r="E283" t="str">
            <v>GOBIERNO Y ATENCION CIUDADANA</v>
          </cell>
          <cell r="F283" t="str">
            <v>Atención de requerimientos relacionados con la Función Publica.</v>
          </cell>
          <cell r="G283">
            <v>0.25</v>
          </cell>
          <cell r="H283">
            <v>0.5</v>
          </cell>
          <cell r="I283">
            <v>0.75</v>
          </cell>
          <cell r="J283">
            <v>1</v>
          </cell>
          <cell r="K283">
            <v>0.25</v>
          </cell>
        </row>
        <row r="284">
          <cell r="B284" t="str">
            <v>02CD06_5</v>
          </cell>
          <cell r="C284" t="str">
            <v>02CD06E186_1</v>
          </cell>
          <cell r="D284" t="str">
            <v>E186</v>
          </cell>
          <cell r="E284" t="str">
            <v>SEGURIDAD EN ALCALDIAS</v>
          </cell>
          <cell r="F284" t="str">
            <v>Operativos en las 33 colonias de la Alcaldía.</v>
          </cell>
          <cell r="G284">
            <v>0.25</v>
          </cell>
          <cell r="H284">
            <v>0.5</v>
          </cell>
          <cell r="I284">
            <v>0.75</v>
          </cell>
          <cell r="J284">
            <v>1</v>
          </cell>
          <cell r="K284">
            <v>0.25</v>
          </cell>
        </row>
        <row r="285">
          <cell r="B285" t="str">
            <v>02CD06_6</v>
          </cell>
          <cell r="C285" t="str">
            <v>02CD06E186_2</v>
          </cell>
          <cell r="D285" t="str">
            <v>E186</v>
          </cell>
          <cell r="E285" t="str">
            <v>SEGURIDAD EN ALCALDIAS</v>
          </cell>
          <cell r="F285" t="str">
            <v>Presencia en cuadrantes.</v>
          </cell>
          <cell r="G285">
            <v>0.25</v>
          </cell>
          <cell r="H285">
            <v>0.5</v>
          </cell>
          <cell r="I285">
            <v>0.75</v>
          </cell>
          <cell r="J285">
            <v>1</v>
          </cell>
          <cell r="K285">
            <v>0.25</v>
          </cell>
        </row>
        <row r="286">
          <cell r="B286" t="str">
            <v>02CD06_7</v>
          </cell>
          <cell r="C286" t="str">
            <v>02CD06E186_3</v>
          </cell>
          <cell r="D286" t="str">
            <v>E186</v>
          </cell>
          <cell r="E286" t="str">
            <v>SEGURIDAD EN ALCALDIAS</v>
          </cell>
          <cell r="F286" t="str">
            <v>Mantenimiento y compra de equipo de seguridad y vigilancia.</v>
          </cell>
          <cell r="G286">
            <v>0.25</v>
          </cell>
          <cell r="H286">
            <v>0.5</v>
          </cell>
          <cell r="I286">
            <v>0.75</v>
          </cell>
          <cell r="J286">
            <v>1</v>
          </cell>
          <cell r="K286">
            <v>0.25</v>
          </cell>
        </row>
        <row r="287">
          <cell r="B287" t="str">
            <v>02CD06_8</v>
          </cell>
          <cell r="C287" t="str">
            <v>02CD06E186_4</v>
          </cell>
          <cell r="D287" t="str">
            <v>E186</v>
          </cell>
          <cell r="E287" t="str">
            <v>SEGURIDAD EN ALCALDIAS</v>
          </cell>
          <cell r="F287" t="str">
            <v>Reconocimiento al mérito de la Seguridad Ciudadana y la Gestión Integral del Riesgo y Protección civil.</v>
          </cell>
          <cell r="G287">
            <v>0.25</v>
          </cell>
          <cell r="H287">
            <v>0.5</v>
          </cell>
          <cell r="I287">
            <v>0.75</v>
          </cell>
          <cell r="J287">
            <v>1</v>
          </cell>
          <cell r="K287">
            <v>0.25</v>
          </cell>
        </row>
        <row r="288">
          <cell r="B288" t="str">
            <v>02CD06_9</v>
          </cell>
          <cell r="C288" t="str">
            <v>02CD06E187_1</v>
          </cell>
          <cell r="D288" t="str">
            <v>E187</v>
          </cell>
          <cell r="E288" t="str">
            <v>SERVICIOS PUBLICOS</v>
          </cell>
          <cell r="F288" t="str">
            <v>Recolección, traslado, tratamiento y disposición final de residuos sólidos y urbanos.</v>
          </cell>
          <cell r="G288">
            <v>0.25</v>
          </cell>
          <cell r="H288">
            <v>0.5</v>
          </cell>
          <cell r="I288">
            <v>0.75</v>
          </cell>
          <cell r="J288">
            <v>1</v>
          </cell>
          <cell r="K288">
            <v>0.25</v>
          </cell>
        </row>
        <row r="289">
          <cell r="B289" t="str">
            <v>02CD06_10</v>
          </cell>
          <cell r="C289" t="str">
            <v>02CD06E187_2</v>
          </cell>
          <cell r="D289" t="str">
            <v>E187</v>
          </cell>
          <cell r="E289" t="str">
            <v>SERVICIOS PUBLICOS</v>
          </cell>
          <cell r="F289" t="str">
            <v>Operación de panteones, (Inhumaciones, y Cremaciones).</v>
          </cell>
          <cell r="G289">
            <v>0.25</v>
          </cell>
          <cell r="H289">
            <v>0.5</v>
          </cell>
          <cell r="I289">
            <v>0.75</v>
          </cell>
          <cell r="J289">
            <v>1</v>
          </cell>
          <cell r="K289">
            <v>0.25</v>
          </cell>
        </row>
        <row r="290">
          <cell r="B290" t="str">
            <v>02CD06_11</v>
          </cell>
          <cell r="C290" t="str">
            <v>02CD06E187_3</v>
          </cell>
          <cell r="D290" t="str">
            <v>E187</v>
          </cell>
          <cell r="E290" t="str">
            <v>SERVICIOS PUBLICOS</v>
          </cell>
          <cell r="F290" t="str">
            <v>Mantenimiento y equipamiento a parques y jardines, servicio de poda de árboles.</v>
          </cell>
          <cell r="G290">
            <v>0.25</v>
          </cell>
          <cell r="H290">
            <v>0.5</v>
          </cell>
          <cell r="I290">
            <v>0.75</v>
          </cell>
          <cell r="J290">
            <v>1</v>
          </cell>
          <cell r="K290">
            <v>0.25</v>
          </cell>
        </row>
        <row r="291">
          <cell r="B291" t="str">
            <v>02CD06_12</v>
          </cell>
          <cell r="C291" t="str">
            <v>02CD06E187_4</v>
          </cell>
          <cell r="D291" t="str">
            <v>E187</v>
          </cell>
          <cell r="E291" t="str">
            <v>SERVICIOS PUBLICOS</v>
          </cell>
          <cell r="F291" t="str">
            <v>Mantenimiento, conservación y rehabilitación de banquetas, balizamiento, señalamiento en vialidades y alumbrado público en vialidades.</v>
          </cell>
          <cell r="G291">
            <v>0.25</v>
          </cell>
          <cell r="H291">
            <v>0.5</v>
          </cell>
          <cell r="I291">
            <v>0.75</v>
          </cell>
          <cell r="J291">
            <v>1</v>
          </cell>
          <cell r="K291">
            <v>0.25</v>
          </cell>
        </row>
        <row r="292">
          <cell r="B292" t="str">
            <v>02CD06_13</v>
          </cell>
          <cell r="C292" t="str">
            <v>02CD06E188_1</v>
          </cell>
          <cell r="D292" t="str">
            <v>E188</v>
          </cell>
          <cell r="E292" t="str">
            <v>EDUCACION, CULTURA, DEPORTE Y RECREACION</v>
          </cell>
          <cell r="F292" t="str">
            <v>Eventos y festividades cívicos y de cultura tradicional en la Alcaldía Cuauhtémoc.</v>
          </cell>
          <cell r="G292">
            <v>0.25</v>
          </cell>
          <cell r="H292">
            <v>0.5</v>
          </cell>
          <cell r="I292">
            <v>0.75</v>
          </cell>
          <cell r="J292">
            <v>1</v>
          </cell>
          <cell r="K292">
            <v>0.25</v>
          </cell>
        </row>
        <row r="293">
          <cell r="B293" t="str">
            <v>02CD06_14</v>
          </cell>
          <cell r="C293" t="str">
            <v>02CD06E188_2</v>
          </cell>
          <cell r="D293" t="str">
            <v>E188</v>
          </cell>
          <cell r="E293" t="str">
            <v>EDUCACION, CULTURA, DEPORTE Y RECREACION</v>
          </cell>
          <cell r="F293" t="str">
            <v>Presentaciones de Compañías de danza, música, y teatro.</v>
          </cell>
          <cell r="G293">
            <v>0.25</v>
          </cell>
          <cell r="H293">
            <v>0.5</v>
          </cell>
          <cell r="I293">
            <v>0.75</v>
          </cell>
          <cell r="J293">
            <v>1</v>
          </cell>
          <cell r="K293">
            <v>0.25</v>
          </cell>
        </row>
        <row r="294">
          <cell r="B294" t="str">
            <v>02CD06_15</v>
          </cell>
          <cell r="C294" t="str">
            <v>02CD06E188_3</v>
          </cell>
          <cell r="D294" t="str">
            <v>E188</v>
          </cell>
          <cell r="E294" t="str">
            <v>EDUCACION, CULTURA, DEPORTE Y RECREACION</v>
          </cell>
          <cell r="F294" t="str">
            <v>Eventos deportivos, competencias y activación física para participantes que habitan en la Alcaldía Cuauhtémoc.</v>
          </cell>
          <cell r="G294">
            <v>0.25</v>
          </cell>
          <cell r="H294">
            <v>0.5</v>
          </cell>
          <cell r="I294">
            <v>0.75</v>
          </cell>
          <cell r="J294">
            <v>1</v>
          </cell>
          <cell r="K294">
            <v>0.25</v>
          </cell>
        </row>
        <row r="295">
          <cell r="B295" t="str">
            <v>02CD06_16</v>
          </cell>
          <cell r="C295" t="str">
            <v>02CD06E188_4</v>
          </cell>
          <cell r="D295" t="str">
            <v>E188</v>
          </cell>
          <cell r="E295" t="str">
            <v>EDUCACION, CULTURA, DEPORTE Y RECREACION</v>
          </cell>
          <cell r="F295" t="str">
            <v>Entrega de apoyos económicos a deportistas destacados.</v>
          </cell>
          <cell r="G295">
            <v>0.25</v>
          </cell>
          <cell r="H295">
            <v>0.5</v>
          </cell>
          <cell r="I295">
            <v>0.75</v>
          </cell>
          <cell r="J295">
            <v>1</v>
          </cell>
          <cell r="K295">
            <v>0.25</v>
          </cell>
        </row>
        <row r="296">
          <cell r="B296" t="str">
            <v>02CD06_17</v>
          </cell>
          <cell r="C296" t="str">
            <v>02CD06E189_1</v>
          </cell>
          <cell r="D296" t="str">
            <v>E189</v>
          </cell>
          <cell r="E296" t="str">
            <v>SERVICIOS DE SALUD EN ALCALDIAS</v>
          </cell>
          <cell r="F296" t="str">
            <v>Atenciones médicas de primer nivel.</v>
          </cell>
          <cell r="G296">
            <v>0.25</v>
          </cell>
          <cell r="H296">
            <v>0.5</v>
          </cell>
          <cell r="I296">
            <v>0.75</v>
          </cell>
          <cell r="J296">
            <v>1</v>
          </cell>
          <cell r="K296">
            <v>0.33</v>
          </cell>
        </row>
        <row r="297">
          <cell r="B297" t="str">
            <v>02CD06_18</v>
          </cell>
          <cell r="C297" t="str">
            <v>02CD06E189_2</v>
          </cell>
          <cell r="D297" t="str">
            <v>E189</v>
          </cell>
          <cell r="E297" t="str">
            <v>SERVICIOS DE SALUD EN ALCALDIAS</v>
          </cell>
          <cell r="F297" t="str">
            <v>Jornadas de salud en la Alcaldía.</v>
          </cell>
          <cell r="G297">
            <v>0.25</v>
          </cell>
          <cell r="H297">
            <v>0.5</v>
          </cell>
          <cell r="I297">
            <v>0.75</v>
          </cell>
          <cell r="J297">
            <v>1</v>
          </cell>
          <cell r="K297">
            <v>0.33</v>
          </cell>
        </row>
        <row r="298">
          <cell r="B298" t="str">
            <v>02CD06_19</v>
          </cell>
          <cell r="C298" t="str">
            <v>02CD06E189_3</v>
          </cell>
          <cell r="D298" t="str">
            <v>E189</v>
          </cell>
          <cell r="E298" t="str">
            <v>SERVICIOS DE SALUD EN ALCALDIAS</v>
          </cell>
          <cell r="F298" t="str">
            <v>Campañas de planificación familiar y prevención de enfermedades de trasmisión sexual.</v>
          </cell>
          <cell r="G298">
            <v>0.25</v>
          </cell>
          <cell r="H298">
            <v>0.5</v>
          </cell>
          <cell r="I298">
            <v>0.75</v>
          </cell>
          <cell r="J298">
            <v>1</v>
          </cell>
          <cell r="K298">
            <v>0.34</v>
          </cell>
        </row>
        <row r="299">
          <cell r="B299" t="str">
            <v>02CD06_20</v>
          </cell>
          <cell r="C299" t="str">
            <v>02CD06E190_1</v>
          </cell>
          <cell r="D299" t="str">
            <v>E190</v>
          </cell>
          <cell r="E299" t="str">
            <v>SERVICIOS DE ATENCION ANIMAL</v>
          </cell>
          <cell r="F299" t="str">
            <v>Campañas de cirugías, esterilización y vacunación animal gratuita.</v>
          </cell>
          <cell r="G299">
            <v>0.25</v>
          </cell>
          <cell r="H299">
            <v>0.5</v>
          </cell>
          <cell r="I299">
            <v>0.75</v>
          </cell>
          <cell r="J299">
            <v>1</v>
          </cell>
          <cell r="K299">
            <v>0.25</v>
          </cell>
        </row>
        <row r="300">
          <cell r="B300" t="str">
            <v>02CD06_21</v>
          </cell>
          <cell r="C300" t="str">
            <v>02CD06E190_2</v>
          </cell>
          <cell r="D300" t="str">
            <v>E190</v>
          </cell>
          <cell r="E300" t="str">
            <v>SERVICIOS DE ATENCION ANIMAL</v>
          </cell>
          <cell r="F300" t="str">
            <v>Jornadas de difusión de tendencia responsable de animales de compañía.</v>
          </cell>
          <cell r="G300">
            <v>0.25</v>
          </cell>
          <cell r="H300">
            <v>0.5</v>
          </cell>
          <cell r="I300">
            <v>0.75</v>
          </cell>
          <cell r="J300">
            <v>1</v>
          </cell>
          <cell r="K300">
            <v>0.25</v>
          </cell>
        </row>
        <row r="301">
          <cell r="B301" t="str">
            <v>02CD06_22</v>
          </cell>
          <cell r="C301" t="str">
            <v>02CD06E190_3</v>
          </cell>
          <cell r="D301" t="str">
            <v>E190</v>
          </cell>
          <cell r="E301" t="str">
            <v>SERVICIOS DE ATENCION ANIMAL</v>
          </cell>
          <cell r="F301" t="str">
            <v>Habilitación de áreas para mascotas en parques y jardines en la Alcaldía.</v>
          </cell>
          <cell r="G301">
            <v>0.25</v>
          </cell>
          <cell r="H301">
            <v>0.5</v>
          </cell>
          <cell r="I301">
            <v>0.75</v>
          </cell>
          <cell r="J301">
            <v>1</v>
          </cell>
          <cell r="K301">
            <v>0.25</v>
          </cell>
        </row>
        <row r="302">
          <cell r="B302" t="str">
            <v>02CD06_23</v>
          </cell>
          <cell r="C302" t="str">
            <v>02CD06E190_4</v>
          </cell>
          <cell r="D302" t="str">
            <v>E190</v>
          </cell>
          <cell r="E302" t="str">
            <v>SERVICIOS DE ATENCION ANIMAL</v>
          </cell>
          <cell r="F302" t="str">
            <v>Servicios de adiestramiento y adopción responsable de animales de compañía.</v>
          </cell>
          <cell r="G302">
            <v>0.25</v>
          </cell>
          <cell r="H302">
            <v>0.5</v>
          </cell>
          <cell r="I302">
            <v>0.75</v>
          </cell>
          <cell r="J302">
            <v>1</v>
          </cell>
          <cell r="K302">
            <v>0.25</v>
          </cell>
        </row>
        <row r="303">
          <cell r="B303" t="str">
            <v>02CD06_24</v>
          </cell>
          <cell r="C303" t="str">
            <v>02CD06E198_1</v>
          </cell>
          <cell r="D303" t="str">
            <v>E198</v>
          </cell>
          <cell r="E303" t="str">
            <v>SERVICIOS DE CUIDADO INFANTIL</v>
          </cell>
          <cell r="F303" t="str">
            <v>Atención integral a los infantes de 0 a 5.11 años de edad inscritos en los Centros de desarrollo infantil que operan dentro de la Alcaldía.</v>
          </cell>
          <cell r="G303">
            <v>0.25</v>
          </cell>
          <cell r="H303">
            <v>0.5</v>
          </cell>
          <cell r="I303">
            <v>0.75</v>
          </cell>
          <cell r="J303">
            <v>1</v>
          </cell>
          <cell r="K303">
            <v>0.34</v>
          </cell>
        </row>
        <row r="304">
          <cell r="B304" t="str">
            <v>02CD06_25</v>
          </cell>
          <cell r="C304" t="str">
            <v>02CD06E198_2</v>
          </cell>
          <cell r="D304" t="str">
            <v>E198</v>
          </cell>
          <cell r="E304" t="str">
            <v>SERVICIOS DE CUIDADO INFANTIL</v>
          </cell>
          <cell r="F304" t="str">
            <v>Entrega de alimentos nutritivos a los infantes de 0 a 5.11 años de edad inscritos en los Centros de desarrollo infantil que operan dentro de la Alcaldía.</v>
          </cell>
          <cell r="G304">
            <v>0.25</v>
          </cell>
          <cell r="H304">
            <v>0.5</v>
          </cell>
          <cell r="I304">
            <v>0.75</v>
          </cell>
          <cell r="J304">
            <v>1</v>
          </cell>
          <cell r="K304">
            <v>0.33</v>
          </cell>
        </row>
        <row r="305">
          <cell r="B305" t="str">
            <v>02CD06_26</v>
          </cell>
          <cell r="C305" t="str">
            <v>02CD06E198_3</v>
          </cell>
          <cell r="D305" t="str">
            <v>E198</v>
          </cell>
          <cell r="E305" t="str">
            <v>SERVICIOS DE CUIDADO INFANTIL</v>
          </cell>
          <cell r="F305" t="str">
            <v>Consultas de atención Psicopedagógica a los infantes de 0 a 5.11 años de edad inscritos en los Centros de desarrollo infantil que operan dentro de la Alcaldía.</v>
          </cell>
          <cell r="G305">
            <v>0.25</v>
          </cell>
          <cell r="H305">
            <v>0.5</v>
          </cell>
          <cell r="I305">
            <v>0.75</v>
          </cell>
          <cell r="J305">
            <v>1</v>
          </cell>
          <cell r="K305">
            <v>0.33</v>
          </cell>
        </row>
        <row r="306">
          <cell r="B306" t="str">
            <v>02CD06_27</v>
          </cell>
          <cell r="C306" t="str">
            <v>02CD06F037_1</v>
          </cell>
          <cell r="D306" t="str">
            <v>F037</v>
          </cell>
          <cell r="E306" t="str">
            <v>TURISMO, EMPLEO Y FOMENTO ECONOMICO</v>
          </cell>
          <cell r="F306" t="str">
            <v>Capacitaciones para el trabajo a personas emprendedoras de la Alcaldía.</v>
          </cell>
          <cell r="G306">
            <v>0.25</v>
          </cell>
          <cell r="H306">
            <v>0.5</v>
          </cell>
          <cell r="I306">
            <v>0.75</v>
          </cell>
          <cell r="J306">
            <v>1</v>
          </cell>
          <cell r="K306">
            <v>0.25</v>
          </cell>
        </row>
        <row r="307">
          <cell r="B307" t="str">
            <v>02CD06_28</v>
          </cell>
          <cell r="C307" t="str">
            <v>02CD06F037_2</v>
          </cell>
          <cell r="D307" t="str">
            <v>F037</v>
          </cell>
          <cell r="E307" t="str">
            <v>TURISMO, EMPLEO Y FOMENTO ECONOMICO</v>
          </cell>
          <cell r="F307" t="str">
            <v>Proyectos presentados “Impulso emprendedor”.</v>
          </cell>
          <cell r="G307">
            <v>0.25</v>
          </cell>
          <cell r="H307">
            <v>0.5</v>
          </cell>
          <cell r="I307">
            <v>0.75</v>
          </cell>
          <cell r="J307">
            <v>1</v>
          </cell>
          <cell r="K307">
            <v>0.25</v>
          </cell>
        </row>
        <row r="308">
          <cell r="B308" t="str">
            <v>02CD06_29</v>
          </cell>
          <cell r="C308" t="str">
            <v>02CD06F037_3</v>
          </cell>
          <cell r="D308" t="str">
            <v>F037</v>
          </cell>
          <cell r="E308" t="str">
            <v>TURISMO, EMPLEO Y FOMENTO ECONOMICO</v>
          </cell>
          <cell r="F308" t="str">
            <v>Créditos presentados a nuevos emprendedores.</v>
          </cell>
          <cell r="G308">
            <v>0.25</v>
          </cell>
          <cell r="H308">
            <v>0.5</v>
          </cell>
          <cell r="I308">
            <v>0.75</v>
          </cell>
          <cell r="J308">
            <v>1</v>
          </cell>
          <cell r="K308">
            <v>0.25</v>
          </cell>
        </row>
        <row r="309">
          <cell r="B309" t="str">
            <v>02CD06_30</v>
          </cell>
          <cell r="C309" t="str">
            <v>02CD06F037_4</v>
          </cell>
          <cell r="D309" t="str">
            <v>F037</v>
          </cell>
          <cell r="E309" t="str">
            <v>TURISMO, EMPLEO Y FOMENTO ECONOMICO</v>
          </cell>
          <cell r="F309" t="str">
            <v>Campañas de capacitación para el trabajo.</v>
          </cell>
          <cell r="G309">
            <v>0.25</v>
          </cell>
          <cell r="H309">
            <v>0.5</v>
          </cell>
          <cell r="I309">
            <v>0.75</v>
          </cell>
          <cell r="J309">
            <v>1</v>
          </cell>
          <cell r="K309">
            <v>0.25</v>
          </cell>
        </row>
        <row r="310">
          <cell r="B310" t="str">
            <v>02CD06_31</v>
          </cell>
          <cell r="C310" t="str">
            <v>02CD06K023_1</v>
          </cell>
          <cell r="D310" t="str">
            <v>K023</v>
          </cell>
          <cell r="E310" t="str">
            <v>INFRAESTRUCTURA URBANA</v>
          </cell>
          <cell r="F310" t="str">
            <v>Construcción de banquetas y repavimentación, rehabilitación integral de vialidades a través de obra pública por contrato.</v>
          </cell>
          <cell r="G310">
            <v>0.25</v>
          </cell>
          <cell r="H310">
            <v>0.5</v>
          </cell>
          <cell r="I310">
            <v>0.75</v>
          </cell>
          <cell r="J310">
            <v>1</v>
          </cell>
          <cell r="K310">
            <v>0.25</v>
          </cell>
        </row>
        <row r="311">
          <cell r="B311" t="str">
            <v>02CD06_32</v>
          </cell>
          <cell r="C311" t="str">
            <v>02CD06K023_2</v>
          </cell>
          <cell r="D311" t="str">
            <v>K023</v>
          </cell>
          <cell r="E311" t="str">
            <v>INFRAESTRUCTURA URBANA</v>
          </cell>
          <cell r="F311" t="str">
            <v>Rehabilitación de los mercados públicos a través de obra pública por contrato.</v>
          </cell>
          <cell r="G311">
            <v>0.25</v>
          </cell>
          <cell r="H311">
            <v>0.5</v>
          </cell>
          <cell r="I311">
            <v>0.75</v>
          </cell>
          <cell r="J311">
            <v>1</v>
          </cell>
          <cell r="K311">
            <v>0.25</v>
          </cell>
        </row>
        <row r="312">
          <cell r="B312" t="str">
            <v>02CD06_33</v>
          </cell>
          <cell r="C312" t="str">
            <v>02CD06K023_3</v>
          </cell>
          <cell r="D312" t="str">
            <v>K023</v>
          </cell>
          <cell r="E312" t="str">
            <v>INFRAESTRUCTURA URBANA</v>
          </cell>
          <cell r="F312" t="str">
            <v>Construcción, ampliación, mantenimiento y rehabilitación de deportivos a través de obra pública por contrato.</v>
          </cell>
          <cell r="G312">
            <v>0.25</v>
          </cell>
          <cell r="H312">
            <v>0.5</v>
          </cell>
          <cell r="I312">
            <v>0.75</v>
          </cell>
          <cell r="J312">
            <v>1</v>
          </cell>
          <cell r="K312">
            <v>0.25</v>
          </cell>
        </row>
        <row r="313">
          <cell r="B313" t="str">
            <v>02CD06_34</v>
          </cell>
          <cell r="C313" t="str">
            <v>02CD06K023_4</v>
          </cell>
          <cell r="D313" t="str">
            <v>K023</v>
          </cell>
          <cell r="E313" t="str">
            <v>INFRAESTRUCTURA URBANA</v>
          </cell>
          <cell r="F313" t="str">
            <v>Programa de mejoramiento de las zonas y sitios históricos</v>
          </cell>
          <cell r="G313">
            <v>0.25</v>
          </cell>
          <cell r="H313">
            <v>0.5</v>
          </cell>
          <cell r="I313">
            <v>0.75</v>
          </cell>
          <cell r="J313">
            <v>1</v>
          </cell>
          <cell r="K313">
            <v>0.25</v>
          </cell>
        </row>
        <row r="314">
          <cell r="B314" t="str">
            <v>02CD06_35</v>
          </cell>
          <cell r="C314" t="str">
            <v>02CD06K026_1</v>
          </cell>
          <cell r="D314" t="str">
            <v>K026</v>
          </cell>
          <cell r="E314" t="str">
            <v>INFRAESTRUCTURA DE AGUA POTABLE EN ALCALDIAS</v>
          </cell>
          <cell r="F314" t="str">
            <v>Mantenimiento y rehabilitación en la infraestructura hidráulica de la red de agua potable de la Alcaldía Cuauhtémoc.</v>
          </cell>
          <cell r="G314">
            <v>0.25</v>
          </cell>
          <cell r="H314">
            <v>0.5</v>
          </cell>
          <cell r="I314">
            <v>0.75</v>
          </cell>
          <cell r="J314">
            <v>1</v>
          </cell>
          <cell r="K314">
            <v>1</v>
          </cell>
        </row>
        <row r="315">
          <cell r="B315" t="str">
            <v>02CD06_36</v>
          </cell>
          <cell r="C315" t="str">
            <v>02CD06K027_1</v>
          </cell>
          <cell r="D315" t="str">
            <v>K027</v>
          </cell>
          <cell r="E315" t="str">
            <v>INFRAESTRUCTURA DE DRENAJE, ALCANTARILLADO Y SANEAMIENTO EN ALCALDIAS</v>
          </cell>
          <cell r="F315" t="str">
            <v>Mantenimiento y rehabilitación de la red hidráulica de drenaje y alcantarillado de las 33 colonias de la Alcaldía Cuauhtémoc.</v>
          </cell>
          <cell r="G315">
            <v>0.25</v>
          </cell>
          <cell r="H315">
            <v>0.5</v>
          </cell>
          <cell r="I315">
            <v>0.75</v>
          </cell>
          <cell r="J315">
            <v>1</v>
          </cell>
          <cell r="K315">
            <v>1</v>
          </cell>
        </row>
        <row r="316">
          <cell r="B316" t="str">
            <v>02CD06_37</v>
          </cell>
          <cell r="C316" t="str">
            <v>02CD06M001_1</v>
          </cell>
          <cell r="D316" t="str">
            <v>M001</v>
          </cell>
          <cell r="E316" t="str">
            <v>ACTIVIDADES DE APOYO ADMINISTRATIVO</v>
          </cell>
          <cell r="F316" t="str">
            <v>Cursos de capacitación al personal administrativo y operativo de la Alcaldía.</v>
          </cell>
          <cell r="G316">
            <v>0.25</v>
          </cell>
          <cell r="H316">
            <v>0.5</v>
          </cell>
          <cell r="I316">
            <v>0.75</v>
          </cell>
          <cell r="J316">
            <v>1</v>
          </cell>
          <cell r="K316">
            <v>0.33</v>
          </cell>
        </row>
        <row r="317">
          <cell r="B317" t="str">
            <v>02CD06_38</v>
          </cell>
          <cell r="C317" t="str">
            <v>02CD06M001_2</v>
          </cell>
          <cell r="D317" t="str">
            <v>M001</v>
          </cell>
          <cell r="E317" t="str">
            <v>ACTIVIDADES DE APOYO ADMINISTRATIVO</v>
          </cell>
          <cell r="F317" t="str">
            <v>Recursos Materiales necesarios para la operación de la Alcaldía.</v>
          </cell>
          <cell r="G317">
            <v>0.25</v>
          </cell>
          <cell r="H317">
            <v>0.5</v>
          </cell>
          <cell r="I317">
            <v>0.75</v>
          </cell>
          <cell r="J317">
            <v>1</v>
          </cell>
          <cell r="K317">
            <v>0.33</v>
          </cell>
        </row>
        <row r="318">
          <cell r="B318" t="str">
            <v>02CD06_39</v>
          </cell>
          <cell r="C318" t="str">
            <v>02CD06M001_3</v>
          </cell>
          <cell r="D318" t="str">
            <v>M001</v>
          </cell>
          <cell r="E318" t="str">
            <v>ACTIVIDADES DE APOYO ADMINISTRATIVO</v>
          </cell>
          <cell r="F318" t="str">
            <v>Servicios generales necesarios para la operación de la Alcaldía.</v>
          </cell>
          <cell r="G318">
            <v>0.25</v>
          </cell>
          <cell r="H318">
            <v>0.5</v>
          </cell>
          <cell r="I318">
            <v>0.75</v>
          </cell>
          <cell r="J318">
            <v>1</v>
          </cell>
          <cell r="K318">
            <v>0.34</v>
          </cell>
        </row>
        <row r="319">
          <cell r="B319" t="str">
            <v>02CD06_40</v>
          </cell>
          <cell r="C319" t="str">
            <v>02CD06M002_1</v>
          </cell>
          <cell r="D319" t="str">
            <v>M002</v>
          </cell>
          <cell r="E319" t="str">
            <v>PROVISIONES PARA CONTINGENCIAS</v>
          </cell>
          <cell r="F319" t="str">
            <v>Resolución de Laudos y/o sentencias que se tienen en la Alcaldía.</v>
          </cell>
          <cell r="G319">
            <v>0</v>
          </cell>
          <cell r="H319">
            <v>0.25</v>
          </cell>
          <cell r="I319">
            <v>0.75</v>
          </cell>
          <cell r="J319">
            <v>1</v>
          </cell>
          <cell r="K319">
            <v>1</v>
          </cell>
        </row>
        <row r="320">
          <cell r="B320" t="str">
            <v>02CD06_41</v>
          </cell>
          <cell r="C320" t="str">
            <v>02CD06N001_1</v>
          </cell>
          <cell r="D320" t="str">
            <v>N001</v>
          </cell>
          <cell r="E320" t="str">
            <v>CUMPLIMIENTO DE LOS PROGRAMAS DE PROTECCION CIVIL</v>
          </cell>
          <cell r="F320" t="str">
            <v>Capacitación en materia de gestión integral de riesgos y protección civil a la población en general.</v>
          </cell>
          <cell r="G320">
            <v>0.25</v>
          </cell>
          <cell r="H320">
            <v>0.5</v>
          </cell>
          <cell r="I320">
            <v>0.75</v>
          </cell>
          <cell r="J320">
            <v>1</v>
          </cell>
          <cell r="K320">
            <v>0.25</v>
          </cell>
        </row>
        <row r="321">
          <cell r="B321" t="str">
            <v>02CD06_42</v>
          </cell>
          <cell r="C321" t="str">
            <v>02CD06N001_2</v>
          </cell>
          <cell r="D321" t="str">
            <v>N001</v>
          </cell>
          <cell r="E321" t="str">
            <v>CUMPLIMIENTO DE LOS PROGRAMAS DE PROTECCION CIVIL</v>
          </cell>
          <cell r="F321" t="str">
            <v>Apoyos a la ciudadanía de la demarcación territorial en caso de riesgo.</v>
          </cell>
          <cell r="G321">
            <v>0.25</v>
          </cell>
          <cell r="H321">
            <v>0.5</v>
          </cell>
          <cell r="I321">
            <v>0.75</v>
          </cell>
          <cell r="J321">
            <v>1</v>
          </cell>
          <cell r="K321">
            <v>0.25</v>
          </cell>
        </row>
        <row r="322">
          <cell r="B322" t="str">
            <v>02CD06_43</v>
          </cell>
          <cell r="C322" t="str">
            <v>02CD06N001_3</v>
          </cell>
          <cell r="D322" t="str">
            <v>N001</v>
          </cell>
          <cell r="E322" t="str">
            <v>CUMPLIMIENTO DE LOS PROGRAMAS DE PROTECCION CIVIL</v>
          </cell>
          <cell r="F322" t="str">
            <v>Evaluación de inmuebles considerados de riesgo.</v>
          </cell>
          <cell r="G322">
            <v>0.25</v>
          </cell>
          <cell r="H322">
            <v>0.5</v>
          </cell>
          <cell r="I322">
            <v>0.75</v>
          </cell>
          <cell r="J322">
            <v>1</v>
          </cell>
          <cell r="K322">
            <v>0.25</v>
          </cell>
        </row>
        <row r="323">
          <cell r="B323" t="str">
            <v>02CD06_44</v>
          </cell>
          <cell r="C323" t="str">
            <v>02CD06N001_4</v>
          </cell>
          <cell r="D323" t="str">
            <v>N001</v>
          </cell>
          <cell r="E323" t="str">
            <v>CUMPLIMIENTO DE LOS PROGRAMAS DE PROTECCION CIVIL</v>
          </cell>
          <cell r="F323" t="str">
            <v>Mantenimiento y revisión de extintores que se ubican en los inmuebles de la Alcaldía.</v>
          </cell>
          <cell r="G323">
            <v>0.25</v>
          </cell>
          <cell r="H323">
            <v>0.5</v>
          </cell>
          <cell r="I323">
            <v>0.75</v>
          </cell>
          <cell r="J323">
            <v>1</v>
          </cell>
          <cell r="K323">
            <v>0.25</v>
          </cell>
        </row>
        <row r="324">
          <cell r="B324" t="str">
            <v>02CD06_45</v>
          </cell>
          <cell r="C324" t="str">
            <v>02CD06R002_1</v>
          </cell>
          <cell r="D324" t="str">
            <v>R002</v>
          </cell>
          <cell r="E324" t="str">
            <v>PRESUPUESTO PARTICIPATIVO</v>
          </cell>
          <cell r="F324" t="str">
            <v>Proyectos de presupuesto participativo.</v>
          </cell>
          <cell r="G324">
            <v>0</v>
          </cell>
          <cell r="H324">
            <v>0.1</v>
          </cell>
          <cell r="I324">
            <v>0.6</v>
          </cell>
          <cell r="J324">
            <v>1</v>
          </cell>
          <cell r="K324">
            <v>1</v>
          </cell>
        </row>
        <row r="325">
          <cell r="B325" t="str">
            <v>02CD06_46</v>
          </cell>
          <cell r="C325" t="str">
            <v>02CD06S230_1</v>
          </cell>
          <cell r="D325" t="str">
            <v>S230</v>
          </cell>
          <cell r="E325" t="str">
            <v>PROGRAMA PARA ENFERMEDADES CRONICO DEGENERATIVAS Y DISCAPACIDAD</v>
          </cell>
          <cell r="F325" t="str">
            <v>Apoyos económicos para personas que cuidan hijos con enfermedades cognitivas, discapacidad y Oncológicas.</v>
          </cell>
          <cell r="G325">
            <v>0.25</v>
          </cell>
          <cell r="H325">
            <v>0.5</v>
          </cell>
          <cell r="I325">
            <v>0.75</v>
          </cell>
          <cell r="J325">
            <v>1</v>
          </cell>
          <cell r="K325">
            <v>0.33</v>
          </cell>
        </row>
        <row r="326">
          <cell r="B326" t="str">
            <v>02CD06_47</v>
          </cell>
          <cell r="C326" t="str">
            <v>02CD06S230_2</v>
          </cell>
          <cell r="D326" t="str">
            <v>S230</v>
          </cell>
          <cell r="E326" t="str">
            <v>PROGRAMA PARA ENFERMEDADES CRONICO DEGENERATIVAS Y DISCAPACIDAD</v>
          </cell>
          <cell r="F326" t="str">
            <v>Apoyos en especie (medicamentos) a personas con enfermedades cronicodegenerativas.</v>
          </cell>
          <cell r="G326">
            <v>0.25</v>
          </cell>
          <cell r="H326">
            <v>0.5</v>
          </cell>
          <cell r="I326">
            <v>0.75</v>
          </cell>
          <cell r="J326">
            <v>1</v>
          </cell>
          <cell r="K326">
            <v>0.34</v>
          </cell>
        </row>
        <row r="327">
          <cell r="B327" t="str">
            <v>02CD06_48</v>
          </cell>
          <cell r="C327" t="str">
            <v>02CD06S230_3</v>
          </cell>
          <cell r="D327" t="str">
            <v>S230</v>
          </cell>
          <cell r="E327" t="str">
            <v>PROGRAMA PARA ENFERMEDADES CRONICO DEGENERATIVAS Y DISCAPACIDAD</v>
          </cell>
          <cell r="F327" t="str">
            <v>Apoyos económicos para el traslado y suministro de alimentos a personas diagnosticadas con cáncer en situación de vulnerabilidad económica.</v>
          </cell>
          <cell r="G327">
            <v>0.25</v>
          </cell>
          <cell r="H327">
            <v>0.5</v>
          </cell>
          <cell r="I327">
            <v>0.75</v>
          </cell>
          <cell r="J327">
            <v>1</v>
          </cell>
          <cell r="K327">
            <v>0.33</v>
          </cell>
        </row>
        <row r="328">
          <cell r="B328" t="str">
            <v>02CD06_49</v>
          </cell>
          <cell r="C328" t="str">
            <v>02CD06S232_1</v>
          </cell>
          <cell r="D328" t="str">
            <v>S232</v>
          </cell>
          <cell r="E328" t="str">
            <v>AYUDAS PARA LA COMUNIDAD LGBTTTIQ+</v>
          </cell>
          <cell r="F328" t="str">
            <v>Ayuda económica para la comunidad LGBTTTIQ+.</v>
          </cell>
          <cell r="G328">
            <v>0.25</v>
          </cell>
          <cell r="H328">
            <v>0.5</v>
          </cell>
          <cell r="I328">
            <v>0.75</v>
          </cell>
          <cell r="J328">
            <v>1</v>
          </cell>
          <cell r="K328">
            <v>1</v>
          </cell>
        </row>
        <row r="329">
          <cell r="B329" t="str">
            <v>02CD06_50</v>
          </cell>
          <cell r="C329" t="str">
            <v>02CD06U048_1</v>
          </cell>
          <cell r="D329" t="str">
            <v>U048</v>
          </cell>
          <cell r="E329" t="str">
            <v>APOYOS SOCIALES</v>
          </cell>
          <cell r="F329" t="str">
            <v>Acción social. Entrega de aparatos ortopédicos: sillas de ruedas, bastones de cuatro puntos de apoyo y andaderas para adultos mayores.</v>
          </cell>
          <cell r="G329">
            <v>0.25</v>
          </cell>
          <cell r="H329">
            <v>0.5</v>
          </cell>
          <cell r="I329">
            <v>0.75</v>
          </cell>
          <cell r="J329">
            <v>1</v>
          </cell>
          <cell r="K329">
            <v>0.2</v>
          </cell>
        </row>
        <row r="330">
          <cell r="B330" t="str">
            <v>02CD06_51</v>
          </cell>
          <cell r="C330" t="str">
            <v>02CD06U048_2</v>
          </cell>
          <cell r="D330" t="str">
            <v>U048</v>
          </cell>
          <cell r="E330" t="str">
            <v>APOYOS SOCIALES</v>
          </cell>
          <cell r="F330" t="str">
            <v>Apoyo alimentario en especie (despensas a familias en situación de vulnerabilidad)</v>
          </cell>
          <cell r="G330">
            <v>0.25</v>
          </cell>
          <cell r="H330">
            <v>0.5</v>
          </cell>
          <cell r="I330">
            <v>0.75</v>
          </cell>
          <cell r="J330">
            <v>1</v>
          </cell>
          <cell r="K330">
            <v>0.2</v>
          </cell>
        </row>
        <row r="331">
          <cell r="B331" t="str">
            <v>02CD06_52</v>
          </cell>
          <cell r="C331" t="str">
            <v>02CD06U048_3</v>
          </cell>
          <cell r="D331" t="str">
            <v>U048</v>
          </cell>
          <cell r="E331" t="str">
            <v>APOYOS SOCIALES</v>
          </cell>
          <cell r="F331" t="str">
            <v>Acción social. Mantenimiento a viviendas en situación de vulnerabilidad (pintura, herrería, impermeabilidad en techos, trabajos de albañilería)</v>
          </cell>
          <cell r="G331">
            <v>0.25</v>
          </cell>
          <cell r="H331">
            <v>0.5</v>
          </cell>
          <cell r="I331">
            <v>0.75</v>
          </cell>
          <cell r="J331">
            <v>1</v>
          </cell>
          <cell r="K331">
            <v>0.2</v>
          </cell>
        </row>
        <row r="332">
          <cell r="B332" t="str">
            <v>02CD06_53</v>
          </cell>
          <cell r="C332" t="str">
            <v>02CD06U048_4</v>
          </cell>
          <cell r="D332" t="str">
            <v>U048</v>
          </cell>
          <cell r="E332" t="str">
            <v>APOYOS SOCIALES</v>
          </cell>
          <cell r="F332" t="str">
            <v>Acción social: Cambiemos nuestro tinaco</v>
          </cell>
          <cell r="G332">
            <v>0.25</v>
          </cell>
          <cell r="H332">
            <v>0.5</v>
          </cell>
          <cell r="I332">
            <v>0.75</v>
          </cell>
          <cell r="J332">
            <v>1</v>
          </cell>
          <cell r="K332">
            <v>0.2</v>
          </cell>
        </row>
        <row r="333">
          <cell r="B333" t="str">
            <v>02CD06_54</v>
          </cell>
          <cell r="C333" t="str">
            <v>02CD06U048_5</v>
          </cell>
          <cell r="D333" t="str">
            <v>U048</v>
          </cell>
          <cell r="E333" t="str">
            <v>APOYOS SOCIALES</v>
          </cell>
          <cell r="F333" t="str">
            <v>Acción social. Apoyos Funerarios a personas en situación vulnerable</v>
          </cell>
          <cell r="G333">
            <v>0.25</v>
          </cell>
          <cell r="H333">
            <v>0.5</v>
          </cell>
          <cell r="I333">
            <v>0.75</v>
          </cell>
          <cell r="J333">
            <v>1</v>
          </cell>
          <cell r="K333">
            <v>0.2</v>
          </cell>
        </row>
        <row r="334">
          <cell r="B334" t="str">
            <v>02CD07_1</v>
          </cell>
          <cell r="C334" t="str">
            <v>02CD07E185_1</v>
          </cell>
          <cell r="D334" t="str">
            <v>E185</v>
          </cell>
          <cell r="E334" t="str">
            <v>GOBIERNO Y ATENCION CIUDADANA</v>
          </cell>
          <cell r="F334" t="str">
            <v>Audiencias públicas realizadas (diálogos maderenses).</v>
          </cell>
          <cell r="G334">
            <v>0.3</v>
          </cell>
          <cell r="H334">
            <v>0.5</v>
          </cell>
          <cell r="I334">
            <v>0.7</v>
          </cell>
          <cell r="J334">
            <v>1</v>
          </cell>
          <cell r="K334">
            <v>0.2</v>
          </cell>
        </row>
        <row r="335">
          <cell r="B335" t="str">
            <v>02CD07_2</v>
          </cell>
          <cell r="C335" t="str">
            <v>02CD07E185_2</v>
          </cell>
          <cell r="D335" t="str">
            <v>E185</v>
          </cell>
          <cell r="E335" t="str">
            <v>GOBIERNO Y ATENCION CIUDADANA</v>
          </cell>
          <cell r="F335" t="str">
            <v>Solicitudes y tramites ciudadanos realizados</v>
          </cell>
          <cell r="G335">
            <v>0.3</v>
          </cell>
          <cell r="H335">
            <v>0.5</v>
          </cell>
          <cell r="I335">
            <v>0.7</v>
          </cell>
          <cell r="J335">
            <v>1</v>
          </cell>
          <cell r="K335">
            <v>0.16</v>
          </cell>
        </row>
        <row r="336">
          <cell r="B336" t="str">
            <v>02CD07_3</v>
          </cell>
          <cell r="C336" t="str">
            <v>02CD07E185_3</v>
          </cell>
          <cell r="D336" t="str">
            <v>E185</v>
          </cell>
          <cell r="E336" t="str">
            <v>GOBIERNO Y ATENCION CIUDADANA</v>
          </cell>
          <cell r="F336" t="str">
            <v>Eventos y talleres para el fomento de la participación ciudadana realizados</v>
          </cell>
          <cell r="G336">
            <v>0.3</v>
          </cell>
          <cell r="H336">
            <v>0.5</v>
          </cell>
          <cell r="I336">
            <v>0.7</v>
          </cell>
          <cell r="J336">
            <v>1</v>
          </cell>
          <cell r="K336">
            <v>0.16</v>
          </cell>
        </row>
        <row r="337">
          <cell r="B337" t="str">
            <v>02CD07_4</v>
          </cell>
          <cell r="C337" t="str">
            <v>02CD07E185_4</v>
          </cell>
          <cell r="D337" t="str">
            <v>E185</v>
          </cell>
          <cell r="E337" t="str">
            <v>GOBIERNO Y ATENCION CIUDADANA</v>
          </cell>
          <cell r="F337" t="str">
            <v>Atención a solicitudes de información publica realizadas</v>
          </cell>
          <cell r="G337">
            <v>0.3</v>
          </cell>
          <cell r="H337">
            <v>0.5</v>
          </cell>
          <cell r="I337">
            <v>0.7</v>
          </cell>
          <cell r="J337">
            <v>1</v>
          </cell>
          <cell r="K337">
            <v>0.16</v>
          </cell>
        </row>
        <row r="338">
          <cell r="B338" t="str">
            <v>02CD07_5</v>
          </cell>
          <cell r="C338" t="str">
            <v>02CD07E185_5</v>
          </cell>
          <cell r="D338" t="str">
            <v>E185</v>
          </cell>
          <cell r="E338" t="str">
            <v>GOBIERNO Y ATENCION CIUDADANA</v>
          </cell>
          <cell r="F338" t="str">
            <v>Reordenamiento del comercio en la vía publica ejecutadas</v>
          </cell>
          <cell r="G338">
            <v>0.3</v>
          </cell>
          <cell r="H338">
            <v>0.5</v>
          </cell>
          <cell r="I338">
            <v>0.7</v>
          </cell>
          <cell r="J338">
            <v>1</v>
          </cell>
          <cell r="K338">
            <v>0.16</v>
          </cell>
        </row>
        <row r="339">
          <cell r="B339" t="str">
            <v>02CD07_6</v>
          </cell>
          <cell r="C339" t="str">
            <v>02CD07E185_6</v>
          </cell>
          <cell r="D339" t="str">
            <v>E185</v>
          </cell>
          <cell r="E339" t="str">
            <v>GOBIERNO Y ATENCION CIUDADANA</v>
          </cell>
          <cell r="F339" t="str">
            <v>Apoyos para el desarrollo de habilidades, fomento al desarrollo económico y social de la comunidad (Pro-Social)</v>
          </cell>
          <cell r="G339">
            <v>0.3</v>
          </cell>
          <cell r="H339">
            <v>0.5</v>
          </cell>
          <cell r="I339">
            <v>0.7</v>
          </cell>
          <cell r="J339">
            <v>1</v>
          </cell>
          <cell r="K339">
            <v>0.16</v>
          </cell>
        </row>
        <row r="340">
          <cell r="B340" t="str">
            <v>02CD07_7</v>
          </cell>
          <cell r="C340" t="str">
            <v>02CD07E186_1</v>
          </cell>
          <cell r="D340" t="str">
            <v>E186</v>
          </cell>
          <cell r="E340" t="str">
            <v>SEGURIDAD EN ALCALDIAS</v>
          </cell>
          <cell r="F340" t="str">
            <v>Acciones para la prevención del delito realizadas</v>
          </cell>
          <cell r="G340">
            <v>0.3</v>
          </cell>
          <cell r="H340">
            <v>0.5</v>
          </cell>
          <cell r="I340">
            <v>0.7</v>
          </cell>
          <cell r="J340">
            <v>1</v>
          </cell>
          <cell r="K340">
            <v>0.5</v>
          </cell>
        </row>
        <row r="341">
          <cell r="B341" t="str">
            <v>02CD07_8</v>
          </cell>
          <cell r="C341" t="str">
            <v>02CD07E186_2</v>
          </cell>
          <cell r="D341" t="str">
            <v>E186</v>
          </cell>
          <cell r="E341" t="str">
            <v>SEGURIDAD EN ALCALDIAS</v>
          </cell>
          <cell r="F341" t="str">
            <v>Acciones operativas y de prevención de delitos de alto impacto realizadas</v>
          </cell>
          <cell r="G341">
            <v>0.3</v>
          </cell>
          <cell r="H341">
            <v>0.5</v>
          </cell>
          <cell r="I341">
            <v>0.7</v>
          </cell>
          <cell r="J341">
            <v>1</v>
          </cell>
          <cell r="K341">
            <v>0.5</v>
          </cell>
        </row>
        <row r="342">
          <cell r="B342" t="str">
            <v>02CD07_9</v>
          </cell>
          <cell r="C342" t="str">
            <v>02CD07E187_1</v>
          </cell>
          <cell r="D342" t="str">
            <v>E187</v>
          </cell>
          <cell r="E342" t="str">
            <v>SERVICIOS PUBLICOS</v>
          </cell>
          <cell r="F342" t="str">
            <v>Recolección de basura (orgánica e inorgánica) realizada</v>
          </cell>
          <cell r="G342">
            <v>0.3</v>
          </cell>
          <cell r="H342">
            <v>0.5</v>
          </cell>
          <cell r="I342">
            <v>0.7</v>
          </cell>
          <cell r="J342">
            <v>1</v>
          </cell>
          <cell r="K342">
            <v>0.3</v>
          </cell>
        </row>
        <row r="343">
          <cell r="B343" t="str">
            <v>02CD07_10</v>
          </cell>
          <cell r="C343" t="str">
            <v>02CD07E187_2</v>
          </cell>
          <cell r="D343" t="str">
            <v>E187</v>
          </cell>
          <cell r="E343" t="str">
            <v>SERVICIOS PUBLICOS</v>
          </cell>
          <cell r="F343" t="str">
            <v>Distribución de agua potable realizada</v>
          </cell>
          <cell r="G343">
            <v>0.3</v>
          </cell>
          <cell r="H343">
            <v>0.5</v>
          </cell>
          <cell r="I343">
            <v>0.7</v>
          </cell>
          <cell r="J343">
            <v>1</v>
          </cell>
          <cell r="K343">
            <v>0.3</v>
          </cell>
        </row>
        <row r="344">
          <cell r="B344" t="str">
            <v>02CD07_11</v>
          </cell>
          <cell r="C344" t="str">
            <v>02CD07E187_3</v>
          </cell>
          <cell r="D344" t="str">
            <v>E187</v>
          </cell>
          <cell r="E344" t="str">
            <v>SERVICIOS PUBLICOS</v>
          </cell>
          <cell r="F344" t="str">
            <v>Mantenimiento y rehabilitación de parques y jardines realizado</v>
          </cell>
          <cell r="G344">
            <v>0.3</v>
          </cell>
          <cell r="H344">
            <v>0.5</v>
          </cell>
          <cell r="I344">
            <v>0.7</v>
          </cell>
          <cell r="J344">
            <v>1</v>
          </cell>
          <cell r="K344">
            <v>0.2</v>
          </cell>
        </row>
        <row r="345">
          <cell r="B345" t="str">
            <v>02CD07_12</v>
          </cell>
          <cell r="C345" t="str">
            <v>02CD07E187_4</v>
          </cell>
          <cell r="D345" t="str">
            <v>E187</v>
          </cell>
          <cell r="E345" t="str">
            <v>SERVICIOS PUBLICOS</v>
          </cell>
          <cell r="F345" t="str">
            <v>Atención y servicios de panteones realizados</v>
          </cell>
          <cell r="G345">
            <v>0.3</v>
          </cell>
          <cell r="H345">
            <v>0.5</v>
          </cell>
          <cell r="I345">
            <v>0.7</v>
          </cell>
          <cell r="J345">
            <v>1</v>
          </cell>
          <cell r="K345">
            <v>0.2</v>
          </cell>
        </row>
        <row r="346">
          <cell r="B346" t="str">
            <v>02CD07_13</v>
          </cell>
          <cell r="C346" t="str">
            <v>02CD07E188_1</v>
          </cell>
          <cell r="D346" t="str">
            <v>E188</v>
          </cell>
          <cell r="E346" t="str">
            <v>EDUCACION, CULTURA, DEPORTE Y RECREACION</v>
          </cell>
          <cell r="F346" t="str">
            <v>Actividades culturales realizadas</v>
          </cell>
          <cell r="G346">
            <v>0.3</v>
          </cell>
          <cell r="H346">
            <v>0.5</v>
          </cell>
          <cell r="I346">
            <v>0.7</v>
          </cell>
          <cell r="J346">
            <v>1</v>
          </cell>
          <cell r="K346">
            <v>0.2</v>
          </cell>
        </row>
        <row r="347">
          <cell r="B347" t="str">
            <v>02CD07_14</v>
          </cell>
          <cell r="C347" t="str">
            <v>02CD07E188_2</v>
          </cell>
          <cell r="D347" t="str">
            <v>E188</v>
          </cell>
          <cell r="E347" t="str">
            <v>EDUCACION, CULTURA, DEPORTE Y RECREACION</v>
          </cell>
          <cell r="F347" t="str">
            <v>Organización de torneos y competencias deportivas</v>
          </cell>
          <cell r="G347">
            <v>0.3</v>
          </cell>
          <cell r="H347">
            <v>0.5</v>
          </cell>
          <cell r="I347">
            <v>0.7</v>
          </cell>
          <cell r="J347">
            <v>1</v>
          </cell>
          <cell r="K347">
            <v>0.2</v>
          </cell>
        </row>
        <row r="348">
          <cell r="B348" t="str">
            <v>02CD07_15</v>
          </cell>
          <cell r="C348" t="str">
            <v>02CD07E188_3</v>
          </cell>
          <cell r="D348" t="str">
            <v>E188</v>
          </cell>
          <cell r="E348" t="str">
            <v>EDUCACION, CULTURA, DEPORTE Y RECREACION</v>
          </cell>
          <cell r="F348" t="str">
            <v>Festividades patrias y recorridos turísticos</v>
          </cell>
          <cell r="G348">
            <v>0.3</v>
          </cell>
          <cell r="H348">
            <v>0.5</v>
          </cell>
          <cell r="I348">
            <v>0.7</v>
          </cell>
          <cell r="J348">
            <v>1</v>
          </cell>
          <cell r="K348">
            <v>0.2</v>
          </cell>
        </row>
        <row r="349">
          <cell r="B349" t="str">
            <v>02CD07_16</v>
          </cell>
          <cell r="C349" t="str">
            <v>02CD07E188_4</v>
          </cell>
          <cell r="D349" t="str">
            <v>E188</v>
          </cell>
          <cell r="E349" t="str">
            <v>EDUCACION, CULTURA, DEPORTE Y RECREACION</v>
          </cell>
          <cell r="F349" t="str">
            <v>Proyectos comunitarios realizados</v>
          </cell>
          <cell r="G349">
            <v>0.3</v>
          </cell>
          <cell r="H349">
            <v>0.5</v>
          </cell>
          <cell r="I349">
            <v>0.7</v>
          </cell>
          <cell r="J349">
            <v>1</v>
          </cell>
          <cell r="K349">
            <v>0.2</v>
          </cell>
        </row>
        <row r="350">
          <cell r="B350" t="str">
            <v>02CD07_17</v>
          </cell>
          <cell r="C350" t="str">
            <v>02CD07E188_5</v>
          </cell>
          <cell r="D350" t="str">
            <v>E188</v>
          </cell>
          <cell r="E350" t="str">
            <v>EDUCACION, CULTURA, DEPORTE Y RECREACION</v>
          </cell>
          <cell r="F350" t="str">
            <v>Regularización académica para el ingreso a la preparatoria</v>
          </cell>
          <cell r="G350">
            <v>0.3</v>
          </cell>
          <cell r="H350">
            <v>0.5</v>
          </cell>
          <cell r="I350">
            <v>0.7</v>
          </cell>
          <cell r="J350">
            <v>1</v>
          </cell>
          <cell r="K350">
            <v>0.2</v>
          </cell>
        </row>
        <row r="351">
          <cell r="B351" t="str">
            <v>02CD07_18</v>
          </cell>
          <cell r="C351" t="str">
            <v>02CD07E189_1</v>
          </cell>
          <cell r="D351" t="str">
            <v>E189</v>
          </cell>
          <cell r="E351" t="str">
            <v>SERVICIOS DE SALUD EN ALCALDIAS</v>
          </cell>
          <cell r="F351" t="str">
            <v>Consultas de medicina general realizadas</v>
          </cell>
          <cell r="G351">
            <v>0.3</v>
          </cell>
          <cell r="H351">
            <v>0.5</v>
          </cell>
          <cell r="I351">
            <v>0.7</v>
          </cell>
          <cell r="J351">
            <v>1</v>
          </cell>
          <cell r="K351">
            <v>0.35</v>
          </cell>
        </row>
        <row r="352">
          <cell r="B352" t="str">
            <v>02CD07_19</v>
          </cell>
          <cell r="C352" t="str">
            <v>02CD07E189_2</v>
          </cell>
          <cell r="D352" t="str">
            <v>E189</v>
          </cell>
          <cell r="E352" t="str">
            <v>SERVICIOS DE SALUD EN ALCALDIAS</v>
          </cell>
          <cell r="F352" t="str">
            <v>Pruebas de detección de enfermedades crónico degenerativas transmisibles y no transmisibles realizadas</v>
          </cell>
          <cell r="G352">
            <v>0.3</v>
          </cell>
          <cell r="H352">
            <v>0.5</v>
          </cell>
          <cell r="I352">
            <v>0.7</v>
          </cell>
          <cell r="J352">
            <v>1</v>
          </cell>
          <cell r="K352">
            <v>0.35</v>
          </cell>
        </row>
        <row r="353">
          <cell r="B353" t="str">
            <v>02CD07_20</v>
          </cell>
          <cell r="C353" t="str">
            <v>02CD07E189_3</v>
          </cell>
          <cell r="D353" t="str">
            <v>E189</v>
          </cell>
          <cell r="E353" t="str">
            <v>SERVICIOS DE SALUD EN ALCALDIAS</v>
          </cell>
          <cell r="F353" t="str">
            <v>Talleres de salud sexual y reproductiva</v>
          </cell>
          <cell r="G353">
            <v>0.3</v>
          </cell>
          <cell r="H353">
            <v>0.5</v>
          </cell>
          <cell r="I353">
            <v>0.7</v>
          </cell>
          <cell r="J353">
            <v>1</v>
          </cell>
          <cell r="K353">
            <v>0.3</v>
          </cell>
        </row>
        <row r="354">
          <cell r="B354" t="str">
            <v>02CD07_21</v>
          </cell>
          <cell r="C354" t="str">
            <v>02CD07E190_1</v>
          </cell>
          <cell r="D354" t="str">
            <v>E190</v>
          </cell>
          <cell r="E354" t="str">
            <v>SERVICIOS DE ATENCION ANIMAL</v>
          </cell>
          <cell r="F354" t="str">
            <v>Campañas de vacunación y esterilización animal realizadas</v>
          </cell>
          <cell r="G354">
            <v>0.3</v>
          </cell>
          <cell r="H354">
            <v>0.5</v>
          </cell>
          <cell r="I354">
            <v>0.7</v>
          </cell>
          <cell r="J354">
            <v>1</v>
          </cell>
          <cell r="K354">
            <v>1</v>
          </cell>
        </row>
        <row r="355">
          <cell r="B355" t="str">
            <v>02CD07_22</v>
          </cell>
          <cell r="C355" t="str">
            <v>02CD07E198_1</v>
          </cell>
          <cell r="D355" t="str">
            <v>E198</v>
          </cell>
          <cell r="E355" t="str">
            <v>SERVICIOS DE CUIDADO INFANTIL</v>
          </cell>
          <cell r="F355" t="str">
            <v>Atención a niños de 0 a 5.11 años en CACIS</v>
          </cell>
          <cell r="G355">
            <v>0.3</v>
          </cell>
          <cell r="H355">
            <v>0.5</v>
          </cell>
          <cell r="I355">
            <v>0.7</v>
          </cell>
          <cell r="J355">
            <v>1</v>
          </cell>
          <cell r="K355">
            <v>0.4</v>
          </cell>
        </row>
        <row r="356">
          <cell r="B356" t="str">
            <v>02CD07_23</v>
          </cell>
          <cell r="C356" t="str">
            <v>02CD07E198_2</v>
          </cell>
          <cell r="D356" t="str">
            <v>E198</v>
          </cell>
          <cell r="E356" t="str">
            <v>SERVICIOS DE CUIDADO INFANTIL</v>
          </cell>
          <cell r="F356" t="str">
            <v>Porciones nutricionales (alimentos) entregados</v>
          </cell>
          <cell r="G356">
            <v>0.3</v>
          </cell>
          <cell r="H356">
            <v>0.5</v>
          </cell>
          <cell r="I356">
            <v>0.7</v>
          </cell>
          <cell r="J356">
            <v>1</v>
          </cell>
          <cell r="K356">
            <v>0.35</v>
          </cell>
        </row>
        <row r="357">
          <cell r="B357" t="str">
            <v>02CD07_24</v>
          </cell>
          <cell r="C357" t="str">
            <v>02CD07E198_3</v>
          </cell>
          <cell r="D357" t="str">
            <v>E198</v>
          </cell>
          <cell r="E357" t="str">
            <v>SERVICIOS DE CUIDADO INFANTIL</v>
          </cell>
          <cell r="F357" t="str">
            <v>Atención psicológica proporcionada</v>
          </cell>
          <cell r="G357">
            <v>0.3</v>
          </cell>
          <cell r="H357">
            <v>0.5</v>
          </cell>
          <cell r="I357">
            <v>0.7</v>
          </cell>
          <cell r="J357">
            <v>1</v>
          </cell>
          <cell r="K357">
            <v>0.25</v>
          </cell>
        </row>
        <row r="358">
          <cell r="B358" t="str">
            <v>02CD07_25</v>
          </cell>
          <cell r="C358" t="str">
            <v>02CD07F037_1</v>
          </cell>
          <cell r="D358" t="str">
            <v>F037</v>
          </cell>
          <cell r="E358" t="str">
            <v>TURISMO, EMPLEO Y FOMENTO ECONOMICO</v>
          </cell>
          <cell r="F358" t="str">
            <v>Gestión créditos para Mipymes y Mercados Públicos ante instancias de gobierno</v>
          </cell>
          <cell r="G358">
            <v>0.1</v>
          </cell>
          <cell r="H358">
            <v>0.5</v>
          </cell>
          <cell r="I358">
            <v>0.75</v>
          </cell>
          <cell r="J358">
            <v>1</v>
          </cell>
          <cell r="K358">
            <v>0.3</v>
          </cell>
        </row>
        <row r="359">
          <cell r="B359" t="str">
            <v>02CD07_26</v>
          </cell>
          <cell r="C359" t="str">
            <v>02CD07F037_2</v>
          </cell>
          <cell r="D359" t="str">
            <v>F037</v>
          </cell>
          <cell r="E359" t="str">
            <v>TURISMO, EMPLEO Y FOMENTO ECONOMICO</v>
          </cell>
          <cell r="F359" t="str">
            <v>Ferias para la promoción del empleo y de bienes y servicios realizadas</v>
          </cell>
          <cell r="G359">
            <v>0.1</v>
          </cell>
          <cell r="H359">
            <v>0.5</v>
          </cell>
          <cell r="I359">
            <v>0.75</v>
          </cell>
          <cell r="J359">
            <v>1</v>
          </cell>
          <cell r="K359">
            <v>0.3</v>
          </cell>
        </row>
        <row r="360">
          <cell r="B360" t="str">
            <v>02CD07_27</v>
          </cell>
          <cell r="C360" t="str">
            <v>02CD07F037_3</v>
          </cell>
          <cell r="D360" t="str">
            <v>F037</v>
          </cell>
          <cell r="E360" t="str">
            <v>TURISMO, EMPLEO Y FOMENTO ECONOMICO</v>
          </cell>
          <cell r="F360" t="str">
            <v>Cursos y asesorías para Mipymes y locatarios de mercados realizadas</v>
          </cell>
          <cell r="G360">
            <v>0.1</v>
          </cell>
          <cell r="H360">
            <v>0.5</v>
          </cell>
          <cell r="I360">
            <v>0.75</v>
          </cell>
          <cell r="J360">
            <v>1</v>
          </cell>
          <cell r="K360">
            <v>0.1</v>
          </cell>
        </row>
        <row r="361">
          <cell r="B361" t="str">
            <v>02CD07_28</v>
          </cell>
          <cell r="C361" t="str">
            <v>02CD07F037_4</v>
          </cell>
          <cell r="D361" t="str">
            <v>F037</v>
          </cell>
          <cell r="E361" t="str">
            <v>TURISMO, EMPLEO Y FOMENTO ECONOMICO</v>
          </cell>
          <cell r="F361" t="str">
            <v>Mejoramiento de la imagen urbana (PROCOMUR)</v>
          </cell>
          <cell r="G361">
            <v>0.1</v>
          </cell>
          <cell r="H361">
            <v>0.5</v>
          </cell>
          <cell r="I361">
            <v>0.75</v>
          </cell>
          <cell r="J361">
            <v>1</v>
          </cell>
          <cell r="K361">
            <v>0.3</v>
          </cell>
        </row>
        <row r="362">
          <cell r="B362" t="str">
            <v>02CD07_29</v>
          </cell>
          <cell r="C362" t="str">
            <v>02CD07K023_1</v>
          </cell>
          <cell r="D362" t="str">
            <v>K023</v>
          </cell>
          <cell r="E362" t="str">
            <v>INFRAESTRUCTURA URBANA</v>
          </cell>
          <cell r="F362" t="str">
            <v>Rehabilitación, mantenimiento y recuperación de espacios públicos</v>
          </cell>
          <cell r="G362">
            <v>0.1</v>
          </cell>
          <cell r="H362">
            <v>0.5</v>
          </cell>
          <cell r="I362">
            <v>0.75</v>
          </cell>
          <cell r="J362">
            <v>1</v>
          </cell>
          <cell r="K362">
            <v>0.3</v>
          </cell>
        </row>
        <row r="363">
          <cell r="B363" t="str">
            <v>02CD07_30</v>
          </cell>
          <cell r="C363" t="str">
            <v>02CD07K023_2</v>
          </cell>
          <cell r="D363" t="str">
            <v>K023</v>
          </cell>
          <cell r="E363" t="str">
            <v>INFRAESTRUCTURA URBANA</v>
          </cell>
          <cell r="F363" t="str">
            <v>Rehabilitación y mantenimiento de planteles escolares de nivel básico</v>
          </cell>
          <cell r="G363">
            <v>0.1</v>
          </cell>
          <cell r="H363">
            <v>0.5</v>
          </cell>
          <cell r="I363">
            <v>0.75</v>
          </cell>
          <cell r="J363">
            <v>1</v>
          </cell>
          <cell r="K363">
            <v>0.2</v>
          </cell>
        </row>
        <row r="364">
          <cell r="B364" t="str">
            <v>02CD07_31</v>
          </cell>
          <cell r="C364" t="str">
            <v>02CD07K023_3</v>
          </cell>
          <cell r="D364" t="str">
            <v>K023</v>
          </cell>
          <cell r="E364" t="str">
            <v>INFRAESTRUCTURA URBANA</v>
          </cell>
          <cell r="F364" t="str">
            <v>Atención a zonas de riesgo de la Alcaldía</v>
          </cell>
          <cell r="G364">
            <v>0.1</v>
          </cell>
          <cell r="H364">
            <v>0.5</v>
          </cell>
          <cell r="I364">
            <v>0.75</v>
          </cell>
          <cell r="J364">
            <v>1</v>
          </cell>
          <cell r="K364">
            <v>0.25</v>
          </cell>
        </row>
        <row r="365">
          <cell r="B365" t="str">
            <v>02CD07_32</v>
          </cell>
          <cell r="C365" t="str">
            <v>02CD07K023_4</v>
          </cell>
          <cell r="D365" t="str">
            <v>K023</v>
          </cell>
          <cell r="E365" t="str">
            <v>INFRAESTRUCTURA URBANA</v>
          </cell>
          <cell r="F365" t="str">
            <v>Rehabilitación y mantenimiento de edificios públicos</v>
          </cell>
          <cell r="G365">
            <v>0.1</v>
          </cell>
          <cell r="H365">
            <v>0.5</v>
          </cell>
          <cell r="I365">
            <v>0.75</v>
          </cell>
          <cell r="J365">
            <v>1</v>
          </cell>
          <cell r="K365">
            <v>0.25</v>
          </cell>
        </row>
        <row r="366">
          <cell r="B366" t="str">
            <v>02CD07_33</v>
          </cell>
          <cell r="C366" t="str">
            <v>02CD07K026_1</v>
          </cell>
          <cell r="D366" t="str">
            <v>K026</v>
          </cell>
          <cell r="E366" t="str">
            <v>INFRAESTRUCTURA DE AGUA POTABLE EN ALCALDIAS</v>
          </cell>
          <cell r="F366" t="str">
            <v>Rehabilitación y conservación de la red secundaria del sistema de agua potable</v>
          </cell>
          <cell r="G366">
            <v>0.25</v>
          </cell>
          <cell r="H366">
            <v>0.5</v>
          </cell>
          <cell r="I366">
            <v>0.75</v>
          </cell>
          <cell r="J366">
            <v>1</v>
          </cell>
          <cell r="K366">
            <v>1</v>
          </cell>
        </row>
        <row r="367">
          <cell r="B367" t="str">
            <v>02CD07_34</v>
          </cell>
          <cell r="C367" t="str">
            <v>02CD07K027_1</v>
          </cell>
          <cell r="D367" t="str">
            <v>K027</v>
          </cell>
          <cell r="E367" t="str">
            <v>INFRAESTRUCTURA DE DRENAJE, ALCANTARILLADO Y SANEAMIENTO EN ALCALDIAS</v>
          </cell>
          <cell r="F367" t="str">
            <v>Rehabilitación y conservación de la red secundaria del sistema de drenaje y alcantarillado</v>
          </cell>
          <cell r="G367">
            <v>0.1</v>
          </cell>
          <cell r="H367">
            <v>0.5</v>
          </cell>
          <cell r="I367">
            <v>0.75</v>
          </cell>
          <cell r="J367">
            <v>1</v>
          </cell>
          <cell r="K367">
            <v>1</v>
          </cell>
        </row>
        <row r="368">
          <cell r="B368" t="str">
            <v>02CD07_35</v>
          </cell>
          <cell r="C368" t="str">
            <v>02CD07M001_1</v>
          </cell>
          <cell r="D368" t="str">
            <v>M001</v>
          </cell>
          <cell r="E368" t="str">
            <v>ACTIVIDADES DE APOYO ADMINISTRATIVO</v>
          </cell>
          <cell r="F368" t="str">
            <v>Adquisiciones realizadas</v>
          </cell>
          <cell r="G368">
            <v>0.3</v>
          </cell>
          <cell r="H368">
            <v>0.5</v>
          </cell>
          <cell r="I368">
            <v>0.7</v>
          </cell>
          <cell r="J368">
            <v>1</v>
          </cell>
          <cell r="K368">
            <v>0.25</v>
          </cell>
        </row>
        <row r="369">
          <cell r="B369" t="str">
            <v>02CD07_36</v>
          </cell>
          <cell r="C369" t="str">
            <v>02CD07M001_2</v>
          </cell>
          <cell r="D369" t="str">
            <v>M001</v>
          </cell>
          <cell r="E369" t="str">
            <v>ACTIVIDADES DE APOYO ADMINISTRATIVO</v>
          </cell>
          <cell r="F369" t="str">
            <v>Mantenimiento general</v>
          </cell>
          <cell r="G369">
            <v>0.3</v>
          </cell>
          <cell r="H369">
            <v>0.5</v>
          </cell>
          <cell r="I369">
            <v>0.7</v>
          </cell>
          <cell r="J369">
            <v>1</v>
          </cell>
          <cell r="K369">
            <v>0.25</v>
          </cell>
        </row>
        <row r="370">
          <cell r="B370" t="str">
            <v>02CD07_37</v>
          </cell>
          <cell r="C370" t="str">
            <v>02CD07M001_3</v>
          </cell>
          <cell r="D370" t="str">
            <v>M001</v>
          </cell>
          <cell r="E370" t="str">
            <v>ACTIVIDADES DE APOYO ADMINISTRATIVO</v>
          </cell>
          <cell r="F370" t="str">
            <v>Cursos de capacitación realizados</v>
          </cell>
          <cell r="G370">
            <v>0.3</v>
          </cell>
          <cell r="H370">
            <v>0.5</v>
          </cell>
          <cell r="I370">
            <v>0.7</v>
          </cell>
          <cell r="J370">
            <v>1</v>
          </cell>
          <cell r="K370">
            <v>0.25</v>
          </cell>
        </row>
        <row r="371">
          <cell r="B371" t="str">
            <v>02CD07_38</v>
          </cell>
          <cell r="C371" t="str">
            <v>02CD07M001_4</v>
          </cell>
          <cell r="D371" t="str">
            <v>M001</v>
          </cell>
          <cell r="E371" t="str">
            <v>ACTIVIDADES DE APOYO ADMINISTRATIVO</v>
          </cell>
          <cell r="F371" t="str">
            <v>Regularización y operación de Centros de Servicios</v>
          </cell>
          <cell r="G371">
            <v>0.3</v>
          </cell>
          <cell r="H371">
            <v>0.5</v>
          </cell>
          <cell r="I371">
            <v>0.7</v>
          </cell>
          <cell r="J371">
            <v>1</v>
          </cell>
          <cell r="K371">
            <v>0.25</v>
          </cell>
        </row>
        <row r="372">
          <cell r="B372" t="str">
            <v>02CD07_39</v>
          </cell>
          <cell r="C372" t="str">
            <v>02CD07M002_1</v>
          </cell>
          <cell r="D372" t="str">
            <v>M002</v>
          </cell>
          <cell r="E372" t="str">
            <v>PROVISIONES PARA CONTINGENCIAS</v>
          </cell>
          <cell r="F372" t="str">
            <v>Juicios laborales y laudos atendidos</v>
          </cell>
          <cell r="G372">
            <v>0</v>
          </cell>
          <cell r="H372">
            <v>0.2</v>
          </cell>
          <cell r="I372">
            <v>0.5</v>
          </cell>
          <cell r="J372">
            <v>1</v>
          </cell>
          <cell r="K372">
            <v>1</v>
          </cell>
        </row>
        <row r="373">
          <cell r="B373" t="str">
            <v>02CD07_40</v>
          </cell>
          <cell r="C373" t="str">
            <v>02CD07N001_1</v>
          </cell>
          <cell r="D373" t="str">
            <v>N001</v>
          </cell>
          <cell r="E373" t="str">
            <v>CUMPLIMIENTO DE LOS PROGRAMAS DE PROTECCION CIVIL</v>
          </cell>
          <cell r="F373" t="str">
            <v>Desarrollo del Programa Anual de Protección Civil</v>
          </cell>
          <cell r="G373">
            <v>0.3</v>
          </cell>
          <cell r="H373">
            <v>0.5</v>
          </cell>
          <cell r="I373">
            <v>0.7</v>
          </cell>
          <cell r="J373">
            <v>1</v>
          </cell>
          <cell r="K373">
            <v>0.2</v>
          </cell>
        </row>
        <row r="374">
          <cell r="B374" t="str">
            <v>02CD07_41</v>
          </cell>
          <cell r="C374" t="str">
            <v>02CD07N001_2</v>
          </cell>
          <cell r="D374" t="str">
            <v>N001</v>
          </cell>
          <cell r="E374" t="str">
            <v>CUMPLIMIENTO DE LOS PROGRAMAS DE PROTECCION CIVIL</v>
          </cell>
          <cell r="F374" t="str">
            <v>Atención de emergencias (siniestros y desastres)</v>
          </cell>
          <cell r="G374">
            <v>0.3</v>
          </cell>
          <cell r="H374">
            <v>0.5</v>
          </cell>
          <cell r="I374">
            <v>0.7</v>
          </cell>
          <cell r="J374">
            <v>1</v>
          </cell>
          <cell r="K374">
            <v>0.2</v>
          </cell>
        </row>
        <row r="375">
          <cell r="B375" t="str">
            <v>02CD07_42</v>
          </cell>
          <cell r="C375" t="str">
            <v>02CD07N001_3</v>
          </cell>
          <cell r="D375" t="str">
            <v>N001</v>
          </cell>
          <cell r="E375" t="str">
            <v>CUMPLIMIENTO DE LOS PROGRAMAS DE PROTECCION CIVIL</v>
          </cell>
          <cell r="F375" t="str">
            <v>Platicas y taller en materia de protección civil</v>
          </cell>
          <cell r="G375">
            <v>0.3</v>
          </cell>
          <cell r="H375">
            <v>0.5</v>
          </cell>
          <cell r="I375">
            <v>0.7</v>
          </cell>
          <cell r="J375">
            <v>1</v>
          </cell>
          <cell r="K375">
            <v>0.2</v>
          </cell>
        </row>
        <row r="376">
          <cell r="B376" t="str">
            <v>02CD07_43</v>
          </cell>
          <cell r="C376" t="str">
            <v>02CD07N001_4</v>
          </cell>
          <cell r="D376" t="str">
            <v>N001</v>
          </cell>
          <cell r="E376" t="str">
            <v>CUMPLIMIENTO DE LOS PROGRAMAS DE PROTECCION CIVIL</v>
          </cell>
          <cell r="F376" t="str">
            <v>Simulacros realizados</v>
          </cell>
          <cell r="G376">
            <v>0.3</v>
          </cell>
          <cell r="H376">
            <v>0.5</v>
          </cell>
          <cell r="I376">
            <v>0.7</v>
          </cell>
          <cell r="J376">
            <v>1</v>
          </cell>
          <cell r="K376">
            <v>0.2</v>
          </cell>
        </row>
        <row r="377">
          <cell r="B377" t="str">
            <v>02CD07_44</v>
          </cell>
          <cell r="C377" t="str">
            <v>02CD07N001_5</v>
          </cell>
          <cell r="D377" t="str">
            <v>N001</v>
          </cell>
          <cell r="E377" t="str">
            <v>CUMPLIMIENTO DE LOS PROGRAMAS DE PROTECCION CIVIL</v>
          </cell>
          <cell r="F377" t="str">
            <v>Revisión de estudios de riesgo y dictaminación</v>
          </cell>
          <cell r="G377">
            <v>0.3</v>
          </cell>
          <cell r="H377">
            <v>0.5</v>
          </cell>
          <cell r="I377">
            <v>0.7</v>
          </cell>
          <cell r="J377">
            <v>1</v>
          </cell>
          <cell r="K377">
            <v>0.2</v>
          </cell>
        </row>
        <row r="378">
          <cell r="B378" t="str">
            <v>02CD07_45</v>
          </cell>
          <cell r="C378" t="str">
            <v>02CD07R002_1</v>
          </cell>
          <cell r="D378" t="str">
            <v>R002</v>
          </cell>
          <cell r="E378" t="str">
            <v>PRESUPUESTO PARTICIPATIVO</v>
          </cell>
          <cell r="F378" t="str">
            <v>Evaluación de proyectos registrados para el Presupuesto participativo</v>
          </cell>
          <cell r="G378">
            <v>0.3</v>
          </cell>
          <cell r="H378">
            <v>0.5</v>
          </cell>
          <cell r="I378">
            <v>0.7</v>
          </cell>
          <cell r="J378">
            <v>1</v>
          </cell>
          <cell r="K378">
            <v>0.5</v>
          </cell>
        </row>
        <row r="379">
          <cell r="B379" t="str">
            <v>02CD07_46</v>
          </cell>
          <cell r="C379" t="str">
            <v>02CD07R002_2</v>
          </cell>
          <cell r="D379" t="str">
            <v>R002</v>
          </cell>
          <cell r="E379" t="str">
            <v>PRESUPUESTO PARTICIPATIVO</v>
          </cell>
          <cell r="F379" t="str">
            <v>Ejecución de proyectos de presupuesto participativo</v>
          </cell>
          <cell r="G379">
            <v>0.3</v>
          </cell>
          <cell r="H379">
            <v>0.5</v>
          </cell>
          <cell r="I379">
            <v>0.7</v>
          </cell>
          <cell r="J379">
            <v>1</v>
          </cell>
          <cell r="K379">
            <v>0.5</v>
          </cell>
        </row>
        <row r="380">
          <cell r="B380" t="str">
            <v>02CD07_47</v>
          </cell>
          <cell r="C380" t="str">
            <v>02CD07S229_1</v>
          </cell>
          <cell r="D380" t="str">
            <v>S229</v>
          </cell>
          <cell r="E380" t="str">
            <v>APOYO PARA EL DESARROLLO INTEGRAL DE LA MUJER</v>
          </cell>
          <cell r="F380" t="str">
            <v>Programa Social Seguro contra la violencia de género 2023: brindar apoyo económico a mujeres víctimas de violencia de género, en un rango de 18 a 55 años, con el propósito de brindar condiciones para separarse de su agresor.</v>
          </cell>
          <cell r="G380">
            <v>0.1</v>
          </cell>
          <cell r="H380">
            <v>0.5</v>
          </cell>
          <cell r="I380">
            <v>0.75</v>
          </cell>
          <cell r="J380">
            <v>1</v>
          </cell>
          <cell r="K380">
            <v>1</v>
          </cell>
        </row>
        <row r="381">
          <cell r="B381" t="str">
            <v>02CD07_48</v>
          </cell>
          <cell r="C381" t="str">
            <v>02CD07S230_1</v>
          </cell>
          <cell r="D381" t="str">
            <v>S230</v>
          </cell>
          <cell r="E381" t="str">
            <v>PROGRAMA PARA ENFERMEDADES CRONICO DEGENERATIVAS Y DISCAPACIDAD</v>
          </cell>
          <cell r="F381" t="str">
            <v>Programa Social Impulso Social; contribuir a la economía familiar de grupos de atención prioritaria, como son: Adultos Mayores de 60 a 67 años de edad, Personas con Discapacidad de 18 a 59 años de edad, Madre sola o Padre solo con hijo de 0 a 4 años de edad y Personas con enfermedades crónico-degenerativas y/o cronicoinvalidantes, a través de la entrega de apoyos económicos.</v>
          </cell>
          <cell r="G381">
            <v>0.1</v>
          </cell>
          <cell r="H381">
            <v>0.5</v>
          </cell>
          <cell r="I381">
            <v>0.75</v>
          </cell>
          <cell r="J381">
            <v>1</v>
          </cell>
          <cell r="K381">
            <v>0.33</v>
          </cell>
        </row>
        <row r="382">
          <cell r="B382" t="str">
            <v>02CD07_49</v>
          </cell>
          <cell r="C382" t="str">
            <v>02CD07S230_2</v>
          </cell>
          <cell r="D382" t="str">
            <v>S230</v>
          </cell>
          <cell r="E382" t="str">
            <v>PROGRAMA PARA ENFERMEDADES CRONICO DEGENERATIVAS Y DISCAPACIDAD</v>
          </cell>
          <cell r="F382" t="str">
            <v>Programa Social Transformando Vidas; otorgar apoyos en especie a personas hombres y mujeres con discapacidad auditiva y motora, que habiten preferentemente en alguna de las colonias con un índice bajo y muy bajo de desarrollo social de la Demarcación GAM (auxiliares auditivos, sillas de ruedas, bastones, andaderas).</v>
          </cell>
          <cell r="G382">
            <v>0.1</v>
          </cell>
          <cell r="H382">
            <v>0.5</v>
          </cell>
          <cell r="I382">
            <v>0.75</v>
          </cell>
          <cell r="J382">
            <v>1</v>
          </cell>
          <cell r="K382">
            <v>0.33</v>
          </cell>
        </row>
        <row r="383">
          <cell r="B383" t="str">
            <v>02CD07_50</v>
          </cell>
          <cell r="C383" t="str">
            <v>02CD07S230_3</v>
          </cell>
          <cell r="D383" t="str">
            <v>S230</v>
          </cell>
          <cell r="E383" t="str">
            <v>PROGRAMA PARA ENFERMEDADES CRONICO DEGENERATIVAS Y DISCAPACIDAD</v>
          </cell>
          <cell r="F383" t="str">
            <v>Acción Social GAM/Cuida tu salud; orientar y tratar el sobrepeso, la obesidad, diabetes e hipertensión de habitantes de la Alcaldía Gustavo A. Madero que adolecen estas enfermedades, a través de consultas, capacitaciones, terapias y talleres semanales, con una duración de cuatro meses.</v>
          </cell>
          <cell r="G383">
            <v>0.1</v>
          </cell>
          <cell r="H383">
            <v>0.5</v>
          </cell>
          <cell r="I383">
            <v>0.75</v>
          </cell>
          <cell r="J383">
            <v>1</v>
          </cell>
          <cell r="K383">
            <v>0.34</v>
          </cell>
        </row>
        <row r="384">
          <cell r="B384" t="str">
            <v>02CD07_51</v>
          </cell>
          <cell r="C384" t="str">
            <v>02CD07U048_1</v>
          </cell>
          <cell r="D384" t="str">
            <v>U048</v>
          </cell>
          <cell r="E384" t="str">
            <v>APOYOS SOCIALES</v>
          </cell>
          <cell r="F384" t="str">
            <v>Programa Social Tlakualli Ik Altépetl (Alimento del Pueblo); apoyo económico a Hombres y Mujeres de 18 a 59 años de edad, pertenecientes a alguna de las comunidades indígenas ubicadas en las colonias de bajo y muy bajo índice de desarrollo social.</v>
          </cell>
          <cell r="G384">
            <v>0.1</v>
          </cell>
          <cell r="H384">
            <v>0.5</v>
          </cell>
          <cell r="I384">
            <v>0.75</v>
          </cell>
          <cell r="J384">
            <v>1</v>
          </cell>
          <cell r="K384">
            <v>0.2</v>
          </cell>
        </row>
        <row r="385">
          <cell r="B385" t="str">
            <v>02CD07_52</v>
          </cell>
          <cell r="C385" t="str">
            <v>02CD07U048_2</v>
          </cell>
          <cell r="D385" t="str">
            <v>U048</v>
          </cell>
          <cell r="E385" t="str">
            <v>APOYOS SOCIALES</v>
          </cell>
          <cell r="F385" t="str">
            <v>Acción Social Apoyo emergente para pintura en fachadas de viviendas en Gustavo A. Madero (casas y multifamiliares); ayuda en especie para contribuir a garantizar una vivienda digna a los habitantes de la demarcación, rehabilitando las casas y multifamiliares ubicados en las zonas afectadas por la pandemia del covid-19.</v>
          </cell>
          <cell r="G385">
            <v>0.1</v>
          </cell>
          <cell r="H385">
            <v>0.5</v>
          </cell>
          <cell r="I385">
            <v>0.75</v>
          </cell>
          <cell r="J385">
            <v>1</v>
          </cell>
          <cell r="K385">
            <v>0.2</v>
          </cell>
        </row>
        <row r="386">
          <cell r="B386" t="str">
            <v>02CD07_53</v>
          </cell>
          <cell r="C386" t="str">
            <v>02CD07U048_3</v>
          </cell>
          <cell r="D386" t="str">
            <v>U048</v>
          </cell>
          <cell r="E386" t="str">
            <v>APOYOS SOCIALES</v>
          </cell>
          <cell r="F386" t="str">
            <v>Acción Social Mejoramiento de vivienda en situación prioritaria 2023 (FAIS); Apoyos en especie para la construcción o rehabilitación de viviendas en Zonas de Atención Prioritarias en diversas colonias de la Alcaldía Gustavo A. Madero.</v>
          </cell>
          <cell r="G386">
            <v>0.1</v>
          </cell>
          <cell r="H386">
            <v>0.5</v>
          </cell>
          <cell r="I386">
            <v>0.75</v>
          </cell>
          <cell r="J386">
            <v>1</v>
          </cell>
          <cell r="K386">
            <v>0.2</v>
          </cell>
        </row>
        <row r="387">
          <cell r="B387" t="str">
            <v>02CD07_54</v>
          </cell>
          <cell r="C387" t="str">
            <v>02CD07U048_4</v>
          </cell>
          <cell r="D387" t="str">
            <v>U048</v>
          </cell>
          <cell r="E387" t="str">
            <v>APOYOS SOCIALES</v>
          </cell>
          <cell r="F387" t="str">
            <v>Acción Social Celebrando tradiciones GAM; contribuir a la convivencia familiar de los maderenses y fortalecer la celebración y conservación de las tradiciones en la Alcaldía, a través de la entrega de juguetes, roscas de reyes y leches de sabores, con motivo del festejo del “Día de Reyes” y con la entrega de juguetes con motivo del festejo del “Día del Niño”.</v>
          </cell>
          <cell r="G387">
            <v>0.1</v>
          </cell>
          <cell r="H387">
            <v>0.5</v>
          </cell>
          <cell r="I387">
            <v>0.75</v>
          </cell>
          <cell r="J387">
            <v>1</v>
          </cell>
          <cell r="K387">
            <v>0.2</v>
          </cell>
        </row>
        <row r="388">
          <cell r="B388" t="str">
            <v>02CD07_55</v>
          </cell>
          <cell r="C388" t="str">
            <v>02CD07U048_5</v>
          </cell>
          <cell r="D388" t="str">
            <v>U048</v>
          </cell>
          <cell r="E388" t="str">
            <v>APOYOS SOCIALES</v>
          </cell>
          <cell r="F388" t="str">
            <v>Programa Social Apoyo de atención especial GAM; apoyar económicamente a población vulnerable en edades de 15 a 67 años de edad, para atender alguna eventualidad que derive de algún suceso imprevisto (en cuestión de salud, educación o deporte)</v>
          </cell>
          <cell r="G388">
            <v>0.1</v>
          </cell>
          <cell r="H388">
            <v>0.5</v>
          </cell>
          <cell r="I388">
            <v>0.75</v>
          </cell>
          <cell r="J388">
            <v>1</v>
          </cell>
          <cell r="K388">
            <v>0.2</v>
          </cell>
        </row>
        <row r="389">
          <cell r="B389" t="str">
            <v>02CD08_1</v>
          </cell>
          <cell r="C389" t="str">
            <v>02CD08E185_1</v>
          </cell>
          <cell r="D389" t="str">
            <v>E185</v>
          </cell>
          <cell r="E389" t="str">
            <v>GOBIERNO Y ATENCION CIUDADANA</v>
          </cell>
          <cell r="F389" t="str">
            <v>Equipo de áreas de atención ciudadana entregado.</v>
          </cell>
          <cell r="G389">
            <v>0</v>
          </cell>
          <cell r="H389">
            <v>0.1</v>
          </cell>
          <cell r="I389">
            <v>0.4</v>
          </cell>
          <cell r="J389">
            <v>0.98</v>
          </cell>
          <cell r="K389">
            <v>0.5</v>
          </cell>
        </row>
        <row r="390">
          <cell r="B390" t="str">
            <v>02CD08_2</v>
          </cell>
          <cell r="C390" t="str">
            <v>02CD08E185_2</v>
          </cell>
          <cell r="D390" t="str">
            <v>E185</v>
          </cell>
          <cell r="E390" t="str">
            <v>GOBIERNO Y ATENCION CIUDADANA</v>
          </cell>
          <cell r="F390" t="str">
            <v>Atención de tramites de la ciudadanía</v>
          </cell>
          <cell r="G390">
            <v>0</v>
          </cell>
          <cell r="H390">
            <v>0.1</v>
          </cell>
          <cell r="I390">
            <v>0.4</v>
          </cell>
          <cell r="J390">
            <v>0.98</v>
          </cell>
          <cell r="K390">
            <v>0.5</v>
          </cell>
        </row>
        <row r="391">
          <cell r="B391" t="str">
            <v>02CD08_3</v>
          </cell>
          <cell r="C391" t="str">
            <v>02CD08E186_1</v>
          </cell>
          <cell r="D391" t="str">
            <v>E186</v>
          </cell>
          <cell r="E391" t="str">
            <v>SEGURIDAD EN ALCALDIAS</v>
          </cell>
          <cell r="F391" t="str">
            <v>Resguardo de seguridad en edificios públicos</v>
          </cell>
          <cell r="G391">
            <v>0.1</v>
          </cell>
          <cell r="H391">
            <v>0.3</v>
          </cell>
          <cell r="I391">
            <v>0.8</v>
          </cell>
          <cell r="J391">
            <v>0.98</v>
          </cell>
          <cell r="K391">
            <v>0.4</v>
          </cell>
        </row>
        <row r="392">
          <cell r="B392" t="str">
            <v>02CD08_4</v>
          </cell>
          <cell r="C392" t="str">
            <v>02CD08E186_2</v>
          </cell>
          <cell r="D392" t="str">
            <v>E186</v>
          </cell>
          <cell r="E392" t="str">
            <v>SEGURIDAD EN ALCALDIAS</v>
          </cell>
          <cell r="F392" t="str">
            <v>Capacitación para policía auxiliar de la Alcaldía</v>
          </cell>
          <cell r="G392">
            <v>0.1</v>
          </cell>
          <cell r="H392">
            <v>0.3</v>
          </cell>
          <cell r="I392">
            <v>0.8</v>
          </cell>
          <cell r="J392">
            <v>0.98</v>
          </cell>
          <cell r="K392">
            <v>0.3</v>
          </cell>
        </row>
        <row r="393">
          <cell r="B393" t="str">
            <v>02CD08_5</v>
          </cell>
          <cell r="C393" t="str">
            <v>02CD08E186_3</v>
          </cell>
          <cell r="D393" t="str">
            <v>E186</v>
          </cell>
          <cell r="E393" t="str">
            <v>SEGURIDAD EN ALCALDIAS</v>
          </cell>
          <cell r="F393" t="str">
            <v>Premios a Policías Auxiliares</v>
          </cell>
          <cell r="G393">
            <v>0.1</v>
          </cell>
          <cell r="H393">
            <v>0.3</v>
          </cell>
          <cell r="I393">
            <v>0.8</v>
          </cell>
          <cell r="J393">
            <v>0.98</v>
          </cell>
          <cell r="K393">
            <v>0.3</v>
          </cell>
        </row>
        <row r="394">
          <cell r="B394" t="str">
            <v>02CD08_6</v>
          </cell>
          <cell r="C394" t="str">
            <v>02CD08E187_1</v>
          </cell>
          <cell r="D394" t="str">
            <v>E187</v>
          </cell>
          <cell r="E394" t="str">
            <v>SERVICIOS PUBLICOS</v>
          </cell>
          <cell r="F394" t="str">
            <v>Recolección de residuos Sólidos Urbanos Domésticos</v>
          </cell>
          <cell r="G394">
            <v>0.15</v>
          </cell>
          <cell r="H394">
            <v>0.3</v>
          </cell>
          <cell r="I394">
            <v>0.6</v>
          </cell>
          <cell r="J394">
            <v>0.98</v>
          </cell>
          <cell r="K394">
            <v>0.15</v>
          </cell>
        </row>
        <row r="395">
          <cell r="B395" t="str">
            <v>02CD08_7</v>
          </cell>
          <cell r="C395" t="str">
            <v>02CD08E187_2</v>
          </cell>
          <cell r="D395" t="str">
            <v>E187</v>
          </cell>
          <cell r="E395" t="str">
            <v>SERVICIOS PUBLICOS</v>
          </cell>
          <cell r="F395" t="str">
            <v>Recolección de Cascajo</v>
          </cell>
          <cell r="G395">
            <v>0.15</v>
          </cell>
          <cell r="H395">
            <v>0.3</v>
          </cell>
          <cell r="I395">
            <v>0.6</v>
          </cell>
          <cell r="J395">
            <v>0.98</v>
          </cell>
          <cell r="K395">
            <v>0.14000000000000001</v>
          </cell>
        </row>
        <row r="396">
          <cell r="B396" t="str">
            <v>02CD08_8</v>
          </cell>
          <cell r="C396" t="str">
            <v>02CD08E187_3</v>
          </cell>
          <cell r="D396" t="str">
            <v>E187</v>
          </cell>
          <cell r="E396" t="str">
            <v>SERVICIOS PUBLICOS</v>
          </cell>
          <cell r="F396" t="str">
            <v>Barrido de Vías Secundarias</v>
          </cell>
          <cell r="G396">
            <v>0.15</v>
          </cell>
          <cell r="H396">
            <v>0.3</v>
          </cell>
          <cell r="I396">
            <v>0.6</v>
          </cell>
          <cell r="J396">
            <v>0.98</v>
          </cell>
          <cell r="K396">
            <v>0.14000000000000001</v>
          </cell>
        </row>
        <row r="397">
          <cell r="B397" t="str">
            <v>02CD08_9</v>
          </cell>
          <cell r="C397" t="str">
            <v>02CD08E187_4</v>
          </cell>
          <cell r="D397" t="str">
            <v>E187</v>
          </cell>
          <cell r="E397" t="str">
            <v>SERVICIOS PUBLICOS</v>
          </cell>
          <cell r="F397" t="str">
            <v>Realización de trabajos de mantenimiento a parques y jardines</v>
          </cell>
          <cell r="G397">
            <v>0.15</v>
          </cell>
          <cell r="H397">
            <v>0.3</v>
          </cell>
          <cell r="I397">
            <v>0.6</v>
          </cell>
          <cell r="J397">
            <v>0.98</v>
          </cell>
          <cell r="K397">
            <v>0.14000000000000001</v>
          </cell>
        </row>
        <row r="398">
          <cell r="B398" t="str">
            <v>02CD08_10</v>
          </cell>
          <cell r="C398" t="str">
            <v>02CD08E187_5</v>
          </cell>
          <cell r="D398" t="str">
            <v>E187</v>
          </cell>
          <cell r="E398" t="str">
            <v>SERVICIOS PUBLICOS</v>
          </cell>
          <cell r="F398" t="str">
            <v>Sustitución e instalación de luminarias en vías secundarias, parques y jardines</v>
          </cell>
          <cell r="G398">
            <v>0.15</v>
          </cell>
          <cell r="H398">
            <v>0.3</v>
          </cell>
          <cell r="I398">
            <v>0.6</v>
          </cell>
          <cell r="J398">
            <v>0.98</v>
          </cell>
          <cell r="K398">
            <v>0.15</v>
          </cell>
        </row>
        <row r="399">
          <cell r="B399" t="str">
            <v>02CD08_11</v>
          </cell>
          <cell r="C399" t="str">
            <v>02CD08E187_6</v>
          </cell>
          <cell r="D399" t="str">
            <v>E187</v>
          </cell>
          <cell r="E399" t="str">
            <v>SERVICIOS PUBLICOS</v>
          </cell>
          <cell r="F399" t="str">
            <v>Realización de trabajos de mantenimiento al Panteón San José</v>
          </cell>
          <cell r="G399">
            <v>0.15</v>
          </cell>
          <cell r="H399">
            <v>0.3</v>
          </cell>
          <cell r="I399">
            <v>0.6</v>
          </cell>
          <cell r="J399">
            <v>0.98</v>
          </cell>
          <cell r="K399">
            <v>0.14000000000000001</v>
          </cell>
        </row>
        <row r="400">
          <cell r="B400" t="str">
            <v>02CD08_12</v>
          </cell>
          <cell r="C400" t="str">
            <v>02CD08E187_7</v>
          </cell>
          <cell r="D400" t="str">
            <v>E187</v>
          </cell>
          <cell r="E400" t="str">
            <v>SERVICIOS PUBLICOS</v>
          </cell>
          <cell r="F400" t="str">
            <v>Mejoramiento de Equipo de Recolección y Limpieza</v>
          </cell>
          <cell r="G400">
            <v>0.15</v>
          </cell>
          <cell r="H400">
            <v>0.3</v>
          </cell>
          <cell r="I400">
            <v>0.6</v>
          </cell>
          <cell r="J400">
            <v>0.98</v>
          </cell>
          <cell r="K400">
            <v>0.14000000000000001</v>
          </cell>
        </row>
        <row r="401">
          <cell r="B401" t="str">
            <v>02CD08_13</v>
          </cell>
          <cell r="C401" t="str">
            <v>02CD08E188_1</v>
          </cell>
          <cell r="D401" t="str">
            <v>E188</v>
          </cell>
          <cell r="E401" t="str">
            <v>EDUCACION, CULTURA, DEPORTE Y RECREACION</v>
          </cell>
          <cell r="F401" t="str">
            <v>Eventos sociales, culturales y deportivos.</v>
          </cell>
          <cell r="G401">
            <v>0</v>
          </cell>
          <cell r="H401">
            <v>0.3</v>
          </cell>
          <cell r="I401">
            <v>0.7</v>
          </cell>
          <cell r="J401">
            <v>0.98</v>
          </cell>
          <cell r="K401">
            <v>0.2</v>
          </cell>
        </row>
        <row r="402">
          <cell r="B402" t="str">
            <v>02CD08_14</v>
          </cell>
          <cell r="C402" t="str">
            <v>02CD08E188_2</v>
          </cell>
          <cell r="D402" t="str">
            <v>E188</v>
          </cell>
          <cell r="E402" t="str">
            <v>EDUCACION, CULTURA, DEPORTE Y RECREACION</v>
          </cell>
          <cell r="F402" t="str">
            <v>Promoción de eventos y torneos culturales y deportivos</v>
          </cell>
          <cell r="G402">
            <v>0</v>
          </cell>
          <cell r="H402">
            <v>0.3</v>
          </cell>
          <cell r="I402">
            <v>0.7</v>
          </cell>
          <cell r="J402">
            <v>0.98</v>
          </cell>
          <cell r="K402">
            <v>0.16</v>
          </cell>
        </row>
        <row r="403">
          <cell r="B403" t="str">
            <v>02CD08_15</v>
          </cell>
          <cell r="C403" t="str">
            <v>02CD08E188_3</v>
          </cell>
          <cell r="D403" t="str">
            <v>E188</v>
          </cell>
          <cell r="E403" t="str">
            <v>EDUCACION, CULTURA, DEPORTE Y RECREACION</v>
          </cell>
          <cell r="F403" t="str">
            <v>Presentaciones y festivales de danza</v>
          </cell>
          <cell r="G403">
            <v>0</v>
          </cell>
          <cell r="H403">
            <v>0.3</v>
          </cell>
          <cell r="I403">
            <v>0.7</v>
          </cell>
          <cell r="J403">
            <v>0.98</v>
          </cell>
          <cell r="K403">
            <v>0.16</v>
          </cell>
        </row>
        <row r="404">
          <cell r="B404" t="str">
            <v>02CD08_16</v>
          </cell>
          <cell r="C404" t="str">
            <v>02CD08E188_4</v>
          </cell>
          <cell r="D404" t="str">
            <v>E188</v>
          </cell>
          <cell r="E404" t="str">
            <v>EDUCACION, CULTURA, DEPORTE Y RECREACION</v>
          </cell>
          <cell r="F404" t="str">
            <v>Presentaciones y festivales de música.</v>
          </cell>
          <cell r="G404">
            <v>0</v>
          </cell>
          <cell r="H404">
            <v>0.3</v>
          </cell>
          <cell r="I404">
            <v>0.7</v>
          </cell>
          <cell r="J404">
            <v>0.98</v>
          </cell>
          <cell r="K404">
            <v>0.16</v>
          </cell>
        </row>
        <row r="405">
          <cell r="B405" t="str">
            <v>02CD08_17</v>
          </cell>
          <cell r="C405" t="str">
            <v>02CD08E188_5</v>
          </cell>
          <cell r="D405" t="str">
            <v>E188</v>
          </cell>
          <cell r="E405" t="str">
            <v>EDUCACION, CULTURA, DEPORTE Y RECREACION</v>
          </cell>
          <cell r="F405" t="str">
            <v>Reconocimiento a estudiantes de nivel básico.</v>
          </cell>
          <cell r="G405">
            <v>0</v>
          </cell>
          <cell r="H405">
            <v>0.3</v>
          </cell>
          <cell r="I405">
            <v>0.7</v>
          </cell>
          <cell r="J405">
            <v>0.98</v>
          </cell>
          <cell r="K405">
            <v>0.16</v>
          </cell>
        </row>
        <row r="406">
          <cell r="B406" t="str">
            <v>02CD08_18</v>
          </cell>
          <cell r="C406" t="str">
            <v>02CD08E188_6</v>
          </cell>
          <cell r="D406" t="str">
            <v>E188</v>
          </cell>
          <cell r="E406" t="str">
            <v>EDUCACION, CULTURA, DEPORTE Y RECREACION</v>
          </cell>
          <cell r="F406" t="str">
            <v>Cursos de regularización, preparación y de verano en la Alcaldía.</v>
          </cell>
          <cell r="G406">
            <v>0</v>
          </cell>
          <cell r="H406">
            <v>0.3</v>
          </cell>
          <cell r="I406">
            <v>0.7</v>
          </cell>
          <cell r="J406">
            <v>0.98</v>
          </cell>
          <cell r="K406">
            <v>0.16</v>
          </cell>
        </row>
        <row r="407">
          <cell r="B407" t="str">
            <v>02CD08_19</v>
          </cell>
          <cell r="C407" t="str">
            <v>02CD08E189_1</v>
          </cell>
          <cell r="D407" t="str">
            <v>E189</v>
          </cell>
          <cell r="E407" t="str">
            <v>SERVICIOS DE SALUD EN ALCALDIAS</v>
          </cell>
          <cell r="F407" t="str">
            <v>Realización de campañas de Salud y Nutrición.</v>
          </cell>
          <cell r="G407">
            <v>0</v>
          </cell>
          <cell r="H407">
            <v>0.3</v>
          </cell>
          <cell r="I407">
            <v>0.8</v>
          </cell>
          <cell r="J407">
            <v>0.98</v>
          </cell>
          <cell r="K407">
            <v>0.5</v>
          </cell>
        </row>
        <row r="408">
          <cell r="B408" t="str">
            <v>02CD08_20</v>
          </cell>
          <cell r="C408" t="str">
            <v>02CD08E189_2</v>
          </cell>
          <cell r="D408" t="str">
            <v>E189</v>
          </cell>
          <cell r="E408" t="str">
            <v>SERVICIOS DE SALUD EN ALCALDIAS</v>
          </cell>
          <cell r="F408" t="str">
            <v>Realización de eventos de Información y difusión en salud pública.</v>
          </cell>
          <cell r="G408">
            <v>0</v>
          </cell>
          <cell r="H408">
            <v>0.3</v>
          </cell>
          <cell r="I408">
            <v>0.8</v>
          </cell>
          <cell r="J408">
            <v>0.98</v>
          </cell>
          <cell r="K408">
            <v>0.5</v>
          </cell>
        </row>
        <row r="409">
          <cell r="B409" t="str">
            <v>02CD08_21</v>
          </cell>
          <cell r="C409" t="str">
            <v>02CD08E190_1</v>
          </cell>
          <cell r="D409" t="str">
            <v>E190</v>
          </cell>
          <cell r="E409" t="str">
            <v>SERVICIOS DE ATENCION ANIMAL</v>
          </cell>
          <cell r="F409" t="str">
            <v>Adquisición de equipamiento, bienes y servicios para el cuidado animal.</v>
          </cell>
          <cell r="G409">
            <v>0</v>
          </cell>
          <cell r="H409">
            <v>0.15</v>
          </cell>
          <cell r="I409">
            <v>0.5</v>
          </cell>
          <cell r="J409">
            <v>0.98</v>
          </cell>
          <cell r="K409">
            <v>0.5</v>
          </cell>
        </row>
        <row r="410">
          <cell r="B410" t="str">
            <v>02CD08_22</v>
          </cell>
          <cell r="C410" t="str">
            <v>02CD08E190_2</v>
          </cell>
          <cell r="D410" t="str">
            <v>E190</v>
          </cell>
          <cell r="E410" t="str">
            <v>SERVICIOS DE ATENCION ANIMAL</v>
          </cell>
          <cell r="F410" t="str">
            <v>Realización de campañas de Cuidado de Animales de Compañía</v>
          </cell>
          <cell r="G410">
            <v>0</v>
          </cell>
          <cell r="H410">
            <v>0.15</v>
          </cell>
          <cell r="I410">
            <v>0.5</v>
          </cell>
          <cell r="J410">
            <v>0.98</v>
          </cell>
          <cell r="K410">
            <v>0.5</v>
          </cell>
        </row>
        <row r="411">
          <cell r="B411" t="str">
            <v>02CD08_23</v>
          </cell>
          <cell r="C411" t="str">
            <v>02CD08E198_1</v>
          </cell>
          <cell r="D411" t="str">
            <v>E198</v>
          </cell>
          <cell r="E411" t="str">
            <v>SERVICIOS DE CUIDADO INFANTIL</v>
          </cell>
          <cell r="F411" t="str">
            <v>Atención y cuidados de niñas y niños menores de un año.</v>
          </cell>
          <cell r="G411">
            <v>0.25</v>
          </cell>
          <cell r="H411">
            <v>0.5</v>
          </cell>
          <cell r="I411">
            <v>0.75</v>
          </cell>
          <cell r="J411">
            <v>0.98</v>
          </cell>
          <cell r="K411">
            <v>0.5</v>
          </cell>
        </row>
        <row r="412">
          <cell r="B412" t="str">
            <v>02CD08_24</v>
          </cell>
          <cell r="C412" t="str">
            <v>02CD08E198_2</v>
          </cell>
          <cell r="D412" t="str">
            <v>E198</v>
          </cell>
          <cell r="E412" t="str">
            <v>SERVICIOS DE CUIDADO INFANTIL</v>
          </cell>
          <cell r="F412" t="str">
            <v>Atención y cuidados de niñas y niños mayores de un año y menores de seis</v>
          </cell>
          <cell r="G412">
            <v>0.25</v>
          </cell>
          <cell r="H412">
            <v>0.5</v>
          </cell>
          <cell r="I412">
            <v>0.75</v>
          </cell>
          <cell r="J412">
            <v>0.98</v>
          </cell>
          <cell r="K412">
            <v>0.5</v>
          </cell>
        </row>
        <row r="413">
          <cell r="B413" t="str">
            <v>02CD08_25</v>
          </cell>
          <cell r="C413" t="str">
            <v>02CD08F037_1</v>
          </cell>
          <cell r="D413" t="str">
            <v>F037</v>
          </cell>
          <cell r="E413" t="str">
            <v>TURISMO, EMPLEO Y FOMENTO ECONOMICO</v>
          </cell>
          <cell r="F413" t="str">
            <v>Realización de ferias, talleres y eventos de promoción económica, empleo y oferta educativa en la Alcaldía.</v>
          </cell>
          <cell r="G413">
            <v>0</v>
          </cell>
          <cell r="H413">
            <v>0.3</v>
          </cell>
          <cell r="I413">
            <v>0.7</v>
          </cell>
          <cell r="J413">
            <v>0.98</v>
          </cell>
          <cell r="K413">
            <v>0.5</v>
          </cell>
        </row>
        <row r="414">
          <cell r="B414" t="str">
            <v>02CD08_26</v>
          </cell>
          <cell r="C414" t="str">
            <v>02CD08F037_2</v>
          </cell>
          <cell r="D414" t="str">
            <v>F037</v>
          </cell>
          <cell r="E414" t="str">
            <v>TURISMO, EMPLEO Y FOMENTO ECONOMICO</v>
          </cell>
          <cell r="F414" t="str">
            <v>Promoción de actividades de turismo.</v>
          </cell>
          <cell r="G414">
            <v>0</v>
          </cell>
          <cell r="H414">
            <v>0.3</v>
          </cell>
          <cell r="I414">
            <v>0.7</v>
          </cell>
          <cell r="J414">
            <v>0.98</v>
          </cell>
          <cell r="K414">
            <v>0.5</v>
          </cell>
        </row>
        <row r="415">
          <cell r="B415" t="str">
            <v>02CD08_27</v>
          </cell>
          <cell r="C415" t="str">
            <v>02CD08K023_1</v>
          </cell>
          <cell r="D415" t="str">
            <v>K023</v>
          </cell>
          <cell r="E415" t="str">
            <v>INFRAESTRUCTURA URBANA</v>
          </cell>
          <cell r="F415" t="str">
            <v>Construcción, rehabilitación y mantenimiento de edificios y espacios públicos.</v>
          </cell>
          <cell r="G415">
            <v>0</v>
          </cell>
          <cell r="H415">
            <v>0</v>
          </cell>
          <cell r="I415">
            <v>0.6</v>
          </cell>
          <cell r="J415">
            <v>0.98</v>
          </cell>
          <cell r="K415">
            <v>0.34</v>
          </cell>
        </row>
        <row r="416">
          <cell r="B416" t="str">
            <v>02CD08_28</v>
          </cell>
          <cell r="C416" t="str">
            <v>02CD08K023_2</v>
          </cell>
          <cell r="D416" t="str">
            <v>K023</v>
          </cell>
          <cell r="E416" t="str">
            <v>INFRAESTRUCTURA URBANA</v>
          </cell>
          <cell r="F416" t="str">
            <v>Construcción, rehabilitación y mantenimiento de mercados públicos realizado</v>
          </cell>
          <cell r="G416">
            <v>0</v>
          </cell>
          <cell r="H416">
            <v>0</v>
          </cell>
          <cell r="I416">
            <v>0.6</v>
          </cell>
          <cell r="J416">
            <v>0.98</v>
          </cell>
          <cell r="K416">
            <v>0.33</v>
          </cell>
        </row>
        <row r="417">
          <cell r="B417" t="str">
            <v>02CD08_29</v>
          </cell>
          <cell r="C417" t="str">
            <v>02CD08K023_3</v>
          </cell>
          <cell r="D417" t="str">
            <v>K023</v>
          </cell>
          <cell r="E417" t="str">
            <v>INFRAESTRUCTURA URBANA</v>
          </cell>
          <cell r="F417" t="str">
            <v>Construcción, repavimentación, bacheo y banquetas en vías secundarias realizado</v>
          </cell>
          <cell r="G417">
            <v>0</v>
          </cell>
          <cell r="H417">
            <v>0</v>
          </cell>
          <cell r="I417">
            <v>0.6</v>
          </cell>
          <cell r="J417">
            <v>0.98</v>
          </cell>
          <cell r="K417">
            <v>0.33</v>
          </cell>
        </row>
        <row r="418">
          <cell r="B418" t="str">
            <v>02CD08_30</v>
          </cell>
          <cell r="C418" t="str">
            <v>02CD08K026_1</v>
          </cell>
          <cell r="D418" t="str">
            <v>K026</v>
          </cell>
          <cell r="E418" t="str">
            <v>INFRAESTRUCTURA DE AGUA POTABLE EN ALCALDIAS</v>
          </cell>
          <cell r="F418" t="str">
            <v>Rehabilitación de la red secundaria de agua potable.</v>
          </cell>
          <cell r="G418">
            <v>0.1</v>
          </cell>
          <cell r="H418">
            <v>0.3</v>
          </cell>
          <cell r="I418">
            <v>0.6</v>
          </cell>
          <cell r="J418">
            <v>0.98</v>
          </cell>
          <cell r="K418">
            <v>0.34</v>
          </cell>
        </row>
        <row r="419">
          <cell r="B419" t="str">
            <v>02CD08_31</v>
          </cell>
          <cell r="C419" t="str">
            <v>02CD08K026_2</v>
          </cell>
          <cell r="D419" t="str">
            <v>K026</v>
          </cell>
          <cell r="E419" t="str">
            <v>INFRAESTRUCTURA DE AGUA POTABLE EN ALCALDIAS</v>
          </cell>
          <cell r="F419" t="str">
            <v>Suministro de agua potable a través de pipas</v>
          </cell>
          <cell r="G419">
            <v>0.1</v>
          </cell>
          <cell r="H419">
            <v>0.3</v>
          </cell>
          <cell r="I419">
            <v>0.6</v>
          </cell>
          <cell r="J419">
            <v>0.98</v>
          </cell>
          <cell r="K419">
            <v>0.33</v>
          </cell>
        </row>
        <row r="420">
          <cell r="B420" t="str">
            <v>02CD08_32</v>
          </cell>
          <cell r="C420" t="str">
            <v>02CD08K026_3</v>
          </cell>
          <cell r="D420" t="str">
            <v>K026</v>
          </cell>
          <cell r="E420" t="str">
            <v>INFRAESTRUCTURA DE AGUA POTABLE EN ALCALDIAS</v>
          </cell>
          <cell r="F420" t="str">
            <v>Reparaciones menores de tuberías y fugas de agua potable</v>
          </cell>
          <cell r="G420">
            <v>0.1</v>
          </cell>
          <cell r="H420">
            <v>0.3</v>
          </cell>
          <cell r="I420">
            <v>0.6</v>
          </cell>
          <cell r="J420">
            <v>0.98</v>
          </cell>
          <cell r="K420">
            <v>0.33</v>
          </cell>
        </row>
        <row r="421">
          <cell r="B421" t="str">
            <v>02CD08_33</v>
          </cell>
          <cell r="C421" t="str">
            <v>02CD08K027_1</v>
          </cell>
          <cell r="D421" t="str">
            <v>K027</v>
          </cell>
          <cell r="E421" t="str">
            <v>INFRAESTRUCTURA DE DRENAJE, ALCANTARILLADO Y SANEAMIENTO EN ALCALDIAS</v>
          </cell>
          <cell r="F421" t="str">
            <v>Rehabilitación a la red secundaria de drenaje.</v>
          </cell>
          <cell r="G421">
            <v>0.1</v>
          </cell>
          <cell r="H421">
            <v>0.3</v>
          </cell>
          <cell r="I421">
            <v>0.6</v>
          </cell>
          <cell r="J421">
            <v>0.98</v>
          </cell>
          <cell r="K421">
            <v>0.8</v>
          </cell>
        </row>
        <row r="422">
          <cell r="B422" t="str">
            <v>02CD08_34</v>
          </cell>
          <cell r="C422" t="str">
            <v>02CD08K027_2</v>
          </cell>
          <cell r="D422" t="str">
            <v>K027</v>
          </cell>
          <cell r="E422" t="str">
            <v>INFRAESTRUCTURA DE DRENAJE, ALCANTARILLADO Y SANEAMIENTO EN ALCALDIAS</v>
          </cell>
          <cell r="F422" t="str">
            <v>Mantenimiento preventivo a red secundaria de drenaje</v>
          </cell>
          <cell r="G422">
            <v>0.1</v>
          </cell>
          <cell r="H422">
            <v>0.3</v>
          </cell>
          <cell r="I422">
            <v>0.6</v>
          </cell>
          <cell r="J422">
            <v>0.98</v>
          </cell>
          <cell r="K422">
            <v>0.2</v>
          </cell>
        </row>
        <row r="423">
          <cell r="B423" t="str">
            <v>02CD08_35</v>
          </cell>
          <cell r="C423" t="str">
            <v>02CD08M001_1</v>
          </cell>
          <cell r="D423" t="str">
            <v>M001</v>
          </cell>
          <cell r="E423" t="str">
            <v>ACTIVIDADES DE APOYO ADMINISTRATIVO</v>
          </cell>
          <cell r="F423" t="str">
            <v>Recursos materiales, tecnológicos y de infraestructura adquiridos.</v>
          </cell>
          <cell r="G423">
            <v>0.15</v>
          </cell>
          <cell r="H423">
            <v>0.3</v>
          </cell>
          <cell r="I423">
            <v>0.6</v>
          </cell>
          <cell r="J423">
            <v>0.98</v>
          </cell>
          <cell r="K423">
            <v>1</v>
          </cell>
        </row>
        <row r="424">
          <cell r="B424" t="str">
            <v>02CD08_36</v>
          </cell>
          <cell r="C424" t="str">
            <v>02CD08M002_1</v>
          </cell>
          <cell r="D424" t="str">
            <v>M002</v>
          </cell>
          <cell r="E424" t="str">
            <v>PROVISIONES PARA CONTINGENCIAS</v>
          </cell>
          <cell r="F424" t="str">
            <v>Seguimiento y pago de los laudos de la Alcaldía.</v>
          </cell>
          <cell r="G424">
            <v>0</v>
          </cell>
          <cell r="H424">
            <v>0.1</v>
          </cell>
          <cell r="I424">
            <v>0.3</v>
          </cell>
          <cell r="J424">
            <v>0.98</v>
          </cell>
          <cell r="K424">
            <v>1</v>
          </cell>
        </row>
        <row r="425">
          <cell r="B425" t="str">
            <v>02CD08_37</v>
          </cell>
          <cell r="C425" t="str">
            <v>02CD08N001_1</v>
          </cell>
          <cell r="D425" t="str">
            <v>N001</v>
          </cell>
          <cell r="E425" t="str">
            <v>CUMPLIMIENTO DE LOS PROGRAMAS DE PROTECCION CIVIL</v>
          </cell>
          <cell r="F425" t="str">
            <v>Capacitación al personal de protección civil.</v>
          </cell>
          <cell r="G425">
            <v>0.2</v>
          </cell>
          <cell r="H425">
            <v>0.4</v>
          </cell>
          <cell r="I425">
            <v>0.7</v>
          </cell>
          <cell r="J425">
            <v>0.98</v>
          </cell>
          <cell r="K425">
            <v>0.2</v>
          </cell>
        </row>
        <row r="426">
          <cell r="B426" t="str">
            <v>02CD08_38</v>
          </cell>
          <cell r="C426" t="str">
            <v>02CD08N001_2</v>
          </cell>
          <cell r="D426" t="str">
            <v>N001</v>
          </cell>
          <cell r="E426" t="str">
            <v>CUMPLIMIENTO DE LOS PROGRAMAS DE PROTECCION CIVIL</v>
          </cell>
          <cell r="F426" t="str">
            <v>Implementación de protocolos de acción para la atención de emergencias</v>
          </cell>
          <cell r="G426">
            <v>0.2</v>
          </cell>
          <cell r="H426">
            <v>0.4</v>
          </cell>
          <cell r="I426">
            <v>0.7</v>
          </cell>
          <cell r="J426">
            <v>0.98</v>
          </cell>
          <cell r="K426">
            <v>0.2</v>
          </cell>
        </row>
        <row r="427">
          <cell r="B427" t="str">
            <v>02CD08_39</v>
          </cell>
          <cell r="C427" t="str">
            <v>02CD08N001_3</v>
          </cell>
          <cell r="D427" t="str">
            <v>N001</v>
          </cell>
          <cell r="E427" t="str">
            <v>CUMPLIMIENTO DE LOS PROGRAMAS DE PROTECCION CIVIL</v>
          </cell>
          <cell r="F427" t="str">
            <v>Atención de emergencias</v>
          </cell>
          <cell r="G427">
            <v>0.2</v>
          </cell>
          <cell r="H427">
            <v>0.4</v>
          </cell>
          <cell r="I427">
            <v>0.7</v>
          </cell>
          <cell r="J427">
            <v>0.98</v>
          </cell>
          <cell r="K427">
            <v>0.2</v>
          </cell>
        </row>
        <row r="428">
          <cell r="B428" t="str">
            <v>02CD08_40</v>
          </cell>
          <cell r="C428" t="str">
            <v>02CD08N001_4</v>
          </cell>
          <cell r="D428" t="str">
            <v>N001</v>
          </cell>
          <cell r="E428" t="str">
            <v>CUMPLIMIENTO DE LOS PROGRAMAS DE PROTECCION CIVIL</v>
          </cell>
          <cell r="F428" t="str">
            <v>Elaboración de opiniones técnicas.</v>
          </cell>
          <cell r="G428">
            <v>0.2</v>
          </cell>
          <cell r="H428">
            <v>0.4</v>
          </cell>
          <cell r="I428">
            <v>0.7</v>
          </cell>
          <cell r="J428">
            <v>0.98</v>
          </cell>
          <cell r="K428">
            <v>0.1</v>
          </cell>
        </row>
        <row r="429">
          <cell r="B429" t="str">
            <v>02CD08_41</v>
          </cell>
          <cell r="C429" t="str">
            <v>02CD08N001_5</v>
          </cell>
          <cell r="D429" t="str">
            <v>N001</v>
          </cell>
          <cell r="E429" t="str">
            <v>CUMPLIMIENTO DE LOS PROGRAMAS DE PROTECCION CIVIL</v>
          </cell>
          <cell r="F429" t="str">
            <v>Capacitación para el personal de la Alcaldía.</v>
          </cell>
          <cell r="G429">
            <v>0.2</v>
          </cell>
          <cell r="H429">
            <v>0.4</v>
          </cell>
          <cell r="I429">
            <v>0.7</v>
          </cell>
          <cell r="J429">
            <v>0.98</v>
          </cell>
          <cell r="K429">
            <v>0.1</v>
          </cell>
        </row>
        <row r="430">
          <cell r="B430" t="str">
            <v>02CD08_42</v>
          </cell>
          <cell r="C430" t="str">
            <v>02CD08N001_6</v>
          </cell>
          <cell r="D430" t="str">
            <v>N001</v>
          </cell>
          <cell r="E430" t="str">
            <v>CUMPLIMIENTO DE LOS PROGRAMAS DE PROTECCION CIVIL</v>
          </cell>
          <cell r="F430" t="str">
            <v>Capacitación a población abierta.</v>
          </cell>
          <cell r="G430">
            <v>0.2</v>
          </cell>
          <cell r="H430">
            <v>0.4</v>
          </cell>
          <cell r="I430">
            <v>0.7</v>
          </cell>
          <cell r="J430">
            <v>0.98</v>
          </cell>
          <cell r="K430">
            <v>0.1</v>
          </cell>
        </row>
        <row r="431">
          <cell r="B431" t="str">
            <v>02CD08_43</v>
          </cell>
          <cell r="C431" t="str">
            <v>02CD08N001_7</v>
          </cell>
          <cell r="D431" t="str">
            <v>N001</v>
          </cell>
          <cell r="E431" t="str">
            <v>CUMPLIMIENTO DE LOS PROGRAMAS DE PROTECCION CIVIL</v>
          </cell>
          <cell r="F431" t="str">
            <v>Realización de simulacros</v>
          </cell>
          <cell r="G431">
            <v>0.2</v>
          </cell>
          <cell r="H431">
            <v>0.4</v>
          </cell>
          <cell r="I431">
            <v>0.7</v>
          </cell>
          <cell r="J431">
            <v>0.98</v>
          </cell>
          <cell r="K431">
            <v>0.1</v>
          </cell>
        </row>
        <row r="432">
          <cell r="B432" t="str">
            <v>02CD08_44</v>
          </cell>
          <cell r="C432" t="str">
            <v>02CD08R002_1</v>
          </cell>
          <cell r="D432" t="str">
            <v>R002</v>
          </cell>
          <cell r="E432" t="str">
            <v>PRESUPUESTO PARTICIPATIVO</v>
          </cell>
          <cell r="F432" t="str">
            <v>Entrega de sillas de ruedas.</v>
          </cell>
          <cell r="G432">
            <v>0</v>
          </cell>
          <cell r="H432">
            <v>0</v>
          </cell>
          <cell r="I432">
            <v>0.2</v>
          </cell>
          <cell r="J432">
            <v>0.98</v>
          </cell>
          <cell r="K432">
            <v>0.6</v>
          </cell>
        </row>
        <row r="433">
          <cell r="B433" t="str">
            <v>02CD08_45</v>
          </cell>
          <cell r="C433" t="str">
            <v>02CD08R002_2</v>
          </cell>
          <cell r="D433" t="str">
            <v>R002</v>
          </cell>
          <cell r="E433" t="str">
            <v>PRESUPUESTO PARTICIPATIVO</v>
          </cell>
          <cell r="F433" t="str">
            <v>Entrega de apoyos a adultos mayores de 60 años.</v>
          </cell>
          <cell r="G433">
            <v>0</v>
          </cell>
          <cell r="H433">
            <v>0</v>
          </cell>
          <cell r="I433">
            <v>0.2</v>
          </cell>
          <cell r="J433">
            <v>0.98</v>
          </cell>
          <cell r="K433">
            <v>0.2</v>
          </cell>
        </row>
        <row r="434">
          <cell r="B434" t="str">
            <v>02CD08_46</v>
          </cell>
          <cell r="C434" t="str">
            <v>02CD08R002_3</v>
          </cell>
          <cell r="D434" t="str">
            <v>R002</v>
          </cell>
          <cell r="E434" t="str">
            <v>PRESUPUESTO PARTICIPATIVO</v>
          </cell>
          <cell r="F434" t="str">
            <v>Entrega de apoyos a Unidades Habitacionales.</v>
          </cell>
          <cell r="G434">
            <v>0</v>
          </cell>
          <cell r="H434">
            <v>0</v>
          </cell>
          <cell r="I434">
            <v>0.2</v>
          </cell>
          <cell r="J434">
            <v>0.98</v>
          </cell>
          <cell r="K434">
            <v>0.2</v>
          </cell>
        </row>
        <row r="435">
          <cell r="B435" t="str">
            <v>02CD08_47</v>
          </cell>
          <cell r="C435" t="str">
            <v>02CD08S229_1</v>
          </cell>
          <cell r="D435" t="str">
            <v>S229</v>
          </cell>
          <cell r="E435" t="str">
            <v>APOYO PARA EL DESARROLLO INTEGRAL DE LA MUJER</v>
          </cell>
          <cell r="F435" t="str">
            <v>Capacitación para el trabajo.</v>
          </cell>
          <cell r="G435">
            <v>0.05</v>
          </cell>
          <cell r="H435">
            <v>0.3</v>
          </cell>
          <cell r="I435">
            <v>0.75</v>
          </cell>
          <cell r="J435">
            <v>0.98</v>
          </cell>
          <cell r="K435">
            <v>0.25</v>
          </cell>
        </row>
        <row r="436">
          <cell r="B436" t="str">
            <v>02CD08_48</v>
          </cell>
          <cell r="C436" t="str">
            <v>02CD08S229_2</v>
          </cell>
          <cell r="D436" t="str">
            <v>S229</v>
          </cell>
          <cell r="E436" t="str">
            <v>APOYO PARA EL DESARROLLO INTEGRAL DE LA MUJER</v>
          </cell>
          <cell r="F436" t="str">
            <v>Impartición de cursos y talleres de concientización de los derechos de la mujer.</v>
          </cell>
          <cell r="G436">
            <v>0.05</v>
          </cell>
          <cell r="H436">
            <v>0.3</v>
          </cell>
          <cell r="I436">
            <v>0.75</v>
          </cell>
          <cell r="J436">
            <v>0.98</v>
          </cell>
          <cell r="K436">
            <v>0.25</v>
          </cell>
        </row>
        <row r="437">
          <cell r="B437" t="str">
            <v>02CD08_49</v>
          </cell>
          <cell r="C437" t="str">
            <v>02CD08S229_3</v>
          </cell>
          <cell r="D437" t="str">
            <v>S229</v>
          </cell>
          <cell r="E437" t="str">
            <v>APOYO PARA EL DESARROLLO INTEGRAL DE LA MUJER</v>
          </cell>
          <cell r="F437" t="str">
            <v>Asesorías médicas, jurídicas, psicológicas y de trabajo social.</v>
          </cell>
          <cell r="G437">
            <v>0.05</v>
          </cell>
          <cell r="H437">
            <v>0.3</v>
          </cell>
          <cell r="I437">
            <v>0.75</v>
          </cell>
          <cell r="J437">
            <v>0.98</v>
          </cell>
          <cell r="K437">
            <v>0.25</v>
          </cell>
        </row>
        <row r="438">
          <cell r="B438" t="str">
            <v>02CD08_50</v>
          </cell>
          <cell r="C438" t="str">
            <v>02CD08S229_4</v>
          </cell>
          <cell r="D438" t="str">
            <v>S229</v>
          </cell>
          <cell r="E438" t="str">
            <v>APOYO PARA EL DESARROLLO INTEGRAL DE LA MUJER</v>
          </cell>
          <cell r="F438" t="str">
            <v>Entrega de becas para concluir estudios de nivel básico y medio superior.</v>
          </cell>
          <cell r="G438">
            <v>0.05</v>
          </cell>
          <cell r="H438">
            <v>0.3</v>
          </cell>
          <cell r="I438">
            <v>0.75</v>
          </cell>
          <cell r="J438">
            <v>0.98</v>
          </cell>
          <cell r="K438">
            <v>0.25</v>
          </cell>
        </row>
        <row r="439">
          <cell r="B439" t="str">
            <v>02CD08_51</v>
          </cell>
          <cell r="C439" t="str">
            <v>02CD08S230_1</v>
          </cell>
          <cell r="D439" t="str">
            <v>S230</v>
          </cell>
          <cell r="E439" t="str">
            <v>PROGRAMA PARA ENFERMEDADES CRONICO DEGENERATIVAS Y DISCAPACIDAD</v>
          </cell>
          <cell r="F439" t="str">
            <v>Entrega de sillas de ruedas.</v>
          </cell>
          <cell r="G439">
            <v>0</v>
          </cell>
          <cell r="H439">
            <v>0.3</v>
          </cell>
          <cell r="I439">
            <v>0.6</v>
          </cell>
          <cell r="J439">
            <v>0.98</v>
          </cell>
          <cell r="K439">
            <v>0.25</v>
          </cell>
        </row>
        <row r="440">
          <cell r="B440" t="str">
            <v>02CD08_52</v>
          </cell>
          <cell r="C440" t="str">
            <v>02CD08S230_2</v>
          </cell>
          <cell r="D440" t="str">
            <v>S230</v>
          </cell>
          <cell r="E440" t="str">
            <v>PROGRAMA PARA ENFERMEDADES CRONICO DEGENERATIVAS Y DISCAPACIDAD</v>
          </cell>
          <cell r="F440" t="str">
            <v>Entrega de Bastones.</v>
          </cell>
          <cell r="G440">
            <v>0</v>
          </cell>
          <cell r="H440">
            <v>0.3</v>
          </cell>
          <cell r="I440">
            <v>0.6</v>
          </cell>
          <cell r="J440">
            <v>0.98</v>
          </cell>
          <cell r="K440">
            <v>0.25</v>
          </cell>
        </row>
        <row r="441">
          <cell r="B441" t="str">
            <v>02CD08_53</v>
          </cell>
          <cell r="C441" t="str">
            <v>02CD08S230_3</v>
          </cell>
          <cell r="D441" t="str">
            <v>S230</v>
          </cell>
          <cell r="E441" t="str">
            <v>PROGRAMA PARA ENFERMEDADES CRONICO DEGENERATIVAS Y DISCAPACIDAD</v>
          </cell>
          <cell r="F441" t="str">
            <v>Entrega de andaderas.</v>
          </cell>
          <cell r="G441">
            <v>0</v>
          </cell>
          <cell r="H441">
            <v>0.3</v>
          </cell>
          <cell r="I441">
            <v>0.6</v>
          </cell>
          <cell r="J441">
            <v>0.98</v>
          </cell>
          <cell r="K441">
            <v>0.25</v>
          </cell>
        </row>
        <row r="442">
          <cell r="B442" t="str">
            <v>02CD08_54</v>
          </cell>
          <cell r="C442" t="str">
            <v>02CD08S230_4</v>
          </cell>
          <cell r="D442" t="str">
            <v>S230</v>
          </cell>
          <cell r="E442" t="str">
            <v>PROGRAMA PARA ENFERMEDADES CRONICO DEGENERATIVAS Y DISCAPACIDAD</v>
          </cell>
          <cell r="F442" t="str">
            <v>Entrega de muletas.</v>
          </cell>
          <cell r="G442">
            <v>0</v>
          </cell>
          <cell r="H442">
            <v>0.3</v>
          </cell>
          <cell r="I442">
            <v>0.6</v>
          </cell>
          <cell r="J442">
            <v>0.98</v>
          </cell>
          <cell r="K442">
            <v>0.25</v>
          </cell>
        </row>
        <row r="443">
          <cell r="B443" t="str">
            <v>02CD08_55</v>
          </cell>
          <cell r="C443" t="str">
            <v>02CD08U048_1</v>
          </cell>
          <cell r="D443" t="str">
            <v>U048</v>
          </cell>
          <cell r="E443" t="str">
            <v>APOYOS SOCIALES</v>
          </cell>
          <cell r="F443" t="str">
            <v>Entrega de apoyos económicos a personas vulnerables.</v>
          </cell>
          <cell r="G443">
            <v>0.02</v>
          </cell>
          <cell r="H443">
            <v>0.15</v>
          </cell>
          <cell r="I443">
            <v>0.6</v>
          </cell>
          <cell r="J443">
            <v>0.98</v>
          </cell>
          <cell r="K443">
            <v>0.2</v>
          </cell>
        </row>
        <row r="444">
          <cell r="B444" t="str">
            <v>02CD08_56</v>
          </cell>
          <cell r="C444" t="str">
            <v>02CD08U048_2</v>
          </cell>
          <cell r="D444" t="str">
            <v>U048</v>
          </cell>
          <cell r="E444" t="str">
            <v>APOYOS SOCIALES</v>
          </cell>
          <cell r="F444" t="str">
            <v>Entrega de apoyos a adultos mayores de 60 años.</v>
          </cell>
          <cell r="G444">
            <v>0.02</v>
          </cell>
          <cell r="H444">
            <v>0.15</v>
          </cell>
          <cell r="I444">
            <v>0.6</v>
          </cell>
          <cell r="J444">
            <v>0.98</v>
          </cell>
          <cell r="K444">
            <v>0.2</v>
          </cell>
        </row>
        <row r="445">
          <cell r="B445" t="str">
            <v>02CD08_57</v>
          </cell>
          <cell r="C445" t="str">
            <v>02CD08U048_3</v>
          </cell>
          <cell r="D445" t="str">
            <v>U048</v>
          </cell>
          <cell r="E445" t="str">
            <v>APOYOS SOCIALES</v>
          </cell>
          <cell r="F445" t="str">
            <v>Entrega de apoyos a Unidades Habitacionales.</v>
          </cell>
          <cell r="G445">
            <v>0.02</v>
          </cell>
          <cell r="H445">
            <v>0.15</v>
          </cell>
          <cell r="I445">
            <v>0.6</v>
          </cell>
          <cell r="J445">
            <v>0.98</v>
          </cell>
          <cell r="K445">
            <v>0.2</v>
          </cell>
        </row>
        <row r="446">
          <cell r="B446" t="str">
            <v>02CD08_58</v>
          </cell>
          <cell r="C446" t="str">
            <v>02CD08U048_4</v>
          </cell>
          <cell r="D446" t="str">
            <v>U048</v>
          </cell>
          <cell r="E446" t="str">
            <v>APOYOS SOCIALES</v>
          </cell>
          <cell r="F446" t="str">
            <v>Entrega de Apoyos a viviendas de alto riesgo.</v>
          </cell>
          <cell r="G446">
            <v>0.02</v>
          </cell>
          <cell r="H446">
            <v>0.15</v>
          </cell>
          <cell r="I446">
            <v>0.6</v>
          </cell>
          <cell r="J446">
            <v>0.98</v>
          </cell>
          <cell r="K446">
            <v>0.2</v>
          </cell>
        </row>
        <row r="447">
          <cell r="B447" t="str">
            <v>02CD08_59</v>
          </cell>
          <cell r="C447" t="str">
            <v>02CD08U048_5</v>
          </cell>
          <cell r="D447" t="str">
            <v>U048</v>
          </cell>
          <cell r="E447" t="str">
            <v>APOYOS SOCIALES</v>
          </cell>
          <cell r="F447" t="str">
            <v>Entrega de apoyos a Asociaciones Civiles.</v>
          </cell>
          <cell r="G447">
            <v>0.02</v>
          </cell>
          <cell r="H447">
            <v>0.15</v>
          </cell>
          <cell r="I447">
            <v>0.6</v>
          </cell>
          <cell r="J447">
            <v>0.98</v>
          </cell>
          <cell r="K447">
            <v>0.2</v>
          </cell>
        </row>
        <row r="448">
          <cell r="B448" t="str">
            <v>02CD09_1</v>
          </cell>
          <cell r="C448" t="str">
            <v>02CD09E185_1</v>
          </cell>
          <cell r="D448" t="str">
            <v>E185</v>
          </cell>
          <cell r="E448" t="str">
            <v>GOBIERNO Y ATENCION CIUDADANA</v>
          </cell>
          <cell r="F448" t="str">
            <v>Información sobre trámites y servicios brindada.</v>
          </cell>
          <cell r="G448">
            <v>0.25</v>
          </cell>
          <cell r="H448">
            <v>0.5</v>
          </cell>
          <cell r="I448">
            <v>0.75</v>
          </cell>
          <cell r="J448">
            <v>1</v>
          </cell>
          <cell r="K448">
            <v>0.33</v>
          </cell>
        </row>
        <row r="449">
          <cell r="B449" t="str">
            <v>02CD09_2</v>
          </cell>
          <cell r="C449" t="str">
            <v>02CD09E185_2</v>
          </cell>
          <cell r="D449" t="str">
            <v>E185</v>
          </cell>
          <cell r="E449" t="str">
            <v>GOBIERNO Y ATENCION CIUDADANA</v>
          </cell>
          <cell r="F449" t="str">
            <v>Expedientes de trámites y servicios procesados.</v>
          </cell>
          <cell r="G449">
            <v>0.25</v>
          </cell>
          <cell r="H449">
            <v>0.5</v>
          </cell>
          <cell r="I449">
            <v>0.75</v>
          </cell>
          <cell r="J449">
            <v>1</v>
          </cell>
          <cell r="K449">
            <v>0.33</v>
          </cell>
        </row>
        <row r="450">
          <cell r="B450" t="str">
            <v>02CD09_3</v>
          </cell>
          <cell r="C450" t="str">
            <v>02CD09E185_3</v>
          </cell>
          <cell r="D450" t="str">
            <v>E185</v>
          </cell>
          <cell r="E450" t="str">
            <v>GOBIERNO Y ATENCION CIUDADANA</v>
          </cell>
          <cell r="F450" t="str">
            <v>Recepción y Gestión de los trámites solicitados por los habitantes de la Demarcación.</v>
          </cell>
          <cell r="G450">
            <v>0.25</v>
          </cell>
          <cell r="H450">
            <v>0.5</v>
          </cell>
          <cell r="I450">
            <v>0.75</v>
          </cell>
          <cell r="J450">
            <v>1</v>
          </cell>
          <cell r="K450">
            <v>0.34</v>
          </cell>
        </row>
        <row r="451">
          <cell r="B451" t="str">
            <v>02CD09_4</v>
          </cell>
          <cell r="C451" t="str">
            <v>02CD09E186_1</v>
          </cell>
          <cell r="D451" t="str">
            <v>E186</v>
          </cell>
          <cell r="E451" t="str">
            <v>SEGURIDAD EN ALCALDIAS</v>
          </cell>
          <cell r="F451" t="str">
            <v>Patrullajes en caminos seguros de la Alcaldía realizados.</v>
          </cell>
          <cell r="G451">
            <v>0</v>
          </cell>
          <cell r="H451">
            <v>0.1</v>
          </cell>
          <cell r="I451">
            <v>0.3</v>
          </cell>
          <cell r="J451">
            <v>1</v>
          </cell>
          <cell r="K451">
            <v>0.6</v>
          </cell>
        </row>
        <row r="452">
          <cell r="B452" t="str">
            <v>02CD09_5</v>
          </cell>
          <cell r="C452" t="str">
            <v>02CD09E186_2</v>
          </cell>
          <cell r="D452" t="str">
            <v>E186</v>
          </cell>
          <cell r="E452" t="str">
            <v>SEGURIDAD EN ALCALDIAS</v>
          </cell>
          <cell r="F452" t="str">
            <v>Operación del sistema de video vigilancia en las colonias de mayor índice delictivo.</v>
          </cell>
          <cell r="G452">
            <v>0</v>
          </cell>
          <cell r="H452">
            <v>0.1</v>
          </cell>
          <cell r="I452">
            <v>0.3</v>
          </cell>
          <cell r="J452">
            <v>1</v>
          </cell>
          <cell r="K452">
            <v>0.4</v>
          </cell>
        </row>
        <row r="453">
          <cell r="B453" t="str">
            <v>02CD09_6</v>
          </cell>
          <cell r="C453" t="str">
            <v>02CD09E187_1</v>
          </cell>
          <cell r="D453" t="str">
            <v>E187</v>
          </cell>
          <cell r="E453" t="str">
            <v>SERVICIOS PUBLICOS</v>
          </cell>
          <cell r="F453" t="str">
            <v>Forestación y reforestación en la Alcaldía.</v>
          </cell>
          <cell r="G453">
            <v>0.75</v>
          </cell>
          <cell r="H453">
            <v>0.8</v>
          </cell>
          <cell r="I453">
            <v>0.95</v>
          </cell>
          <cell r="J453">
            <v>1</v>
          </cell>
          <cell r="K453">
            <v>0.2</v>
          </cell>
        </row>
        <row r="454">
          <cell r="B454" t="str">
            <v>02CD09_7</v>
          </cell>
          <cell r="C454" t="str">
            <v>02CD09E187_2</v>
          </cell>
          <cell r="D454" t="str">
            <v>E187</v>
          </cell>
          <cell r="E454" t="str">
            <v>SERVICIOS PUBLICOS</v>
          </cell>
          <cell r="F454" t="str">
            <v>Mantenimiento, poda y conservación de áreas verdes y espacios urbanos.</v>
          </cell>
          <cell r="G454">
            <v>0.75</v>
          </cell>
          <cell r="H454">
            <v>0.8</v>
          </cell>
          <cell r="I454">
            <v>0.95</v>
          </cell>
          <cell r="J454">
            <v>1</v>
          </cell>
          <cell r="K454">
            <v>0.2</v>
          </cell>
        </row>
        <row r="455">
          <cell r="B455" t="str">
            <v>02CD09_8</v>
          </cell>
          <cell r="C455" t="str">
            <v>02CD09E187_3</v>
          </cell>
          <cell r="D455" t="str">
            <v>E187</v>
          </cell>
          <cell r="E455" t="str">
            <v>SERVICIOS PUBLICOS</v>
          </cell>
          <cell r="F455" t="str">
            <v>Talleres y actividades de educación ambiental</v>
          </cell>
          <cell r="G455">
            <v>0.75</v>
          </cell>
          <cell r="H455">
            <v>0.8</v>
          </cell>
          <cell r="I455">
            <v>0.95</v>
          </cell>
          <cell r="J455">
            <v>1</v>
          </cell>
          <cell r="K455">
            <v>0.2</v>
          </cell>
        </row>
        <row r="456">
          <cell r="B456" t="str">
            <v>02CD09_9</v>
          </cell>
          <cell r="C456" t="str">
            <v>02CD09E187_4</v>
          </cell>
          <cell r="D456" t="str">
            <v>E187</v>
          </cell>
          <cell r="E456" t="str">
            <v>SERVICIOS PUBLICOS</v>
          </cell>
          <cell r="F456" t="str">
            <v>Recolección y barrido de residuos sólidos en la Alcaldía.</v>
          </cell>
          <cell r="G456">
            <v>0.75</v>
          </cell>
          <cell r="H456">
            <v>0.8</v>
          </cell>
          <cell r="I456">
            <v>0.95</v>
          </cell>
          <cell r="J456">
            <v>1</v>
          </cell>
          <cell r="K456">
            <v>0.2</v>
          </cell>
        </row>
        <row r="457">
          <cell r="B457" t="str">
            <v>02CD09_10</v>
          </cell>
          <cell r="C457" t="str">
            <v>02CD09E187_5</v>
          </cell>
          <cell r="D457" t="str">
            <v>E187</v>
          </cell>
          <cell r="E457" t="str">
            <v>SERVICIOS PUBLICOS</v>
          </cell>
          <cell r="F457" t="str">
            <v>Servicios y trabajos en la Alcaldía con participación ciudadana.</v>
          </cell>
          <cell r="G457">
            <v>0.75</v>
          </cell>
          <cell r="H457">
            <v>0.8</v>
          </cell>
          <cell r="I457">
            <v>0.95</v>
          </cell>
          <cell r="J457">
            <v>1</v>
          </cell>
          <cell r="K457">
            <v>0.2</v>
          </cell>
        </row>
        <row r="458">
          <cell r="B458" t="str">
            <v>02CD09_11</v>
          </cell>
          <cell r="C458" t="str">
            <v>02CD09E188_1</v>
          </cell>
          <cell r="D458" t="str">
            <v>E188</v>
          </cell>
          <cell r="E458" t="str">
            <v>EDUCACION, CULTURA, DEPORTE Y RECREACION</v>
          </cell>
          <cell r="F458" t="str">
            <v>Operación de recintos culturales.</v>
          </cell>
          <cell r="G458">
            <v>0.75</v>
          </cell>
          <cell r="H458">
            <v>0.8</v>
          </cell>
          <cell r="I458">
            <v>0.9</v>
          </cell>
          <cell r="J458">
            <v>1</v>
          </cell>
          <cell r="K458">
            <v>0.25</v>
          </cell>
        </row>
        <row r="459">
          <cell r="B459" t="str">
            <v>02CD09_12</v>
          </cell>
          <cell r="C459" t="str">
            <v>02CD09E188_2</v>
          </cell>
          <cell r="D459" t="str">
            <v>E188</v>
          </cell>
          <cell r="E459" t="str">
            <v>EDUCACION, CULTURA, DEPORTE Y RECREACION</v>
          </cell>
          <cell r="F459" t="str">
            <v>Talleres artísticos gratuitos impartidos.</v>
          </cell>
          <cell r="G459">
            <v>0.75</v>
          </cell>
          <cell r="H459">
            <v>0.8</v>
          </cell>
          <cell r="I459">
            <v>0.9</v>
          </cell>
          <cell r="J459">
            <v>1</v>
          </cell>
          <cell r="K459">
            <v>0.25</v>
          </cell>
        </row>
        <row r="460">
          <cell r="B460" t="str">
            <v>02CD09_13</v>
          </cell>
          <cell r="C460" t="str">
            <v>02CD09E188_3</v>
          </cell>
          <cell r="D460" t="str">
            <v>E188</v>
          </cell>
          <cell r="E460" t="str">
            <v>EDUCACION, CULTURA, DEPORTE Y RECREACION</v>
          </cell>
          <cell r="F460" t="str">
            <v>Espectáculos culturales masivos</v>
          </cell>
          <cell r="G460">
            <v>0.75</v>
          </cell>
          <cell r="H460">
            <v>0.8</v>
          </cell>
          <cell r="I460">
            <v>0.9</v>
          </cell>
          <cell r="J460">
            <v>1</v>
          </cell>
          <cell r="K460">
            <v>0.25</v>
          </cell>
        </row>
        <row r="461">
          <cell r="B461" t="str">
            <v>02CD09_14</v>
          </cell>
          <cell r="C461" t="str">
            <v>02CD09E188_4</v>
          </cell>
          <cell r="D461" t="str">
            <v>E188</v>
          </cell>
          <cell r="E461" t="str">
            <v>EDUCACION, CULTURA, DEPORTE Y RECREACION</v>
          </cell>
          <cell r="F461" t="str">
            <v>Activaciones deportivas y recreativas realizadas.</v>
          </cell>
          <cell r="G461">
            <v>0.75</v>
          </cell>
          <cell r="H461">
            <v>0.8</v>
          </cell>
          <cell r="I461">
            <v>0.9</v>
          </cell>
          <cell r="J461">
            <v>1</v>
          </cell>
          <cell r="K461">
            <v>0.25</v>
          </cell>
        </row>
        <row r="462">
          <cell r="B462" t="str">
            <v>02CD09_15</v>
          </cell>
          <cell r="C462" t="str">
            <v>02CD09E189_1</v>
          </cell>
          <cell r="D462" t="str">
            <v>E189</v>
          </cell>
          <cell r="E462" t="str">
            <v>SERVICIOS DE SALUD EN ALCALDIAS</v>
          </cell>
          <cell r="F462" t="str">
            <v>Atención medica en consultorios de la Alcaldía.</v>
          </cell>
          <cell r="G462">
            <v>0.25</v>
          </cell>
          <cell r="H462">
            <v>0.5</v>
          </cell>
          <cell r="I462">
            <v>0.75</v>
          </cell>
          <cell r="J462">
            <v>1</v>
          </cell>
          <cell r="K462">
            <v>0.5</v>
          </cell>
        </row>
        <row r="463">
          <cell r="B463" t="str">
            <v>02CD09_16</v>
          </cell>
          <cell r="C463" t="str">
            <v>02CD09E189_2</v>
          </cell>
          <cell r="D463" t="str">
            <v>E189</v>
          </cell>
          <cell r="E463" t="str">
            <v>SERVICIOS DE SALUD EN ALCALDIAS</v>
          </cell>
          <cell r="F463" t="str">
            <v>Jornadas de salud y eventos de acceso gratuitos a estudios.</v>
          </cell>
          <cell r="G463">
            <v>0.25</v>
          </cell>
          <cell r="H463">
            <v>0.5</v>
          </cell>
          <cell r="I463">
            <v>0.75</v>
          </cell>
          <cell r="J463">
            <v>1</v>
          </cell>
          <cell r="K463">
            <v>0.5</v>
          </cell>
        </row>
        <row r="464">
          <cell r="B464" t="str">
            <v>02CD09_17</v>
          </cell>
          <cell r="C464" t="str">
            <v>02CD09E190_1</v>
          </cell>
          <cell r="D464" t="str">
            <v>E190</v>
          </cell>
          <cell r="E464" t="str">
            <v>SERVICIOS DE ATENCION ANIMAL</v>
          </cell>
          <cell r="F464" t="str">
            <v>Esterilizaciones a perros y gatos.</v>
          </cell>
          <cell r="G464">
            <v>0.25</v>
          </cell>
          <cell r="H464">
            <v>0.5</v>
          </cell>
          <cell r="I464">
            <v>0.75</v>
          </cell>
          <cell r="J464">
            <v>1</v>
          </cell>
          <cell r="K464">
            <v>0.5</v>
          </cell>
        </row>
        <row r="465">
          <cell r="B465" t="str">
            <v>02CD09_18</v>
          </cell>
          <cell r="C465" t="str">
            <v>02CD09E190_2</v>
          </cell>
          <cell r="D465" t="str">
            <v>E190</v>
          </cell>
          <cell r="E465" t="str">
            <v>SERVICIOS DE ATENCION ANIMAL</v>
          </cell>
          <cell r="F465" t="str">
            <v>Platica de tutela responsable de animales de compañía</v>
          </cell>
          <cell r="G465">
            <v>0.25</v>
          </cell>
          <cell r="H465">
            <v>0.5</v>
          </cell>
          <cell r="I465">
            <v>0.75</v>
          </cell>
          <cell r="J465">
            <v>1</v>
          </cell>
          <cell r="K465">
            <v>0.5</v>
          </cell>
        </row>
        <row r="466">
          <cell r="B466" t="str">
            <v>02CD09_19</v>
          </cell>
          <cell r="C466" t="str">
            <v>02CD09E198_1</v>
          </cell>
          <cell r="D466" t="str">
            <v>E198</v>
          </cell>
          <cell r="E466" t="str">
            <v>SERVICIOS DE CUIDADO INFANTIL</v>
          </cell>
          <cell r="F466" t="str">
            <v>Entrega de menús calientes para niñas y niños inscritos en los CENDI's en 2 horarios (desayuno y comida).</v>
          </cell>
          <cell r="G466">
            <v>0.75</v>
          </cell>
          <cell r="H466">
            <v>0.85</v>
          </cell>
          <cell r="I466">
            <v>0.95</v>
          </cell>
          <cell r="J466">
            <v>1</v>
          </cell>
          <cell r="K466">
            <v>0.33</v>
          </cell>
        </row>
        <row r="467">
          <cell r="B467" t="str">
            <v>02CD09_20</v>
          </cell>
          <cell r="C467" t="str">
            <v>02CD09E198_2</v>
          </cell>
          <cell r="D467" t="str">
            <v>E198</v>
          </cell>
          <cell r="E467" t="str">
            <v>SERVICIOS DE CUIDADO INFANTIL</v>
          </cell>
          <cell r="F467" t="str">
            <v>Servicio de educación a infantes otorgado</v>
          </cell>
          <cell r="G467">
            <v>0.75</v>
          </cell>
          <cell r="H467">
            <v>0.85</v>
          </cell>
          <cell r="I467">
            <v>0.95</v>
          </cell>
          <cell r="J467">
            <v>1</v>
          </cell>
          <cell r="K467">
            <v>0.34</v>
          </cell>
        </row>
        <row r="468">
          <cell r="B468" t="str">
            <v>02CD09_21</v>
          </cell>
          <cell r="C468" t="str">
            <v>02CD09E198_3</v>
          </cell>
          <cell r="D468" t="str">
            <v>E198</v>
          </cell>
          <cell r="E468" t="str">
            <v>SERVICIOS DE CUIDADO INFANTIL</v>
          </cell>
          <cell r="F468" t="str">
            <v>Mantenimiento a CENDIS.</v>
          </cell>
          <cell r="G468">
            <v>0.75</v>
          </cell>
          <cell r="H468">
            <v>0.85</v>
          </cell>
          <cell r="I468">
            <v>0.95</v>
          </cell>
          <cell r="J468">
            <v>1</v>
          </cell>
          <cell r="K468">
            <v>0.33</v>
          </cell>
        </row>
        <row r="469">
          <cell r="B469" t="str">
            <v>02CD09_22</v>
          </cell>
          <cell r="C469" t="str">
            <v>02CD09F037_1</v>
          </cell>
          <cell r="D469" t="str">
            <v>F037</v>
          </cell>
          <cell r="E469" t="str">
            <v>TURISMO, EMPLEO Y FOMENTO ECONOMICO</v>
          </cell>
          <cell r="F469" t="str">
            <v>Realización de foros, ferias y programas de empleo.</v>
          </cell>
          <cell r="G469">
            <v>0.75</v>
          </cell>
          <cell r="H469">
            <v>0.8</v>
          </cell>
          <cell r="I469">
            <v>0.95</v>
          </cell>
          <cell r="J469">
            <v>1</v>
          </cell>
          <cell r="K469">
            <v>0.33</v>
          </cell>
        </row>
        <row r="470">
          <cell r="B470" t="str">
            <v>02CD09_23</v>
          </cell>
          <cell r="C470" t="str">
            <v>02CD09F037_2</v>
          </cell>
          <cell r="D470" t="str">
            <v>F037</v>
          </cell>
          <cell r="E470" t="str">
            <v>TURISMO, EMPLEO Y FOMENTO ECONOMICO</v>
          </cell>
          <cell r="F470" t="str">
            <v>Coordinación con empresarios, pequeños comercios, grupos sociales y ciudadanía para proyectos de generación de empleos</v>
          </cell>
          <cell r="G470">
            <v>0.75</v>
          </cell>
          <cell r="H470">
            <v>0.8</v>
          </cell>
          <cell r="I470">
            <v>0.95</v>
          </cell>
          <cell r="J470">
            <v>1</v>
          </cell>
          <cell r="K470">
            <v>0.33</v>
          </cell>
        </row>
        <row r="471">
          <cell r="B471" t="str">
            <v>02CD09_24</v>
          </cell>
          <cell r="C471" t="str">
            <v>02CD09F037_3</v>
          </cell>
          <cell r="D471" t="str">
            <v>F037</v>
          </cell>
          <cell r="E471" t="str">
            <v>TURISMO, EMPLEO Y FOMENTO ECONOMICO</v>
          </cell>
          <cell r="F471" t="str">
            <v>Otorgamiento de apoyos a familias y comerciantes locales.</v>
          </cell>
          <cell r="G471">
            <v>0.75</v>
          </cell>
          <cell r="H471">
            <v>0.8</v>
          </cell>
          <cell r="I471">
            <v>0.95</v>
          </cell>
          <cell r="J471">
            <v>1</v>
          </cell>
          <cell r="K471">
            <v>0.34</v>
          </cell>
        </row>
        <row r="472">
          <cell r="B472" t="str">
            <v>02CD09_25</v>
          </cell>
          <cell r="C472" t="str">
            <v>02CD09K023_1</v>
          </cell>
          <cell r="D472" t="str">
            <v>K023</v>
          </cell>
          <cell r="E472" t="str">
            <v>INFRAESTRUCTURA URBANA</v>
          </cell>
          <cell r="F472" t="str">
            <v>Mantenimiento y sustitución de alumbrado público.</v>
          </cell>
          <cell r="G472">
            <v>0.25</v>
          </cell>
          <cell r="H472">
            <v>0.5</v>
          </cell>
          <cell r="I472">
            <v>0.75</v>
          </cell>
          <cell r="J472">
            <v>1</v>
          </cell>
          <cell r="K472">
            <v>0.5</v>
          </cell>
        </row>
        <row r="473">
          <cell r="B473" t="str">
            <v>02CD09_26</v>
          </cell>
          <cell r="C473" t="str">
            <v>02CD09K023_2</v>
          </cell>
          <cell r="D473" t="str">
            <v>K023</v>
          </cell>
          <cell r="E473" t="str">
            <v>INFRAESTRUCTURA URBANA</v>
          </cell>
          <cell r="F473" t="str">
            <v>Construcción, mantenimiento y ampliación de infraestructura</v>
          </cell>
          <cell r="G473">
            <v>0.25</v>
          </cell>
          <cell r="H473">
            <v>0.5</v>
          </cell>
          <cell r="I473">
            <v>0.75</v>
          </cell>
          <cell r="J473">
            <v>1</v>
          </cell>
          <cell r="K473">
            <v>0.5</v>
          </cell>
        </row>
        <row r="474">
          <cell r="B474" t="str">
            <v>02CD09_27</v>
          </cell>
          <cell r="C474" t="str">
            <v>02CD09K026_1</v>
          </cell>
          <cell r="D474" t="str">
            <v>K026</v>
          </cell>
          <cell r="E474" t="str">
            <v>INFRAESTRUCTURA DE AGUA POTABLE EN ALCALDIAS</v>
          </cell>
          <cell r="F474" t="str">
            <v>Mantenimiento y sustitución de la red secundaria de agua potable.</v>
          </cell>
          <cell r="G474">
            <v>0.2</v>
          </cell>
          <cell r="H474">
            <v>0.45</v>
          </cell>
          <cell r="I474">
            <v>0.7</v>
          </cell>
          <cell r="J474">
            <v>1</v>
          </cell>
          <cell r="K474">
            <v>0.7</v>
          </cell>
        </row>
        <row r="475">
          <cell r="B475" t="str">
            <v>02CD09_28</v>
          </cell>
          <cell r="C475" t="str">
            <v>02CD09K026_2</v>
          </cell>
          <cell r="D475" t="str">
            <v>K026</v>
          </cell>
          <cell r="E475" t="str">
            <v>INFRAESTRUCTURA DE AGUA POTABLE EN ALCALDIAS</v>
          </cell>
          <cell r="F475" t="str">
            <v>Distribución de agua a través de pipas</v>
          </cell>
          <cell r="G475">
            <v>0.2</v>
          </cell>
          <cell r="H475">
            <v>0.45</v>
          </cell>
          <cell r="I475">
            <v>0.7</v>
          </cell>
          <cell r="J475">
            <v>1</v>
          </cell>
          <cell r="K475">
            <v>0.3</v>
          </cell>
        </row>
        <row r="476">
          <cell r="B476" t="str">
            <v>02CD09_29</v>
          </cell>
          <cell r="C476" t="str">
            <v>02CD09K027_1</v>
          </cell>
          <cell r="D476" t="str">
            <v>K027</v>
          </cell>
          <cell r="E476" t="str">
            <v>INFRAESTRUCTURA DE DRENAJE, ALCANTARILLADO Y SANEAMIENTO EN ALCALDIAS</v>
          </cell>
          <cell r="F476" t="str">
            <v>Sustitución y mantenimiento del sistema de drenaje de la Alcaldía.</v>
          </cell>
          <cell r="G476">
            <v>0.2</v>
          </cell>
          <cell r="H476">
            <v>0.45</v>
          </cell>
          <cell r="I476">
            <v>0.7</v>
          </cell>
          <cell r="J476">
            <v>1</v>
          </cell>
          <cell r="K476">
            <v>1</v>
          </cell>
        </row>
        <row r="477">
          <cell r="B477" t="str">
            <v>02CD09_30</v>
          </cell>
          <cell r="C477" t="str">
            <v>02CD09M001_1</v>
          </cell>
          <cell r="D477" t="str">
            <v>M001</v>
          </cell>
          <cell r="E477" t="str">
            <v>ACTIVIDADES DE APOYO ADMINISTRATIVO</v>
          </cell>
          <cell r="F477" t="str">
            <v>Recursos materiales, tecnológicos y de infraestructura adquiridos.</v>
          </cell>
          <cell r="G477">
            <v>0.25</v>
          </cell>
          <cell r="H477">
            <v>0.5</v>
          </cell>
          <cell r="I477">
            <v>0.75</v>
          </cell>
          <cell r="J477">
            <v>1</v>
          </cell>
          <cell r="K477">
            <v>1</v>
          </cell>
        </row>
        <row r="478">
          <cell r="B478" t="str">
            <v>02CD09_31</v>
          </cell>
          <cell r="C478" t="str">
            <v>02CD09M002_1</v>
          </cell>
          <cell r="D478" t="str">
            <v>M002</v>
          </cell>
          <cell r="E478" t="str">
            <v>PROVISIONES PARA CONTINGENCIAS</v>
          </cell>
          <cell r="F478" t="str">
            <v>Seguimiento y pago de los laudos de la Alcaldía.</v>
          </cell>
          <cell r="G478">
            <v>0.7</v>
          </cell>
          <cell r="H478">
            <v>0.8</v>
          </cell>
          <cell r="I478">
            <v>0.9</v>
          </cell>
          <cell r="J478">
            <v>1</v>
          </cell>
          <cell r="K478">
            <v>1</v>
          </cell>
        </row>
        <row r="479">
          <cell r="B479" t="str">
            <v>02CD09_32</v>
          </cell>
          <cell r="C479" t="str">
            <v>02CD09N001_1</v>
          </cell>
          <cell r="D479" t="str">
            <v>N001</v>
          </cell>
          <cell r="E479" t="str">
            <v>CUMPLIMIENTO DE LOS PROGRAMAS DE PROTECCION CIVIL</v>
          </cell>
          <cell r="F479" t="str">
            <v>Inspecciones y dictámenes a hogares y establecimientos</v>
          </cell>
          <cell r="G479">
            <v>0.25</v>
          </cell>
          <cell r="H479">
            <v>0.5</v>
          </cell>
          <cell r="I479">
            <v>0.75</v>
          </cell>
          <cell r="J479">
            <v>1</v>
          </cell>
          <cell r="K479">
            <v>0.34</v>
          </cell>
        </row>
        <row r="480">
          <cell r="B480" t="str">
            <v>02CD09_33</v>
          </cell>
          <cell r="C480" t="str">
            <v>02CD09N001_2</v>
          </cell>
          <cell r="D480" t="str">
            <v>N001</v>
          </cell>
          <cell r="E480" t="str">
            <v>CUMPLIMIENTO DE LOS PROGRAMAS DE PROTECCION CIVIL</v>
          </cell>
          <cell r="F480" t="str">
            <v>Capitaciones y simulacros en materia de protección civil</v>
          </cell>
          <cell r="G480">
            <v>0.25</v>
          </cell>
          <cell r="H480">
            <v>0.5</v>
          </cell>
          <cell r="I480">
            <v>0.75</v>
          </cell>
          <cell r="J480">
            <v>1</v>
          </cell>
          <cell r="K480">
            <v>0.33</v>
          </cell>
        </row>
        <row r="481">
          <cell r="B481" t="str">
            <v>02CD09_34</v>
          </cell>
          <cell r="C481" t="str">
            <v>02CD09N001_3</v>
          </cell>
          <cell r="D481" t="str">
            <v>N001</v>
          </cell>
          <cell r="E481" t="str">
            <v>CUMPLIMIENTO DE LOS PROGRAMAS DE PROTECCION CIVIL</v>
          </cell>
          <cell r="F481" t="str">
            <v>Atención a personas en caso de emergencia</v>
          </cell>
          <cell r="G481">
            <v>0.25</v>
          </cell>
          <cell r="H481">
            <v>0.5</v>
          </cell>
          <cell r="I481">
            <v>0.75</v>
          </cell>
          <cell r="J481">
            <v>1</v>
          </cell>
          <cell r="K481">
            <v>0.33</v>
          </cell>
        </row>
        <row r="482">
          <cell r="B482" t="str">
            <v>02CD09_35</v>
          </cell>
          <cell r="C482" t="str">
            <v>02CD09R002_1</v>
          </cell>
          <cell r="D482" t="str">
            <v>R002</v>
          </cell>
          <cell r="E482" t="str">
            <v>PRESUPUESTO PARTICIPATIVO</v>
          </cell>
          <cell r="F482" t="str">
            <v>Ejecución de los Proyectos de la Consulta Ciudadana Sobre Presupuesto Participativo.</v>
          </cell>
          <cell r="G482">
            <v>0</v>
          </cell>
          <cell r="H482">
            <v>0.5</v>
          </cell>
          <cell r="I482">
            <v>0.75</v>
          </cell>
          <cell r="J482">
            <v>1</v>
          </cell>
          <cell r="K482">
            <v>1</v>
          </cell>
        </row>
        <row r="483">
          <cell r="B483" t="str">
            <v>02CD09_36</v>
          </cell>
          <cell r="C483" t="str">
            <v>02CD09S229_1</v>
          </cell>
          <cell r="D483" t="str">
            <v>S229</v>
          </cell>
          <cell r="E483" t="str">
            <v>APOYO PARA EL DESARROLLO INTEGRAL DE LA MUJER</v>
          </cell>
          <cell r="F483" t="str">
            <v>Convocar a las mujeres de 30 años o más, residentes de la demarcación que encuentren en rezago educativo.</v>
          </cell>
          <cell r="G483">
            <v>0.15</v>
          </cell>
          <cell r="H483">
            <v>0.5</v>
          </cell>
          <cell r="I483">
            <v>0.75</v>
          </cell>
          <cell r="J483">
            <v>1</v>
          </cell>
          <cell r="K483">
            <v>0.34</v>
          </cell>
        </row>
        <row r="484">
          <cell r="B484" t="str">
            <v>02CD09_37</v>
          </cell>
          <cell r="C484" t="str">
            <v>02CD09S229_2</v>
          </cell>
          <cell r="D484" t="str">
            <v>S229</v>
          </cell>
          <cell r="E484" t="str">
            <v>APOYO PARA EL DESARROLLO INTEGRAL DE LA MUJER</v>
          </cell>
          <cell r="F484" t="str">
            <v>Proporcionar una transferencia monetaria.</v>
          </cell>
          <cell r="G484">
            <v>0.15</v>
          </cell>
          <cell r="H484">
            <v>0.5</v>
          </cell>
          <cell r="I484">
            <v>0.75</v>
          </cell>
          <cell r="J484">
            <v>1</v>
          </cell>
          <cell r="K484">
            <v>0.33</v>
          </cell>
        </row>
        <row r="485">
          <cell r="B485" t="str">
            <v>02CD09_38</v>
          </cell>
          <cell r="C485" t="str">
            <v>02CD09S229_3</v>
          </cell>
          <cell r="D485" t="str">
            <v>S229</v>
          </cell>
          <cell r="E485" t="str">
            <v>APOYO PARA EL DESARROLLO INTEGRAL DE LA MUJER</v>
          </cell>
          <cell r="F485" t="str">
            <v>Talleres de vida.</v>
          </cell>
          <cell r="G485">
            <v>0.15</v>
          </cell>
          <cell r="H485">
            <v>0.5</v>
          </cell>
          <cell r="I485">
            <v>0.75</v>
          </cell>
          <cell r="J485">
            <v>1</v>
          </cell>
          <cell r="K485">
            <v>0.33</v>
          </cell>
        </row>
        <row r="486">
          <cell r="B486" t="str">
            <v>02CD09_39</v>
          </cell>
          <cell r="C486" t="str">
            <v>02CD09S230_1</v>
          </cell>
          <cell r="D486" t="str">
            <v>S230</v>
          </cell>
          <cell r="E486" t="str">
            <v>PROGRAMA PARA ENFERMEDADES CRONICO DEGENERATIVAS Y DISCAPACIDAD</v>
          </cell>
          <cell r="F486" t="str">
            <v>Entrega de apoyos económicos y en especie.</v>
          </cell>
          <cell r="G486">
            <v>0.75</v>
          </cell>
          <cell r="H486">
            <v>0.85</v>
          </cell>
          <cell r="I486">
            <v>0.95</v>
          </cell>
          <cell r="J486">
            <v>1</v>
          </cell>
          <cell r="K486">
            <v>0.34</v>
          </cell>
        </row>
        <row r="487">
          <cell r="B487" t="str">
            <v>02CD09_40</v>
          </cell>
          <cell r="C487" t="str">
            <v>02CD09S230_2</v>
          </cell>
          <cell r="D487" t="str">
            <v>S230</v>
          </cell>
          <cell r="E487" t="str">
            <v>PROGRAMA PARA ENFERMEDADES CRONICO DEGENERATIVAS Y DISCAPACIDAD</v>
          </cell>
          <cell r="F487" t="str">
            <v>Servicios para personas beneficiarias y cuidadores.</v>
          </cell>
          <cell r="G487">
            <v>0.75</v>
          </cell>
          <cell r="H487">
            <v>0.85</v>
          </cell>
          <cell r="I487">
            <v>0.95</v>
          </cell>
          <cell r="J487">
            <v>1</v>
          </cell>
          <cell r="K487">
            <v>0.33</v>
          </cell>
        </row>
        <row r="488">
          <cell r="B488" t="str">
            <v>02CD09_41</v>
          </cell>
          <cell r="C488" t="str">
            <v>02CD09S230_3</v>
          </cell>
          <cell r="D488" t="str">
            <v>S230</v>
          </cell>
          <cell r="E488" t="str">
            <v>PROGRAMA PARA ENFERMEDADES CRONICO DEGENERATIVAS Y DISCAPACIDAD</v>
          </cell>
          <cell r="F488" t="str">
            <v>Capacitación a personas cuidadoras y demás beneficiarios.</v>
          </cell>
          <cell r="G488">
            <v>0.75</v>
          </cell>
          <cell r="H488">
            <v>0.85</v>
          </cell>
          <cell r="I488">
            <v>0.95</v>
          </cell>
          <cell r="J488">
            <v>1</v>
          </cell>
          <cell r="K488">
            <v>0.33</v>
          </cell>
        </row>
        <row r="489">
          <cell r="B489" t="str">
            <v>02CD09_42</v>
          </cell>
          <cell r="C489" t="str">
            <v>02CD09U048_1</v>
          </cell>
          <cell r="D489" t="str">
            <v>U048</v>
          </cell>
          <cell r="E489" t="str">
            <v>APOYOS SOCIALES</v>
          </cell>
          <cell r="F489" t="str">
            <v>Acciones sociales encaminadas a mejorar las condiciones de vida de los habitantes de la Alcaldía, tendiendo principalmente problemas educativos, eventos desafortunados, apoyo a víctimas.</v>
          </cell>
          <cell r="G489">
            <v>0.85</v>
          </cell>
          <cell r="H489">
            <v>0.9</v>
          </cell>
          <cell r="I489">
            <v>0.95</v>
          </cell>
          <cell r="J489">
            <v>1</v>
          </cell>
          <cell r="K489">
            <v>1</v>
          </cell>
        </row>
        <row r="490">
          <cell r="B490" t="str">
            <v>02CD10_1</v>
          </cell>
          <cell r="C490" t="str">
            <v>02CD10E185_1</v>
          </cell>
          <cell r="D490" t="str">
            <v>E185</v>
          </cell>
          <cell r="E490" t="str">
            <v>GOBIERNO Y ATENCION CIUDADANA</v>
          </cell>
          <cell r="F490" t="str">
            <v>Realización de recorridos para prevenir la invasión del suelo de conservación en el perímetro de la demarcación.</v>
          </cell>
          <cell r="G490">
            <v>0.25</v>
          </cell>
          <cell r="H490">
            <v>0.5</v>
          </cell>
          <cell r="I490">
            <v>0.75</v>
          </cell>
          <cell r="J490">
            <v>1</v>
          </cell>
          <cell r="K490">
            <v>0.15</v>
          </cell>
        </row>
        <row r="491">
          <cell r="B491" t="str">
            <v>02CD10_2</v>
          </cell>
          <cell r="C491" t="str">
            <v>02CD10E185_2</v>
          </cell>
          <cell r="D491" t="str">
            <v>E185</v>
          </cell>
          <cell r="E491" t="str">
            <v>GOBIERNO Y ATENCION CIUDADANA</v>
          </cell>
          <cell r="F491" t="str">
            <v>Atención a las denuncias ciudadanas de verificación administrativa.</v>
          </cell>
          <cell r="G491">
            <v>0.25</v>
          </cell>
          <cell r="H491">
            <v>0.5</v>
          </cell>
          <cell r="I491">
            <v>0.75</v>
          </cell>
          <cell r="J491">
            <v>1</v>
          </cell>
          <cell r="K491">
            <v>0.25</v>
          </cell>
        </row>
        <row r="492">
          <cell r="B492" t="str">
            <v>02CD10_3</v>
          </cell>
          <cell r="C492" t="str">
            <v>02CD10E185_3</v>
          </cell>
          <cell r="D492" t="str">
            <v>E185</v>
          </cell>
          <cell r="E492" t="str">
            <v>GOBIERNO Y ATENCION CIUDADANA</v>
          </cell>
          <cell r="F492" t="str">
            <v>Brindar servicios de asesorías jurídicas.</v>
          </cell>
          <cell r="G492">
            <v>0.25</v>
          </cell>
          <cell r="H492">
            <v>0.5</v>
          </cell>
          <cell r="I492">
            <v>0.75</v>
          </cell>
          <cell r="J492">
            <v>1</v>
          </cell>
          <cell r="K492">
            <v>0.25</v>
          </cell>
        </row>
        <row r="493">
          <cell r="B493" t="str">
            <v>02CD10_4</v>
          </cell>
          <cell r="C493" t="str">
            <v>02CD10E185_4</v>
          </cell>
          <cell r="D493" t="str">
            <v>E185</v>
          </cell>
          <cell r="E493" t="str">
            <v>GOBIERNO Y ATENCION CIUDADANA</v>
          </cell>
          <cell r="F493" t="str">
            <v>Trámites para mercados y cementerios.</v>
          </cell>
          <cell r="G493">
            <v>0.25</v>
          </cell>
          <cell r="H493">
            <v>0.5</v>
          </cell>
          <cell r="I493">
            <v>0.75</v>
          </cell>
          <cell r="J493">
            <v>1</v>
          </cell>
          <cell r="K493">
            <v>0.25</v>
          </cell>
        </row>
        <row r="494">
          <cell r="B494" t="str">
            <v>02CD10_5</v>
          </cell>
          <cell r="C494" t="str">
            <v>02CD10E185_5</v>
          </cell>
          <cell r="D494" t="str">
            <v>E185</v>
          </cell>
          <cell r="E494" t="str">
            <v>GOBIERNO Y ATENCION CIUDADANA</v>
          </cell>
          <cell r="F494" t="str">
            <v>Apoyos económicos para compra de ataúdes.</v>
          </cell>
          <cell r="G494">
            <v>0.25</v>
          </cell>
          <cell r="H494">
            <v>0.5</v>
          </cell>
          <cell r="I494">
            <v>0.75</v>
          </cell>
          <cell r="J494">
            <v>1</v>
          </cell>
          <cell r="K494">
            <v>0.1</v>
          </cell>
        </row>
        <row r="495">
          <cell r="B495" t="str">
            <v>02CD10_6</v>
          </cell>
          <cell r="C495" t="str">
            <v>02CD10E186_1</v>
          </cell>
          <cell r="D495" t="str">
            <v>E186</v>
          </cell>
          <cell r="E495" t="str">
            <v>SEGURIDAD EN ALCALDIAS</v>
          </cell>
          <cell r="F495" t="str">
            <v>Realización de actividades para la prevención del delito.</v>
          </cell>
          <cell r="G495">
            <v>0.15</v>
          </cell>
          <cell r="H495">
            <v>0.25</v>
          </cell>
          <cell r="I495">
            <v>0.35</v>
          </cell>
          <cell r="J495">
            <v>1</v>
          </cell>
          <cell r="K495">
            <v>0.5</v>
          </cell>
        </row>
        <row r="496">
          <cell r="B496" t="str">
            <v>02CD10_7</v>
          </cell>
          <cell r="C496" t="str">
            <v>02CD10E186_2</v>
          </cell>
          <cell r="D496" t="str">
            <v>E186</v>
          </cell>
          <cell r="E496" t="str">
            <v>SEGURIDAD EN ALCALDIAS</v>
          </cell>
          <cell r="F496" t="str">
            <v>Realización de recorridos de vigilancia (Programa Sendero Seguro).</v>
          </cell>
          <cell r="G496">
            <v>0.15</v>
          </cell>
          <cell r="H496">
            <v>0.25</v>
          </cell>
          <cell r="I496">
            <v>0.35</v>
          </cell>
          <cell r="J496">
            <v>1</v>
          </cell>
          <cell r="K496">
            <v>0.5</v>
          </cell>
        </row>
        <row r="497">
          <cell r="B497" t="str">
            <v>02CD10_8</v>
          </cell>
          <cell r="C497" t="str">
            <v>02CD10E187_1</v>
          </cell>
          <cell r="D497" t="str">
            <v>E187</v>
          </cell>
          <cell r="E497" t="str">
            <v>SERVICIOS PUBLICOS</v>
          </cell>
          <cell r="F497" t="str">
            <v>Reproducción de diferentes especies de plantas.</v>
          </cell>
          <cell r="G497">
            <v>0.25</v>
          </cell>
          <cell r="H497">
            <v>0.5</v>
          </cell>
          <cell r="I497">
            <v>0.75</v>
          </cell>
          <cell r="J497">
            <v>1</v>
          </cell>
          <cell r="K497">
            <v>0.15</v>
          </cell>
        </row>
        <row r="498">
          <cell r="B498" t="str">
            <v>02CD10_9</v>
          </cell>
          <cell r="C498" t="str">
            <v>02CD10E187_2</v>
          </cell>
          <cell r="D498" t="str">
            <v>E187</v>
          </cell>
          <cell r="E498" t="str">
            <v>SERVICIOS PUBLICOS</v>
          </cell>
          <cell r="F498" t="str">
            <v>Realización de actividades lúdicas para fomentar la educación ambiental.</v>
          </cell>
          <cell r="G498">
            <v>0.25</v>
          </cell>
          <cell r="H498">
            <v>0.5</v>
          </cell>
          <cell r="I498">
            <v>0.75</v>
          </cell>
          <cell r="J498">
            <v>1</v>
          </cell>
          <cell r="K498">
            <v>0.15</v>
          </cell>
        </row>
        <row r="499">
          <cell r="B499" t="str">
            <v>02CD10_10</v>
          </cell>
          <cell r="C499" t="str">
            <v>02CD10E187_3</v>
          </cell>
          <cell r="D499" t="str">
            <v>E187</v>
          </cell>
          <cell r="E499" t="str">
            <v>SERVICIOS PUBLICOS</v>
          </cell>
          <cell r="F499" t="str">
            <v>Realización de recorridos de inspección y vigilancia ambiental en las zonas boscosas del suelo de conservación y urbanas de la Alcaldía.</v>
          </cell>
          <cell r="G499">
            <v>0.25</v>
          </cell>
          <cell r="H499">
            <v>0.5</v>
          </cell>
          <cell r="I499">
            <v>0.75</v>
          </cell>
          <cell r="J499">
            <v>1</v>
          </cell>
          <cell r="K499">
            <v>0.1</v>
          </cell>
        </row>
        <row r="500">
          <cell r="B500" t="str">
            <v>02CD10_11</v>
          </cell>
          <cell r="C500" t="str">
            <v>02CD10E187_4</v>
          </cell>
          <cell r="D500" t="str">
            <v>E187</v>
          </cell>
          <cell r="E500" t="str">
            <v>SERVICIOS PUBLICOS</v>
          </cell>
          <cell r="F500" t="str">
            <v>Recolección de residuos sólidos (orgánicos e inorgánicos) en vía pública y rutas establecidas.</v>
          </cell>
          <cell r="G500">
            <v>0.25</v>
          </cell>
          <cell r="H500">
            <v>0.5</v>
          </cell>
          <cell r="I500">
            <v>0.75</v>
          </cell>
          <cell r="J500">
            <v>1</v>
          </cell>
          <cell r="K500">
            <v>0.4</v>
          </cell>
        </row>
        <row r="501">
          <cell r="B501" t="str">
            <v>02CD10_12</v>
          </cell>
          <cell r="C501" t="str">
            <v>02CD10E187_5</v>
          </cell>
          <cell r="D501" t="str">
            <v>E187</v>
          </cell>
          <cell r="E501" t="str">
            <v>SERVICIOS PUBLICOS</v>
          </cell>
          <cell r="F501" t="str">
            <v>Mantenimiento del suelo de conservación.</v>
          </cell>
          <cell r="G501">
            <v>0.25</v>
          </cell>
          <cell r="H501">
            <v>0.5</v>
          </cell>
          <cell r="I501">
            <v>0.75</v>
          </cell>
          <cell r="J501">
            <v>1</v>
          </cell>
          <cell r="K501">
            <v>0.1</v>
          </cell>
        </row>
        <row r="502">
          <cell r="B502" t="str">
            <v>02CD10_13</v>
          </cell>
          <cell r="C502" t="str">
            <v>02CD10E187_6</v>
          </cell>
          <cell r="D502" t="str">
            <v>E187</v>
          </cell>
          <cell r="E502" t="str">
            <v>SERVICIOS PUBLICOS</v>
          </cell>
          <cell r="F502" t="str">
            <v>Reforestación en zonas dañadas por el abuso de los recursos naturales, incendios forestales y acciones que erosionen los suelos.</v>
          </cell>
          <cell r="G502">
            <v>0.25</v>
          </cell>
          <cell r="H502">
            <v>0.5</v>
          </cell>
          <cell r="I502">
            <v>0.75</v>
          </cell>
          <cell r="J502">
            <v>1</v>
          </cell>
          <cell r="K502">
            <v>0.1</v>
          </cell>
        </row>
        <row r="503">
          <cell r="B503" t="str">
            <v>02CD10_14</v>
          </cell>
          <cell r="C503" t="str">
            <v>02CD10E188_1</v>
          </cell>
          <cell r="D503" t="str">
            <v>E188</v>
          </cell>
          <cell r="E503" t="str">
            <v>EDUCACION, CULTURA, DEPORTE Y RECREACION</v>
          </cell>
          <cell r="F503" t="str">
            <v>Realización de actividades cívicas y sociales educativas con instituciones públicas y privadas.</v>
          </cell>
          <cell r="G503">
            <v>0.2</v>
          </cell>
          <cell r="H503">
            <v>0.4</v>
          </cell>
          <cell r="I503">
            <v>0.6</v>
          </cell>
          <cell r="J503">
            <v>1</v>
          </cell>
          <cell r="K503">
            <v>0.1</v>
          </cell>
        </row>
        <row r="504">
          <cell r="B504" t="str">
            <v>02CD10_15</v>
          </cell>
          <cell r="C504" t="str">
            <v>02CD10E188_2</v>
          </cell>
          <cell r="D504" t="str">
            <v>E188</v>
          </cell>
          <cell r="E504" t="str">
            <v>EDUCACION, CULTURA, DEPORTE Y RECREACION</v>
          </cell>
          <cell r="F504" t="str">
            <v>Realización de actividades sociales sobre arte y cultura.</v>
          </cell>
          <cell r="G504">
            <v>0.2</v>
          </cell>
          <cell r="H504">
            <v>0.4</v>
          </cell>
          <cell r="I504">
            <v>0.6</v>
          </cell>
          <cell r="J504">
            <v>1</v>
          </cell>
          <cell r="K504">
            <v>0.1</v>
          </cell>
        </row>
        <row r="505">
          <cell r="B505" t="str">
            <v>02CD10_16</v>
          </cell>
          <cell r="C505" t="str">
            <v>02CD10E188_3</v>
          </cell>
          <cell r="D505" t="str">
            <v>E188</v>
          </cell>
          <cell r="E505" t="str">
            <v>EDUCACION, CULTURA, DEPORTE Y RECREACION</v>
          </cell>
          <cell r="F505" t="str">
            <v>Realización de eventos artísticos-culturales que fortalezcan la identidad de los pueblos, barrios, fiestas y hechos históricos.</v>
          </cell>
          <cell r="G505">
            <v>0.2</v>
          </cell>
          <cell r="H505">
            <v>0.4</v>
          </cell>
          <cell r="I505">
            <v>0.6</v>
          </cell>
          <cell r="J505">
            <v>1</v>
          </cell>
          <cell r="K505">
            <v>0.1</v>
          </cell>
        </row>
        <row r="506">
          <cell r="B506" t="str">
            <v>02CD10_17</v>
          </cell>
          <cell r="C506" t="str">
            <v>02CD10E188_4</v>
          </cell>
          <cell r="D506" t="str">
            <v>E188</v>
          </cell>
          <cell r="E506" t="str">
            <v>EDUCACION, CULTURA, DEPORTE Y RECREACION</v>
          </cell>
          <cell r="F506" t="str">
            <v>Realización de proyectos que impulsen el turismo cultural en las zonas icónicas de la demarcación.</v>
          </cell>
          <cell r="G506">
            <v>0.2</v>
          </cell>
          <cell r="H506">
            <v>0.4</v>
          </cell>
          <cell r="I506">
            <v>0.6</v>
          </cell>
          <cell r="J506">
            <v>1</v>
          </cell>
          <cell r="K506">
            <v>0.1</v>
          </cell>
        </row>
        <row r="507">
          <cell r="B507" t="str">
            <v>02CD10_18</v>
          </cell>
          <cell r="C507" t="str">
            <v>02CD10E188_5</v>
          </cell>
          <cell r="D507" t="str">
            <v>E188</v>
          </cell>
          <cell r="E507" t="str">
            <v>EDUCACION, CULTURA, DEPORTE Y RECREACION</v>
          </cell>
          <cell r="F507" t="str">
            <v>Acciones de fomento de los derechos culturales.</v>
          </cell>
          <cell r="G507">
            <v>0.2</v>
          </cell>
          <cell r="H507">
            <v>0.4</v>
          </cell>
          <cell r="I507">
            <v>0.6</v>
          </cell>
          <cell r="J507">
            <v>1</v>
          </cell>
          <cell r="K507">
            <v>0.1</v>
          </cell>
        </row>
        <row r="508">
          <cell r="B508" t="str">
            <v>02CD10_19</v>
          </cell>
          <cell r="C508" t="str">
            <v>02CD10E188_6</v>
          </cell>
          <cell r="D508" t="str">
            <v>E188</v>
          </cell>
          <cell r="E508" t="str">
            <v>EDUCACION, CULTURA, DEPORTE Y RECREACION</v>
          </cell>
          <cell r="F508" t="str">
            <v>Realización de competencias deportivas.</v>
          </cell>
          <cell r="G508">
            <v>0.2</v>
          </cell>
          <cell r="H508">
            <v>0.4</v>
          </cell>
          <cell r="I508">
            <v>0.6</v>
          </cell>
          <cell r="J508">
            <v>1</v>
          </cell>
          <cell r="K508">
            <v>0.1</v>
          </cell>
        </row>
        <row r="509">
          <cell r="B509" t="str">
            <v>02CD10_20</v>
          </cell>
          <cell r="C509" t="str">
            <v>02CD10E188_7</v>
          </cell>
          <cell r="D509" t="str">
            <v>E188</v>
          </cell>
          <cell r="E509" t="str">
            <v>EDUCACION, CULTURA, DEPORTE Y RECREACION</v>
          </cell>
          <cell r="F509" t="str">
            <v>Otorgamiento de becas universitarias a estudiantes de escasos recursos.</v>
          </cell>
          <cell r="G509">
            <v>0.2</v>
          </cell>
          <cell r="H509">
            <v>0.4</v>
          </cell>
          <cell r="I509">
            <v>0.6</v>
          </cell>
          <cell r="J509">
            <v>1</v>
          </cell>
          <cell r="K509">
            <v>0.1</v>
          </cell>
        </row>
        <row r="510">
          <cell r="B510" t="str">
            <v>02CD10_21</v>
          </cell>
          <cell r="C510" t="str">
            <v>02CD10E188_8</v>
          </cell>
          <cell r="D510" t="str">
            <v>E188</v>
          </cell>
          <cell r="E510" t="str">
            <v>EDUCACION, CULTURA, DEPORTE Y RECREACION</v>
          </cell>
          <cell r="F510" t="str">
            <v>Apoyos para alumnos sobresalientes y de escasos recursos.</v>
          </cell>
          <cell r="G510">
            <v>0.2</v>
          </cell>
          <cell r="H510">
            <v>0.4</v>
          </cell>
          <cell r="I510">
            <v>0.6</v>
          </cell>
          <cell r="J510">
            <v>1</v>
          </cell>
          <cell r="K510">
            <v>0.1</v>
          </cell>
        </row>
        <row r="511">
          <cell r="B511" t="str">
            <v>02CD10_22</v>
          </cell>
          <cell r="C511" t="str">
            <v>02CD10E188_9</v>
          </cell>
          <cell r="D511" t="str">
            <v>E188</v>
          </cell>
          <cell r="E511" t="str">
            <v>EDUCACION, CULTURA, DEPORTE Y RECREACION</v>
          </cell>
          <cell r="F511" t="str">
            <v>Realización de cursos de preparación para examen de admisión para educación media superior y superior.</v>
          </cell>
          <cell r="G511">
            <v>0.2</v>
          </cell>
          <cell r="H511">
            <v>0.4</v>
          </cell>
          <cell r="I511">
            <v>0.6</v>
          </cell>
          <cell r="J511">
            <v>1</v>
          </cell>
          <cell r="K511">
            <v>0.1</v>
          </cell>
        </row>
        <row r="512">
          <cell r="B512" t="str">
            <v>02CD10_23</v>
          </cell>
          <cell r="C512" t="str">
            <v>02CD10E188_10</v>
          </cell>
          <cell r="D512" t="str">
            <v>E188</v>
          </cell>
          <cell r="E512" t="str">
            <v>EDUCACION, CULTURA, DEPORTE Y RECREACION</v>
          </cell>
          <cell r="F512" t="str">
            <v>Otorgamiento de becas a deportistas.</v>
          </cell>
          <cell r="G512">
            <v>0.2</v>
          </cell>
          <cell r="H512">
            <v>0.4</v>
          </cell>
          <cell r="I512">
            <v>0.6</v>
          </cell>
          <cell r="J512">
            <v>1</v>
          </cell>
          <cell r="K512">
            <v>0.1</v>
          </cell>
        </row>
        <row r="513">
          <cell r="B513" t="str">
            <v>02CD10_24</v>
          </cell>
          <cell r="C513" t="str">
            <v>02CD10E189_1</v>
          </cell>
          <cell r="D513" t="str">
            <v>E189</v>
          </cell>
          <cell r="E513" t="str">
            <v>SERVICIOS DE SALUD EN ALCALDIAS</v>
          </cell>
          <cell r="F513" t="str">
            <v>Talleres, cursos y campañas para la prevención y control de enfermedades.</v>
          </cell>
          <cell r="G513">
            <v>0.15</v>
          </cell>
          <cell r="H513">
            <v>0.25</v>
          </cell>
          <cell r="I513">
            <v>0.37</v>
          </cell>
          <cell r="J513">
            <v>1</v>
          </cell>
          <cell r="K513">
            <v>0.1</v>
          </cell>
        </row>
        <row r="514">
          <cell r="B514" t="str">
            <v>02CD10_25</v>
          </cell>
          <cell r="C514" t="str">
            <v>02CD10E189_2</v>
          </cell>
          <cell r="D514" t="str">
            <v>E189</v>
          </cell>
          <cell r="E514" t="str">
            <v>SERVICIOS DE SALUD EN ALCALDIAS</v>
          </cell>
          <cell r="F514" t="str">
            <v>Realización de brigadas de salud, dental y psicológica.</v>
          </cell>
          <cell r="G514">
            <v>0.15</v>
          </cell>
          <cell r="H514">
            <v>0.25</v>
          </cell>
          <cell r="I514">
            <v>0.37</v>
          </cell>
          <cell r="J514">
            <v>1</v>
          </cell>
          <cell r="K514">
            <v>0.25</v>
          </cell>
        </row>
        <row r="515">
          <cell r="B515" t="str">
            <v>02CD10_26</v>
          </cell>
          <cell r="C515" t="str">
            <v>02CD10E189_3</v>
          </cell>
          <cell r="D515" t="str">
            <v>E189</v>
          </cell>
          <cell r="E515" t="str">
            <v>SERVICIOS DE SALUD EN ALCALDIAS</v>
          </cell>
          <cell r="F515" t="str">
            <v>Servicio de atención medica en consultorio de la Alcaldía.</v>
          </cell>
          <cell r="G515">
            <v>0.15</v>
          </cell>
          <cell r="H515">
            <v>0.25</v>
          </cell>
          <cell r="I515">
            <v>0.37</v>
          </cell>
          <cell r="J515">
            <v>1</v>
          </cell>
          <cell r="K515">
            <v>0.25</v>
          </cell>
        </row>
        <row r="516">
          <cell r="B516" t="str">
            <v>02CD10_27</v>
          </cell>
          <cell r="C516" t="str">
            <v>02CD10E189_4</v>
          </cell>
          <cell r="D516" t="str">
            <v>E189</v>
          </cell>
          <cell r="E516" t="str">
            <v>SERVICIOS DE SALUD EN ALCALDIAS</v>
          </cell>
          <cell r="F516" t="str">
            <v>Talleres, pláticas y obras de teatro para la prevención de adicciones.</v>
          </cell>
          <cell r="G516">
            <v>0.15</v>
          </cell>
          <cell r="H516">
            <v>0.25</v>
          </cell>
          <cell r="I516">
            <v>0.37</v>
          </cell>
          <cell r="J516">
            <v>1</v>
          </cell>
          <cell r="K516">
            <v>0.1</v>
          </cell>
        </row>
        <row r="517">
          <cell r="B517" t="str">
            <v>02CD10_28</v>
          </cell>
          <cell r="C517" t="str">
            <v>02CD10E189_5</v>
          </cell>
          <cell r="D517" t="str">
            <v>E189</v>
          </cell>
          <cell r="E517" t="str">
            <v>SERVICIOS DE SALUD EN ALCALDIAS</v>
          </cell>
          <cell r="F517" t="str">
            <v>Servicio de traslados para atención medica pre hospitalario.</v>
          </cell>
          <cell r="G517">
            <v>0.15</v>
          </cell>
          <cell r="H517">
            <v>0.25</v>
          </cell>
          <cell r="I517">
            <v>0.37</v>
          </cell>
          <cell r="J517">
            <v>1</v>
          </cell>
          <cell r="K517">
            <v>0.2</v>
          </cell>
        </row>
        <row r="518">
          <cell r="B518" t="str">
            <v>02CD10_29</v>
          </cell>
          <cell r="C518" t="str">
            <v>02CD10E189_6</v>
          </cell>
          <cell r="D518" t="str">
            <v>E189</v>
          </cell>
          <cell r="E518" t="str">
            <v>SERVICIOS DE SALUD EN ALCALDIAS</v>
          </cell>
          <cell r="F518" t="str">
            <v>Cursos de capacitación al personal operativo que se sitúan en el área medica de la demarcación.</v>
          </cell>
          <cell r="G518">
            <v>0.15</v>
          </cell>
          <cell r="H518">
            <v>0.25</v>
          </cell>
          <cell r="I518">
            <v>0.37</v>
          </cell>
          <cell r="J518">
            <v>1</v>
          </cell>
          <cell r="K518">
            <v>0.1</v>
          </cell>
        </row>
        <row r="519">
          <cell r="B519" t="str">
            <v>02CD10_30</v>
          </cell>
          <cell r="C519" t="str">
            <v>02CD10E190_1</v>
          </cell>
          <cell r="D519" t="str">
            <v>E190</v>
          </cell>
          <cell r="E519" t="str">
            <v>SERVICIOS DE ATENCION ANIMAL</v>
          </cell>
          <cell r="F519" t="str">
            <v>Servicio de consultas veterinarias.</v>
          </cell>
          <cell r="G519">
            <v>0.08</v>
          </cell>
          <cell r="H519">
            <v>0.25</v>
          </cell>
          <cell r="I519">
            <v>0.75</v>
          </cell>
          <cell r="J519">
            <v>1</v>
          </cell>
          <cell r="K519">
            <v>0.3</v>
          </cell>
        </row>
        <row r="520">
          <cell r="B520" t="str">
            <v>02CD10_31</v>
          </cell>
          <cell r="C520" t="str">
            <v>02CD10E190_2</v>
          </cell>
          <cell r="D520" t="str">
            <v>E190</v>
          </cell>
          <cell r="E520" t="str">
            <v>SERVICIOS DE ATENCION ANIMAL</v>
          </cell>
          <cell r="F520" t="str">
            <v>Realización de campañas de esterilización gratuitas.</v>
          </cell>
          <cell r="G520">
            <v>0.08</v>
          </cell>
          <cell r="H520">
            <v>0.25</v>
          </cell>
          <cell r="I520">
            <v>0.75</v>
          </cell>
          <cell r="J520">
            <v>1</v>
          </cell>
          <cell r="K520">
            <v>0.25</v>
          </cell>
        </row>
        <row r="521">
          <cell r="B521" t="str">
            <v>02CD10_32</v>
          </cell>
          <cell r="C521" t="str">
            <v>02CD10E190_3</v>
          </cell>
          <cell r="D521" t="str">
            <v>E190</v>
          </cell>
          <cell r="E521" t="str">
            <v>SERVICIOS DE ATENCION ANIMAL</v>
          </cell>
          <cell r="F521" t="str">
            <v>Realización de campañas de vacunación gratuitas.</v>
          </cell>
          <cell r="G521">
            <v>0.08</v>
          </cell>
          <cell r="H521">
            <v>0.25</v>
          </cell>
          <cell r="I521">
            <v>0.75</v>
          </cell>
          <cell r="J521">
            <v>1</v>
          </cell>
          <cell r="K521">
            <v>0.25</v>
          </cell>
        </row>
        <row r="522">
          <cell r="B522" t="str">
            <v>02CD10_33</v>
          </cell>
          <cell r="C522" t="str">
            <v>02CD10E190_4</v>
          </cell>
          <cell r="D522" t="str">
            <v>E190</v>
          </cell>
          <cell r="E522" t="str">
            <v>SERVICIOS DE ATENCION ANIMAL</v>
          </cell>
          <cell r="F522" t="str">
            <v>Cursos de capacitación a personal operativo para el tratamiento de los animales de compañía.</v>
          </cell>
          <cell r="G522">
            <v>0.08</v>
          </cell>
          <cell r="H522">
            <v>0.25</v>
          </cell>
          <cell r="I522">
            <v>0.75</v>
          </cell>
          <cell r="J522">
            <v>1</v>
          </cell>
          <cell r="K522">
            <v>0.1</v>
          </cell>
        </row>
        <row r="523">
          <cell r="B523" t="str">
            <v>02CD10_34</v>
          </cell>
          <cell r="C523" t="str">
            <v>02CD10E190_5</v>
          </cell>
          <cell r="D523" t="str">
            <v>E190</v>
          </cell>
          <cell r="E523" t="str">
            <v>SERVICIOS DE ATENCION ANIMAL</v>
          </cell>
          <cell r="F523" t="str">
            <v>Campañas de difusión para el bienestar animal.</v>
          </cell>
          <cell r="G523">
            <v>0.08</v>
          </cell>
          <cell r="H523">
            <v>0.25</v>
          </cell>
          <cell r="I523">
            <v>0.75</v>
          </cell>
          <cell r="J523">
            <v>1</v>
          </cell>
          <cell r="K523">
            <v>0.1</v>
          </cell>
        </row>
        <row r="524">
          <cell r="B524" t="str">
            <v>02CD10_35</v>
          </cell>
          <cell r="C524" t="str">
            <v>02CD10E198_1</v>
          </cell>
          <cell r="D524" t="str">
            <v>E198</v>
          </cell>
          <cell r="E524" t="str">
            <v>SERVICIOS DE CUIDADO INFANTIL</v>
          </cell>
          <cell r="F524" t="str">
            <v>Brindar servicios de atención pedagógica y asistencial a niñas y niños de 2 años hasta 5 años 11 meses, que asisten a los Centros de Atención y Cuidado Infantil (CACI) de la Alcaldía La Magdalena Contreras.</v>
          </cell>
          <cell r="G524">
            <v>0.1</v>
          </cell>
          <cell r="H524">
            <v>0.25</v>
          </cell>
          <cell r="I524">
            <v>0.4</v>
          </cell>
          <cell r="J524">
            <v>1</v>
          </cell>
          <cell r="K524">
            <v>0.5</v>
          </cell>
        </row>
        <row r="525">
          <cell r="B525" t="str">
            <v>02CD10_36</v>
          </cell>
          <cell r="C525" t="str">
            <v>02CD10E198_2</v>
          </cell>
          <cell r="D525" t="str">
            <v>E198</v>
          </cell>
          <cell r="E525" t="str">
            <v>SERVICIOS DE CUIDADO INFANTIL</v>
          </cell>
          <cell r="F525" t="str">
            <v>Otorgar apoyos alimentarios a niñas y niños de 2 años hasta 5 años 11 meses que asisten a los Centros de Atención y Cuidado Infantil (CACI) de la Alcaldía La Magdalena Contreras.</v>
          </cell>
          <cell r="G525">
            <v>0.1</v>
          </cell>
          <cell r="H525">
            <v>0.25</v>
          </cell>
          <cell r="I525">
            <v>0.4</v>
          </cell>
          <cell r="J525">
            <v>1</v>
          </cell>
          <cell r="K525">
            <v>0.5</v>
          </cell>
        </row>
        <row r="526">
          <cell r="B526" t="str">
            <v>02CD10_37</v>
          </cell>
          <cell r="C526" t="str">
            <v>02CD10F037_1</v>
          </cell>
          <cell r="D526" t="str">
            <v>F037</v>
          </cell>
          <cell r="E526" t="str">
            <v>TURISMO, EMPLEO Y FOMENTO ECONOMICO</v>
          </cell>
          <cell r="F526" t="str">
            <v>Realización de ferias para el empleo y servicios.</v>
          </cell>
          <cell r="G526">
            <v>0.25</v>
          </cell>
          <cell r="H526">
            <v>0.5</v>
          </cell>
          <cell r="I526">
            <v>0.75</v>
          </cell>
          <cell r="J526">
            <v>1</v>
          </cell>
          <cell r="K526">
            <v>0.15</v>
          </cell>
        </row>
        <row r="527">
          <cell r="B527" t="str">
            <v>02CD10_38</v>
          </cell>
          <cell r="C527" t="str">
            <v>02CD10F037_2</v>
          </cell>
          <cell r="D527" t="str">
            <v>F037</v>
          </cell>
          <cell r="E527" t="str">
            <v>TURISMO, EMPLEO Y FOMENTO ECONOMICO</v>
          </cell>
          <cell r="F527" t="str">
            <v>Vinculación con agentes económicos y actividades relacionadas con el sector servicios.</v>
          </cell>
          <cell r="G527">
            <v>0.25</v>
          </cell>
          <cell r="H527">
            <v>0.5</v>
          </cell>
          <cell r="I527">
            <v>0.75</v>
          </cell>
          <cell r="J527">
            <v>1</v>
          </cell>
          <cell r="K527">
            <v>0.25</v>
          </cell>
        </row>
        <row r="528">
          <cell r="B528" t="str">
            <v>02CD10_39</v>
          </cell>
          <cell r="C528" t="str">
            <v>02CD10F037_3</v>
          </cell>
          <cell r="D528" t="str">
            <v>F037</v>
          </cell>
          <cell r="E528" t="str">
            <v>TURISMO, EMPLEO Y FOMENTO ECONOMICO</v>
          </cell>
          <cell r="F528" t="str">
            <v>Campañas de fomento a MYPIMES, sociedades cooperativas y autoempleo.</v>
          </cell>
          <cell r="G528">
            <v>0.25</v>
          </cell>
          <cell r="H528">
            <v>0.5</v>
          </cell>
          <cell r="I528">
            <v>0.75</v>
          </cell>
          <cell r="J528">
            <v>1</v>
          </cell>
          <cell r="K528">
            <v>0.15</v>
          </cell>
        </row>
        <row r="529">
          <cell r="B529" t="str">
            <v>02CD10_40</v>
          </cell>
          <cell r="C529" t="str">
            <v>02CD10F037_4</v>
          </cell>
          <cell r="D529" t="str">
            <v>F037</v>
          </cell>
          <cell r="E529" t="str">
            <v>TURISMO, EMPLEO Y FOMENTO ECONOMICO</v>
          </cell>
          <cell r="F529" t="str">
            <v>Cursos de capacitación para el trabajo.</v>
          </cell>
          <cell r="G529">
            <v>0.25</v>
          </cell>
          <cell r="H529">
            <v>0.5</v>
          </cell>
          <cell r="I529">
            <v>0.75</v>
          </cell>
          <cell r="J529">
            <v>1</v>
          </cell>
          <cell r="K529">
            <v>0.1</v>
          </cell>
        </row>
        <row r="530">
          <cell r="B530" t="str">
            <v>02CD10_41</v>
          </cell>
          <cell r="C530" t="str">
            <v>02CD10F037_5</v>
          </cell>
          <cell r="D530" t="str">
            <v>F037</v>
          </cell>
          <cell r="E530" t="str">
            <v>TURISMO, EMPLEO Y FOMENTO ECONOMICO</v>
          </cell>
          <cell r="F530" t="str">
            <v>Otorgamiento de créditos y financiamientos a la población Contrerense.</v>
          </cell>
          <cell r="G530">
            <v>0.25</v>
          </cell>
          <cell r="H530">
            <v>0.5</v>
          </cell>
          <cell r="I530">
            <v>0.75</v>
          </cell>
          <cell r="J530">
            <v>1</v>
          </cell>
          <cell r="K530">
            <v>0.35</v>
          </cell>
        </row>
        <row r="531">
          <cell r="B531" t="str">
            <v>02CD10_42</v>
          </cell>
          <cell r="C531" t="str">
            <v>02CD10K023_1</v>
          </cell>
          <cell r="D531" t="str">
            <v>K023</v>
          </cell>
          <cell r="E531" t="str">
            <v>INFRAESTRUCTURA URBANA</v>
          </cell>
          <cell r="F531" t="str">
            <v>Mantenimiento y rehabilitación de vialidades secundarias.</v>
          </cell>
          <cell r="G531">
            <v>0.1</v>
          </cell>
          <cell r="H531">
            <v>0.3</v>
          </cell>
          <cell r="I531">
            <v>0.6</v>
          </cell>
          <cell r="J531">
            <v>1</v>
          </cell>
          <cell r="K531">
            <v>0.25</v>
          </cell>
        </row>
        <row r="532">
          <cell r="B532" t="str">
            <v>02CD10_43</v>
          </cell>
          <cell r="C532" t="str">
            <v>02CD10K023_2</v>
          </cell>
          <cell r="D532" t="str">
            <v>K023</v>
          </cell>
          <cell r="E532" t="str">
            <v>INFRAESTRUCTURA URBANA</v>
          </cell>
          <cell r="F532" t="str">
            <v>Ampliación de la red de alumbrado público.</v>
          </cell>
          <cell r="G532">
            <v>0.1</v>
          </cell>
          <cell r="H532">
            <v>0.3</v>
          </cell>
          <cell r="I532">
            <v>0.6</v>
          </cell>
          <cell r="J532">
            <v>1</v>
          </cell>
          <cell r="K532">
            <v>0.25</v>
          </cell>
        </row>
        <row r="533">
          <cell r="B533" t="str">
            <v>02CD10_44</v>
          </cell>
          <cell r="C533" t="str">
            <v>02CD10K023_3</v>
          </cell>
          <cell r="D533" t="str">
            <v>K023</v>
          </cell>
          <cell r="E533" t="str">
            <v>INFRAESTRUCTURA URBANA</v>
          </cell>
          <cell r="F533" t="str">
            <v>Construcción y mantenimiento de espacios públicos.</v>
          </cell>
          <cell r="G533">
            <v>0.1</v>
          </cell>
          <cell r="H533">
            <v>0.3</v>
          </cell>
          <cell r="I533">
            <v>0.6</v>
          </cell>
          <cell r="J533">
            <v>1</v>
          </cell>
          <cell r="K533">
            <v>0.25</v>
          </cell>
        </row>
        <row r="534">
          <cell r="B534" t="str">
            <v>02CD10_45</v>
          </cell>
          <cell r="C534" t="str">
            <v>02CD10K023_4</v>
          </cell>
          <cell r="D534" t="str">
            <v>K023</v>
          </cell>
          <cell r="E534" t="str">
            <v>INFRAESTRUCTURA URBANA</v>
          </cell>
          <cell r="F534" t="str">
            <v>Construcción y mantenimiento de edificios públicos.</v>
          </cell>
          <cell r="G534">
            <v>0.1</v>
          </cell>
          <cell r="H534">
            <v>0.3</v>
          </cell>
          <cell r="I534">
            <v>0.6</v>
          </cell>
          <cell r="J534">
            <v>1</v>
          </cell>
          <cell r="K534">
            <v>0.25</v>
          </cell>
        </row>
        <row r="535">
          <cell r="B535" t="str">
            <v>02CD10_46</v>
          </cell>
          <cell r="C535" t="str">
            <v>02CD10K026_1</v>
          </cell>
          <cell r="D535" t="str">
            <v>K026</v>
          </cell>
          <cell r="E535" t="str">
            <v>INFRAESTRUCTURA DE AGUA POTABLE EN ALCALDIAS</v>
          </cell>
          <cell r="F535" t="str">
            <v>Construcción y mantenimiento de la red de agua potable.</v>
          </cell>
          <cell r="G535">
            <v>0.1</v>
          </cell>
          <cell r="H535">
            <v>0.3</v>
          </cell>
          <cell r="I535">
            <v>0.6</v>
          </cell>
          <cell r="J535">
            <v>1</v>
          </cell>
          <cell r="K535">
            <v>1</v>
          </cell>
        </row>
        <row r="536">
          <cell r="B536" t="str">
            <v>02CD10_47</v>
          </cell>
          <cell r="C536" t="str">
            <v>02CD10K027_1</v>
          </cell>
          <cell r="D536" t="str">
            <v>K027</v>
          </cell>
          <cell r="E536" t="str">
            <v>INFRAESTRUCTURA DE DRENAJE, ALCANTARILLADO Y SANEAMIENTO EN ALCALDIAS</v>
          </cell>
          <cell r="F536" t="str">
            <v>Construcción y mantenimiento preventivo o correctivo de la red secundaria de drenaje y alcantarillado.</v>
          </cell>
          <cell r="G536">
            <v>0.1</v>
          </cell>
          <cell r="H536">
            <v>0.3</v>
          </cell>
          <cell r="I536">
            <v>0.6</v>
          </cell>
          <cell r="J536">
            <v>1</v>
          </cell>
          <cell r="K536">
            <v>1</v>
          </cell>
        </row>
        <row r="537">
          <cell r="B537" t="str">
            <v>02CD10_48</v>
          </cell>
          <cell r="C537" t="str">
            <v>02CD10M001_1</v>
          </cell>
          <cell r="D537" t="str">
            <v>M001</v>
          </cell>
          <cell r="E537" t="str">
            <v>ACTIVIDADES DE APOYO ADMINISTRATIVO</v>
          </cell>
          <cell r="F537" t="str">
            <v>Adquisición de bienes y servicios.</v>
          </cell>
          <cell r="G537">
            <v>0.1</v>
          </cell>
          <cell r="H537">
            <v>0.2</v>
          </cell>
          <cell r="I537">
            <v>0.4</v>
          </cell>
          <cell r="J537">
            <v>1</v>
          </cell>
          <cell r="K537">
            <v>1</v>
          </cell>
        </row>
        <row r="538">
          <cell r="B538" t="str">
            <v>02CD10_49</v>
          </cell>
          <cell r="C538" t="str">
            <v>02CD10M002_1</v>
          </cell>
          <cell r="D538" t="str">
            <v>M002</v>
          </cell>
          <cell r="E538" t="str">
            <v>PROVISIONES PARA CONTINGENCIAS</v>
          </cell>
          <cell r="F538" t="str">
            <v>Pago de laudos instaurados en contra de la Alcaldía.</v>
          </cell>
          <cell r="G538">
            <v>0</v>
          </cell>
          <cell r="H538">
            <v>0.25</v>
          </cell>
          <cell r="I538">
            <v>0.5</v>
          </cell>
          <cell r="J538">
            <v>1</v>
          </cell>
          <cell r="K538">
            <v>1</v>
          </cell>
        </row>
        <row r="539">
          <cell r="B539" t="str">
            <v>02CD10_50</v>
          </cell>
          <cell r="C539" t="str">
            <v>02CD10N001_1</v>
          </cell>
          <cell r="D539" t="str">
            <v>N001</v>
          </cell>
          <cell r="E539" t="str">
            <v>CUMPLIMIENTO DE LOS PROGRAMAS DE PROTECCION CIVIL</v>
          </cell>
          <cell r="F539" t="str">
            <v>Realización de cursos y talleres para la capacitación del personal y de la población en materia de protección civil.</v>
          </cell>
          <cell r="G539">
            <v>0.1</v>
          </cell>
          <cell r="H539">
            <v>0.25</v>
          </cell>
          <cell r="I539">
            <v>0.5</v>
          </cell>
          <cell r="J539">
            <v>1</v>
          </cell>
          <cell r="K539">
            <v>0.3</v>
          </cell>
        </row>
        <row r="540">
          <cell r="B540" t="str">
            <v>02CD10_51</v>
          </cell>
          <cell r="C540" t="str">
            <v>02CD10N001_2</v>
          </cell>
          <cell r="D540" t="str">
            <v>N001</v>
          </cell>
          <cell r="E540" t="str">
            <v>CUMPLIMIENTO DE LOS PROGRAMAS DE PROTECCION CIVIL</v>
          </cell>
          <cell r="F540" t="str">
            <v>Atención medica pre hospitalaria en casos de siniestros (atención y traslado en ambulancia).</v>
          </cell>
          <cell r="G540">
            <v>0.1</v>
          </cell>
          <cell r="H540">
            <v>0.25</v>
          </cell>
          <cell r="I540">
            <v>0.5</v>
          </cell>
          <cell r="J540">
            <v>1</v>
          </cell>
          <cell r="K540">
            <v>0.7</v>
          </cell>
        </row>
        <row r="541">
          <cell r="B541" t="str">
            <v>02CD10_52</v>
          </cell>
          <cell r="C541" t="str">
            <v>02CD10R002_1</v>
          </cell>
          <cell r="D541" t="str">
            <v>R002</v>
          </cell>
          <cell r="E541" t="str">
            <v>PRESUPUESTO PARTICIPATIVO</v>
          </cell>
          <cell r="F541" t="str">
            <v>Evaluación de proyectos registrados para el presupuesto participativo.</v>
          </cell>
          <cell r="G541">
            <v>0.05</v>
          </cell>
          <cell r="H541">
            <v>0.4</v>
          </cell>
          <cell r="I541">
            <v>0.75</v>
          </cell>
          <cell r="J541">
            <v>1</v>
          </cell>
          <cell r="K541">
            <v>0.5</v>
          </cell>
        </row>
        <row r="542">
          <cell r="B542" t="str">
            <v>02CD10_53</v>
          </cell>
          <cell r="C542" t="str">
            <v>02CD10R002_2</v>
          </cell>
          <cell r="D542" t="str">
            <v>R002</v>
          </cell>
          <cell r="E542" t="str">
            <v>PRESUPUESTO PARTICIPATIVO</v>
          </cell>
          <cell r="F542" t="str">
            <v>Ejecución de proyectos de presupuesto participativo.</v>
          </cell>
          <cell r="G542">
            <v>0.05</v>
          </cell>
          <cell r="H542">
            <v>0.4</v>
          </cell>
          <cell r="I542">
            <v>0.75</v>
          </cell>
          <cell r="J542">
            <v>1</v>
          </cell>
          <cell r="K542">
            <v>0.5</v>
          </cell>
        </row>
        <row r="543">
          <cell r="B543" t="str">
            <v>02CD10_54</v>
          </cell>
          <cell r="C543" t="str">
            <v>02CD10S230_1</v>
          </cell>
          <cell r="D543" t="str">
            <v>S230</v>
          </cell>
          <cell r="E543" t="str">
            <v>PROGRAMA PARA ENFERMEDADES CRONICO DEGENERATIVAS Y DISCAPACIDAD</v>
          </cell>
          <cell r="F543" t="str">
            <v>Apoyos económicos o en especie para personas con discapacidad o enfermedades crónico degenerativas.</v>
          </cell>
          <cell r="G543">
            <v>0.1</v>
          </cell>
          <cell r="H543">
            <v>0.2</v>
          </cell>
          <cell r="I543">
            <v>0.35</v>
          </cell>
          <cell r="J543">
            <v>1</v>
          </cell>
          <cell r="K543">
            <v>1</v>
          </cell>
        </row>
        <row r="544">
          <cell r="B544" t="str">
            <v>02CD10_55</v>
          </cell>
          <cell r="C544" t="str">
            <v>02CD10S231_1</v>
          </cell>
          <cell r="D544" t="str">
            <v>S231</v>
          </cell>
          <cell r="E544" t="str">
            <v>PROGRAMA PARA EL IMPULSO AGROALIMENTARIO</v>
          </cell>
          <cell r="F544" t="str">
            <v>Apoyos para actividades productivas del sector.</v>
          </cell>
          <cell r="G544">
            <v>0.15</v>
          </cell>
          <cell r="H544">
            <v>0.5</v>
          </cell>
          <cell r="I544">
            <v>0.7</v>
          </cell>
          <cell r="J544">
            <v>1</v>
          </cell>
          <cell r="K544">
            <v>0.7</v>
          </cell>
        </row>
        <row r="545">
          <cell r="B545" t="str">
            <v>02CD10_56</v>
          </cell>
          <cell r="C545" t="str">
            <v>02CD10S231_2</v>
          </cell>
          <cell r="D545" t="str">
            <v>S231</v>
          </cell>
          <cell r="E545" t="str">
            <v>PROGRAMA PARA EL IMPULSO AGROALIMENTARIO</v>
          </cell>
          <cell r="F545" t="str">
            <v>Realización de pláticas, cursos y talleres a Ejidatarios y Comuneros, con el fin de que obtengan buenas practicas productivas.</v>
          </cell>
          <cell r="G545">
            <v>0.15</v>
          </cell>
          <cell r="H545">
            <v>0.5</v>
          </cell>
          <cell r="I545">
            <v>0.7</v>
          </cell>
          <cell r="J545">
            <v>1</v>
          </cell>
          <cell r="K545">
            <v>0.3</v>
          </cell>
        </row>
        <row r="546">
          <cell r="B546" t="str">
            <v>02CD10_57</v>
          </cell>
          <cell r="C546" t="str">
            <v>02CD10S232_1</v>
          </cell>
          <cell r="D546" t="str">
            <v>S232</v>
          </cell>
          <cell r="E546" t="str">
            <v>AYUDAS PARA LA COMUNIDAD LGBTTTIQ+</v>
          </cell>
          <cell r="F546" t="str">
            <v>Se brindaran talleres de autoestima, de no discriminación y asesorías de salud y jurídicas a la comunidad LGBTTTIQ+.</v>
          </cell>
          <cell r="G546">
            <v>0.1</v>
          </cell>
          <cell r="H546">
            <v>0.3</v>
          </cell>
          <cell r="I546">
            <v>0.6</v>
          </cell>
          <cell r="J546">
            <v>1</v>
          </cell>
          <cell r="K546">
            <v>0.3</v>
          </cell>
        </row>
        <row r="547">
          <cell r="B547" t="str">
            <v>02CD10_58</v>
          </cell>
          <cell r="C547" t="str">
            <v>02CD10S232_2</v>
          </cell>
          <cell r="D547" t="str">
            <v>S232</v>
          </cell>
          <cell r="E547" t="str">
            <v>AYUDAS PARA LA COMUNIDAD LGBTTTIQ+</v>
          </cell>
          <cell r="F547" t="str">
            <v>Apoyos en especie o económicos para la comunidad LGBTTTIQ+.</v>
          </cell>
          <cell r="G547">
            <v>0.1</v>
          </cell>
          <cell r="H547">
            <v>0.3</v>
          </cell>
          <cell r="I547">
            <v>0.6</v>
          </cell>
          <cell r="J547">
            <v>1</v>
          </cell>
          <cell r="K547">
            <v>0.7</v>
          </cell>
        </row>
        <row r="548">
          <cell r="B548" t="str">
            <v>02CD10_59</v>
          </cell>
          <cell r="C548" t="str">
            <v>02CD10S233_1</v>
          </cell>
          <cell r="D548" t="str">
            <v>S233</v>
          </cell>
          <cell r="E548" t="str">
            <v>APOYO DE ALIMENTACION Y REFUGIO PARA PERSONAS VULNERABLES</v>
          </cell>
          <cell r="F548" t="str">
            <v>Apoyos económicos o en especie para la población de escasos recursos y que vive en zonas marginadas.</v>
          </cell>
          <cell r="G548">
            <v>0.1</v>
          </cell>
          <cell r="H548">
            <v>0.3</v>
          </cell>
          <cell r="I548">
            <v>0.6</v>
          </cell>
          <cell r="J548">
            <v>1</v>
          </cell>
          <cell r="K548">
            <v>1</v>
          </cell>
        </row>
        <row r="549">
          <cell r="B549" t="str">
            <v>02CD10_60</v>
          </cell>
          <cell r="C549" t="str">
            <v>02CD10S234_1</v>
          </cell>
          <cell r="D549" t="str">
            <v>S234</v>
          </cell>
          <cell r="E549" t="str">
            <v>PROGRAMA DE APOYO PARA EL BIENESTAR FAMILIAR</v>
          </cell>
          <cell r="F549" t="str">
            <v>Brindar apoyo económico o en especie mediante la línea de acción Programa Social Juntos por la Familia</v>
          </cell>
          <cell r="G549">
            <v>0.1</v>
          </cell>
          <cell r="H549">
            <v>0.2</v>
          </cell>
          <cell r="I549">
            <v>0.6</v>
          </cell>
          <cell r="J549">
            <v>1</v>
          </cell>
          <cell r="K549">
            <v>1</v>
          </cell>
        </row>
        <row r="550">
          <cell r="B550" t="str">
            <v>02CD10_61</v>
          </cell>
          <cell r="C550" t="str">
            <v>02CD10S235_1</v>
          </cell>
          <cell r="D550" t="str">
            <v>S235</v>
          </cell>
          <cell r="E550" t="str">
            <v>APOYOS PARA EL CUIDADO DEL ADULTO MAYOR</v>
          </cell>
          <cell r="F550" t="str">
            <v>Apoyos económicos o en especie para adultos mayores.</v>
          </cell>
          <cell r="G550">
            <v>0.08</v>
          </cell>
          <cell r="H550">
            <v>0.35</v>
          </cell>
          <cell r="I550">
            <v>0.75</v>
          </cell>
          <cell r="J550">
            <v>1</v>
          </cell>
          <cell r="K550">
            <v>1</v>
          </cell>
        </row>
        <row r="551">
          <cell r="B551" t="str">
            <v>02CD10_62</v>
          </cell>
          <cell r="C551" t="str">
            <v>02CD10U048_1</v>
          </cell>
          <cell r="D551" t="str">
            <v>U048</v>
          </cell>
          <cell r="E551" t="str">
            <v>APOYOS SOCIALES</v>
          </cell>
          <cell r="F551" t="str">
            <v>Apoyos invernales.</v>
          </cell>
          <cell r="G551">
            <v>0.3</v>
          </cell>
          <cell r="H551">
            <v>0.5</v>
          </cell>
          <cell r="I551">
            <v>0.7</v>
          </cell>
          <cell r="J551">
            <v>1</v>
          </cell>
          <cell r="K551">
            <v>0.15</v>
          </cell>
        </row>
        <row r="552">
          <cell r="B552" t="str">
            <v>02CD10_63</v>
          </cell>
          <cell r="C552" t="str">
            <v>02CD10U048_2</v>
          </cell>
          <cell r="D552" t="str">
            <v>U048</v>
          </cell>
          <cell r="E552" t="str">
            <v>APOYOS SOCIALES</v>
          </cell>
          <cell r="F552" t="str">
            <v>Apoyos decembrinos.</v>
          </cell>
          <cell r="G552">
            <v>0.3</v>
          </cell>
          <cell r="H552">
            <v>0.5</v>
          </cell>
          <cell r="I552">
            <v>0.7</v>
          </cell>
          <cell r="J552">
            <v>1</v>
          </cell>
          <cell r="K552">
            <v>0.15</v>
          </cell>
        </row>
        <row r="553">
          <cell r="B553" t="str">
            <v>02CD10_64</v>
          </cell>
          <cell r="C553" t="str">
            <v>02CD10U048_3</v>
          </cell>
          <cell r="D553" t="str">
            <v>U048</v>
          </cell>
          <cell r="E553" t="str">
            <v>APOYOS SOCIALES</v>
          </cell>
          <cell r="F553" t="str">
            <v>Apoyos relacionados con la línea de acción diviértete en verano</v>
          </cell>
          <cell r="G553">
            <v>0.3</v>
          </cell>
          <cell r="H553">
            <v>0.5</v>
          </cell>
          <cell r="I553">
            <v>0.7</v>
          </cell>
          <cell r="J553">
            <v>1</v>
          </cell>
          <cell r="K553">
            <v>0.2</v>
          </cell>
        </row>
        <row r="554">
          <cell r="B554" t="str">
            <v>02CD10_65</v>
          </cell>
          <cell r="C554" t="str">
            <v>02CD10U048_4</v>
          </cell>
          <cell r="D554" t="str">
            <v>U048</v>
          </cell>
          <cell r="E554" t="str">
            <v>APOYOS SOCIALES</v>
          </cell>
          <cell r="F554" t="str">
            <v>Apoyos relacionados con la línea de acción premios y estímulos.</v>
          </cell>
          <cell r="G554">
            <v>0.3</v>
          </cell>
          <cell r="H554">
            <v>0.5</v>
          </cell>
          <cell r="I554">
            <v>0.7</v>
          </cell>
          <cell r="J554">
            <v>1</v>
          </cell>
          <cell r="K554">
            <v>0.2</v>
          </cell>
        </row>
        <row r="555">
          <cell r="B555" t="str">
            <v>02CD10_66</v>
          </cell>
          <cell r="C555" t="str">
            <v>02CD10U048_5</v>
          </cell>
          <cell r="D555" t="str">
            <v>U048</v>
          </cell>
          <cell r="E555" t="str">
            <v>APOYOS SOCIALES</v>
          </cell>
          <cell r="F555" t="str">
            <v>Apoyos para la reactivación económica a negocios.</v>
          </cell>
          <cell r="G555">
            <v>0.3</v>
          </cell>
          <cell r="H555">
            <v>0.5</v>
          </cell>
          <cell r="I555">
            <v>0.7</v>
          </cell>
          <cell r="J555">
            <v>1</v>
          </cell>
          <cell r="K555">
            <v>0.3</v>
          </cell>
        </row>
        <row r="556">
          <cell r="B556" t="str">
            <v>02CD11_1</v>
          </cell>
          <cell r="C556" t="str">
            <v>02CD11E185_1</v>
          </cell>
          <cell r="D556" t="str">
            <v>E185</v>
          </cell>
          <cell r="E556" t="str">
            <v>GOBIERNO Y ATENCION CIUDADANA</v>
          </cell>
          <cell r="F556" t="str">
            <v>Mesas de trabajo con la ciudadana para la Elaboración del POT</v>
          </cell>
          <cell r="G556">
            <v>0.1</v>
          </cell>
          <cell r="H556">
            <v>0.25</v>
          </cell>
          <cell r="I556">
            <v>0.5</v>
          </cell>
          <cell r="J556">
            <v>1</v>
          </cell>
          <cell r="K556">
            <v>0.1</v>
          </cell>
        </row>
        <row r="557">
          <cell r="B557" t="str">
            <v>02CD11_2</v>
          </cell>
          <cell r="C557" t="str">
            <v>02CD11E185_2</v>
          </cell>
          <cell r="D557" t="str">
            <v>E185</v>
          </cell>
          <cell r="E557" t="str">
            <v>GOBIERNO Y ATENCION CIUDADANA</v>
          </cell>
          <cell r="F557" t="str">
            <v>Elaboración del Diagnóstico del POT</v>
          </cell>
          <cell r="G557">
            <v>0.1</v>
          </cell>
          <cell r="H557">
            <v>0.25</v>
          </cell>
          <cell r="I557">
            <v>0.5</v>
          </cell>
          <cell r="J557">
            <v>1</v>
          </cell>
          <cell r="K557">
            <v>0.1</v>
          </cell>
        </row>
        <row r="558">
          <cell r="B558" t="str">
            <v>02CD11_3</v>
          </cell>
          <cell r="C558" t="str">
            <v>02CD11E185_3</v>
          </cell>
          <cell r="D558" t="str">
            <v>E185</v>
          </cell>
          <cell r="E558" t="str">
            <v>GOBIERNO Y ATENCION CIUDADANA</v>
          </cell>
          <cell r="F558" t="str">
            <v>Difusión de acciones, programas, obras y servicios a través de diferentes medios de difusión como: materiales impresos, inserciones en periódicos de circulación nacional, medios digitales (redes sociales institucionales y portales de internet de medios de comunicación), boletines y conferencias</v>
          </cell>
          <cell r="G558">
            <v>0.1</v>
          </cell>
          <cell r="H558">
            <v>0.25</v>
          </cell>
          <cell r="I558">
            <v>0.5</v>
          </cell>
          <cell r="J558">
            <v>1</v>
          </cell>
          <cell r="K558">
            <v>0.1</v>
          </cell>
        </row>
        <row r="559">
          <cell r="B559" t="str">
            <v>02CD11_4</v>
          </cell>
          <cell r="C559" t="str">
            <v>02CD11E185_4</v>
          </cell>
          <cell r="D559" t="str">
            <v>E185</v>
          </cell>
          <cell r="E559" t="str">
            <v>GOBIERNO Y ATENCION CIUDADANA</v>
          </cell>
          <cell r="F559" t="str">
            <v>Realización de eventos con embajadas</v>
          </cell>
          <cell r="G559">
            <v>0.1</v>
          </cell>
          <cell r="H559">
            <v>0.25</v>
          </cell>
          <cell r="I559">
            <v>0.5</v>
          </cell>
          <cell r="J559">
            <v>1</v>
          </cell>
          <cell r="K559">
            <v>0.1</v>
          </cell>
        </row>
        <row r="560">
          <cell r="B560" t="str">
            <v>02CD11_5</v>
          </cell>
          <cell r="C560" t="str">
            <v>02CD11E185_5</v>
          </cell>
          <cell r="D560" t="str">
            <v>E185</v>
          </cell>
          <cell r="E560" t="str">
            <v>GOBIERNO Y ATENCION CIUDADANA</v>
          </cell>
          <cell r="F560" t="str">
            <v>Logística del evento Jornada Notarial, Cartilla Militar, de concertación y asesorías jurídicas</v>
          </cell>
          <cell r="G560">
            <v>0.1</v>
          </cell>
          <cell r="H560">
            <v>0.25</v>
          </cell>
          <cell r="I560">
            <v>0.5</v>
          </cell>
          <cell r="J560">
            <v>1</v>
          </cell>
          <cell r="K560">
            <v>0.1</v>
          </cell>
        </row>
        <row r="561">
          <cell r="B561" t="str">
            <v>02CD11_6</v>
          </cell>
          <cell r="C561" t="str">
            <v>02CD11E185_6</v>
          </cell>
          <cell r="D561" t="str">
            <v>E185</v>
          </cell>
          <cell r="E561" t="str">
            <v>GOBIERNO Y ATENCION CIUDADANA</v>
          </cell>
          <cell r="F561" t="str">
            <v>Colocación de sellos de clausura y suspensión de actividades</v>
          </cell>
          <cell r="G561">
            <v>0.1</v>
          </cell>
          <cell r="H561">
            <v>0.25</v>
          </cell>
          <cell r="I561">
            <v>0.5</v>
          </cell>
          <cell r="J561">
            <v>1</v>
          </cell>
          <cell r="K561">
            <v>0.1</v>
          </cell>
        </row>
        <row r="562">
          <cell r="B562" t="str">
            <v>02CD11_7</v>
          </cell>
          <cell r="C562" t="str">
            <v>02CD11E185_7</v>
          </cell>
          <cell r="D562" t="str">
            <v>E185</v>
          </cell>
          <cell r="E562" t="str">
            <v>GOBIERNO Y ATENCION CIUDADANA</v>
          </cell>
          <cell r="F562" t="str">
            <v>Verificaciones a establecimientos mercantiles</v>
          </cell>
          <cell r="G562">
            <v>0.1</v>
          </cell>
          <cell r="H562">
            <v>0.25</v>
          </cell>
          <cell r="I562">
            <v>0.5</v>
          </cell>
          <cell r="J562">
            <v>1</v>
          </cell>
          <cell r="K562">
            <v>0.1</v>
          </cell>
        </row>
        <row r="563">
          <cell r="B563" t="str">
            <v>02CD11_8</v>
          </cell>
          <cell r="C563" t="str">
            <v>02CD11E185_8</v>
          </cell>
          <cell r="D563" t="str">
            <v>E185</v>
          </cell>
          <cell r="E563" t="str">
            <v>GOBIERNO Y ATENCION CIUDADANA</v>
          </cell>
          <cell r="F563" t="str">
            <v>Monitoreo de la opinión ciudadana de las acciones de gobierno</v>
          </cell>
          <cell r="G563">
            <v>0.1</v>
          </cell>
          <cell r="H563">
            <v>0.25</v>
          </cell>
          <cell r="I563">
            <v>0.5</v>
          </cell>
          <cell r="J563">
            <v>1</v>
          </cell>
          <cell r="K563">
            <v>0.1</v>
          </cell>
        </row>
        <row r="564">
          <cell r="B564" t="str">
            <v>02CD11_9</v>
          </cell>
          <cell r="C564" t="str">
            <v>02CD11E185_9</v>
          </cell>
          <cell r="D564" t="str">
            <v>E185</v>
          </cell>
          <cell r="E564" t="str">
            <v>GOBIERNO Y ATENCION CIUDADANA</v>
          </cell>
          <cell r="F564" t="str">
            <v>Elaboración del tablero del control</v>
          </cell>
          <cell r="G564">
            <v>0.1</v>
          </cell>
          <cell r="H564">
            <v>0.25</v>
          </cell>
          <cell r="I564">
            <v>0.5</v>
          </cell>
          <cell r="J564">
            <v>1</v>
          </cell>
          <cell r="K564">
            <v>0.1</v>
          </cell>
        </row>
        <row r="565">
          <cell r="B565" t="str">
            <v>02CD11_10</v>
          </cell>
          <cell r="C565" t="str">
            <v>02CD11E185_10</v>
          </cell>
          <cell r="D565" t="str">
            <v>E185</v>
          </cell>
          <cell r="E565" t="str">
            <v>GOBIERNO Y ATENCION CIUDADANA</v>
          </cell>
          <cell r="F565" t="str">
            <v>Implementación del Sistema de Gestión de la Calidad</v>
          </cell>
          <cell r="G565">
            <v>0.1</v>
          </cell>
          <cell r="H565">
            <v>0.25</v>
          </cell>
          <cell r="I565">
            <v>0.5</v>
          </cell>
          <cell r="J565">
            <v>1</v>
          </cell>
          <cell r="K565">
            <v>0.1</v>
          </cell>
        </row>
        <row r="566">
          <cell r="B566" t="str">
            <v>02CD11_11</v>
          </cell>
          <cell r="C566" t="str">
            <v>02CD11E186_1</v>
          </cell>
          <cell r="D566" t="str">
            <v>E186</v>
          </cell>
          <cell r="E566" t="str">
            <v>SEGURIDAD EN ALCALDIAS</v>
          </cell>
          <cell r="F566" t="str">
            <v>Realizar Gabinetes de Seguridad con las autoridades competentes</v>
          </cell>
          <cell r="G566">
            <v>0.25</v>
          </cell>
          <cell r="H566">
            <v>0.5</v>
          </cell>
          <cell r="I566">
            <v>0.75</v>
          </cell>
          <cell r="J566">
            <v>1</v>
          </cell>
          <cell r="K566">
            <v>0.1</v>
          </cell>
        </row>
        <row r="567">
          <cell r="B567" t="str">
            <v>02CD11_12</v>
          </cell>
          <cell r="C567" t="str">
            <v>02CD11E186_2</v>
          </cell>
          <cell r="D567" t="str">
            <v>E186</v>
          </cell>
          <cell r="E567" t="str">
            <v>SEGURIDAD EN ALCALDIAS</v>
          </cell>
          <cell r="F567" t="str">
            <v>Captar, atender y canalizar reportes ciudadanos (sistema PROMAD, redes sociales, radiocomunicación y vía telefónica)</v>
          </cell>
          <cell r="G567">
            <v>0.25</v>
          </cell>
          <cell r="H567">
            <v>0.5</v>
          </cell>
          <cell r="I567">
            <v>0.75</v>
          </cell>
          <cell r="J567">
            <v>1</v>
          </cell>
          <cell r="K567">
            <v>0.1</v>
          </cell>
        </row>
        <row r="568">
          <cell r="B568" t="str">
            <v>02CD11_13</v>
          </cell>
          <cell r="C568" t="str">
            <v>02CD11E186_3</v>
          </cell>
          <cell r="D568" t="str">
            <v>E186</v>
          </cell>
          <cell r="E568" t="str">
            <v>SEGURIDAD EN ALCALDIAS</v>
          </cell>
          <cell r="F568" t="str">
            <v>Elaborar georreferenciación de los incidentes delictivos de alto impacto</v>
          </cell>
          <cell r="G568">
            <v>0.25</v>
          </cell>
          <cell r="H568">
            <v>0.5</v>
          </cell>
          <cell r="I568">
            <v>0.75</v>
          </cell>
          <cell r="J568">
            <v>1</v>
          </cell>
          <cell r="K568">
            <v>0.1</v>
          </cell>
        </row>
        <row r="569">
          <cell r="B569" t="str">
            <v>02CD11_14</v>
          </cell>
          <cell r="C569" t="str">
            <v>02CD11E186_4</v>
          </cell>
          <cell r="D569" t="str">
            <v>E186</v>
          </cell>
          <cell r="E569" t="str">
            <v>SEGURIDAD EN ALCALDIAS</v>
          </cell>
          <cell r="F569" t="str">
            <v>Retirar elementos u obstáculos y gestionar la remoción de vehículos abandonados que obstaculicen, limiten o impidan el uso adecuado de las vías peatonales y vehiculares</v>
          </cell>
          <cell r="G569">
            <v>0.25</v>
          </cell>
          <cell r="H569">
            <v>0.5</v>
          </cell>
          <cell r="I569">
            <v>0.75</v>
          </cell>
          <cell r="J569">
            <v>1</v>
          </cell>
          <cell r="K569">
            <v>0.1</v>
          </cell>
        </row>
        <row r="570">
          <cell r="B570" t="str">
            <v>02CD11_15</v>
          </cell>
          <cell r="C570" t="str">
            <v>02CD11E186_5</v>
          </cell>
          <cell r="D570" t="str">
            <v>E186</v>
          </cell>
          <cell r="E570" t="str">
            <v>SEGURIDAD EN ALCALDIAS</v>
          </cell>
          <cell r="F570" t="str">
            <v>Impartir en espacios públicos platicas con el objetivo de difundir y sensibilizar a los ciudadanos sobre las problemáticas sociales en los que se desarrolla la violencia</v>
          </cell>
          <cell r="G570">
            <v>0.25</v>
          </cell>
          <cell r="H570">
            <v>0.5</v>
          </cell>
          <cell r="I570">
            <v>0.75</v>
          </cell>
          <cell r="J570">
            <v>1</v>
          </cell>
          <cell r="K570">
            <v>0.1</v>
          </cell>
        </row>
        <row r="571">
          <cell r="B571" t="str">
            <v>02CD11_16</v>
          </cell>
          <cell r="C571" t="str">
            <v>02CD11E186_6</v>
          </cell>
          <cell r="D571" t="str">
            <v>E186</v>
          </cell>
          <cell r="E571" t="str">
            <v>SEGURIDAD EN ALCALDIAS</v>
          </cell>
          <cell r="F571" t="str">
            <v>Recuperar Módulos de Seguridad e implementar la seguridad con elementos de la Policía Auxiliar</v>
          </cell>
          <cell r="G571">
            <v>0.25</v>
          </cell>
          <cell r="H571">
            <v>0.5</v>
          </cell>
          <cell r="I571">
            <v>0.75</v>
          </cell>
          <cell r="J571">
            <v>1</v>
          </cell>
          <cell r="K571">
            <v>0.1</v>
          </cell>
        </row>
        <row r="572">
          <cell r="B572" t="str">
            <v>02CD11_17</v>
          </cell>
          <cell r="C572" t="str">
            <v>02CD11E186_7</v>
          </cell>
          <cell r="D572" t="str">
            <v>E186</v>
          </cell>
          <cell r="E572" t="str">
            <v>SEGURIDAD EN ALCALDIAS</v>
          </cell>
          <cell r="F572" t="str">
            <v>Establecer acciones coordinadas entre los distintos niveles de gobierno</v>
          </cell>
          <cell r="G572">
            <v>0.25</v>
          </cell>
          <cell r="H572">
            <v>0.5</v>
          </cell>
          <cell r="I572">
            <v>0.75</v>
          </cell>
          <cell r="J572">
            <v>1</v>
          </cell>
          <cell r="K572">
            <v>0.1</v>
          </cell>
        </row>
        <row r="573">
          <cell r="B573" t="str">
            <v>02CD11_18</v>
          </cell>
          <cell r="C573" t="str">
            <v>02CD11E186_8</v>
          </cell>
          <cell r="D573" t="str">
            <v>E186</v>
          </cell>
          <cell r="E573" t="str">
            <v>SEGURIDAD EN ALCALDIAS</v>
          </cell>
          <cell r="F573" t="str">
            <v>Coordinar y supervisar las acciones de los cuerpos de seguridad en materia de vigilancia extramuros e intramuros</v>
          </cell>
          <cell r="G573">
            <v>0.25</v>
          </cell>
          <cell r="H573">
            <v>0.5</v>
          </cell>
          <cell r="I573">
            <v>0.75</v>
          </cell>
          <cell r="J573">
            <v>1</v>
          </cell>
          <cell r="K573">
            <v>0.1</v>
          </cell>
        </row>
        <row r="574">
          <cell r="B574" t="str">
            <v>02CD11_19</v>
          </cell>
          <cell r="C574" t="str">
            <v>02CD11E186_9</v>
          </cell>
          <cell r="D574" t="str">
            <v>E186</v>
          </cell>
          <cell r="E574" t="str">
            <v>SEGURIDAD EN ALCALDIAS</v>
          </cell>
          <cell r="F574" t="str">
            <v>Atención a emergencias prehospitalarias y urbanas, salvaguardar la vida e integridad de las personas que viven o transitan en la Alcaldía.</v>
          </cell>
          <cell r="G574">
            <v>0.25</v>
          </cell>
          <cell r="H574">
            <v>0.5</v>
          </cell>
          <cell r="I574">
            <v>0.75</v>
          </cell>
          <cell r="J574">
            <v>1</v>
          </cell>
          <cell r="K574">
            <v>0.1</v>
          </cell>
        </row>
        <row r="575">
          <cell r="B575" t="str">
            <v>02CD11_20</v>
          </cell>
          <cell r="C575" t="str">
            <v>02CD11E186_10</v>
          </cell>
          <cell r="D575" t="str">
            <v>E186</v>
          </cell>
          <cell r="E575" t="str">
            <v>SEGURIDAD EN ALCALDIAS</v>
          </cell>
          <cell r="F575" t="str">
            <v>Generación de opiniones técnicas de riesgo y avisos de riesgo, para salvaguardar la vida de la población.</v>
          </cell>
          <cell r="G575">
            <v>0.25</v>
          </cell>
          <cell r="H575">
            <v>0.5</v>
          </cell>
          <cell r="I575">
            <v>0.75</v>
          </cell>
          <cell r="J575">
            <v>1</v>
          </cell>
          <cell r="K575">
            <v>0.1</v>
          </cell>
        </row>
        <row r="576">
          <cell r="B576" t="str">
            <v>02CD11_21</v>
          </cell>
          <cell r="C576" t="str">
            <v>02CD11E187_1</v>
          </cell>
          <cell r="D576" t="str">
            <v>E187</v>
          </cell>
          <cell r="E576" t="str">
            <v>SERVICIOS PUBLICOS</v>
          </cell>
          <cell r="F576" t="str">
            <v>Recolección de residuos sólidos (domiciliarios, mercados públicos, papeleras, heces caninas, emergencias urbanas)</v>
          </cell>
          <cell r="G576">
            <v>0.15</v>
          </cell>
          <cell r="H576">
            <v>0.4</v>
          </cell>
          <cell r="I576">
            <v>0.7</v>
          </cell>
          <cell r="J576">
            <v>1</v>
          </cell>
          <cell r="K576">
            <v>0.12</v>
          </cell>
        </row>
        <row r="577">
          <cell r="B577" t="str">
            <v>02CD11_22</v>
          </cell>
          <cell r="C577" t="str">
            <v>02CD11E187_2</v>
          </cell>
          <cell r="D577" t="str">
            <v>E187</v>
          </cell>
          <cell r="E577" t="str">
            <v>SERVICIOS PUBLICOS</v>
          </cell>
          <cell r="F577" t="str">
            <v>Barrido( manual y mecánico)</v>
          </cell>
          <cell r="G577">
            <v>0.15</v>
          </cell>
          <cell r="H577">
            <v>0.4</v>
          </cell>
          <cell r="I577">
            <v>0.7</v>
          </cell>
          <cell r="J577">
            <v>1</v>
          </cell>
          <cell r="K577">
            <v>0.11</v>
          </cell>
        </row>
        <row r="578">
          <cell r="B578" t="str">
            <v>02CD11_23</v>
          </cell>
          <cell r="C578" t="str">
            <v>02CD11E187_3</v>
          </cell>
          <cell r="D578" t="str">
            <v>E187</v>
          </cell>
          <cell r="E578" t="str">
            <v>SERVICIOS PUBLICOS</v>
          </cell>
          <cell r="F578" t="str">
            <v>Limpieza y lavado urbano del espacio publico</v>
          </cell>
          <cell r="G578">
            <v>0.15</v>
          </cell>
          <cell r="H578">
            <v>0.4</v>
          </cell>
          <cell r="I578">
            <v>0.7</v>
          </cell>
          <cell r="J578">
            <v>1</v>
          </cell>
          <cell r="K578">
            <v>0.11</v>
          </cell>
        </row>
        <row r="579">
          <cell r="B579" t="str">
            <v>02CD11_24</v>
          </cell>
          <cell r="C579" t="str">
            <v>02CD11E187_4</v>
          </cell>
          <cell r="D579" t="str">
            <v>E187</v>
          </cell>
          <cell r="E579" t="str">
            <v>SERVICIOS PUBLICOS</v>
          </cell>
          <cell r="F579" t="str">
            <v>Recolección tiraderos en vía publica a través de servicio tecolote y colocación de contenedores.</v>
          </cell>
          <cell r="G579">
            <v>0.15</v>
          </cell>
          <cell r="H579">
            <v>0.4</v>
          </cell>
          <cell r="I579">
            <v>0.7</v>
          </cell>
          <cell r="J579">
            <v>1</v>
          </cell>
          <cell r="K579">
            <v>0.11</v>
          </cell>
        </row>
        <row r="580">
          <cell r="B580" t="str">
            <v>02CD11_25</v>
          </cell>
          <cell r="C580" t="str">
            <v>02CD11E187_5</v>
          </cell>
          <cell r="D580" t="str">
            <v>E187</v>
          </cell>
          <cell r="E580" t="str">
            <v>SERVICIOS PUBLICOS</v>
          </cell>
          <cell r="F580" t="str">
            <v>Mantenimiento y rehabilitación de la infraestructura del Alumbrado Público de vías secundarias.</v>
          </cell>
          <cell r="G580">
            <v>0.15</v>
          </cell>
          <cell r="H580">
            <v>0.4</v>
          </cell>
          <cell r="I580">
            <v>0.7</v>
          </cell>
          <cell r="J580">
            <v>1</v>
          </cell>
          <cell r="K580">
            <v>0.11</v>
          </cell>
        </row>
        <row r="581">
          <cell r="B581" t="str">
            <v>02CD11_26</v>
          </cell>
          <cell r="C581" t="str">
            <v>02CD11E187_6</v>
          </cell>
          <cell r="D581" t="str">
            <v>E187</v>
          </cell>
          <cell r="E581" t="str">
            <v>SERVICIOS PUBLICOS</v>
          </cell>
          <cell r="F581" t="str">
            <v>Mantenimiento preventivo y correctivo integral a parques, jardines, camellones y sujetos forestales</v>
          </cell>
          <cell r="G581">
            <v>0.15</v>
          </cell>
          <cell r="H581">
            <v>0.4</v>
          </cell>
          <cell r="I581">
            <v>0.7</v>
          </cell>
          <cell r="J581">
            <v>1</v>
          </cell>
          <cell r="K581">
            <v>0.11</v>
          </cell>
        </row>
        <row r="582">
          <cell r="B582" t="str">
            <v>02CD11_27</v>
          </cell>
          <cell r="C582" t="str">
            <v>02CD11E187_7</v>
          </cell>
          <cell r="D582" t="str">
            <v>E187</v>
          </cell>
          <cell r="E582" t="str">
            <v>SERVICIOS PUBLICOS</v>
          </cell>
          <cell r="F582" t="str">
            <v>Mantenimiento de camellones</v>
          </cell>
          <cell r="G582">
            <v>0.15</v>
          </cell>
          <cell r="H582">
            <v>0.4</v>
          </cell>
          <cell r="I582">
            <v>0.7</v>
          </cell>
          <cell r="J582">
            <v>1</v>
          </cell>
          <cell r="K582">
            <v>0.11</v>
          </cell>
        </row>
        <row r="583">
          <cell r="B583" t="str">
            <v>02CD11_28</v>
          </cell>
          <cell r="C583" t="str">
            <v>02CD11E187_8</v>
          </cell>
          <cell r="D583" t="str">
            <v>E187</v>
          </cell>
          <cell r="E583" t="str">
            <v>SERVICIOS PUBLICOS</v>
          </cell>
          <cell r="F583" t="str">
            <v>Mantenimiento, conservación y rehabilitación en vialidades secundarias en la Alcaldía Miguel Hidalgo</v>
          </cell>
          <cell r="G583">
            <v>0.15</v>
          </cell>
          <cell r="H583">
            <v>0.4</v>
          </cell>
          <cell r="I583">
            <v>0.7</v>
          </cell>
          <cell r="J583">
            <v>1</v>
          </cell>
          <cell r="K583">
            <v>0.11</v>
          </cell>
        </row>
        <row r="584">
          <cell r="B584" t="str">
            <v>02CD11_29</v>
          </cell>
          <cell r="C584" t="str">
            <v>02CD11E187_9</v>
          </cell>
          <cell r="D584" t="str">
            <v>E187</v>
          </cell>
          <cell r="E584" t="str">
            <v>SERVICIOS PUBLICOS</v>
          </cell>
          <cell r="F584" t="str">
            <v>Mantenimiento, conservación y rehabilitación del señalamiento horizontal y vertical en vialidades secundarias de la demarcación.</v>
          </cell>
          <cell r="G584">
            <v>0.15</v>
          </cell>
          <cell r="H584">
            <v>0.4</v>
          </cell>
          <cell r="I584">
            <v>0.7</v>
          </cell>
          <cell r="J584">
            <v>1</v>
          </cell>
          <cell r="K584">
            <v>0.11</v>
          </cell>
        </row>
        <row r="585">
          <cell r="B585" t="str">
            <v>02CD11_30</v>
          </cell>
          <cell r="C585" t="str">
            <v>02CD11E188_1</v>
          </cell>
          <cell r="D585" t="str">
            <v>E188</v>
          </cell>
          <cell r="E585" t="str">
            <v>EDUCACION, CULTURA, DEPORTE Y RECREACION</v>
          </cell>
          <cell r="F585" t="str">
            <v>Actividades en conmemoración de las fechas más destacadas del calendario cívico y de la cultura general</v>
          </cell>
          <cell r="G585">
            <v>0.25</v>
          </cell>
          <cell r="H585">
            <v>0.5</v>
          </cell>
          <cell r="I585">
            <v>0.75</v>
          </cell>
          <cell r="J585">
            <v>1</v>
          </cell>
          <cell r="K585">
            <v>0.1</v>
          </cell>
        </row>
        <row r="586">
          <cell r="B586" t="str">
            <v>02CD11_31</v>
          </cell>
          <cell r="C586" t="str">
            <v>02CD11E188_2</v>
          </cell>
          <cell r="D586" t="str">
            <v>E188</v>
          </cell>
          <cell r="E586" t="str">
            <v>EDUCACION, CULTURA, DEPORTE Y RECREACION</v>
          </cell>
          <cell r="F586" t="str">
            <v>Eventos lúdicos, recreativos, holísticos y convivencia de vinculación con la Sociedad Civil dentro de las instalaciones deportivas adscritas a la Coordinación de Promoción Deportiva (22 eventos mensuales)</v>
          </cell>
          <cell r="G586">
            <v>0.25</v>
          </cell>
          <cell r="H586">
            <v>0.5</v>
          </cell>
          <cell r="I586">
            <v>0.75</v>
          </cell>
          <cell r="J586">
            <v>1</v>
          </cell>
          <cell r="K586">
            <v>0.1</v>
          </cell>
        </row>
        <row r="587">
          <cell r="B587" t="str">
            <v>02CD11_32</v>
          </cell>
          <cell r="C587" t="str">
            <v>02CD11E188_3</v>
          </cell>
          <cell r="D587" t="str">
            <v>E188</v>
          </cell>
          <cell r="E587" t="str">
            <v>EDUCACION, CULTURA, DEPORTE Y RECREACION</v>
          </cell>
          <cell r="F587" t="str">
            <v>Curso de verano en las instalaciones deportivas de la Alcaldía</v>
          </cell>
          <cell r="G587">
            <v>0.25</v>
          </cell>
          <cell r="H587">
            <v>0.5</v>
          </cell>
          <cell r="I587">
            <v>0.75</v>
          </cell>
          <cell r="J587">
            <v>1</v>
          </cell>
          <cell r="K587">
            <v>0.1</v>
          </cell>
        </row>
        <row r="588">
          <cell r="B588" t="str">
            <v>02CD11_33</v>
          </cell>
          <cell r="C588" t="str">
            <v>02CD11E188_4</v>
          </cell>
          <cell r="D588" t="str">
            <v>E188</v>
          </cell>
          <cell r="E588" t="str">
            <v>EDUCACION, CULTURA, DEPORTE Y RECREACION</v>
          </cell>
          <cell r="F588" t="str">
            <v>Convivencias Atléticas en vía publica (1 carrera bimestral)</v>
          </cell>
          <cell r="G588">
            <v>0.25</v>
          </cell>
          <cell r="H588">
            <v>0.5</v>
          </cell>
          <cell r="I588">
            <v>0.75</v>
          </cell>
          <cell r="J588">
            <v>1</v>
          </cell>
          <cell r="K588">
            <v>0.1</v>
          </cell>
        </row>
        <row r="589">
          <cell r="B589" t="str">
            <v>02CD11_34</v>
          </cell>
          <cell r="C589" t="str">
            <v>02CD11E188_5</v>
          </cell>
          <cell r="D589" t="str">
            <v>E188</v>
          </cell>
          <cell r="E589" t="str">
            <v>EDUCACION, CULTURA, DEPORTE Y RECREACION</v>
          </cell>
          <cell r="F589" t="str">
            <v>Convivencia de futbol en vía publica arma tu reta (1 evento mensual)</v>
          </cell>
          <cell r="G589">
            <v>0.25</v>
          </cell>
          <cell r="H589">
            <v>0.5</v>
          </cell>
          <cell r="I589">
            <v>0.75</v>
          </cell>
          <cell r="J589">
            <v>1</v>
          </cell>
          <cell r="K589">
            <v>0.1</v>
          </cell>
        </row>
        <row r="590">
          <cell r="B590" t="str">
            <v>02CD11_35</v>
          </cell>
          <cell r="C590" t="str">
            <v>02CD11E188_6</v>
          </cell>
          <cell r="D590" t="str">
            <v>E188</v>
          </cell>
          <cell r="E590" t="str">
            <v>EDUCACION, CULTURA, DEPORTE Y RECREACION</v>
          </cell>
          <cell r="F590" t="str">
            <v>Promoción del deporte mediante eventos tales como: Exhibiciones deportivas en escuelas de la demarcación, Jornadas de Detección de Talentos, Competencias eliminatorias internas rumbo a Juegos de la Ciudad de México, Juegos Populares, Encuentro Indígena y Juegos Tradicionales y Autóctonos, Competencia eliminatoria interna de los trabajadores de la Alcaldía, tercera edad, comunidad LGBTQ+ y sector de educación básica y media superior, Promoción de Boxeo "Del regreso al Barrio, Encuentros de Luchas Asociadas Luchando contra las calles, Torneo de Barrios Futbol, Voleibol y Basquetbol, Liga intra escuelas técnico deportivas de verano y de invierno, Encuentros de preparación de Equipos Representativos Copa MH, Capacitación Deportiva para entrenadores, Clínicas Deportivas para Equipos Representativos.</v>
          </cell>
          <cell r="G590">
            <v>0.25</v>
          </cell>
          <cell r="H590">
            <v>0.5</v>
          </cell>
          <cell r="I590">
            <v>0.75</v>
          </cell>
          <cell r="J590">
            <v>1</v>
          </cell>
          <cell r="K590">
            <v>0.1</v>
          </cell>
        </row>
        <row r="591">
          <cell r="B591" t="str">
            <v>02CD11_36</v>
          </cell>
          <cell r="C591" t="str">
            <v>02CD11E188_7</v>
          </cell>
          <cell r="D591" t="str">
            <v>E188</v>
          </cell>
          <cell r="E591" t="str">
            <v>EDUCACION, CULTURA, DEPORTE Y RECREACION</v>
          </cell>
          <cell r="F591" t="str">
            <v>Entrega de becas a promotores deportivos</v>
          </cell>
          <cell r="G591">
            <v>0.25</v>
          </cell>
          <cell r="H591">
            <v>0.5</v>
          </cell>
          <cell r="I591">
            <v>0.75</v>
          </cell>
          <cell r="J591">
            <v>1</v>
          </cell>
          <cell r="K591">
            <v>0.1</v>
          </cell>
        </row>
        <row r="592">
          <cell r="B592" t="str">
            <v>02CD11_37</v>
          </cell>
          <cell r="C592" t="str">
            <v>02CD11E188_8</v>
          </cell>
          <cell r="D592" t="str">
            <v>E188</v>
          </cell>
          <cell r="E592" t="str">
            <v>EDUCACION, CULTURA, DEPORTE Y RECREACION</v>
          </cell>
          <cell r="F592" t="str">
            <v>Realización de actividades lúdicas, recreativas, deportivas y deportivas por parte de los promotores deportivos</v>
          </cell>
          <cell r="G592">
            <v>0.25</v>
          </cell>
          <cell r="H592">
            <v>0.5</v>
          </cell>
          <cell r="I592">
            <v>0.75</v>
          </cell>
          <cell r="J592">
            <v>1</v>
          </cell>
          <cell r="K592">
            <v>0.3</v>
          </cell>
        </row>
        <row r="593">
          <cell r="B593" t="str">
            <v>02CD11_38</v>
          </cell>
          <cell r="C593" t="str">
            <v>02CD11E189_1</v>
          </cell>
          <cell r="D593" t="str">
            <v>E189</v>
          </cell>
          <cell r="E593" t="str">
            <v>SERVICIOS DE SALUD EN ALCALDIAS</v>
          </cell>
          <cell r="F593" t="str">
            <v>Brindar a la ciudadanía servicios de medicina general y de salud preventiva en jornadas de salud</v>
          </cell>
          <cell r="G593">
            <v>0.1</v>
          </cell>
          <cell r="H593">
            <v>0.4</v>
          </cell>
          <cell r="I593">
            <v>0.8</v>
          </cell>
          <cell r="J593">
            <v>1</v>
          </cell>
          <cell r="K593">
            <v>1</v>
          </cell>
        </row>
        <row r="594">
          <cell r="B594" t="str">
            <v>02CD11_39</v>
          </cell>
          <cell r="C594" t="str">
            <v>02CD11E190_1</v>
          </cell>
          <cell r="D594" t="str">
            <v>E190</v>
          </cell>
          <cell r="E594" t="str">
            <v>SERVICIOS DE ATENCION ANIMAL</v>
          </cell>
          <cell r="F594" t="str">
            <v>Servicio integral de veterinaria</v>
          </cell>
          <cell r="G594">
            <v>0.15</v>
          </cell>
          <cell r="H594">
            <v>0.4</v>
          </cell>
          <cell r="I594">
            <v>0.75</v>
          </cell>
          <cell r="J594">
            <v>1</v>
          </cell>
          <cell r="K594">
            <v>0.4</v>
          </cell>
        </row>
        <row r="595">
          <cell r="B595" t="str">
            <v>02CD11_40</v>
          </cell>
          <cell r="C595" t="str">
            <v>02CD11E190_2</v>
          </cell>
          <cell r="D595" t="str">
            <v>E190</v>
          </cell>
          <cell r="E595" t="str">
            <v>SERVICIOS DE ATENCION ANIMAL</v>
          </cell>
          <cell r="F595" t="str">
            <v>Platicas en el Aviario Abraham Lincoln</v>
          </cell>
          <cell r="G595">
            <v>0.15</v>
          </cell>
          <cell r="H595">
            <v>0.4</v>
          </cell>
          <cell r="I595">
            <v>0.75</v>
          </cell>
          <cell r="J595">
            <v>1</v>
          </cell>
          <cell r="K595">
            <v>0.3</v>
          </cell>
        </row>
        <row r="596">
          <cell r="B596" t="str">
            <v>02CD11_41</v>
          </cell>
          <cell r="C596" t="str">
            <v>02CD11E190_3</v>
          </cell>
          <cell r="D596" t="str">
            <v>E190</v>
          </cell>
          <cell r="E596" t="str">
            <v>SERVICIOS DE ATENCION ANIMAL</v>
          </cell>
          <cell r="F596" t="str">
            <v>Unidad móvil de vacunación y esterilización</v>
          </cell>
          <cell r="G596">
            <v>0.15</v>
          </cell>
          <cell r="H596">
            <v>0.4</v>
          </cell>
          <cell r="I596">
            <v>0.75</v>
          </cell>
          <cell r="J596">
            <v>1</v>
          </cell>
          <cell r="K596">
            <v>0.3</v>
          </cell>
        </row>
        <row r="597">
          <cell r="B597" t="str">
            <v>02CD11_42</v>
          </cell>
          <cell r="C597" t="str">
            <v>02CD11E198_1</v>
          </cell>
          <cell r="D597" t="str">
            <v>E198</v>
          </cell>
          <cell r="E597" t="str">
            <v>SERVICIOS DE CUIDADO INFANTIL</v>
          </cell>
          <cell r="F597" t="str">
            <v>Entrega de alimentos a niñas y niños en CENDI</v>
          </cell>
          <cell r="G597">
            <v>0.25</v>
          </cell>
          <cell r="H597">
            <v>0.5</v>
          </cell>
          <cell r="I597">
            <v>0.75</v>
          </cell>
          <cell r="J597">
            <v>1</v>
          </cell>
          <cell r="K597">
            <v>0.5</v>
          </cell>
        </row>
        <row r="598">
          <cell r="B598" t="str">
            <v>02CD11_43</v>
          </cell>
          <cell r="C598" t="str">
            <v>02CD11E198_2</v>
          </cell>
          <cell r="D598" t="str">
            <v>E198</v>
          </cell>
          <cell r="E598" t="str">
            <v>SERVICIOS DE CUIDADO INFANTIL</v>
          </cell>
          <cell r="F598" t="str">
            <v>Entrega de apoyos económicos a niñas y niños en CENDI</v>
          </cell>
          <cell r="G598">
            <v>0.25</v>
          </cell>
          <cell r="H598">
            <v>0.5</v>
          </cell>
          <cell r="I598">
            <v>0.75</v>
          </cell>
          <cell r="J598">
            <v>1</v>
          </cell>
          <cell r="K598">
            <v>0.5</v>
          </cell>
        </row>
        <row r="599">
          <cell r="B599" t="str">
            <v>02CD11_44</v>
          </cell>
          <cell r="C599" t="str">
            <v>02CD11F037_1</v>
          </cell>
          <cell r="D599" t="str">
            <v>F037</v>
          </cell>
          <cell r="E599" t="str">
            <v>TURISMO, EMPLEO Y FOMENTO ECONOMICO</v>
          </cell>
          <cell r="F599" t="str">
            <v>Vinculación laboral mediante la bolsa de empleo</v>
          </cell>
          <cell r="G599">
            <v>0.1</v>
          </cell>
          <cell r="H599">
            <v>0.25</v>
          </cell>
          <cell r="I599">
            <v>0.5</v>
          </cell>
          <cell r="J599">
            <v>1</v>
          </cell>
          <cell r="K599">
            <v>0.16</v>
          </cell>
        </row>
        <row r="600">
          <cell r="B600" t="str">
            <v>02CD11_45</v>
          </cell>
          <cell r="C600" t="str">
            <v>02CD11F037_2</v>
          </cell>
          <cell r="D600" t="str">
            <v>F037</v>
          </cell>
          <cell r="E600" t="str">
            <v>TURISMO, EMPLEO Y FOMENTO ECONOMICO</v>
          </cell>
          <cell r="F600" t="str">
            <v>Realización de ferias de empleo</v>
          </cell>
          <cell r="G600">
            <v>0.1</v>
          </cell>
          <cell r="H600">
            <v>0.25</v>
          </cell>
          <cell r="I600">
            <v>0.5</v>
          </cell>
          <cell r="J600">
            <v>1</v>
          </cell>
          <cell r="K600">
            <v>0.16</v>
          </cell>
        </row>
        <row r="601">
          <cell r="B601" t="str">
            <v>02CD11_46</v>
          </cell>
          <cell r="C601" t="str">
            <v>02CD11F037_3</v>
          </cell>
          <cell r="D601" t="str">
            <v>F037</v>
          </cell>
          <cell r="E601" t="str">
            <v>TURISMO, EMPLEO Y FOMENTO ECONOMICO</v>
          </cell>
          <cell r="F601" t="str">
            <v>Capacitación y asesoría a posibles emprendedores</v>
          </cell>
          <cell r="G601">
            <v>0.1</v>
          </cell>
          <cell r="H601">
            <v>0.25</v>
          </cell>
          <cell r="I601">
            <v>0.5</v>
          </cell>
          <cell r="J601">
            <v>1</v>
          </cell>
          <cell r="K601">
            <v>0.16</v>
          </cell>
        </row>
        <row r="602">
          <cell r="B602" t="str">
            <v>02CD11_47</v>
          </cell>
          <cell r="C602" t="str">
            <v>02CD11F037_4</v>
          </cell>
          <cell r="D602" t="str">
            <v>F037</v>
          </cell>
          <cell r="E602" t="str">
            <v>TURISMO, EMPLEO Y FOMENTO ECONOMICO</v>
          </cell>
          <cell r="F602" t="str">
            <v>Capacitación y asesoría a emprendedores</v>
          </cell>
          <cell r="G602">
            <v>0.1</v>
          </cell>
          <cell r="H602">
            <v>0.25</v>
          </cell>
          <cell r="I602">
            <v>0.5</v>
          </cell>
          <cell r="J602">
            <v>1</v>
          </cell>
          <cell r="K602">
            <v>0.16</v>
          </cell>
        </row>
        <row r="603">
          <cell r="B603" t="str">
            <v>02CD11_48</v>
          </cell>
          <cell r="C603" t="str">
            <v>02CD11F037_5</v>
          </cell>
          <cell r="D603" t="str">
            <v>F037</v>
          </cell>
          <cell r="E603" t="str">
            <v>TURISMO, EMPLEO Y FOMENTO ECONOMICO</v>
          </cell>
          <cell r="F603" t="str">
            <v>Entrega de apoyos económicos</v>
          </cell>
          <cell r="G603">
            <v>0.1</v>
          </cell>
          <cell r="H603">
            <v>0.25</v>
          </cell>
          <cell r="I603">
            <v>0.5</v>
          </cell>
          <cell r="J603">
            <v>1</v>
          </cell>
          <cell r="K603">
            <v>0.2</v>
          </cell>
        </row>
        <row r="604">
          <cell r="B604" t="str">
            <v>02CD11_49</v>
          </cell>
          <cell r="C604" t="str">
            <v>02CD11F037_6</v>
          </cell>
          <cell r="D604" t="str">
            <v>F037</v>
          </cell>
          <cell r="E604" t="str">
            <v>TURISMO, EMPLEO Y FOMENTO ECONOMICO</v>
          </cell>
          <cell r="F604" t="str">
            <v>Impartición de capacitaciones en diversas materias</v>
          </cell>
          <cell r="G604">
            <v>0.1</v>
          </cell>
          <cell r="H604">
            <v>0.25</v>
          </cell>
          <cell r="I604">
            <v>0.5</v>
          </cell>
          <cell r="J604">
            <v>1</v>
          </cell>
          <cell r="K604">
            <v>0.16</v>
          </cell>
        </row>
        <row r="605">
          <cell r="B605" t="str">
            <v>02CD11_50</v>
          </cell>
          <cell r="C605" t="str">
            <v>02CD11K023_1</v>
          </cell>
          <cell r="D605" t="str">
            <v>K023</v>
          </cell>
          <cell r="E605" t="str">
            <v>INFRAESTRUCTURA URBANA</v>
          </cell>
          <cell r="F605" t="str">
            <v>Rehabilitación de Edificios Públicos de la Alcaldía Miguel Hidalgo</v>
          </cell>
          <cell r="G605">
            <v>0</v>
          </cell>
          <cell r="H605">
            <v>0.25</v>
          </cell>
          <cell r="I605">
            <v>0.6</v>
          </cell>
          <cell r="J605">
            <v>1</v>
          </cell>
          <cell r="K605">
            <v>0.5</v>
          </cell>
        </row>
        <row r="606">
          <cell r="B606" t="str">
            <v>02CD11_51</v>
          </cell>
          <cell r="C606" t="str">
            <v>02CD11K023_2</v>
          </cell>
          <cell r="D606" t="str">
            <v>K023</v>
          </cell>
          <cell r="E606" t="str">
            <v>INFRAESTRUCTURA URBANA</v>
          </cell>
          <cell r="F606" t="str">
            <v>Mejoramiento y rehabilitación de la infraestructura urbana de la Alcaldía Miguel Hidalgo</v>
          </cell>
          <cell r="G606">
            <v>0</v>
          </cell>
          <cell r="H606">
            <v>0.25</v>
          </cell>
          <cell r="I606">
            <v>0.6</v>
          </cell>
          <cell r="J606">
            <v>1</v>
          </cell>
          <cell r="K606">
            <v>0.5</v>
          </cell>
        </row>
        <row r="607">
          <cell r="B607" t="str">
            <v>02CD11_52</v>
          </cell>
          <cell r="C607" t="str">
            <v>02CD11K026_1</v>
          </cell>
          <cell r="D607" t="str">
            <v>K026</v>
          </cell>
          <cell r="E607" t="str">
            <v>INFRAESTRUCTURA DE AGUA POTABLE EN ALCALDIAS</v>
          </cell>
          <cell r="F607" t="str">
            <v>Reparación de fugas de agua potable</v>
          </cell>
          <cell r="G607">
            <v>0.2</v>
          </cell>
          <cell r="H607">
            <v>0.45</v>
          </cell>
          <cell r="I607">
            <v>0.7</v>
          </cell>
          <cell r="J607">
            <v>1</v>
          </cell>
          <cell r="K607">
            <v>0.25</v>
          </cell>
        </row>
        <row r="608">
          <cell r="B608" t="str">
            <v>02CD11_53</v>
          </cell>
          <cell r="C608" t="str">
            <v>02CD11K026_2</v>
          </cell>
          <cell r="D608" t="str">
            <v>K026</v>
          </cell>
          <cell r="E608" t="str">
            <v>INFRAESTRUCTURA DE AGUA POTABLE EN ALCALDIAS</v>
          </cell>
          <cell r="F608" t="str">
            <v>Atención a reportes por falta de agua potable</v>
          </cell>
          <cell r="G608">
            <v>0.2</v>
          </cell>
          <cell r="H608">
            <v>0.45</v>
          </cell>
          <cell r="I608">
            <v>0.7</v>
          </cell>
          <cell r="J608">
            <v>1</v>
          </cell>
          <cell r="K608">
            <v>0.25</v>
          </cell>
        </row>
        <row r="609">
          <cell r="B609" t="str">
            <v>02CD11_54</v>
          </cell>
          <cell r="C609" t="str">
            <v>02CD11K026_3</v>
          </cell>
          <cell r="D609" t="str">
            <v>K026</v>
          </cell>
          <cell r="E609" t="str">
            <v>INFRAESTRUCTURA DE AGUA POTABLE EN ALCALDIAS</v>
          </cell>
          <cell r="F609" t="str">
            <v>Suministro de agua potable en pipas</v>
          </cell>
          <cell r="G609">
            <v>0.2</v>
          </cell>
          <cell r="H609">
            <v>0.45</v>
          </cell>
          <cell r="I609">
            <v>0.7</v>
          </cell>
          <cell r="J609">
            <v>1</v>
          </cell>
          <cell r="K609">
            <v>0.25</v>
          </cell>
        </row>
        <row r="610">
          <cell r="B610" t="str">
            <v>02CD11_55</v>
          </cell>
          <cell r="C610" t="str">
            <v>02CD11K026_4</v>
          </cell>
          <cell r="D610" t="str">
            <v>K026</v>
          </cell>
          <cell r="E610" t="str">
            <v>INFRAESTRUCTURA DE AGUA POTABLE EN ALCALDIAS</v>
          </cell>
          <cell r="F610" t="str">
            <v>Revisión de toma de agua y/o medidor</v>
          </cell>
          <cell r="G610">
            <v>0.2</v>
          </cell>
          <cell r="H610">
            <v>0.45</v>
          </cell>
          <cell r="I610">
            <v>0.7</v>
          </cell>
          <cell r="J610">
            <v>1</v>
          </cell>
          <cell r="K610">
            <v>0.25</v>
          </cell>
        </row>
        <row r="611">
          <cell r="B611" t="str">
            <v>02CD11_56</v>
          </cell>
          <cell r="C611" t="str">
            <v>02CD11K027_1</v>
          </cell>
          <cell r="D611" t="str">
            <v>K027</v>
          </cell>
          <cell r="E611" t="str">
            <v>INFRAESTRUCTURA DE DRENAJE, ALCANTARILLADO Y SANEAMIENTO EN ALCALDIAS</v>
          </cell>
          <cell r="F611" t="str">
            <v>Rehabilitación de la infraestructura de drenaje</v>
          </cell>
          <cell r="G611">
            <v>0.08</v>
          </cell>
          <cell r="H611">
            <v>0.41</v>
          </cell>
          <cell r="I611">
            <v>0.89</v>
          </cell>
          <cell r="J611">
            <v>1</v>
          </cell>
          <cell r="K611">
            <v>0.25</v>
          </cell>
        </row>
        <row r="612">
          <cell r="B612" t="str">
            <v>02CD11_57</v>
          </cell>
          <cell r="C612" t="str">
            <v>02CD11K027_2</v>
          </cell>
          <cell r="D612" t="str">
            <v>K027</v>
          </cell>
          <cell r="E612" t="str">
            <v>INFRAESTRUCTURA DE DRENAJE, ALCANTARILLADO Y SANEAMIENTO EN ALCALDIAS</v>
          </cell>
          <cell r="F612" t="str">
            <v>Conservación y mantenimiento de la red secundaria de drenaje</v>
          </cell>
          <cell r="G612">
            <v>0.08</v>
          </cell>
          <cell r="H612">
            <v>0.41</v>
          </cell>
          <cell r="I612">
            <v>0.89</v>
          </cell>
          <cell r="J612">
            <v>1</v>
          </cell>
          <cell r="K612">
            <v>0.25</v>
          </cell>
        </row>
        <row r="613">
          <cell r="B613" t="str">
            <v>02CD11_58</v>
          </cell>
          <cell r="C613" t="str">
            <v>02CD11K027_3</v>
          </cell>
          <cell r="D613" t="str">
            <v>K027</v>
          </cell>
          <cell r="E613" t="str">
            <v>INFRAESTRUCTURA DE DRENAJE, ALCANTARILLADO Y SANEAMIENTO EN ALCALDIAS</v>
          </cell>
          <cell r="F613" t="str">
            <v>Desazolvar de la red secundaria de drenaje</v>
          </cell>
          <cell r="G613">
            <v>0.08</v>
          </cell>
          <cell r="H613">
            <v>0.41</v>
          </cell>
          <cell r="I613">
            <v>0.89</v>
          </cell>
          <cell r="J613">
            <v>1</v>
          </cell>
          <cell r="K613">
            <v>0.25</v>
          </cell>
        </row>
        <row r="614">
          <cell r="B614" t="str">
            <v>02CD11_59</v>
          </cell>
          <cell r="C614" t="str">
            <v>02CD11K027_4</v>
          </cell>
          <cell r="D614" t="str">
            <v>K027</v>
          </cell>
          <cell r="E614" t="str">
            <v>INFRAESTRUCTURA DE DRENAJE, ALCANTARILLADO Y SANEAMIENTO EN ALCALDIAS</v>
          </cell>
          <cell r="F614" t="str">
            <v>Mantenimiento a los accesorios como coladeras pluviales, pozos de visita, y rejillas de piso</v>
          </cell>
          <cell r="G614">
            <v>0.08</v>
          </cell>
          <cell r="H614">
            <v>0.41</v>
          </cell>
          <cell r="I614">
            <v>0.89</v>
          </cell>
          <cell r="J614">
            <v>1</v>
          </cell>
          <cell r="K614">
            <v>0.25</v>
          </cell>
        </row>
        <row r="615">
          <cell r="B615" t="str">
            <v>02CD11_60</v>
          </cell>
          <cell r="C615" t="str">
            <v>02CD11M001_1</v>
          </cell>
          <cell r="D615" t="str">
            <v>M001</v>
          </cell>
          <cell r="E615" t="str">
            <v>ACTIVIDADES DE APOYO ADMINISTRATIVO</v>
          </cell>
          <cell r="F615" t="str">
            <v>Proporcionar los insumos y herramientas necesarias a través de la adquisición de bienes y la contratación de servicios para atender la demanda y necesidades de la Alcaldía</v>
          </cell>
          <cell r="G615">
            <v>0.25</v>
          </cell>
          <cell r="H615">
            <v>0.5</v>
          </cell>
          <cell r="I615">
            <v>0.75</v>
          </cell>
          <cell r="J615">
            <v>1</v>
          </cell>
          <cell r="K615">
            <v>1</v>
          </cell>
        </row>
        <row r="616">
          <cell r="B616" t="str">
            <v>02CD11_61</v>
          </cell>
          <cell r="C616" t="str">
            <v>02CD11M002_1</v>
          </cell>
          <cell r="D616" t="str">
            <v>M002</v>
          </cell>
          <cell r="E616" t="str">
            <v>PROVISIONES PARA CONTINGENCIAS</v>
          </cell>
          <cell r="F616" t="str">
            <v>Atender las sentencias emitas por la autoridad competente</v>
          </cell>
          <cell r="G616">
            <v>0</v>
          </cell>
          <cell r="H616">
            <v>0.25</v>
          </cell>
          <cell r="I616">
            <v>0.5</v>
          </cell>
          <cell r="J616">
            <v>1</v>
          </cell>
          <cell r="K616">
            <v>1</v>
          </cell>
        </row>
        <row r="617">
          <cell r="B617" t="str">
            <v>02CD11_62</v>
          </cell>
          <cell r="C617" t="str">
            <v>02CD11N001_1</v>
          </cell>
          <cell r="D617" t="str">
            <v>N001</v>
          </cell>
          <cell r="E617" t="str">
            <v>CUMPLIMIENTO DE LOS PROGRAMAS DE PROTECCION CIVIL</v>
          </cell>
          <cell r="F617" t="str">
            <v>Capacitación para desarrollar una cultura de la prevención y resiliencia</v>
          </cell>
          <cell r="G617">
            <v>0.25</v>
          </cell>
          <cell r="H617">
            <v>0.45</v>
          </cell>
          <cell r="I617">
            <v>0.75</v>
          </cell>
          <cell r="J617">
            <v>1</v>
          </cell>
          <cell r="K617">
            <v>0.2</v>
          </cell>
        </row>
        <row r="618">
          <cell r="B618" t="str">
            <v>02CD11_63</v>
          </cell>
          <cell r="C618" t="str">
            <v>02CD11N001_2</v>
          </cell>
          <cell r="D618" t="str">
            <v>N001</v>
          </cell>
          <cell r="E618" t="str">
            <v>CUMPLIMIENTO DE LOS PROGRAMAS DE PROTECCION CIVIL</v>
          </cell>
          <cell r="F618" t="str">
            <v>Actualización mensual del Atlas de Riesgo</v>
          </cell>
          <cell r="G618">
            <v>0.25</v>
          </cell>
          <cell r="H618">
            <v>0.45</v>
          </cell>
          <cell r="I618">
            <v>0.75</v>
          </cell>
          <cell r="J618">
            <v>1</v>
          </cell>
          <cell r="K618">
            <v>0.2</v>
          </cell>
        </row>
        <row r="619">
          <cell r="B619" t="str">
            <v>02CD11_64</v>
          </cell>
          <cell r="C619" t="str">
            <v>02CD11N001_3</v>
          </cell>
          <cell r="D619" t="str">
            <v>N001</v>
          </cell>
          <cell r="E619" t="str">
            <v>CUMPLIMIENTO DE LOS PROGRAMAS DE PROTECCION CIVIL</v>
          </cell>
          <cell r="F619" t="str">
            <v>Generar Opiniones Técnicas de Riesgos para informar a la población sobre condiciones de riesgo y su respectiva mitigación</v>
          </cell>
          <cell r="G619">
            <v>0.25</v>
          </cell>
          <cell r="H619">
            <v>0.45</v>
          </cell>
          <cell r="I619">
            <v>0.75</v>
          </cell>
          <cell r="J619">
            <v>1</v>
          </cell>
          <cell r="K619">
            <v>0.2</v>
          </cell>
        </row>
        <row r="620">
          <cell r="B620" t="str">
            <v>02CD11_65</v>
          </cell>
          <cell r="C620" t="str">
            <v>02CD11N001_4</v>
          </cell>
          <cell r="D620" t="str">
            <v>N001</v>
          </cell>
          <cell r="E620" t="str">
            <v>CUMPLIMIENTO DE LOS PROGRAMAS DE PROTECCION CIVIL</v>
          </cell>
          <cell r="F620" t="str">
            <v>Generar Avisos de Riesgos para informar de forma inmediata a la población sobre condiciones de Alto Riesgo</v>
          </cell>
          <cell r="G620">
            <v>0.25</v>
          </cell>
          <cell r="H620">
            <v>0.45</v>
          </cell>
          <cell r="I620">
            <v>0.75</v>
          </cell>
          <cell r="J620">
            <v>1</v>
          </cell>
          <cell r="K620">
            <v>0.2</v>
          </cell>
        </row>
        <row r="621">
          <cell r="B621" t="str">
            <v>02CD11_66</v>
          </cell>
          <cell r="C621" t="str">
            <v>02CD11N001_5</v>
          </cell>
          <cell r="D621" t="str">
            <v>N001</v>
          </cell>
          <cell r="E621" t="str">
            <v>CUMPLIMIENTO DE LOS PROGRAMAS DE PROTECCION CIVIL</v>
          </cell>
          <cell r="F621" t="str">
            <v>Asesorar y elaborar Programas de Protección Civil (especiales, estacionales e internos)</v>
          </cell>
          <cell r="G621">
            <v>0.25</v>
          </cell>
          <cell r="H621">
            <v>0.45</v>
          </cell>
          <cell r="I621">
            <v>0.75</v>
          </cell>
          <cell r="J621">
            <v>1</v>
          </cell>
          <cell r="K621">
            <v>0.2</v>
          </cell>
        </row>
        <row r="622">
          <cell r="B622" t="str">
            <v>02CD11_67</v>
          </cell>
          <cell r="C622" t="str">
            <v>02CD11R002_1</v>
          </cell>
          <cell r="D622" t="str">
            <v>R002</v>
          </cell>
          <cell r="E622" t="str">
            <v>PRESUPUESTO PARTICIPATIVO</v>
          </cell>
          <cell r="F622" t="str">
            <v>Dictaminación de proyectos y Asambleas vecinales</v>
          </cell>
          <cell r="G622">
            <v>0.1</v>
          </cell>
          <cell r="H622">
            <v>0.4</v>
          </cell>
          <cell r="I622">
            <v>0.7</v>
          </cell>
          <cell r="J622">
            <v>1</v>
          </cell>
          <cell r="K622">
            <v>0.5</v>
          </cell>
        </row>
        <row r="623">
          <cell r="B623" t="str">
            <v>02CD11_68</v>
          </cell>
          <cell r="C623" t="str">
            <v>02CD11R002_2</v>
          </cell>
          <cell r="D623" t="str">
            <v>R002</v>
          </cell>
          <cell r="E623" t="str">
            <v>PRESUPUESTO PARTICIPATIVO</v>
          </cell>
          <cell r="F623" t="str">
            <v>Realización y Seguimiento a los proyectos</v>
          </cell>
          <cell r="G623">
            <v>0.1</v>
          </cell>
          <cell r="H623">
            <v>0.4</v>
          </cell>
          <cell r="I623">
            <v>0.7</v>
          </cell>
          <cell r="J623">
            <v>1</v>
          </cell>
          <cell r="K623">
            <v>0.5</v>
          </cell>
        </row>
        <row r="624">
          <cell r="B624" t="str">
            <v>02CD11_69</v>
          </cell>
          <cell r="C624" t="str">
            <v>02CD11S229_1</v>
          </cell>
          <cell r="D624" t="str">
            <v>S229</v>
          </cell>
          <cell r="E624" t="str">
            <v>APOYO PARA EL DESARROLLO INTEGRAL DE LA MUJER</v>
          </cell>
          <cell r="F624" t="str">
            <v>Acompañamiento legal</v>
          </cell>
          <cell r="G624">
            <v>0</v>
          </cell>
          <cell r="H624">
            <v>0.3</v>
          </cell>
          <cell r="I624">
            <v>0.65</v>
          </cell>
          <cell r="J624">
            <v>1</v>
          </cell>
          <cell r="K624">
            <v>0.1</v>
          </cell>
        </row>
        <row r="625">
          <cell r="B625" t="str">
            <v>02CD11_70</v>
          </cell>
          <cell r="C625" t="str">
            <v>02CD11S229_2</v>
          </cell>
          <cell r="D625" t="str">
            <v>S229</v>
          </cell>
          <cell r="E625" t="str">
            <v>APOYO PARA EL DESARROLLO INTEGRAL DE LA MUJER</v>
          </cell>
          <cell r="F625" t="str">
            <v>Acampamiento psicológico</v>
          </cell>
          <cell r="G625">
            <v>0</v>
          </cell>
          <cell r="H625">
            <v>0.3</v>
          </cell>
          <cell r="I625">
            <v>0.65</v>
          </cell>
          <cell r="J625">
            <v>1</v>
          </cell>
          <cell r="K625">
            <v>0.1</v>
          </cell>
        </row>
        <row r="626">
          <cell r="B626" t="str">
            <v>02CD11_71</v>
          </cell>
          <cell r="C626" t="str">
            <v>02CD11S229_3</v>
          </cell>
          <cell r="D626" t="str">
            <v>S229</v>
          </cell>
          <cell r="E626" t="str">
            <v>APOYO PARA EL DESARROLLO INTEGRAL DE LA MUJER</v>
          </cell>
          <cell r="F626" t="str">
            <v>Apoyos económicos entregados</v>
          </cell>
          <cell r="G626">
            <v>0</v>
          </cell>
          <cell r="H626">
            <v>0.3</v>
          </cell>
          <cell r="I626">
            <v>0.65</v>
          </cell>
          <cell r="J626">
            <v>1</v>
          </cell>
          <cell r="K626">
            <v>0.1</v>
          </cell>
        </row>
        <row r="627">
          <cell r="B627" t="str">
            <v>02CD11_72</v>
          </cell>
          <cell r="C627" t="str">
            <v>02CD11S229_4</v>
          </cell>
          <cell r="D627" t="str">
            <v>S229</v>
          </cell>
          <cell r="E627" t="str">
            <v>APOYO PARA EL DESARROLLO INTEGRAL DE LA MUJER</v>
          </cell>
          <cell r="F627" t="str">
            <v>Feria para el ejercicio de los derechos de las mujeres MH FEM</v>
          </cell>
          <cell r="G627">
            <v>0</v>
          </cell>
          <cell r="H627">
            <v>0.3</v>
          </cell>
          <cell r="I627">
            <v>0.65</v>
          </cell>
          <cell r="J627">
            <v>1</v>
          </cell>
          <cell r="K627">
            <v>0.1</v>
          </cell>
        </row>
        <row r="628">
          <cell r="B628" t="str">
            <v>02CD11_73</v>
          </cell>
          <cell r="C628" t="str">
            <v>02CD11S229_5</v>
          </cell>
          <cell r="D628" t="str">
            <v>S229</v>
          </cell>
          <cell r="E628" t="str">
            <v>APOYO PARA EL DESARROLLO INTEGRAL DE LA MUJER</v>
          </cell>
          <cell r="F628" t="str">
            <v>Realización de jornadas de información MH FEM en tu colonia</v>
          </cell>
          <cell r="G628">
            <v>0</v>
          </cell>
          <cell r="H628">
            <v>0.3</v>
          </cell>
          <cell r="I628">
            <v>0.65</v>
          </cell>
          <cell r="J628">
            <v>1</v>
          </cell>
          <cell r="K628">
            <v>0.1</v>
          </cell>
        </row>
        <row r="629">
          <cell r="B629" t="str">
            <v>02CD11_74</v>
          </cell>
          <cell r="C629" t="str">
            <v>02CD11S229_6</v>
          </cell>
          <cell r="D629" t="str">
            <v>S229</v>
          </cell>
          <cell r="E629" t="str">
            <v>APOYO PARA EL DESARROLLO INTEGRAL DE LA MUJER</v>
          </cell>
          <cell r="F629" t="str">
            <v>Instalación de puntos violeta</v>
          </cell>
          <cell r="G629">
            <v>0</v>
          </cell>
          <cell r="H629">
            <v>0.3</v>
          </cell>
          <cell r="I629">
            <v>0.65</v>
          </cell>
          <cell r="J629">
            <v>1</v>
          </cell>
          <cell r="K629">
            <v>0.1</v>
          </cell>
        </row>
        <row r="630">
          <cell r="B630" t="str">
            <v>02CD11_75</v>
          </cell>
          <cell r="C630" t="str">
            <v>02CD11S229_7</v>
          </cell>
          <cell r="D630" t="str">
            <v>S229</v>
          </cell>
          <cell r="E630" t="str">
            <v>APOYO PARA EL DESARROLLO INTEGRAL DE LA MUJER</v>
          </cell>
          <cell r="F630" t="str">
            <v>Capacitación a servidores públicos en atención con perspectiva de género y derechos humanos</v>
          </cell>
          <cell r="G630">
            <v>0</v>
          </cell>
          <cell r="H630">
            <v>0.3</v>
          </cell>
          <cell r="I630">
            <v>0.65</v>
          </cell>
          <cell r="J630">
            <v>1</v>
          </cell>
          <cell r="K630">
            <v>0.1</v>
          </cell>
        </row>
        <row r="631">
          <cell r="B631" t="str">
            <v>02CD11_76</v>
          </cell>
          <cell r="C631" t="str">
            <v>02CD11S229_8</v>
          </cell>
          <cell r="D631" t="str">
            <v>S229</v>
          </cell>
          <cell r="E631" t="str">
            <v>APOYO PARA EL DESARROLLO INTEGRAL DE LA MUJER</v>
          </cell>
          <cell r="F631" t="str">
            <v>Publicación de convocatoria</v>
          </cell>
          <cell r="G631">
            <v>0</v>
          </cell>
          <cell r="H631">
            <v>0.3</v>
          </cell>
          <cell r="I631">
            <v>0.65</v>
          </cell>
          <cell r="J631">
            <v>1</v>
          </cell>
          <cell r="K631">
            <v>0.1</v>
          </cell>
        </row>
        <row r="632">
          <cell r="B632" t="str">
            <v>02CD11_77</v>
          </cell>
          <cell r="C632" t="str">
            <v>02CD11S229_9</v>
          </cell>
          <cell r="D632" t="str">
            <v>S229</v>
          </cell>
          <cell r="E632" t="str">
            <v>APOYO PARA EL DESARROLLO INTEGRAL DE LA MUJER</v>
          </cell>
          <cell r="F632" t="str">
            <v>Selección de beneficiarios</v>
          </cell>
          <cell r="G632">
            <v>0</v>
          </cell>
          <cell r="H632">
            <v>0.3</v>
          </cell>
          <cell r="I632">
            <v>0.65</v>
          </cell>
          <cell r="J632">
            <v>1</v>
          </cell>
          <cell r="K632">
            <v>0.1</v>
          </cell>
        </row>
        <row r="633">
          <cell r="B633" t="str">
            <v>02CD11_78</v>
          </cell>
          <cell r="C633" t="str">
            <v>02CD11S229_10</v>
          </cell>
          <cell r="D633" t="str">
            <v>S229</v>
          </cell>
          <cell r="E633" t="str">
            <v>APOYO PARA EL DESARROLLO INTEGRAL DE LA MUJER</v>
          </cell>
          <cell r="F633" t="str">
            <v>Entrega de ayuda económica a 2, 600 beneficiarias</v>
          </cell>
          <cell r="G633">
            <v>0</v>
          </cell>
          <cell r="H633">
            <v>0.3</v>
          </cell>
          <cell r="I633">
            <v>0.65</v>
          </cell>
          <cell r="J633">
            <v>1</v>
          </cell>
          <cell r="K633">
            <v>0.1</v>
          </cell>
        </row>
        <row r="634">
          <cell r="B634" t="str">
            <v>02CD11_79</v>
          </cell>
          <cell r="C634" t="str">
            <v>02CD11S233_1</v>
          </cell>
          <cell r="D634" t="str">
            <v>S233</v>
          </cell>
          <cell r="E634" t="str">
            <v>APOYO DE ALIMENTACION Y REFUGIO PARA PERSONAS VULNERABLES</v>
          </cell>
          <cell r="F634" t="str">
            <v>Entrega de apoyo económico a los operadores de los comedores</v>
          </cell>
          <cell r="G634">
            <v>0</v>
          </cell>
          <cell r="H634">
            <v>0.3</v>
          </cell>
          <cell r="I634">
            <v>0.65</v>
          </cell>
          <cell r="J634">
            <v>1</v>
          </cell>
          <cell r="K634">
            <v>0.25</v>
          </cell>
        </row>
        <row r="635">
          <cell r="B635" t="str">
            <v>02CD11_80</v>
          </cell>
          <cell r="C635" t="str">
            <v>02CD11S233_2</v>
          </cell>
          <cell r="D635" t="str">
            <v>S233</v>
          </cell>
          <cell r="E635" t="str">
            <v>APOYO DE ALIMENTACION Y REFUGIO PARA PERSONAS VULNERABLES</v>
          </cell>
          <cell r="F635" t="str">
            <v>Entrega de electrodomésticos</v>
          </cell>
          <cell r="G635">
            <v>0</v>
          </cell>
          <cell r="H635">
            <v>0.3</v>
          </cell>
          <cell r="I635">
            <v>0.65</v>
          </cell>
          <cell r="J635">
            <v>1</v>
          </cell>
          <cell r="K635">
            <v>0.25</v>
          </cell>
        </row>
        <row r="636">
          <cell r="B636" t="str">
            <v>02CD11_81</v>
          </cell>
          <cell r="C636" t="str">
            <v>02CD11S233_3</v>
          </cell>
          <cell r="D636" t="str">
            <v>S233</v>
          </cell>
          <cell r="E636" t="str">
            <v>APOYO DE ALIMENTACION Y REFUGIO PARA PERSONAS VULNERABLES</v>
          </cell>
          <cell r="F636" t="str">
            <v>Entrega de insumos</v>
          </cell>
          <cell r="G636">
            <v>0</v>
          </cell>
          <cell r="H636">
            <v>0.3</v>
          </cell>
          <cell r="I636">
            <v>0.65</v>
          </cell>
          <cell r="J636">
            <v>1</v>
          </cell>
          <cell r="K636">
            <v>0.25</v>
          </cell>
        </row>
        <row r="637">
          <cell r="B637" t="str">
            <v>02CD11_82</v>
          </cell>
          <cell r="C637" t="str">
            <v>02CD11S233_4</v>
          </cell>
          <cell r="D637" t="str">
            <v>S233</v>
          </cell>
          <cell r="E637" t="str">
            <v>APOYO DE ALIMENTACION Y REFUGIO PARA PERSONAS VULNERABLES</v>
          </cell>
          <cell r="F637" t="str">
            <v>Entrega de alimentos</v>
          </cell>
          <cell r="G637">
            <v>0</v>
          </cell>
          <cell r="H637">
            <v>0.3</v>
          </cell>
          <cell r="I637">
            <v>0.65</v>
          </cell>
          <cell r="J637">
            <v>1</v>
          </cell>
          <cell r="K637">
            <v>0.25</v>
          </cell>
        </row>
        <row r="638">
          <cell r="B638" t="str">
            <v>02CD12_1</v>
          </cell>
          <cell r="C638" t="str">
            <v>02CD12E185_1</v>
          </cell>
          <cell r="D638" t="str">
            <v>E185</v>
          </cell>
          <cell r="E638" t="str">
            <v>GOBIERNO Y ATENCION CIUDADANA</v>
          </cell>
          <cell r="F638" t="str">
            <v>Asesoría a los comerciantes en materia de cumplimiento normativo de las actividades mercantiles</v>
          </cell>
          <cell r="G638">
            <v>0.25</v>
          </cell>
          <cell r="H638">
            <v>0.5</v>
          </cell>
          <cell r="I638">
            <v>0.75</v>
          </cell>
          <cell r="J638">
            <v>1</v>
          </cell>
          <cell r="K638">
            <v>1</v>
          </cell>
        </row>
        <row r="639">
          <cell r="B639" t="str">
            <v>02CD12_2</v>
          </cell>
          <cell r="C639" t="str">
            <v>02CD12E186_1</v>
          </cell>
          <cell r="D639" t="str">
            <v>E186</v>
          </cell>
          <cell r="E639" t="str">
            <v>SEGURIDAD EN ALCALDIAS</v>
          </cell>
          <cell r="F639" t="str">
            <v>Optimizar el funcionamiento del sistema de videovigilancia</v>
          </cell>
          <cell r="G639">
            <v>0.2</v>
          </cell>
          <cell r="H639">
            <v>0.4</v>
          </cell>
          <cell r="I639">
            <v>0.7</v>
          </cell>
          <cell r="J639">
            <v>1</v>
          </cell>
          <cell r="K639">
            <v>0.25</v>
          </cell>
        </row>
        <row r="640">
          <cell r="B640" t="str">
            <v>02CD12_3</v>
          </cell>
          <cell r="C640" t="str">
            <v>02CD12E186_2</v>
          </cell>
          <cell r="D640" t="str">
            <v>E186</v>
          </cell>
          <cell r="E640" t="str">
            <v>SEGURIDAD EN ALCALDIAS</v>
          </cell>
          <cell r="F640" t="str">
            <v>Canalización oportuna de las llamadas de emergencia</v>
          </cell>
          <cell r="G640">
            <v>0.2</v>
          </cell>
          <cell r="H640">
            <v>0.4</v>
          </cell>
          <cell r="I640">
            <v>0.7</v>
          </cell>
          <cell r="J640">
            <v>1</v>
          </cell>
          <cell r="K640">
            <v>0.25</v>
          </cell>
        </row>
        <row r="641">
          <cell r="B641" t="str">
            <v>02CD12_4</v>
          </cell>
          <cell r="C641" t="str">
            <v>02CD12E186_3</v>
          </cell>
          <cell r="D641" t="str">
            <v>E186</v>
          </cell>
          <cell r="E641" t="str">
            <v>SEGURIDAD EN ALCALDIAS</v>
          </cell>
          <cell r="F641" t="str">
            <v>Llevar a cabo operativos policiales en zonas de incidencia delictiva</v>
          </cell>
          <cell r="G641">
            <v>0.2</v>
          </cell>
          <cell r="H641">
            <v>0.4</v>
          </cell>
          <cell r="I641">
            <v>0.7</v>
          </cell>
          <cell r="J641">
            <v>1</v>
          </cell>
          <cell r="K641">
            <v>0.25</v>
          </cell>
        </row>
        <row r="642">
          <cell r="B642" t="str">
            <v>02CD12_5</v>
          </cell>
          <cell r="C642" t="str">
            <v>02CD12E186_4</v>
          </cell>
          <cell r="D642" t="str">
            <v>E186</v>
          </cell>
          <cell r="E642" t="str">
            <v>SEGURIDAD EN ALCALDIAS</v>
          </cell>
          <cell r="F642" t="str">
            <v>Talleres de sensibilización para la introyección de conductas positivas</v>
          </cell>
          <cell r="G642">
            <v>0.2</v>
          </cell>
          <cell r="H642">
            <v>0.4</v>
          </cell>
          <cell r="I642">
            <v>0.7</v>
          </cell>
          <cell r="J642">
            <v>1</v>
          </cell>
          <cell r="K642">
            <v>0.25</v>
          </cell>
        </row>
        <row r="643">
          <cell r="B643" t="str">
            <v>02CD12_6</v>
          </cell>
          <cell r="C643" t="str">
            <v>02CD12E187_1</v>
          </cell>
          <cell r="D643" t="str">
            <v>E187</v>
          </cell>
          <cell r="E643" t="str">
            <v>SERVICIOS PUBLICOS</v>
          </cell>
          <cell r="F643" t="str">
            <v>Implementar acciones de conservación, protección y restauración para el suelo de conservación y de los recursos naturales</v>
          </cell>
          <cell r="G643">
            <v>0.14000000000000001</v>
          </cell>
          <cell r="H643">
            <v>0.3</v>
          </cell>
          <cell r="I643">
            <v>0.6</v>
          </cell>
          <cell r="J643">
            <v>1</v>
          </cell>
          <cell r="K643">
            <v>0.15</v>
          </cell>
        </row>
        <row r="644">
          <cell r="B644" t="str">
            <v>02CD12_7</v>
          </cell>
          <cell r="C644" t="str">
            <v>02CD12E187_2</v>
          </cell>
          <cell r="D644" t="str">
            <v>E187</v>
          </cell>
          <cell r="E644" t="str">
            <v>SERVICIOS PUBLICOS</v>
          </cell>
          <cell r="F644" t="str">
            <v>Recolección de residuos sólidos, orgánicos e inorgánicos</v>
          </cell>
          <cell r="G644">
            <v>0.14000000000000001</v>
          </cell>
          <cell r="H644">
            <v>0.3</v>
          </cell>
          <cell r="I644">
            <v>0.6</v>
          </cell>
          <cell r="J644">
            <v>1</v>
          </cell>
          <cell r="K644">
            <v>0.25</v>
          </cell>
        </row>
        <row r="645">
          <cell r="B645" t="str">
            <v>02CD12_8</v>
          </cell>
          <cell r="C645" t="str">
            <v>02CD12E187_3</v>
          </cell>
          <cell r="D645" t="str">
            <v>E187</v>
          </cell>
          <cell r="E645" t="str">
            <v>SERVICIOS PUBLICOS</v>
          </cell>
          <cell r="F645" t="str">
            <v>Rehabilitación y mantenimiento de panteones, parques, jardines y áreas verdes dentro del casco urbano</v>
          </cell>
          <cell r="G645">
            <v>0.14000000000000001</v>
          </cell>
          <cell r="H645">
            <v>0.3</v>
          </cell>
          <cell r="I645">
            <v>0.6</v>
          </cell>
          <cell r="J645">
            <v>1</v>
          </cell>
          <cell r="K645">
            <v>0.15</v>
          </cell>
        </row>
        <row r="646">
          <cell r="B646" t="str">
            <v>02CD12_9</v>
          </cell>
          <cell r="C646" t="str">
            <v>02CD12E187_4</v>
          </cell>
          <cell r="D646" t="str">
            <v>E187</v>
          </cell>
          <cell r="E646" t="str">
            <v>SERVICIOS PUBLICOS</v>
          </cell>
          <cell r="F646" t="str">
            <v>Mantenimiento a la infraestructura del servicio del alumbrado público y apoyos a eventos cívico-culturales</v>
          </cell>
          <cell r="G646">
            <v>0.14000000000000001</v>
          </cell>
          <cell r="H646">
            <v>0.3</v>
          </cell>
          <cell r="I646">
            <v>0.6</v>
          </cell>
          <cell r="J646">
            <v>1</v>
          </cell>
          <cell r="K646">
            <v>0.25</v>
          </cell>
        </row>
        <row r="647">
          <cell r="B647" t="str">
            <v>02CD12_10</v>
          </cell>
          <cell r="C647" t="str">
            <v>02CD12E187_5</v>
          </cell>
          <cell r="D647" t="str">
            <v>E187</v>
          </cell>
          <cell r="E647" t="str">
            <v>SERVICIOS PUBLICOS</v>
          </cell>
          <cell r="F647" t="str">
            <v>Instalación y mantenimiento de señalamiento vial vertical y horizontal y acciones de mejoramiento de la imagen urbana.</v>
          </cell>
          <cell r="G647">
            <v>0.14000000000000001</v>
          </cell>
          <cell r="H647">
            <v>0.3</v>
          </cell>
          <cell r="I647">
            <v>0.6</v>
          </cell>
          <cell r="J647">
            <v>1</v>
          </cell>
          <cell r="K647">
            <v>0.2</v>
          </cell>
        </row>
        <row r="648">
          <cell r="B648" t="str">
            <v>02CD12_11</v>
          </cell>
          <cell r="C648" t="str">
            <v>02CD12E188_1</v>
          </cell>
          <cell r="D648" t="str">
            <v>E188</v>
          </cell>
          <cell r="E648" t="str">
            <v>EDUCACION, CULTURA, DEPORTE Y RECREACION</v>
          </cell>
          <cell r="F648" t="str">
            <v>Rehabilitación, mantenimiento y construcción de infraestructura deportiva y de espacios cívicos de la Alcaldía</v>
          </cell>
          <cell r="G648">
            <v>0.05</v>
          </cell>
          <cell r="H648">
            <v>0.2</v>
          </cell>
          <cell r="I648">
            <v>0.4</v>
          </cell>
          <cell r="J648">
            <v>1</v>
          </cell>
          <cell r="K648">
            <v>0.15</v>
          </cell>
        </row>
        <row r="649">
          <cell r="B649" t="str">
            <v>02CD12_12</v>
          </cell>
          <cell r="C649" t="str">
            <v>02CD12E188_2</v>
          </cell>
          <cell r="D649" t="str">
            <v>E188</v>
          </cell>
          <cell r="E649" t="str">
            <v>EDUCACION, CULTURA, DEPORTE Y RECREACION</v>
          </cell>
          <cell r="F649" t="str">
            <v>Entregar apoyos en especie para el fortalecimiento de actividades cívicas, deportivas, fiestas patrias y tradiciones</v>
          </cell>
          <cell r="G649">
            <v>0.05</v>
          </cell>
          <cell r="H649">
            <v>0.2</v>
          </cell>
          <cell r="I649">
            <v>0.4</v>
          </cell>
          <cell r="J649">
            <v>1</v>
          </cell>
          <cell r="K649">
            <v>0.15</v>
          </cell>
        </row>
        <row r="650">
          <cell r="B650" t="str">
            <v>02CD12_13</v>
          </cell>
          <cell r="C650" t="str">
            <v>02CD12E188_3</v>
          </cell>
          <cell r="D650" t="str">
            <v>E188</v>
          </cell>
          <cell r="E650" t="str">
            <v>EDUCACION, CULTURA, DEPORTE Y RECREACION</v>
          </cell>
          <cell r="F650" t="str">
            <v>Realización de ferias culturales que promuevan las costumbres, tradiciones e identidad de la alcaldía</v>
          </cell>
          <cell r="G650">
            <v>0.05</v>
          </cell>
          <cell r="H650">
            <v>0.2</v>
          </cell>
          <cell r="I650">
            <v>0.4</v>
          </cell>
          <cell r="J650">
            <v>1</v>
          </cell>
          <cell r="K650">
            <v>0.1</v>
          </cell>
        </row>
        <row r="651">
          <cell r="B651" t="str">
            <v>02CD12_14</v>
          </cell>
          <cell r="C651" t="str">
            <v>02CD12E188_4</v>
          </cell>
          <cell r="D651" t="str">
            <v>E188</v>
          </cell>
          <cell r="E651" t="str">
            <v>EDUCACION, CULTURA, DEPORTE Y RECREACION</v>
          </cell>
          <cell r="F651" t="str">
            <v>Implementación de campañas de difusión de información en el ámbito cultural de la Alcaldía Milpa Alta</v>
          </cell>
          <cell r="G651">
            <v>0.05</v>
          </cell>
          <cell r="H651">
            <v>0.2</v>
          </cell>
          <cell r="I651">
            <v>0.4</v>
          </cell>
          <cell r="J651">
            <v>1</v>
          </cell>
          <cell r="K651">
            <v>0.15</v>
          </cell>
        </row>
        <row r="652">
          <cell r="B652" t="str">
            <v>02CD12_15</v>
          </cell>
          <cell r="C652" t="str">
            <v>02CD12E188_5</v>
          </cell>
          <cell r="D652" t="str">
            <v>E188</v>
          </cell>
          <cell r="E652" t="str">
            <v>EDUCACION, CULTURA, DEPORTE Y RECREACION</v>
          </cell>
          <cell r="F652" t="str">
            <v>Realización de eventos deportivos, asi como entrega de material y equipo deportivo</v>
          </cell>
          <cell r="G652">
            <v>0.05</v>
          </cell>
          <cell r="H652">
            <v>0.2</v>
          </cell>
          <cell r="I652">
            <v>0.4</v>
          </cell>
          <cell r="J652">
            <v>1</v>
          </cell>
          <cell r="K652">
            <v>0.15</v>
          </cell>
        </row>
        <row r="653">
          <cell r="B653" t="str">
            <v>02CD12_16</v>
          </cell>
          <cell r="C653" t="str">
            <v>02CD12E188_6</v>
          </cell>
          <cell r="D653" t="str">
            <v>E188</v>
          </cell>
          <cell r="E653" t="str">
            <v>EDUCACION, CULTURA, DEPORTE Y RECREACION</v>
          </cell>
          <cell r="F653" t="str">
            <v>Mantenimiento de equipo deportivo de la alcaldía Milpa Alta</v>
          </cell>
          <cell r="G653">
            <v>0.05</v>
          </cell>
          <cell r="H653">
            <v>0.2</v>
          </cell>
          <cell r="I653">
            <v>0.4</v>
          </cell>
          <cell r="J653">
            <v>1</v>
          </cell>
          <cell r="K653">
            <v>0.15</v>
          </cell>
        </row>
        <row r="654">
          <cell r="B654" t="str">
            <v>02CD12_17</v>
          </cell>
          <cell r="C654" t="str">
            <v>02CD12E188_7</v>
          </cell>
          <cell r="D654" t="str">
            <v>E188</v>
          </cell>
          <cell r="E654" t="str">
            <v>EDUCACION, CULTURA, DEPORTE Y RECREACION</v>
          </cell>
          <cell r="F654" t="str">
            <v>Apoyo en especie y económico para el fomento de actividades de usos y costumbres de la región</v>
          </cell>
          <cell r="G654">
            <v>0.05</v>
          </cell>
          <cell r="H654">
            <v>0.2</v>
          </cell>
          <cell r="I654">
            <v>0.4</v>
          </cell>
          <cell r="J654">
            <v>1</v>
          </cell>
          <cell r="K654">
            <v>0.15</v>
          </cell>
        </row>
        <row r="655">
          <cell r="B655" t="str">
            <v>02CD12_18</v>
          </cell>
          <cell r="C655" t="str">
            <v>02CD12E189_1</v>
          </cell>
          <cell r="D655" t="str">
            <v>E189</v>
          </cell>
          <cell r="E655" t="str">
            <v>SERVICIOS DE SALUD EN ALCALDIAS</v>
          </cell>
          <cell r="F655" t="str">
            <v>Atención medica general a personas residentes de Milpa Alta</v>
          </cell>
          <cell r="G655">
            <v>0.2</v>
          </cell>
          <cell r="H655">
            <v>0.4</v>
          </cell>
          <cell r="I655">
            <v>0.6</v>
          </cell>
          <cell r="J655">
            <v>1</v>
          </cell>
          <cell r="K655">
            <v>0.2</v>
          </cell>
        </row>
        <row r="656">
          <cell r="B656" t="str">
            <v>02CD12_19</v>
          </cell>
          <cell r="C656" t="str">
            <v>02CD12E189_2</v>
          </cell>
          <cell r="D656" t="str">
            <v>E189</v>
          </cell>
          <cell r="E656" t="str">
            <v>SERVICIOS DE SALUD EN ALCALDIAS</v>
          </cell>
          <cell r="F656" t="str">
            <v>Prescripción y dotación de medicamentos de uso humano para la población que acuda a los servicios médicos de la alcaldía</v>
          </cell>
          <cell r="G656">
            <v>0.2</v>
          </cell>
          <cell r="H656">
            <v>0.4</v>
          </cell>
          <cell r="I656">
            <v>0.6</v>
          </cell>
          <cell r="J656">
            <v>1</v>
          </cell>
          <cell r="K656">
            <v>0.16</v>
          </cell>
        </row>
        <row r="657">
          <cell r="B657" t="str">
            <v>02CD12_20</v>
          </cell>
          <cell r="C657" t="str">
            <v>02CD12E189_3</v>
          </cell>
          <cell r="D657" t="str">
            <v>E189</v>
          </cell>
          <cell r="E657" t="str">
            <v>SERVICIOS DE SALUD EN ALCALDIAS</v>
          </cell>
          <cell r="F657" t="str">
            <v>Atención odontológica, optométrica, psicológica, y nutricional a personas residentes de Milpa Alta</v>
          </cell>
          <cell r="G657">
            <v>0.2</v>
          </cell>
          <cell r="H657">
            <v>0.4</v>
          </cell>
          <cell r="I657">
            <v>0.6</v>
          </cell>
          <cell r="J657">
            <v>1</v>
          </cell>
          <cell r="K657">
            <v>0.16</v>
          </cell>
        </row>
        <row r="658">
          <cell r="B658" t="str">
            <v>02CD12_21</v>
          </cell>
          <cell r="C658" t="str">
            <v>02CD12E189_4</v>
          </cell>
          <cell r="D658" t="str">
            <v>E189</v>
          </cell>
          <cell r="E658" t="str">
            <v>SERVICIOS DE SALUD EN ALCALDIAS</v>
          </cell>
          <cell r="F658" t="str">
            <v>Consulta médica de rehabilitación física para personas que padecieron COVID- 19</v>
          </cell>
          <cell r="G658">
            <v>0.2</v>
          </cell>
          <cell r="H658">
            <v>0.4</v>
          </cell>
          <cell r="I658">
            <v>0.6</v>
          </cell>
          <cell r="J658">
            <v>1</v>
          </cell>
          <cell r="K658">
            <v>0.16</v>
          </cell>
        </row>
        <row r="659">
          <cell r="B659" t="str">
            <v>02CD12_22</v>
          </cell>
          <cell r="C659" t="str">
            <v>02CD12E189_5</v>
          </cell>
          <cell r="D659" t="str">
            <v>E189</v>
          </cell>
          <cell r="E659" t="str">
            <v>SERVICIOS DE SALUD EN ALCALDIAS</v>
          </cell>
          <cell r="F659" t="str">
            <v>Atención a mujeres víctimas de violencia en el refugio temporal</v>
          </cell>
          <cell r="G659">
            <v>0.2</v>
          </cell>
          <cell r="H659">
            <v>0.4</v>
          </cell>
          <cell r="I659">
            <v>0.6</v>
          </cell>
          <cell r="J659">
            <v>1</v>
          </cell>
          <cell r="K659">
            <v>0.16</v>
          </cell>
        </row>
        <row r="660">
          <cell r="B660" t="str">
            <v>02CD12_23</v>
          </cell>
          <cell r="C660" t="str">
            <v>02CD12E189_6</v>
          </cell>
          <cell r="D660" t="str">
            <v>E189</v>
          </cell>
          <cell r="E660" t="str">
            <v>SERVICIOS DE SALUD EN ALCALDIAS</v>
          </cell>
          <cell r="F660" t="str">
            <v>Apoyo en especie y/o económico para personas con discapacidad</v>
          </cell>
          <cell r="G660">
            <v>0.2</v>
          </cell>
          <cell r="H660">
            <v>0.4</v>
          </cell>
          <cell r="I660">
            <v>0.6</v>
          </cell>
          <cell r="J660">
            <v>1</v>
          </cell>
          <cell r="K660">
            <v>0.16</v>
          </cell>
        </row>
        <row r="661">
          <cell r="B661" t="str">
            <v>02CD12_24</v>
          </cell>
          <cell r="C661" t="str">
            <v>02CD12E190_1</v>
          </cell>
          <cell r="D661" t="str">
            <v>E190</v>
          </cell>
          <cell r="E661" t="str">
            <v>SERVICIOS DE ATENCION ANIMAL</v>
          </cell>
          <cell r="F661" t="str">
            <v>Esterilizaciones y cirugías menores</v>
          </cell>
          <cell r="G661">
            <v>0.5</v>
          </cell>
          <cell r="H661">
            <v>0.6</v>
          </cell>
          <cell r="I661">
            <v>0.7</v>
          </cell>
          <cell r="J661">
            <v>1</v>
          </cell>
          <cell r="K661">
            <v>0.25</v>
          </cell>
        </row>
        <row r="662">
          <cell r="B662" t="str">
            <v>02CD12_25</v>
          </cell>
          <cell r="C662" t="str">
            <v>02CD12E190_2</v>
          </cell>
          <cell r="D662" t="str">
            <v>E190</v>
          </cell>
          <cell r="E662" t="str">
            <v>SERVICIOS DE ATENCION ANIMAL</v>
          </cell>
          <cell r="F662" t="str">
            <v>Consultas veterinaria a animales de compañía y de pequeñas especies</v>
          </cell>
          <cell r="G662">
            <v>0.5</v>
          </cell>
          <cell r="H662">
            <v>0.6</v>
          </cell>
          <cell r="I662">
            <v>0.7</v>
          </cell>
          <cell r="J662">
            <v>1</v>
          </cell>
          <cell r="K662">
            <v>0.25</v>
          </cell>
        </row>
        <row r="663">
          <cell r="B663" t="str">
            <v>02CD12_26</v>
          </cell>
          <cell r="C663" t="str">
            <v>02CD12E190_3</v>
          </cell>
          <cell r="D663" t="str">
            <v>E190</v>
          </cell>
          <cell r="E663" t="str">
            <v>SERVICIOS DE ATENCION ANIMAL</v>
          </cell>
          <cell r="F663" t="str">
            <v>Adquisición de alimento seco para animales de compañía que son atendidos en la clínica veterinaria de la Alcaldía Milpa Alta.</v>
          </cell>
          <cell r="G663">
            <v>0.5</v>
          </cell>
          <cell r="H663">
            <v>0.6</v>
          </cell>
          <cell r="I663">
            <v>0.7</v>
          </cell>
          <cell r="J663">
            <v>1</v>
          </cell>
          <cell r="K663">
            <v>0.25</v>
          </cell>
        </row>
        <row r="664">
          <cell r="B664" t="str">
            <v>02CD12_27</v>
          </cell>
          <cell r="C664" t="str">
            <v>02CD12E190_4</v>
          </cell>
          <cell r="D664" t="str">
            <v>E190</v>
          </cell>
          <cell r="E664" t="str">
            <v>SERVICIOS DE ATENCION ANIMAL</v>
          </cell>
          <cell r="F664" t="str">
            <v>Adquisición de medicamentos, materiales de curación, equipo e instrumental médico veterinario</v>
          </cell>
          <cell r="G664">
            <v>0.5</v>
          </cell>
          <cell r="H664">
            <v>0.6</v>
          </cell>
          <cell r="I664">
            <v>0.7</v>
          </cell>
          <cell r="J664">
            <v>1</v>
          </cell>
          <cell r="K664">
            <v>0.25</v>
          </cell>
        </row>
        <row r="665">
          <cell r="B665" t="str">
            <v>02CD12_28</v>
          </cell>
          <cell r="C665" t="str">
            <v>02CD12E198_1</v>
          </cell>
          <cell r="D665" t="str">
            <v>E198</v>
          </cell>
          <cell r="E665" t="str">
            <v>SERVICIOS DE CUIDADO INFANTIL</v>
          </cell>
          <cell r="F665" t="str">
            <v>Repartición de alimentos nutritivos y balanceados para niñas y niños de los CENDIS</v>
          </cell>
          <cell r="G665">
            <v>0.25</v>
          </cell>
          <cell r="H665">
            <v>0.5</v>
          </cell>
          <cell r="I665">
            <v>0.75</v>
          </cell>
          <cell r="J665">
            <v>1</v>
          </cell>
          <cell r="K665">
            <v>0.25</v>
          </cell>
        </row>
        <row r="666">
          <cell r="B666" t="str">
            <v>02CD12_29</v>
          </cell>
          <cell r="C666" t="str">
            <v>02CD12E198_2</v>
          </cell>
          <cell r="D666" t="str">
            <v>E198</v>
          </cell>
          <cell r="E666" t="str">
            <v>SERVICIOS DE CUIDADO INFANTIL</v>
          </cell>
          <cell r="F666" t="str">
            <v>Otorgar suministros requeridos para elaboración, preparación y conservación de alimentos nutritivos y balanceados, en CENDIS</v>
          </cell>
          <cell r="G666">
            <v>0.25</v>
          </cell>
          <cell r="H666">
            <v>0.5</v>
          </cell>
          <cell r="I666">
            <v>0.75</v>
          </cell>
          <cell r="J666">
            <v>1</v>
          </cell>
          <cell r="K666">
            <v>0.25</v>
          </cell>
        </row>
        <row r="667">
          <cell r="B667" t="str">
            <v>02CD12_30</v>
          </cell>
          <cell r="C667" t="str">
            <v>02CD12E198_3</v>
          </cell>
          <cell r="D667" t="str">
            <v>E198</v>
          </cell>
          <cell r="E667" t="str">
            <v>SERVICIOS DE CUIDADO INFANTIL</v>
          </cell>
          <cell r="F667" t="str">
            <v>Capacitación para la estructura de los CENDIS</v>
          </cell>
          <cell r="G667">
            <v>0.25</v>
          </cell>
          <cell r="H667">
            <v>0.5</v>
          </cell>
          <cell r="I667">
            <v>0.75</v>
          </cell>
          <cell r="J667">
            <v>1</v>
          </cell>
          <cell r="K667">
            <v>0.25</v>
          </cell>
        </row>
        <row r="668">
          <cell r="B668" t="str">
            <v>02CD12_31</v>
          </cell>
          <cell r="C668" t="str">
            <v>02CD12E198_4</v>
          </cell>
          <cell r="D668" t="str">
            <v>E198</v>
          </cell>
          <cell r="E668" t="str">
            <v>SERVICIOS DE CUIDADO INFANTIL</v>
          </cell>
          <cell r="F668" t="str">
            <v>Taller de capacitación para las familias usuarias de los CENDIS</v>
          </cell>
          <cell r="G668">
            <v>0.25</v>
          </cell>
          <cell r="H668">
            <v>0.5</v>
          </cell>
          <cell r="I668">
            <v>0.75</v>
          </cell>
          <cell r="J668">
            <v>1</v>
          </cell>
          <cell r="K668">
            <v>0.25</v>
          </cell>
        </row>
        <row r="669">
          <cell r="B669" t="str">
            <v>02CD12_32</v>
          </cell>
          <cell r="C669" t="str">
            <v>02CD12F037_1</v>
          </cell>
          <cell r="D669" t="str">
            <v>F037</v>
          </cell>
          <cell r="E669" t="str">
            <v>TURISMO, EMPLEO Y FOMENTO ECONOMICO</v>
          </cell>
          <cell r="F669" t="str">
            <v>Realizar campañas de promoción Turística de lugares emblemáticos y de atracción turística de la alcaldía.</v>
          </cell>
          <cell r="G669">
            <v>0.25</v>
          </cell>
          <cell r="H669">
            <v>0.4</v>
          </cell>
          <cell r="I669">
            <v>0.65</v>
          </cell>
          <cell r="J669">
            <v>1</v>
          </cell>
          <cell r="K669">
            <v>0.2</v>
          </cell>
        </row>
        <row r="670">
          <cell r="B670" t="str">
            <v>02CD12_33</v>
          </cell>
          <cell r="C670" t="str">
            <v>02CD12F037_2</v>
          </cell>
          <cell r="D670" t="str">
            <v>F037</v>
          </cell>
          <cell r="E670" t="str">
            <v>TURISMO, EMPLEO Y FOMENTO ECONOMICO</v>
          </cell>
          <cell r="F670" t="str">
            <v>Entregar apoyos a los productores agrícolas, con el abastecimiento de composta, agua tratada y mecanización</v>
          </cell>
          <cell r="G670">
            <v>0.25</v>
          </cell>
          <cell r="H670">
            <v>0.4</v>
          </cell>
          <cell r="I670">
            <v>0.65</v>
          </cell>
          <cell r="J670">
            <v>1</v>
          </cell>
          <cell r="K670">
            <v>0.16</v>
          </cell>
        </row>
        <row r="671">
          <cell r="B671" t="str">
            <v>02CD12_34</v>
          </cell>
          <cell r="C671" t="str">
            <v>02CD12F037_3</v>
          </cell>
          <cell r="D671" t="str">
            <v>F037</v>
          </cell>
          <cell r="E671" t="str">
            <v>TURISMO, EMPLEO Y FOMENTO ECONOMICO</v>
          </cell>
          <cell r="F671" t="str">
            <v>Realizar actividades de impulso para la estructuración de modelo de negocios, cooperativismo y economía social y solidaria, como ferias informativas y la impartición de talleres.</v>
          </cell>
          <cell r="G671">
            <v>0.25</v>
          </cell>
          <cell r="H671">
            <v>0.4</v>
          </cell>
          <cell r="I671">
            <v>0.65</v>
          </cell>
          <cell r="J671">
            <v>1</v>
          </cell>
          <cell r="K671">
            <v>0.16</v>
          </cell>
        </row>
        <row r="672">
          <cell r="B672" t="str">
            <v>02CD12_35</v>
          </cell>
          <cell r="C672" t="str">
            <v>02CD12F037_4</v>
          </cell>
          <cell r="D672" t="str">
            <v>F037</v>
          </cell>
          <cell r="E672" t="str">
            <v>TURISMO, EMPLEO Y FOMENTO ECONOMICO</v>
          </cell>
          <cell r="F672" t="str">
            <v>Realizar eventos de exhibición de tradiciones, artesanías, gastronomía, costumbres y cosmología de los barrios y pueblos originarios para la atracción turística.</v>
          </cell>
          <cell r="G672">
            <v>0.25</v>
          </cell>
          <cell r="H672">
            <v>0.4</v>
          </cell>
          <cell r="I672">
            <v>0.65</v>
          </cell>
          <cell r="J672">
            <v>1</v>
          </cell>
          <cell r="K672">
            <v>0.16</v>
          </cell>
        </row>
        <row r="673">
          <cell r="B673" t="str">
            <v>02CD12_36</v>
          </cell>
          <cell r="C673" t="str">
            <v>02CD12F037_5</v>
          </cell>
          <cell r="D673" t="str">
            <v>F037</v>
          </cell>
          <cell r="E673" t="str">
            <v>TURISMO, EMPLEO Y FOMENTO ECONOMICO</v>
          </cell>
          <cell r="F673" t="str">
            <v>Realización y/o apoyo de las ferias sectoriales, culturales y gastronómicas</v>
          </cell>
          <cell r="G673">
            <v>0.25</v>
          </cell>
          <cell r="H673">
            <v>0.4</v>
          </cell>
          <cell r="I673">
            <v>0.65</v>
          </cell>
          <cell r="J673">
            <v>1</v>
          </cell>
          <cell r="K673">
            <v>0.16</v>
          </cell>
        </row>
        <row r="674">
          <cell r="B674" t="str">
            <v>02CD12_37</v>
          </cell>
          <cell r="C674" t="str">
            <v>02CD12F037_6</v>
          </cell>
          <cell r="D674" t="str">
            <v>F037</v>
          </cell>
          <cell r="E674" t="str">
            <v>TURISMO, EMPLEO Y FOMENTO ECONOMICO</v>
          </cell>
          <cell r="F674" t="str">
            <v>Apoyo económico para personas desempleadas</v>
          </cell>
          <cell r="G674">
            <v>0.25</v>
          </cell>
          <cell r="H674">
            <v>0.4</v>
          </cell>
          <cell r="I674">
            <v>0.65</v>
          </cell>
          <cell r="J674">
            <v>1</v>
          </cell>
          <cell r="K674">
            <v>0.16</v>
          </cell>
        </row>
        <row r="675">
          <cell r="B675" t="str">
            <v>02CD12_38</v>
          </cell>
          <cell r="C675" t="str">
            <v>02CD12K023_1</v>
          </cell>
          <cell r="D675" t="str">
            <v>K023</v>
          </cell>
          <cell r="E675" t="str">
            <v>INFRAESTRUCTURA URBANA</v>
          </cell>
          <cell r="F675" t="str">
            <v>Construcción de infraestructura pública y vial a través de pavimentación, construcción y ampliación de banquetas y guarniciones.</v>
          </cell>
          <cell r="G675">
            <v>0.1</v>
          </cell>
          <cell r="H675">
            <v>0.3</v>
          </cell>
          <cell r="I675">
            <v>0.7</v>
          </cell>
          <cell r="J675">
            <v>1</v>
          </cell>
          <cell r="K675">
            <v>0.5</v>
          </cell>
        </row>
        <row r="676">
          <cell r="B676" t="str">
            <v>02CD12_39</v>
          </cell>
          <cell r="C676" t="str">
            <v>02CD12K023_2</v>
          </cell>
          <cell r="D676" t="str">
            <v>K023</v>
          </cell>
          <cell r="E676" t="str">
            <v>INFRAESTRUCTURA URBANA</v>
          </cell>
          <cell r="F676" t="str">
            <v>Mantenimiento y rehabilitación de la infraestructura pública y vial a través de pavimentación y ampliación de banquetas y guarniciones.</v>
          </cell>
          <cell r="G676">
            <v>0.1</v>
          </cell>
          <cell r="H676">
            <v>0.3</v>
          </cell>
          <cell r="I676">
            <v>0.7</v>
          </cell>
          <cell r="J676">
            <v>1</v>
          </cell>
          <cell r="K676">
            <v>0.5</v>
          </cell>
        </row>
        <row r="677">
          <cell r="B677" t="str">
            <v>02CD12_40</v>
          </cell>
          <cell r="C677" t="str">
            <v>02CD12K026_1</v>
          </cell>
          <cell r="D677" t="str">
            <v>K026</v>
          </cell>
          <cell r="E677" t="str">
            <v>INFRAESTRUCTURA DE AGUA POTABLE EN ALCALDIAS</v>
          </cell>
          <cell r="F677" t="str">
            <v>Construir, dar mantenimiento y rehabilitación a la infraestructura de servicios básicos agua potable.</v>
          </cell>
          <cell r="G677">
            <v>0.1</v>
          </cell>
          <cell r="H677">
            <v>0.2</v>
          </cell>
          <cell r="I677">
            <v>0.7</v>
          </cell>
          <cell r="J677">
            <v>1</v>
          </cell>
          <cell r="K677">
            <v>0.5</v>
          </cell>
        </row>
        <row r="678">
          <cell r="B678" t="str">
            <v>02CD12_41</v>
          </cell>
          <cell r="C678" t="str">
            <v>02CD12K026_2</v>
          </cell>
          <cell r="D678" t="str">
            <v>K026</v>
          </cell>
          <cell r="E678" t="str">
            <v>INFRAESTRUCTURA DE AGUA POTABLE EN ALCALDIAS</v>
          </cell>
          <cell r="F678" t="str">
            <v>Proveer del servicio de abasto de agua potable en carro cisterna a los habitantes de la alcaldía que se encuentran fuera del casco urbano y no cuentan con red hidráulica dentro de la Alcaldía Milpa Alta</v>
          </cell>
          <cell r="G678">
            <v>0.1</v>
          </cell>
          <cell r="H678">
            <v>0.2</v>
          </cell>
          <cell r="I678">
            <v>0.7</v>
          </cell>
          <cell r="J678">
            <v>1</v>
          </cell>
          <cell r="K678">
            <v>0.25</v>
          </cell>
        </row>
        <row r="679">
          <cell r="B679" t="str">
            <v>02CD12_42</v>
          </cell>
          <cell r="C679" t="str">
            <v>02CD12K026_3</v>
          </cell>
          <cell r="D679" t="str">
            <v>K026</v>
          </cell>
          <cell r="E679" t="str">
            <v>INFRAESTRUCTURA DE AGUA POTABLE EN ALCALDIAS</v>
          </cell>
          <cell r="F679" t="str">
            <v>Implementar tecnologías alternativas para la captación de agua pluvial.</v>
          </cell>
          <cell r="G679">
            <v>0.1</v>
          </cell>
          <cell r="H679">
            <v>0.2</v>
          </cell>
          <cell r="I679">
            <v>0.7</v>
          </cell>
          <cell r="J679">
            <v>1</v>
          </cell>
          <cell r="K679">
            <v>0.25</v>
          </cell>
        </row>
        <row r="680">
          <cell r="B680" t="str">
            <v>02CD12_43</v>
          </cell>
          <cell r="C680" t="str">
            <v>02CD12K027_1</v>
          </cell>
          <cell r="D680" t="str">
            <v>K027</v>
          </cell>
          <cell r="E680" t="str">
            <v>INFRAESTRUCTURA DE DRENAJE, ALCANTARILLADO Y SANEAMIENTO EN ALCALDIAS</v>
          </cell>
          <cell r="F680" t="str">
            <v>Construir infraestructura pública de servicios básicos de drenaje y alcantarillado.</v>
          </cell>
          <cell r="G680">
            <v>0.1</v>
          </cell>
          <cell r="H680">
            <v>0.3</v>
          </cell>
          <cell r="I680">
            <v>0.7</v>
          </cell>
          <cell r="J680">
            <v>1</v>
          </cell>
          <cell r="K680">
            <v>0.5</v>
          </cell>
        </row>
        <row r="681">
          <cell r="B681" t="str">
            <v>02CD12_44</v>
          </cell>
          <cell r="C681" t="str">
            <v>02CD12K027_2</v>
          </cell>
          <cell r="D681" t="str">
            <v>K027</v>
          </cell>
          <cell r="E681" t="str">
            <v>INFRAESTRUCTURA DE DRENAJE, ALCANTARILLADO Y SANEAMIENTO EN ALCALDIAS</v>
          </cell>
          <cell r="F681" t="str">
            <v>Mantenimiento y rehabilitación a la infraestructura pública de servicios de drenaje y alcantarillado.</v>
          </cell>
          <cell r="G681">
            <v>0.1</v>
          </cell>
          <cell r="H681">
            <v>0.3</v>
          </cell>
          <cell r="I681">
            <v>0.7</v>
          </cell>
          <cell r="J681">
            <v>1</v>
          </cell>
          <cell r="K681">
            <v>0.5</v>
          </cell>
        </row>
        <row r="682">
          <cell r="B682" t="str">
            <v>02CD12_45</v>
          </cell>
          <cell r="C682" t="str">
            <v>02CD12M001_1</v>
          </cell>
          <cell r="D682" t="str">
            <v>M001</v>
          </cell>
          <cell r="E682" t="str">
            <v>ACTIVIDADES DE APOYO ADMINISTRATIVO</v>
          </cell>
          <cell r="F682" t="str">
            <v>Proporcionar los insumos y herramientas necesarias a través de la adquisición de bienes y la contratación de servicios para atender la demanda y necesidades de la Alcaldía</v>
          </cell>
          <cell r="G682">
            <v>0</v>
          </cell>
          <cell r="H682">
            <v>0.1</v>
          </cell>
          <cell r="I682">
            <v>0.3</v>
          </cell>
          <cell r="J682">
            <v>1</v>
          </cell>
          <cell r="K682">
            <v>1</v>
          </cell>
        </row>
        <row r="683">
          <cell r="B683" t="str">
            <v>02CD12_46</v>
          </cell>
          <cell r="C683" t="str">
            <v>02CD12M002_1</v>
          </cell>
          <cell r="D683" t="str">
            <v>M002</v>
          </cell>
          <cell r="E683" t="str">
            <v>PROVISIONES PARA CONTINGENCIAS</v>
          </cell>
          <cell r="F683" t="str">
            <v>Atender las sentencias emitas por la autoridad competente</v>
          </cell>
          <cell r="G683">
            <v>0.25</v>
          </cell>
          <cell r="H683">
            <v>0.5</v>
          </cell>
          <cell r="I683">
            <v>0.75</v>
          </cell>
          <cell r="J683">
            <v>1</v>
          </cell>
          <cell r="K683">
            <v>1</v>
          </cell>
        </row>
        <row r="684">
          <cell r="B684" t="str">
            <v>02CD12_47</v>
          </cell>
          <cell r="C684" t="str">
            <v>02CD12N001_1</v>
          </cell>
          <cell r="D684" t="str">
            <v>N001</v>
          </cell>
          <cell r="E684" t="str">
            <v>CUMPLIMIENTO DE LOS PROGRAMAS DE PROTECCION CIVIL</v>
          </cell>
          <cell r="F684" t="str">
            <v>Capacitación a brigadistas que integran el comité de protección civil interno.</v>
          </cell>
          <cell r="G684">
            <v>0.25</v>
          </cell>
          <cell r="H684">
            <v>0.5</v>
          </cell>
          <cell r="I684">
            <v>0.75</v>
          </cell>
          <cell r="J684">
            <v>1</v>
          </cell>
          <cell r="K684">
            <v>0.5</v>
          </cell>
        </row>
        <row r="685">
          <cell r="B685" t="str">
            <v>02CD12_48</v>
          </cell>
          <cell r="C685" t="str">
            <v>02CD12N001_2</v>
          </cell>
          <cell r="D685" t="str">
            <v>N001</v>
          </cell>
          <cell r="E685" t="str">
            <v>CUMPLIMIENTO DE LOS PROGRAMAS DE PROTECCION CIVIL</v>
          </cell>
          <cell r="F685" t="str">
            <v>Adquisición de equipos de seguridad y de identificación del personal y de las zonas de riesgo de las oficinas de la Alcaldía.</v>
          </cell>
          <cell r="G685">
            <v>0.25</v>
          </cell>
          <cell r="H685">
            <v>0.5</v>
          </cell>
          <cell r="I685">
            <v>0.75</v>
          </cell>
          <cell r="J685">
            <v>1</v>
          </cell>
          <cell r="K685">
            <v>0.5</v>
          </cell>
        </row>
        <row r="686">
          <cell r="B686" t="str">
            <v>02CD12_49</v>
          </cell>
          <cell r="C686" t="str">
            <v>02CD12R002_1</v>
          </cell>
          <cell r="D686" t="str">
            <v>R002</v>
          </cell>
          <cell r="E686" t="str">
            <v>PRESUPUESTO PARTICIPATIVO</v>
          </cell>
          <cell r="F686" t="str">
            <v>Realización de los proyectos de obra</v>
          </cell>
          <cell r="G686">
            <v>0</v>
          </cell>
          <cell r="H686">
            <v>0.5</v>
          </cell>
          <cell r="I686">
            <v>0.7</v>
          </cell>
          <cell r="J686">
            <v>1</v>
          </cell>
          <cell r="K686">
            <v>0.5</v>
          </cell>
        </row>
        <row r="687">
          <cell r="B687" t="str">
            <v>02CD12_50</v>
          </cell>
          <cell r="C687" t="str">
            <v>02CD12R002_2</v>
          </cell>
          <cell r="D687" t="str">
            <v>R002</v>
          </cell>
          <cell r="E687" t="str">
            <v>PRESUPUESTO PARTICIPATIVO</v>
          </cell>
          <cell r="F687" t="str">
            <v>Realización de los proyectos, servicios y mantenimiento de la infraestructura publica</v>
          </cell>
          <cell r="G687">
            <v>0</v>
          </cell>
          <cell r="H687">
            <v>0.5</v>
          </cell>
          <cell r="I687">
            <v>0.7</v>
          </cell>
          <cell r="J687">
            <v>1</v>
          </cell>
          <cell r="K687">
            <v>0.5</v>
          </cell>
        </row>
        <row r="688">
          <cell r="B688" t="str">
            <v>02CD12_51</v>
          </cell>
          <cell r="C688" t="str">
            <v>02CD12S231_1</v>
          </cell>
          <cell r="D688" t="str">
            <v>S231</v>
          </cell>
          <cell r="E688" t="str">
            <v>PROGRAMA PARA EL IMPULSO AGROALIMENTARIO</v>
          </cell>
          <cell r="F688" t="str">
            <v>Otorgar apoyos a productores de nopal</v>
          </cell>
          <cell r="G688">
            <v>0</v>
          </cell>
          <cell r="H688">
            <v>0.31</v>
          </cell>
          <cell r="I688">
            <v>0.69</v>
          </cell>
          <cell r="J688">
            <v>1</v>
          </cell>
          <cell r="K688">
            <v>0.25</v>
          </cell>
        </row>
        <row r="689">
          <cell r="B689" t="str">
            <v>02CD12_52</v>
          </cell>
          <cell r="C689" t="str">
            <v>02CD12S231_2</v>
          </cell>
          <cell r="D689" t="str">
            <v>S231</v>
          </cell>
          <cell r="E689" t="str">
            <v>PROGRAMA PARA EL IMPULSO AGROALIMENTARIO</v>
          </cell>
          <cell r="F689" t="str">
            <v>Otorgar apoyos para la implementación de proyectos de conservación, restauración, preservación de los recursos naturales, en beneficio de la biodiversidad y de los agroecosistemas.</v>
          </cell>
          <cell r="G689">
            <v>0</v>
          </cell>
          <cell r="H689">
            <v>0.31</v>
          </cell>
          <cell r="I689">
            <v>0.69</v>
          </cell>
          <cell r="J689">
            <v>1</v>
          </cell>
          <cell r="K689">
            <v>0.25</v>
          </cell>
        </row>
        <row r="690">
          <cell r="B690" t="str">
            <v>02CD12_53</v>
          </cell>
          <cell r="C690" t="str">
            <v>02CD12S231_3</v>
          </cell>
          <cell r="D690" t="str">
            <v>S231</v>
          </cell>
          <cell r="E690" t="str">
            <v>PROGRAMA PARA EL IMPULSO AGROALIMENTARIO</v>
          </cell>
          <cell r="F690" t="str">
            <v>Otorgar apoyos económicos para la mejora de las unidades productivas en la Alcaldía Milpa Alta</v>
          </cell>
          <cell r="G690">
            <v>0</v>
          </cell>
          <cell r="H690">
            <v>0.31</v>
          </cell>
          <cell r="I690">
            <v>0.69</v>
          </cell>
          <cell r="J690">
            <v>1</v>
          </cell>
          <cell r="K690">
            <v>0.25</v>
          </cell>
        </row>
        <row r="691">
          <cell r="B691" t="str">
            <v>02CD12_54</v>
          </cell>
          <cell r="C691" t="str">
            <v>02CD12S231_4</v>
          </cell>
          <cell r="D691" t="str">
            <v>S231</v>
          </cell>
          <cell r="E691" t="str">
            <v>PROGRAMA PARA EL IMPULSO AGROALIMENTARIO</v>
          </cell>
          <cell r="F691" t="str">
            <v>Acciones para desarrollo rural sustentable</v>
          </cell>
          <cell r="G691">
            <v>0</v>
          </cell>
          <cell r="H691">
            <v>0.31</v>
          </cell>
          <cell r="I691">
            <v>0.69</v>
          </cell>
          <cell r="J691">
            <v>1</v>
          </cell>
          <cell r="K691">
            <v>0.25</v>
          </cell>
        </row>
        <row r="692">
          <cell r="B692" t="str">
            <v>02CD12_55</v>
          </cell>
          <cell r="C692" t="str">
            <v>02CD12S233_1</v>
          </cell>
          <cell r="D692" t="str">
            <v>S233</v>
          </cell>
          <cell r="E692" t="str">
            <v>APOYO DE ALIMENTACION Y REFUGIO PARA PERSONAS VULNERABLES</v>
          </cell>
          <cell r="F692" t="str">
            <v>Entrega de paquetes alimentarios para una sana alimentación</v>
          </cell>
          <cell r="G692">
            <v>0</v>
          </cell>
          <cell r="H692">
            <v>0.2</v>
          </cell>
          <cell r="I692">
            <v>0.4</v>
          </cell>
          <cell r="J692">
            <v>1</v>
          </cell>
          <cell r="K692">
            <v>1</v>
          </cell>
        </row>
        <row r="693">
          <cell r="B693" t="str">
            <v>02CD12_56</v>
          </cell>
          <cell r="C693" t="str">
            <v>02CD12U048_1</v>
          </cell>
          <cell r="D693" t="str">
            <v>U048</v>
          </cell>
          <cell r="E693" t="str">
            <v>APOYOS SOCIALES</v>
          </cell>
          <cell r="F693" t="str">
            <v>Apoyo en especie y/o económico para personas mayores.</v>
          </cell>
          <cell r="G693">
            <v>0.12</v>
          </cell>
          <cell r="H693">
            <v>0.35</v>
          </cell>
          <cell r="I693">
            <v>0.7</v>
          </cell>
          <cell r="J693">
            <v>1</v>
          </cell>
          <cell r="K693">
            <v>0.5</v>
          </cell>
        </row>
        <row r="694">
          <cell r="B694" t="str">
            <v>02CD12_57</v>
          </cell>
          <cell r="C694" t="str">
            <v>02CD12U048_2</v>
          </cell>
          <cell r="D694" t="str">
            <v>U048</v>
          </cell>
          <cell r="E694" t="str">
            <v>APOYOS SOCIALES</v>
          </cell>
          <cell r="F694" t="str">
            <v>Entrega de apoyos económicos para funerarios a la población vulnerable</v>
          </cell>
          <cell r="G694">
            <v>0.12</v>
          </cell>
          <cell r="H694">
            <v>0.35</v>
          </cell>
          <cell r="I694">
            <v>0.7</v>
          </cell>
          <cell r="J694">
            <v>1</v>
          </cell>
          <cell r="K694">
            <v>0.5</v>
          </cell>
        </row>
        <row r="695">
          <cell r="B695" t="str">
            <v>02CD13_1</v>
          </cell>
          <cell r="C695" t="str">
            <v>02CD13E185_1</v>
          </cell>
          <cell r="D695" t="str">
            <v>E185</v>
          </cell>
          <cell r="E695" t="str">
            <v>GOBIERNO Y ATENCION CIUDADANA</v>
          </cell>
          <cell r="F695" t="str">
            <v>Atención a unidades habitacionales y coordinaciones territoriales</v>
          </cell>
          <cell r="G695">
            <v>0.38</v>
          </cell>
          <cell r="H695">
            <v>0.52</v>
          </cell>
          <cell r="I695">
            <v>0.71</v>
          </cell>
          <cell r="J695">
            <v>1</v>
          </cell>
          <cell r="K695">
            <v>0.2</v>
          </cell>
        </row>
        <row r="696">
          <cell r="B696" t="str">
            <v>02CD13_2</v>
          </cell>
          <cell r="C696" t="str">
            <v>02CD13E185_2</v>
          </cell>
          <cell r="D696" t="str">
            <v>E185</v>
          </cell>
          <cell r="E696" t="str">
            <v>GOBIERNO Y ATENCION CIUDADANA</v>
          </cell>
          <cell r="F696" t="str">
            <v>Recorridos barriales para la difusión de acciones de gobierno</v>
          </cell>
          <cell r="G696">
            <v>0.38</v>
          </cell>
          <cell r="H696">
            <v>0.52</v>
          </cell>
          <cell r="I696">
            <v>0.71</v>
          </cell>
          <cell r="J696">
            <v>1</v>
          </cell>
          <cell r="K696">
            <v>0.16</v>
          </cell>
        </row>
        <row r="697">
          <cell r="B697" t="str">
            <v>02CD13_3</v>
          </cell>
          <cell r="C697" t="str">
            <v>02CD13E185_3</v>
          </cell>
          <cell r="D697" t="str">
            <v>E185</v>
          </cell>
          <cell r="E697" t="str">
            <v>GOBIERNO Y ATENCION CIUDADANA</v>
          </cell>
          <cell r="F697" t="str">
            <v>Atención de Trámites y servicios públicos a la comunidad en materia jurídica, vehicular y administrativa (gestión y atención)</v>
          </cell>
          <cell r="G697">
            <v>0.38</v>
          </cell>
          <cell r="H697">
            <v>0.52</v>
          </cell>
          <cell r="I697">
            <v>0.71</v>
          </cell>
          <cell r="J697">
            <v>1</v>
          </cell>
          <cell r="K697">
            <v>0.16</v>
          </cell>
        </row>
        <row r="698">
          <cell r="B698" t="str">
            <v>02CD13_4</v>
          </cell>
          <cell r="C698" t="str">
            <v>02CD13E185_4</v>
          </cell>
          <cell r="D698" t="str">
            <v>E185</v>
          </cell>
          <cell r="E698" t="str">
            <v>GOBIERNO Y ATENCION CIUDADANA</v>
          </cell>
          <cell r="F698" t="str">
            <v>Difusión institucional de actividades y programas de la alcaldía en diferentes medios de comunicación</v>
          </cell>
          <cell r="G698">
            <v>0.38</v>
          </cell>
          <cell r="H698">
            <v>0.52</v>
          </cell>
          <cell r="I698">
            <v>0.71</v>
          </cell>
          <cell r="J698">
            <v>1</v>
          </cell>
          <cell r="K698">
            <v>0.16</v>
          </cell>
        </row>
        <row r="699">
          <cell r="B699" t="str">
            <v>02CD13_5</v>
          </cell>
          <cell r="C699" t="str">
            <v>02CD13E185_5</v>
          </cell>
          <cell r="D699" t="str">
            <v>E185</v>
          </cell>
          <cell r="E699" t="str">
            <v>GOBIERNO Y ATENCION CIUDADANA</v>
          </cell>
          <cell r="F699" t="str">
            <v>Difusión y acompañamiento para el fomento y promoción de los programas y actividades institucionales de la Alcaldía mediante promotores ciudadanos para el bienestar</v>
          </cell>
          <cell r="G699">
            <v>0.38</v>
          </cell>
          <cell r="H699">
            <v>0.52</v>
          </cell>
          <cell r="I699">
            <v>0.71</v>
          </cell>
          <cell r="J699">
            <v>1</v>
          </cell>
          <cell r="K699">
            <v>0.16</v>
          </cell>
        </row>
        <row r="700">
          <cell r="B700" t="str">
            <v>02CD13_6</v>
          </cell>
          <cell r="C700" t="str">
            <v>02CD13E185_6</v>
          </cell>
          <cell r="D700" t="str">
            <v>E185</v>
          </cell>
          <cell r="E700" t="str">
            <v>GOBIERNO Y ATENCION CIUDADANA</v>
          </cell>
          <cell r="F700" t="str">
            <v>Cursos y platicas en materia de derechos humanos</v>
          </cell>
          <cell r="G700">
            <v>0.38</v>
          </cell>
          <cell r="H700">
            <v>0.52</v>
          </cell>
          <cell r="I700">
            <v>0.71</v>
          </cell>
          <cell r="J700">
            <v>1</v>
          </cell>
          <cell r="K700">
            <v>0.16</v>
          </cell>
        </row>
        <row r="701">
          <cell r="B701" t="str">
            <v>02CD13_7</v>
          </cell>
          <cell r="C701" t="str">
            <v>02CD13E186_1</v>
          </cell>
          <cell r="D701" t="str">
            <v>E186</v>
          </cell>
          <cell r="E701" t="str">
            <v>SEGURIDAD EN ALCALDIAS</v>
          </cell>
          <cell r="F701" t="str">
            <v>Operativos de vigilancia realizados</v>
          </cell>
          <cell r="G701">
            <v>0.22</v>
          </cell>
          <cell r="H701">
            <v>0.51</v>
          </cell>
          <cell r="I701">
            <v>0.8</v>
          </cell>
          <cell r="J701">
            <v>1</v>
          </cell>
          <cell r="K701">
            <v>0.34</v>
          </cell>
        </row>
        <row r="702">
          <cell r="B702" t="str">
            <v>02CD13_8</v>
          </cell>
          <cell r="C702" t="str">
            <v>02CD13E186_2</v>
          </cell>
          <cell r="D702" t="str">
            <v>E186</v>
          </cell>
          <cell r="E702" t="str">
            <v>SEGURIDAD EN ALCALDIAS</v>
          </cell>
          <cell r="F702" t="str">
            <v>Cursos y platicas informativas en materia de prevención del delito realizadas</v>
          </cell>
          <cell r="G702">
            <v>0.22</v>
          </cell>
          <cell r="H702">
            <v>0.51</v>
          </cell>
          <cell r="I702">
            <v>0.8</v>
          </cell>
          <cell r="J702">
            <v>1</v>
          </cell>
          <cell r="K702">
            <v>0.33</v>
          </cell>
        </row>
        <row r="703">
          <cell r="B703" t="str">
            <v>02CD13_9</v>
          </cell>
          <cell r="C703" t="str">
            <v>02CD13E186_3</v>
          </cell>
          <cell r="D703" t="str">
            <v>E186</v>
          </cell>
          <cell r="E703" t="str">
            <v>SEGURIDAD EN ALCALDIAS</v>
          </cell>
          <cell r="F703" t="str">
            <v>Cursos y platicas en materia de derechos humanos de las niñas y mujeres realizadas</v>
          </cell>
          <cell r="G703">
            <v>0.22</v>
          </cell>
          <cell r="H703">
            <v>0.51</v>
          </cell>
          <cell r="I703">
            <v>0.8</v>
          </cell>
          <cell r="J703">
            <v>1</v>
          </cell>
          <cell r="K703">
            <v>0.33</v>
          </cell>
        </row>
        <row r="704">
          <cell r="B704" t="str">
            <v>02CD13_10</v>
          </cell>
          <cell r="C704" t="str">
            <v>02CD13E187_1</v>
          </cell>
          <cell r="D704" t="str">
            <v>E187</v>
          </cell>
          <cell r="E704" t="str">
            <v>SERVICIOS PUBLICOS</v>
          </cell>
          <cell r="F704" t="str">
            <v>Reforestación, conservación y mantenimiento de zonas ecológicas y urbanas</v>
          </cell>
          <cell r="G704">
            <v>0.24</v>
          </cell>
          <cell r="H704">
            <v>0.48</v>
          </cell>
          <cell r="I704">
            <v>0.75</v>
          </cell>
          <cell r="J704">
            <v>1</v>
          </cell>
          <cell r="K704">
            <v>0.2</v>
          </cell>
        </row>
        <row r="705">
          <cell r="B705" t="str">
            <v>02CD13_11</v>
          </cell>
          <cell r="C705" t="str">
            <v>02CD13E187_2</v>
          </cell>
          <cell r="D705" t="str">
            <v>E187</v>
          </cell>
          <cell r="E705" t="str">
            <v>SERVICIOS PUBLICOS</v>
          </cell>
          <cell r="F705" t="str">
            <v>Cursos y talleres de educación ambiental</v>
          </cell>
          <cell r="G705">
            <v>0.24</v>
          </cell>
          <cell r="H705">
            <v>0.48</v>
          </cell>
          <cell r="I705">
            <v>0.75</v>
          </cell>
          <cell r="J705">
            <v>1</v>
          </cell>
          <cell r="K705">
            <v>0.16</v>
          </cell>
        </row>
        <row r="706">
          <cell r="B706" t="str">
            <v>02CD13_12</v>
          </cell>
          <cell r="C706" t="str">
            <v>02CD13E187_3</v>
          </cell>
          <cell r="D706" t="str">
            <v>E187</v>
          </cell>
          <cell r="E706" t="str">
            <v>SERVICIOS PUBLICOS</v>
          </cell>
          <cell r="F706" t="str">
            <v>Recolección de RSU y limpieza urbana</v>
          </cell>
          <cell r="G706">
            <v>0.24</v>
          </cell>
          <cell r="H706">
            <v>0.48</v>
          </cell>
          <cell r="I706">
            <v>0.75</v>
          </cell>
          <cell r="J706">
            <v>1</v>
          </cell>
          <cell r="K706">
            <v>0.16</v>
          </cell>
        </row>
        <row r="707">
          <cell r="B707" t="str">
            <v>02CD13_13</v>
          </cell>
          <cell r="C707" t="str">
            <v>02CD13E187_4</v>
          </cell>
          <cell r="D707" t="str">
            <v>E187</v>
          </cell>
          <cell r="E707" t="str">
            <v>SERVICIOS PUBLICOS</v>
          </cell>
          <cell r="F707" t="str">
            <v>Mantenimiento y mejoramiento de la imagen urbana</v>
          </cell>
          <cell r="G707">
            <v>0.24</v>
          </cell>
          <cell r="H707">
            <v>0.48</v>
          </cell>
          <cell r="I707">
            <v>0.75</v>
          </cell>
          <cell r="J707">
            <v>1</v>
          </cell>
          <cell r="K707">
            <v>0.16</v>
          </cell>
        </row>
        <row r="708">
          <cell r="B708" t="str">
            <v>02CD13_14</v>
          </cell>
          <cell r="C708" t="str">
            <v>02CD13E187_5</v>
          </cell>
          <cell r="D708" t="str">
            <v>E187</v>
          </cell>
          <cell r="E708" t="str">
            <v>SERVICIOS PUBLICOS</v>
          </cell>
          <cell r="F708" t="str">
            <v>Servicios de inhumación, exhumación y reinhumación en panteones públicos</v>
          </cell>
          <cell r="G708">
            <v>0.24</v>
          </cell>
          <cell r="H708">
            <v>0.48</v>
          </cell>
          <cell r="I708">
            <v>0.75</v>
          </cell>
          <cell r="J708">
            <v>1</v>
          </cell>
          <cell r="K708">
            <v>0.16</v>
          </cell>
        </row>
        <row r="709">
          <cell r="B709" t="str">
            <v>02CD13_15</v>
          </cell>
          <cell r="C709" t="str">
            <v>02CD13E187_6</v>
          </cell>
          <cell r="D709" t="str">
            <v>E187</v>
          </cell>
          <cell r="E709" t="str">
            <v>SERVICIOS PUBLICOS</v>
          </cell>
          <cell r="F709" t="str">
            <v>Jornadas de limpieza y mantenimiento vecinales</v>
          </cell>
          <cell r="G709">
            <v>0.24</v>
          </cell>
          <cell r="H709">
            <v>0.48</v>
          </cell>
          <cell r="I709">
            <v>0.75</v>
          </cell>
          <cell r="J709">
            <v>1</v>
          </cell>
          <cell r="K709">
            <v>0.16</v>
          </cell>
        </row>
        <row r="710">
          <cell r="B710" t="str">
            <v>02CD13_16</v>
          </cell>
          <cell r="C710" t="str">
            <v>02CD13E188_1</v>
          </cell>
          <cell r="D710" t="str">
            <v>E188</v>
          </cell>
          <cell r="E710" t="str">
            <v>EDUCACION, CULTURA, DEPORTE Y RECREACION</v>
          </cell>
          <cell r="F710" t="str">
            <v>Fomento y apoyo a eventos cívico-culturales y festividades patronales y regionales</v>
          </cell>
          <cell r="G710">
            <v>0.21</v>
          </cell>
          <cell r="H710">
            <v>0.49</v>
          </cell>
          <cell r="I710">
            <v>0.76</v>
          </cell>
          <cell r="J710">
            <v>1</v>
          </cell>
          <cell r="K710">
            <v>0.25</v>
          </cell>
        </row>
        <row r="711">
          <cell r="B711" t="str">
            <v>02CD13_17</v>
          </cell>
          <cell r="C711" t="str">
            <v>02CD13E188_2</v>
          </cell>
          <cell r="D711" t="str">
            <v>E188</v>
          </cell>
          <cell r="E711" t="str">
            <v>EDUCACION, CULTURA, DEPORTE Y RECREACION</v>
          </cell>
          <cell r="F711" t="str">
            <v>Fomento y promoción de la cultura física y deportiva</v>
          </cell>
          <cell r="G711">
            <v>0.21</v>
          </cell>
          <cell r="H711">
            <v>0.49</v>
          </cell>
          <cell r="I711">
            <v>0.76</v>
          </cell>
          <cell r="J711">
            <v>1</v>
          </cell>
          <cell r="K711">
            <v>0.25</v>
          </cell>
        </row>
        <row r="712">
          <cell r="B712" t="str">
            <v>02CD13_18</v>
          </cell>
          <cell r="C712" t="str">
            <v>02CD13E188_3</v>
          </cell>
          <cell r="D712" t="str">
            <v>E188</v>
          </cell>
          <cell r="E712" t="str">
            <v>EDUCACION, CULTURA, DEPORTE Y RECREACION</v>
          </cell>
          <cell r="F712" t="str">
            <v>Fomento y promoción de la cultura y el arte</v>
          </cell>
          <cell r="G712">
            <v>0.21</v>
          </cell>
          <cell r="H712">
            <v>0.49</v>
          </cell>
          <cell r="I712">
            <v>0.76</v>
          </cell>
          <cell r="J712">
            <v>1</v>
          </cell>
          <cell r="K712">
            <v>0.25</v>
          </cell>
        </row>
        <row r="713">
          <cell r="B713" t="str">
            <v>02CD13_19</v>
          </cell>
          <cell r="C713" t="str">
            <v>02CD13E188_4</v>
          </cell>
          <cell r="D713" t="str">
            <v>E188</v>
          </cell>
          <cell r="E713" t="str">
            <v>EDUCACION, CULTURA, DEPORTE Y RECREACION</v>
          </cell>
          <cell r="F713" t="str">
            <v>Nivelación académica para el ingreso el nivel medio superior</v>
          </cell>
          <cell r="G713">
            <v>0.21</v>
          </cell>
          <cell r="H713">
            <v>0.49</v>
          </cell>
          <cell r="I713">
            <v>0.76</v>
          </cell>
          <cell r="J713">
            <v>1</v>
          </cell>
          <cell r="K713">
            <v>0.25</v>
          </cell>
        </row>
        <row r="714">
          <cell r="B714" t="str">
            <v>02CD13_20</v>
          </cell>
          <cell r="C714" t="str">
            <v>02CD13E189_1</v>
          </cell>
          <cell r="D714" t="str">
            <v>E189</v>
          </cell>
          <cell r="E714" t="str">
            <v>SERVICIOS DE SALUD EN ALCALDIAS</v>
          </cell>
          <cell r="F714" t="str">
            <v>Jornadas de salud realizadas</v>
          </cell>
          <cell r="G714">
            <v>0.25</v>
          </cell>
          <cell r="H714">
            <v>0.5</v>
          </cell>
          <cell r="I714">
            <v>0.76</v>
          </cell>
          <cell r="J714">
            <v>1</v>
          </cell>
          <cell r="K714">
            <v>1</v>
          </cell>
        </row>
        <row r="715">
          <cell r="B715" t="str">
            <v>02CD13_21</v>
          </cell>
          <cell r="C715" t="str">
            <v>02CD13E190_1</v>
          </cell>
          <cell r="D715" t="str">
            <v>E190</v>
          </cell>
          <cell r="E715" t="str">
            <v>SERVICIOS DE ATENCION ANIMAL</v>
          </cell>
          <cell r="F715" t="str">
            <v>Consultas médico-veterinaria, bienestar animal y vacunación realizadas</v>
          </cell>
          <cell r="G715">
            <v>0.31</v>
          </cell>
          <cell r="H715">
            <v>0.46</v>
          </cell>
          <cell r="I715">
            <v>0.74</v>
          </cell>
          <cell r="J715">
            <v>1</v>
          </cell>
          <cell r="K715">
            <v>0.5</v>
          </cell>
        </row>
        <row r="716">
          <cell r="B716" t="str">
            <v>02CD13_22</v>
          </cell>
          <cell r="C716" t="str">
            <v>02CD13E190_2</v>
          </cell>
          <cell r="D716" t="str">
            <v>E190</v>
          </cell>
          <cell r="E716" t="str">
            <v>SERVICIOS DE ATENCION ANIMAL</v>
          </cell>
          <cell r="F716" t="str">
            <v>Jornadas de salud animal realizadas</v>
          </cell>
          <cell r="G716">
            <v>0.31</v>
          </cell>
          <cell r="H716">
            <v>0.46</v>
          </cell>
          <cell r="I716">
            <v>0.74</v>
          </cell>
          <cell r="J716">
            <v>1</v>
          </cell>
          <cell r="K716">
            <v>0.5</v>
          </cell>
        </row>
        <row r="717">
          <cell r="B717" t="str">
            <v>02CD13_23</v>
          </cell>
          <cell r="C717" t="str">
            <v>02CD13E198_1</v>
          </cell>
          <cell r="D717" t="str">
            <v>E198</v>
          </cell>
          <cell r="E717" t="str">
            <v>SERVICIOS DE CUIDADO INFANTIL</v>
          </cell>
          <cell r="F717" t="str">
            <v>Servicio de estancias infantiles a niñas y niños de 7 meses a 5 años 11 meses.</v>
          </cell>
          <cell r="G717">
            <v>0.97</v>
          </cell>
          <cell r="H717">
            <v>0.98</v>
          </cell>
          <cell r="I717">
            <v>1</v>
          </cell>
          <cell r="J717">
            <v>1</v>
          </cell>
          <cell r="K717">
            <v>0.5</v>
          </cell>
        </row>
        <row r="718">
          <cell r="B718" t="str">
            <v>02CD13_24</v>
          </cell>
          <cell r="C718" t="str">
            <v>02CD13E198_2</v>
          </cell>
          <cell r="D718" t="str">
            <v>E198</v>
          </cell>
          <cell r="E718" t="str">
            <v>SERVICIOS DE CUIDADO INFANTIL</v>
          </cell>
          <cell r="F718" t="str">
            <v>Platicas y talleres en materia de derechos humanos de las niñas, niños y adolescentes</v>
          </cell>
          <cell r="G718">
            <v>0.97</v>
          </cell>
          <cell r="H718">
            <v>0.98</v>
          </cell>
          <cell r="I718">
            <v>1</v>
          </cell>
          <cell r="J718">
            <v>1</v>
          </cell>
          <cell r="K718">
            <v>0.5</v>
          </cell>
        </row>
        <row r="719">
          <cell r="B719" t="str">
            <v>02CD13_25</v>
          </cell>
          <cell r="C719" t="str">
            <v>02CD13F037_1</v>
          </cell>
          <cell r="D719" t="str">
            <v>F037</v>
          </cell>
          <cell r="E719" t="str">
            <v>TURISMO, EMPLEO Y FOMENTO ECONOMICO</v>
          </cell>
          <cell r="F719" t="str">
            <v>Apoyo a productores y artesanos</v>
          </cell>
          <cell r="G719">
            <v>0.24</v>
          </cell>
          <cell r="H719">
            <v>0.54</v>
          </cell>
          <cell r="I719">
            <v>0.77</v>
          </cell>
          <cell r="J719">
            <v>1</v>
          </cell>
          <cell r="K719">
            <v>0.125</v>
          </cell>
        </row>
        <row r="720">
          <cell r="B720" t="str">
            <v>02CD13_26</v>
          </cell>
          <cell r="C720" t="str">
            <v>02CD13F037_2</v>
          </cell>
          <cell r="D720" t="str">
            <v>F037</v>
          </cell>
          <cell r="E720" t="str">
            <v>TURISMO, EMPLEO Y FOMENTO ECONOMICO</v>
          </cell>
          <cell r="F720" t="str">
            <v>Apoyo a Mipymes</v>
          </cell>
          <cell r="G720">
            <v>0.24</v>
          </cell>
          <cell r="H720">
            <v>0.54</v>
          </cell>
          <cell r="I720">
            <v>0.77</v>
          </cell>
          <cell r="J720">
            <v>1</v>
          </cell>
          <cell r="K720">
            <v>0.125</v>
          </cell>
        </row>
        <row r="721">
          <cell r="B721" t="str">
            <v>02CD13_27</v>
          </cell>
          <cell r="C721" t="str">
            <v>02CD13F037_3</v>
          </cell>
          <cell r="D721" t="str">
            <v>F037</v>
          </cell>
          <cell r="E721" t="str">
            <v>TURISMO, EMPLEO Y FOMENTO ECONOMICO</v>
          </cell>
          <cell r="F721" t="str">
            <v>Producción de actividades turísticas</v>
          </cell>
          <cell r="G721">
            <v>0.24</v>
          </cell>
          <cell r="H721">
            <v>0.54</v>
          </cell>
          <cell r="I721">
            <v>0.77</v>
          </cell>
          <cell r="J721">
            <v>1</v>
          </cell>
          <cell r="K721">
            <v>0.125</v>
          </cell>
        </row>
        <row r="722">
          <cell r="B722" t="str">
            <v>02CD13_28</v>
          </cell>
          <cell r="C722" t="str">
            <v>02CD13F037_4</v>
          </cell>
          <cell r="D722" t="str">
            <v>F037</v>
          </cell>
          <cell r="E722" t="str">
            <v>TURISMO, EMPLEO Y FOMENTO ECONOMICO</v>
          </cell>
          <cell r="F722" t="str">
            <v>Apoyo a pequeños productores en ferias y exposiciones</v>
          </cell>
          <cell r="G722">
            <v>0.24</v>
          </cell>
          <cell r="H722">
            <v>0.54</v>
          </cell>
          <cell r="I722">
            <v>0.77</v>
          </cell>
          <cell r="J722">
            <v>1</v>
          </cell>
          <cell r="K722">
            <v>0.125</v>
          </cell>
        </row>
        <row r="723">
          <cell r="B723" t="str">
            <v>02CD13_29</v>
          </cell>
          <cell r="C723" t="str">
            <v>02CD13F037_5</v>
          </cell>
          <cell r="D723" t="str">
            <v>F037</v>
          </cell>
          <cell r="E723" t="str">
            <v>TURISMO, EMPLEO Y FOMENTO ECONOMICO</v>
          </cell>
          <cell r="F723" t="str">
            <v>Asesorías para la constitución de Sociedades Cooperativas</v>
          </cell>
          <cell r="G723">
            <v>0.24</v>
          </cell>
          <cell r="H723">
            <v>0.54</v>
          </cell>
          <cell r="I723">
            <v>0.77</v>
          </cell>
          <cell r="J723">
            <v>1</v>
          </cell>
          <cell r="K723">
            <v>0.125</v>
          </cell>
        </row>
        <row r="724">
          <cell r="B724" t="str">
            <v>02CD13_30</v>
          </cell>
          <cell r="C724" t="str">
            <v>02CD13F037_6</v>
          </cell>
          <cell r="D724" t="str">
            <v>F037</v>
          </cell>
          <cell r="E724" t="str">
            <v>TURISMO, EMPLEO Y FOMENTO ECONOMICO</v>
          </cell>
          <cell r="F724" t="str">
            <v>Apoyo para la mecanización agrícola de tierras de cultivo</v>
          </cell>
          <cell r="G724">
            <v>0.24</v>
          </cell>
          <cell r="H724">
            <v>0.54</v>
          </cell>
          <cell r="I724">
            <v>0.77</v>
          </cell>
          <cell r="J724">
            <v>1</v>
          </cell>
          <cell r="K724">
            <v>0.125</v>
          </cell>
        </row>
        <row r="725">
          <cell r="B725" t="str">
            <v>02CD13_31</v>
          </cell>
          <cell r="C725" t="str">
            <v>02CD13F037_7</v>
          </cell>
          <cell r="D725" t="str">
            <v>F037</v>
          </cell>
          <cell r="E725" t="str">
            <v>TURISMO, EMPLEO Y FOMENTO ECONOMICO</v>
          </cell>
          <cell r="F725" t="str">
            <v>Rehabilitación y construcción de canales de riego</v>
          </cell>
          <cell r="G725">
            <v>0.24</v>
          </cell>
          <cell r="H725">
            <v>0.54</v>
          </cell>
          <cell r="I725">
            <v>0.77</v>
          </cell>
          <cell r="J725">
            <v>1</v>
          </cell>
          <cell r="K725">
            <v>0.125</v>
          </cell>
        </row>
        <row r="726">
          <cell r="B726" t="str">
            <v>02CD13_32</v>
          </cell>
          <cell r="C726" t="str">
            <v>02CD13F037_8</v>
          </cell>
          <cell r="D726" t="str">
            <v>F037</v>
          </cell>
          <cell r="E726" t="str">
            <v>TURISMO, EMPLEO Y FOMENTO ECONOMICO</v>
          </cell>
          <cell r="F726" t="str">
            <v>Capacitación y asesoría técnica agropecuaria y pecuaria</v>
          </cell>
          <cell r="G726">
            <v>0.24</v>
          </cell>
          <cell r="H726">
            <v>0.54</v>
          </cell>
          <cell r="I726">
            <v>0.77</v>
          </cell>
          <cell r="J726">
            <v>1</v>
          </cell>
          <cell r="K726">
            <v>0.125</v>
          </cell>
        </row>
        <row r="727">
          <cell r="B727" t="str">
            <v>02CD13_33</v>
          </cell>
          <cell r="C727" t="str">
            <v>02CD13K023_1</v>
          </cell>
          <cell r="D727" t="str">
            <v>K023</v>
          </cell>
          <cell r="E727" t="str">
            <v>INFRAESTRUCTURA URBANA</v>
          </cell>
          <cell r="F727" t="str">
            <v>Mantenimiento, conservación y adecuación de vialidades</v>
          </cell>
          <cell r="G727">
            <v>0</v>
          </cell>
          <cell r="H727">
            <v>0.06</v>
          </cell>
          <cell r="I727">
            <v>0.51</v>
          </cell>
          <cell r="J727">
            <v>1</v>
          </cell>
          <cell r="K727">
            <v>0.2</v>
          </cell>
        </row>
        <row r="728">
          <cell r="B728" t="str">
            <v>02CD13_34</v>
          </cell>
          <cell r="C728" t="str">
            <v>02CD13K023_2</v>
          </cell>
          <cell r="D728" t="str">
            <v>K023</v>
          </cell>
          <cell r="E728" t="str">
            <v>INFRAESTRUCTURA URBANA</v>
          </cell>
          <cell r="F728" t="str">
            <v>Rehabilitación, mantenimiento y sustitución de banquetas y guarniciones</v>
          </cell>
          <cell r="G728">
            <v>0</v>
          </cell>
          <cell r="H728">
            <v>0.06</v>
          </cell>
          <cell r="I728">
            <v>0.51</v>
          </cell>
          <cell r="J728">
            <v>1</v>
          </cell>
          <cell r="K728">
            <v>0.16</v>
          </cell>
        </row>
        <row r="729">
          <cell r="B729" t="str">
            <v>02CD13_35</v>
          </cell>
          <cell r="C729" t="str">
            <v>02CD13K023_3</v>
          </cell>
          <cell r="D729" t="str">
            <v>K023</v>
          </cell>
          <cell r="E729" t="str">
            <v>INFRAESTRUCTURA URBANA</v>
          </cell>
          <cell r="F729" t="str">
            <v>Construcción y rehabilitación de mercados públicos</v>
          </cell>
          <cell r="G729">
            <v>0</v>
          </cell>
          <cell r="H729">
            <v>0.06</v>
          </cell>
          <cell r="I729">
            <v>0.51</v>
          </cell>
          <cell r="J729">
            <v>1</v>
          </cell>
          <cell r="K729">
            <v>0.16</v>
          </cell>
        </row>
        <row r="730">
          <cell r="B730" t="str">
            <v>02CD13_36</v>
          </cell>
          <cell r="C730" t="str">
            <v>02CD13K023_4</v>
          </cell>
          <cell r="D730" t="str">
            <v>K023</v>
          </cell>
          <cell r="E730" t="str">
            <v>INFRAESTRUCTURA URBANA</v>
          </cell>
          <cell r="F730" t="str">
            <v>Construcción, mantenimiento, conservación y rehabilitación de edificios públicos</v>
          </cell>
          <cell r="G730">
            <v>0</v>
          </cell>
          <cell r="H730">
            <v>0.06</v>
          </cell>
          <cell r="I730">
            <v>0.51</v>
          </cell>
          <cell r="J730">
            <v>1</v>
          </cell>
          <cell r="K730">
            <v>0.16</v>
          </cell>
        </row>
        <row r="731">
          <cell r="B731" t="str">
            <v>02CD13_37</v>
          </cell>
          <cell r="C731" t="str">
            <v>02CD13K023_5</v>
          </cell>
          <cell r="D731" t="str">
            <v>K023</v>
          </cell>
          <cell r="E731" t="str">
            <v>INFRAESTRUCTURA URBANA</v>
          </cell>
          <cell r="F731" t="str">
            <v>Construcción, rehabilitación, mantenimiento y conservación de espacios públicos</v>
          </cell>
          <cell r="G731">
            <v>0</v>
          </cell>
          <cell r="H731">
            <v>0.06</v>
          </cell>
          <cell r="I731">
            <v>0.51</v>
          </cell>
          <cell r="J731">
            <v>1</v>
          </cell>
          <cell r="K731">
            <v>0.16</v>
          </cell>
        </row>
        <row r="732">
          <cell r="B732" t="str">
            <v>02CD13_38</v>
          </cell>
          <cell r="C732" t="str">
            <v>02CD13K023_6</v>
          </cell>
          <cell r="D732" t="str">
            <v>K023</v>
          </cell>
          <cell r="E732" t="str">
            <v>INFRAESTRUCTURA URBANA</v>
          </cell>
          <cell r="F732" t="str">
            <v>Encarpetado y pavimentación de calles</v>
          </cell>
          <cell r="G732">
            <v>0</v>
          </cell>
          <cell r="H732">
            <v>0.06</v>
          </cell>
          <cell r="I732">
            <v>0.51</v>
          </cell>
          <cell r="J732">
            <v>1</v>
          </cell>
          <cell r="K732">
            <v>0.16</v>
          </cell>
        </row>
        <row r="733">
          <cell r="B733" t="str">
            <v>02CD13_39</v>
          </cell>
          <cell r="C733" t="str">
            <v>02CD13K026_1</v>
          </cell>
          <cell r="D733" t="str">
            <v>K026</v>
          </cell>
          <cell r="E733" t="str">
            <v>INFRAESTRUCTURA DE AGUA POTABLE EN ALCALDIAS</v>
          </cell>
          <cell r="F733" t="str">
            <v>Rehabilitación, mantenimiento y sustitución de la red secundaria del sistema de agua potable</v>
          </cell>
          <cell r="G733">
            <v>0</v>
          </cell>
          <cell r="H733">
            <v>0.11</v>
          </cell>
          <cell r="I733">
            <v>0.55000000000000004</v>
          </cell>
          <cell r="J733">
            <v>1</v>
          </cell>
          <cell r="K733">
            <v>0.5</v>
          </cell>
        </row>
        <row r="734">
          <cell r="B734" t="str">
            <v>02CD13_40</v>
          </cell>
          <cell r="C734" t="str">
            <v>02CD13K026_2</v>
          </cell>
          <cell r="D734" t="str">
            <v>K026</v>
          </cell>
          <cell r="E734" t="str">
            <v>INFRAESTRUCTURA DE AGUA POTABLE EN ALCALDIAS</v>
          </cell>
          <cell r="F734" t="str">
            <v>Entrega de agua potable en camión cisterna</v>
          </cell>
          <cell r="G734">
            <v>0</v>
          </cell>
          <cell r="H734">
            <v>0.11</v>
          </cell>
          <cell r="I734">
            <v>0.55000000000000004</v>
          </cell>
          <cell r="J734">
            <v>1</v>
          </cell>
          <cell r="K734">
            <v>0.5</v>
          </cell>
        </row>
        <row r="735">
          <cell r="B735" t="str">
            <v>02CD13_41</v>
          </cell>
          <cell r="C735" t="str">
            <v>02CD13K027_1</v>
          </cell>
          <cell r="D735" t="str">
            <v>K027</v>
          </cell>
          <cell r="E735" t="str">
            <v>INFRAESTRUCTURA DE DRENAJE, ALCANTARILLADO Y SANEAMIENTO EN ALCALDIAS</v>
          </cell>
          <cell r="F735" t="str">
            <v>Rehabilitación, mantenimiento y sustitución de la red secundaria de drenaje</v>
          </cell>
          <cell r="G735">
            <v>0</v>
          </cell>
          <cell r="H735">
            <v>0.11</v>
          </cell>
          <cell r="I735">
            <v>0.55000000000000004</v>
          </cell>
          <cell r="J735">
            <v>1</v>
          </cell>
          <cell r="K735">
            <v>0.5</v>
          </cell>
        </row>
        <row r="736">
          <cell r="B736" t="str">
            <v>02CD13_42</v>
          </cell>
          <cell r="C736" t="str">
            <v>02CD13K027_2</v>
          </cell>
          <cell r="D736" t="str">
            <v>K027</v>
          </cell>
          <cell r="E736" t="str">
            <v>INFRAESTRUCTURA DE DRENAJE, ALCANTARILLADO Y SANEAMIENTO EN ALCALDIAS</v>
          </cell>
          <cell r="F736" t="str">
            <v>Desazolve de la red secundaria de drenaje</v>
          </cell>
          <cell r="G736">
            <v>0</v>
          </cell>
          <cell r="H736">
            <v>0.11</v>
          </cell>
          <cell r="I736">
            <v>0.55000000000000004</v>
          </cell>
          <cell r="J736">
            <v>1</v>
          </cell>
          <cell r="K736">
            <v>0.5</v>
          </cell>
        </row>
        <row r="737">
          <cell r="B737" t="str">
            <v>02CD13_43</v>
          </cell>
          <cell r="C737" t="str">
            <v>02CD13M001_1</v>
          </cell>
          <cell r="D737" t="str">
            <v>M001</v>
          </cell>
          <cell r="E737" t="str">
            <v>ACTIVIDADES DE APOYO ADMINISTRATIVO</v>
          </cell>
          <cell r="F737" t="str">
            <v>Adquisición de bienes y servicios</v>
          </cell>
          <cell r="G737">
            <v>0.25</v>
          </cell>
          <cell r="H737">
            <v>0.5</v>
          </cell>
          <cell r="I737">
            <v>0.75</v>
          </cell>
          <cell r="J737">
            <v>1</v>
          </cell>
          <cell r="K737">
            <v>1</v>
          </cell>
        </row>
        <row r="738">
          <cell r="B738" t="str">
            <v>02CD13_44</v>
          </cell>
          <cell r="C738" t="str">
            <v>02CD13M002_1</v>
          </cell>
          <cell r="D738" t="str">
            <v>M002</v>
          </cell>
          <cell r="E738" t="str">
            <v>PROVISIONES PARA CONTINGENCIAS</v>
          </cell>
          <cell r="F738" t="str">
            <v>Seguimiento a pago de laudos y juicios de la Alcaldía</v>
          </cell>
          <cell r="G738">
            <v>0</v>
          </cell>
          <cell r="H738">
            <v>0.1</v>
          </cell>
          <cell r="I738">
            <v>0.6</v>
          </cell>
          <cell r="J738">
            <v>1</v>
          </cell>
          <cell r="K738">
            <v>1</v>
          </cell>
        </row>
        <row r="739">
          <cell r="B739" t="str">
            <v>02CD13_45</v>
          </cell>
          <cell r="C739" t="str">
            <v>02CD13N001_1</v>
          </cell>
          <cell r="D739" t="str">
            <v>N001</v>
          </cell>
          <cell r="E739" t="str">
            <v>CUMPLIMIENTO DE LOS PROGRAMAS DE PROTECCION CIVIL</v>
          </cell>
          <cell r="F739" t="str">
            <v>Atención medica pre hospitalaria en casos de siniestros (atención y traslado en ambulancia)</v>
          </cell>
          <cell r="G739">
            <v>0.25</v>
          </cell>
          <cell r="H739">
            <v>0.51</v>
          </cell>
          <cell r="I739">
            <v>0.76</v>
          </cell>
          <cell r="J739">
            <v>1</v>
          </cell>
          <cell r="K739">
            <v>0.34</v>
          </cell>
        </row>
        <row r="740">
          <cell r="B740" t="str">
            <v>02CD13_46</v>
          </cell>
          <cell r="C740" t="str">
            <v>02CD13N001_2</v>
          </cell>
          <cell r="D740" t="str">
            <v>N001</v>
          </cell>
          <cell r="E740" t="str">
            <v>CUMPLIMIENTO DE LOS PROGRAMAS DE PROTECCION CIVIL</v>
          </cell>
          <cell r="F740" t="str">
            <v>Monitoreo de riesgos causados por fenómenos naturales o antrópicos en la alcaldía</v>
          </cell>
          <cell r="G740">
            <v>0.25</v>
          </cell>
          <cell r="H740">
            <v>0.51</v>
          </cell>
          <cell r="I740">
            <v>0.76</v>
          </cell>
          <cell r="J740">
            <v>1</v>
          </cell>
          <cell r="K740">
            <v>0.33</v>
          </cell>
        </row>
        <row r="741">
          <cell r="B741" t="str">
            <v>02CD13_47</v>
          </cell>
          <cell r="C741" t="str">
            <v>02CD13N001_3</v>
          </cell>
          <cell r="D741" t="str">
            <v>N001</v>
          </cell>
          <cell r="E741" t="str">
            <v>CUMPLIMIENTO DE LOS PROGRAMAS DE PROTECCION CIVIL</v>
          </cell>
          <cell r="F741" t="str">
            <v>Capacitación en materia de protección civil</v>
          </cell>
          <cell r="G741">
            <v>0.25</v>
          </cell>
          <cell r="H741">
            <v>0.51</v>
          </cell>
          <cell r="I741">
            <v>0.76</v>
          </cell>
          <cell r="J741">
            <v>1</v>
          </cell>
          <cell r="K741">
            <v>0.33</v>
          </cell>
        </row>
        <row r="742">
          <cell r="B742" t="str">
            <v>02CD13_48</v>
          </cell>
          <cell r="C742" t="str">
            <v>02CD13R002_1</v>
          </cell>
          <cell r="D742" t="str">
            <v>R002</v>
          </cell>
          <cell r="E742" t="str">
            <v>PRESUPUESTO PARTICIPATIVO</v>
          </cell>
          <cell r="F742" t="str">
            <v>Evaluación de proyectos registrados para el Presupuesto participativo</v>
          </cell>
          <cell r="G742">
            <v>0</v>
          </cell>
          <cell r="H742">
            <v>0</v>
          </cell>
          <cell r="I742">
            <v>0.41</v>
          </cell>
          <cell r="J742">
            <v>1</v>
          </cell>
          <cell r="K742">
            <v>0.5</v>
          </cell>
        </row>
        <row r="743">
          <cell r="B743" t="str">
            <v>02CD13_49</v>
          </cell>
          <cell r="C743" t="str">
            <v>02CD13R002_2</v>
          </cell>
          <cell r="D743" t="str">
            <v>R002</v>
          </cell>
          <cell r="E743" t="str">
            <v>PRESUPUESTO PARTICIPATIVO</v>
          </cell>
          <cell r="F743" t="str">
            <v>Ejecución de proyectos de presupuesto participativo</v>
          </cell>
          <cell r="G743">
            <v>0</v>
          </cell>
          <cell r="H743">
            <v>0</v>
          </cell>
          <cell r="I743">
            <v>0.41</v>
          </cell>
          <cell r="J743">
            <v>1</v>
          </cell>
          <cell r="K743">
            <v>0.5</v>
          </cell>
        </row>
        <row r="744">
          <cell r="B744" t="str">
            <v>02CD13_50</v>
          </cell>
          <cell r="C744" t="str">
            <v>02CD13U048_1</v>
          </cell>
          <cell r="D744" t="str">
            <v>U048</v>
          </cell>
          <cell r="E744" t="str">
            <v>APOYOS SOCIALES</v>
          </cell>
          <cell r="F744" t="str">
            <v>Ayudas sociales a personas en situación de marginación para un sepelio digno</v>
          </cell>
          <cell r="G744">
            <v>0.23</v>
          </cell>
          <cell r="H744">
            <v>0.56999999999999995</v>
          </cell>
          <cell r="I744">
            <v>0.86</v>
          </cell>
          <cell r="J744">
            <v>1</v>
          </cell>
          <cell r="K744">
            <v>0.16</v>
          </cell>
        </row>
        <row r="745">
          <cell r="B745" t="str">
            <v>02CD13_51</v>
          </cell>
          <cell r="C745" t="str">
            <v>02CD13U048_2</v>
          </cell>
          <cell r="D745" t="str">
            <v>U048</v>
          </cell>
          <cell r="E745" t="str">
            <v>APOYOS SOCIALES</v>
          </cell>
          <cell r="F745" t="str">
            <v>Ayudas Sociales en especie que otorga juguetes por el día de Reyes</v>
          </cell>
          <cell r="G745">
            <v>0.23</v>
          </cell>
          <cell r="H745">
            <v>0.56999999999999995</v>
          </cell>
          <cell r="I745">
            <v>0.86</v>
          </cell>
          <cell r="J745">
            <v>1</v>
          </cell>
          <cell r="K745">
            <v>0.14000000000000001</v>
          </cell>
        </row>
        <row r="746">
          <cell r="B746" t="str">
            <v>02CD13_52</v>
          </cell>
          <cell r="C746" t="str">
            <v>02CD13U048_3</v>
          </cell>
          <cell r="D746" t="str">
            <v>U048</v>
          </cell>
          <cell r="E746" t="str">
            <v>APOYOS SOCIALES</v>
          </cell>
          <cell r="F746" t="str">
            <v>Ayudas Sociales en especie para representantes Fiestas Patrias</v>
          </cell>
          <cell r="G746">
            <v>0.23</v>
          </cell>
          <cell r="H746">
            <v>0.56999999999999995</v>
          </cell>
          <cell r="I746">
            <v>0.86</v>
          </cell>
          <cell r="J746">
            <v>1</v>
          </cell>
          <cell r="K746">
            <v>0.14000000000000001</v>
          </cell>
        </row>
        <row r="747">
          <cell r="B747" t="str">
            <v>02CD13_53</v>
          </cell>
          <cell r="C747" t="str">
            <v>02CD13U048_4</v>
          </cell>
          <cell r="D747" t="str">
            <v>U048</v>
          </cell>
          <cell r="E747" t="str">
            <v>APOYOS SOCIALES</v>
          </cell>
          <cell r="F747" t="str">
            <v>Ayudas Sociales en especie que otorga juguetes por el día del niño</v>
          </cell>
          <cell r="G747">
            <v>0.23</v>
          </cell>
          <cell r="H747">
            <v>0.56999999999999995</v>
          </cell>
          <cell r="I747">
            <v>0.86</v>
          </cell>
          <cell r="J747">
            <v>1</v>
          </cell>
          <cell r="K747">
            <v>0.14000000000000001</v>
          </cell>
        </row>
        <row r="748">
          <cell r="B748" t="str">
            <v>02CD13_54</v>
          </cell>
          <cell r="C748" t="str">
            <v>02CD13U048_5</v>
          </cell>
          <cell r="D748" t="str">
            <v>U048</v>
          </cell>
          <cell r="E748" t="str">
            <v>APOYOS SOCIALES</v>
          </cell>
          <cell r="F748" t="str">
            <v>Apoyo para personas que requieren aparatos ortopédicos</v>
          </cell>
          <cell r="G748">
            <v>0.23</v>
          </cell>
          <cell r="H748">
            <v>0.56999999999999995</v>
          </cell>
          <cell r="I748">
            <v>0.86</v>
          </cell>
          <cell r="J748">
            <v>1</v>
          </cell>
          <cell r="K748">
            <v>0.14000000000000001</v>
          </cell>
        </row>
        <row r="749">
          <cell r="B749" t="str">
            <v>02CD13_55</v>
          </cell>
          <cell r="C749" t="str">
            <v>02CD13U048_6</v>
          </cell>
          <cell r="D749" t="str">
            <v>U048</v>
          </cell>
          <cell r="E749" t="str">
            <v>APOYOS SOCIALES</v>
          </cell>
          <cell r="F749" t="str">
            <v>Ayudas sociales diversas a la comunidad para el desarrollo y mejora de la calidad de vida</v>
          </cell>
          <cell r="G749">
            <v>0.23</v>
          </cell>
          <cell r="H749">
            <v>0.56999999999999995</v>
          </cell>
          <cell r="I749">
            <v>0.86</v>
          </cell>
          <cell r="J749">
            <v>1</v>
          </cell>
          <cell r="K749">
            <v>0.14000000000000001</v>
          </cell>
        </row>
        <row r="750">
          <cell r="B750" t="str">
            <v>02CD13_56</v>
          </cell>
          <cell r="C750" t="str">
            <v>02CD13U048_7</v>
          </cell>
          <cell r="D750" t="str">
            <v>U048</v>
          </cell>
          <cell r="E750" t="str">
            <v>APOYOS SOCIALES</v>
          </cell>
          <cell r="F750" t="str">
            <v>Cursos y platicas promoción de los derechos humanos de las niñas, mujeres y perspectiva de género en la Alcaldía.</v>
          </cell>
          <cell r="G750">
            <v>0.23</v>
          </cell>
          <cell r="H750">
            <v>0.56999999999999995</v>
          </cell>
          <cell r="I750">
            <v>0.86</v>
          </cell>
          <cell r="J750">
            <v>1</v>
          </cell>
          <cell r="K750">
            <v>0.14000000000000001</v>
          </cell>
        </row>
        <row r="751">
          <cell r="B751" t="str">
            <v>02CD14_1</v>
          </cell>
          <cell r="C751" t="str">
            <v>02CD14E185_1</v>
          </cell>
          <cell r="D751" t="str">
            <v>E185</v>
          </cell>
          <cell r="E751" t="str">
            <v>GOBIERNO Y ATENCION CIUDADANA</v>
          </cell>
          <cell r="F751" t="str">
            <v>Actualización de censos de asentamientos irregulares.</v>
          </cell>
          <cell r="G751">
            <v>0.25</v>
          </cell>
          <cell r="H751">
            <v>0.5</v>
          </cell>
          <cell r="I751">
            <v>0.75</v>
          </cell>
          <cell r="J751">
            <v>1</v>
          </cell>
          <cell r="K751">
            <v>0.115</v>
          </cell>
        </row>
        <row r="752">
          <cell r="B752" t="str">
            <v>02CD14_2</v>
          </cell>
          <cell r="C752" t="str">
            <v>02CD14E185_2</v>
          </cell>
          <cell r="D752" t="str">
            <v>E185</v>
          </cell>
          <cell r="E752" t="str">
            <v>GOBIERNO Y ATENCION CIUDADANA</v>
          </cell>
          <cell r="F752" t="str">
            <v>Trámites y servicios en materia de: giros mercantiles.</v>
          </cell>
          <cell r="G752">
            <v>0.25</v>
          </cell>
          <cell r="H752">
            <v>0.5</v>
          </cell>
          <cell r="I752">
            <v>0.75</v>
          </cell>
          <cell r="J752">
            <v>1</v>
          </cell>
          <cell r="K752">
            <v>0.115</v>
          </cell>
        </row>
        <row r="753">
          <cell r="B753" t="str">
            <v>02CD14_3</v>
          </cell>
          <cell r="C753" t="str">
            <v>02CD14E185_3</v>
          </cell>
          <cell r="D753" t="str">
            <v>E185</v>
          </cell>
          <cell r="E753" t="str">
            <v>GOBIERNO Y ATENCION CIUDADANA</v>
          </cell>
          <cell r="F753" t="str">
            <v>Servicios de asesorías jurídicas y promoción de los Derechos Humanos.</v>
          </cell>
          <cell r="G753">
            <v>0.25</v>
          </cell>
          <cell r="H753">
            <v>0.5</v>
          </cell>
          <cell r="I753">
            <v>0.75</v>
          </cell>
          <cell r="J753">
            <v>1</v>
          </cell>
          <cell r="K753">
            <v>0.11</v>
          </cell>
        </row>
        <row r="754">
          <cell r="B754" t="str">
            <v>02CD14_4</v>
          </cell>
          <cell r="C754" t="str">
            <v>02CD14E185_4</v>
          </cell>
          <cell r="D754" t="str">
            <v>E185</v>
          </cell>
          <cell r="E754" t="str">
            <v>GOBIERNO Y ATENCION CIUDADANA</v>
          </cell>
          <cell r="F754" t="str">
            <v>Orientaciones en materia de colaboración, vinculación, concertación y participación ciudadana</v>
          </cell>
          <cell r="G754">
            <v>0.25</v>
          </cell>
          <cell r="H754">
            <v>0.5</v>
          </cell>
          <cell r="I754">
            <v>0.75</v>
          </cell>
          <cell r="J754">
            <v>1</v>
          </cell>
          <cell r="K754">
            <v>0.11</v>
          </cell>
        </row>
        <row r="755">
          <cell r="B755" t="str">
            <v>02CD14_5</v>
          </cell>
          <cell r="C755" t="str">
            <v>02CD14E185_5</v>
          </cell>
          <cell r="D755" t="str">
            <v>E185</v>
          </cell>
          <cell r="E755" t="str">
            <v>GOBIERNO Y ATENCION CIUDADANA</v>
          </cell>
          <cell r="F755" t="str">
            <v>Levantar diagnósticos de necesidades en colonias, barrios y pueblos.</v>
          </cell>
          <cell r="G755">
            <v>0.25</v>
          </cell>
          <cell r="H755">
            <v>0.5</v>
          </cell>
          <cell r="I755">
            <v>0.75</v>
          </cell>
          <cell r="J755">
            <v>1</v>
          </cell>
          <cell r="K755">
            <v>0.11</v>
          </cell>
        </row>
        <row r="756">
          <cell r="B756" t="str">
            <v>02CD14_6</v>
          </cell>
          <cell r="C756" t="str">
            <v>02CD14E185_6</v>
          </cell>
          <cell r="D756" t="str">
            <v>E185</v>
          </cell>
          <cell r="E756" t="str">
            <v>GOBIERNO Y ATENCION CIUDADANA</v>
          </cell>
          <cell r="F756" t="str">
            <v>Atender las solicitudes de Información Pública y solventacion de requerimientos a través de los INFOMEX</v>
          </cell>
          <cell r="G756">
            <v>0.25</v>
          </cell>
          <cell r="H756">
            <v>0.5</v>
          </cell>
          <cell r="I756">
            <v>0.75</v>
          </cell>
          <cell r="J756">
            <v>1</v>
          </cell>
          <cell r="K756">
            <v>0.11</v>
          </cell>
        </row>
        <row r="757">
          <cell r="B757" t="str">
            <v>02CD14_7</v>
          </cell>
          <cell r="C757" t="str">
            <v>02CD14E185_7</v>
          </cell>
          <cell r="D757" t="str">
            <v>E185</v>
          </cell>
          <cell r="E757" t="str">
            <v>GOBIERNO Y ATENCION CIUDADANA</v>
          </cell>
          <cell r="F757" t="str">
            <v>Atención de requerimientos de información por parte de los órganos de fiscalización.</v>
          </cell>
          <cell r="G757">
            <v>0.25</v>
          </cell>
          <cell r="H757">
            <v>0.5</v>
          </cell>
          <cell r="I757">
            <v>0.75</v>
          </cell>
          <cell r="J757">
            <v>1</v>
          </cell>
          <cell r="K757">
            <v>0.11</v>
          </cell>
        </row>
        <row r="758">
          <cell r="B758" t="str">
            <v>02CD14_8</v>
          </cell>
          <cell r="C758" t="str">
            <v>02CD14E185_8</v>
          </cell>
          <cell r="D758" t="str">
            <v>E185</v>
          </cell>
          <cell r="E758" t="str">
            <v>GOBIERNO Y ATENCION CIUDADANA</v>
          </cell>
          <cell r="F758" t="str">
            <v>Difusión de las actividades que se realizan en la Alcaldía Tlalpan.</v>
          </cell>
          <cell r="G758">
            <v>0.25</v>
          </cell>
          <cell r="H758">
            <v>0.5</v>
          </cell>
          <cell r="I758">
            <v>0.75</v>
          </cell>
          <cell r="J758">
            <v>1</v>
          </cell>
          <cell r="K758">
            <v>0.11</v>
          </cell>
        </row>
        <row r="759">
          <cell r="B759" t="str">
            <v>02CD14_9</v>
          </cell>
          <cell r="C759" t="str">
            <v>02CD14E185_9</v>
          </cell>
          <cell r="D759" t="str">
            <v>E185</v>
          </cell>
          <cell r="E759" t="str">
            <v>GOBIERNO Y ATENCION CIUDADANA</v>
          </cell>
          <cell r="F759" t="str">
            <v>Implementar el Modelo Integral de Atención Ciudadana y asegurar su cumplimiento y funcionamiento y Establecer mecanismos de evaluación que contemplen aspectos de satisfacción ciudadana como encuestas, reuniones o análisis estadístico.</v>
          </cell>
          <cell r="G759">
            <v>0.25</v>
          </cell>
          <cell r="H759">
            <v>0.5</v>
          </cell>
          <cell r="I759">
            <v>0.75</v>
          </cell>
          <cell r="J759">
            <v>1</v>
          </cell>
          <cell r="K759">
            <v>0.11</v>
          </cell>
        </row>
        <row r="760">
          <cell r="B760" t="str">
            <v>02CD14_10</v>
          </cell>
          <cell r="C760" t="str">
            <v>02CD14E186_1</v>
          </cell>
          <cell r="D760" t="str">
            <v>E186</v>
          </cell>
          <cell r="E760" t="str">
            <v>SEGURIDAD EN ALCALDIAS</v>
          </cell>
          <cell r="F760" t="str">
            <v>Operativos de Seguridad en las colonias, barrios y pueblos de la Alcaldía.</v>
          </cell>
          <cell r="G760">
            <v>0.25</v>
          </cell>
          <cell r="H760">
            <v>0.5</v>
          </cell>
          <cell r="I760">
            <v>0.75</v>
          </cell>
          <cell r="J760">
            <v>1</v>
          </cell>
          <cell r="K760">
            <v>0.25</v>
          </cell>
        </row>
        <row r="761">
          <cell r="B761" t="str">
            <v>02CD14_11</v>
          </cell>
          <cell r="C761" t="str">
            <v>02CD14E186_2</v>
          </cell>
          <cell r="D761" t="str">
            <v>E186</v>
          </cell>
          <cell r="E761" t="str">
            <v>SEGURIDAD EN ALCALDIAS</v>
          </cell>
          <cell r="F761" t="str">
            <v>Remisión y acompañamiento institucional ante el juzgado cívico y la fiscalía.</v>
          </cell>
          <cell r="G761">
            <v>0.25</v>
          </cell>
          <cell r="H761">
            <v>0.5</v>
          </cell>
          <cell r="I761">
            <v>0.75</v>
          </cell>
          <cell r="J761">
            <v>1</v>
          </cell>
          <cell r="K761">
            <v>0.25</v>
          </cell>
        </row>
        <row r="762">
          <cell r="B762" t="str">
            <v>02CD14_12</v>
          </cell>
          <cell r="C762" t="str">
            <v>02CD14E186_3</v>
          </cell>
          <cell r="D762" t="str">
            <v>E186</v>
          </cell>
          <cell r="E762" t="str">
            <v>SEGURIDAD EN ALCALDIAS</v>
          </cell>
          <cell r="F762" t="str">
            <v>Estrategias operativas atención integral para apoyo a los habitantes de las colonias con mayor índice delictivo.</v>
          </cell>
          <cell r="G762">
            <v>0.25</v>
          </cell>
          <cell r="H762">
            <v>0.5</v>
          </cell>
          <cell r="I762">
            <v>0.75</v>
          </cell>
          <cell r="J762">
            <v>1</v>
          </cell>
          <cell r="K762">
            <v>0.25</v>
          </cell>
        </row>
        <row r="763">
          <cell r="B763" t="str">
            <v>02CD14_13</v>
          </cell>
          <cell r="C763" t="str">
            <v>02CD14E186_4</v>
          </cell>
          <cell r="D763" t="str">
            <v>E186</v>
          </cell>
          <cell r="E763" t="str">
            <v>SEGURIDAD EN ALCALDIAS</v>
          </cell>
          <cell r="F763" t="str">
            <v>Talleres en materia de prevención de la violencia y cultura de la denuncia.</v>
          </cell>
          <cell r="G763">
            <v>0.25</v>
          </cell>
          <cell r="H763">
            <v>0.5</v>
          </cell>
          <cell r="I763">
            <v>0.75</v>
          </cell>
          <cell r="J763">
            <v>1</v>
          </cell>
          <cell r="K763">
            <v>0.25</v>
          </cell>
        </row>
        <row r="764">
          <cell r="B764" t="str">
            <v>02CD14_14</v>
          </cell>
          <cell r="C764" t="str">
            <v>02CD14E187_1</v>
          </cell>
          <cell r="D764" t="str">
            <v>E187</v>
          </cell>
          <cell r="E764" t="str">
            <v>SERVICIOS PUBLICOS</v>
          </cell>
          <cell r="F764" t="str">
            <v>Recolección domiciliaria de residuos orgánicos, inorgánicos e industriales</v>
          </cell>
          <cell r="G764">
            <v>0.25</v>
          </cell>
          <cell r="H764">
            <v>0.5</v>
          </cell>
          <cell r="I764">
            <v>0.75</v>
          </cell>
          <cell r="J764">
            <v>1</v>
          </cell>
          <cell r="K764">
            <v>0.1</v>
          </cell>
        </row>
        <row r="765">
          <cell r="B765" t="str">
            <v>02CD14_15</v>
          </cell>
          <cell r="C765" t="str">
            <v>02CD14E187_2</v>
          </cell>
          <cell r="D765" t="str">
            <v>E187</v>
          </cell>
          <cell r="E765" t="str">
            <v>SERVICIOS PUBLICOS</v>
          </cell>
          <cell r="F765" t="str">
            <v>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v>
          </cell>
          <cell r="G765">
            <v>0.25</v>
          </cell>
          <cell r="H765">
            <v>0.5</v>
          </cell>
          <cell r="I765">
            <v>0.75</v>
          </cell>
          <cell r="J765">
            <v>1</v>
          </cell>
          <cell r="K765">
            <v>0.1</v>
          </cell>
        </row>
        <row r="766">
          <cell r="B766" t="str">
            <v>02CD14_16</v>
          </cell>
          <cell r="C766" t="str">
            <v>02CD14E187_3</v>
          </cell>
          <cell r="D766" t="str">
            <v>E187</v>
          </cell>
          <cell r="E766" t="str">
            <v>SERVICIOS PUBLICOS</v>
          </cell>
          <cell r="F766" t="str">
            <v>Actividades de mejoramiento en la movilidad y el ordenamiento urbano en intervenciones, con la aplicación de pintura para balizamiento, realización de señalamientos y adecuaciones geométricas, a efecto de mejorar la vialidad y seguridad de las personas.</v>
          </cell>
          <cell r="G766">
            <v>0.25</v>
          </cell>
          <cell r="H766">
            <v>0.5</v>
          </cell>
          <cell r="I766">
            <v>0.75</v>
          </cell>
          <cell r="J766">
            <v>1</v>
          </cell>
          <cell r="K766">
            <v>0.1</v>
          </cell>
        </row>
        <row r="767">
          <cell r="B767" t="str">
            <v>02CD14_17</v>
          </cell>
          <cell r="C767" t="str">
            <v>02CD14E187_4</v>
          </cell>
          <cell r="D767" t="str">
            <v>E187</v>
          </cell>
          <cell r="E767" t="str">
            <v>SERVICIOS PUBLICOS</v>
          </cell>
          <cell r="F767" t="str">
            <v>Mantenimiento de áreas verdes en parques, jardines, camellones, plazas y espacios públicos, conservándolos limpios y seguros con actividades de poda de árboles, poda de pasto, riego de áreas verdes, barrido de áreas verdes, retiro de hierba y maleza.</v>
          </cell>
          <cell r="G767">
            <v>0.25</v>
          </cell>
          <cell r="H767">
            <v>0.5</v>
          </cell>
          <cell r="I767">
            <v>0.75</v>
          </cell>
          <cell r="J767">
            <v>1</v>
          </cell>
          <cell r="K767">
            <v>0.1</v>
          </cell>
        </row>
        <row r="768">
          <cell r="B768" t="str">
            <v>02CD14_18</v>
          </cell>
          <cell r="C768" t="str">
            <v>02CD14E187_5</v>
          </cell>
          <cell r="D768" t="str">
            <v>E187</v>
          </cell>
          <cell r="E768" t="str">
            <v>SERVICIOS PUBLICOS</v>
          </cell>
          <cell r="F768" t="str">
            <v>Mantenimiento y conservación del mobiliario urbano en espacios públicos como: kioscos, fuentes ornamentales, bustos, monumentos, bajo puentes, etc. con trabajos de eliminación y borrado de grafiti con la aplicación de pintura en muros y bardas, colocación de malla ciclónica, etc.</v>
          </cell>
          <cell r="G768">
            <v>0.25</v>
          </cell>
          <cell r="H768">
            <v>0.5</v>
          </cell>
          <cell r="I768">
            <v>0.75</v>
          </cell>
          <cell r="J768">
            <v>1</v>
          </cell>
          <cell r="K768">
            <v>0.1</v>
          </cell>
        </row>
        <row r="769">
          <cell r="B769" t="str">
            <v>02CD14_19</v>
          </cell>
          <cell r="C769" t="str">
            <v>02CD14E187_6</v>
          </cell>
          <cell r="D769" t="str">
            <v>E187</v>
          </cell>
          <cell r="E769" t="str">
            <v>SERVICIOS PUBLICOS</v>
          </cell>
          <cell r="F769" t="str">
            <v>Otorgar servicios funerarios y dar mantenimiento a panteones.</v>
          </cell>
          <cell r="G769">
            <v>0.25</v>
          </cell>
          <cell r="H769">
            <v>0.5</v>
          </cell>
          <cell r="I769">
            <v>0.75</v>
          </cell>
          <cell r="J769">
            <v>1</v>
          </cell>
          <cell r="K769">
            <v>0.1</v>
          </cell>
        </row>
        <row r="770">
          <cell r="B770" t="str">
            <v>02CD14_20</v>
          </cell>
          <cell r="C770" t="str">
            <v>02CD14E187_7</v>
          </cell>
          <cell r="D770" t="str">
            <v>E187</v>
          </cell>
          <cell r="E770" t="str">
            <v>SERVICIOS PUBLICOS</v>
          </cell>
          <cell r="F770" t="str">
            <v>Contribuir al derecho de la población a contar con el agua potable en sus viviendas, principalmente en las zonas de marginación.</v>
          </cell>
          <cell r="G770">
            <v>0.25</v>
          </cell>
          <cell r="H770">
            <v>0.5</v>
          </cell>
          <cell r="I770">
            <v>0.75</v>
          </cell>
          <cell r="J770">
            <v>1</v>
          </cell>
          <cell r="K770">
            <v>0.1</v>
          </cell>
        </row>
        <row r="771">
          <cell r="B771" t="str">
            <v>02CD14_21</v>
          </cell>
          <cell r="C771" t="str">
            <v>02CD14E187_8</v>
          </cell>
          <cell r="D771" t="str">
            <v>E187</v>
          </cell>
          <cell r="E771" t="str">
            <v>SERVICIOS PUBLICOS</v>
          </cell>
          <cell r="F771" t="str">
            <v>Difusión de información sobre el cuidado del medio ambiente, el desarrollo sustentable, el cambio climático, los efectos de la contaminación y conservación de la biodiversidad entre la población tlalpense.</v>
          </cell>
          <cell r="G771">
            <v>0.25</v>
          </cell>
          <cell r="H771">
            <v>0.5</v>
          </cell>
          <cell r="I771">
            <v>0.75</v>
          </cell>
          <cell r="J771">
            <v>1</v>
          </cell>
          <cell r="K771">
            <v>0.1</v>
          </cell>
        </row>
        <row r="772">
          <cell r="B772" t="str">
            <v>02CD14_22</v>
          </cell>
          <cell r="C772" t="str">
            <v>02CD14E187_9</v>
          </cell>
          <cell r="D772" t="str">
            <v>E187</v>
          </cell>
          <cell r="E772" t="str">
            <v>SERVICIOS PUBLICOS</v>
          </cell>
          <cell r="F772" t="str">
            <v>Capacitación a inspectores, dictaminadores, funcionarios y personal de la alcaldía, en temas ambientales.</v>
          </cell>
          <cell r="G772">
            <v>0.25</v>
          </cell>
          <cell r="H772">
            <v>0.5</v>
          </cell>
          <cell r="I772">
            <v>0.75</v>
          </cell>
          <cell r="J772">
            <v>1</v>
          </cell>
          <cell r="K772">
            <v>0.1</v>
          </cell>
        </row>
        <row r="773">
          <cell r="B773" t="str">
            <v>02CD14_23</v>
          </cell>
          <cell r="C773" t="str">
            <v>02CD14E187_10</v>
          </cell>
          <cell r="D773" t="str">
            <v>E187</v>
          </cell>
          <cell r="E773" t="str">
            <v>SERVICIOS PUBLICOS</v>
          </cell>
          <cell r="F773" t="str">
            <v>Contribución a la protección, preservación y conservación de los recursos naturales,</v>
          </cell>
          <cell r="G773">
            <v>0.25</v>
          </cell>
          <cell r="H773">
            <v>0.5</v>
          </cell>
          <cell r="I773">
            <v>0.75</v>
          </cell>
          <cell r="J773">
            <v>1</v>
          </cell>
          <cell r="K773">
            <v>0.1</v>
          </cell>
        </row>
        <row r="774">
          <cell r="B774" t="str">
            <v>02CD14_24</v>
          </cell>
          <cell r="C774" t="str">
            <v>02CD14E188_1</v>
          </cell>
          <cell r="D774" t="str">
            <v>E188</v>
          </cell>
          <cell r="E774" t="str">
            <v>EDUCACION, CULTURA, DEPORTE Y RECREACION</v>
          </cell>
          <cell r="F774" t="str">
            <v>Realizar actividades culturales de diversas expresiones artísticas (como fotografía, escultura, música, danza, literatura, teatro, etc.)</v>
          </cell>
          <cell r="G774">
            <v>0.25</v>
          </cell>
          <cell r="H774">
            <v>0.5</v>
          </cell>
          <cell r="I774">
            <v>0.75</v>
          </cell>
          <cell r="J774">
            <v>1</v>
          </cell>
          <cell r="K774">
            <v>0.2</v>
          </cell>
        </row>
        <row r="775">
          <cell r="B775" t="str">
            <v>02CD14_25</v>
          </cell>
          <cell r="C775" t="str">
            <v>02CD14E188_2</v>
          </cell>
          <cell r="D775" t="str">
            <v>E188</v>
          </cell>
          <cell r="E775" t="str">
            <v>EDUCACION, CULTURA, DEPORTE Y RECREACION</v>
          </cell>
          <cell r="F775" t="str">
            <v>Implementar actividades culturales</v>
          </cell>
          <cell r="G775">
            <v>0.25</v>
          </cell>
          <cell r="H775">
            <v>0.5</v>
          </cell>
          <cell r="I775">
            <v>0.75</v>
          </cell>
          <cell r="J775">
            <v>1</v>
          </cell>
          <cell r="K775">
            <v>0.2</v>
          </cell>
        </row>
        <row r="776">
          <cell r="B776" t="str">
            <v>02CD14_26</v>
          </cell>
          <cell r="C776" t="str">
            <v>02CD14E188_3</v>
          </cell>
          <cell r="D776" t="str">
            <v>E188</v>
          </cell>
          <cell r="E776" t="str">
            <v>EDUCACION, CULTURA, DEPORTE Y RECREACION</v>
          </cell>
          <cell r="F776" t="str">
            <v>Impartir de clases deportivas en Módulos y Centros Deportivos a través de las Escuelas Técnico Deportivas.</v>
          </cell>
          <cell r="G776">
            <v>0.25</v>
          </cell>
          <cell r="H776">
            <v>0.5</v>
          </cell>
          <cell r="I776">
            <v>0.75</v>
          </cell>
          <cell r="J776">
            <v>1</v>
          </cell>
          <cell r="K776">
            <v>0.2</v>
          </cell>
        </row>
        <row r="777">
          <cell r="B777" t="str">
            <v>02CD14_27</v>
          </cell>
          <cell r="C777" t="str">
            <v>02CD14E188_4</v>
          </cell>
          <cell r="D777" t="str">
            <v>E188</v>
          </cell>
          <cell r="E777" t="str">
            <v>EDUCACION, CULTURA, DEPORTE Y RECREACION</v>
          </cell>
          <cell r="F777" t="str">
            <v>Fomentar la cultura física y promoción deportiva organizando eventos deportivos gratuitos.</v>
          </cell>
          <cell r="G777">
            <v>0.25</v>
          </cell>
          <cell r="H777">
            <v>0.5</v>
          </cell>
          <cell r="I777">
            <v>0.75</v>
          </cell>
          <cell r="J777">
            <v>1</v>
          </cell>
          <cell r="K777">
            <v>0.2</v>
          </cell>
        </row>
        <row r="778">
          <cell r="B778" t="str">
            <v>02CD14_28</v>
          </cell>
          <cell r="C778" t="str">
            <v>02CD14E188_5</v>
          </cell>
          <cell r="D778" t="str">
            <v>E188</v>
          </cell>
          <cell r="E778" t="str">
            <v>EDUCACION, CULTURA, DEPORTE Y RECREACION</v>
          </cell>
          <cell r="F778" t="str">
            <v>Realizar actividades de mantenimiento menor a Centros y Módulos Deportivos a cargo de la Alcaldía Tlalpan</v>
          </cell>
          <cell r="G778">
            <v>0.25</v>
          </cell>
          <cell r="H778">
            <v>0.5</v>
          </cell>
          <cell r="I778">
            <v>0.75</v>
          </cell>
          <cell r="J778">
            <v>1</v>
          </cell>
          <cell r="K778">
            <v>0.2</v>
          </cell>
        </row>
        <row r="779">
          <cell r="B779" t="str">
            <v>02CD14_29</v>
          </cell>
          <cell r="C779" t="str">
            <v>02CD14E189_1</v>
          </cell>
          <cell r="D779" t="str">
            <v>E189</v>
          </cell>
          <cell r="E779" t="str">
            <v>SERVICIOS DE SALUD EN ALCALDIAS</v>
          </cell>
          <cell r="F779" t="str">
            <v>Otorgar Consultas Medica tales como: Odontológica, Optometrista, Nutricional y Alternativa.</v>
          </cell>
          <cell r="G779">
            <v>0.25</v>
          </cell>
          <cell r="H779">
            <v>0.5</v>
          </cell>
          <cell r="I779">
            <v>0.75</v>
          </cell>
          <cell r="J779">
            <v>1</v>
          </cell>
          <cell r="K779">
            <v>0.14000000000000001</v>
          </cell>
        </row>
        <row r="780">
          <cell r="B780" t="str">
            <v>02CD14_30</v>
          </cell>
          <cell r="C780" t="str">
            <v>02CD14E189_2</v>
          </cell>
          <cell r="D780" t="str">
            <v>E189</v>
          </cell>
          <cell r="E780" t="str">
            <v>SERVICIOS DE SALUD EN ALCALDIAS</v>
          </cell>
          <cell r="F780" t="str">
            <v>Brindar Servicios de Salud Mental (Atención Psicológica, Talleres de Crianza Positiva y Grupos Focales de Prevención de Adicciones)</v>
          </cell>
          <cell r="G780">
            <v>0.25</v>
          </cell>
          <cell r="H780">
            <v>0.5</v>
          </cell>
          <cell r="I780">
            <v>0.75</v>
          </cell>
          <cell r="J780">
            <v>1</v>
          </cell>
          <cell r="K780">
            <v>0.14000000000000001</v>
          </cell>
        </row>
        <row r="781">
          <cell r="B781" t="str">
            <v>02CD14_31</v>
          </cell>
          <cell r="C781" t="str">
            <v>02CD14E189_3</v>
          </cell>
          <cell r="D781" t="str">
            <v>E189</v>
          </cell>
          <cell r="E781" t="str">
            <v>SERVICIOS DE SALUD EN ALCALDIAS</v>
          </cell>
          <cell r="F781" t="str">
            <v>Proporcionar Servicios de Detecciones: Presión arterial, glicemia capilar, cáncer de mama, cervicouterino, cáncer de próstata y VIH.</v>
          </cell>
          <cell r="G781">
            <v>0.25</v>
          </cell>
          <cell r="H781">
            <v>0.5</v>
          </cell>
          <cell r="I781">
            <v>0.75</v>
          </cell>
          <cell r="J781">
            <v>1</v>
          </cell>
          <cell r="K781">
            <v>0.14000000000000001</v>
          </cell>
        </row>
        <row r="782">
          <cell r="B782" t="str">
            <v>02CD14_32</v>
          </cell>
          <cell r="C782" t="str">
            <v>02CD14E189_4</v>
          </cell>
          <cell r="D782" t="str">
            <v>E189</v>
          </cell>
          <cell r="E782" t="str">
            <v>SERVICIOS DE SALUD EN ALCALDIAS</v>
          </cell>
          <cell r="F782" t="str">
            <v>Brindará Servicios de Salud Preventiva como: Vacunación, Somatometría, Primeros Auxilios, Prevención y Promoción a la Salud.</v>
          </cell>
          <cell r="G782">
            <v>0.25</v>
          </cell>
          <cell r="H782">
            <v>0.5</v>
          </cell>
          <cell r="I782">
            <v>0.75</v>
          </cell>
          <cell r="J782">
            <v>1</v>
          </cell>
          <cell r="K782">
            <v>0.16</v>
          </cell>
        </row>
        <row r="783">
          <cell r="B783" t="str">
            <v>02CD14_33</v>
          </cell>
          <cell r="C783" t="str">
            <v>02CD14E189_5</v>
          </cell>
          <cell r="D783" t="str">
            <v>E189</v>
          </cell>
          <cell r="E783" t="str">
            <v>SERVICIOS DE SALUD EN ALCALDIAS</v>
          </cell>
          <cell r="F783" t="str">
            <v>Realizar el seguimiento de atención temprana en el neurodesarrollo a niñas y niños entre 0 y 4 años 6 meses de edad cumplidos, mediante Evaluaciones del Desarrollo Infantil.</v>
          </cell>
          <cell r="G783">
            <v>0.25</v>
          </cell>
          <cell r="H783">
            <v>0.5</v>
          </cell>
          <cell r="I783">
            <v>0.75</v>
          </cell>
          <cell r="J783">
            <v>1</v>
          </cell>
          <cell r="K783">
            <v>0.14000000000000001</v>
          </cell>
        </row>
        <row r="784">
          <cell r="B784" t="str">
            <v>02CD14_34</v>
          </cell>
          <cell r="C784" t="str">
            <v>02CD14E189_6</v>
          </cell>
          <cell r="D784" t="str">
            <v>E189</v>
          </cell>
          <cell r="E784" t="str">
            <v>SERVICIOS DE SALUD EN ALCALDIAS</v>
          </cell>
          <cell r="F784" t="str">
            <v>Realizar servicios de detección, manejo y rehabilitación musculo esquelética</v>
          </cell>
          <cell r="G784">
            <v>0.25</v>
          </cell>
          <cell r="H784">
            <v>0.5</v>
          </cell>
          <cell r="I784">
            <v>0.75</v>
          </cell>
          <cell r="J784">
            <v>1</v>
          </cell>
          <cell r="K784">
            <v>0.14000000000000001</v>
          </cell>
        </row>
        <row r="785">
          <cell r="B785" t="str">
            <v>02CD14_35</v>
          </cell>
          <cell r="C785" t="str">
            <v>02CD14E189_7</v>
          </cell>
          <cell r="D785" t="str">
            <v>E189</v>
          </cell>
          <cell r="E785" t="str">
            <v>SERVICIOS DE SALUD EN ALCALDIAS</v>
          </cell>
          <cell r="F785" t="str">
            <v>Brindar talleres sobre Derechos de las Personas con Discapacidad, lenguaje incluyente, Lengua de Señas Mexicanas y Sistema de lecto-escritura Braille.</v>
          </cell>
          <cell r="G785">
            <v>0.25</v>
          </cell>
          <cell r="H785">
            <v>0.5</v>
          </cell>
          <cell r="I785">
            <v>0.75</v>
          </cell>
          <cell r="J785">
            <v>1</v>
          </cell>
          <cell r="K785">
            <v>0.14000000000000001</v>
          </cell>
        </row>
        <row r="786">
          <cell r="B786" t="str">
            <v>02CD14_36</v>
          </cell>
          <cell r="C786" t="str">
            <v>02CD14E190_1</v>
          </cell>
          <cell r="D786" t="str">
            <v>E190</v>
          </cell>
          <cell r="E786" t="str">
            <v>SERVICIOS DE ATENCION ANIMAL</v>
          </cell>
          <cell r="F786" t="str">
            <v>Contribuir a la salud animal entre los que destacan las cirugías, esterilizaciones y vacunas</v>
          </cell>
          <cell r="G786">
            <v>0.25</v>
          </cell>
          <cell r="H786">
            <v>0.5</v>
          </cell>
          <cell r="I786">
            <v>0.75</v>
          </cell>
          <cell r="J786">
            <v>1</v>
          </cell>
          <cell r="K786">
            <v>0.17</v>
          </cell>
        </row>
        <row r="787">
          <cell r="B787" t="str">
            <v>02CD14_37</v>
          </cell>
          <cell r="C787" t="str">
            <v>02CD14E190_2</v>
          </cell>
          <cell r="D787" t="str">
            <v>E190</v>
          </cell>
          <cell r="E787" t="str">
            <v>SERVICIOS DE ATENCION ANIMAL</v>
          </cell>
          <cell r="F787" t="str">
            <v>Proporcionar servicios a animales de compañía como rehabilitaciones, adiestramiento, adopciones, etc.</v>
          </cell>
          <cell r="G787">
            <v>0.25</v>
          </cell>
          <cell r="H787">
            <v>0.5</v>
          </cell>
          <cell r="I787">
            <v>0.75</v>
          </cell>
          <cell r="J787">
            <v>1</v>
          </cell>
          <cell r="K787">
            <v>0.17</v>
          </cell>
        </row>
        <row r="788">
          <cell r="B788" t="str">
            <v>02CD14_38</v>
          </cell>
          <cell r="C788" t="str">
            <v>02CD14E190_3</v>
          </cell>
          <cell r="D788" t="str">
            <v>E190</v>
          </cell>
          <cell r="E788" t="str">
            <v>SERVICIOS DE ATENCION ANIMAL</v>
          </cell>
          <cell r="F788" t="str">
            <v>Recepción de animales donados voluntariamente a razón de lo comprendido en el Artículo 51 de la Ley de Protección a los Animales de la Ciudad de México.</v>
          </cell>
          <cell r="G788">
            <v>0.25</v>
          </cell>
          <cell r="H788">
            <v>0.5</v>
          </cell>
          <cell r="I788">
            <v>0.75</v>
          </cell>
          <cell r="J788">
            <v>1</v>
          </cell>
          <cell r="K788">
            <v>0.17</v>
          </cell>
        </row>
        <row r="789">
          <cell r="B789" t="str">
            <v>02CD14_39</v>
          </cell>
          <cell r="C789" t="str">
            <v>02CD14E190_4</v>
          </cell>
          <cell r="D789" t="str">
            <v>E190</v>
          </cell>
          <cell r="E789" t="str">
            <v>SERVICIOS DE ATENCION ANIMAL</v>
          </cell>
          <cell r="F789" t="str">
            <v>Difusión en redes oficiales a través de materiales pedagógicos para dar Atención a personas sobre la tutela responsable de animales de compañía y el respeto por la vida</v>
          </cell>
          <cell r="G789">
            <v>0.25</v>
          </cell>
          <cell r="H789">
            <v>0.5</v>
          </cell>
          <cell r="I789">
            <v>0.75</v>
          </cell>
          <cell r="J789">
            <v>1</v>
          </cell>
          <cell r="K789">
            <v>0.17</v>
          </cell>
        </row>
        <row r="790">
          <cell r="B790" t="str">
            <v>02CD14_40</v>
          </cell>
          <cell r="C790" t="str">
            <v>02CD14E190_5</v>
          </cell>
          <cell r="D790" t="str">
            <v>E190</v>
          </cell>
          <cell r="E790" t="str">
            <v>SERVICIOS DE ATENCION ANIMAL</v>
          </cell>
          <cell r="F790" t="str">
            <v>Realizar desparasitaciones internas de la población canina y felina en las instalaciones de la clínica veterinaria para la prevención de enfermedades transmitidas entre animales y humanos</v>
          </cell>
          <cell r="G790">
            <v>0.25</v>
          </cell>
          <cell r="H790">
            <v>0.5</v>
          </cell>
          <cell r="I790">
            <v>0.75</v>
          </cell>
          <cell r="J790">
            <v>1</v>
          </cell>
          <cell r="K790">
            <v>0.17</v>
          </cell>
        </row>
        <row r="791">
          <cell r="B791" t="str">
            <v>02CD14_41</v>
          </cell>
          <cell r="C791" t="str">
            <v>02CD14E190_6</v>
          </cell>
          <cell r="D791" t="str">
            <v>E190</v>
          </cell>
          <cell r="E791" t="str">
            <v>SERVICIOS DE ATENCION ANIMAL</v>
          </cell>
          <cell r="F791" t="str">
            <v>Brindar asesorías medicas veterinarias en las instalaciones de la clínica veterinaria</v>
          </cell>
          <cell r="G791">
            <v>0.25</v>
          </cell>
          <cell r="H791">
            <v>0.5</v>
          </cell>
          <cell r="I791">
            <v>0.75</v>
          </cell>
          <cell r="J791">
            <v>1</v>
          </cell>
          <cell r="K791">
            <v>0.15</v>
          </cell>
        </row>
        <row r="792">
          <cell r="B792" t="str">
            <v>02CD14_42</v>
          </cell>
          <cell r="C792" t="str">
            <v>02CD14E198_1</v>
          </cell>
          <cell r="D792" t="str">
            <v>E198</v>
          </cell>
          <cell r="E792" t="str">
            <v>SERVICIOS DE CUIDADO INFANTIL</v>
          </cell>
          <cell r="F792" t="str">
            <v>Realizar acciones de 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v>
          </cell>
          <cell r="G792">
            <v>0.25</v>
          </cell>
          <cell r="H792">
            <v>0.5</v>
          </cell>
          <cell r="I792">
            <v>0.75</v>
          </cell>
          <cell r="J792">
            <v>1</v>
          </cell>
          <cell r="K792">
            <v>0.25</v>
          </cell>
        </row>
        <row r="793">
          <cell r="B793" t="str">
            <v>02CD14_43</v>
          </cell>
          <cell r="C793" t="str">
            <v>02CD14E198_2</v>
          </cell>
          <cell r="D793" t="str">
            <v>E198</v>
          </cell>
          <cell r="E793" t="str">
            <v>SERVICIOS DE CUIDADO INFANTIL</v>
          </cell>
          <cell r="F793" t="str">
            <v>Realizar acciones de consolidación del Sistema Protección de las Niñas, Niños y Adolescentes SIPINNA Tlalpan, respondiendo al mandato de la Ley General de los derechos de las niñas, niños y adolescentes, asi como a la Convención de los derechos del niño.</v>
          </cell>
          <cell r="G793">
            <v>0.25</v>
          </cell>
          <cell r="H793">
            <v>0.5</v>
          </cell>
          <cell r="I793">
            <v>0.75</v>
          </cell>
          <cell r="J793">
            <v>1</v>
          </cell>
          <cell r="K793">
            <v>0.25</v>
          </cell>
        </row>
        <row r="794">
          <cell r="B794" t="str">
            <v>02CD14_44</v>
          </cell>
          <cell r="C794" t="str">
            <v>02CD14E198_3</v>
          </cell>
          <cell r="D794" t="str">
            <v>E198</v>
          </cell>
          <cell r="E794" t="str">
            <v>SERVICIOS DE CUIDADO INFANTIL</v>
          </cell>
          <cell r="F794" t="str">
            <v>Implementar Audiencias Públicas Infantiles, con el objetivo de generar un espacio de dialogo-escucha para y con niñas y niños de la Alcaldía Tlalpan</v>
          </cell>
          <cell r="G794">
            <v>0.25</v>
          </cell>
          <cell r="H794">
            <v>0.5</v>
          </cell>
          <cell r="I794">
            <v>0.75</v>
          </cell>
          <cell r="J794">
            <v>1</v>
          </cell>
          <cell r="K794">
            <v>0.25</v>
          </cell>
        </row>
        <row r="795">
          <cell r="B795" t="str">
            <v>02CD14_45</v>
          </cell>
          <cell r="C795" t="str">
            <v>02CD14E198_4</v>
          </cell>
          <cell r="D795" t="str">
            <v>E198</v>
          </cell>
          <cell r="E795" t="str">
            <v>SERVICIOS DE CUIDADO INFANTIL</v>
          </cell>
          <cell r="F795" t="str">
            <v>Creación de una campaña promoción de los derechos de las niñas, niños y adolescentes, con la finalidad de contribuir a una cultura del respeto a sus derechos.</v>
          </cell>
          <cell r="G795">
            <v>0.25</v>
          </cell>
          <cell r="H795">
            <v>0.5</v>
          </cell>
          <cell r="I795">
            <v>0.75</v>
          </cell>
          <cell r="J795">
            <v>1</v>
          </cell>
          <cell r="K795">
            <v>0.25</v>
          </cell>
        </row>
        <row r="796">
          <cell r="B796" t="str">
            <v>02CD14_46</v>
          </cell>
          <cell r="C796" t="str">
            <v>02CD14F037_1</v>
          </cell>
          <cell r="D796" t="str">
            <v>F037</v>
          </cell>
          <cell r="E796" t="str">
            <v>TURISMO, EMPLEO Y FOMENTO ECONOMICO</v>
          </cell>
          <cell r="F796" t="str">
            <v>Organizar ferias relacionadas al sector primario de los sectores de la economía</v>
          </cell>
          <cell r="G796">
            <v>0.25</v>
          </cell>
          <cell r="H796">
            <v>0.5</v>
          </cell>
          <cell r="I796">
            <v>0.75</v>
          </cell>
          <cell r="J796">
            <v>1</v>
          </cell>
          <cell r="K796">
            <v>0.125</v>
          </cell>
        </row>
        <row r="797">
          <cell r="B797" t="str">
            <v>02CD14_47</v>
          </cell>
          <cell r="C797" t="str">
            <v>02CD14F037_2</v>
          </cell>
          <cell r="D797" t="str">
            <v>F037</v>
          </cell>
          <cell r="E797" t="str">
            <v>TURISMO, EMPLEO Y FOMENTO ECONOMICO</v>
          </cell>
          <cell r="F797" t="str">
            <v>Coordinar ferias para la promoción de empleo y de bienes y servicios locales, para apoyar al comercio y productores locales.</v>
          </cell>
          <cell r="G797">
            <v>0.25</v>
          </cell>
          <cell r="H797">
            <v>0.5</v>
          </cell>
          <cell r="I797">
            <v>0.75</v>
          </cell>
          <cell r="J797">
            <v>1</v>
          </cell>
          <cell r="K797">
            <v>0.125</v>
          </cell>
        </row>
        <row r="798">
          <cell r="B798" t="str">
            <v>02CD14_48</v>
          </cell>
          <cell r="C798" t="str">
            <v>02CD14F037_3</v>
          </cell>
          <cell r="D798" t="str">
            <v>F037</v>
          </cell>
          <cell r="E798" t="str">
            <v>TURISMO, EMPLEO Y FOMENTO ECONOMICO</v>
          </cell>
          <cell r="F798" t="str">
            <v>Contactar agentes económicos y realizar actividades relacionadas con el sector de servicios</v>
          </cell>
          <cell r="G798">
            <v>0.25</v>
          </cell>
          <cell r="H798">
            <v>0.5</v>
          </cell>
          <cell r="I798">
            <v>0.75</v>
          </cell>
          <cell r="J798">
            <v>1</v>
          </cell>
          <cell r="K798">
            <v>0.125</v>
          </cell>
        </row>
        <row r="799">
          <cell r="B799" t="str">
            <v>02CD14_49</v>
          </cell>
          <cell r="C799" t="str">
            <v>02CD14F037_4</v>
          </cell>
          <cell r="D799" t="str">
            <v>F037</v>
          </cell>
          <cell r="E799" t="str">
            <v>TURISMO, EMPLEO Y FOMENTO ECONOMICO</v>
          </cell>
          <cell r="F799" t="str">
            <v>Realizar actividades para fomentar el desarrollo de MYPIMES y sociedades cooperativas</v>
          </cell>
          <cell r="G799">
            <v>0.25</v>
          </cell>
          <cell r="H799">
            <v>0.5</v>
          </cell>
          <cell r="I799">
            <v>0.75</v>
          </cell>
          <cell r="J799">
            <v>1</v>
          </cell>
          <cell r="K799">
            <v>0.125</v>
          </cell>
        </row>
        <row r="800">
          <cell r="B800" t="str">
            <v>02CD14_50</v>
          </cell>
          <cell r="C800" t="str">
            <v>02CD14F037_5</v>
          </cell>
          <cell r="D800" t="str">
            <v>F037</v>
          </cell>
          <cell r="E800" t="str">
            <v>TURISMO, EMPLEO Y FOMENTO ECONOMICO</v>
          </cell>
          <cell r="F800" t="str">
            <v>Generar capacitaciones para el trabajo y promoción del autoempleo para personas jóvenes</v>
          </cell>
          <cell r="G800">
            <v>0.25</v>
          </cell>
          <cell r="H800">
            <v>0.5</v>
          </cell>
          <cell r="I800">
            <v>0.75</v>
          </cell>
          <cell r="J800">
            <v>1</v>
          </cell>
          <cell r="K800">
            <v>0.125</v>
          </cell>
        </row>
        <row r="801">
          <cell r="B801" t="str">
            <v>02CD14_51</v>
          </cell>
          <cell r="C801" t="str">
            <v>02CD14F037_6</v>
          </cell>
          <cell r="D801" t="str">
            <v>F037</v>
          </cell>
          <cell r="E801" t="str">
            <v>TURISMO, EMPLEO Y FOMENTO ECONOMICO</v>
          </cell>
          <cell r="F801" t="str">
            <v>Facilitar créditos y financiamientos a personas dedicadas a la producción agrícola y aquellas que se encuentran en condición de desempleo o no cuentan con los recursos necesarios para emprender.</v>
          </cell>
          <cell r="G801">
            <v>0.25</v>
          </cell>
          <cell r="H801">
            <v>0.5</v>
          </cell>
          <cell r="I801">
            <v>0.75</v>
          </cell>
          <cell r="J801">
            <v>1</v>
          </cell>
          <cell r="K801">
            <v>0.125</v>
          </cell>
        </row>
        <row r="802">
          <cell r="B802" t="str">
            <v>02CD14_52</v>
          </cell>
          <cell r="C802" t="str">
            <v>02CD14F037_7</v>
          </cell>
          <cell r="D802" t="str">
            <v>F037</v>
          </cell>
          <cell r="E802" t="str">
            <v>TURISMO, EMPLEO Y FOMENTO ECONOMICO</v>
          </cell>
          <cell r="F802" t="str">
            <v>Generar capacitaciones para el trabajo y promoción del autoempleo para personas adultas</v>
          </cell>
          <cell r="G802">
            <v>0.25</v>
          </cell>
          <cell r="H802">
            <v>0.5</v>
          </cell>
          <cell r="I802">
            <v>0.75</v>
          </cell>
          <cell r="J802">
            <v>1</v>
          </cell>
          <cell r="K802">
            <v>0.125</v>
          </cell>
        </row>
        <row r="803">
          <cell r="B803" t="str">
            <v>02CD14_53</v>
          </cell>
          <cell r="C803" t="str">
            <v>02CD14F037_8</v>
          </cell>
          <cell r="D803" t="str">
            <v>F037</v>
          </cell>
          <cell r="E803" t="str">
            <v>TURISMO, EMPLEO Y FOMENTO ECONOMICO</v>
          </cell>
          <cell r="F803" t="str">
            <v>Realizar actividades para fomentar y Promocionar el Turismo en la Alcaldía Tlalpan</v>
          </cell>
          <cell r="G803">
            <v>0.25</v>
          </cell>
          <cell r="H803">
            <v>0.5</v>
          </cell>
          <cell r="I803">
            <v>0.75</v>
          </cell>
          <cell r="J803">
            <v>1</v>
          </cell>
          <cell r="K803">
            <v>0.125</v>
          </cell>
        </row>
        <row r="804">
          <cell r="B804" t="str">
            <v>02CD14_54</v>
          </cell>
          <cell r="C804" t="str">
            <v>02CD14K023_1</v>
          </cell>
          <cell r="D804" t="str">
            <v>K023</v>
          </cell>
          <cell r="E804" t="str">
            <v>INFRAESTRUCTURA URBANA</v>
          </cell>
          <cell r="F804" t="str">
            <v>Construcción, ampliación, rehabilitación, mantenimiento, mejoramiento de inmuebles deportivos, culturales, educativos y sociales en diversas ubicaciones de la Alcaldía, con el objetivo de elevar la calidad de vida de la población.</v>
          </cell>
          <cell r="G804">
            <v>0.25</v>
          </cell>
          <cell r="H804">
            <v>0.5</v>
          </cell>
          <cell r="I804">
            <v>0.75</v>
          </cell>
          <cell r="J804">
            <v>1</v>
          </cell>
          <cell r="K804">
            <v>0.15</v>
          </cell>
        </row>
        <row r="805">
          <cell r="B805" t="str">
            <v>02CD14_55</v>
          </cell>
          <cell r="C805" t="str">
            <v>02CD14K023_2</v>
          </cell>
          <cell r="D805" t="str">
            <v>K023</v>
          </cell>
          <cell r="E805" t="str">
            <v>INFRAESTRUCTURA URBANA</v>
          </cell>
          <cell r="F805" t="str">
            <v>Construcción, ampliación, rehabilitación, mantenimiento, mejoramiento de edificios públicos en diversas ubicaciones de la Alcaldía, con el objetivo de mejorar la calidad de los servicios.</v>
          </cell>
          <cell r="G805">
            <v>0.25</v>
          </cell>
          <cell r="H805">
            <v>0.5</v>
          </cell>
          <cell r="I805">
            <v>0.75</v>
          </cell>
          <cell r="J805">
            <v>1</v>
          </cell>
          <cell r="K805">
            <v>0.1</v>
          </cell>
        </row>
        <row r="806">
          <cell r="B806" t="str">
            <v>02CD14_56</v>
          </cell>
          <cell r="C806" t="str">
            <v>02CD14K023_3</v>
          </cell>
          <cell r="D806" t="str">
            <v>K023</v>
          </cell>
          <cell r="E806" t="str">
            <v>INFRAESTRUCTURA URBANA</v>
          </cell>
          <cell r="F806" t="str">
            <v>Construcción, ampliación, rehabilitación, mantenimiento, mejoramiento de espacios públicos, asi como proyectos de alumbrado público en diversas ubicaciones de la Alcaldía, con el objetivo de dotar a la población de espacios para esparcimiento</v>
          </cell>
          <cell r="G806">
            <v>0.25</v>
          </cell>
          <cell r="H806">
            <v>0.5</v>
          </cell>
          <cell r="I806">
            <v>0.75</v>
          </cell>
          <cell r="J806">
            <v>1</v>
          </cell>
          <cell r="K806">
            <v>0.05</v>
          </cell>
        </row>
        <row r="807">
          <cell r="B807" t="str">
            <v>02CD14_57</v>
          </cell>
          <cell r="C807" t="str">
            <v>02CD14K023_4</v>
          </cell>
          <cell r="D807" t="str">
            <v>K023</v>
          </cell>
          <cell r="E807" t="str">
            <v>INFRAESTRUCTURA URBANA</v>
          </cell>
          <cell r="F807" t="str">
            <v>Construcción, ampliación, rehabilitación, mantenimiento, mejoramiento de asfalto y balizamiento en vialidades secundarias, en diversas ubicaciones de la Alcaldía, garantizando un libre tránsito peatonal y vehicular más eficiente y seguro.</v>
          </cell>
          <cell r="G807">
            <v>0.25</v>
          </cell>
          <cell r="H807">
            <v>0.5</v>
          </cell>
          <cell r="I807">
            <v>0.75</v>
          </cell>
          <cell r="J807">
            <v>1</v>
          </cell>
          <cell r="K807">
            <v>0.15</v>
          </cell>
        </row>
        <row r="808">
          <cell r="B808" t="str">
            <v>02CD14_58</v>
          </cell>
          <cell r="C808" t="str">
            <v>02CD14K023_5</v>
          </cell>
          <cell r="D808" t="str">
            <v>K023</v>
          </cell>
          <cell r="E808" t="str">
            <v>INFRAESTRUCTURA URBANA</v>
          </cell>
          <cell r="F808" t="str">
            <v>Construcción, ampliación, rehabilitación, mantenimiento, obra para la mitigación de riesgos, en diversas ubicaciones de la Alcaldía, con el fin de evitar derrumbes, deslaves, en zonas de alto riesgo</v>
          </cell>
          <cell r="G808">
            <v>0.25</v>
          </cell>
          <cell r="H808">
            <v>0.5</v>
          </cell>
          <cell r="I808">
            <v>0.75</v>
          </cell>
          <cell r="J808">
            <v>1</v>
          </cell>
          <cell r="K808">
            <v>0.05</v>
          </cell>
        </row>
        <row r="809">
          <cell r="B809" t="str">
            <v>02CD14_59</v>
          </cell>
          <cell r="C809" t="str">
            <v>02CD14K023_6</v>
          </cell>
          <cell r="D809" t="str">
            <v>K023</v>
          </cell>
          <cell r="E809" t="str">
            <v>INFRAESTRUCTURA URBANA</v>
          </cell>
          <cell r="F809" t="str">
            <v>Construcción, ampliación, rehabilitación, mantenimiento, mejoramiento en de banquetas en diversas ubicaciones de la Alcaldía, con el objetivo de garantizar un libre tránsito peatonal más eficiente, seguro y con accesibilidad para personas con capacidades diferentes</v>
          </cell>
          <cell r="G809">
            <v>0.25</v>
          </cell>
          <cell r="H809">
            <v>0.5</v>
          </cell>
          <cell r="I809">
            <v>0.75</v>
          </cell>
          <cell r="J809">
            <v>1</v>
          </cell>
          <cell r="K809">
            <v>0.15</v>
          </cell>
        </row>
        <row r="810">
          <cell r="B810" t="str">
            <v>02CD14_60</v>
          </cell>
          <cell r="C810" t="str">
            <v>02CD14K023_7</v>
          </cell>
          <cell r="D810" t="str">
            <v>K023</v>
          </cell>
          <cell r="E810" t="str">
            <v>INFRAESTRUCTURA URBANA</v>
          </cell>
          <cell r="F810" t="str">
            <v>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v>
          </cell>
          <cell r="G810">
            <v>0.25</v>
          </cell>
          <cell r="H810">
            <v>0.5</v>
          </cell>
          <cell r="I810">
            <v>0.75</v>
          </cell>
          <cell r="J810">
            <v>1</v>
          </cell>
          <cell r="K810">
            <v>0.15</v>
          </cell>
        </row>
        <row r="811">
          <cell r="B811" t="str">
            <v>02CD14_61</v>
          </cell>
          <cell r="C811" t="str">
            <v>02CD14K023_8</v>
          </cell>
          <cell r="D811" t="str">
            <v>K023</v>
          </cell>
          <cell r="E811" t="str">
            <v>INFRAESTRUCTURA URBANA</v>
          </cell>
          <cell r="F811" t="str">
            <v>Mantenimiento de áreas verdes en parques, jardines, camellones, plazas y espacios públicos, conservándolos limpios y seguros con actividades de poda de árboles, poda de pasto, riego de áreas verdes, barrido de áreas verdes, retiro de hierba y maleza.</v>
          </cell>
          <cell r="G811">
            <v>0.25</v>
          </cell>
          <cell r="H811">
            <v>0.5</v>
          </cell>
          <cell r="I811">
            <v>0.75</v>
          </cell>
          <cell r="J811">
            <v>1</v>
          </cell>
          <cell r="K811">
            <v>0.1</v>
          </cell>
        </row>
        <row r="812">
          <cell r="B812" t="str">
            <v>02CD14_62</v>
          </cell>
          <cell r="C812" t="str">
            <v>02CD14K023_9</v>
          </cell>
          <cell r="D812" t="str">
            <v>K023</v>
          </cell>
          <cell r="E812" t="str">
            <v>INFRAESTRUCTURA URBANA</v>
          </cell>
          <cell r="F812" t="str">
            <v>Mantenimiento y conservación del mobiliario urbano en espacios públicos como: kioscos, fuentes ornamentales, bustos, monumentos, bajo puentes, etc. con trabajos de eliminación y borrado de grafiti con la aplicación de pintura en muros y bardas, colocación de malla ciclónica, etc.</v>
          </cell>
          <cell r="G812">
            <v>0.25</v>
          </cell>
          <cell r="H812">
            <v>0.5</v>
          </cell>
          <cell r="I812">
            <v>0.75</v>
          </cell>
          <cell r="J812">
            <v>1</v>
          </cell>
          <cell r="K812">
            <v>0.05</v>
          </cell>
        </row>
        <row r="813">
          <cell r="B813" t="str">
            <v>02CD14_63</v>
          </cell>
          <cell r="C813" t="str">
            <v>02CD14K023_10</v>
          </cell>
          <cell r="D813" t="str">
            <v>K023</v>
          </cell>
          <cell r="E813" t="str">
            <v>INFRAESTRUCTURA URBANA</v>
          </cell>
          <cell r="F813" t="str">
            <v>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v>
          </cell>
          <cell r="G813">
            <v>0.25</v>
          </cell>
          <cell r="H813">
            <v>0.5</v>
          </cell>
          <cell r="I813">
            <v>0.75</v>
          </cell>
          <cell r="J813">
            <v>1</v>
          </cell>
          <cell r="K813">
            <v>0.05</v>
          </cell>
        </row>
        <row r="814">
          <cell r="B814" t="str">
            <v>02CD14_64</v>
          </cell>
          <cell r="C814" t="str">
            <v>02CD14K026_1</v>
          </cell>
          <cell r="D814" t="str">
            <v>K026</v>
          </cell>
          <cell r="E814" t="str">
            <v>INFRAESTRUCTURA DE AGUA POTABLE EN ALCALDIAS</v>
          </cell>
          <cell r="F814" t="str">
            <v>Construcción, ampliación, rehabilitación, mantenimiento, mejoramiento en metros de la red de agua potable en diversas ubicaciones de la Alcaldía, con el objetivo de que la población cuente con más y mejores servicios.</v>
          </cell>
          <cell r="G814">
            <v>0.25</v>
          </cell>
          <cell r="H814">
            <v>0.5</v>
          </cell>
          <cell r="I814">
            <v>0.75</v>
          </cell>
          <cell r="J814">
            <v>1</v>
          </cell>
          <cell r="K814">
            <v>1</v>
          </cell>
        </row>
        <row r="815">
          <cell r="B815" t="str">
            <v>02CD14_65</v>
          </cell>
          <cell r="C815" t="str">
            <v>02CD14K027_1</v>
          </cell>
          <cell r="D815" t="str">
            <v>K027</v>
          </cell>
          <cell r="E815" t="str">
            <v>INFRAESTRUCTURA DE DRENAJE, ALCANTARILLADO Y SANEAMIENTO EN ALCALDIAS</v>
          </cell>
          <cell r="F815" t="str">
            <v>Construcción, ampliación, rehabilitación, mantenimiento, mejoramiento, desazolve de la red de drenaje en diversas ubicaciones de la Alcaldía, con el objetivo que la población cuente con más y mejores servicios.</v>
          </cell>
          <cell r="G815">
            <v>0.25</v>
          </cell>
          <cell r="H815">
            <v>0.5</v>
          </cell>
          <cell r="I815">
            <v>0.75</v>
          </cell>
          <cell r="J815">
            <v>1</v>
          </cell>
          <cell r="K815">
            <v>0.4</v>
          </cell>
        </row>
        <row r="816">
          <cell r="B816" t="str">
            <v>02CD14_66</v>
          </cell>
          <cell r="C816" t="str">
            <v>02CD14K027_2</v>
          </cell>
          <cell r="D816" t="str">
            <v>K027</v>
          </cell>
          <cell r="E816" t="str">
            <v>INFRAESTRUCTURA DE DRENAJE, ALCANTARILLADO Y SANEAMIENTO EN ALCALDIAS</v>
          </cell>
          <cell r="F816" t="str">
            <v>Construcción, ampliación, rehabilitación, mantenimiento, mejoramiento en  resumideros.</v>
          </cell>
          <cell r="G816">
            <v>0.25</v>
          </cell>
          <cell r="H816">
            <v>0.5</v>
          </cell>
          <cell r="I816">
            <v>0.75</v>
          </cell>
          <cell r="J816">
            <v>1</v>
          </cell>
          <cell r="K816">
            <v>0.5</v>
          </cell>
        </row>
        <row r="817">
          <cell r="B817" t="str">
            <v>02CD14_67</v>
          </cell>
          <cell r="C817" t="str">
            <v>02CD14K027_3</v>
          </cell>
          <cell r="D817" t="str">
            <v>K027</v>
          </cell>
          <cell r="E817" t="str">
            <v>INFRAESTRUCTURA DE DRENAJE, ALCANTARILLADO Y SANEAMIENTO EN ALCALDIAS</v>
          </cell>
          <cell r="F817" t="str">
            <v>Construcción, ampliación, rehabilitación, mantenimiento, mejoramiento, de la red de drenaje en diversas ubicaciones de la Alcaldía, con el objetivo que la población cuente con más y mejores servicios.</v>
          </cell>
          <cell r="G817">
            <v>0.25</v>
          </cell>
          <cell r="H817">
            <v>0.5</v>
          </cell>
          <cell r="I817">
            <v>0.75</v>
          </cell>
          <cell r="J817">
            <v>1</v>
          </cell>
          <cell r="K817">
            <v>0.1</v>
          </cell>
        </row>
        <row r="818">
          <cell r="B818" t="str">
            <v>02CD14_68</v>
          </cell>
          <cell r="C818" t="str">
            <v>02CD14M001_1</v>
          </cell>
          <cell r="D818" t="str">
            <v>M001</v>
          </cell>
          <cell r="E818" t="str">
            <v>ACTIVIDADES DE APOYO ADMINISTRATIVO</v>
          </cell>
          <cell r="F818" t="str">
            <v>Recursos Materiales necesarios para la operación de la Alcaldía.</v>
          </cell>
          <cell r="G818">
            <v>0.25</v>
          </cell>
          <cell r="H818">
            <v>0.5</v>
          </cell>
          <cell r="I818">
            <v>0.75</v>
          </cell>
          <cell r="J818">
            <v>1</v>
          </cell>
          <cell r="K818">
            <v>0.5</v>
          </cell>
        </row>
        <row r="819">
          <cell r="B819" t="str">
            <v>02CD14_69</v>
          </cell>
          <cell r="C819" t="str">
            <v>02CD14M001_2</v>
          </cell>
          <cell r="D819" t="str">
            <v>M001</v>
          </cell>
          <cell r="E819" t="str">
            <v>ACTIVIDADES DE APOYO ADMINISTRATIVO</v>
          </cell>
          <cell r="F819" t="str">
            <v>Servicios generales necesarios para la operación de la Alcaldía.</v>
          </cell>
          <cell r="G819">
            <v>0.25</v>
          </cell>
          <cell r="H819">
            <v>0.5</v>
          </cell>
          <cell r="I819">
            <v>0.75</v>
          </cell>
          <cell r="J819">
            <v>1</v>
          </cell>
          <cell r="K819">
            <v>0.5</v>
          </cell>
        </row>
        <row r="820">
          <cell r="B820" t="str">
            <v>02CD14_70</v>
          </cell>
          <cell r="C820" t="str">
            <v>02CD14M002_1</v>
          </cell>
          <cell r="D820" t="str">
            <v>M002</v>
          </cell>
          <cell r="E820" t="str">
            <v>PROVISIONES PARA CONTINGENCIAS</v>
          </cell>
          <cell r="F820" t="str">
            <v>Brindar recursos para cubrir las obligaciones que deriven de laudos emitidos o sentencias definitivas dictadas por autoridad competente.</v>
          </cell>
          <cell r="G820">
            <v>0.25</v>
          </cell>
          <cell r="H820">
            <v>0.5</v>
          </cell>
          <cell r="I820">
            <v>0.75</v>
          </cell>
          <cell r="J820">
            <v>1</v>
          </cell>
          <cell r="K820">
            <v>1</v>
          </cell>
        </row>
        <row r="821">
          <cell r="B821" t="str">
            <v>02CD14_71</v>
          </cell>
          <cell r="C821" t="str">
            <v>02CD14N001_1</v>
          </cell>
          <cell r="D821" t="str">
            <v>N001</v>
          </cell>
          <cell r="E821" t="str">
            <v>CUMPLIMIENTO DE LOS PROGRAMAS DE PROTECCION CIVIL</v>
          </cell>
          <cell r="F821" t="str">
            <v>Reconocimientos y vigilancia de medidas de seguridad en los establecimientos mercantiles, asi como la revisión de sus programas internos en materia de protección civil.</v>
          </cell>
          <cell r="G821">
            <v>0.25</v>
          </cell>
          <cell r="H821">
            <v>0.5</v>
          </cell>
          <cell r="I821">
            <v>0.75</v>
          </cell>
          <cell r="J821">
            <v>1</v>
          </cell>
          <cell r="K821">
            <v>0.25</v>
          </cell>
        </row>
        <row r="822">
          <cell r="B822" t="str">
            <v>02CD14_72</v>
          </cell>
          <cell r="C822" t="str">
            <v>02CD14N001_2</v>
          </cell>
          <cell r="D822" t="str">
            <v>N001</v>
          </cell>
          <cell r="E822" t="str">
            <v>CUMPLIMIENTO DE LOS PROGRAMAS DE PROTECCION CIVIL</v>
          </cell>
          <cell r="F822" t="str">
            <v>Emisión de dictámenes de riesgo sustentados en un análisis técnico profesional, garantizando la integridad del individuo, sus bienes y entorno</v>
          </cell>
          <cell r="G822">
            <v>0.25</v>
          </cell>
          <cell r="H822">
            <v>0.5</v>
          </cell>
          <cell r="I822">
            <v>0.75</v>
          </cell>
          <cell r="J822">
            <v>1</v>
          </cell>
          <cell r="K822">
            <v>0.25</v>
          </cell>
        </row>
        <row r="823">
          <cell r="B823" t="str">
            <v>02CD14_73</v>
          </cell>
          <cell r="C823" t="str">
            <v>02CD14N001_3</v>
          </cell>
          <cell r="D823" t="str">
            <v>N001</v>
          </cell>
          <cell r="E823" t="str">
            <v>CUMPLIMIENTO DE LOS PROGRAMAS DE PROTECCION CIVIL</v>
          </cell>
          <cell r="F823" t="str">
            <v>Respuesta a las solicitudes o llamados de emergencias para salvaguardar la integridad física de la población, de sus bienes y entorno.</v>
          </cell>
          <cell r="G823">
            <v>0.25</v>
          </cell>
          <cell r="H823">
            <v>0.5</v>
          </cell>
          <cell r="I823">
            <v>0.75</v>
          </cell>
          <cell r="J823">
            <v>1</v>
          </cell>
          <cell r="K823">
            <v>0.25</v>
          </cell>
        </row>
        <row r="824">
          <cell r="B824" t="str">
            <v>02CD14_74</v>
          </cell>
          <cell r="C824" t="str">
            <v>02CD14N001_4</v>
          </cell>
          <cell r="D824" t="str">
            <v>N001</v>
          </cell>
          <cell r="E824" t="str">
            <v>CUMPLIMIENTO DE LOS PROGRAMAS DE PROTECCION CIVIL</v>
          </cell>
          <cell r="F824" t="str">
            <v>Capacitación de simulacros y asesorías en temas como: Primeros auxilios; prevención, evacuación, repliegue y combate de incendios; brigadas de Protección Civil, Plan Familiar de Protección Civil.</v>
          </cell>
          <cell r="G824">
            <v>0.25</v>
          </cell>
          <cell r="H824">
            <v>0.5</v>
          </cell>
          <cell r="I824">
            <v>0.75</v>
          </cell>
          <cell r="J824">
            <v>1</v>
          </cell>
          <cell r="K824">
            <v>0.25</v>
          </cell>
        </row>
        <row r="825">
          <cell r="B825" t="str">
            <v>02CD14_75</v>
          </cell>
          <cell r="C825" t="str">
            <v>02CD14R002_1</v>
          </cell>
          <cell r="D825" t="str">
            <v>R002</v>
          </cell>
          <cell r="E825" t="str">
            <v>PRESUPUESTO PARTICIPATIVO</v>
          </cell>
          <cell r="F825" t="str">
            <v>Llevar a cabo los procedimientos necesarios, para ejecutar los Proyectos ganadores, correspondientes a los 179 comités ciudadano del Programa de Presupuesto Participativo 2023 de la Alcaldía</v>
          </cell>
          <cell r="G825">
            <v>0.25</v>
          </cell>
          <cell r="H825">
            <v>0.5</v>
          </cell>
          <cell r="I825">
            <v>0.75</v>
          </cell>
          <cell r="J825">
            <v>1</v>
          </cell>
          <cell r="K825">
            <v>0.3</v>
          </cell>
        </row>
        <row r="826">
          <cell r="B826" t="str">
            <v>02CD14_76</v>
          </cell>
          <cell r="C826" t="str">
            <v>02CD14R002_2</v>
          </cell>
          <cell r="D826" t="str">
            <v>R002</v>
          </cell>
          <cell r="E826" t="str">
            <v>PRESUPUESTO PARTICIPATIVO</v>
          </cell>
          <cell r="F826" t="str">
            <v>Se llevaran a cabo obras en Vialidades, Luminarias, Banquetas y Guarniciones, Espacios Públicos, Drenaje, áreas comunes de Unidades Habitacionales, etc. en el Marco del Presupuesto Participativo en 179 Comités Ciudadanos en diversas ubicaciones del perímetro de la Alcaldía</v>
          </cell>
          <cell r="G826">
            <v>0.25</v>
          </cell>
          <cell r="H826">
            <v>0.5</v>
          </cell>
          <cell r="I826">
            <v>0.75</v>
          </cell>
          <cell r="J826">
            <v>1</v>
          </cell>
          <cell r="K826">
            <v>0.3</v>
          </cell>
        </row>
        <row r="827">
          <cell r="B827" t="str">
            <v>02CD14_77</v>
          </cell>
          <cell r="C827" t="str">
            <v>02CD14R002_3</v>
          </cell>
          <cell r="D827" t="str">
            <v>R002</v>
          </cell>
          <cell r="E827" t="str">
            <v>PRESUPUESTO PARTICIPATIVO</v>
          </cell>
          <cell r="F827" t="str">
            <v>Seguimiento de los avances en los proyectos del Programa de Presupuesto Participativo a través de los comités ciudadanos e informar a las áreas correspondientes,</v>
          </cell>
          <cell r="G827">
            <v>0.25</v>
          </cell>
          <cell r="H827">
            <v>0.5</v>
          </cell>
          <cell r="I827">
            <v>0.75</v>
          </cell>
          <cell r="J827">
            <v>1</v>
          </cell>
          <cell r="K827">
            <v>0.4</v>
          </cell>
        </row>
        <row r="828">
          <cell r="B828" t="str">
            <v>02CD14_78</v>
          </cell>
          <cell r="C828" t="str">
            <v>02CD14S229_1</v>
          </cell>
          <cell r="D828" t="str">
            <v>S229</v>
          </cell>
          <cell r="E828" t="str">
            <v>APOYO PARA EL DESARROLLO INTEGRAL DE LA MUJER</v>
          </cell>
          <cell r="F828" t="str">
            <v>Otorgar apoyos económicos o en especie a mujeres habitantes de la Alcaldía Tlalpan que sean víctimas de violencia de género y con ello contribuir a mejorar su calidad de vida.</v>
          </cell>
          <cell r="G828">
            <v>0</v>
          </cell>
          <cell r="H828">
            <v>0.4</v>
          </cell>
          <cell r="I828">
            <v>0.75</v>
          </cell>
          <cell r="J828">
            <v>1</v>
          </cell>
          <cell r="K828">
            <v>0.35</v>
          </cell>
        </row>
        <row r="829">
          <cell r="B829" t="str">
            <v>02CD14_79</v>
          </cell>
          <cell r="C829" t="str">
            <v>02CD14S229_2</v>
          </cell>
          <cell r="D829" t="str">
            <v>S229</v>
          </cell>
          <cell r="E829" t="str">
            <v>APOYO PARA EL DESARROLLO INTEGRAL DE LA MUJER</v>
          </cell>
          <cell r="F829" t="str">
            <v>Otorgar apoyos económicos a personas beneficiarias denominadas facilitadores que coadyuven a desarrollar las siguientes actividades: 1) Capacitaciones a la población adolescente en temas de derechos sexuales, reproductivos y la prevención del embarazo adolescente no deseado, para el ejercicio del derecho a una vida libre de violencia en las mujeres de 15 años y más que habitan en zonas con mayores índices de delitos de género. 2) difunda servicios de asesoría y primera atención psicológica y jurídica a la violencia de género disponibles en el Centro de Atención Integral para mujeres víctimas de violencia de género. Justa Hernandez Farfán.</v>
          </cell>
          <cell r="G829">
            <v>0</v>
          </cell>
          <cell r="H829">
            <v>0.4</v>
          </cell>
          <cell r="I829">
            <v>0.75</v>
          </cell>
          <cell r="J829">
            <v>1</v>
          </cell>
          <cell r="K829">
            <v>0.35</v>
          </cell>
        </row>
        <row r="830">
          <cell r="B830" t="str">
            <v>02CD14_80</v>
          </cell>
          <cell r="C830" t="str">
            <v>02CD14S229_3</v>
          </cell>
          <cell r="D830" t="str">
            <v>S229</v>
          </cell>
          <cell r="E830" t="str">
            <v>APOYO PARA EL DESARROLLO INTEGRAL DE LA MUJER</v>
          </cell>
          <cell r="F830" t="str">
            <v>Otorgar apoyos económicos o en especie a mujeres habitantes de la Alcaldía Tlalpan que desarrollen proyectos económicos, comunitarios, culturales, educativos.</v>
          </cell>
          <cell r="G830">
            <v>0</v>
          </cell>
          <cell r="H830">
            <v>0.4</v>
          </cell>
          <cell r="I830">
            <v>0.75</v>
          </cell>
          <cell r="J830">
            <v>1</v>
          </cell>
          <cell r="K830">
            <v>0.3</v>
          </cell>
        </row>
        <row r="831">
          <cell r="B831" t="str">
            <v>02CD14_81</v>
          </cell>
          <cell r="C831" t="str">
            <v>02CD14S231_1</v>
          </cell>
          <cell r="D831" t="str">
            <v>S231</v>
          </cell>
          <cell r="E831" t="str">
            <v>PROGRAMA PARA EL IMPULSO AGROALIMENTARIO</v>
          </cell>
          <cell r="F831" t="str">
            <v>Economía Sustentable: Impulsar la creación y fortalecimiento de micro, pequeñas y medianas empresas, sociedades cooperativas, proyectos ecoturísticos, asi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incorporando a personas en condición de desempleo con alguna vocación productiva.</v>
          </cell>
          <cell r="G831">
            <v>0</v>
          </cell>
          <cell r="H831">
            <v>0.25</v>
          </cell>
          <cell r="I831">
            <v>0.5</v>
          </cell>
          <cell r="J831">
            <v>1</v>
          </cell>
          <cell r="K831">
            <v>0.35</v>
          </cell>
        </row>
        <row r="832">
          <cell r="B832" t="str">
            <v>02CD14_82</v>
          </cell>
          <cell r="C832" t="str">
            <v>02CD14S231_2</v>
          </cell>
          <cell r="D832" t="str">
            <v>S231</v>
          </cell>
          <cell r="E832" t="str">
            <v>PROGRAMA PARA EL IMPULSO AGROALIMENTARIO</v>
          </cell>
          <cell r="F832" t="str">
            <v>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ecosistemicos y la protección de Áreas Naturales Protegidas en sus distintas categorías.</v>
          </cell>
          <cell r="G832">
            <v>0</v>
          </cell>
          <cell r="H832">
            <v>0.25</v>
          </cell>
          <cell r="I832">
            <v>0.5</v>
          </cell>
          <cell r="J832">
            <v>1</v>
          </cell>
          <cell r="K832">
            <v>0.25</v>
          </cell>
        </row>
        <row r="833">
          <cell r="B833" t="str">
            <v>02CD14_83</v>
          </cell>
          <cell r="C833" t="str">
            <v>02CD14S231_3</v>
          </cell>
          <cell r="D833" t="str">
            <v>S231</v>
          </cell>
          <cell r="E833" t="str">
            <v>PROGRAMA PARA EL IMPULSO AGROALIMENTARIO</v>
          </cell>
          <cell r="F833" t="str">
            <v>Producción Agropecuaria: Con el fin de fomentar las actividades productivas rurales sustentables de la Alcaldía Tlalpan, se otorgara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asi mismo se brindara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v>
          </cell>
          <cell r="G833">
            <v>0</v>
          </cell>
          <cell r="H833">
            <v>0.25</v>
          </cell>
          <cell r="I833">
            <v>0.5</v>
          </cell>
          <cell r="J833">
            <v>1</v>
          </cell>
          <cell r="K833">
            <v>0.25</v>
          </cell>
        </row>
        <row r="834">
          <cell r="B834" t="str">
            <v>02CD14_84</v>
          </cell>
          <cell r="C834" t="str">
            <v>02CD14S231_4</v>
          </cell>
          <cell r="D834" t="str">
            <v>S231</v>
          </cell>
          <cell r="E834" t="str">
            <v>PROGRAMA PARA EL IMPULSO AGROALIMENTARIO</v>
          </cell>
          <cell r="F834" t="str">
            <v>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paneles solares, se pretende reducir el problema de abastecimiento de agua, disminuir el gasto familiar por la obtención del recurso y capacitar a los habitantes en materia de educación ambiental acerca del cuidado y aprovechamiento racional del agua.</v>
          </cell>
          <cell r="G834">
            <v>0</v>
          </cell>
          <cell r="H834">
            <v>0.25</v>
          </cell>
          <cell r="I834">
            <v>0.5</v>
          </cell>
          <cell r="J834">
            <v>1</v>
          </cell>
          <cell r="K834">
            <v>0.15</v>
          </cell>
        </row>
        <row r="835">
          <cell r="B835" t="str">
            <v>02CD14_85</v>
          </cell>
          <cell r="C835" t="str">
            <v>02CD14S233_1</v>
          </cell>
          <cell r="D835" t="str">
            <v>S233</v>
          </cell>
          <cell r="E835" t="str">
            <v>APOYO DE ALIMENTACION Y REFUGIO PARA PERSONAS VULNERABLES</v>
          </cell>
          <cell r="F835" t="str">
            <v>Otorgar apoyos económicos para que niñas y niñas entre 1 año y 3 años 11 meses de edad, incluyendo niñas y niños con discapacidad cuyas madres, padres o tutores legales residan preferentemente en la Alcaldía Tlalpan, o que tengan su centro de trabajo en la Alcaldía Tlalpan reciben el servicio de cuidado y atención infantil.</v>
          </cell>
          <cell r="G835">
            <v>0</v>
          </cell>
          <cell r="H835">
            <v>0.4</v>
          </cell>
          <cell r="I835">
            <v>0.75</v>
          </cell>
          <cell r="J835">
            <v>1</v>
          </cell>
          <cell r="K835">
            <v>1</v>
          </cell>
        </row>
        <row r="836">
          <cell r="B836" t="str">
            <v>02CD14_86</v>
          </cell>
          <cell r="C836" t="str">
            <v>02CD14S234_1</v>
          </cell>
          <cell r="D836" t="str">
            <v>S234</v>
          </cell>
          <cell r="E836" t="str">
            <v>PROGRAMA DE APOYO PARA EL BIENESTAR FAMILIAR</v>
          </cell>
          <cell r="F836" t="str">
            <v>Otorgar apoyos económicos o en especie, a jóvenes de tercer grado de secundaria, y aquellos que han concluido este nivel educativo provenientes de cualquiera de las escuelas secundarias públicas ubicadas en la Alcaldía Tlalpan y jóvenes residentes de la demarcación, interesados en presentar el examen del Concurso de Asignación a la EMS 2023, convocado por la COMIPEMS.</v>
          </cell>
          <cell r="G836">
            <v>0</v>
          </cell>
          <cell r="H836">
            <v>0.4</v>
          </cell>
          <cell r="I836">
            <v>0.75</v>
          </cell>
          <cell r="J836">
            <v>1</v>
          </cell>
          <cell r="K836">
            <v>0.14000000000000001</v>
          </cell>
        </row>
        <row r="837">
          <cell r="B837" t="str">
            <v>02CD14_87</v>
          </cell>
          <cell r="C837" t="str">
            <v>02CD14S234_2</v>
          </cell>
          <cell r="D837" t="str">
            <v>S234</v>
          </cell>
          <cell r="E837" t="str">
            <v>PROGRAMA DE APOYO PARA EL BIENESTAR FAMILIAR</v>
          </cell>
          <cell r="F837" t="str">
            <v>Otorgar apoyos económicos o en especie con el fin de proveer del servicio de Internet a niños con rezago educativo y que encuentran en desigualdad de oportunidades, que se residan en las zonas de bajo índice de desarrollo social en la alcaldía Tlalpan, asimismo se capacitaran facilitadores que coadyuvaran en el seguimiento del programa social que se implemente. Contribuyendo a mejorar su calidad de vida y solventar sus necesidades básicas.</v>
          </cell>
          <cell r="G837">
            <v>0</v>
          </cell>
          <cell r="H837">
            <v>0.4</v>
          </cell>
          <cell r="I837">
            <v>0.75</v>
          </cell>
          <cell r="J837">
            <v>1</v>
          </cell>
          <cell r="K837">
            <v>0.14000000000000001</v>
          </cell>
        </row>
        <row r="838">
          <cell r="B838" t="str">
            <v>02CD14_88</v>
          </cell>
          <cell r="C838" t="str">
            <v>02CD14S234_3</v>
          </cell>
          <cell r="D838" t="str">
            <v>S234</v>
          </cell>
          <cell r="E838" t="str">
            <v>PROGRAMA DE APOYO PARA EL BIENESTAR FAMILIAR</v>
          </cell>
          <cell r="F838" t="str">
            <v>Otorgar apoyos económicos o en especie para la formación musical de los integrantes de la Camerata infantil y Juvenil de Tlalpan, para extender y ampliar los derechos sociales de la atención a grupos vulnerables y no vulnerables, garantizando el acceso a la formación musical, promoviendo el pleno ejercicio de los derechos culturales, mejorando la calidad de vida de los habitantes de esta Alcaldía.</v>
          </cell>
          <cell r="G838">
            <v>0</v>
          </cell>
          <cell r="H838">
            <v>0.4</v>
          </cell>
          <cell r="I838">
            <v>0.75</v>
          </cell>
          <cell r="J838">
            <v>1</v>
          </cell>
          <cell r="K838">
            <v>0.14000000000000001</v>
          </cell>
        </row>
        <row r="839">
          <cell r="B839" t="str">
            <v>02CD14_89</v>
          </cell>
          <cell r="C839" t="str">
            <v>02CD14S234_4</v>
          </cell>
          <cell r="D839" t="str">
            <v>S234</v>
          </cell>
          <cell r="E839" t="str">
            <v>PROGRAMA DE APOYO PARA EL BIENESTAR FAMILIAR</v>
          </cell>
          <cell r="F839" t="str">
            <v>Otorgar apoyos económicos o en especie a niñas, niños y adolescentes a través de sus cuidadores y/o tutores, que permitan contribuir a su desarrollo, promoviendo el ejercicio de los derechos humanos de niñas, niños y adolescentes en condición de orfandad mediante talleres, actividades y acciones didácticas y contribuir a mejorar su calidad de vida y con ello solventen sus necesidades básicas.</v>
          </cell>
          <cell r="G839">
            <v>0</v>
          </cell>
          <cell r="H839">
            <v>0.4</v>
          </cell>
          <cell r="I839">
            <v>0.75</v>
          </cell>
          <cell r="J839">
            <v>1</v>
          </cell>
          <cell r="K839">
            <v>0.14000000000000001</v>
          </cell>
        </row>
        <row r="840">
          <cell r="B840" t="str">
            <v>02CD14_90</v>
          </cell>
          <cell r="C840" t="str">
            <v>02CD14S234_5</v>
          </cell>
          <cell r="D840" t="str">
            <v>S234</v>
          </cell>
          <cell r="E840" t="str">
            <v>PROGRAMA DE APOYO PARA EL BIENESTAR FAMILIAR</v>
          </cell>
          <cell r="F840" t="str">
            <v>Otorgar apoyos económicos o en especie a habitantes de la Alcaldía Tlalpan en la promoción de la salud relacionadas con la tutela responsable de animales de compañía y la prevención de enfermedades zoonoticas de manera presencial y a distancia.</v>
          </cell>
          <cell r="G840">
            <v>0</v>
          </cell>
          <cell r="H840">
            <v>0.4</v>
          </cell>
          <cell r="I840">
            <v>0.75</v>
          </cell>
          <cell r="J840">
            <v>1</v>
          </cell>
          <cell r="K840">
            <v>0.14000000000000001</v>
          </cell>
        </row>
        <row r="841">
          <cell r="B841" t="str">
            <v>02CD14_91</v>
          </cell>
          <cell r="C841" t="str">
            <v>02CD14S234_6</v>
          </cell>
          <cell r="D841" t="str">
            <v>S234</v>
          </cell>
          <cell r="E841" t="str">
            <v>PROGRAMA DE APOYO PARA EL BIENESTAR FAMILIAR</v>
          </cell>
          <cell r="F841" t="str">
            <v>Otorgar apoyos económicos o en especie a habitantes de la Alcaldía Tlalpan que realicen actividades físicas y deportivas en diferentes disciplinas, en diferentes espacios deportivos de la Alcaldía, para fomentar la práctica de actividades físicas y deportivas en los habitantes de la demarcación. Para contribuir a mejorar su calidad de vida.</v>
          </cell>
          <cell r="G841">
            <v>0</v>
          </cell>
          <cell r="H841">
            <v>0.4</v>
          </cell>
          <cell r="I841">
            <v>0.75</v>
          </cell>
          <cell r="J841">
            <v>1</v>
          </cell>
          <cell r="K841">
            <v>0.14000000000000001</v>
          </cell>
        </row>
        <row r="842">
          <cell r="B842" t="str">
            <v>02CD14_92</v>
          </cell>
          <cell r="C842" t="str">
            <v>02CD14S234_7</v>
          </cell>
          <cell r="D842" t="str">
            <v>S234</v>
          </cell>
          <cell r="E842" t="str">
            <v>PROGRAMA DE APOYO PARA EL BIENESTAR FAMILIAR</v>
          </cell>
          <cell r="F842" t="str">
            <v>Otorgar apoyos económicos o en especie a "colectivos juveniles” que desarrollen e implementen proyectos que atiendan problemáticas juveniles en sus comunidades.</v>
          </cell>
          <cell r="G842">
            <v>0</v>
          </cell>
          <cell r="H842">
            <v>0.4</v>
          </cell>
          <cell r="I842">
            <v>0.75</v>
          </cell>
          <cell r="J842">
            <v>1</v>
          </cell>
          <cell r="K842">
            <v>0.14000000000000001</v>
          </cell>
        </row>
        <row r="843">
          <cell r="B843" t="str">
            <v>02CD14_93</v>
          </cell>
          <cell r="C843" t="str">
            <v>02CD14S234_8</v>
          </cell>
          <cell r="D843" t="str">
            <v>S234</v>
          </cell>
          <cell r="E843" t="str">
            <v>PROGRAMA DE APOYO PARA EL BIENESTAR FAMILIAR</v>
          </cell>
          <cell r="F843" t="str">
            <v>Otorgar apoyos económicos a personas beneficiarias denominadas facilitadores que coadyuven a desarrollar las siguientes actividades: 1) Identificar obstáculos en vía pública que dificulten la movilidad, reportar y canalizar a diferentes áreas de la Alcaldía para su atención correspondiente. 2) Prevención de las violencias, como orientación psicológica, jurídica, establecer mecanismos y acciones para concientizar a la población en general. 3) impartir asesorías educativas presenciales o virtuales, a través de la utilización de medios electrónicos y plataformas digitales. 4) Realización y disfrute de actividades artísticas, lúdicas y de oficios en la población Tlalpense que busca generar una vida más recreativa, cultural y artística por medio de los Centros de Artes y Oficios. 5) impartir talleres lúdicos, formativos, participativos y ocupacionales de manera personal o mediante materiales audiovisuales a personas que habiten en zonas de muy bajo y bajo índice de desarrollo social. 6) Servicios de mejoramiento y mantenimiento de espacios públicos, en colonias, barrios, pueblos originarios y unidades habitacionales de la Alcaldía Tlalpan, que padecen conflictos sociales o requieren mejoramiento de su entorno físico. 7) Implementar actividades del programa social brindando accesibilidad a la información de programas y servicios mediante la difusión y contacto directo con la ciudadanía. Propiciar la organización y realización de actividades que fortalezcan la organización vecinal en las colonias, barrios, pueblos originarios y unidades y conjuntos habitacionales de la demarcación Tlalpan.</v>
          </cell>
          <cell r="G843">
            <v>0</v>
          </cell>
          <cell r="H843">
            <v>0.4</v>
          </cell>
          <cell r="I843">
            <v>0.75</v>
          </cell>
          <cell r="J843">
            <v>1</v>
          </cell>
          <cell r="K843">
            <v>0.16</v>
          </cell>
        </row>
        <row r="844">
          <cell r="B844" t="str">
            <v>02CD14_94</v>
          </cell>
          <cell r="C844" t="str">
            <v>02CD14S235_1</v>
          </cell>
          <cell r="D844" t="str">
            <v>S235</v>
          </cell>
          <cell r="E844" t="str">
            <v>APOYOS PARA EL CUIDADO DEL ADULTO MAYOR</v>
          </cell>
          <cell r="F844" t="str">
            <v>Otorgar apoyos económicos a personas mayores de 60 años en estado de vulnerabilidad agrupados en colectivos</v>
          </cell>
          <cell r="G844">
            <v>0</v>
          </cell>
          <cell r="H844">
            <v>0.4</v>
          </cell>
          <cell r="I844">
            <v>0.75</v>
          </cell>
          <cell r="J844">
            <v>1</v>
          </cell>
          <cell r="K844">
            <v>0.4</v>
          </cell>
        </row>
        <row r="845">
          <cell r="B845" t="str">
            <v>02CD14_95</v>
          </cell>
          <cell r="C845" t="str">
            <v>02CD14S235_2</v>
          </cell>
          <cell r="D845" t="str">
            <v>S235</v>
          </cell>
          <cell r="E845" t="str">
            <v>APOYOS PARA EL CUIDADO DEL ADULTO MAYOR</v>
          </cell>
          <cell r="F845" t="str">
            <v>Capacitación de personas facilitadoras de servicios, que les permita contar con las herramientas necesaria para impulsar la construcción de un modelo de envejecimiento, mediante formas de organización colectiva y la participación en la cultura de los cuidados.</v>
          </cell>
          <cell r="G845">
            <v>0</v>
          </cell>
          <cell r="H845">
            <v>0.4</v>
          </cell>
          <cell r="I845">
            <v>0.75</v>
          </cell>
          <cell r="J845">
            <v>1</v>
          </cell>
          <cell r="K845">
            <v>0.4</v>
          </cell>
        </row>
        <row r="846">
          <cell r="B846" t="str">
            <v>02CD14_96</v>
          </cell>
          <cell r="C846" t="str">
            <v>02CD14S235_3</v>
          </cell>
          <cell r="D846" t="str">
            <v>S235</v>
          </cell>
          <cell r="E846" t="str">
            <v>APOYOS PARA EL CUIDADO DEL ADULTO MAYOR</v>
          </cell>
          <cell r="F846" t="str">
            <v>Por medio de las personas facilitadores, se brinda acompañamiento, asesorías e información sobre el autocuidado y cuidado a personas mayores y sus familias residentes de colonias de muy bajo y bajo índice de desarrollo social, generando la cultura de los cuidado.</v>
          </cell>
          <cell r="G846">
            <v>0</v>
          </cell>
          <cell r="H846">
            <v>0.4</v>
          </cell>
          <cell r="I846">
            <v>0.75</v>
          </cell>
          <cell r="J846">
            <v>1</v>
          </cell>
          <cell r="K846">
            <v>0.2</v>
          </cell>
        </row>
        <row r="847">
          <cell r="B847" t="str">
            <v>02CD14_97</v>
          </cell>
          <cell r="C847" t="str">
            <v>02CD14U048_1</v>
          </cell>
          <cell r="D847" t="str">
            <v>U048</v>
          </cell>
          <cell r="E847" t="str">
            <v>APOYOS SOCIALES</v>
          </cell>
          <cell r="F847" t="str">
            <v>Brindar apoyos económicos a personas con discapacidad permanente que vivan en la Alcaldía Tlalpan y 10 facilitadores que apoyan en el proceso de registro. 2.- Brindar talleres sobre derechos de las personas con discapacidad, lenguaje incluyente, lengua de señas mexicana y sistema de lecto-escritura braille. 3.- Dar 5 sesiones de capacitación para personas cuidadoras. 4.- Brindar talleres a las personas servidoras públicos en materia de discapacidad, lenguaje incluyente y lengua de señas mexicana. 5.- Promover proyectos de inclusión económica para personas con discapacidad</v>
          </cell>
          <cell r="G847">
            <v>0</v>
          </cell>
          <cell r="H847">
            <v>0.4</v>
          </cell>
          <cell r="I847">
            <v>0.75</v>
          </cell>
          <cell r="J847">
            <v>1</v>
          </cell>
          <cell r="K847">
            <v>0.15</v>
          </cell>
        </row>
        <row r="848">
          <cell r="B848" t="str">
            <v>02CD14_98</v>
          </cell>
          <cell r="C848" t="str">
            <v>02CD14U048_2</v>
          </cell>
          <cell r="D848" t="str">
            <v>U048</v>
          </cell>
          <cell r="E848" t="str">
            <v>APOYOS SOCIALES</v>
          </cell>
          <cell r="F848" t="str">
            <v>Apoyos económicos a deportistas destacados y prospectos deportivos 2023; Ayudas económicas para cubrir gastos de participación en eventos deportivos 2023: XVII Carrera Tlalpense 10 km. 2023; XV Circuito Tlalpense de Pista y Campo 2023</v>
          </cell>
          <cell r="G848">
            <v>0</v>
          </cell>
          <cell r="H848">
            <v>0.4</v>
          </cell>
          <cell r="I848">
            <v>0.75</v>
          </cell>
          <cell r="J848">
            <v>1</v>
          </cell>
          <cell r="K848">
            <v>0.15</v>
          </cell>
        </row>
        <row r="849">
          <cell r="B849" t="str">
            <v>02CD14_99</v>
          </cell>
          <cell r="C849" t="str">
            <v>02CD14U048_3</v>
          </cell>
          <cell r="D849" t="str">
            <v>U048</v>
          </cell>
          <cell r="E849" t="str">
            <v>APOYOS SOCIALES</v>
          </cell>
          <cell r="F849" t="str">
            <v>Apoyos de emergencia social a personas con situación de vulnerabilidad en la Alcaldía Tlalpan</v>
          </cell>
          <cell r="G849">
            <v>0</v>
          </cell>
          <cell r="H849">
            <v>0.4</v>
          </cell>
          <cell r="I849">
            <v>0.75</v>
          </cell>
          <cell r="J849">
            <v>1</v>
          </cell>
          <cell r="K849">
            <v>0.15</v>
          </cell>
        </row>
        <row r="850">
          <cell r="B850" t="str">
            <v>02CD14_100</v>
          </cell>
          <cell r="C850" t="str">
            <v>02CD14U048_4</v>
          </cell>
          <cell r="D850" t="str">
            <v>U048</v>
          </cell>
          <cell r="E850" t="str">
            <v>APOYOS SOCIALES</v>
          </cell>
          <cell r="F850" t="str">
            <v>Apoyo alimentario a las familias de Tlalpan por una emergencia sanitaria o desastre natural</v>
          </cell>
          <cell r="G850">
            <v>0</v>
          </cell>
          <cell r="H850">
            <v>0.4</v>
          </cell>
          <cell r="I850">
            <v>0.75</v>
          </cell>
          <cell r="J850">
            <v>1</v>
          </cell>
          <cell r="K850">
            <v>0.15</v>
          </cell>
        </row>
        <row r="851">
          <cell r="B851" t="str">
            <v>02CD14_101</v>
          </cell>
          <cell r="C851" t="str">
            <v>02CD14U048_5</v>
          </cell>
          <cell r="D851" t="str">
            <v>U048</v>
          </cell>
          <cell r="E851" t="str">
            <v>APOYOS SOCIALES</v>
          </cell>
          <cell r="F851" t="str">
            <v>Apoyos de emergencia por desastres naturales a las familias de Tlalpan que sean afectadas en sus bienes.</v>
          </cell>
          <cell r="G851">
            <v>0</v>
          </cell>
          <cell r="H851">
            <v>0.4</v>
          </cell>
          <cell r="I851">
            <v>0.75</v>
          </cell>
          <cell r="J851">
            <v>1</v>
          </cell>
          <cell r="K851">
            <v>0.2</v>
          </cell>
        </row>
        <row r="852">
          <cell r="B852" t="str">
            <v>02CD14_102</v>
          </cell>
          <cell r="C852" t="str">
            <v>02CD14U048_6</v>
          </cell>
          <cell r="D852" t="str">
            <v>U048</v>
          </cell>
          <cell r="E852" t="str">
            <v>APOYOS SOCIALES</v>
          </cell>
          <cell r="F852" t="str">
            <v>Apoyo de la economía familiar en temporada invernal, reparto de cobijas y chamarras.</v>
          </cell>
          <cell r="G852">
            <v>0</v>
          </cell>
          <cell r="H852">
            <v>0.4</v>
          </cell>
          <cell r="I852">
            <v>0.75</v>
          </cell>
          <cell r="J852">
            <v>1</v>
          </cell>
          <cell r="K852">
            <v>0.2</v>
          </cell>
        </row>
        <row r="853">
          <cell r="B853" t="str">
            <v>02CD15_1</v>
          </cell>
          <cell r="C853" t="str">
            <v>02CD15E185_1</v>
          </cell>
          <cell r="D853" t="str">
            <v>E185</v>
          </cell>
          <cell r="E853" t="str">
            <v>GOBIERNO Y ATENCION CIUDADANA</v>
          </cell>
          <cell r="F853" t="str">
            <v>Implementación del Modelo integral de atención ciudadana</v>
          </cell>
          <cell r="G853">
            <v>0.23599999999999999</v>
          </cell>
          <cell r="H853">
            <v>0.47199999999999998</v>
          </cell>
          <cell r="I853">
            <v>0.73399999999999999</v>
          </cell>
          <cell r="J853">
            <v>1</v>
          </cell>
          <cell r="K853">
            <v>0.25</v>
          </cell>
        </row>
        <row r="854">
          <cell r="B854" t="str">
            <v>02CD15_2</v>
          </cell>
          <cell r="C854" t="str">
            <v>02CD15E185_2</v>
          </cell>
          <cell r="D854" t="str">
            <v>E185</v>
          </cell>
          <cell r="E854" t="str">
            <v>GOBIERNO Y ATENCION CIUDADANA</v>
          </cell>
          <cell r="F854" t="str">
            <v>Atención de asuntos jurídicos</v>
          </cell>
          <cell r="G854">
            <v>0.23599999999999999</v>
          </cell>
          <cell r="H854">
            <v>0.47199999999999998</v>
          </cell>
          <cell r="I854">
            <v>0.73399999999999999</v>
          </cell>
          <cell r="J854">
            <v>1</v>
          </cell>
          <cell r="K854">
            <v>0.25</v>
          </cell>
        </row>
        <row r="855">
          <cell r="B855" t="str">
            <v>02CD15_3</v>
          </cell>
          <cell r="C855" t="str">
            <v>02CD15E185_3</v>
          </cell>
          <cell r="D855" t="str">
            <v>E185</v>
          </cell>
          <cell r="E855" t="str">
            <v>GOBIERNO Y ATENCION CIUDADANA</v>
          </cell>
          <cell r="F855" t="str">
            <v>Verificaciones administrativas en establecimientos mercantiles, construcciones y mercados públicos</v>
          </cell>
          <cell r="G855">
            <v>0.23599999999999999</v>
          </cell>
          <cell r="H855">
            <v>0.47199999999999998</v>
          </cell>
          <cell r="I855">
            <v>0.73399999999999999</v>
          </cell>
          <cell r="J855">
            <v>1</v>
          </cell>
          <cell r="K855">
            <v>0.25</v>
          </cell>
        </row>
        <row r="856">
          <cell r="B856" t="str">
            <v>02CD15_4</v>
          </cell>
          <cell r="C856" t="str">
            <v>02CD15E185_4</v>
          </cell>
          <cell r="D856" t="str">
            <v>E185</v>
          </cell>
          <cell r="E856" t="str">
            <v>GOBIERNO Y ATENCION CIUDADANA</v>
          </cell>
          <cell r="F856" t="str">
            <v>Supervisiones y reordenamiento de la vía publica</v>
          </cell>
          <cell r="G856">
            <v>0.23599999999999999</v>
          </cell>
          <cell r="H856">
            <v>0.47199999999999998</v>
          </cell>
          <cell r="I856">
            <v>0.73399999999999999</v>
          </cell>
          <cell r="J856">
            <v>1</v>
          </cell>
          <cell r="K856">
            <v>0.25</v>
          </cell>
        </row>
        <row r="857">
          <cell r="B857" t="str">
            <v>02CD15_5</v>
          </cell>
          <cell r="C857" t="str">
            <v>02CD15E186_1</v>
          </cell>
          <cell r="D857" t="str">
            <v>E186</v>
          </cell>
          <cell r="E857" t="str">
            <v>SEGURIDAD EN ALCALDIAS</v>
          </cell>
          <cell r="F857" t="str">
            <v>Patrullajes y Supervisiones realizados</v>
          </cell>
          <cell r="G857">
            <v>0.25</v>
          </cell>
          <cell r="H857">
            <v>0.52</v>
          </cell>
          <cell r="I857">
            <v>0.76</v>
          </cell>
          <cell r="J857">
            <v>1</v>
          </cell>
          <cell r="K857">
            <v>0.25</v>
          </cell>
        </row>
        <row r="858">
          <cell r="B858" t="str">
            <v>02CD15_6</v>
          </cell>
          <cell r="C858" t="str">
            <v>02CD15E186_2</v>
          </cell>
          <cell r="D858" t="str">
            <v>E186</v>
          </cell>
          <cell r="E858" t="str">
            <v>SEGURIDAD EN ALCALDIAS</v>
          </cell>
          <cell r="F858" t="str">
            <v>Atención de Emergencias realizadas</v>
          </cell>
          <cell r="G858">
            <v>0.25</v>
          </cell>
          <cell r="H858">
            <v>0.52</v>
          </cell>
          <cell r="I858">
            <v>0.76</v>
          </cell>
          <cell r="J858">
            <v>1</v>
          </cell>
          <cell r="K858">
            <v>0.25</v>
          </cell>
        </row>
        <row r="859">
          <cell r="B859" t="str">
            <v>02CD15_7</v>
          </cell>
          <cell r="C859" t="str">
            <v>02CD15E186_3</v>
          </cell>
          <cell r="D859" t="str">
            <v>E186</v>
          </cell>
          <cell r="E859" t="str">
            <v>SEGURIDAD EN ALCALDIAS</v>
          </cell>
          <cell r="F859" t="str">
            <v>Estudios y Controles Estadísticos realizados</v>
          </cell>
          <cell r="G859">
            <v>0.25</v>
          </cell>
          <cell r="H859">
            <v>0.52</v>
          </cell>
          <cell r="I859">
            <v>0.76</v>
          </cell>
          <cell r="J859">
            <v>1</v>
          </cell>
          <cell r="K859">
            <v>0.25</v>
          </cell>
        </row>
        <row r="860">
          <cell r="B860" t="str">
            <v>02CD15_8</v>
          </cell>
          <cell r="C860" t="str">
            <v>02CD15E186_4</v>
          </cell>
          <cell r="D860" t="str">
            <v>E186</v>
          </cell>
          <cell r="E860" t="str">
            <v>SEGURIDAD EN ALCALDIAS</v>
          </cell>
          <cell r="F860" t="str">
            <v>Instalación de cámaras de seguridad (retornos seguros)</v>
          </cell>
          <cell r="G860">
            <v>0.25</v>
          </cell>
          <cell r="H860">
            <v>0.52</v>
          </cell>
          <cell r="I860">
            <v>0.76</v>
          </cell>
          <cell r="J860">
            <v>1</v>
          </cell>
          <cell r="K860">
            <v>0.25</v>
          </cell>
        </row>
        <row r="861">
          <cell r="B861" t="str">
            <v>02CD15_9</v>
          </cell>
          <cell r="C861" t="str">
            <v>02CD15E187_1</v>
          </cell>
          <cell r="D861" t="str">
            <v>E187</v>
          </cell>
          <cell r="E861" t="str">
            <v>SERVICIOS PUBLICOS</v>
          </cell>
          <cell r="F861" t="str">
            <v>Suministro de agua potable en carros tanque (pipas)</v>
          </cell>
          <cell r="G861">
            <v>0.2</v>
          </cell>
          <cell r="H861">
            <v>0.6</v>
          </cell>
          <cell r="I861">
            <v>0.8</v>
          </cell>
          <cell r="J861">
            <v>1</v>
          </cell>
          <cell r="K861">
            <v>0.34</v>
          </cell>
        </row>
        <row r="862">
          <cell r="B862" t="str">
            <v>02CD15_10</v>
          </cell>
          <cell r="C862" t="str">
            <v>02CD15E187_2</v>
          </cell>
          <cell r="D862" t="str">
            <v>E187</v>
          </cell>
          <cell r="E862" t="str">
            <v>SERVICIOS PUBLICOS</v>
          </cell>
          <cell r="F862" t="str">
            <v>Recolección de residuos sólidos urbanos</v>
          </cell>
          <cell r="G862">
            <v>0.2</v>
          </cell>
          <cell r="H862">
            <v>0.6</v>
          </cell>
          <cell r="I862">
            <v>0.8</v>
          </cell>
          <cell r="J862">
            <v>1</v>
          </cell>
          <cell r="K862">
            <v>0.33</v>
          </cell>
        </row>
        <row r="863">
          <cell r="B863" t="str">
            <v>02CD15_11</v>
          </cell>
          <cell r="C863" t="str">
            <v>02CD15E187_3</v>
          </cell>
          <cell r="D863" t="str">
            <v>E187</v>
          </cell>
          <cell r="E863" t="str">
            <v>SERVICIOS PUBLICOS</v>
          </cell>
          <cell r="F863" t="str">
            <v>Mantenimiento y conservación de áreas verdes y arbolado urbano y cuidado del medio ambiente</v>
          </cell>
          <cell r="G863">
            <v>0.2</v>
          </cell>
          <cell r="H863">
            <v>0.6</v>
          </cell>
          <cell r="I863">
            <v>0.8</v>
          </cell>
          <cell r="J863">
            <v>1</v>
          </cell>
          <cell r="K863">
            <v>0.33</v>
          </cell>
        </row>
        <row r="864">
          <cell r="B864" t="str">
            <v>02CD15_12</v>
          </cell>
          <cell r="C864" t="str">
            <v>02CD15E188_1</v>
          </cell>
          <cell r="D864" t="str">
            <v>E188</v>
          </cell>
          <cell r="E864" t="str">
            <v>EDUCACION, CULTURA, DEPORTE Y RECREACION</v>
          </cell>
          <cell r="F864" t="str">
            <v>Actividades y eventos culturales, recreativos y deportivos</v>
          </cell>
          <cell r="G864">
            <v>0.25</v>
          </cell>
          <cell r="H864">
            <v>0.6</v>
          </cell>
          <cell r="I864">
            <v>0.85</v>
          </cell>
          <cell r="J864">
            <v>1</v>
          </cell>
          <cell r="K864">
            <v>0.25</v>
          </cell>
        </row>
        <row r="865">
          <cell r="B865" t="str">
            <v>02CD15_13</v>
          </cell>
          <cell r="C865" t="str">
            <v>02CD15E188_2</v>
          </cell>
          <cell r="D865" t="str">
            <v>E188</v>
          </cell>
          <cell r="E865" t="str">
            <v>EDUCACION, CULTURA, DEPORTE Y RECREACION</v>
          </cell>
          <cell r="F865" t="str">
            <v>Apoyos para atletas en competencia y entregadores entregados</v>
          </cell>
          <cell r="G865">
            <v>0.25</v>
          </cell>
          <cell r="H865">
            <v>0.6</v>
          </cell>
          <cell r="I865">
            <v>0.85</v>
          </cell>
          <cell r="J865">
            <v>1</v>
          </cell>
          <cell r="K865">
            <v>0.25</v>
          </cell>
        </row>
        <row r="866">
          <cell r="B866" t="str">
            <v>02CD15_14</v>
          </cell>
          <cell r="C866" t="str">
            <v>02CD15E188_3</v>
          </cell>
          <cell r="D866" t="str">
            <v>E188</v>
          </cell>
          <cell r="E866" t="str">
            <v>EDUCACION, CULTURA, DEPORTE Y RECREACION</v>
          </cell>
          <cell r="F866" t="str">
            <v>Entrega de conjuntos deportivos</v>
          </cell>
          <cell r="G866">
            <v>0.25</v>
          </cell>
          <cell r="H866">
            <v>0.6</v>
          </cell>
          <cell r="I866">
            <v>0.85</v>
          </cell>
          <cell r="J866">
            <v>1</v>
          </cell>
          <cell r="K866">
            <v>0.25</v>
          </cell>
        </row>
        <row r="867">
          <cell r="B867" t="str">
            <v>02CD15_15</v>
          </cell>
          <cell r="C867" t="str">
            <v>02CD15E188_4</v>
          </cell>
          <cell r="D867" t="str">
            <v>E188</v>
          </cell>
          <cell r="E867" t="str">
            <v>EDUCACION, CULTURA, DEPORTE Y RECREACION</v>
          </cell>
          <cell r="F867" t="str">
            <v>Apoyo a festividades, tradiciones y costumbres.</v>
          </cell>
          <cell r="G867">
            <v>0.25</v>
          </cell>
          <cell r="H867">
            <v>0.6</v>
          </cell>
          <cell r="I867">
            <v>0.85</v>
          </cell>
          <cell r="J867">
            <v>1</v>
          </cell>
          <cell r="K867">
            <v>0.25</v>
          </cell>
        </row>
        <row r="868">
          <cell r="B868" t="str">
            <v>02CD15_16</v>
          </cell>
          <cell r="C868" t="str">
            <v>02CD15E189_1</v>
          </cell>
          <cell r="D868" t="str">
            <v>E189</v>
          </cell>
          <cell r="E868" t="str">
            <v>SERVICIOS DE SALUD EN ALCALDIAS</v>
          </cell>
          <cell r="F868" t="str">
            <v>Servicios médicos gratuitos otorgados</v>
          </cell>
          <cell r="G868">
            <v>0.33</v>
          </cell>
          <cell r="H868">
            <v>0.45</v>
          </cell>
          <cell r="I868">
            <v>0.82</v>
          </cell>
          <cell r="J868">
            <v>1</v>
          </cell>
          <cell r="K868">
            <v>0.5</v>
          </cell>
        </row>
        <row r="869">
          <cell r="B869" t="str">
            <v>02CD15_17</v>
          </cell>
          <cell r="C869" t="str">
            <v>02CD15E189_2</v>
          </cell>
          <cell r="D869" t="str">
            <v>E189</v>
          </cell>
          <cell r="E869" t="str">
            <v>SERVICIOS DE SALUD EN ALCALDIAS</v>
          </cell>
          <cell r="F869" t="str">
            <v>Atención en la Unidad de Salud Medica y Post COVID 19</v>
          </cell>
          <cell r="G869">
            <v>0.33</v>
          </cell>
          <cell r="H869">
            <v>0.45</v>
          </cell>
          <cell r="I869">
            <v>0.82</v>
          </cell>
          <cell r="J869">
            <v>1</v>
          </cell>
          <cell r="K869">
            <v>0.5</v>
          </cell>
        </row>
        <row r="870">
          <cell r="B870" t="str">
            <v>02CD15_18</v>
          </cell>
          <cell r="C870" t="str">
            <v>02CD15E190_1</v>
          </cell>
          <cell r="D870" t="str">
            <v>E190</v>
          </cell>
          <cell r="E870" t="str">
            <v>SERVICIOS DE ATENCION ANIMAL</v>
          </cell>
          <cell r="F870" t="str">
            <v>Servicios de atención animal otorgados</v>
          </cell>
          <cell r="G870">
            <v>0.2</v>
          </cell>
          <cell r="H870">
            <v>0.45</v>
          </cell>
          <cell r="I870">
            <v>0.8</v>
          </cell>
          <cell r="J870">
            <v>1</v>
          </cell>
          <cell r="K870">
            <v>1</v>
          </cell>
        </row>
        <row r="871">
          <cell r="B871" t="str">
            <v>02CD15_19</v>
          </cell>
          <cell r="C871" t="str">
            <v>02CD15E198_1</v>
          </cell>
          <cell r="D871" t="str">
            <v>E198</v>
          </cell>
          <cell r="E871" t="str">
            <v>SERVICIOS DE CUIDADO INFANTIL</v>
          </cell>
          <cell r="F871" t="str">
            <v>Atención y alimentación a niños y niñas inscritos en los Centros de Desarrollo Infantil Cendis</v>
          </cell>
          <cell r="G871">
            <v>0.25</v>
          </cell>
          <cell r="H871">
            <v>0.5</v>
          </cell>
          <cell r="I871">
            <v>0.75</v>
          </cell>
          <cell r="J871">
            <v>1</v>
          </cell>
          <cell r="K871">
            <v>1</v>
          </cell>
        </row>
        <row r="872">
          <cell r="B872" t="str">
            <v>02CD15_20</v>
          </cell>
          <cell r="C872" t="str">
            <v>02CD15F037_1</v>
          </cell>
          <cell r="D872" t="str">
            <v>F037</v>
          </cell>
          <cell r="E872" t="str">
            <v>TURISMO, EMPLEO Y FOMENTO ECONOMICO</v>
          </cell>
          <cell r="F872" t="str">
            <v>Promoción y vinculación al empleo</v>
          </cell>
          <cell r="G872">
            <v>0.19</v>
          </cell>
          <cell r="H872">
            <v>0.28999999999999998</v>
          </cell>
          <cell r="I872">
            <v>0.35</v>
          </cell>
          <cell r="J872">
            <v>1</v>
          </cell>
          <cell r="K872">
            <v>0.34</v>
          </cell>
        </row>
        <row r="873">
          <cell r="B873" t="str">
            <v>02CD15_21</v>
          </cell>
          <cell r="C873" t="str">
            <v>02CD15F037_2</v>
          </cell>
          <cell r="D873" t="str">
            <v>F037</v>
          </cell>
          <cell r="E873" t="str">
            <v>TURISMO, EMPLEO Y FOMENTO ECONOMICO</v>
          </cell>
          <cell r="F873" t="str">
            <v>Promoción y fomento económico</v>
          </cell>
          <cell r="G873">
            <v>0.19</v>
          </cell>
          <cell r="H873">
            <v>0.28999999999999998</v>
          </cell>
          <cell r="I873">
            <v>0.35</v>
          </cell>
          <cell r="J873">
            <v>1</v>
          </cell>
          <cell r="K873">
            <v>0.33</v>
          </cell>
        </row>
        <row r="874">
          <cell r="B874" t="str">
            <v>02CD15_22</v>
          </cell>
          <cell r="C874" t="str">
            <v>02CD15F037_3</v>
          </cell>
          <cell r="D874" t="str">
            <v>F037</v>
          </cell>
          <cell r="E874" t="str">
            <v>TURISMO, EMPLEO Y FOMENTO ECONOMICO</v>
          </cell>
          <cell r="F874" t="str">
            <v>Asesoría para gestión de créditos</v>
          </cell>
          <cell r="G874">
            <v>0.19</v>
          </cell>
          <cell r="H874">
            <v>0.28999999999999998</v>
          </cell>
          <cell r="I874">
            <v>0.35</v>
          </cell>
          <cell r="J874">
            <v>1</v>
          </cell>
          <cell r="K874">
            <v>0.33</v>
          </cell>
        </row>
        <row r="875">
          <cell r="B875" t="str">
            <v>02CD15_23</v>
          </cell>
          <cell r="C875" t="str">
            <v>02CD15K023_1</v>
          </cell>
          <cell r="D875" t="str">
            <v>K023</v>
          </cell>
          <cell r="E875" t="str">
            <v>INFRAESTRUCTURA URBANA</v>
          </cell>
          <cell r="F875" t="str">
            <v>Rehabilitación y mantenimiento de la infraestructura vial (banquetas, guarniciones y carpeta asfáltica)</v>
          </cell>
          <cell r="G875">
            <v>0.1</v>
          </cell>
          <cell r="H875">
            <v>0.5</v>
          </cell>
          <cell r="I875">
            <v>0.8</v>
          </cell>
          <cell r="J875">
            <v>1</v>
          </cell>
          <cell r="K875">
            <v>0.5</v>
          </cell>
        </row>
        <row r="876">
          <cell r="B876" t="str">
            <v>02CD15_24</v>
          </cell>
          <cell r="C876" t="str">
            <v>02CD15K023_2</v>
          </cell>
          <cell r="D876" t="str">
            <v>K023</v>
          </cell>
          <cell r="E876" t="str">
            <v>INFRAESTRUCTURA URBANA</v>
          </cell>
          <cell r="F876" t="str">
            <v>Construcción, rehabilitación y mantenimiento de Edificios y Espacios Públicos.</v>
          </cell>
          <cell r="G876">
            <v>0.1</v>
          </cell>
          <cell r="H876">
            <v>0.5</v>
          </cell>
          <cell r="I876">
            <v>0.8</v>
          </cell>
          <cell r="J876">
            <v>1</v>
          </cell>
          <cell r="K876">
            <v>0.3</v>
          </cell>
        </row>
        <row r="877">
          <cell r="B877" t="str">
            <v>02CD15_25</v>
          </cell>
          <cell r="C877" t="str">
            <v>02CD15K023_3</v>
          </cell>
          <cell r="D877" t="str">
            <v>K023</v>
          </cell>
          <cell r="E877" t="str">
            <v>INFRAESTRUCTURA URBANA</v>
          </cell>
          <cell r="F877" t="str">
            <v>Mantenimiento y conservación de la red de alumbrado publico</v>
          </cell>
          <cell r="G877">
            <v>0.1</v>
          </cell>
          <cell r="H877">
            <v>0.5</v>
          </cell>
          <cell r="I877">
            <v>0.8</v>
          </cell>
          <cell r="J877">
            <v>1</v>
          </cell>
          <cell r="K877">
            <v>0.2</v>
          </cell>
        </row>
        <row r="878">
          <cell r="B878" t="str">
            <v>02CD15_26</v>
          </cell>
          <cell r="C878" t="str">
            <v>02CD15K026_1</v>
          </cell>
          <cell r="D878" t="str">
            <v>K026</v>
          </cell>
          <cell r="E878" t="str">
            <v>INFRAESTRUCTURA DE AGUA POTABLE EN ALCALDIAS</v>
          </cell>
          <cell r="F878" t="str">
            <v>Rehabilitación y mantenimiento de la infraestructura de agua potable</v>
          </cell>
          <cell r="G878">
            <v>0.1</v>
          </cell>
          <cell r="H878">
            <v>0.5</v>
          </cell>
          <cell r="I878">
            <v>0.8</v>
          </cell>
          <cell r="J878">
            <v>1</v>
          </cell>
          <cell r="K878">
            <v>1</v>
          </cell>
        </row>
        <row r="879">
          <cell r="B879" t="str">
            <v>02CD15_27</v>
          </cell>
          <cell r="C879" t="str">
            <v>02CD15K027_1</v>
          </cell>
          <cell r="D879" t="str">
            <v>K027</v>
          </cell>
          <cell r="E879" t="str">
            <v>INFRAESTRUCTURA DE DRENAJE, ALCANTARILLADO Y SANEAMIENTO EN ALCALDIAS</v>
          </cell>
          <cell r="F879" t="str">
            <v>Rehabilitación y mantenimiento de la infraestructura de drenaje, alcantarillado y saneamiento.</v>
          </cell>
          <cell r="G879">
            <v>0.15</v>
          </cell>
          <cell r="H879">
            <v>0.55000000000000004</v>
          </cell>
          <cell r="I879">
            <v>0.8</v>
          </cell>
          <cell r="J879">
            <v>1</v>
          </cell>
          <cell r="K879">
            <v>1</v>
          </cell>
        </row>
        <row r="880">
          <cell r="B880" t="str">
            <v>02CD15_28</v>
          </cell>
          <cell r="C880" t="str">
            <v>02CD15M001_1</v>
          </cell>
          <cell r="D880" t="str">
            <v>M001</v>
          </cell>
          <cell r="E880" t="str">
            <v>ACTIVIDADES DE APOYO ADMINISTRATIVO</v>
          </cell>
          <cell r="F880" t="str">
            <v>Adquisición de bienes y servicios</v>
          </cell>
          <cell r="G880">
            <v>0.2</v>
          </cell>
          <cell r="H880">
            <v>0.4</v>
          </cell>
          <cell r="I880">
            <v>0.8</v>
          </cell>
          <cell r="J880">
            <v>1</v>
          </cell>
          <cell r="K880">
            <v>1</v>
          </cell>
        </row>
        <row r="881">
          <cell r="B881" t="str">
            <v>02CD15_29</v>
          </cell>
          <cell r="C881" t="str">
            <v>02CD15M002_1</v>
          </cell>
          <cell r="D881" t="str">
            <v>M002</v>
          </cell>
          <cell r="E881" t="str">
            <v>PROVISIONES PARA CONTINGENCIAS</v>
          </cell>
          <cell r="F881" t="str">
            <v>Juicios laborales y laudos atendidos</v>
          </cell>
          <cell r="G881">
            <v>0</v>
          </cell>
          <cell r="H881">
            <v>0.28000000000000003</v>
          </cell>
          <cell r="I881">
            <v>0.5</v>
          </cell>
          <cell r="J881">
            <v>1</v>
          </cell>
          <cell r="K881">
            <v>1</v>
          </cell>
        </row>
        <row r="882">
          <cell r="B882" t="str">
            <v>02CD15_30</v>
          </cell>
          <cell r="C882" t="str">
            <v>02CD15N001_1</v>
          </cell>
          <cell r="D882" t="str">
            <v>N001</v>
          </cell>
          <cell r="E882" t="str">
            <v>CUMPLIMIENTO DE LOS PROGRAMAS DE PROTECCION CIVIL</v>
          </cell>
          <cell r="F882" t="str">
            <v>Atención a emergencias y riesgos.</v>
          </cell>
          <cell r="G882">
            <v>0.25</v>
          </cell>
          <cell r="H882">
            <v>0.52</v>
          </cell>
          <cell r="I882">
            <v>0.71</v>
          </cell>
          <cell r="J882">
            <v>0.95</v>
          </cell>
          <cell r="K882">
            <v>0.5</v>
          </cell>
        </row>
        <row r="883">
          <cell r="B883" t="str">
            <v>02CD15_31</v>
          </cell>
          <cell r="C883" t="str">
            <v>02CD15N001_2</v>
          </cell>
          <cell r="D883" t="str">
            <v>N001</v>
          </cell>
          <cell r="E883" t="str">
            <v>CUMPLIMIENTO DE LOS PROGRAMAS DE PROTECCION CIVIL</v>
          </cell>
          <cell r="F883" t="str">
            <v>Cursos y platicas de orientación e información en materia de protección civil</v>
          </cell>
          <cell r="G883">
            <v>0.25</v>
          </cell>
          <cell r="H883">
            <v>0.52</v>
          </cell>
          <cell r="I883">
            <v>0.71</v>
          </cell>
          <cell r="J883">
            <v>0.95</v>
          </cell>
          <cell r="K883">
            <v>0.5</v>
          </cell>
        </row>
        <row r="884">
          <cell r="B884" t="str">
            <v>02CD15_32</v>
          </cell>
          <cell r="C884" t="str">
            <v>02CD15R002_1</v>
          </cell>
          <cell r="D884" t="str">
            <v>R002</v>
          </cell>
          <cell r="E884" t="str">
            <v>PRESUPUESTO PARTICIPATIVO</v>
          </cell>
          <cell r="F884" t="str">
            <v>Evaluación de proyectos registrados para el Presupuesto participativo</v>
          </cell>
          <cell r="G884">
            <v>0</v>
          </cell>
          <cell r="H884">
            <v>0.1</v>
          </cell>
          <cell r="I884">
            <v>0.6</v>
          </cell>
          <cell r="J884">
            <v>1</v>
          </cell>
          <cell r="K884">
            <v>0.5</v>
          </cell>
        </row>
        <row r="885">
          <cell r="B885" t="str">
            <v>02CD15_33</v>
          </cell>
          <cell r="C885" t="str">
            <v>02CD15R002_2</v>
          </cell>
          <cell r="D885" t="str">
            <v>R002</v>
          </cell>
          <cell r="E885" t="str">
            <v>PRESUPUESTO PARTICIPATIVO</v>
          </cell>
          <cell r="F885" t="str">
            <v>Ejecución de proyectos de presupuesto participativo</v>
          </cell>
          <cell r="G885">
            <v>0</v>
          </cell>
          <cell r="H885">
            <v>0.1</v>
          </cell>
          <cell r="I885">
            <v>0.6</v>
          </cell>
          <cell r="J885">
            <v>1</v>
          </cell>
          <cell r="K885">
            <v>0.5</v>
          </cell>
        </row>
        <row r="886">
          <cell r="B886" t="str">
            <v>02CD15_34</v>
          </cell>
          <cell r="C886" t="str">
            <v>02CD15S229_1</v>
          </cell>
          <cell r="D886" t="str">
            <v>S229</v>
          </cell>
          <cell r="E886" t="str">
            <v>APOYO PARA EL DESARROLLO INTEGRAL DE LA MUJER</v>
          </cell>
          <cell r="F886" t="str">
            <v>Operar el Programa Social Apoyo a Mujeres Emprendedoras</v>
          </cell>
          <cell r="G886">
            <v>0</v>
          </cell>
          <cell r="H886">
            <v>0.25</v>
          </cell>
          <cell r="I886">
            <v>0.5</v>
          </cell>
          <cell r="J886">
            <v>1</v>
          </cell>
          <cell r="K886">
            <v>0.5</v>
          </cell>
        </row>
        <row r="887">
          <cell r="B887" t="str">
            <v>02CD15_35</v>
          </cell>
          <cell r="C887" t="str">
            <v>02CD15S229_2</v>
          </cell>
          <cell r="D887" t="str">
            <v>S229</v>
          </cell>
          <cell r="E887" t="str">
            <v>APOYO PARA EL DESARROLLO INTEGRAL DE LA MUJER</v>
          </cell>
          <cell r="F887" t="str">
            <v>Apoyo de capacitación para mejorar las oportunidades en el campo laboral a mujeres</v>
          </cell>
          <cell r="G887">
            <v>0</v>
          </cell>
          <cell r="H887">
            <v>0.25</v>
          </cell>
          <cell r="I887">
            <v>0.5</v>
          </cell>
          <cell r="J887">
            <v>1</v>
          </cell>
          <cell r="K887">
            <v>0.5</v>
          </cell>
        </row>
        <row r="888">
          <cell r="B888" t="str">
            <v>02CD15_36</v>
          </cell>
          <cell r="C888" t="str">
            <v>02CD15S230_1</v>
          </cell>
          <cell r="D888" t="str">
            <v>S230</v>
          </cell>
          <cell r="E888" t="str">
            <v>PROGRAMA PARA ENFERMEDADES CRONICO DEGENERATIVAS Y DISCAPACIDAD</v>
          </cell>
          <cell r="F888" t="str">
            <v>Otorgar Apoyos económicos a Personas Mayores Formadores del Hogar.</v>
          </cell>
          <cell r="G888">
            <v>0</v>
          </cell>
          <cell r="H888">
            <v>0.25</v>
          </cell>
          <cell r="I888">
            <v>0.5</v>
          </cell>
          <cell r="J888">
            <v>1</v>
          </cell>
          <cell r="K888">
            <v>0.5</v>
          </cell>
        </row>
        <row r="889">
          <cell r="B889" t="str">
            <v>02CD15_37</v>
          </cell>
          <cell r="C889" t="str">
            <v>02CD15S230_2</v>
          </cell>
          <cell r="D889" t="str">
            <v>S230</v>
          </cell>
          <cell r="E889" t="str">
            <v>PROGRAMA PARA ENFERMEDADES CRONICO DEGENERATIVAS Y DISCAPACIDAD</v>
          </cell>
          <cell r="F889" t="str">
            <v>Entrega de Aparatos Auditivos y Ortopédicos a Personas con Discapacidad Auditiva o Motriz.</v>
          </cell>
          <cell r="G889">
            <v>0</v>
          </cell>
          <cell r="H889">
            <v>0.25</v>
          </cell>
          <cell r="I889">
            <v>0.5</v>
          </cell>
          <cell r="J889">
            <v>1</v>
          </cell>
          <cell r="K889">
            <v>0.5</v>
          </cell>
        </row>
        <row r="890">
          <cell r="B890" t="str">
            <v>02CD15_38</v>
          </cell>
          <cell r="C890" t="str">
            <v>02CD15S232_1</v>
          </cell>
          <cell r="D890" t="str">
            <v>S232</v>
          </cell>
          <cell r="E890" t="str">
            <v>AYUDAS PARA LA COMUNIDAD LGBTTTIQ+</v>
          </cell>
          <cell r="F890" t="str">
            <v>Operar el Programa Social APOYO A POBLACION DE LA DIVERSIDAD SEXUAL</v>
          </cell>
          <cell r="G890">
            <v>0</v>
          </cell>
          <cell r="H890">
            <v>0.25</v>
          </cell>
          <cell r="I890">
            <v>0.5</v>
          </cell>
          <cell r="J890">
            <v>1</v>
          </cell>
          <cell r="K890">
            <v>1</v>
          </cell>
        </row>
        <row r="891">
          <cell r="B891" t="str">
            <v>02CD15_39</v>
          </cell>
          <cell r="C891" t="str">
            <v>02CD15S233_1</v>
          </cell>
          <cell r="D891" t="str">
            <v>S233</v>
          </cell>
          <cell r="E891" t="str">
            <v>APOYO DE ALIMENTACION Y REFUGIO PARA PERSONAS VULNERABLES</v>
          </cell>
          <cell r="F891" t="str">
            <v>Brindar alimentación y atención a personas en situación de calle en el Centro de Servicios Social</v>
          </cell>
          <cell r="G891">
            <v>0.25</v>
          </cell>
          <cell r="H891">
            <v>0.5</v>
          </cell>
          <cell r="I891">
            <v>0.75</v>
          </cell>
          <cell r="J891">
            <v>1</v>
          </cell>
          <cell r="K891">
            <v>1</v>
          </cell>
        </row>
        <row r="892">
          <cell r="B892" t="str">
            <v>02CD15_40</v>
          </cell>
          <cell r="C892" t="str">
            <v>02CD15S235_1</v>
          </cell>
          <cell r="D892" t="str">
            <v>S235</v>
          </cell>
          <cell r="E892" t="str">
            <v>APOYOS PARA EL CUIDADO DEL ADULTO MAYOR</v>
          </cell>
          <cell r="F892" t="str">
            <v>Brindar alimentación y atención a adultos mayores en la Casa Hogar Arcelia Nuto de Villamichel.</v>
          </cell>
          <cell r="G892">
            <v>0</v>
          </cell>
          <cell r="H892">
            <v>0.25</v>
          </cell>
          <cell r="I892">
            <v>0.5</v>
          </cell>
          <cell r="J892">
            <v>1</v>
          </cell>
          <cell r="K892">
            <v>0.03</v>
          </cell>
        </row>
        <row r="893">
          <cell r="B893" t="str">
            <v>02CD15_41</v>
          </cell>
          <cell r="C893" t="str">
            <v>02CD15S235_2</v>
          </cell>
          <cell r="D893" t="str">
            <v>S235</v>
          </cell>
          <cell r="E893" t="str">
            <v>APOYOS PARA EL CUIDADO DEL ADULTO MAYOR</v>
          </cell>
          <cell r="F893" t="str">
            <v>Otorgar pants a adultos mayores inscritos en los grupos constituidos.</v>
          </cell>
          <cell r="G893">
            <v>0</v>
          </cell>
          <cell r="H893">
            <v>0.25</v>
          </cell>
          <cell r="I893">
            <v>0.5</v>
          </cell>
          <cell r="J893">
            <v>1</v>
          </cell>
          <cell r="K893">
            <v>0.97</v>
          </cell>
        </row>
        <row r="894">
          <cell r="B894" t="str">
            <v>02CD15_42</v>
          </cell>
          <cell r="C894" t="str">
            <v>02CD15U048_1</v>
          </cell>
          <cell r="D894" t="str">
            <v>U048</v>
          </cell>
          <cell r="E894" t="str">
            <v>APOYOS SOCIALES</v>
          </cell>
          <cell r="F894" t="str">
            <v>Entrega de Juguetes a Niños y Niñas Habitantes de la Alcaldía Venustiano Carranza en el Festejo del Día de los Reyes Magos</v>
          </cell>
          <cell r="G894">
            <v>0.25</v>
          </cell>
          <cell r="H894">
            <v>0.5</v>
          </cell>
          <cell r="I894">
            <v>0.75</v>
          </cell>
          <cell r="J894">
            <v>1</v>
          </cell>
          <cell r="K894">
            <v>0.3</v>
          </cell>
        </row>
        <row r="895">
          <cell r="B895" t="str">
            <v>02CD15_43</v>
          </cell>
          <cell r="C895" t="str">
            <v>02CD15U048_2</v>
          </cell>
          <cell r="D895" t="str">
            <v>U048</v>
          </cell>
          <cell r="E895" t="str">
            <v>APOYOS SOCIALES</v>
          </cell>
          <cell r="F895" t="str">
            <v>Otorgar Apoyo para la capacitación laboral a la población del Centro de Servicio Social</v>
          </cell>
          <cell r="G895">
            <v>0.25</v>
          </cell>
          <cell r="H895">
            <v>0.5</v>
          </cell>
          <cell r="I895">
            <v>0.75</v>
          </cell>
          <cell r="J895">
            <v>1</v>
          </cell>
          <cell r="K895">
            <v>0.2</v>
          </cell>
        </row>
        <row r="896">
          <cell r="B896" t="str">
            <v>02CD15_44</v>
          </cell>
          <cell r="C896" t="str">
            <v>02CD15U048_3</v>
          </cell>
          <cell r="D896" t="str">
            <v>U048</v>
          </cell>
          <cell r="E896" t="str">
            <v>APOYOS SOCIALES</v>
          </cell>
          <cell r="F896" t="str">
            <v>Entrega de Pavos Naturales a Familias de Escasos Recursos</v>
          </cell>
          <cell r="G896">
            <v>0.25</v>
          </cell>
          <cell r="H896">
            <v>0.5</v>
          </cell>
          <cell r="I896">
            <v>0.75</v>
          </cell>
          <cell r="J896">
            <v>1</v>
          </cell>
          <cell r="K896">
            <v>0.3</v>
          </cell>
        </row>
        <row r="897">
          <cell r="B897" t="str">
            <v>02CD15_45</v>
          </cell>
          <cell r="C897" t="str">
            <v>02CD15U048_4</v>
          </cell>
          <cell r="D897" t="str">
            <v>U048</v>
          </cell>
          <cell r="E897" t="str">
            <v>APOYOS SOCIALES</v>
          </cell>
          <cell r="F897" t="str">
            <v>Apoyos de mantenimiento y conservación de unidades habitacionales</v>
          </cell>
          <cell r="G897">
            <v>0.25</v>
          </cell>
          <cell r="H897">
            <v>0.5</v>
          </cell>
          <cell r="I897">
            <v>0.75</v>
          </cell>
          <cell r="J897">
            <v>1</v>
          </cell>
          <cell r="K897">
            <v>0.2</v>
          </cell>
        </row>
        <row r="898">
          <cell r="B898" t="str">
            <v>02CD16_1</v>
          </cell>
          <cell r="C898" t="str">
            <v>02CD16E185_1</v>
          </cell>
          <cell r="D898" t="str">
            <v>E185</v>
          </cell>
          <cell r="E898" t="str">
            <v>GOBIERNO Y ATENCION CIUDADANA</v>
          </cell>
          <cell r="F898" t="str">
            <v>Convenios de obra con colaboración ciudadana: Acción que permite la realización de trabajos con colaboración de la ciudadanía en donde la Alcaldía proporciona materiales y los vecinos la mano de obra.</v>
          </cell>
          <cell r="G898">
            <v>0.16</v>
          </cell>
          <cell r="H898">
            <v>0.48</v>
          </cell>
          <cell r="I898">
            <v>0.73</v>
          </cell>
          <cell r="J898">
            <v>1</v>
          </cell>
          <cell r="K898">
            <v>0.2</v>
          </cell>
        </row>
        <row r="899">
          <cell r="B899" t="str">
            <v>02CD16_2</v>
          </cell>
          <cell r="C899" t="str">
            <v>02CD16E185_2</v>
          </cell>
          <cell r="D899" t="str">
            <v>E185</v>
          </cell>
          <cell r="E899" t="str">
            <v>GOBIERNO Y ATENCION CIUDADANA</v>
          </cell>
          <cell r="F899" t="str">
            <v>Jornadas de imagen con participación ciudadana: Conjuntamente la Alcaldía y vecinos de las diversas comunidades de la demarcación, se llevan a cabo trabajos de limpieza desyerbes y aplicación de pintura para mejorar el entorno.</v>
          </cell>
          <cell r="G899">
            <v>0.16</v>
          </cell>
          <cell r="H899">
            <v>0.48</v>
          </cell>
          <cell r="I899">
            <v>0.73</v>
          </cell>
          <cell r="J899">
            <v>1</v>
          </cell>
          <cell r="K899">
            <v>0.2</v>
          </cell>
        </row>
        <row r="900">
          <cell r="B900" t="str">
            <v>02CD16_3</v>
          </cell>
          <cell r="C900" t="str">
            <v>02CD16E185_3</v>
          </cell>
          <cell r="D900" t="str">
            <v>E185</v>
          </cell>
          <cell r="E900" t="str">
            <v>GOBIERNO Y ATENCION CIUDADANA</v>
          </cell>
          <cell r="F900" t="str">
            <v>Platicas informativas sobre Derechos de las niñas, niños y adolescentes: Espacio para el desarrollo y aprendizaje de diversos temas relacionados con los derechos de los niños, niñas y adolecentes</v>
          </cell>
          <cell r="G900">
            <v>0.16</v>
          </cell>
          <cell r="H900">
            <v>0.48</v>
          </cell>
          <cell r="I900">
            <v>0.73</v>
          </cell>
          <cell r="J900">
            <v>1</v>
          </cell>
          <cell r="K900">
            <v>0.05</v>
          </cell>
        </row>
        <row r="901">
          <cell r="B901" t="str">
            <v>02CD16_4</v>
          </cell>
          <cell r="C901" t="str">
            <v>02CD16E185_4</v>
          </cell>
          <cell r="D901" t="str">
            <v>E185</v>
          </cell>
          <cell r="E901" t="str">
            <v>GOBIERNO Y ATENCION CIUDADANA</v>
          </cell>
          <cell r="F901" t="str">
            <v>Platicas informativas sobre igualdad sustantiva: Espacio para el desarrollo y aprendizaje de diversos temas relacionados con la igualdad sustantiva</v>
          </cell>
          <cell r="G901">
            <v>0.16</v>
          </cell>
          <cell r="H901">
            <v>0.48</v>
          </cell>
          <cell r="I901">
            <v>0.73</v>
          </cell>
          <cell r="J901">
            <v>1</v>
          </cell>
          <cell r="K901">
            <v>0.05</v>
          </cell>
        </row>
        <row r="902">
          <cell r="B902" t="str">
            <v>02CD16_5</v>
          </cell>
          <cell r="C902" t="str">
            <v>02CD16E185_5</v>
          </cell>
          <cell r="D902" t="str">
            <v>E185</v>
          </cell>
          <cell r="E902" t="str">
            <v>GOBIERNO Y ATENCION CIUDADANA</v>
          </cell>
          <cell r="F902" t="str">
            <v>Acción social de concursos. Acción de fortalecimiento de la participación ciudadana que contribuye a la realización de objetivos del programa presupuestario.</v>
          </cell>
          <cell r="G902">
            <v>0.16</v>
          </cell>
          <cell r="H902">
            <v>0.48</v>
          </cell>
          <cell r="I902">
            <v>0.73</v>
          </cell>
          <cell r="J902">
            <v>1</v>
          </cell>
          <cell r="K902">
            <v>0.15</v>
          </cell>
        </row>
        <row r="903">
          <cell r="B903" t="str">
            <v>02CD16_6</v>
          </cell>
          <cell r="C903" t="str">
            <v>02CD16E185_6</v>
          </cell>
          <cell r="D903" t="str">
            <v>E185</v>
          </cell>
          <cell r="E903" t="str">
            <v>GOBIERNO Y ATENCION CIUDADANA</v>
          </cell>
          <cell r="F903" t="str">
            <v>Recuperación de espacios públicos y levantamientos topográficos: Ejecutar los procedimientos en materia de expropiación, de recuperación de bienes del dominio público (vías públicas e inmuebles) en suelo urbano y realizar levantamientos topográficos para generar opiniones que permitan solucionar obstrucciones viales, delimitación de predios y levantamientos topográficos de las poligonales de los asentamientos humanos irregulares para obtener su plena identificación y mitigación y/o control legal.</v>
          </cell>
          <cell r="G903">
            <v>0.16</v>
          </cell>
          <cell r="H903">
            <v>0.48</v>
          </cell>
          <cell r="I903">
            <v>0.73</v>
          </cell>
          <cell r="J903">
            <v>1</v>
          </cell>
          <cell r="K903">
            <v>0.15</v>
          </cell>
        </row>
        <row r="904">
          <cell r="B904" t="str">
            <v>02CD16_7</v>
          </cell>
          <cell r="C904" t="str">
            <v>02CD16E185_7</v>
          </cell>
          <cell r="D904" t="str">
            <v>E185</v>
          </cell>
          <cell r="E904" t="str">
            <v>GOBIERNO Y ATENCION CIUDADANA</v>
          </cell>
          <cell r="F904" t="str">
            <v>Jornada notarial y agraria: Se realizan jornadas en beneficio de los habitantes de la Alcaldía Xochimilco.</v>
          </cell>
          <cell r="G904">
            <v>0.16</v>
          </cell>
          <cell r="H904">
            <v>0.48</v>
          </cell>
          <cell r="I904">
            <v>0.73</v>
          </cell>
          <cell r="J904">
            <v>1</v>
          </cell>
          <cell r="K904">
            <v>0.05</v>
          </cell>
        </row>
        <row r="905">
          <cell r="B905" t="str">
            <v>02CD16_8</v>
          </cell>
          <cell r="C905" t="str">
            <v>02CD16E185_8</v>
          </cell>
          <cell r="D905" t="str">
            <v>E185</v>
          </cell>
          <cell r="E905" t="str">
            <v>GOBIERNO Y ATENCION CIUDADANA</v>
          </cell>
          <cell r="F905" t="str">
            <v>Operativos para la regulación del comercio formal e informal y panteones: Realizar operativos para regular el comercio en la demarcación para que se desarrolle segun la normatividad aplicable a cada caso en concreto.</v>
          </cell>
          <cell r="G905">
            <v>0.16</v>
          </cell>
          <cell r="H905">
            <v>0.48</v>
          </cell>
          <cell r="I905">
            <v>0.73</v>
          </cell>
          <cell r="J905">
            <v>1</v>
          </cell>
          <cell r="K905">
            <v>0.1</v>
          </cell>
        </row>
        <row r="906">
          <cell r="B906" t="str">
            <v>02CD16_9</v>
          </cell>
          <cell r="C906" t="str">
            <v>02CD16E185_9</v>
          </cell>
          <cell r="D906" t="str">
            <v>E185</v>
          </cell>
          <cell r="E906" t="str">
            <v>GOBIERNO Y ATENCION CIUDADANA</v>
          </cell>
          <cell r="F906" t="str">
            <v>Jornada de difusión de los Derechos Humanos: Realizar pláticas informativas a los habitantes de la Alcaldía Xochimilco sobre los Derechos Humanos, además de brindar asesoría jurídica gratuita.</v>
          </cell>
          <cell r="G906">
            <v>0.16</v>
          </cell>
          <cell r="H906">
            <v>0.48</v>
          </cell>
          <cell r="I906">
            <v>0.73</v>
          </cell>
          <cell r="J906">
            <v>1</v>
          </cell>
          <cell r="K906">
            <v>0.05</v>
          </cell>
        </row>
        <row r="907">
          <cell r="B907" t="str">
            <v>02CD16_10</v>
          </cell>
          <cell r="C907" t="str">
            <v>02CD16E186_1</v>
          </cell>
          <cell r="D907" t="str">
            <v>E186</v>
          </cell>
          <cell r="E907" t="str">
            <v>SEGURIDAD EN ALCALDIAS</v>
          </cell>
          <cell r="F907" t="str">
            <v>Servicio integral para el mantenimiento de alarmas vecinales ya instaladas en colonias de difícil acceso.</v>
          </cell>
          <cell r="G907">
            <v>0.1</v>
          </cell>
          <cell r="H907">
            <v>0.25</v>
          </cell>
          <cell r="I907">
            <v>0.63</v>
          </cell>
          <cell r="J907">
            <v>1</v>
          </cell>
          <cell r="K907">
            <v>0.1</v>
          </cell>
        </row>
        <row r="908">
          <cell r="B908" t="str">
            <v>02CD16_11</v>
          </cell>
          <cell r="C908" t="str">
            <v>02CD16E186_2</v>
          </cell>
          <cell r="D908" t="str">
            <v>E186</v>
          </cell>
          <cell r="E908" t="str">
            <v>SEGURIDAD EN ALCALDIAS</v>
          </cell>
          <cell r="F908" t="str">
            <v>Adquisición de vehículos para seguridad ciudadana.</v>
          </cell>
          <cell r="G908">
            <v>0.1</v>
          </cell>
          <cell r="H908">
            <v>0.25</v>
          </cell>
          <cell r="I908">
            <v>0.63</v>
          </cell>
          <cell r="J908">
            <v>1</v>
          </cell>
          <cell r="K908">
            <v>0.9</v>
          </cell>
        </row>
        <row r="909">
          <cell r="B909" t="str">
            <v>02CD16_12</v>
          </cell>
          <cell r="C909" t="str">
            <v>02CD16E187_1</v>
          </cell>
          <cell r="D909" t="str">
            <v>E187</v>
          </cell>
          <cell r="E909" t="str">
            <v>SERVICIOS PUBLICOS</v>
          </cell>
          <cell r="F909" t="str">
            <v>Suministro de Agua Potable</v>
          </cell>
          <cell r="G909">
            <v>0.25</v>
          </cell>
          <cell r="H909">
            <v>0.5</v>
          </cell>
          <cell r="I909">
            <v>0.75</v>
          </cell>
          <cell r="J909">
            <v>1</v>
          </cell>
          <cell r="K909">
            <v>0.15</v>
          </cell>
        </row>
        <row r="910">
          <cell r="B910" t="str">
            <v>02CD16_13</v>
          </cell>
          <cell r="C910" t="str">
            <v>02CD16E187_2</v>
          </cell>
          <cell r="D910" t="str">
            <v>E187</v>
          </cell>
          <cell r="E910" t="str">
            <v>SERVICIOS PUBLICOS</v>
          </cell>
          <cell r="F910" t="str">
            <v>Recolección de Residuos Solidos</v>
          </cell>
          <cell r="G910">
            <v>0.25</v>
          </cell>
          <cell r="H910">
            <v>0.5</v>
          </cell>
          <cell r="I910">
            <v>0.75</v>
          </cell>
          <cell r="J910">
            <v>1</v>
          </cell>
          <cell r="K910">
            <v>0.1</v>
          </cell>
        </row>
        <row r="911">
          <cell r="B911" t="str">
            <v>02CD16_14</v>
          </cell>
          <cell r="C911" t="str">
            <v>02CD16E187_3</v>
          </cell>
          <cell r="D911" t="str">
            <v>E187</v>
          </cell>
          <cell r="E911" t="str">
            <v>SERVICIOS PUBLICOS</v>
          </cell>
          <cell r="F911" t="str">
            <v>Mantenimiento del Alumbrado Publico</v>
          </cell>
          <cell r="G911">
            <v>0.25</v>
          </cell>
          <cell r="H911">
            <v>0.5</v>
          </cell>
          <cell r="I911">
            <v>0.75</v>
          </cell>
          <cell r="J911">
            <v>1</v>
          </cell>
          <cell r="K911">
            <v>0.1</v>
          </cell>
        </row>
        <row r="912">
          <cell r="B912" t="str">
            <v>02CD16_15</v>
          </cell>
          <cell r="C912" t="str">
            <v>02CD16E187_4</v>
          </cell>
          <cell r="D912" t="str">
            <v>E187</v>
          </cell>
          <cell r="E912" t="str">
            <v>SERVICIOS PUBLICOS</v>
          </cell>
          <cell r="F912" t="str">
            <v>Mantenimiento y Conservación de Parques y Jardines</v>
          </cell>
          <cell r="G912">
            <v>0.25</v>
          </cell>
          <cell r="H912">
            <v>0.5</v>
          </cell>
          <cell r="I912">
            <v>0.75</v>
          </cell>
          <cell r="J912">
            <v>1</v>
          </cell>
          <cell r="K912">
            <v>0.15</v>
          </cell>
        </row>
        <row r="913">
          <cell r="B913" t="str">
            <v>02CD16_16</v>
          </cell>
          <cell r="C913" t="str">
            <v>02CD16E187_5</v>
          </cell>
          <cell r="D913" t="str">
            <v>E187</v>
          </cell>
          <cell r="E913" t="str">
            <v>SERVICIOS PUBLICOS</v>
          </cell>
          <cell r="F913" t="str">
            <v>Convenio con Universidades</v>
          </cell>
          <cell r="G913">
            <v>0.25</v>
          </cell>
          <cell r="H913">
            <v>0.5</v>
          </cell>
          <cell r="I913">
            <v>0.75</v>
          </cell>
          <cell r="J913">
            <v>1</v>
          </cell>
          <cell r="K913">
            <v>0.1</v>
          </cell>
        </row>
        <row r="914">
          <cell r="B914" t="str">
            <v>02CD16_17</v>
          </cell>
          <cell r="C914" t="str">
            <v>02CD16E187_6</v>
          </cell>
          <cell r="D914" t="str">
            <v>E187</v>
          </cell>
          <cell r="E914" t="str">
            <v>SERVICIOS PUBLICOS</v>
          </cell>
          <cell r="F914" t="str">
            <v>Atención a Áreas Naturales Protegidas, Suelo de Conservación y Áreas de Valor Ambiental</v>
          </cell>
          <cell r="G914">
            <v>0.25</v>
          </cell>
          <cell r="H914">
            <v>0.5</v>
          </cell>
          <cell r="I914">
            <v>0.75</v>
          </cell>
          <cell r="J914">
            <v>1</v>
          </cell>
          <cell r="K914">
            <v>0.2</v>
          </cell>
        </row>
        <row r="915">
          <cell r="B915" t="str">
            <v>02CD16_18</v>
          </cell>
          <cell r="C915" t="str">
            <v>02CD16E187_7</v>
          </cell>
          <cell r="D915" t="str">
            <v>E187</v>
          </cell>
          <cell r="E915" t="str">
            <v>SERVICIOS PUBLICOS</v>
          </cell>
          <cell r="F915" t="str">
            <v>Vigilancia Ambiental</v>
          </cell>
          <cell r="G915">
            <v>0.25</v>
          </cell>
          <cell r="H915">
            <v>0.5</v>
          </cell>
          <cell r="I915">
            <v>0.75</v>
          </cell>
          <cell r="J915">
            <v>1</v>
          </cell>
          <cell r="K915">
            <v>0.08</v>
          </cell>
        </row>
        <row r="916">
          <cell r="B916" t="str">
            <v>02CD16_19</v>
          </cell>
          <cell r="C916" t="str">
            <v>02CD16E187_8</v>
          </cell>
          <cell r="D916" t="str">
            <v>E187</v>
          </cell>
          <cell r="E916" t="str">
            <v>SERVICIOS PUBLICOS</v>
          </cell>
          <cell r="F916" t="str">
            <v>Compostaje y Producción de Mulch.</v>
          </cell>
          <cell r="G916">
            <v>0.25</v>
          </cell>
          <cell r="H916">
            <v>0.5</v>
          </cell>
          <cell r="I916">
            <v>0.75</v>
          </cell>
          <cell r="J916">
            <v>1</v>
          </cell>
          <cell r="K916">
            <v>0.08</v>
          </cell>
        </row>
        <row r="917">
          <cell r="B917" t="str">
            <v>02CD16_20</v>
          </cell>
          <cell r="C917" t="str">
            <v>02CD16E187_9</v>
          </cell>
          <cell r="D917" t="str">
            <v>E187</v>
          </cell>
          <cell r="E917" t="str">
            <v>SERVICIOS PUBLICOS</v>
          </cell>
          <cell r="F917" t="str">
            <v>Platicas de Planeación Ambiental</v>
          </cell>
          <cell r="G917">
            <v>0.25</v>
          </cell>
          <cell r="H917">
            <v>0.5</v>
          </cell>
          <cell r="I917">
            <v>0.75</v>
          </cell>
          <cell r="J917">
            <v>1</v>
          </cell>
          <cell r="K917">
            <v>0.04</v>
          </cell>
        </row>
        <row r="918">
          <cell r="B918" t="str">
            <v>02CD16_21</v>
          </cell>
          <cell r="C918" t="str">
            <v>02CD16E188_1</v>
          </cell>
          <cell r="D918" t="str">
            <v>E188</v>
          </cell>
          <cell r="E918" t="str">
            <v>EDUCACION, CULTURA, DEPORTE Y RECREACION</v>
          </cell>
          <cell r="F918" t="str">
            <v>Eventos culturales, cívicos y deportivos.</v>
          </cell>
          <cell r="G918">
            <v>0.12</v>
          </cell>
          <cell r="H918">
            <v>0.32</v>
          </cell>
          <cell r="I918">
            <v>0.62</v>
          </cell>
          <cell r="J918">
            <v>1</v>
          </cell>
          <cell r="K918">
            <v>0.31</v>
          </cell>
        </row>
        <row r="919">
          <cell r="B919" t="str">
            <v>02CD16_22</v>
          </cell>
          <cell r="C919" t="str">
            <v>02CD16E188_2</v>
          </cell>
          <cell r="D919" t="str">
            <v>E188</v>
          </cell>
          <cell r="E919" t="str">
            <v>EDUCACION, CULTURA, DEPORTE Y RECREACION</v>
          </cell>
          <cell r="F919" t="str">
            <v>Mantenimiento de la alberca del centro deportivo Xochimilco.</v>
          </cell>
          <cell r="G919">
            <v>0.12</v>
          </cell>
          <cell r="H919">
            <v>0.32</v>
          </cell>
          <cell r="I919">
            <v>0.62</v>
          </cell>
          <cell r="J919">
            <v>1</v>
          </cell>
          <cell r="K919">
            <v>0.12</v>
          </cell>
        </row>
        <row r="920">
          <cell r="B920" t="str">
            <v>02CD16_23</v>
          </cell>
          <cell r="C920" t="str">
            <v>02CD16E188_3</v>
          </cell>
          <cell r="D920" t="str">
            <v>E188</v>
          </cell>
          <cell r="E920" t="str">
            <v>EDUCACION, CULTURA, DEPORTE Y RECREACION</v>
          </cell>
          <cell r="F920" t="str">
            <v>Talleres de verano en bibliotecas para niñas, niños y mujeres adolescentes.</v>
          </cell>
          <cell r="G920">
            <v>0.12</v>
          </cell>
          <cell r="H920">
            <v>0.32</v>
          </cell>
          <cell r="I920">
            <v>0.62</v>
          </cell>
          <cell r="J920">
            <v>1</v>
          </cell>
          <cell r="K920">
            <v>0.08</v>
          </cell>
        </row>
        <row r="921">
          <cell r="B921" t="str">
            <v>02CD16_24</v>
          </cell>
          <cell r="C921" t="str">
            <v>02CD16E188_4</v>
          </cell>
          <cell r="D921" t="str">
            <v>E188</v>
          </cell>
          <cell r="E921" t="str">
            <v>EDUCACION, CULTURA, DEPORTE Y RECREACION</v>
          </cell>
          <cell r="F921" t="str">
            <v>Actividades culturales, recreativas y de esparcimiento para personas adultas y adultos mayores.</v>
          </cell>
          <cell r="G921">
            <v>0.12</v>
          </cell>
          <cell r="H921">
            <v>0.32</v>
          </cell>
          <cell r="I921">
            <v>0.62</v>
          </cell>
          <cell r="J921">
            <v>1</v>
          </cell>
          <cell r="K921">
            <v>0.11</v>
          </cell>
        </row>
        <row r="922">
          <cell r="B922" t="str">
            <v>02CD16_25</v>
          </cell>
          <cell r="C922" t="str">
            <v>02CD16E188_5</v>
          </cell>
          <cell r="D922" t="str">
            <v>E188</v>
          </cell>
          <cell r="E922" t="str">
            <v>EDUCACION, CULTURA, DEPORTE Y RECREACION</v>
          </cell>
          <cell r="F922" t="str">
            <v>Actividades culturales y recreativas en espacios públicos de la demarcación.</v>
          </cell>
          <cell r="G922">
            <v>0.12</v>
          </cell>
          <cell r="H922">
            <v>0.32</v>
          </cell>
          <cell r="I922">
            <v>0.62</v>
          </cell>
          <cell r="J922">
            <v>1</v>
          </cell>
          <cell r="K922">
            <v>0.12</v>
          </cell>
        </row>
        <row r="923">
          <cell r="B923" t="str">
            <v>02CD16_26</v>
          </cell>
          <cell r="C923" t="str">
            <v>02CD16E188_6</v>
          </cell>
          <cell r="D923" t="str">
            <v>E188</v>
          </cell>
          <cell r="E923" t="str">
            <v>EDUCACION, CULTURA, DEPORTE Y RECREACION</v>
          </cell>
          <cell r="F923" t="str">
            <v>Fiestas patrias en las 16 coordinaciones territoriales</v>
          </cell>
          <cell r="G923">
            <v>0.12</v>
          </cell>
          <cell r="H923">
            <v>0.32</v>
          </cell>
          <cell r="I923">
            <v>0.62</v>
          </cell>
          <cell r="J923">
            <v>1</v>
          </cell>
          <cell r="K923">
            <v>0.08</v>
          </cell>
        </row>
        <row r="924">
          <cell r="B924" t="str">
            <v>02CD16_27</v>
          </cell>
          <cell r="C924" t="str">
            <v>02CD16E188_7</v>
          </cell>
          <cell r="D924" t="str">
            <v>E188</v>
          </cell>
          <cell r="E924" t="str">
            <v>EDUCACION, CULTURA, DEPORTE Y RECREACION</v>
          </cell>
          <cell r="F924" t="str">
            <v>Apoyo económico para promover el deporte competitivo en jóvenes</v>
          </cell>
          <cell r="G924">
            <v>0.12</v>
          </cell>
          <cell r="H924">
            <v>0.32</v>
          </cell>
          <cell r="I924">
            <v>0.62</v>
          </cell>
          <cell r="J924">
            <v>1</v>
          </cell>
          <cell r="K924">
            <v>0.1</v>
          </cell>
        </row>
        <row r="925">
          <cell r="B925" t="str">
            <v>02CD16_28</v>
          </cell>
          <cell r="C925" t="str">
            <v>02CD16E188_8</v>
          </cell>
          <cell r="D925" t="str">
            <v>E188</v>
          </cell>
          <cell r="E925" t="str">
            <v>EDUCACION, CULTURA, DEPORTE Y RECREACION</v>
          </cell>
          <cell r="F925" t="str">
            <v>Premios medio maratón en Xochimilco</v>
          </cell>
          <cell r="G925">
            <v>0.12</v>
          </cell>
          <cell r="H925">
            <v>0.32</v>
          </cell>
          <cell r="I925">
            <v>0.62</v>
          </cell>
          <cell r="J925">
            <v>1</v>
          </cell>
          <cell r="K925">
            <v>0.02</v>
          </cell>
        </row>
        <row r="926">
          <cell r="B926" t="str">
            <v>02CD16_29</v>
          </cell>
          <cell r="C926" t="str">
            <v>02CD16E188_9</v>
          </cell>
          <cell r="D926" t="str">
            <v>E188</v>
          </cell>
          <cell r="E926" t="str">
            <v>EDUCACION, CULTURA, DEPORTE Y RECREACION</v>
          </cell>
          <cell r="F926" t="str">
            <v>Reconocimiento a los preceptores de escuelas públicas de la demarcación.</v>
          </cell>
          <cell r="G926">
            <v>0.12</v>
          </cell>
          <cell r="H926">
            <v>0.32</v>
          </cell>
          <cell r="I926">
            <v>0.62</v>
          </cell>
          <cell r="J926">
            <v>1</v>
          </cell>
          <cell r="K926">
            <v>0.05</v>
          </cell>
        </row>
        <row r="927">
          <cell r="B927" t="str">
            <v>02CD16_30</v>
          </cell>
          <cell r="C927" t="str">
            <v>02CD16E188_10</v>
          </cell>
          <cell r="D927" t="str">
            <v>E188</v>
          </cell>
          <cell r="E927" t="str">
            <v>EDUCACION, CULTURA, DEPORTE Y RECREACION</v>
          </cell>
          <cell r="F927" t="str">
            <v>Concurso para personas adultas mayores para rescatar tradiciones.</v>
          </cell>
          <cell r="G927">
            <v>0.12</v>
          </cell>
          <cell r="H927">
            <v>0.32</v>
          </cell>
          <cell r="I927">
            <v>0.62</v>
          </cell>
          <cell r="J927">
            <v>1</v>
          </cell>
          <cell r="K927">
            <v>0.01</v>
          </cell>
        </row>
        <row r="928">
          <cell r="B928" t="str">
            <v>02CD16_31</v>
          </cell>
          <cell r="C928" t="str">
            <v>02CD16E189_1</v>
          </cell>
          <cell r="D928" t="str">
            <v>E189</v>
          </cell>
          <cell r="E928" t="str">
            <v>SERVICIOS DE SALUD EN ALCALDIAS</v>
          </cell>
          <cell r="F928" t="str">
            <v>Ferias de salud</v>
          </cell>
          <cell r="G928">
            <v>0.1</v>
          </cell>
          <cell r="H928">
            <v>0.3</v>
          </cell>
          <cell r="I928">
            <v>0.65</v>
          </cell>
          <cell r="J928">
            <v>1</v>
          </cell>
          <cell r="K928">
            <v>0.25</v>
          </cell>
        </row>
        <row r="929">
          <cell r="B929" t="str">
            <v>02CD16_32</v>
          </cell>
          <cell r="C929" t="str">
            <v>02CD16E189_2</v>
          </cell>
          <cell r="D929" t="str">
            <v>E189</v>
          </cell>
          <cell r="E929" t="str">
            <v>SERVICIOS DE SALUD EN ALCALDIAS</v>
          </cell>
          <cell r="F929" t="str">
            <v>Caravanas de salud</v>
          </cell>
          <cell r="G929">
            <v>0.1</v>
          </cell>
          <cell r="H929">
            <v>0.3</v>
          </cell>
          <cell r="I929">
            <v>0.65</v>
          </cell>
          <cell r="J929">
            <v>1</v>
          </cell>
          <cell r="K929">
            <v>0.15</v>
          </cell>
        </row>
        <row r="930">
          <cell r="B930" t="str">
            <v>02CD16_33</v>
          </cell>
          <cell r="C930" t="str">
            <v>02CD16E189_3</v>
          </cell>
          <cell r="D930" t="str">
            <v>E189</v>
          </cell>
          <cell r="E930" t="str">
            <v>SERVICIOS DE SALUD EN ALCALDIAS</v>
          </cell>
          <cell r="F930" t="str">
            <v>Jornadas integrales de salud</v>
          </cell>
          <cell r="G930">
            <v>0.1</v>
          </cell>
          <cell r="H930">
            <v>0.3</v>
          </cell>
          <cell r="I930">
            <v>0.65</v>
          </cell>
          <cell r="J930">
            <v>1</v>
          </cell>
          <cell r="K930">
            <v>0.1</v>
          </cell>
        </row>
        <row r="931">
          <cell r="B931" t="str">
            <v>02CD16_34</v>
          </cell>
          <cell r="C931" t="str">
            <v>02CD16E189_4</v>
          </cell>
          <cell r="D931" t="str">
            <v>E189</v>
          </cell>
          <cell r="E931" t="str">
            <v>SERVICIOS DE SALUD EN ALCALDIAS</v>
          </cell>
          <cell r="F931" t="str">
            <v>Atención integral de prevención de violencia en delito en adolescentes.</v>
          </cell>
          <cell r="G931">
            <v>0.1</v>
          </cell>
          <cell r="H931">
            <v>0.3</v>
          </cell>
          <cell r="I931">
            <v>0.65</v>
          </cell>
          <cell r="J931">
            <v>1</v>
          </cell>
          <cell r="K931">
            <v>0.2</v>
          </cell>
        </row>
        <row r="932">
          <cell r="B932" t="str">
            <v>02CD16_35</v>
          </cell>
          <cell r="C932" t="str">
            <v>02CD16E189_5</v>
          </cell>
          <cell r="D932" t="str">
            <v>E189</v>
          </cell>
          <cell r="E932" t="str">
            <v>SERVICIOS DE SALUD EN ALCALDIAS</v>
          </cell>
          <cell r="F932" t="str">
            <v>Jornadas de médico en tu casa y la zona Lacustre</v>
          </cell>
          <cell r="G932">
            <v>0.1</v>
          </cell>
          <cell r="H932">
            <v>0.3</v>
          </cell>
          <cell r="I932">
            <v>0.65</v>
          </cell>
          <cell r="J932">
            <v>1</v>
          </cell>
          <cell r="K932">
            <v>0.15</v>
          </cell>
        </row>
        <row r="933">
          <cell r="B933" t="str">
            <v>02CD16_36</v>
          </cell>
          <cell r="C933" t="str">
            <v>02CD16E189_6</v>
          </cell>
          <cell r="D933" t="str">
            <v>E189</v>
          </cell>
          <cell r="E933" t="str">
            <v>SERVICIOS DE SALUD EN ALCALDIAS</v>
          </cell>
          <cell r="F933" t="str">
            <v>Mantenimiento de equipo dental</v>
          </cell>
          <cell r="G933">
            <v>0.1</v>
          </cell>
          <cell r="H933">
            <v>0.3</v>
          </cell>
          <cell r="I933">
            <v>0.65</v>
          </cell>
          <cell r="J933">
            <v>1</v>
          </cell>
          <cell r="K933">
            <v>0.15</v>
          </cell>
        </row>
        <row r="934">
          <cell r="B934" t="str">
            <v>02CD16_37</v>
          </cell>
          <cell r="C934" t="str">
            <v>02CD16E190_1</v>
          </cell>
          <cell r="D934" t="str">
            <v>E190</v>
          </cell>
          <cell r="E934" t="str">
            <v>SERVICIOS DE ATENCION ANIMAL</v>
          </cell>
          <cell r="F934" t="str">
            <v>Esterilizaciones masivas en felinos y caninos</v>
          </cell>
          <cell r="G934">
            <v>0.08</v>
          </cell>
          <cell r="H934">
            <v>0.28000000000000003</v>
          </cell>
          <cell r="I934">
            <v>0.55000000000000004</v>
          </cell>
          <cell r="J934">
            <v>1</v>
          </cell>
          <cell r="K934">
            <v>0.5</v>
          </cell>
        </row>
        <row r="935">
          <cell r="B935" t="str">
            <v>02CD16_38</v>
          </cell>
          <cell r="C935" t="str">
            <v>02CD16E190_2</v>
          </cell>
          <cell r="D935" t="str">
            <v>E190</v>
          </cell>
          <cell r="E935" t="str">
            <v>SERVICIOS DE ATENCION ANIMAL</v>
          </cell>
          <cell r="F935" t="str">
            <v>Adopciones de felinos y caninos</v>
          </cell>
          <cell r="G935">
            <v>0.08</v>
          </cell>
          <cell r="H935">
            <v>0.28000000000000003</v>
          </cell>
          <cell r="I935">
            <v>0.55000000000000004</v>
          </cell>
          <cell r="J935">
            <v>1</v>
          </cell>
          <cell r="K935">
            <v>0.2</v>
          </cell>
        </row>
        <row r="936">
          <cell r="B936" t="str">
            <v>02CD16_39</v>
          </cell>
          <cell r="C936" t="str">
            <v>02CD16E190_3</v>
          </cell>
          <cell r="D936" t="str">
            <v>E190</v>
          </cell>
          <cell r="E936" t="str">
            <v>SERVICIOS DE ATENCION ANIMAL</v>
          </cell>
          <cell r="F936" t="str">
            <v>Asistencias médico-veterinarias</v>
          </cell>
          <cell r="G936">
            <v>0.08</v>
          </cell>
          <cell r="H936">
            <v>0.28000000000000003</v>
          </cell>
          <cell r="I936">
            <v>0.55000000000000004</v>
          </cell>
          <cell r="J936">
            <v>1</v>
          </cell>
          <cell r="K936">
            <v>0.3</v>
          </cell>
        </row>
        <row r="937">
          <cell r="B937" t="str">
            <v>02CD16_40</v>
          </cell>
          <cell r="C937" t="str">
            <v>02CD16E198_1</v>
          </cell>
          <cell r="D937" t="str">
            <v>E198</v>
          </cell>
          <cell r="E937" t="str">
            <v>SERVICIOS DE CUIDADO INFANTIL</v>
          </cell>
          <cell r="F937" t="str">
            <v>Apoyo económico a personas que prestan sus inmuebles como espacios para Centros de Desarrollo Infantil</v>
          </cell>
          <cell r="G937">
            <v>0.25</v>
          </cell>
          <cell r="H937">
            <v>0.5</v>
          </cell>
          <cell r="I937">
            <v>0.75</v>
          </cell>
          <cell r="J937">
            <v>1</v>
          </cell>
          <cell r="K937">
            <v>0.06</v>
          </cell>
        </row>
        <row r="938">
          <cell r="B938" t="str">
            <v>02CD16_41</v>
          </cell>
          <cell r="C938" t="str">
            <v>02CD16E198_2</v>
          </cell>
          <cell r="D938" t="str">
            <v>E198</v>
          </cell>
          <cell r="E938" t="str">
            <v>SERVICIOS DE CUIDADO INFANTIL</v>
          </cell>
          <cell r="F938" t="str">
            <v>Alimentos a Centros de Desarrollo Infantil</v>
          </cell>
          <cell r="G938">
            <v>0.25</v>
          </cell>
          <cell r="H938">
            <v>0.5</v>
          </cell>
          <cell r="I938">
            <v>0.75</v>
          </cell>
          <cell r="J938">
            <v>1</v>
          </cell>
          <cell r="K938">
            <v>0.94</v>
          </cell>
        </row>
        <row r="939">
          <cell r="B939" t="str">
            <v>02CD16_42</v>
          </cell>
          <cell r="C939" t="str">
            <v>02CD16F037_1</v>
          </cell>
          <cell r="D939" t="str">
            <v>F037</v>
          </cell>
          <cell r="E939" t="str">
            <v>TURISMO, EMPLEO Y FOMENTO ECONOMICO</v>
          </cell>
          <cell r="F939" t="str">
            <v>Promocionar y Difundir actividades turísticas a través de medios impresos, digitales y ferias.</v>
          </cell>
          <cell r="G939">
            <v>0.05</v>
          </cell>
          <cell r="H939">
            <v>0.15</v>
          </cell>
          <cell r="I939">
            <v>0.25</v>
          </cell>
          <cell r="J939">
            <v>1</v>
          </cell>
          <cell r="K939">
            <v>0.2</v>
          </cell>
        </row>
        <row r="940">
          <cell r="B940" t="str">
            <v>02CD16_43</v>
          </cell>
          <cell r="C940" t="str">
            <v>02CD16F037_2</v>
          </cell>
          <cell r="D940" t="str">
            <v>F037</v>
          </cell>
          <cell r="E940" t="str">
            <v>TURISMO, EMPLEO Y FOMENTO ECONOMICO</v>
          </cell>
          <cell r="F940" t="str">
            <v>Capacitar a prestadores de servicios turísticos, productores, artesanos y público en general.</v>
          </cell>
          <cell r="G940">
            <v>0.05</v>
          </cell>
          <cell r="H940">
            <v>0.15</v>
          </cell>
          <cell r="I940">
            <v>0.25</v>
          </cell>
          <cell r="J940">
            <v>1</v>
          </cell>
          <cell r="K940">
            <v>0.1</v>
          </cell>
        </row>
        <row r="941">
          <cell r="B941" t="str">
            <v>02CD16_44</v>
          </cell>
          <cell r="C941" t="str">
            <v>02CD16F037_3</v>
          </cell>
          <cell r="D941" t="str">
            <v>F037</v>
          </cell>
          <cell r="E941" t="str">
            <v>TURISMO, EMPLEO Y FOMENTO ECONOMICO</v>
          </cell>
          <cell r="F941" t="str">
            <v>Apoyar a eventos que preserven los usos, costumbres y tradiciones.</v>
          </cell>
          <cell r="G941">
            <v>0.05</v>
          </cell>
          <cell r="H941">
            <v>0.15</v>
          </cell>
          <cell r="I941">
            <v>0.25</v>
          </cell>
          <cell r="J941">
            <v>1</v>
          </cell>
          <cell r="K941">
            <v>0.1</v>
          </cell>
        </row>
        <row r="942">
          <cell r="B942" t="str">
            <v>02CD16_45</v>
          </cell>
          <cell r="C942" t="str">
            <v>02CD16F037_4</v>
          </cell>
          <cell r="D942" t="str">
            <v>F037</v>
          </cell>
          <cell r="E942" t="str">
            <v>TURISMO, EMPLEO Y FOMENTO ECONOMICO</v>
          </cell>
          <cell r="F942" t="str">
            <v>Crear canales de comercialización a través de ferias y/o eventos.</v>
          </cell>
          <cell r="G942">
            <v>0.05</v>
          </cell>
          <cell r="H942">
            <v>0.15</v>
          </cell>
          <cell r="I942">
            <v>0.25</v>
          </cell>
          <cell r="J942">
            <v>1</v>
          </cell>
          <cell r="K942">
            <v>0.1</v>
          </cell>
        </row>
        <row r="943">
          <cell r="B943" t="str">
            <v>02CD16_46</v>
          </cell>
          <cell r="C943" t="str">
            <v>02CD16F037_5</v>
          </cell>
          <cell r="D943" t="str">
            <v>F037</v>
          </cell>
          <cell r="E943" t="str">
            <v>TURISMO, EMPLEO Y FOMENTO ECONOMICO</v>
          </cell>
          <cell r="F943" t="str">
            <v>Fomentar el turismo social a través de visitas recreativas y de esparcimiento dirigidas a población vulnerable.</v>
          </cell>
          <cell r="G943">
            <v>0.05</v>
          </cell>
          <cell r="H943">
            <v>0.15</v>
          </cell>
          <cell r="I943">
            <v>0.25</v>
          </cell>
          <cell r="J943">
            <v>1</v>
          </cell>
          <cell r="K943">
            <v>0.1</v>
          </cell>
        </row>
        <row r="944">
          <cell r="B944" t="str">
            <v>02CD16_47</v>
          </cell>
          <cell r="C944" t="str">
            <v>02CD16F037_6</v>
          </cell>
          <cell r="D944" t="str">
            <v>F037</v>
          </cell>
          <cell r="E944" t="str">
            <v>TURISMO, EMPLEO Y FOMENTO ECONOMICO</v>
          </cell>
          <cell r="F944" t="str">
            <v>Mantener actualizados los padrones turísticos y económicos, a través de acciones como verificar cedulas y/o constancias, expedir credenciales.</v>
          </cell>
          <cell r="G944">
            <v>0.05</v>
          </cell>
          <cell r="H944">
            <v>0.15</v>
          </cell>
          <cell r="I944">
            <v>0.25</v>
          </cell>
          <cell r="J944">
            <v>1</v>
          </cell>
          <cell r="K944">
            <v>0.1</v>
          </cell>
        </row>
        <row r="945">
          <cell r="B945" t="str">
            <v>02CD16_48</v>
          </cell>
          <cell r="C945" t="str">
            <v>02CD16F037_7</v>
          </cell>
          <cell r="D945" t="str">
            <v>F037</v>
          </cell>
          <cell r="E945" t="str">
            <v>TURISMO, EMPLEO Y FOMENTO ECONOMICO</v>
          </cell>
          <cell r="F945" t="str">
            <v>Gestionar asesorías para la creación de cooperativas.</v>
          </cell>
          <cell r="G945">
            <v>0.05</v>
          </cell>
          <cell r="H945">
            <v>0.15</v>
          </cell>
          <cell r="I945">
            <v>0.25</v>
          </cell>
          <cell r="J945">
            <v>1</v>
          </cell>
          <cell r="K945">
            <v>0.1</v>
          </cell>
        </row>
        <row r="946">
          <cell r="B946" t="str">
            <v>02CD16_49</v>
          </cell>
          <cell r="C946" t="str">
            <v>02CD16F037_8</v>
          </cell>
          <cell r="D946" t="str">
            <v>F037</v>
          </cell>
          <cell r="E946" t="str">
            <v>TURISMO, EMPLEO Y FOMENTO ECONOMICO</v>
          </cell>
          <cell r="F946" t="str">
            <v>Impulsar la producción primaria de la demarcación (Servicio de Mecanicion Agrícola).</v>
          </cell>
          <cell r="G946">
            <v>0.05</v>
          </cell>
          <cell r="H946">
            <v>0.15</v>
          </cell>
          <cell r="I946">
            <v>0.25</v>
          </cell>
          <cell r="J946">
            <v>1</v>
          </cell>
          <cell r="K946">
            <v>0.2</v>
          </cell>
        </row>
        <row r="947">
          <cell r="B947" t="str">
            <v>02CD16_50</v>
          </cell>
          <cell r="C947" t="str">
            <v>02CD16K023_1</v>
          </cell>
          <cell r="D947" t="str">
            <v>K023</v>
          </cell>
          <cell r="E947" t="str">
            <v>INFRAESTRUCTURA URBANA</v>
          </cell>
          <cell r="F947" t="str">
            <v>Rehabilitación y Mantenimiento de la infraestructura urbana</v>
          </cell>
          <cell r="G947">
            <v>0.25</v>
          </cell>
          <cell r="H947">
            <v>0.5</v>
          </cell>
          <cell r="I947">
            <v>0.75</v>
          </cell>
          <cell r="J947">
            <v>1</v>
          </cell>
          <cell r="K947">
            <v>0.6</v>
          </cell>
        </row>
        <row r="948">
          <cell r="B948" t="str">
            <v>02CD16_51</v>
          </cell>
          <cell r="C948" t="str">
            <v>02CD16K023_2</v>
          </cell>
          <cell r="D948" t="str">
            <v>K023</v>
          </cell>
          <cell r="E948" t="str">
            <v>INFRAESTRUCTURA URBANA</v>
          </cell>
          <cell r="F948" t="str">
            <v>Construcción, rehabilitación y mantenimiento de Infraestructura Publica por Contrato de obra</v>
          </cell>
          <cell r="G948">
            <v>0.25</v>
          </cell>
          <cell r="H948">
            <v>0.5</v>
          </cell>
          <cell r="I948">
            <v>0.75</v>
          </cell>
          <cell r="J948">
            <v>1</v>
          </cell>
          <cell r="K948">
            <v>0.4</v>
          </cell>
        </row>
        <row r="949">
          <cell r="B949" t="str">
            <v>02CD16_52</v>
          </cell>
          <cell r="C949" t="str">
            <v>02CD16K026_1</v>
          </cell>
          <cell r="D949" t="str">
            <v>K026</v>
          </cell>
          <cell r="E949" t="str">
            <v>INFRAESTRUCTURA DE AGUA POTABLE EN ALCALDIAS</v>
          </cell>
          <cell r="F949" t="str">
            <v>Rehabilitación y mantenimiento de infraestructura de agua potable por administración.</v>
          </cell>
          <cell r="G949">
            <v>0.25</v>
          </cell>
          <cell r="H949">
            <v>0.5</v>
          </cell>
          <cell r="I949">
            <v>0.75</v>
          </cell>
          <cell r="J949">
            <v>1</v>
          </cell>
          <cell r="K949">
            <v>0.6</v>
          </cell>
        </row>
        <row r="950">
          <cell r="B950" t="str">
            <v>02CD16_53</v>
          </cell>
          <cell r="C950" t="str">
            <v>02CD16K026_2</v>
          </cell>
          <cell r="D950" t="str">
            <v>K026</v>
          </cell>
          <cell r="E950" t="str">
            <v>INFRAESTRUCTURA DE AGUA POTABLE EN ALCALDIAS</v>
          </cell>
          <cell r="F950" t="str">
            <v>Construcción, rehabilitación y mantenimiento de infraestructura de agua potable por contrato de obra pública.</v>
          </cell>
          <cell r="G950">
            <v>0.25</v>
          </cell>
          <cell r="H950">
            <v>0.5</v>
          </cell>
          <cell r="I950">
            <v>0.75</v>
          </cell>
          <cell r="J950">
            <v>1</v>
          </cell>
          <cell r="K950">
            <v>0.4</v>
          </cell>
        </row>
        <row r="951">
          <cell r="B951" t="str">
            <v>02CD16_54</v>
          </cell>
          <cell r="C951" t="str">
            <v>02CD16K027_1</v>
          </cell>
          <cell r="D951" t="str">
            <v>K027</v>
          </cell>
          <cell r="E951" t="str">
            <v>INFRAESTRUCTURA DE DRENAJE, ALCANTARILLADO Y SANEAMIENTO EN ALCALDIAS</v>
          </cell>
          <cell r="F951" t="str">
            <v>Rehabilitación y mantenimiento de infraestructura de drenaje, alcantarillado y saneamiento por administración.</v>
          </cell>
          <cell r="G951">
            <v>0.25</v>
          </cell>
          <cell r="H951">
            <v>0.5</v>
          </cell>
          <cell r="I951">
            <v>0.75</v>
          </cell>
          <cell r="J951">
            <v>1</v>
          </cell>
          <cell r="K951">
            <v>0.6</v>
          </cell>
        </row>
        <row r="952">
          <cell r="B952" t="str">
            <v>02CD16_55</v>
          </cell>
          <cell r="C952" t="str">
            <v>02CD16K027_2</v>
          </cell>
          <cell r="D952" t="str">
            <v>K027</v>
          </cell>
          <cell r="E952" t="str">
            <v>INFRAESTRUCTURA DE DRENAJE, ALCANTARILLADO Y SANEAMIENTO EN ALCALDIAS</v>
          </cell>
          <cell r="F952" t="str">
            <v>Construcción, rehabilitación y mantenimiento de infraestructura de drenaje, alcantarillado y saneamiento por contrato de obra pública.</v>
          </cell>
          <cell r="G952">
            <v>0.25</v>
          </cell>
          <cell r="H952">
            <v>0.5</v>
          </cell>
          <cell r="I952">
            <v>0.75</v>
          </cell>
          <cell r="J952">
            <v>1</v>
          </cell>
          <cell r="K952">
            <v>0.4</v>
          </cell>
        </row>
        <row r="953">
          <cell r="B953" t="str">
            <v>02CD16_56</v>
          </cell>
          <cell r="C953" t="str">
            <v>02CD16M001_1</v>
          </cell>
          <cell r="D953" t="str">
            <v>M001</v>
          </cell>
          <cell r="E953" t="str">
            <v>ACTIVIDADES DE APOYO ADMINISTRATIVO</v>
          </cell>
          <cell r="F953" t="str">
            <v>Garantizar que los Bienes, Materiales, Suministros y Servicios que adquiere la Alcaldía cumplan con las especificaciones y calidad solicitadas para sus diferentes Áreas, para que se tenga un buen funcionamiento en sus Actividades a realizar en la Demarcación.</v>
          </cell>
          <cell r="G953">
            <v>0.3</v>
          </cell>
          <cell r="H953">
            <v>0.68</v>
          </cell>
          <cell r="I953">
            <v>0.78</v>
          </cell>
          <cell r="J953">
            <v>1</v>
          </cell>
          <cell r="K953">
            <v>0.4</v>
          </cell>
        </row>
        <row r="954">
          <cell r="B954" t="str">
            <v>02CD16_57</v>
          </cell>
          <cell r="C954" t="str">
            <v>02CD16M001_2</v>
          </cell>
          <cell r="D954" t="str">
            <v>M001</v>
          </cell>
          <cell r="E954" t="str">
            <v>ACTIVIDADES DE APOYO ADMINISTRATIVO</v>
          </cell>
          <cell r="F954" t="str">
            <v>Servicio de impresión, rotulación en bardas y reproducción de materiales gráficos, monitoreo de información en medios de comunicación.</v>
          </cell>
          <cell r="G954">
            <v>0.3</v>
          </cell>
          <cell r="H954">
            <v>0.68</v>
          </cell>
          <cell r="I954">
            <v>0.78</v>
          </cell>
          <cell r="J954">
            <v>1</v>
          </cell>
          <cell r="K954">
            <v>0.6</v>
          </cell>
        </row>
        <row r="955">
          <cell r="B955" t="str">
            <v>02CD16_58</v>
          </cell>
          <cell r="C955" t="str">
            <v>02CD16M002_1</v>
          </cell>
          <cell r="D955" t="str">
            <v>M002</v>
          </cell>
          <cell r="E955" t="str">
            <v>PROVISIONES PARA CONTINGENCIAS</v>
          </cell>
          <cell r="F955" t="str">
            <v>Pago de laudos: Realizar el pago de diversos juicios en materia laboral en los que la Alcaldía ha sido condenada al pago.</v>
          </cell>
          <cell r="G955">
            <v>0.2</v>
          </cell>
          <cell r="H955">
            <v>0.5</v>
          </cell>
          <cell r="I955">
            <v>0.9</v>
          </cell>
          <cell r="J955">
            <v>1</v>
          </cell>
          <cell r="K955">
            <v>0.7</v>
          </cell>
        </row>
        <row r="956">
          <cell r="B956" t="str">
            <v>02CD16_59</v>
          </cell>
          <cell r="C956" t="str">
            <v>02CD16M002_2</v>
          </cell>
          <cell r="D956" t="str">
            <v>M002</v>
          </cell>
          <cell r="E956" t="str">
            <v>PROVISIONES PARA CONTINGENCIAS</v>
          </cell>
          <cell r="F956" t="str">
            <v>Pago de sentencias: Realizar el pago de diversos juicios en materia civil, mercantil y administrativa en los que la Alcaldía ha sido condenada al pago.</v>
          </cell>
          <cell r="G956">
            <v>0.2</v>
          </cell>
          <cell r="H956">
            <v>0.5</v>
          </cell>
          <cell r="I956">
            <v>0.9</v>
          </cell>
          <cell r="J956">
            <v>1</v>
          </cell>
          <cell r="K956">
            <v>0.3</v>
          </cell>
        </row>
        <row r="957">
          <cell r="B957" t="str">
            <v>02CD16_60</v>
          </cell>
          <cell r="C957" t="str">
            <v>02CD16N001_1</v>
          </cell>
          <cell r="D957" t="str">
            <v>N001</v>
          </cell>
          <cell r="E957" t="str">
            <v>CUMPLIMIENTO DE LOS PROGRAMAS DE PROTECCION CIVIL</v>
          </cell>
          <cell r="F957" t="str">
            <v>Capacitación en Materia de Protección Civil a personal operativo de la Unidad de Gestión Integral de Riesgos y Protección Civil, a brigadistas y población de la Alcaldía</v>
          </cell>
          <cell r="G957">
            <v>0.21</v>
          </cell>
          <cell r="H957">
            <v>0.43</v>
          </cell>
          <cell r="I957">
            <v>0.75</v>
          </cell>
          <cell r="J957">
            <v>1</v>
          </cell>
          <cell r="K957">
            <v>0.1</v>
          </cell>
        </row>
        <row r="958">
          <cell r="B958" t="str">
            <v>02CD16_61</v>
          </cell>
          <cell r="C958" t="str">
            <v>02CD16N001_2</v>
          </cell>
          <cell r="D958" t="str">
            <v>N001</v>
          </cell>
          <cell r="E958" t="str">
            <v>CUMPLIMIENTO DE LOS PROGRAMAS DE PROTECCION CIVIL</v>
          </cell>
          <cell r="F958" t="str">
            <v>Acciones de prevención en Materia de Gestión Integral de Riesgos</v>
          </cell>
          <cell r="G958">
            <v>0.21</v>
          </cell>
          <cell r="H958">
            <v>0.43</v>
          </cell>
          <cell r="I958">
            <v>0.75</v>
          </cell>
          <cell r="J958">
            <v>1</v>
          </cell>
          <cell r="K958">
            <v>0.1</v>
          </cell>
        </row>
        <row r="959">
          <cell r="B959" t="str">
            <v>02CD16_62</v>
          </cell>
          <cell r="C959" t="str">
            <v>02CD16N001_3</v>
          </cell>
          <cell r="D959" t="str">
            <v>N001</v>
          </cell>
          <cell r="E959" t="str">
            <v>CUMPLIMIENTO DE LOS PROGRAMAS DE PROTECCION CIVIL</v>
          </cell>
          <cell r="F959" t="str">
            <v>Análisis y estudios de identificación de riesgos que sirvan como base para el desarrollo de planes de emergencia y operativos.</v>
          </cell>
          <cell r="G959">
            <v>0.21</v>
          </cell>
          <cell r="H959">
            <v>0.43</v>
          </cell>
          <cell r="I959">
            <v>0.75</v>
          </cell>
          <cell r="J959">
            <v>1</v>
          </cell>
          <cell r="K959">
            <v>0.1</v>
          </cell>
        </row>
        <row r="960">
          <cell r="B960" t="str">
            <v>02CD16_63</v>
          </cell>
          <cell r="C960" t="str">
            <v>02CD16N001_4</v>
          </cell>
          <cell r="D960" t="str">
            <v>N001</v>
          </cell>
          <cell r="E960" t="str">
            <v>CUMPLIMIENTO DE LOS PROGRAMAS DE PROTECCION CIVIL</v>
          </cell>
          <cell r="F960" t="str">
            <v>Atención de emergencias generadas por los distintos fenómenos perturbadores</v>
          </cell>
          <cell r="G960">
            <v>0.21</v>
          </cell>
          <cell r="H960">
            <v>0.43</v>
          </cell>
          <cell r="I960">
            <v>0.75</v>
          </cell>
          <cell r="J960">
            <v>1</v>
          </cell>
          <cell r="K960">
            <v>0.3</v>
          </cell>
        </row>
        <row r="961">
          <cell r="B961" t="str">
            <v>02CD16_64</v>
          </cell>
          <cell r="C961" t="str">
            <v>02CD16N001_5</v>
          </cell>
          <cell r="D961" t="str">
            <v>N001</v>
          </cell>
          <cell r="E961" t="str">
            <v>CUMPLIMIENTO DE LOS PROGRAMAS DE PROTECCION CIVIL</v>
          </cell>
          <cell r="F961" t="str">
            <v>Reforzamiento de equipo de protección personal para las brigadas encargadas de dar respuesta a las emergencias y atención a la población.</v>
          </cell>
          <cell r="G961">
            <v>0.21</v>
          </cell>
          <cell r="H961">
            <v>0.43</v>
          </cell>
          <cell r="I961">
            <v>0.75</v>
          </cell>
          <cell r="J961">
            <v>1</v>
          </cell>
          <cell r="K961">
            <v>0.1</v>
          </cell>
        </row>
        <row r="962">
          <cell r="B962" t="str">
            <v>02CD16_65</v>
          </cell>
          <cell r="C962" t="str">
            <v>02CD16N001_6</v>
          </cell>
          <cell r="D962" t="str">
            <v>N001</v>
          </cell>
          <cell r="E962" t="str">
            <v>CUMPLIMIENTO DE LOS PROGRAMAS DE PROTECCION CIVIL</v>
          </cell>
          <cell r="F962" t="str">
            <v>Acciones de promoción y difusión en materia de protección civil</v>
          </cell>
          <cell r="G962">
            <v>0.21</v>
          </cell>
          <cell r="H962">
            <v>0.43</v>
          </cell>
          <cell r="I962">
            <v>0.75</v>
          </cell>
          <cell r="J962">
            <v>1</v>
          </cell>
          <cell r="K962">
            <v>0.05</v>
          </cell>
        </row>
        <row r="963">
          <cell r="B963" t="str">
            <v>02CD16_66</v>
          </cell>
          <cell r="C963" t="str">
            <v>02CD16N001_7</v>
          </cell>
          <cell r="D963" t="str">
            <v>N001</v>
          </cell>
          <cell r="E963" t="str">
            <v>CUMPLIMIENTO DE LOS PROGRAMAS DE PROTECCION CIVIL</v>
          </cell>
          <cell r="F963" t="str">
            <v>Suministrar equipo informático y mobiliario a la Dirección y sus Unidades Administrativas</v>
          </cell>
          <cell r="G963">
            <v>0.21</v>
          </cell>
          <cell r="H963">
            <v>0.43</v>
          </cell>
          <cell r="I963">
            <v>0.75</v>
          </cell>
          <cell r="J963">
            <v>1</v>
          </cell>
          <cell r="K963">
            <v>0.15</v>
          </cell>
        </row>
        <row r="964">
          <cell r="B964" t="str">
            <v>02CD16_67</v>
          </cell>
          <cell r="C964" t="str">
            <v>02CD16N001_8</v>
          </cell>
          <cell r="D964" t="str">
            <v>N001</v>
          </cell>
          <cell r="E964" t="str">
            <v>CUMPLIMIENTO DE LOS PROGRAMAS DE PROTECCION CIVIL</v>
          </cell>
          <cell r="F964" t="str">
            <v>Abastecimiento de equipo especializado, herramienta y otros insumos al personal operativo en el desarrollo de trabajos concerniente a respuesta a emergencias.</v>
          </cell>
          <cell r="G964">
            <v>0.21</v>
          </cell>
          <cell r="H964">
            <v>0.43</v>
          </cell>
          <cell r="I964">
            <v>0.75</v>
          </cell>
          <cell r="J964">
            <v>1</v>
          </cell>
          <cell r="K964">
            <v>0.1</v>
          </cell>
        </row>
        <row r="965">
          <cell r="B965" t="str">
            <v>02CD16_68</v>
          </cell>
          <cell r="C965" t="str">
            <v>02CD16R002_1</v>
          </cell>
          <cell r="D965" t="str">
            <v>R002</v>
          </cell>
          <cell r="E965" t="str">
            <v>PRESUPUESTO PARTICIPATIVO</v>
          </cell>
          <cell r="F965" t="str">
            <v>Sesiones de dictaminación de proyectos del Presupuesto Participativo. Para conocer su viabilidad realiza la dictaminación de los proyectos que la ciudadanía ingresa, previamente a la Consulta ciudadana sobre el Presupuesto Participativo.</v>
          </cell>
          <cell r="G965">
            <v>0</v>
          </cell>
          <cell r="H965">
            <v>0.15</v>
          </cell>
          <cell r="I965">
            <v>0.3</v>
          </cell>
          <cell r="J965">
            <v>1</v>
          </cell>
          <cell r="K965">
            <v>0.15</v>
          </cell>
        </row>
        <row r="966">
          <cell r="B966" t="str">
            <v>02CD16_69</v>
          </cell>
          <cell r="C966" t="str">
            <v>02CD16R002_2</v>
          </cell>
          <cell r="D966" t="str">
            <v>R002</v>
          </cell>
          <cell r="E966" t="str">
            <v>PRESUPUESTO PARTICIPATIVO</v>
          </cell>
          <cell r="F966" t="str">
            <v>Ejecución de proyectos del Presupuesto Participativo</v>
          </cell>
          <cell r="G966">
            <v>0</v>
          </cell>
          <cell r="H966">
            <v>0.15</v>
          </cell>
          <cell r="I966">
            <v>0.3</v>
          </cell>
          <cell r="J966">
            <v>1</v>
          </cell>
          <cell r="K966">
            <v>0.85</v>
          </cell>
        </row>
        <row r="967">
          <cell r="B967" t="str">
            <v>02CD16_70</v>
          </cell>
          <cell r="C967" t="str">
            <v>02CD16S230_1</v>
          </cell>
          <cell r="D967" t="str">
            <v>S230</v>
          </cell>
          <cell r="E967" t="str">
            <v>PROGRAMA PARA ENFERMEDADES CRONICO DEGENERATIVAS Y DISCAPACIDAD</v>
          </cell>
          <cell r="F967" t="str">
            <v>Ayuda a personas de escasos recursos y para tratamientos médicos de enfermedades crónicos-degenerativas y terminales.</v>
          </cell>
          <cell r="G967">
            <v>0</v>
          </cell>
          <cell r="H967">
            <v>0.5</v>
          </cell>
          <cell r="I967">
            <v>0</v>
          </cell>
          <cell r="J967">
            <v>1</v>
          </cell>
          <cell r="K967">
            <v>0.75</v>
          </cell>
        </row>
        <row r="968">
          <cell r="B968" t="str">
            <v>02CD16_71</v>
          </cell>
          <cell r="C968" t="str">
            <v>02CD16S230_2</v>
          </cell>
          <cell r="D968" t="str">
            <v>S230</v>
          </cell>
          <cell r="E968" t="str">
            <v>PROGRAMA PARA ENFERMEDADES CRONICO DEGENERATIVAS Y DISCAPACIDAD</v>
          </cell>
          <cell r="F968" t="str">
            <v>Entrega de Aparatos Ortopédicos a Personas con Discapacidad</v>
          </cell>
          <cell r="G968">
            <v>0</v>
          </cell>
          <cell r="H968">
            <v>0.5</v>
          </cell>
          <cell r="I968">
            <v>0</v>
          </cell>
          <cell r="J968">
            <v>1</v>
          </cell>
          <cell r="K968">
            <v>0.25</v>
          </cell>
        </row>
        <row r="969">
          <cell r="B969" t="str">
            <v>02CD16_72</v>
          </cell>
          <cell r="C969" t="str">
            <v>02CD16S231_1</v>
          </cell>
          <cell r="D969" t="str">
            <v>S231</v>
          </cell>
          <cell r="E969" t="str">
            <v>PROGRAMA PARA EL IMPULSO AGROALIMENTARIO</v>
          </cell>
          <cell r="F969" t="str">
            <v>Entrega de semillas y material vegetativo para fomentar la producción agrícola.</v>
          </cell>
          <cell r="G969">
            <v>0.15</v>
          </cell>
          <cell r="H969">
            <v>0.35</v>
          </cell>
          <cell r="I969">
            <v>0.6</v>
          </cell>
          <cell r="J969">
            <v>1</v>
          </cell>
          <cell r="K969">
            <v>0.35</v>
          </cell>
        </row>
        <row r="970">
          <cell r="B970" t="str">
            <v>02CD16_73</v>
          </cell>
          <cell r="C970" t="str">
            <v>02CD16S231_2</v>
          </cell>
          <cell r="D970" t="str">
            <v>S231</v>
          </cell>
          <cell r="E970" t="str">
            <v>PROGRAMA PARA EL IMPULSO AGROALIMENTARIO</v>
          </cell>
          <cell r="F970" t="str">
            <v>Animales de Corral y de Traspatio.</v>
          </cell>
          <cell r="G970">
            <v>0.15</v>
          </cell>
          <cell r="H970">
            <v>0.35</v>
          </cell>
          <cell r="I970">
            <v>0.6</v>
          </cell>
          <cell r="J970">
            <v>1</v>
          </cell>
          <cell r="K970">
            <v>0.3</v>
          </cell>
        </row>
        <row r="971">
          <cell r="B971" t="str">
            <v>02CD16_74</v>
          </cell>
          <cell r="C971" t="str">
            <v>02CD16S231_3</v>
          </cell>
          <cell r="D971" t="str">
            <v>S231</v>
          </cell>
          <cell r="E971" t="str">
            <v>PROGRAMA PARA EL IMPULSO AGROALIMENTARIO</v>
          </cell>
          <cell r="F971" t="str">
            <v>Entrega de Canoas a Productores Agrícolas de la Zona Chinampera de los Pueblos y Barrios de la Alcaldía Xochimilco.</v>
          </cell>
          <cell r="G971">
            <v>0.15</v>
          </cell>
          <cell r="H971">
            <v>0.35</v>
          </cell>
          <cell r="I971">
            <v>0.6</v>
          </cell>
          <cell r="J971">
            <v>1</v>
          </cell>
          <cell r="K971">
            <v>0.2</v>
          </cell>
        </row>
        <row r="972">
          <cell r="B972" t="str">
            <v>02CD16_75</v>
          </cell>
          <cell r="C972" t="str">
            <v>02CD16S231_4</v>
          </cell>
          <cell r="D972" t="str">
            <v>S231</v>
          </cell>
          <cell r="E972" t="str">
            <v>PROGRAMA PARA EL IMPULSO AGROALIMENTARIO</v>
          </cell>
          <cell r="F972" t="str">
            <v>Premiación al Mejor Participante Agropecuario.</v>
          </cell>
          <cell r="G972">
            <v>0.15</v>
          </cell>
          <cell r="H972">
            <v>0.35</v>
          </cell>
          <cell r="I972">
            <v>0.6</v>
          </cell>
          <cell r="J972">
            <v>1</v>
          </cell>
          <cell r="K972">
            <v>0.15</v>
          </cell>
        </row>
        <row r="973">
          <cell r="B973" t="str">
            <v>02CD16_76</v>
          </cell>
          <cell r="C973" t="str">
            <v>02CD16U048_1</v>
          </cell>
          <cell r="D973" t="str">
            <v>U048</v>
          </cell>
          <cell r="E973" t="str">
            <v>APOYOS SOCIALES</v>
          </cell>
          <cell r="F973" t="str">
            <v>Apoyos para Personas en Situación de Riesgo: Laminas y Polines</v>
          </cell>
          <cell r="G973">
            <v>0</v>
          </cell>
          <cell r="H973">
            <v>0.25</v>
          </cell>
          <cell r="I973">
            <v>0</v>
          </cell>
          <cell r="J973">
            <v>1</v>
          </cell>
          <cell r="K973">
            <v>1</v>
          </cell>
        </row>
        <row r="974">
          <cell r="B974" t="str">
            <v>02CDBP_1</v>
          </cell>
          <cell r="C974" t="str">
            <v>02CDBPE097_1</v>
          </cell>
          <cell r="D974" t="str">
            <v>E097</v>
          </cell>
          <cell r="E974" t="str">
            <v>ACCIONES DE BUSQUEDA, LOCALIZACION E IDENTIFICACION DE PERSONAS</v>
          </cell>
          <cell r="F974" t="str">
            <v>Integración correcta de expedientes derivados de reportes de búsqueda, observando que su integración cuente con cedula de búsqueda y constancia de las acciones de búsqueda emprendidas</v>
          </cell>
          <cell r="G974">
            <v>0.25</v>
          </cell>
          <cell r="H974">
            <v>0.5</v>
          </cell>
          <cell r="I974">
            <v>0.75</v>
          </cell>
          <cell r="J974">
            <v>0.95</v>
          </cell>
          <cell r="K974">
            <v>0.33</v>
          </cell>
        </row>
        <row r="975">
          <cell r="B975" t="str">
            <v>02CDBP_2</v>
          </cell>
          <cell r="C975" t="str">
            <v>02CDBPE097_2</v>
          </cell>
          <cell r="D975" t="str">
            <v>E097</v>
          </cell>
          <cell r="E975" t="str">
            <v>ACCIONES DE BUSQUEDA, LOCALIZACION E IDENTIFICACION DE PERSONAS</v>
          </cell>
          <cell r="F975" t="str">
            <v>Caracterización de la desaparición de personas en la Ciudad de México, (Recopilación y sistematización de información)</v>
          </cell>
          <cell r="G975">
            <v>0.25</v>
          </cell>
          <cell r="H975">
            <v>0.5</v>
          </cell>
          <cell r="I975">
            <v>0.75</v>
          </cell>
          <cell r="J975">
            <v>0.95</v>
          </cell>
          <cell r="K975">
            <v>0.33</v>
          </cell>
        </row>
        <row r="976">
          <cell r="B976" t="str">
            <v>02CDBP_3</v>
          </cell>
          <cell r="C976" t="str">
            <v>02CDBPE097_3</v>
          </cell>
          <cell r="D976" t="str">
            <v>E097</v>
          </cell>
          <cell r="E976" t="str">
            <v>ACCIONES DE BUSQUEDA, LOCALIZACION E IDENTIFICACION DE PERSONAS</v>
          </cell>
          <cell r="F976" t="str">
            <v>Búsqueda de Personas Desaparecidas (Búsqueda Inmediata, Búsqueda individualizada, Búsqueda por patrones, Búsqueda generalizada, Búsqueda de familia)</v>
          </cell>
          <cell r="G976">
            <v>0.25</v>
          </cell>
          <cell r="H976">
            <v>0.5</v>
          </cell>
          <cell r="I976">
            <v>0.75</v>
          </cell>
          <cell r="J976">
            <v>0.95</v>
          </cell>
          <cell r="K976">
            <v>0.34</v>
          </cell>
        </row>
        <row r="977">
          <cell r="B977" t="str">
            <v>02CDBP_4</v>
          </cell>
          <cell r="C977" t="str">
            <v>02CDBPM001_1</v>
          </cell>
          <cell r="D977" t="str">
            <v>M001</v>
          </cell>
          <cell r="E977" t="str">
            <v>ACTIVIDADES DE APOYO ADMINISTRATIVO</v>
          </cell>
          <cell r="F977" t="str">
            <v>Adquisición de materiales, insumos y suministros requeridos para el desempeño de las actividades administrativas.</v>
          </cell>
          <cell r="G977">
            <v>0.25</v>
          </cell>
          <cell r="H977">
            <v>0.5</v>
          </cell>
          <cell r="I977">
            <v>0.75</v>
          </cell>
          <cell r="J977">
            <v>1</v>
          </cell>
          <cell r="K977">
            <v>0.5</v>
          </cell>
        </row>
        <row r="978">
          <cell r="B978" t="str">
            <v>02CDBP_5</v>
          </cell>
          <cell r="C978" t="str">
            <v>02CDBPM001_2</v>
          </cell>
          <cell r="D978" t="str">
            <v>M001</v>
          </cell>
          <cell r="E978" t="str">
            <v>ACTIVIDADES DE APOYO ADMINISTRATIVO</v>
          </cell>
          <cell r="F978" t="str">
            <v>Pago de servicios generales, servicios profesionales, conservación y mantenimiento del inmueble, asi como servicios de difusión.</v>
          </cell>
          <cell r="G978">
            <v>0.25</v>
          </cell>
          <cell r="H978">
            <v>0.5</v>
          </cell>
          <cell r="I978">
            <v>0.75</v>
          </cell>
          <cell r="J978">
            <v>1</v>
          </cell>
          <cell r="K978">
            <v>0.5</v>
          </cell>
        </row>
        <row r="979">
          <cell r="B979" t="str">
            <v>02OD04_1</v>
          </cell>
          <cell r="C979" t="str">
            <v>02OD04E003_1</v>
          </cell>
          <cell r="D979" t="str">
            <v>E003</v>
          </cell>
          <cell r="E979" t="str">
            <v>ACCIONES DE OBRAS Y SERVICIOS PARA LA RECUPERACION, PROMOCION Y PROTECCION DEL CENTRO HISTORICO</v>
          </cell>
          <cell r="F979" t="str">
            <v>Eventos públicos para fortalecer los derechos</v>
          </cell>
          <cell r="G979">
            <v>0.1</v>
          </cell>
          <cell r="H979">
            <v>0.4</v>
          </cell>
          <cell r="I979">
            <v>0.6</v>
          </cell>
          <cell r="J979">
            <v>1</v>
          </cell>
          <cell r="K979">
            <v>0.1</v>
          </cell>
        </row>
        <row r="980">
          <cell r="B980" t="str">
            <v>02OD04_2</v>
          </cell>
          <cell r="C980" t="str">
            <v>02OD04E003_2</v>
          </cell>
          <cell r="D980" t="str">
            <v>E003</v>
          </cell>
          <cell r="E980" t="str">
            <v>ACCIONES DE OBRAS Y SERVICIOS PARA LA RECUPERACION, PROMOCION Y PROTECCION DEL CENTRO HISTORICO</v>
          </cell>
          <cell r="F980" t="str">
            <v>Reparar daños en la infraestructura del espacio público del Centro Histórico de la Ciudad de México</v>
          </cell>
          <cell r="G980">
            <v>0.1</v>
          </cell>
          <cell r="H980">
            <v>0.4</v>
          </cell>
          <cell r="I980">
            <v>0.6</v>
          </cell>
          <cell r="J980">
            <v>1</v>
          </cell>
          <cell r="K980">
            <v>0.1</v>
          </cell>
        </row>
        <row r="981">
          <cell r="B981" t="str">
            <v>02OD04_3</v>
          </cell>
          <cell r="C981" t="str">
            <v>02OD04E003_3</v>
          </cell>
          <cell r="D981" t="str">
            <v>E003</v>
          </cell>
          <cell r="E981" t="str">
            <v>ACCIONES DE OBRAS Y SERVICIOS PARA LA RECUPERACION, PROMOCION Y PROTECCION DEL CENTRO HISTORICO</v>
          </cell>
          <cell r="F981" t="str">
            <v>Rehabilitar las áreas verdes del espacio público del Centro Histórico de la Ciudad de México</v>
          </cell>
          <cell r="G981">
            <v>0.1</v>
          </cell>
          <cell r="H981">
            <v>0.4</v>
          </cell>
          <cell r="I981">
            <v>0.6</v>
          </cell>
          <cell r="J981">
            <v>1</v>
          </cell>
          <cell r="K981">
            <v>0.1</v>
          </cell>
        </row>
        <row r="982">
          <cell r="B982" t="str">
            <v>02OD04_4</v>
          </cell>
          <cell r="C982" t="str">
            <v>02OD04E003_4</v>
          </cell>
          <cell r="D982" t="str">
            <v>E003</v>
          </cell>
          <cell r="E982" t="str">
            <v>ACCIONES DE OBRAS Y SERVICIOS PARA LA RECUPERACION, PROMOCION Y PROTECCION DEL CENTRO HISTORICO</v>
          </cell>
          <cell r="F982" t="str">
            <v>Dirigir la organización y seguimiento de las Mesas de trabajo a realizar</v>
          </cell>
          <cell r="G982">
            <v>0.1</v>
          </cell>
          <cell r="H982">
            <v>0.4</v>
          </cell>
          <cell r="I982">
            <v>0.6</v>
          </cell>
          <cell r="J982">
            <v>1</v>
          </cell>
          <cell r="K982">
            <v>0.1</v>
          </cell>
        </row>
        <row r="983">
          <cell r="B983" t="str">
            <v>02OD04_5</v>
          </cell>
          <cell r="C983" t="str">
            <v>02OD04E003_5</v>
          </cell>
          <cell r="D983" t="str">
            <v>E003</v>
          </cell>
          <cell r="E983" t="str">
            <v>ACCIONES DE OBRAS Y SERVICIOS PARA LA RECUPERACION, PROMOCION Y PROTECCION DEL CENTRO HISTORICO</v>
          </cell>
          <cell r="F983" t="str">
            <v>Colocación de enseres e instalaciones, sensibilización para el buen uso del espacio público y medidas preventivas en materia sanitaria en los perímetros "A" y "B" del Centro Histórico.</v>
          </cell>
          <cell r="G983">
            <v>0.1</v>
          </cell>
          <cell r="H983">
            <v>0.4</v>
          </cell>
          <cell r="I983">
            <v>0.6</v>
          </cell>
          <cell r="J983">
            <v>1</v>
          </cell>
          <cell r="K983">
            <v>0.1</v>
          </cell>
        </row>
        <row r="984">
          <cell r="B984" t="str">
            <v>02OD04_6</v>
          </cell>
          <cell r="C984" t="str">
            <v>02OD04E003_6</v>
          </cell>
          <cell r="D984" t="str">
            <v>E003</v>
          </cell>
          <cell r="E984" t="str">
            <v>ACCIONES DE OBRAS Y SERVICIOS PARA LA RECUPERACION, PROMOCION Y PROTECCION DEL CENTRO HISTORICO</v>
          </cell>
          <cell r="F984" t="str">
            <v>Emisión de Constancias de Uso Habitacional o Mixto en el Perímetro "A" del Centro Histórico de la Ciudad de México</v>
          </cell>
          <cell r="G984">
            <v>0.1</v>
          </cell>
          <cell r="H984">
            <v>0.4</v>
          </cell>
          <cell r="I984">
            <v>0.6</v>
          </cell>
          <cell r="J984">
            <v>1</v>
          </cell>
          <cell r="K984">
            <v>0.1</v>
          </cell>
        </row>
        <row r="985">
          <cell r="B985" t="str">
            <v>02OD04_7</v>
          </cell>
          <cell r="C985" t="str">
            <v>02OD04E003_7</v>
          </cell>
          <cell r="D985" t="str">
            <v>E003</v>
          </cell>
          <cell r="E985" t="str">
            <v>ACCIONES DE OBRAS Y SERVICIOS PARA LA RECUPERACION, PROMOCION Y PROTECCION DEL CENTRO HISTORICO</v>
          </cell>
          <cell r="F985" t="str">
            <v>Otorgamiento de apoyos a organizaciones de la sociedad civil</v>
          </cell>
          <cell r="G985">
            <v>0.1</v>
          </cell>
          <cell r="H985">
            <v>0.4</v>
          </cell>
          <cell r="I985">
            <v>0.6</v>
          </cell>
          <cell r="J985">
            <v>1</v>
          </cell>
          <cell r="K985">
            <v>0.1</v>
          </cell>
        </row>
        <row r="986">
          <cell r="B986" t="str">
            <v>02OD04_8</v>
          </cell>
          <cell r="C986" t="str">
            <v>02OD04E003_8</v>
          </cell>
          <cell r="D986" t="str">
            <v>E003</v>
          </cell>
          <cell r="E986" t="str">
            <v>ACCIONES DE OBRAS Y SERVICIOS PARA LA RECUPERACION, PROMOCION Y PROTECCION DEL CENTRO HISTORICO</v>
          </cell>
          <cell r="F986" t="str">
            <v>Supervisión y vigilancia de actividades del comercio en vía publica en el Centro Histórico.</v>
          </cell>
          <cell r="G986">
            <v>0.1</v>
          </cell>
          <cell r="H986">
            <v>0.4</v>
          </cell>
          <cell r="I986">
            <v>0.6</v>
          </cell>
          <cell r="J986">
            <v>1</v>
          </cell>
          <cell r="K986">
            <v>0.1</v>
          </cell>
        </row>
        <row r="987">
          <cell r="B987" t="str">
            <v>02OD04_9</v>
          </cell>
          <cell r="C987" t="str">
            <v>02OD04E003_9</v>
          </cell>
          <cell r="D987" t="str">
            <v>E003</v>
          </cell>
          <cell r="E987" t="str">
            <v>ACCIONES DE OBRAS Y SERVICIOS PARA LA RECUPERACION, PROMOCION Y PROTECCION DEL CENTRO HISTORICO</v>
          </cell>
          <cell r="F987" t="str">
            <v>Acciones interinstitucionales para la recuperación y protección del Centro Histórico</v>
          </cell>
          <cell r="G987">
            <v>0.1</v>
          </cell>
          <cell r="H987">
            <v>0.4</v>
          </cell>
          <cell r="I987">
            <v>0.6</v>
          </cell>
          <cell r="J987">
            <v>1</v>
          </cell>
          <cell r="K987">
            <v>0.2</v>
          </cell>
        </row>
        <row r="988">
          <cell r="B988" t="str">
            <v>02OD04_10</v>
          </cell>
          <cell r="C988" t="str">
            <v>02OD04M001_1</v>
          </cell>
          <cell r="D988" t="str">
            <v>M001</v>
          </cell>
          <cell r="E988" t="str">
            <v>ACTIVIDADES DE APOYO ADMINISTRATIVO</v>
          </cell>
          <cell r="F988" t="str">
            <v>Adquisición de materiales, insumos y suministros requeridos para el desempeño de las actividades administrativas.</v>
          </cell>
          <cell r="G988">
            <v>0.25</v>
          </cell>
          <cell r="H988">
            <v>0.5</v>
          </cell>
          <cell r="I988">
            <v>0.75</v>
          </cell>
          <cell r="J988">
            <v>1</v>
          </cell>
          <cell r="K988">
            <v>0.5</v>
          </cell>
        </row>
        <row r="989">
          <cell r="B989" t="str">
            <v>02OD04_11</v>
          </cell>
          <cell r="C989" t="str">
            <v>02OD04M001_2</v>
          </cell>
          <cell r="D989" t="str">
            <v>M001</v>
          </cell>
          <cell r="E989" t="str">
            <v>ACTIVIDADES DE APOYO ADMINISTRATIVO</v>
          </cell>
          <cell r="F989" t="str">
            <v>Pago de servicios generales, servicios profesionales, conservación y mantenimiento del inmueble, asi como servicios de difusión.</v>
          </cell>
          <cell r="G989">
            <v>0.25</v>
          </cell>
          <cell r="H989">
            <v>0.5</v>
          </cell>
          <cell r="I989">
            <v>0.75</v>
          </cell>
          <cell r="J989">
            <v>1</v>
          </cell>
          <cell r="K989">
            <v>0.5</v>
          </cell>
        </row>
        <row r="990">
          <cell r="B990" t="str">
            <v>02OD04_12</v>
          </cell>
          <cell r="C990" t="str">
            <v>02OD04M002_1</v>
          </cell>
          <cell r="D990" t="str">
            <v>M002</v>
          </cell>
          <cell r="E990" t="str">
            <v>PROVISIONES PARA CONTINGENCIAS</v>
          </cell>
          <cell r="F990" t="str">
            <v>Dar cumplimiento a los laudos emitidos</v>
          </cell>
          <cell r="G990">
            <v>0.25</v>
          </cell>
          <cell r="H990">
            <v>0.5</v>
          </cell>
          <cell r="I990">
            <v>0.75</v>
          </cell>
          <cell r="J990">
            <v>1</v>
          </cell>
          <cell r="K990">
            <v>1</v>
          </cell>
        </row>
        <row r="991">
          <cell r="B991" t="str">
            <v>02OD04_13</v>
          </cell>
          <cell r="C991" t="str">
            <v>02OD04N001_1</v>
          </cell>
          <cell r="D991" t="str">
            <v>N001</v>
          </cell>
          <cell r="E991" t="str">
            <v>CUMPLIMIENTO DE LOS PROGRAMAS DE PROTECCION CIVIL</v>
          </cell>
          <cell r="F991" t="str">
            <v>Implementar señalética, realizar simulacros y capacitar en materia de protección civil a las personas servidoras públicas de la autoridad del Centro Histórico</v>
          </cell>
          <cell r="G991">
            <v>0.2</v>
          </cell>
          <cell r="H991">
            <v>0.4</v>
          </cell>
          <cell r="I991">
            <v>0.8</v>
          </cell>
          <cell r="J991">
            <v>1</v>
          </cell>
          <cell r="K991">
            <v>1</v>
          </cell>
        </row>
        <row r="992">
          <cell r="B992" t="str">
            <v>02OD06_1</v>
          </cell>
          <cell r="C992" t="str">
            <v>02OD06M001_1</v>
          </cell>
          <cell r="D992" t="str">
            <v>M001</v>
          </cell>
          <cell r="E992" t="str">
            <v>ACTIVIDADES DE APOYO ADMINISTRATIVO</v>
          </cell>
          <cell r="F992" t="str">
            <v>Adquisición de materiales, insumos y suministros requeridos para el desempeño de las actividades administrativas.</v>
          </cell>
          <cell r="G992">
            <v>0.25</v>
          </cell>
          <cell r="H992">
            <v>0.5</v>
          </cell>
          <cell r="I992">
            <v>0.75</v>
          </cell>
          <cell r="J992">
            <v>1</v>
          </cell>
          <cell r="K992">
            <v>0.5</v>
          </cell>
        </row>
        <row r="993">
          <cell r="B993" t="str">
            <v>02OD06_2</v>
          </cell>
          <cell r="C993" t="str">
            <v>02OD06M001_2</v>
          </cell>
          <cell r="D993" t="str">
            <v>M001</v>
          </cell>
          <cell r="E993" t="str">
            <v>ACTIVIDADES DE APOYO ADMINISTRATIVO</v>
          </cell>
          <cell r="F993" t="str">
            <v>Pago de servicios generales, servicios profesionales, conservación y mantenimiento del inmueble, asi como servicios de difusión.</v>
          </cell>
          <cell r="G993">
            <v>0.25</v>
          </cell>
          <cell r="H993">
            <v>0.5</v>
          </cell>
          <cell r="I993">
            <v>0.75</v>
          </cell>
          <cell r="J993">
            <v>1</v>
          </cell>
          <cell r="K993">
            <v>0.5</v>
          </cell>
        </row>
        <row r="994">
          <cell r="B994" t="str">
            <v>02OD06_3</v>
          </cell>
          <cell r="C994" t="str">
            <v>02OD06M002_1</v>
          </cell>
          <cell r="D994" t="str">
            <v>M002</v>
          </cell>
          <cell r="E994" t="str">
            <v>PROVISIONES PARA CONTINGENCIAS</v>
          </cell>
          <cell r="F994" t="str">
            <v>Atender las obligaciones judiciales (laudos) de la IESIDH</v>
          </cell>
          <cell r="G994">
            <v>0.25</v>
          </cell>
          <cell r="H994">
            <v>0.5</v>
          </cell>
          <cell r="I994">
            <v>0.75</v>
          </cell>
          <cell r="J994">
            <v>1</v>
          </cell>
          <cell r="K994">
            <v>1</v>
          </cell>
        </row>
        <row r="995">
          <cell r="B995" t="str">
            <v>02OD06_4</v>
          </cell>
          <cell r="C995" t="str">
            <v>02OD06N001_1</v>
          </cell>
          <cell r="D995" t="str">
            <v>N001</v>
          </cell>
          <cell r="E995" t="str">
            <v>CUMPLIMIENTO DE LOS PROGRAMAS DE PROTECCION CIVIL</v>
          </cell>
          <cell r="F995" t="str">
            <v>Integración del Programa Anual de Protección Civil de la Instancia Ejecutora</v>
          </cell>
          <cell r="G995">
            <v>0.2</v>
          </cell>
          <cell r="H995">
            <v>0.5</v>
          </cell>
          <cell r="I995">
            <v>0.75</v>
          </cell>
          <cell r="J995">
            <v>1</v>
          </cell>
          <cell r="K995">
            <v>0.4</v>
          </cell>
        </row>
        <row r="996">
          <cell r="B996" t="str">
            <v>02OD06_5</v>
          </cell>
          <cell r="C996" t="str">
            <v>02OD06N001_2</v>
          </cell>
          <cell r="D996" t="str">
            <v>N001</v>
          </cell>
          <cell r="E996" t="str">
            <v>CUMPLIMIENTO DE LOS PROGRAMAS DE PROTECCION CIVIL</v>
          </cell>
          <cell r="F996" t="str">
            <v>Adquisidor y/o renovación de vestuario y herramientas de seguridad para el personal perteneciente a las Brigadas de Protección Civil, y de materiales necesarios para la implementación del Programa Anual de Mantenimiento (Equipo de prevención y combate a incendios, Programa Anual de Mantenimiento de Instalaciones)</v>
          </cell>
          <cell r="G996">
            <v>0.2</v>
          </cell>
          <cell r="H996">
            <v>0.5</v>
          </cell>
          <cell r="I996">
            <v>0.75</v>
          </cell>
          <cell r="J996">
            <v>1</v>
          </cell>
          <cell r="K996">
            <v>0.3</v>
          </cell>
        </row>
        <row r="997">
          <cell r="B997" t="str">
            <v>02OD06_6</v>
          </cell>
          <cell r="C997" t="str">
            <v>02OD06N001_3</v>
          </cell>
          <cell r="D997" t="str">
            <v>N001</v>
          </cell>
          <cell r="E997" t="str">
            <v>CUMPLIMIENTO DE LOS PROGRAMAS DE PROTECCION CIVIL</v>
          </cell>
          <cell r="F997" t="str">
            <v>Capacitación en materia de Primero Auxilios y Prevención y Combate contra Incendios</v>
          </cell>
          <cell r="G997">
            <v>0.2</v>
          </cell>
          <cell r="H997">
            <v>0.5</v>
          </cell>
          <cell r="I997">
            <v>0.75</v>
          </cell>
          <cell r="J997">
            <v>1</v>
          </cell>
          <cell r="K997">
            <v>0.3</v>
          </cell>
        </row>
        <row r="998">
          <cell r="B998" t="str">
            <v>02OD06_7</v>
          </cell>
          <cell r="C998" t="str">
            <v>02OD06P017_1</v>
          </cell>
          <cell r="D998" t="str">
            <v>P017</v>
          </cell>
          <cell r="E998" t="str">
            <v>ACCIONES PARA LA TRANSVERSALIZACION DEL ENFOQUE DE DERECHOS HUMANOS</v>
          </cell>
          <cell r="F998" t="str">
            <v>Llevar a cabo el seguimiento a la implementación de la estrategias sociales de gobierno</v>
          </cell>
          <cell r="G998">
            <v>0.13</v>
          </cell>
          <cell r="H998">
            <v>0.28999999999999998</v>
          </cell>
          <cell r="I998">
            <v>0.56000000000000005</v>
          </cell>
          <cell r="J998">
            <v>1</v>
          </cell>
          <cell r="K998">
            <v>0.33</v>
          </cell>
        </row>
        <row r="999">
          <cell r="B999" t="str">
            <v>02OD06_8</v>
          </cell>
          <cell r="C999" t="str">
            <v>02OD06P017_2</v>
          </cell>
          <cell r="D999" t="str">
            <v>P017</v>
          </cell>
          <cell r="E999" t="str">
            <v>ACCIONES PARA LA TRANSVERSALIZACION DEL ENFOQUE DE DERECHOS HUMANOS</v>
          </cell>
          <cell r="F999" t="str">
            <v>Desarrollo metodológico de la construcción programática para el Diagnostico de Derechos humanos de la Ciudad de México.</v>
          </cell>
          <cell r="G999">
            <v>0.13</v>
          </cell>
          <cell r="H999">
            <v>0.28999999999999998</v>
          </cell>
          <cell r="I999">
            <v>0.56000000000000005</v>
          </cell>
          <cell r="J999">
            <v>1</v>
          </cell>
          <cell r="K999">
            <v>0.34</v>
          </cell>
        </row>
        <row r="1000">
          <cell r="B1000" t="str">
            <v>02OD06_9</v>
          </cell>
          <cell r="C1000" t="str">
            <v>02OD06P017_3</v>
          </cell>
          <cell r="D1000" t="str">
            <v>P017</v>
          </cell>
          <cell r="E1000" t="str">
            <v>ACCIONES PARA LA TRANSVERSALIZACION DEL ENFOQUE DE DERECHOS HUMANOS</v>
          </cell>
          <cell r="F1000" t="str">
            <v>Fortalecimiento de las capacidades de las personas servidoras públicas de las instancias gubernamentales de la Ciudad de México en materia de Derechos Humanos.</v>
          </cell>
          <cell r="G1000">
            <v>0.13</v>
          </cell>
          <cell r="H1000">
            <v>0.28999999999999998</v>
          </cell>
          <cell r="I1000">
            <v>0.56000000000000005</v>
          </cell>
          <cell r="J1000">
            <v>1</v>
          </cell>
          <cell r="K1000">
            <v>0.33</v>
          </cell>
        </row>
        <row r="1001">
          <cell r="B1001" t="str">
            <v>02PDAV_1</v>
          </cell>
          <cell r="C1001" t="str">
            <v>02PDAVE109_1</v>
          </cell>
          <cell r="D1001" t="str">
            <v>E109</v>
          </cell>
          <cell r="E1001" t="str">
            <v>APOYO INTEGRAL A VICTIMAS</v>
          </cell>
          <cell r="F1001" t="str">
            <v>Otorgamiento de ayudas inmediatas, asistencia y atención de primer contacto a victimas</v>
          </cell>
          <cell r="G1001">
            <v>0.2</v>
          </cell>
          <cell r="H1001">
            <v>0.45</v>
          </cell>
          <cell r="I1001">
            <v>0.7</v>
          </cell>
          <cell r="J1001">
            <v>1</v>
          </cell>
          <cell r="K1001">
            <v>0.1</v>
          </cell>
        </row>
        <row r="1002">
          <cell r="B1002" t="str">
            <v>02PDAV_2</v>
          </cell>
          <cell r="C1002" t="str">
            <v>02PDAVE109_2</v>
          </cell>
          <cell r="D1002" t="str">
            <v>E109</v>
          </cell>
          <cell r="E1002" t="str">
            <v>APOYO INTEGRAL A VICTIMAS</v>
          </cell>
          <cell r="F1002" t="str">
            <v>Otorgamiento de recursos para medidas de ayuda, asistencia y compensaciones a víctimas.</v>
          </cell>
          <cell r="G1002">
            <v>0.2</v>
          </cell>
          <cell r="H1002">
            <v>0.45</v>
          </cell>
          <cell r="I1002">
            <v>0.7</v>
          </cell>
          <cell r="J1002">
            <v>1</v>
          </cell>
          <cell r="K1002">
            <v>0.1</v>
          </cell>
        </row>
        <row r="1003">
          <cell r="B1003" t="str">
            <v>02PDAV_3</v>
          </cell>
          <cell r="C1003" t="str">
            <v>02PDAVE109_3</v>
          </cell>
          <cell r="D1003" t="str">
            <v>E109</v>
          </cell>
          <cell r="E1003" t="str">
            <v>APOYO INTEGRAL A VICTIMAS</v>
          </cell>
          <cell r="F1003" t="str">
            <v>Asesorías jurídicas proporcionadas a las víctimas para la defensa de sus derechos.</v>
          </cell>
          <cell r="G1003">
            <v>0.2</v>
          </cell>
          <cell r="H1003">
            <v>0.45</v>
          </cell>
          <cell r="I1003">
            <v>0.7</v>
          </cell>
          <cell r="J1003">
            <v>1</v>
          </cell>
          <cell r="K1003">
            <v>0.4</v>
          </cell>
        </row>
        <row r="1004">
          <cell r="B1004" t="str">
            <v>02PDAV_4</v>
          </cell>
          <cell r="C1004" t="str">
            <v>02PDAVE109_4</v>
          </cell>
          <cell r="D1004" t="str">
            <v>E109</v>
          </cell>
          <cell r="E1004" t="str">
            <v>APOYO INTEGRAL A VICTIMAS</v>
          </cell>
          <cell r="F1004" t="str">
            <v>Emisión de opiniones técnicas-dictámenes sobre otorgamiento de calidad de víctima y emisión de opiniones técnicas-dictámenes sobre acceso a reparación integral del daño con cargo al Fondo de Ayuda, Asistencia y Reparación Integral de la CDMX.</v>
          </cell>
          <cell r="G1004">
            <v>0.2</v>
          </cell>
          <cell r="H1004">
            <v>0.45</v>
          </cell>
          <cell r="I1004">
            <v>0.7</v>
          </cell>
          <cell r="J1004">
            <v>1</v>
          </cell>
          <cell r="K1004">
            <v>0.2</v>
          </cell>
        </row>
        <row r="1005">
          <cell r="B1005" t="str">
            <v>02PDAV_5</v>
          </cell>
          <cell r="C1005" t="str">
            <v>02PDAVE109_5</v>
          </cell>
          <cell r="D1005" t="str">
            <v>E109</v>
          </cell>
          <cell r="E1005" t="str">
            <v>APOYO INTEGRAL A VICTIMAS</v>
          </cell>
          <cell r="F1005" t="str">
            <v>Emisión de registros a víctimas del delito y de violaciones a derechos humanos.</v>
          </cell>
          <cell r="G1005">
            <v>0.2</v>
          </cell>
          <cell r="H1005">
            <v>0.45</v>
          </cell>
          <cell r="I1005">
            <v>0.7</v>
          </cell>
          <cell r="J1005">
            <v>1</v>
          </cell>
          <cell r="K1005">
            <v>0.2</v>
          </cell>
        </row>
        <row r="1006">
          <cell r="B1006" t="str">
            <v>02PDAV_6</v>
          </cell>
          <cell r="C1006" t="str">
            <v>02PDAVM001_1</v>
          </cell>
          <cell r="D1006" t="str">
            <v>M001</v>
          </cell>
          <cell r="E1006" t="str">
            <v>ACTIVIDADES DE APOYO ADMINISTRATIVO</v>
          </cell>
          <cell r="F1006" t="str">
            <v>Adquisición de materiales, insumos y suministros requeridos para el desempeño de las actividades administrativas.</v>
          </cell>
          <cell r="G1006">
            <v>0.25</v>
          </cell>
          <cell r="H1006">
            <v>0.5</v>
          </cell>
          <cell r="I1006">
            <v>0.75</v>
          </cell>
          <cell r="J1006">
            <v>1</v>
          </cell>
          <cell r="K1006">
            <v>0.5</v>
          </cell>
        </row>
        <row r="1007">
          <cell r="B1007" t="str">
            <v>02PDAV_7</v>
          </cell>
          <cell r="C1007" t="str">
            <v>02PDAVM001_2</v>
          </cell>
          <cell r="D1007" t="str">
            <v>M001</v>
          </cell>
          <cell r="E1007" t="str">
            <v>ACTIVIDADES DE APOYO ADMINISTRATIVO</v>
          </cell>
          <cell r="F1007" t="str">
            <v>Pago de servicios generales, servicios profesionales, conservación y mantenimiento del inmueble, asi como servicios de difusión.</v>
          </cell>
          <cell r="G1007">
            <v>0.25</v>
          </cell>
          <cell r="H1007">
            <v>0.5</v>
          </cell>
          <cell r="I1007">
            <v>0.75</v>
          </cell>
          <cell r="J1007">
            <v>1</v>
          </cell>
          <cell r="K1007">
            <v>0.5</v>
          </cell>
        </row>
        <row r="1008">
          <cell r="B1008" t="str">
            <v>02PDAV_8</v>
          </cell>
          <cell r="C1008" t="str">
            <v>02PDAVM002_1</v>
          </cell>
          <cell r="D1008" t="str">
            <v>M002</v>
          </cell>
          <cell r="E1008" t="str">
            <v>PROVISIONES PARA CONTINGENCIAS</v>
          </cell>
          <cell r="F1008" t="str">
            <v>Dar cumplimiento a los laudos emitidos por la Junta de Conciliación y Arbitraje.</v>
          </cell>
          <cell r="G1008">
            <v>0.25</v>
          </cell>
          <cell r="H1008">
            <v>0.5</v>
          </cell>
          <cell r="I1008">
            <v>0.75</v>
          </cell>
          <cell r="J1008">
            <v>1</v>
          </cell>
          <cell r="K1008">
            <v>1</v>
          </cell>
        </row>
        <row r="1009">
          <cell r="B1009" t="str">
            <v>02PDDP_1</v>
          </cell>
          <cell r="C1009" t="str">
            <v>02PDDPE158_1</v>
          </cell>
          <cell r="D1009" t="str">
            <v>E158</v>
          </cell>
          <cell r="E1009" t="str">
            <v>PROTECCION INTEGRAL DE PERSONAS DEFENSORAS DE DERECHOS HUMANOS Y PERIODISTAS</v>
          </cell>
          <cell r="F1009" t="str">
            <v>Recepción de peticiones de protección</v>
          </cell>
          <cell r="G1009">
            <v>0.32</v>
          </cell>
          <cell r="H1009">
            <v>0.48</v>
          </cell>
          <cell r="I1009">
            <v>0.65</v>
          </cell>
          <cell r="J1009">
            <v>1</v>
          </cell>
          <cell r="K1009">
            <v>0.5</v>
          </cell>
        </row>
        <row r="1010">
          <cell r="B1010" t="str">
            <v>02PDDP_2</v>
          </cell>
          <cell r="C1010" t="str">
            <v>02PDDPE158_2</v>
          </cell>
          <cell r="D1010" t="str">
            <v>E158</v>
          </cell>
          <cell r="E1010" t="str">
            <v>PROTECCION INTEGRAL DE PERSONAS DEFENSORAS DE DERECHOS HUMANOS Y PERIODISTAS</v>
          </cell>
          <cell r="F1010" t="str">
            <v>Llevar a cabo medidas de prevención y protección.</v>
          </cell>
          <cell r="G1010">
            <v>0.32</v>
          </cell>
          <cell r="H1010">
            <v>0.48</v>
          </cell>
          <cell r="I1010">
            <v>0.65</v>
          </cell>
          <cell r="J1010">
            <v>1</v>
          </cell>
          <cell r="K1010">
            <v>0.5</v>
          </cell>
        </row>
        <row r="1011">
          <cell r="B1011" t="str">
            <v>02PDDP_3</v>
          </cell>
          <cell r="C1011" t="str">
            <v>02PDDPM001_1</v>
          </cell>
          <cell r="D1011" t="str">
            <v>M001</v>
          </cell>
          <cell r="E1011" t="str">
            <v>ACTIVIDADES DE APOYO ADMINISTRATIVO</v>
          </cell>
          <cell r="F1011" t="str">
            <v>Adquisición de materiales, insumos y suministros requeridos para el desempeño de las actividades administrativas.</v>
          </cell>
          <cell r="G1011">
            <v>0.25</v>
          </cell>
          <cell r="H1011">
            <v>0.5</v>
          </cell>
          <cell r="I1011">
            <v>0.75</v>
          </cell>
          <cell r="J1011">
            <v>1</v>
          </cell>
          <cell r="K1011">
            <v>0.5</v>
          </cell>
        </row>
        <row r="1012">
          <cell r="B1012" t="str">
            <v>02PDDP_4</v>
          </cell>
          <cell r="C1012" t="str">
            <v>02PDDPM001_2</v>
          </cell>
          <cell r="D1012" t="str">
            <v>M001</v>
          </cell>
          <cell r="E1012" t="str">
            <v>ACTIVIDADES DE APOYO ADMINISTRATIVO</v>
          </cell>
          <cell r="F1012" t="str">
            <v>Pago de servicios generales, servicios profesionales, conservación y mantenimiento del inmueble, asi como servicios de difusión.</v>
          </cell>
          <cell r="G1012">
            <v>0.25</v>
          </cell>
          <cell r="H1012">
            <v>0.5</v>
          </cell>
          <cell r="I1012">
            <v>0.75</v>
          </cell>
          <cell r="J1012">
            <v>1</v>
          </cell>
          <cell r="K1012">
            <v>0.5</v>
          </cell>
        </row>
        <row r="1013">
          <cell r="B1013" t="str">
            <v>02PDDP_5</v>
          </cell>
          <cell r="C1013" t="str">
            <v>02PDDPM002_1</v>
          </cell>
          <cell r="D1013" t="str">
            <v>M002</v>
          </cell>
          <cell r="E1013" t="str">
            <v>PROVISIONES PARA CONTINGENCIAS</v>
          </cell>
          <cell r="F1013" t="str">
            <v>Coordinar las acciones necesarias para la conclusión de los juicios en materia laboral ya sea por la emisión de laudo o por medio del principio de conciliación de conformidad con la normatividad vigente aplicable en materia competente, velando en favor al patrimonio del Gobierno de la Ciudad de México</v>
          </cell>
          <cell r="G1013">
            <v>0.25</v>
          </cell>
          <cell r="H1013">
            <v>0.5</v>
          </cell>
          <cell r="I1013">
            <v>0.75</v>
          </cell>
          <cell r="J1013">
            <v>1</v>
          </cell>
          <cell r="K1013">
            <v>1</v>
          </cell>
        </row>
        <row r="1014">
          <cell r="B1014" t="str">
            <v>02PDDP_6</v>
          </cell>
          <cell r="C1014" t="str">
            <v>02PDDPN001_1</v>
          </cell>
          <cell r="D1014" t="str">
            <v>N001</v>
          </cell>
          <cell r="E1014" t="str">
            <v>CUMPLIMIENTO DE LOS PROGRAMAS DE PROTECCION CIVIL</v>
          </cell>
          <cell r="F1014" t="str">
            <v>Implementar señalética, realizar simulacros y capacitar en materia de protección civil a las personas servidoras públicas del Mecanismo para la Protección Integral de Personas Defensoras de Derechos Humanos y Periodistas</v>
          </cell>
          <cell r="G1014">
            <v>0.25</v>
          </cell>
          <cell r="H1014">
            <v>0.5</v>
          </cell>
          <cell r="I1014">
            <v>0.75</v>
          </cell>
          <cell r="J1014">
            <v>1</v>
          </cell>
          <cell r="K1014">
            <v>1</v>
          </cell>
        </row>
        <row r="1015">
          <cell r="B1015" t="str">
            <v>03C001_1</v>
          </cell>
          <cell r="C1015" t="str">
            <v>03C001G073_1</v>
          </cell>
          <cell r="D1015" t="str">
            <v>G073</v>
          </cell>
          <cell r="E1015" t="str">
            <v>REGULACION DEL DESARROLLO URBANO</v>
          </cell>
          <cell r="F1015" t="str">
            <v>Emisión de Dictámenes, opiniones técnicas, registros de intervenciones menores, certificados de restauración, licencias de anuncios</v>
          </cell>
          <cell r="G1015">
            <v>0.21</v>
          </cell>
          <cell r="H1015">
            <v>0.46</v>
          </cell>
          <cell r="I1015">
            <v>0.68</v>
          </cell>
          <cell r="J1015">
            <v>1</v>
          </cell>
          <cell r="K1015">
            <v>0.08</v>
          </cell>
        </row>
        <row r="1016">
          <cell r="B1016" t="str">
            <v>03C001_2</v>
          </cell>
          <cell r="C1016" t="str">
            <v>03C001G073_2</v>
          </cell>
          <cell r="D1016" t="str">
            <v>G073</v>
          </cell>
          <cell r="E1016" t="str">
            <v>REGULACION DEL DESARROLLO URBANO</v>
          </cell>
          <cell r="F1016" t="str">
            <v>Creación de instrumento normativo regulador del espacio público.</v>
          </cell>
          <cell r="G1016">
            <v>0.21</v>
          </cell>
          <cell r="H1016">
            <v>0.46</v>
          </cell>
          <cell r="I1016">
            <v>0.68</v>
          </cell>
          <cell r="J1016">
            <v>1</v>
          </cell>
          <cell r="K1016">
            <v>0.04</v>
          </cell>
        </row>
        <row r="1017">
          <cell r="B1017" t="str">
            <v>03C001_3</v>
          </cell>
          <cell r="C1017" t="str">
            <v>03C001G073_3</v>
          </cell>
          <cell r="D1017" t="str">
            <v>G073</v>
          </cell>
          <cell r="E1017" t="str">
            <v>REGULACION DEL DESARROLLO URBANO</v>
          </cell>
          <cell r="F1017" t="str">
            <v>Publicación de índice de habitabilidad.</v>
          </cell>
          <cell r="G1017">
            <v>0.21</v>
          </cell>
          <cell r="H1017">
            <v>0.46</v>
          </cell>
          <cell r="I1017">
            <v>0.68</v>
          </cell>
          <cell r="J1017">
            <v>1</v>
          </cell>
          <cell r="K1017">
            <v>0.08</v>
          </cell>
        </row>
        <row r="1018">
          <cell r="B1018" t="str">
            <v>03C001_4</v>
          </cell>
          <cell r="C1018" t="str">
            <v>03C001G073_4</v>
          </cell>
          <cell r="D1018" t="str">
            <v>G073</v>
          </cell>
          <cell r="E1018" t="str">
            <v>REGULACION DEL DESARROLLO URBANO</v>
          </cell>
          <cell r="F1018" t="str">
            <v>Retiro de espectaculares</v>
          </cell>
          <cell r="G1018">
            <v>0.21</v>
          </cell>
          <cell r="H1018">
            <v>0.46</v>
          </cell>
          <cell r="I1018">
            <v>0.68</v>
          </cell>
          <cell r="J1018">
            <v>1</v>
          </cell>
          <cell r="K1018">
            <v>0.13</v>
          </cell>
        </row>
        <row r="1019">
          <cell r="B1019" t="str">
            <v>03C001_5</v>
          </cell>
          <cell r="C1019" t="str">
            <v>03C001G073_5</v>
          </cell>
          <cell r="D1019" t="str">
            <v>G073</v>
          </cell>
          <cell r="E1019" t="str">
            <v>REGULACION DEL DESARROLLO URBANO</v>
          </cell>
          <cell r="F1019" t="str">
            <v>Actualización y migración de información de cedulas de información básica de inmuebles</v>
          </cell>
          <cell r="G1019">
            <v>0.21</v>
          </cell>
          <cell r="H1019">
            <v>0.46</v>
          </cell>
          <cell r="I1019">
            <v>0.68</v>
          </cell>
          <cell r="J1019">
            <v>1</v>
          </cell>
          <cell r="K1019">
            <v>7.0000000000000007E-2</v>
          </cell>
        </row>
        <row r="1020">
          <cell r="B1020" t="str">
            <v>03C001_6</v>
          </cell>
          <cell r="C1020" t="str">
            <v>03C001G073_6</v>
          </cell>
          <cell r="D1020" t="str">
            <v>G073</v>
          </cell>
          <cell r="E1020" t="str">
            <v>REGULACION DEL DESARROLLO URBANO</v>
          </cell>
          <cell r="F1020" t="str">
            <v>Elaboración de Constancias de Estudio y Aclaración de Nomenclatura y Revisión y Homologación de Limites de Colonias y Delegaciones (Hoy Alcaldías)</v>
          </cell>
          <cell r="G1020">
            <v>0.21</v>
          </cell>
          <cell r="H1020">
            <v>0.46</v>
          </cell>
          <cell r="I1020">
            <v>0.68</v>
          </cell>
          <cell r="J1020">
            <v>1</v>
          </cell>
          <cell r="K1020">
            <v>1.5699999999999999E-2</v>
          </cell>
        </row>
        <row r="1021">
          <cell r="B1021" t="str">
            <v>03C001_7</v>
          </cell>
          <cell r="C1021" t="str">
            <v>03C001G073_7</v>
          </cell>
          <cell r="D1021" t="str">
            <v>G073</v>
          </cell>
          <cell r="E1021" t="str">
            <v>REGULACION DEL DESARROLLO URBANO</v>
          </cell>
          <cell r="F1021" t="str">
            <v>Dictámenes de Estudio de Impacto Urbano y Medidas de Compensación</v>
          </cell>
          <cell r="G1021">
            <v>0.21</v>
          </cell>
          <cell r="H1021">
            <v>0.46</v>
          </cell>
          <cell r="I1021">
            <v>0.68</v>
          </cell>
          <cell r="J1021">
            <v>1</v>
          </cell>
          <cell r="K1021">
            <v>4.0000000000000002E-4</v>
          </cell>
        </row>
        <row r="1022">
          <cell r="B1022" t="str">
            <v>03C001_8</v>
          </cell>
          <cell r="C1022" t="str">
            <v>03C001G073_8</v>
          </cell>
          <cell r="D1022" t="str">
            <v>G073</v>
          </cell>
          <cell r="E1022" t="str">
            <v>REGULACION DEL DESARROLLO URBANO</v>
          </cell>
          <cell r="F1022" t="str">
            <v>Solicitud de Resello, Reposición y Refrendo de Carnet´s DRO</v>
          </cell>
          <cell r="G1022">
            <v>0.21</v>
          </cell>
          <cell r="H1022">
            <v>0.46</v>
          </cell>
          <cell r="I1022">
            <v>0.68</v>
          </cell>
          <cell r="J1022">
            <v>1</v>
          </cell>
          <cell r="K1022">
            <v>2.8999999999999998E-3</v>
          </cell>
        </row>
        <row r="1023">
          <cell r="B1023" t="str">
            <v>03C001_9</v>
          </cell>
          <cell r="C1023" t="str">
            <v>03C001G073_9</v>
          </cell>
          <cell r="D1023" t="str">
            <v>G073</v>
          </cell>
          <cell r="E1023" t="str">
            <v>REGULACION DEL DESARROLLO URBANO</v>
          </cell>
          <cell r="F1023" t="str">
            <v>Solicitud de Aprobación de Planos, Constancia de Lote y Manzana, Opiniones de Riesgo</v>
          </cell>
          <cell r="G1023">
            <v>0.21</v>
          </cell>
          <cell r="H1023">
            <v>0.46</v>
          </cell>
          <cell r="I1023">
            <v>0.68</v>
          </cell>
          <cell r="J1023">
            <v>1</v>
          </cell>
          <cell r="K1023">
            <v>2.5399999999999999E-2</v>
          </cell>
        </row>
        <row r="1024">
          <cell r="B1024" t="str">
            <v>03C001_10</v>
          </cell>
          <cell r="C1024" t="str">
            <v>03C001G073_10</v>
          </cell>
          <cell r="D1024" t="str">
            <v>G073</v>
          </cell>
          <cell r="E1024" t="str">
            <v>REGULACION DEL DESARROLLO URBANO</v>
          </cell>
          <cell r="F1024" t="str">
            <v>Tramites en ventanilla de la Dirección de Registro de los Planes y Programas</v>
          </cell>
          <cell r="G1024">
            <v>0.21</v>
          </cell>
          <cell r="H1024">
            <v>0.46</v>
          </cell>
          <cell r="I1024">
            <v>0.68</v>
          </cell>
          <cell r="J1024">
            <v>1</v>
          </cell>
          <cell r="K1024">
            <v>0.55549999999999999</v>
          </cell>
        </row>
        <row r="1025">
          <cell r="B1025" t="str">
            <v>03C001_11</v>
          </cell>
          <cell r="C1025" t="str">
            <v>03C001M001_1</v>
          </cell>
          <cell r="D1025" t="str">
            <v>M001</v>
          </cell>
          <cell r="E1025" t="str">
            <v>ACTIVIDADES DE APOYO ADMINISTRATIVO</v>
          </cell>
          <cell r="F1025" t="str">
            <v>Adquisición de materiales, insumos y suministros para el desempeño de actividades administrativas</v>
          </cell>
          <cell r="G1025">
            <v>0.25</v>
          </cell>
          <cell r="H1025">
            <v>0.5</v>
          </cell>
          <cell r="I1025">
            <v>0.75</v>
          </cell>
          <cell r="J1025">
            <v>1</v>
          </cell>
          <cell r="K1025">
            <v>0.5</v>
          </cell>
        </row>
        <row r="1026">
          <cell r="B1026" t="str">
            <v>03C001_12</v>
          </cell>
          <cell r="C1026" t="str">
            <v>03C001M001_2</v>
          </cell>
          <cell r="D1026" t="str">
            <v>M001</v>
          </cell>
          <cell r="E1026" t="str">
            <v>ACTIVIDADES DE APOYO ADMINISTRATIVO</v>
          </cell>
          <cell r="F1026" t="str">
            <v>Pago de servicios generales, servicios profesionales, conservación y mantenimiento del inmueble</v>
          </cell>
          <cell r="G1026">
            <v>0.25</v>
          </cell>
          <cell r="H1026">
            <v>0.5</v>
          </cell>
          <cell r="I1026">
            <v>0.75</v>
          </cell>
          <cell r="J1026">
            <v>1</v>
          </cell>
          <cell r="K1026">
            <v>0.5</v>
          </cell>
        </row>
        <row r="1027">
          <cell r="B1027" t="str">
            <v>03C001_13</v>
          </cell>
          <cell r="C1027" t="str">
            <v>03C001M002_1</v>
          </cell>
          <cell r="D1027" t="str">
            <v>M002</v>
          </cell>
          <cell r="E1027" t="str">
            <v>PROVISIONES PARA CONTINGENCIAS</v>
          </cell>
          <cell r="F1027" t="str">
            <v>Juicios laborales y laudos atendidos</v>
          </cell>
          <cell r="G1027">
            <v>0</v>
          </cell>
          <cell r="H1027">
            <v>0.2</v>
          </cell>
          <cell r="I1027">
            <v>0.4</v>
          </cell>
          <cell r="J1027">
            <v>1</v>
          </cell>
          <cell r="K1027">
            <v>1</v>
          </cell>
        </row>
        <row r="1028">
          <cell r="B1028" t="str">
            <v>03C001_14</v>
          </cell>
          <cell r="C1028" t="str">
            <v>03C001N001_1</v>
          </cell>
          <cell r="D1028" t="str">
            <v>N001</v>
          </cell>
          <cell r="E1028" t="str">
            <v>CUMPLIMIENTO DE LOS PROGRAMAS DE PROTECCION CIVIL</v>
          </cell>
          <cell r="F1028" t="str">
            <v>Adquisición e instalación de equipo de protección civil</v>
          </cell>
          <cell r="G1028">
            <v>0.25</v>
          </cell>
          <cell r="H1028">
            <v>0.5</v>
          </cell>
          <cell r="I1028">
            <v>0.75</v>
          </cell>
          <cell r="J1028">
            <v>1</v>
          </cell>
          <cell r="K1028">
            <v>0.34</v>
          </cell>
        </row>
        <row r="1029">
          <cell r="B1029" t="str">
            <v>03C001_15</v>
          </cell>
          <cell r="C1029" t="str">
            <v>03C001N001_2</v>
          </cell>
          <cell r="D1029" t="str">
            <v>N001</v>
          </cell>
          <cell r="E1029" t="str">
            <v>CUMPLIMIENTO DE LOS PROGRAMAS DE PROTECCION CIVIL</v>
          </cell>
          <cell r="F1029" t="str">
            <v>Capacitación en materia de protección civil a servidores públicos</v>
          </cell>
          <cell r="G1029">
            <v>0.25</v>
          </cell>
          <cell r="H1029">
            <v>0.5</v>
          </cell>
          <cell r="I1029">
            <v>0.75</v>
          </cell>
          <cell r="J1029">
            <v>1</v>
          </cell>
          <cell r="K1029">
            <v>0.33</v>
          </cell>
        </row>
        <row r="1030">
          <cell r="B1030" t="str">
            <v>03C001_16</v>
          </cell>
          <cell r="C1030" t="str">
            <v>03C001N001_3</v>
          </cell>
          <cell r="D1030" t="str">
            <v>N001</v>
          </cell>
          <cell r="E1030" t="str">
            <v>CUMPLIMIENTO DE LOS PROGRAMAS DE PROTECCION CIVIL</v>
          </cell>
          <cell r="F1030" t="str">
            <v>Simulacros</v>
          </cell>
          <cell r="G1030">
            <v>0.25</v>
          </cell>
          <cell r="H1030">
            <v>0.5</v>
          </cell>
          <cell r="I1030">
            <v>0.75</v>
          </cell>
          <cell r="J1030">
            <v>1</v>
          </cell>
          <cell r="K1030">
            <v>0.33</v>
          </cell>
        </row>
        <row r="1031">
          <cell r="B1031" t="str">
            <v>03PDIV_1</v>
          </cell>
          <cell r="C1031" t="str">
            <v>03PDIVM001_1</v>
          </cell>
          <cell r="D1031" t="str">
            <v>M001</v>
          </cell>
          <cell r="E1031" t="str">
            <v>ACTIVIDADES DE APOYO ADMINISTRATIVO</v>
          </cell>
          <cell r="F1031" t="str">
            <v>Adquisición de materiales, insumos y suministros</v>
          </cell>
          <cell r="G1031">
            <v>0.25</v>
          </cell>
          <cell r="H1031">
            <v>0.5</v>
          </cell>
          <cell r="I1031">
            <v>0.75</v>
          </cell>
          <cell r="J1031">
            <v>1</v>
          </cell>
          <cell r="K1031">
            <v>0.5</v>
          </cell>
        </row>
        <row r="1032">
          <cell r="B1032" t="str">
            <v>03PDIV_2</v>
          </cell>
          <cell r="C1032" t="str">
            <v>03PDIVM001_2</v>
          </cell>
          <cell r="D1032" t="str">
            <v>M001</v>
          </cell>
          <cell r="E1032" t="str">
            <v>ACTIVIDADES DE APOYO ADMINISTRATIVO</v>
          </cell>
          <cell r="F1032" t="str">
            <v>Pagos de servicios generales, profesionales, conservación y mantenimiento del inmueble</v>
          </cell>
          <cell r="G1032">
            <v>0.25</v>
          </cell>
          <cell r="H1032">
            <v>0.5</v>
          </cell>
          <cell r="I1032">
            <v>0.75</v>
          </cell>
          <cell r="J1032">
            <v>1</v>
          </cell>
          <cell r="K1032">
            <v>0.5</v>
          </cell>
        </row>
        <row r="1033">
          <cell r="B1033" t="str">
            <v>03PDIV_3</v>
          </cell>
          <cell r="C1033" t="str">
            <v>03PDIVM002_1</v>
          </cell>
          <cell r="D1033" t="str">
            <v>M002</v>
          </cell>
          <cell r="E1033" t="str">
            <v>PROVISIONES PARA CONTINGENCIAS</v>
          </cell>
          <cell r="F1033" t="str">
            <v>Pago de juicios laborales (laudos)</v>
          </cell>
          <cell r="G1033">
            <v>0</v>
          </cell>
          <cell r="H1033">
            <v>0.2</v>
          </cell>
          <cell r="I1033">
            <v>0.4</v>
          </cell>
          <cell r="J1033">
            <v>1</v>
          </cell>
          <cell r="K1033">
            <v>1</v>
          </cell>
        </row>
        <row r="1034">
          <cell r="B1034" t="str">
            <v>03PDIV_4</v>
          </cell>
          <cell r="C1034" t="str">
            <v>03PDIVN001_1</v>
          </cell>
          <cell r="D1034" t="str">
            <v>N001</v>
          </cell>
          <cell r="E1034" t="str">
            <v>CUMPLIMIENTO DE LOS PROGRAMAS DE PROTECCION CIVIL</v>
          </cell>
          <cell r="F1034" t="str">
            <v>Adquisición e instalación de equipo de protección civil</v>
          </cell>
          <cell r="G1034">
            <v>0.25</v>
          </cell>
          <cell r="H1034">
            <v>0.5</v>
          </cell>
          <cell r="I1034">
            <v>0.75</v>
          </cell>
          <cell r="J1034">
            <v>1</v>
          </cell>
          <cell r="K1034">
            <v>0.34</v>
          </cell>
        </row>
        <row r="1035">
          <cell r="B1035" t="str">
            <v>03PDIV_5</v>
          </cell>
          <cell r="C1035" t="str">
            <v>03PDIVN001_2</v>
          </cell>
          <cell r="D1035" t="str">
            <v>N001</v>
          </cell>
          <cell r="E1035" t="str">
            <v>CUMPLIMIENTO DE LOS PROGRAMAS DE PROTECCION CIVIL</v>
          </cell>
          <cell r="F1035" t="str">
            <v>Capacitación en materia de protección civil a servidores públicos</v>
          </cell>
          <cell r="G1035">
            <v>0.25</v>
          </cell>
          <cell r="H1035">
            <v>0.5</v>
          </cell>
          <cell r="I1035">
            <v>0.75</v>
          </cell>
          <cell r="J1035">
            <v>1</v>
          </cell>
          <cell r="K1035">
            <v>0.33</v>
          </cell>
        </row>
        <row r="1036">
          <cell r="B1036" t="str">
            <v>03PDIV_6</v>
          </cell>
          <cell r="C1036" t="str">
            <v>03PDIVN001_3</v>
          </cell>
          <cell r="D1036" t="str">
            <v>N001</v>
          </cell>
          <cell r="E1036" t="str">
            <v>CUMPLIMIENTO DE LOS PROGRAMAS DE PROTECCION CIVIL</v>
          </cell>
          <cell r="F1036" t="str">
            <v>Simulacros</v>
          </cell>
          <cell r="G1036">
            <v>0.25</v>
          </cell>
          <cell r="H1036">
            <v>0.5</v>
          </cell>
          <cell r="I1036">
            <v>0.75</v>
          </cell>
          <cell r="J1036">
            <v>1</v>
          </cell>
          <cell r="K1036">
            <v>0.33</v>
          </cell>
        </row>
        <row r="1037">
          <cell r="B1037" t="str">
            <v>03PDIV_7</v>
          </cell>
          <cell r="C1037" t="str">
            <v>03PDIVS027_1</v>
          </cell>
          <cell r="D1037" t="str">
            <v>S027</v>
          </cell>
          <cell r="E1037" t="str">
            <v>MEJORAMIENTO DE LA VIVIENDA</v>
          </cell>
          <cell r="F1037" t="str">
            <v>Ayudas por Sustentabilidad entregadas</v>
          </cell>
          <cell r="G1037">
            <v>0.08</v>
          </cell>
          <cell r="H1037">
            <v>0.49</v>
          </cell>
          <cell r="I1037">
            <v>0.75</v>
          </cell>
          <cell r="J1037">
            <v>1</v>
          </cell>
          <cell r="K1037">
            <v>0.03</v>
          </cell>
        </row>
        <row r="1038">
          <cell r="B1038" t="str">
            <v>03PDIV_8</v>
          </cell>
          <cell r="C1038" t="str">
            <v>03PDIVS027_2</v>
          </cell>
          <cell r="D1038" t="str">
            <v>S027</v>
          </cell>
          <cell r="E1038" t="str">
            <v>MEJORAMIENTO DE LA VIVIENDA</v>
          </cell>
          <cell r="F1038" t="str">
            <v>Créditos para mejoramiento de vivienda entregados</v>
          </cell>
          <cell r="G1038">
            <v>0.08</v>
          </cell>
          <cell r="H1038">
            <v>0.49</v>
          </cell>
          <cell r="I1038">
            <v>0.75</v>
          </cell>
          <cell r="J1038">
            <v>1</v>
          </cell>
          <cell r="K1038">
            <v>0.97</v>
          </cell>
        </row>
        <row r="1039">
          <cell r="B1039" t="str">
            <v>03PDIV_9</v>
          </cell>
          <cell r="C1039" t="str">
            <v>03PDIVS061_1</v>
          </cell>
          <cell r="D1039" t="str">
            <v>S061</v>
          </cell>
          <cell r="E1039" t="str">
            <v>VIVIENDA EN CONJUNTO</v>
          </cell>
          <cell r="F1039" t="str">
            <v>Créditos para vivienda en conjunto entregados</v>
          </cell>
          <cell r="G1039">
            <v>0.1</v>
          </cell>
          <cell r="H1039">
            <v>0.41</v>
          </cell>
          <cell r="I1039">
            <v>0.68</v>
          </cell>
          <cell r="J1039">
            <v>1</v>
          </cell>
          <cell r="K1039">
            <v>0.6</v>
          </cell>
        </row>
        <row r="1040">
          <cell r="B1040" t="str">
            <v>03PDIV_10</v>
          </cell>
          <cell r="C1040" t="str">
            <v>03PDIVS061_2</v>
          </cell>
          <cell r="D1040" t="str">
            <v>S061</v>
          </cell>
          <cell r="E1040" t="str">
            <v>VIVIENDA EN CONJUNTO</v>
          </cell>
          <cell r="F1040" t="str">
            <v>Apoyos para pago de rentas, sustentabilidad y capacidad de pago</v>
          </cell>
          <cell r="G1040">
            <v>0.1</v>
          </cell>
          <cell r="H1040">
            <v>0.41</v>
          </cell>
          <cell r="I1040">
            <v>0.68</v>
          </cell>
          <cell r="J1040">
            <v>1</v>
          </cell>
          <cell r="K1040">
            <v>0.2</v>
          </cell>
        </row>
        <row r="1041">
          <cell r="B1041" t="str">
            <v>03PDIV_11</v>
          </cell>
          <cell r="C1041" t="str">
            <v>03PDIVS061_3</v>
          </cell>
          <cell r="D1041" t="str">
            <v>S061</v>
          </cell>
          <cell r="E1041" t="str">
            <v>VIVIENDA EN CONJUNTO</v>
          </cell>
          <cell r="F1041" t="str">
            <v>Adquisición de suelo</v>
          </cell>
          <cell r="G1041">
            <v>0.1</v>
          </cell>
          <cell r="H1041">
            <v>0.41</v>
          </cell>
          <cell r="I1041">
            <v>0.68</v>
          </cell>
          <cell r="J1041">
            <v>1</v>
          </cell>
          <cell r="K1041">
            <v>0.2</v>
          </cell>
        </row>
        <row r="1042">
          <cell r="B1042" t="str">
            <v>04C001_1</v>
          </cell>
          <cell r="C1042" t="str">
            <v>04C001F034_1</v>
          </cell>
          <cell r="D1042" t="str">
            <v>F034</v>
          </cell>
          <cell r="E1042" t="str">
            <v>FORTALECIMIENTO DE COMPETENCIAS EN ENERGIA SOLAR</v>
          </cell>
          <cell r="F1042" t="str">
            <v>Capacitación, evaluación y/o certificación en competencias en energía solar.</v>
          </cell>
          <cell r="G1042">
            <v>0.15</v>
          </cell>
          <cell r="H1042">
            <v>0.25</v>
          </cell>
          <cell r="I1042">
            <v>0.55000000000000004</v>
          </cell>
          <cell r="J1042">
            <v>1</v>
          </cell>
          <cell r="K1042">
            <v>0.2</v>
          </cell>
        </row>
        <row r="1043">
          <cell r="B1043" t="str">
            <v>04C001_2</v>
          </cell>
          <cell r="C1043" t="str">
            <v>04C001F034_2</v>
          </cell>
          <cell r="D1043" t="str">
            <v>F034</v>
          </cell>
          <cell r="E1043" t="str">
            <v>FORTALECIMIENTO DE COMPETENCIAS EN ENERGIA SOLAR</v>
          </cell>
          <cell r="F1043" t="str">
            <v>Instalación de energías renovables para el micro, pequeñas y medianas empresas de la Ciudad de México.</v>
          </cell>
          <cell r="G1043">
            <v>0.15</v>
          </cell>
          <cell r="H1043">
            <v>0.25</v>
          </cell>
          <cell r="I1043">
            <v>0.55000000000000004</v>
          </cell>
          <cell r="J1043">
            <v>1</v>
          </cell>
          <cell r="K1043">
            <v>0.2</v>
          </cell>
        </row>
        <row r="1044">
          <cell r="B1044" t="str">
            <v>04C001_3</v>
          </cell>
          <cell r="C1044" t="str">
            <v>04C001F034_3</v>
          </cell>
          <cell r="D1044" t="str">
            <v>F034</v>
          </cell>
          <cell r="E1044" t="str">
            <v>FORTALECIMIENTO DE COMPETENCIAS EN ENERGIA SOLAR</v>
          </cell>
          <cell r="F1044" t="str">
            <v>Instalación de 130 Sistemas Fotovoltaicos en Edificios Públicos del Gobierno de la Ciudad de México.</v>
          </cell>
          <cell r="G1044">
            <v>0.15</v>
          </cell>
          <cell r="H1044">
            <v>0.25</v>
          </cell>
          <cell r="I1044">
            <v>0.55000000000000004</v>
          </cell>
          <cell r="J1044">
            <v>1</v>
          </cell>
          <cell r="K1044">
            <v>0.2</v>
          </cell>
        </row>
        <row r="1045">
          <cell r="B1045" t="str">
            <v>04C001_4</v>
          </cell>
          <cell r="C1045" t="str">
            <v>04C001F034_4</v>
          </cell>
          <cell r="D1045" t="str">
            <v>F034</v>
          </cell>
          <cell r="E1045" t="str">
            <v>FORTALECIMIENTO DE COMPETENCIAS EN ENERGIA SOLAR</v>
          </cell>
          <cell r="F1045" t="str">
            <v>Realización de estudios de interconexión de la Central Fotovoltaica de la Central de Abasto.</v>
          </cell>
          <cell r="G1045">
            <v>0.15</v>
          </cell>
          <cell r="H1045">
            <v>0.25</v>
          </cell>
          <cell r="I1045">
            <v>0.55000000000000004</v>
          </cell>
          <cell r="J1045">
            <v>1</v>
          </cell>
          <cell r="K1045">
            <v>0.2</v>
          </cell>
        </row>
        <row r="1046">
          <cell r="B1046" t="str">
            <v>04C001_5</v>
          </cell>
          <cell r="C1046" t="str">
            <v>04C001F034_5</v>
          </cell>
          <cell r="D1046" t="str">
            <v>F034</v>
          </cell>
          <cell r="E1046" t="str">
            <v>FORTALECIMIENTO DE COMPETENCIAS EN ENERGIA SOLAR</v>
          </cell>
          <cell r="F1046" t="str">
            <v>Operación y supervisión de la Central Fotovoltaica en los techos de la Central de Abasto, con capacidad de 8 MWp</v>
          </cell>
          <cell r="G1046">
            <v>0.15</v>
          </cell>
          <cell r="H1046">
            <v>0.25</v>
          </cell>
          <cell r="I1046">
            <v>0.55000000000000004</v>
          </cell>
          <cell r="J1046">
            <v>1</v>
          </cell>
          <cell r="K1046">
            <v>0.2</v>
          </cell>
        </row>
        <row r="1047">
          <cell r="B1047" t="str">
            <v>04C001_6</v>
          </cell>
          <cell r="C1047" t="str">
            <v>04C001F036_1</v>
          </cell>
          <cell r="D1047" t="str">
            <v>F036</v>
          </cell>
          <cell r="E1047" t="str">
            <v>OPERACION Y FUNCIONAMIENTO DE LOS CANALES DE ABASTO DE LA CIUDAD DE MEXICO</v>
          </cell>
          <cell r="F1047" t="str">
            <v>Desarrollo de proyectos inversión, tecnológicos y de innovación para mejorar la infraestructura de los canales de abasto y distribución.</v>
          </cell>
          <cell r="G1047">
            <v>0.25</v>
          </cell>
          <cell r="H1047">
            <v>0.5</v>
          </cell>
          <cell r="I1047">
            <v>0.75</v>
          </cell>
          <cell r="J1047">
            <v>1</v>
          </cell>
          <cell r="K1047">
            <v>0.2</v>
          </cell>
        </row>
        <row r="1048">
          <cell r="B1048" t="str">
            <v>04C001_7</v>
          </cell>
          <cell r="C1048" t="str">
            <v>04C001F036_2</v>
          </cell>
          <cell r="D1048" t="str">
            <v>F036</v>
          </cell>
          <cell r="E1048" t="str">
            <v>OPERACION Y FUNCIONAMIENTO DE LOS CANALES DE ABASTO DE LA CIUDAD DE MEXICO</v>
          </cell>
          <cell r="F1048" t="str">
            <v>Actualización y aplicación de la normatividad para la Central de Abasto, mercados públicos, mercados sobre ruedas, concentraciones, tianguis, bazares y complementarios</v>
          </cell>
          <cell r="G1048">
            <v>0.25</v>
          </cell>
          <cell r="H1048">
            <v>0.5</v>
          </cell>
          <cell r="I1048">
            <v>0.75</v>
          </cell>
          <cell r="J1048">
            <v>1</v>
          </cell>
          <cell r="K1048">
            <v>0.2</v>
          </cell>
        </row>
        <row r="1049">
          <cell r="B1049" t="str">
            <v>04C001_8</v>
          </cell>
          <cell r="C1049" t="str">
            <v>04C001F036_3</v>
          </cell>
          <cell r="D1049" t="str">
            <v>F036</v>
          </cell>
          <cell r="E1049" t="str">
            <v>OPERACION Y FUNCIONAMIENTO DE LOS CANALES DE ABASTO DE LA CIUDAD DE MEXICO</v>
          </cell>
          <cell r="F1049" t="str">
            <v>Capacitación para locatarios y oferentes de los canales de abasto</v>
          </cell>
          <cell r="G1049">
            <v>0.25</v>
          </cell>
          <cell r="H1049">
            <v>0.5</v>
          </cell>
          <cell r="I1049">
            <v>0.75</v>
          </cell>
          <cell r="J1049">
            <v>1</v>
          </cell>
          <cell r="K1049">
            <v>0.2</v>
          </cell>
        </row>
        <row r="1050">
          <cell r="B1050" t="str">
            <v>04C001_9</v>
          </cell>
          <cell r="C1050" t="str">
            <v>04C001F036_4</v>
          </cell>
          <cell r="D1050" t="str">
            <v>F036</v>
          </cell>
          <cell r="E1050" t="str">
            <v>OPERACION Y FUNCIONAMIENTO DE LOS CANALES DE ABASTO DE LA CIUDAD DE MEXICO</v>
          </cell>
          <cell r="F1050" t="str">
            <v>Promoción de los canales de abasto</v>
          </cell>
          <cell r="G1050">
            <v>0.25</v>
          </cell>
          <cell r="H1050">
            <v>0.5</v>
          </cell>
          <cell r="I1050">
            <v>0.75</v>
          </cell>
          <cell r="J1050">
            <v>1</v>
          </cell>
          <cell r="K1050">
            <v>0.2</v>
          </cell>
        </row>
        <row r="1051">
          <cell r="B1051" t="str">
            <v>04C001_10</v>
          </cell>
          <cell r="C1051" t="str">
            <v>04C001F036_5</v>
          </cell>
          <cell r="D1051" t="str">
            <v>F036</v>
          </cell>
          <cell r="E1051" t="str">
            <v>OPERACION Y FUNCIONAMIENTO DE LOS CANALES DE ABASTO DE LA CIUDAD DE MEXICO</v>
          </cell>
          <cell r="F1051" t="str">
            <v>Elaboración de Diagnósticos para evaluar la infraestructura de los inmuebles públicos de los canales de abasto y distribución.</v>
          </cell>
          <cell r="G1051">
            <v>0.25</v>
          </cell>
          <cell r="H1051">
            <v>0.5</v>
          </cell>
          <cell r="I1051">
            <v>0.75</v>
          </cell>
          <cell r="J1051">
            <v>1</v>
          </cell>
          <cell r="K1051">
            <v>0.2</v>
          </cell>
        </row>
        <row r="1052">
          <cell r="B1052" t="str">
            <v>04C001_11</v>
          </cell>
          <cell r="C1052" t="str">
            <v>04C001G074_1</v>
          </cell>
          <cell r="D1052" t="str">
            <v>G074</v>
          </cell>
          <cell r="E1052" t="str">
            <v>REGULACION Y DESARROLLO DEL SECTOR INDUSTRIAL, COMERCIAL Y DE SERVICIO</v>
          </cell>
          <cell r="F1052" t="str">
            <v>Elaboración de Estudios de coyuntura económica</v>
          </cell>
          <cell r="G1052">
            <v>0.25</v>
          </cell>
          <cell r="H1052">
            <v>0.5</v>
          </cell>
          <cell r="I1052">
            <v>0.75</v>
          </cell>
          <cell r="J1052">
            <v>1</v>
          </cell>
          <cell r="K1052">
            <v>0.34</v>
          </cell>
        </row>
        <row r="1053">
          <cell r="B1053" t="str">
            <v>04C001_12</v>
          </cell>
          <cell r="C1053" t="str">
            <v>04C001G074_2</v>
          </cell>
          <cell r="D1053" t="str">
            <v>G074</v>
          </cell>
          <cell r="E1053" t="str">
            <v>REGULACION Y DESARROLLO DEL SECTOR INDUSTRIAL, COMERCIAL Y DE SERVICIO</v>
          </cell>
          <cell r="F1053" t="str">
            <v>Asesorías brindadas para aperturar, mejorar e invertir a unidades económicas por medio de la Oficina Virtual de Información Económica</v>
          </cell>
          <cell r="G1053">
            <v>0.25</v>
          </cell>
          <cell r="H1053">
            <v>0.5</v>
          </cell>
          <cell r="I1053">
            <v>0.75</v>
          </cell>
          <cell r="J1053">
            <v>1</v>
          </cell>
          <cell r="K1053">
            <v>0.33</v>
          </cell>
        </row>
        <row r="1054">
          <cell r="B1054" t="str">
            <v>04C001_13</v>
          </cell>
          <cell r="C1054" t="str">
            <v>04C001G074_3</v>
          </cell>
          <cell r="D1054" t="str">
            <v>G074</v>
          </cell>
          <cell r="E1054" t="str">
            <v>REGULACION Y DESARROLLO DEL SECTOR INDUSTRIAL, COMERCIAL Y DE SERVICIO</v>
          </cell>
          <cell r="F1054" t="str">
            <v>Regularización y registro de los establecimientos mercantiles en la plataforma digital SIAPEM.</v>
          </cell>
          <cell r="G1054">
            <v>0.25</v>
          </cell>
          <cell r="H1054">
            <v>0.5</v>
          </cell>
          <cell r="I1054">
            <v>0.75</v>
          </cell>
          <cell r="J1054">
            <v>1</v>
          </cell>
          <cell r="K1054">
            <v>0.33</v>
          </cell>
        </row>
        <row r="1055">
          <cell r="B1055" t="str">
            <v>04C001_14</v>
          </cell>
          <cell r="C1055" t="str">
            <v>04C001M001_1</v>
          </cell>
          <cell r="D1055" t="str">
            <v>M001</v>
          </cell>
          <cell r="E1055" t="str">
            <v>ACTIVIDADES DE APOYO ADMINISTRATIVO</v>
          </cell>
          <cell r="F1055" t="str">
            <v>Adquisición de bienes y servicios.</v>
          </cell>
          <cell r="G1055">
            <v>0.6</v>
          </cell>
          <cell r="H1055">
            <v>0.8</v>
          </cell>
          <cell r="I1055">
            <v>0.9</v>
          </cell>
          <cell r="J1055">
            <v>1</v>
          </cell>
          <cell r="K1055">
            <v>1</v>
          </cell>
        </row>
        <row r="1056">
          <cell r="B1056" t="str">
            <v>04C001_15</v>
          </cell>
          <cell r="C1056" t="str">
            <v>04C001M002_1</v>
          </cell>
          <cell r="D1056" t="str">
            <v>M002</v>
          </cell>
          <cell r="E1056" t="str">
            <v>PROVISIONES PARA CONTINGENCIAS</v>
          </cell>
          <cell r="F1056" t="str">
            <v>Pago de laudos instaurados en contra de la Secretaria</v>
          </cell>
          <cell r="G1056">
            <v>0</v>
          </cell>
          <cell r="H1056">
            <v>0.1</v>
          </cell>
          <cell r="I1056">
            <v>0.6</v>
          </cell>
          <cell r="J1056">
            <v>1</v>
          </cell>
          <cell r="K1056">
            <v>1</v>
          </cell>
        </row>
        <row r="1057">
          <cell r="B1057" t="str">
            <v>04C001_16</v>
          </cell>
          <cell r="C1057" t="str">
            <v>04C001N001_1</v>
          </cell>
          <cell r="D1057" t="str">
            <v>N001</v>
          </cell>
          <cell r="E1057" t="str">
            <v>CUMPLIMIENTO DE LOS PROGRAMAS DE PROTECCION CIVIL</v>
          </cell>
          <cell r="F1057" t="str">
            <v>Llevar acabo 4 sesiones de capacitación para los integrantes de las Brigadas Internas de Protección Civil en temas de Gestión Integral de Riesgo de Desastres.</v>
          </cell>
          <cell r="G1057">
            <v>0.2</v>
          </cell>
          <cell r="H1057">
            <v>0.6</v>
          </cell>
          <cell r="I1057">
            <v>0.8</v>
          </cell>
          <cell r="J1057">
            <v>1</v>
          </cell>
          <cell r="K1057">
            <v>0.4</v>
          </cell>
        </row>
        <row r="1058">
          <cell r="B1058" t="str">
            <v>04C001_17</v>
          </cell>
          <cell r="C1058" t="str">
            <v>04C001N001_2</v>
          </cell>
          <cell r="D1058" t="str">
            <v>N001</v>
          </cell>
          <cell r="E1058" t="str">
            <v>CUMPLIMIENTO DE LOS PROGRAMAS DE PROTECCION CIVIL</v>
          </cell>
          <cell r="F1058" t="str">
            <v>Llevar acabo 4 Simulacros en cumplimientos a la Ley de Gestión Integral de Riesgos y Protección Civil y su Reglamento.</v>
          </cell>
          <cell r="G1058">
            <v>0.2</v>
          </cell>
          <cell r="H1058">
            <v>0.6</v>
          </cell>
          <cell r="I1058">
            <v>0.8</v>
          </cell>
          <cell r="J1058">
            <v>1</v>
          </cell>
          <cell r="K1058">
            <v>0.4</v>
          </cell>
        </row>
        <row r="1059">
          <cell r="B1059" t="str">
            <v>04C001_18</v>
          </cell>
          <cell r="C1059" t="str">
            <v>04C001N001_3</v>
          </cell>
          <cell r="D1059" t="str">
            <v>N001</v>
          </cell>
          <cell r="E1059" t="str">
            <v>CUMPLIMIENTO DE LOS PROGRAMAS DE PROTECCION CIVIL</v>
          </cell>
          <cell r="F1059" t="str">
            <v>Llevar a cabo 1 verificación anual de la vigencia del Programa Interno de Protección Civil.</v>
          </cell>
          <cell r="G1059">
            <v>0.2</v>
          </cell>
          <cell r="H1059">
            <v>0.6</v>
          </cell>
          <cell r="I1059">
            <v>0.8</v>
          </cell>
          <cell r="J1059">
            <v>1</v>
          </cell>
          <cell r="K1059">
            <v>0.2</v>
          </cell>
        </row>
        <row r="1060">
          <cell r="B1060" t="str">
            <v>04C001_19</v>
          </cell>
          <cell r="C1060" t="str">
            <v>04C001P016_1</v>
          </cell>
          <cell r="D1060" t="str">
            <v>P016</v>
          </cell>
          <cell r="E1060" t="str">
            <v>DISEÑO E INSTRUMENTACION DE ACCIONES EN MATERIA DE COMPETITIVIDAD, EMPRENDIMIENTO, COMPETENCIA Y POLITICA REGULATORIA</v>
          </cell>
          <cell r="F1060" t="str">
            <v>Capacitación y asesorías a MIPyMES que realizaron registro para asistir a los cursos otorgados.</v>
          </cell>
          <cell r="G1060">
            <v>0.2</v>
          </cell>
          <cell r="H1060">
            <v>0.4</v>
          </cell>
          <cell r="I1060">
            <v>0.6</v>
          </cell>
          <cell r="J1060">
            <v>1</v>
          </cell>
          <cell r="K1060">
            <v>0.25</v>
          </cell>
        </row>
        <row r="1061">
          <cell r="B1061" t="str">
            <v>04C001_20</v>
          </cell>
          <cell r="C1061" t="str">
            <v>04C001P016_2</v>
          </cell>
          <cell r="D1061" t="str">
            <v>P016</v>
          </cell>
          <cell r="E1061" t="str">
            <v>DISEÑO E INSTRUMENTACION DE ACCIONES EN MATERIA DE COMPETITIVIDAD, EMPRENDIMIENTO, COMPETENCIA Y POLITICA REGULATORIA</v>
          </cell>
          <cell r="F1061" t="str">
            <v>Vinculación entre MIPyMES y compradores.</v>
          </cell>
          <cell r="G1061">
            <v>0.2</v>
          </cell>
          <cell r="H1061">
            <v>0.4</v>
          </cell>
          <cell r="I1061">
            <v>0.6</v>
          </cell>
          <cell r="J1061">
            <v>1</v>
          </cell>
          <cell r="K1061">
            <v>0.25</v>
          </cell>
        </row>
        <row r="1062">
          <cell r="B1062" t="str">
            <v>04C001_21</v>
          </cell>
          <cell r="C1062" t="str">
            <v>04C001P016_3</v>
          </cell>
          <cell r="D1062" t="str">
            <v>P016</v>
          </cell>
          <cell r="E1062" t="str">
            <v>DISEÑO E INSTRUMENTACION DE ACCIONES EN MATERIA DE COMPETITIVIDAD, EMPRENDIMIENTO, COMPETENCIA Y POLITICA REGULATORIA</v>
          </cell>
          <cell r="F1062" t="str">
            <v>Vincular a las MIPyMES de la Ciudad de México a programas o esquemas de financiamiento.</v>
          </cell>
          <cell r="G1062">
            <v>0.2</v>
          </cell>
          <cell r="H1062">
            <v>0.4</v>
          </cell>
          <cell r="I1062">
            <v>0.6</v>
          </cell>
          <cell r="J1062">
            <v>1</v>
          </cell>
          <cell r="K1062">
            <v>0.25</v>
          </cell>
        </row>
        <row r="1063">
          <cell r="B1063" t="str">
            <v>04C001_22</v>
          </cell>
          <cell r="C1063" t="str">
            <v>04C001P016_4</v>
          </cell>
          <cell r="D1063" t="str">
            <v>P016</v>
          </cell>
          <cell r="E1063" t="str">
            <v>DISEÑO E INSTRUMENTACION DE ACCIONES EN MATERIA DE COMPETITIVIDAD, EMPRENDIMIENTO, COMPETENCIA Y POLITICA REGULATORIA</v>
          </cell>
          <cell r="F1063" t="str">
            <v>Seguimiento de precios a la canasta básica</v>
          </cell>
          <cell r="G1063">
            <v>0.2</v>
          </cell>
          <cell r="H1063">
            <v>0.4</v>
          </cell>
          <cell r="I1063">
            <v>0.6</v>
          </cell>
          <cell r="J1063">
            <v>1</v>
          </cell>
          <cell r="K1063">
            <v>0.25</v>
          </cell>
        </row>
        <row r="1064">
          <cell r="B1064" t="str">
            <v>04P0DE_1</v>
          </cell>
          <cell r="C1064" t="str">
            <v>04P0DER001_1</v>
          </cell>
          <cell r="D1064" t="str">
            <v>R001</v>
          </cell>
          <cell r="E1064" t="str">
            <v>SEGUIMIENTO A RECUPERACION DE CARTERA</v>
          </cell>
          <cell r="F1064" t="str">
            <v>Escrituración de unidades privativas liquidadas.</v>
          </cell>
          <cell r="G1064">
            <v>7.4999999999999997E-2</v>
          </cell>
          <cell r="H1064">
            <v>0.15</v>
          </cell>
          <cell r="I1064">
            <v>0.22500000000000001</v>
          </cell>
          <cell r="J1064">
            <v>0.3</v>
          </cell>
          <cell r="K1064">
            <v>0.25</v>
          </cell>
        </row>
        <row r="1065">
          <cell r="B1065" t="str">
            <v>04P0DE_2</v>
          </cell>
          <cell r="C1065" t="str">
            <v>04P0DER001_2</v>
          </cell>
          <cell r="D1065" t="str">
            <v>R001</v>
          </cell>
          <cell r="E1065" t="str">
            <v>SEGUIMIENTO A RECUPERACION DE CARTERA</v>
          </cell>
          <cell r="F1065" t="str">
            <v>Recuperación de cartera.</v>
          </cell>
          <cell r="G1065">
            <v>7.4999999999999997E-2</v>
          </cell>
          <cell r="H1065">
            <v>0.15</v>
          </cell>
          <cell r="I1065">
            <v>0.22500000000000001</v>
          </cell>
          <cell r="J1065">
            <v>0.3</v>
          </cell>
          <cell r="K1065">
            <v>0.25</v>
          </cell>
        </row>
        <row r="1066">
          <cell r="B1066" t="str">
            <v>04P0DE_3</v>
          </cell>
          <cell r="C1066" t="str">
            <v>04P0DER001_3</v>
          </cell>
          <cell r="D1066" t="str">
            <v>R001</v>
          </cell>
          <cell r="E1066" t="str">
            <v>SEGUIMIENTO A RECUPERACION DE CARTERA</v>
          </cell>
          <cell r="F1066" t="str">
            <v>Venta de unidades privativas disponibles.</v>
          </cell>
          <cell r="G1066">
            <v>7.4999999999999997E-2</v>
          </cell>
          <cell r="H1066">
            <v>0.15</v>
          </cell>
          <cell r="I1066">
            <v>0.22500000000000001</v>
          </cell>
          <cell r="J1066">
            <v>0.3</v>
          </cell>
          <cell r="K1066">
            <v>0.25</v>
          </cell>
        </row>
        <row r="1067">
          <cell r="B1067" t="str">
            <v>04P0DE_4</v>
          </cell>
          <cell r="C1067" t="str">
            <v>04P0DER001_4</v>
          </cell>
          <cell r="D1067" t="str">
            <v>R001</v>
          </cell>
          <cell r="E1067" t="str">
            <v>SEGUIMIENTO A RECUPERACION DE CARTERA</v>
          </cell>
          <cell r="F1067" t="str">
            <v>Recuperación de unidades privativas invadidas</v>
          </cell>
          <cell r="G1067">
            <v>7.4999999999999997E-2</v>
          </cell>
          <cell r="H1067">
            <v>0.15</v>
          </cell>
          <cell r="I1067">
            <v>0.22500000000000001</v>
          </cell>
          <cell r="J1067">
            <v>0.3</v>
          </cell>
          <cell r="K1067">
            <v>0.25</v>
          </cell>
        </row>
        <row r="1068">
          <cell r="B1068" t="str">
            <v>04P0DS_1</v>
          </cell>
          <cell r="C1068" t="str">
            <v>04P0DSF006_1</v>
          </cell>
          <cell r="D1068" t="str">
            <v>F006</v>
          </cell>
          <cell r="E1068" t="str">
            <v>FINANCIAMIENTO A MICROCREDITOS PARA EL AUTOEMPLEO, ATENCION A LAS MEDIANAS Y PEQUEÑAS EMPRESAS Y COMERCIALIZACION DE PRODUCTOS RURALES</v>
          </cell>
          <cell r="F1068" t="str">
            <v>Realización de Estrategias del Programa de Financiamiento (Jornadas de capacitación para el acceso a financiamiento, acercar los servicios financieros a la población objetivo y coordinar los módulos en oficinas centrales y en las Alcaldías para el otorgamientos de créditos)</v>
          </cell>
          <cell r="G1068">
            <v>0.25</v>
          </cell>
          <cell r="H1068">
            <v>0.5</v>
          </cell>
          <cell r="I1068">
            <v>0.75</v>
          </cell>
          <cell r="J1068">
            <v>1</v>
          </cell>
          <cell r="K1068">
            <v>0.2</v>
          </cell>
        </row>
        <row r="1069">
          <cell r="B1069" t="str">
            <v>04P0DS_2</v>
          </cell>
          <cell r="C1069" t="str">
            <v>04P0DSF006_2</v>
          </cell>
          <cell r="D1069" t="str">
            <v>F006</v>
          </cell>
          <cell r="E1069" t="str">
            <v>FINANCIAMIENTO A MICROCREDITOS PARA EL AUTOEMPLEO, ATENCION A LAS MEDIANAS Y PEQUEÑAS EMPRESAS Y COMERCIALIZACION DE PRODUCTOS RURALES</v>
          </cell>
          <cell r="F1069" t="str">
            <v>Jornadas de capacitación para el acceso a financiamientos.</v>
          </cell>
          <cell r="G1069">
            <v>0.25</v>
          </cell>
          <cell r="H1069">
            <v>0.5</v>
          </cell>
          <cell r="I1069">
            <v>0.75</v>
          </cell>
          <cell r="J1069">
            <v>1</v>
          </cell>
          <cell r="K1069">
            <v>0.2</v>
          </cell>
        </row>
        <row r="1070">
          <cell r="B1070" t="str">
            <v>04P0DS_3</v>
          </cell>
          <cell r="C1070" t="str">
            <v>04P0DSF006_3</v>
          </cell>
          <cell r="D1070" t="str">
            <v>F006</v>
          </cell>
          <cell r="E1070" t="str">
            <v>FINANCIAMIENTO A MICROCREDITOS PARA EL AUTOEMPLEO, ATENCION A LAS MEDIANAS Y PEQUEÑAS EMPRESAS Y COMERCIALIZACION DE PRODUCTOS RURALES</v>
          </cell>
          <cell r="F1070" t="str">
            <v>Otorgamiento de apoyos y créditos económicos</v>
          </cell>
          <cell r="G1070">
            <v>0.25</v>
          </cell>
          <cell r="H1070">
            <v>0.5</v>
          </cell>
          <cell r="I1070">
            <v>0.75</v>
          </cell>
          <cell r="J1070">
            <v>1</v>
          </cell>
          <cell r="K1070">
            <v>0.2</v>
          </cell>
        </row>
        <row r="1071">
          <cell r="B1071" t="str">
            <v>04P0DS_4</v>
          </cell>
          <cell r="C1071" t="str">
            <v>04P0DSF006_4</v>
          </cell>
          <cell r="D1071" t="str">
            <v>F006</v>
          </cell>
          <cell r="E1071" t="str">
            <v>FINANCIAMIENTO A MICROCREDITOS PARA EL AUTOEMPLEO, ATENCION A LAS MEDIANAS Y PEQUEÑAS EMPRESAS Y COMERCIALIZACION DE PRODUCTOS RURALES</v>
          </cell>
          <cell r="F1071" t="str">
            <v>Coordinar el proceso de otorgamiento del crédito en todas sus etapas: recepción de solicitudes, integración de expedientes, evaluación, dictaminación, presentación y formalización del crédito.</v>
          </cell>
          <cell r="G1071">
            <v>0.25</v>
          </cell>
          <cell r="H1071">
            <v>0.5</v>
          </cell>
          <cell r="I1071">
            <v>0.75</v>
          </cell>
          <cell r="J1071">
            <v>1</v>
          </cell>
          <cell r="K1071">
            <v>0.2</v>
          </cell>
        </row>
        <row r="1072">
          <cell r="B1072" t="str">
            <v>04P0DS_5</v>
          </cell>
          <cell r="C1072" t="str">
            <v>04P0DSF006_5</v>
          </cell>
          <cell r="D1072" t="str">
            <v>F006</v>
          </cell>
          <cell r="E1072" t="str">
            <v>FINANCIAMIENTO A MICROCREDITOS PARA EL AUTOEMPLEO, ATENCION A LAS MEDIANAS Y PEQUEÑAS EMPRESAS Y COMERCIALIZACION DE PRODUCTOS RURALES</v>
          </cell>
          <cell r="F1072" t="str">
            <v>Acciones de recuperación de créditos</v>
          </cell>
          <cell r="G1072">
            <v>0.25</v>
          </cell>
          <cell r="H1072">
            <v>0.5</v>
          </cell>
          <cell r="I1072">
            <v>0.75</v>
          </cell>
          <cell r="J1072">
            <v>1</v>
          </cell>
          <cell r="K1072">
            <v>0.2</v>
          </cell>
        </row>
        <row r="1073">
          <cell r="B1073" t="str">
            <v>04P0DS_6</v>
          </cell>
          <cell r="C1073" t="str">
            <v>04P0DSM001_1</v>
          </cell>
          <cell r="D1073" t="str">
            <v>M001</v>
          </cell>
          <cell r="E1073" t="str">
            <v>ACTIVIDADES DE APOYO ADMINISTRATIVO</v>
          </cell>
          <cell r="F1073" t="str">
            <v>Adquisición de bienes y servicios.</v>
          </cell>
          <cell r="G1073">
            <v>0.2</v>
          </cell>
          <cell r="H1073">
            <v>0.4</v>
          </cell>
          <cell r="I1073">
            <v>0.4</v>
          </cell>
          <cell r="J1073">
            <v>1</v>
          </cell>
          <cell r="K1073">
            <v>1</v>
          </cell>
        </row>
        <row r="1074">
          <cell r="B1074" t="str">
            <v>04P0DS_7</v>
          </cell>
          <cell r="C1074" t="str">
            <v>04P0DSM002_1</v>
          </cell>
          <cell r="D1074" t="str">
            <v>M002</v>
          </cell>
          <cell r="E1074" t="str">
            <v>PROVISIONES PARA CONTINGENCIAS</v>
          </cell>
          <cell r="F1074" t="str">
            <v>Pago de laudos instaurados en contra del fondo</v>
          </cell>
          <cell r="G1074">
            <v>0</v>
          </cell>
          <cell r="H1074">
            <v>0.1</v>
          </cell>
          <cell r="I1074">
            <v>0.6</v>
          </cell>
          <cell r="J1074">
            <v>1</v>
          </cell>
          <cell r="K1074">
            <v>1</v>
          </cell>
        </row>
        <row r="1075">
          <cell r="B1075" t="str">
            <v>04P0DS_8</v>
          </cell>
          <cell r="C1075" t="str">
            <v>04P0DSN001_1</v>
          </cell>
          <cell r="D1075" t="str">
            <v>N001</v>
          </cell>
          <cell r="E1075" t="str">
            <v>CUMPLIMIENTO DE LOS PROGRAMAS DE PROTECCION CIVIL</v>
          </cell>
          <cell r="F1075" t="str">
            <v>Instalaciones alineadas con el Plan de Protección Civil</v>
          </cell>
          <cell r="G1075">
            <v>0.25</v>
          </cell>
          <cell r="H1075">
            <v>0.25</v>
          </cell>
          <cell r="I1075">
            <v>0.5</v>
          </cell>
          <cell r="J1075">
            <v>1</v>
          </cell>
          <cell r="K1075">
            <v>0.25</v>
          </cell>
        </row>
        <row r="1076">
          <cell r="B1076" t="str">
            <v>04P0DS_9</v>
          </cell>
          <cell r="C1076" t="str">
            <v>04P0DSN001_2</v>
          </cell>
          <cell r="D1076" t="str">
            <v>N001</v>
          </cell>
          <cell r="E1076" t="str">
            <v>CUMPLIMIENTO DE LOS PROGRAMAS DE PROTECCION CIVIL</v>
          </cell>
          <cell r="F1076" t="str">
            <v>Capacitación en materia de Protección Civil</v>
          </cell>
          <cell r="G1076">
            <v>0.25</v>
          </cell>
          <cell r="H1076">
            <v>0.25</v>
          </cell>
          <cell r="I1076">
            <v>0.5</v>
          </cell>
          <cell r="J1076">
            <v>1</v>
          </cell>
          <cell r="K1076">
            <v>0.75</v>
          </cell>
        </row>
        <row r="1077">
          <cell r="B1077" t="str">
            <v>05C001_1</v>
          </cell>
          <cell r="C1077" t="str">
            <v>05C001F005_1</v>
          </cell>
          <cell r="D1077" t="str">
            <v>F005</v>
          </cell>
          <cell r="E1077" t="str">
            <v>DESARROLLO Y PROMOCION DE PRODUCTOS Y PROYECTOS TURISTICOS SUSTENTABLES</v>
          </cell>
          <cell r="F1077" t="str">
            <v>Promoción y difusión turística de la Ciudad de México</v>
          </cell>
          <cell r="G1077">
            <v>0.17</v>
          </cell>
          <cell r="H1077">
            <v>0.43</v>
          </cell>
          <cell r="I1077">
            <v>0.7</v>
          </cell>
          <cell r="J1077">
            <v>1</v>
          </cell>
          <cell r="K1077">
            <v>0.125</v>
          </cell>
        </row>
        <row r="1078">
          <cell r="B1078" t="str">
            <v>05C001_2</v>
          </cell>
          <cell r="C1078" t="str">
            <v>05C001F005_2</v>
          </cell>
          <cell r="D1078" t="str">
            <v>F005</v>
          </cell>
          <cell r="E1078" t="str">
            <v>DESARROLLO Y PROMOCION DE PRODUCTOS Y PROYECTOS TURISTICOS SUSTENTABLES</v>
          </cell>
          <cell r="F1078" t="str">
            <v>Fomento a Mipymes, cooperativas y emprendedores turísticos</v>
          </cell>
          <cell r="G1078">
            <v>0.17</v>
          </cell>
          <cell r="H1078">
            <v>0.43</v>
          </cell>
          <cell r="I1078">
            <v>0.7</v>
          </cell>
          <cell r="J1078">
            <v>1</v>
          </cell>
          <cell r="K1078">
            <v>0.125</v>
          </cell>
        </row>
        <row r="1079">
          <cell r="B1079" t="str">
            <v>05C001_3</v>
          </cell>
          <cell r="C1079" t="str">
            <v>05C001F005_3</v>
          </cell>
          <cell r="D1079" t="str">
            <v>F005</v>
          </cell>
          <cell r="E1079" t="str">
            <v>DESARROLLO Y PROMOCION DE PRODUCTOS Y PROYECTOS TURISTICOS SUSTENTABLES</v>
          </cell>
          <cell r="F1079" t="str">
            <v>Seguimiento de informes de indicadores del sector</v>
          </cell>
          <cell r="G1079">
            <v>0.17</v>
          </cell>
          <cell r="H1079">
            <v>0.43</v>
          </cell>
          <cell r="I1079">
            <v>0.7</v>
          </cell>
          <cell r="J1079">
            <v>1</v>
          </cell>
          <cell r="K1079">
            <v>0.125</v>
          </cell>
        </row>
        <row r="1080">
          <cell r="B1080" t="str">
            <v>05C001_4</v>
          </cell>
          <cell r="C1080" t="str">
            <v>05C001F005_4</v>
          </cell>
          <cell r="D1080" t="str">
            <v>F005</v>
          </cell>
          <cell r="E1080" t="str">
            <v>DESARROLLO Y PROMOCION DE PRODUCTOS Y PROYECTOS TURISTICOS SUSTENTABLES</v>
          </cell>
          <cell r="F1080" t="str">
            <v>Servicios de atención turística</v>
          </cell>
          <cell r="G1080">
            <v>0.17</v>
          </cell>
          <cell r="H1080">
            <v>0.43</v>
          </cell>
          <cell r="I1080">
            <v>0.7</v>
          </cell>
          <cell r="J1080">
            <v>1</v>
          </cell>
          <cell r="K1080">
            <v>0.125</v>
          </cell>
        </row>
        <row r="1081">
          <cell r="B1081" t="str">
            <v>05C001_5</v>
          </cell>
          <cell r="C1081" t="str">
            <v>05C001F005_5</v>
          </cell>
          <cell r="D1081" t="str">
            <v>F005</v>
          </cell>
          <cell r="E1081" t="str">
            <v>DESARROLLO Y PROMOCION DE PRODUCTOS Y PROYECTOS TURISTICOS SUSTENTABLES</v>
          </cell>
          <cell r="F1081" t="str">
            <v>Creación de proyectos turísticos con instituciones públicas y privadas</v>
          </cell>
          <cell r="G1081">
            <v>0.17</v>
          </cell>
          <cell r="H1081">
            <v>0.43</v>
          </cell>
          <cell r="I1081">
            <v>0.7</v>
          </cell>
          <cell r="J1081">
            <v>1</v>
          </cell>
          <cell r="K1081">
            <v>0.125</v>
          </cell>
        </row>
        <row r="1082">
          <cell r="B1082" t="str">
            <v>05C001_6</v>
          </cell>
          <cell r="C1082" t="str">
            <v>05C001F005_6</v>
          </cell>
          <cell r="D1082" t="str">
            <v>F005</v>
          </cell>
          <cell r="E1082" t="str">
            <v>DESARROLLO Y PROMOCION DE PRODUCTOS Y PROYECTOS TURISTICOS SUSTENTABLES</v>
          </cell>
          <cell r="F1082" t="str">
            <v>Festivales y eventos turísticos</v>
          </cell>
          <cell r="G1082">
            <v>0.17</v>
          </cell>
          <cell r="H1082">
            <v>0.43</v>
          </cell>
          <cell r="I1082">
            <v>0.7</v>
          </cell>
          <cell r="J1082">
            <v>1</v>
          </cell>
          <cell r="K1082">
            <v>0.125</v>
          </cell>
        </row>
        <row r="1083">
          <cell r="B1083" t="str">
            <v>05C001_7</v>
          </cell>
          <cell r="C1083" t="str">
            <v>05C001F005_7</v>
          </cell>
          <cell r="D1083" t="str">
            <v>F005</v>
          </cell>
          <cell r="E1083" t="str">
            <v>DESARROLLO Y PROMOCION DE PRODUCTOS Y PROYECTOS TURISTICOS SUSTENTABLES</v>
          </cell>
          <cell r="F1083" t="str">
            <v>Reactivación de rutas turísticas</v>
          </cell>
          <cell r="G1083">
            <v>0.17</v>
          </cell>
          <cell r="H1083">
            <v>0.43</v>
          </cell>
          <cell r="I1083">
            <v>0.7</v>
          </cell>
          <cell r="J1083">
            <v>1</v>
          </cell>
          <cell r="K1083">
            <v>0.125</v>
          </cell>
        </row>
        <row r="1084">
          <cell r="B1084" t="str">
            <v>05C001_8</v>
          </cell>
          <cell r="C1084" t="str">
            <v>05C001F005_8</v>
          </cell>
          <cell r="D1084" t="str">
            <v>F005</v>
          </cell>
          <cell r="E1084" t="str">
            <v>DESARROLLO Y PROMOCION DE PRODUCTOS Y PROYECTOS TURISTICOS SUSTENTABLES</v>
          </cell>
          <cell r="F1084" t="str">
            <v>Actualización y promoción del catálogo de artesanos</v>
          </cell>
          <cell r="G1084">
            <v>0.17</v>
          </cell>
          <cell r="H1084">
            <v>0.43</v>
          </cell>
          <cell r="I1084">
            <v>0.7</v>
          </cell>
          <cell r="J1084">
            <v>1</v>
          </cell>
          <cell r="K1084">
            <v>0.125</v>
          </cell>
        </row>
        <row r="1085">
          <cell r="B1085" t="str">
            <v>05C001_9</v>
          </cell>
          <cell r="C1085" t="str">
            <v>05C001M001_1</v>
          </cell>
          <cell r="D1085" t="str">
            <v>M001</v>
          </cell>
          <cell r="E1085" t="str">
            <v>ACTIVIDADES DE APOYO ADMINISTRATIVO</v>
          </cell>
          <cell r="F1085" t="str">
            <v>Adquisición de materiales, insumos y suministros</v>
          </cell>
          <cell r="G1085">
            <v>0.3</v>
          </cell>
          <cell r="H1085">
            <v>0.55000000000000004</v>
          </cell>
          <cell r="I1085">
            <v>0.8</v>
          </cell>
          <cell r="J1085">
            <v>1</v>
          </cell>
          <cell r="K1085">
            <v>0.5</v>
          </cell>
        </row>
        <row r="1086">
          <cell r="B1086" t="str">
            <v>05C001_10</v>
          </cell>
          <cell r="C1086" t="str">
            <v>05C001M001_2</v>
          </cell>
          <cell r="D1086" t="str">
            <v>M001</v>
          </cell>
          <cell r="E1086" t="str">
            <v>ACTIVIDADES DE APOYO ADMINISTRATIVO</v>
          </cell>
          <cell r="F1086" t="str">
            <v>Pagos de servicios generales, profesionales, conservación y mantenimiento del inmueble.</v>
          </cell>
          <cell r="G1086">
            <v>0.3</v>
          </cell>
          <cell r="H1086">
            <v>0.55000000000000004</v>
          </cell>
          <cell r="I1086">
            <v>0.8</v>
          </cell>
          <cell r="J1086">
            <v>1</v>
          </cell>
          <cell r="K1086">
            <v>0.5</v>
          </cell>
        </row>
        <row r="1087">
          <cell r="B1087" t="str">
            <v>05C001_11</v>
          </cell>
          <cell r="C1087" t="str">
            <v>05C001M002_1</v>
          </cell>
          <cell r="D1087" t="str">
            <v>M002</v>
          </cell>
          <cell r="E1087" t="str">
            <v>PROVISIONES PARA CONTINGENCIAS</v>
          </cell>
          <cell r="F1087" t="str">
            <v>Seguimiento de atención al pago de juicios laborales (laudos)</v>
          </cell>
          <cell r="G1087">
            <v>0</v>
          </cell>
          <cell r="H1087">
            <v>0.5</v>
          </cell>
          <cell r="I1087">
            <v>0.75</v>
          </cell>
          <cell r="J1087">
            <v>1</v>
          </cell>
          <cell r="K1087">
            <v>1</v>
          </cell>
        </row>
        <row r="1088">
          <cell r="B1088" t="str">
            <v>05C001_12</v>
          </cell>
          <cell r="C1088" t="str">
            <v>05C001N001_1</v>
          </cell>
          <cell r="D1088" t="str">
            <v>N001</v>
          </cell>
          <cell r="E1088" t="str">
            <v>CUMPLIMIENTO DE LOS PROGRAMAS DE PROTECCION CIVIL</v>
          </cell>
          <cell r="F1088" t="str">
            <v>Adquisición e instalación de equipo de protección civil</v>
          </cell>
          <cell r="G1088">
            <v>0.1</v>
          </cell>
          <cell r="H1088">
            <v>0.35</v>
          </cell>
          <cell r="I1088">
            <v>0.8</v>
          </cell>
          <cell r="J1088">
            <v>1</v>
          </cell>
          <cell r="K1088">
            <v>0.34</v>
          </cell>
        </row>
        <row r="1089">
          <cell r="B1089" t="str">
            <v>05C001_13</v>
          </cell>
          <cell r="C1089" t="str">
            <v>05C001N001_2</v>
          </cell>
          <cell r="D1089" t="str">
            <v>N001</v>
          </cell>
          <cell r="E1089" t="str">
            <v>CUMPLIMIENTO DE LOS PROGRAMAS DE PROTECCION CIVIL</v>
          </cell>
          <cell r="F1089" t="str">
            <v>Capacitación en materia de protección civil a servidores públicos</v>
          </cell>
          <cell r="G1089">
            <v>0.1</v>
          </cell>
          <cell r="H1089">
            <v>0.35</v>
          </cell>
          <cell r="I1089">
            <v>0.8</v>
          </cell>
          <cell r="J1089">
            <v>1</v>
          </cell>
          <cell r="K1089">
            <v>0.33</v>
          </cell>
        </row>
        <row r="1090">
          <cell r="B1090" t="str">
            <v>05C001_14</v>
          </cell>
          <cell r="C1090" t="str">
            <v>05C001N001_3</v>
          </cell>
          <cell r="D1090" t="str">
            <v>N001</v>
          </cell>
          <cell r="E1090" t="str">
            <v>CUMPLIMIENTO DE LOS PROGRAMAS DE PROTECCION CIVIL</v>
          </cell>
          <cell r="F1090" t="str">
            <v>Simulacros</v>
          </cell>
          <cell r="G1090">
            <v>0.1</v>
          </cell>
          <cell r="H1090">
            <v>0.35</v>
          </cell>
          <cell r="I1090">
            <v>0.8</v>
          </cell>
          <cell r="J1090">
            <v>1</v>
          </cell>
          <cell r="K1090">
            <v>0.33</v>
          </cell>
        </row>
        <row r="1091">
          <cell r="B1091" t="str">
            <v>05P0PT_1</v>
          </cell>
          <cell r="C1091" t="str">
            <v>05P0PTF022_1</v>
          </cell>
          <cell r="D1091" t="str">
            <v>F022</v>
          </cell>
          <cell r="E1091" t="str">
            <v>DESARROLLO, PROMOCION Y POSICIONAMIENTO DE LA CIUDAD DE MEXICO Y SU MARCA CDMX</v>
          </cell>
          <cell r="F1091" t="str">
            <v>Campañas de promoción de la Ciudad de México como destino turístico</v>
          </cell>
          <cell r="G1091">
            <v>0.25</v>
          </cell>
          <cell r="H1091">
            <v>0.5</v>
          </cell>
          <cell r="I1091">
            <v>0.75</v>
          </cell>
          <cell r="J1091">
            <v>1</v>
          </cell>
          <cell r="K1091">
            <v>0.5</v>
          </cell>
        </row>
        <row r="1092">
          <cell r="B1092" t="str">
            <v>05P0PT_2</v>
          </cell>
          <cell r="C1092" t="str">
            <v>05P0PTF022_2</v>
          </cell>
          <cell r="D1092" t="str">
            <v>F022</v>
          </cell>
          <cell r="E1092" t="str">
            <v>DESARROLLO, PROMOCION Y POSICIONAMIENTO DE LA CIUDAD DE MEXICO Y SU MARCA CDMX</v>
          </cell>
          <cell r="F1092" t="str">
            <v>Promoción de eventos turísticos con sede en la Ciudad de México</v>
          </cell>
          <cell r="G1092">
            <v>0.25</v>
          </cell>
          <cell r="H1092">
            <v>0.5</v>
          </cell>
          <cell r="I1092">
            <v>0.75</v>
          </cell>
          <cell r="J1092">
            <v>1</v>
          </cell>
          <cell r="K1092">
            <v>0.5</v>
          </cell>
        </row>
        <row r="1093">
          <cell r="B1093" t="str">
            <v>05P0PT_3</v>
          </cell>
          <cell r="C1093" t="str">
            <v>05P0PTM001_1</v>
          </cell>
          <cell r="D1093" t="str">
            <v>M001</v>
          </cell>
          <cell r="E1093" t="str">
            <v>ACTIVIDADES DE APOYO ADMINISTRATIVO</v>
          </cell>
          <cell r="F1093" t="str">
            <v>Adquisición de bienes e insumos requeridos</v>
          </cell>
          <cell r="G1093">
            <v>0.25</v>
          </cell>
          <cell r="H1093">
            <v>0.5</v>
          </cell>
          <cell r="I1093">
            <v>0.75</v>
          </cell>
          <cell r="J1093">
            <v>1</v>
          </cell>
          <cell r="K1093">
            <v>0.5</v>
          </cell>
        </row>
        <row r="1094">
          <cell r="B1094" t="str">
            <v>05P0PT_4</v>
          </cell>
          <cell r="C1094" t="str">
            <v>05P0PTM001_2</v>
          </cell>
          <cell r="D1094" t="str">
            <v>M001</v>
          </cell>
          <cell r="E1094" t="str">
            <v>ACTIVIDADES DE APOYO ADMINISTRATIVO</v>
          </cell>
          <cell r="F1094" t="str">
            <v>Pago de servicios generales, profesionales, conservación y mantenimiento</v>
          </cell>
          <cell r="G1094">
            <v>0.25</v>
          </cell>
          <cell r="H1094">
            <v>0.5</v>
          </cell>
          <cell r="I1094">
            <v>0.75</v>
          </cell>
          <cell r="J1094">
            <v>1</v>
          </cell>
          <cell r="K1094">
            <v>0.5</v>
          </cell>
        </row>
        <row r="1095">
          <cell r="B1095" t="str">
            <v>05P0PT_5</v>
          </cell>
          <cell r="C1095" t="str">
            <v>05P0PTM002_1</v>
          </cell>
          <cell r="D1095" t="str">
            <v>M002</v>
          </cell>
          <cell r="E1095" t="str">
            <v>PROVISIONES PARA CONTINGENCIAS</v>
          </cell>
          <cell r="F1095" t="str">
            <v>Pago de juicios laborales (laudos)</v>
          </cell>
          <cell r="G1095">
            <v>0.25</v>
          </cell>
          <cell r="H1095">
            <v>0.5</v>
          </cell>
          <cell r="I1095">
            <v>0.75</v>
          </cell>
          <cell r="J1095">
            <v>1</v>
          </cell>
          <cell r="K1095">
            <v>1</v>
          </cell>
        </row>
        <row r="1096">
          <cell r="B1096" t="str">
            <v>05P0PT_6</v>
          </cell>
          <cell r="C1096" t="str">
            <v>05P0PTN001_1</v>
          </cell>
          <cell r="D1096" t="str">
            <v>N001</v>
          </cell>
          <cell r="E1096" t="str">
            <v>CUMPLIMIENTO DE LOS PROGRAMAS DE PROTECCION CIVIL</v>
          </cell>
          <cell r="F1096" t="str">
            <v>Adquisición e instalación de equipo de protección civil</v>
          </cell>
          <cell r="G1096">
            <v>0</v>
          </cell>
          <cell r="H1096">
            <v>0.3</v>
          </cell>
          <cell r="I1096">
            <v>0.5</v>
          </cell>
          <cell r="J1096">
            <v>1</v>
          </cell>
          <cell r="K1096">
            <v>0.34</v>
          </cell>
        </row>
        <row r="1097">
          <cell r="B1097" t="str">
            <v>05P0PT_7</v>
          </cell>
          <cell r="C1097" t="str">
            <v>05P0PTN001_2</v>
          </cell>
          <cell r="D1097" t="str">
            <v>N001</v>
          </cell>
          <cell r="E1097" t="str">
            <v>CUMPLIMIENTO DE LOS PROGRAMAS DE PROTECCION CIVIL</v>
          </cell>
          <cell r="F1097" t="str">
            <v>Capacitación en materia de protección civil a servidores públicos</v>
          </cell>
          <cell r="G1097">
            <v>0</v>
          </cell>
          <cell r="H1097">
            <v>0.3</v>
          </cell>
          <cell r="I1097">
            <v>0.5</v>
          </cell>
          <cell r="J1097">
            <v>1</v>
          </cell>
          <cell r="K1097">
            <v>0.33</v>
          </cell>
        </row>
        <row r="1098">
          <cell r="B1098" t="str">
            <v>05P0PT_8</v>
          </cell>
          <cell r="C1098" t="str">
            <v>05P0PTN001_3</v>
          </cell>
          <cell r="D1098" t="str">
            <v>N001</v>
          </cell>
          <cell r="E1098" t="str">
            <v>CUMPLIMIENTO DE LOS PROGRAMAS DE PROTECCION CIVIL</v>
          </cell>
          <cell r="F1098" t="str">
            <v>Simulacros</v>
          </cell>
          <cell r="G1098">
            <v>0</v>
          </cell>
          <cell r="H1098">
            <v>0.3</v>
          </cell>
          <cell r="I1098">
            <v>0.5</v>
          </cell>
          <cell r="J1098">
            <v>1</v>
          </cell>
          <cell r="K1098">
            <v>0.33</v>
          </cell>
        </row>
        <row r="1099">
          <cell r="B1099" t="str">
            <v>06C001_1</v>
          </cell>
          <cell r="C1099" t="str">
            <v>06C001E022_1</v>
          </cell>
          <cell r="D1099" t="str">
            <v>E022</v>
          </cell>
          <cell r="E1099" t="str">
            <v>CUIDADO Y CONSERVACION DE LOS BOSQUES, AREAS DE VALOR AMBIENTAL Y SUELO DE CONSERVACION.</v>
          </cell>
          <cell r="F1099" t="str">
            <v>Elaborar, actualizar, implementar y registrar las actividades del Programa de Manejo para Áreas Naturales Protegidas, Áreas de Valor Ambiental y Suelos de Conservación en la Ciudad de México.</v>
          </cell>
          <cell r="G1099">
            <v>0.25</v>
          </cell>
          <cell r="H1099">
            <v>0.5</v>
          </cell>
          <cell r="I1099">
            <v>0.75</v>
          </cell>
          <cell r="J1099">
            <v>1</v>
          </cell>
          <cell r="K1099">
            <v>0.1</v>
          </cell>
        </row>
        <row r="1100">
          <cell r="B1100" t="str">
            <v>06C001_2</v>
          </cell>
          <cell r="C1100" t="str">
            <v>06C001E022_2</v>
          </cell>
          <cell r="D1100" t="str">
            <v>E022</v>
          </cell>
          <cell r="E1100" t="str">
            <v>CUIDADO Y CONSERVACION DE LOS BOSQUES, AREAS DE VALOR AMBIENTAL Y SUELO DE CONSERVACION.</v>
          </cell>
          <cell r="F1100" t="str">
            <v>Mantenimiento y conservación de áreas verdes, cuerpos de agua y restauración de suelos en el Bosque de San Juan de Aragón y Chapultepec.</v>
          </cell>
          <cell r="G1100">
            <v>0.25</v>
          </cell>
          <cell r="H1100">
            <v>0.5</v>
          </cell>
          <cell r="I1100">
            <v>0.75</v>
          </cell>
          <cell r="J1100">
            <v>1</v>
          </cell>
          <cell r="K1100">
            <v>0.1</v>
          </cell>
        </row>
        <row r="1101">
          <cell r="B1101" t="str">
            <v>06C001_3</v>
          </cell>
          <cell r="C1101" t="str">
            <v>06C001E022_3</v>
          </cell>
          <cell r="D1101" t="str">
            <v>E022</v>
          </cell>
          <cell r="E1101" t="str">
            <v>CUIDADO Y CONSERVACION DE LOS BOSQUES, AREAS DE VALOR AMBIENTAL Y SUELO DE CONSERVACION.</v>
          </cell>
          <cell r="F1101" t="str">
            <v>Llevar a cabo el suministro de insumos (sustratos, semillas, material vegetativo, fertilizantes, entre otros), equipo, herramientas y personal para alcanzar la meta de producción programada.</v>
          </cell>
          <cell r="G1101">
            <v>0.25</v>
          </cell>
          <cell r="H1101">
            <v>0.5</v>
          </cell>
          <cell r="I1101">
            <v>0.75</v>
          </cell>
          <cell r="J1101">
            <v>1</v>
          </cell>
          <cell r="K1101">
            <v>0.1</v>
          </cell>
        </row>
        <row r="1102">
          <cell r="B1102" t="str">
            <v>06C001_4</v>
          </cell>
          <cell r="C1102" t="str">
            <v>06C001E022_4</v>
          </cell>
          <cell r="D1102" t="str">
            <v>E022</v>
          </cell>
          <cell r="E1102" t="str">
            <v>CUIDADO Y CONSERVACION DE LOS BOSQUES, AREAS DE VALOR AMBIENTAL Y SUELO DE CONSERVACION.</v>
          </cell>
          <cell r="F1102" t="str">
            <v>Coordinar con las 16 alcaldías el suministro y la revegetación de las áreas verdes urbanas seleccionadas de acuerdo con el plan maestro de infraestructura verde.</v>
          </cell>
          <cell r="G1102">
            <v>0.25</v>
          </cell>
          <cell r="H1102">
            <v>0.5</v>
          </cell>
          <cell r="I1102">
            <v>0.75</v>
          </cell>
          <cell r="J1102">
            <v>1</v>
          </cell>
          <cell r="K1102">
            <v>0.1</v>
          </cell>
        </row>
        <row r="1103">
          <cell r="B1103" t="str">
            <v>06C001_5</v>
          </cell>
          <cell r="C1103" t="str">
            <v>06C001E022_5</v>
          </cell>
          <cell r="D1103" t="str">
            <v>E022</v>
          </cell>
          <cell r="E1103" t="str">
            <v>CUIDADO Y CONSERVACION DE LOS BOSQUES, AREAS DE VALOR AMBIENTAL Y SUELO DE CONSERVACION.</v>
          </cell>
          <cell r="F1103" t="str">
            <v>Emprender las principales acciones de restauración de las condiciones ambientales que posibiliten el desarrollo sustentable de la ciudad, mejorando la calidad del aire, la explotación racional de los mantos acuíferos, reforzando las áreas de valor ambiental y promoviendo el manejo sustentable de residuos sólidos.</v>
          </cell>
          <cell r="G1103">
            <v>0.25</v>
          </cell>
          <cell r="H1103">
            <v>0.5</v>
          </cell>
          <cell r="I1103">
            <v>0.75</v>
          </cell>
          <cell r="J1103">
            <v>1</v>
          </cell>
          <cell r="K1103">
            <v>0.1</v>
          </cell>
        </row>
        <row r="1104">
          <cell r="B1104" t="str">
            <v>06C001_6</v>
          </cell>
          <cell r="C1104" t="str">
            <v>06C001E022_6</v>
          </cell>
          <cell r="D1104" t="str">
            <v>E022</v>
          </cell>
          <cell r="E1104" t="str">
            <v>CUIDADO Y CONSERVACION DE LOS BOSQUES, AREAS DE VALOR AMBIENTAL Y SUELO DE CONSERVACION.</v>
          </cell>
          <cell r="F1104" t="str">
            <v>Establecer una política integral ambiental de operación sustentable del vivero, y diseñar y ejecutar un programa de producción de planta para la restauración del suelo de conservación de la Ciudad de México.</v>
          </cell>
          <cell r="G1104">
            <v>0.25</v>
          </cell>
          <cell r="H1104">
            <v>0.5</v>
          </cell>
          <cell r="I1104">
            <v>0.75</v>
          </cell>
          <cell r="J1104">
            <v>1</v>
          </cell>
          <cell r="K1104">
            <v>0.1</v>
          </cell>
        </row>
        <row r="1105">
          <cell r="B1105" t="str">
            <v>06C001_7</v>
          </cell>
          <cell r="C1105" t="str">
            <v>06C001E022_7</v>
          </cell>
          <cell r="D1105" t="str">
            <v>E022</v>
          </cell>
          <cell r="E1105" t="str">
            <v>CUIDADO Y CONSERVACION DE LOS BOSQUES, AREAS DE VALOR AMBIENTAL Y SUELO DE CONSERVACION.</v>
          </cell>
          <cell r="F1105" t="str">
            <v>Planeación, supervisión y evaluación del programa de reforestación del suelo de conservación de la Ciudad de México.</v>
          </cell>
          <cell r="G1105">
            <v>0.25</v>
          </cell>
          <cell r="H1105">
            <v>0.5</v>
          </cell>
          <cell r="I1105">
            <v>0.75</v>
          </cell>
          <cell r="J1105">
            <v>1</v>
          </cell>
          <cell r="K1105">
            <v>0.1</v>
          </cell>
        </row>
        <row r="1106">
          <cell r="B1106" t="str">
            <v>06C001_8</v>
          </cell>
          <cell r="C1106" t="str">
            <v>06C001E022_8</v>
          </cell>
          <cell r="D1106" t="str">
            <v>E022</v>
          </cell>
          <cell r="E1106" t="str">
            <v>CUIDADO Y CONSERVACION DE LOS BOSQUES, AREAS DE VALOR AMBIENTAL Y SUELO DE CONSERVACION.</v>
          </cell>
          <cell r="F1106" t="str">
            <v>Concientizar a la población sobre la importancia del suelo de conservación y los servicios ambientales y daños producidos por incendios forestales.</v>
          </cell>
          <cell r="G1106">
            <v>0.25</v>
          </cell>
          <cell r="H1106">
            <v>0.5</v>
          </cell>
          <cell r="I1106">
            <v>0.75</v>
          </cell>
          <cell r="J1106">
            <v>1</v>
          </cell>
          <cell r="K1106">
            <v>0.1</v>
          </cell>
        </row>
        <row r="1107">
          <cell r="B1107" t="str">
            <v>06C001_9</v>
          </cell>
          <cell r="C1107" t="str">
            <v>06C001E022_9</v>
          </cell>
          <cell r="D1107" t="str">
            <v>E022</v>
          </cell>
          <cell r="E1107" t="str">
            <v>CUIDADO Y CONSERVACION DE LOS BOSQUES, AREAS DE VALOR AMBIENTAL Y SUELO DE CONSERVACION.</v>
          </cell>
          <cell r="F1107" t="str">
            <v>Ejecutar un programa de apoyos y ayudas orientadas a la producción, conservación y aprovechamiento de los recursos naturales del suelo de conservación y el manejo sustentable de los ecosistemas.</v>
          </cell>
          <cell r="G1107">
            <v>0.25</v>
          </cell>
          <cell r="H1107">
            <v>0.5</v>
          </cell>
          <cell r="I1107">
            <v>0.75</v>
          </cell>
          <cell r="J1107">
            <v>1</v>
          </cell>
          <cell r="K1107">
            <v>0.1</v>
          </cell>
        </row>
        <row r="1108">
          <cell r="B1108" t="str">
            <v>06C001_10</v>
          </cell>
          <cell r="C1108" t="str">
            <v>06C001E022_10</v>
          </cell>
          <cell r="D1108" t="str">
            <v>E022</v>
          </cell>
          <cell r="E1108" t="str">
            <v>CUIDADO Y CONSERVACION DE LOS BOSQUES, AREAS DE VALOR AMBIENTAL Y SUELO DE CONSERVACION.</v>
          </cell>
          <cell r="F1108" t="str">
            <v>Ejecutar trabajos de prevención, vigilancia, contención y control de incendios forestales.</v>
          </cell>
          <cell r="G1108">
            <v>0.25</v>
          </cell>
          <cell r="H1108">
            <v>0.5</v>
          </cell>
          <cell r="I1108">
            <v>0.75</v>
          </cell>
          <cell r="J1108">
            <v>1</v>
          </cell>
          <cell r="K1108">
            <v>0.1</v>
          </cell>
        </row>
        <row r="1109">
          <cell r="B1109" t="str">
            <v>06C001_11</v>
          </cell>
          <cell r="C1109" t="str">
            <v>06C001E107_1</v>
          </cell>
          <cell r="D1109" t="str">
            <v>E107</v>
          </cell>
          <cell r="E1109" t="str">
            <v>CONSERVACION Y OPERACION DE ZOOLOGICOS.</v>
          </cell>
          <cell r="F1109" t="str">
            <v>Atención de las operaciones del Zoológico de Chapultepec.</v>
          </cell>
          <cell r="G1109">
            <v>0.25</v>
          </cell>
          <cell r="H1109">
            <v>0.5</v>
          </cell>
          <cell r="I1109">
            <v>0.75</v>
          </cell>
          <cell r="J1109">
            <v>1</v>
          </cell>
          <cell r="K1109">
            <v>0.16</v>
          </cell>
        </row>
        <row r="1110">
          <cell r="B1110" t="str">
            <v>06C001_12</v>
          </cell>
          <cell r="C1110" t="str">
            <v>06C001E107_2</v>
          </cell>
          <cell r="D1110" t="str">
            <v>E107</v>
          </cell>
          <cell r="E1110" t="str">
            <v>CONSERVACION Y OPERACION DE ZOOLOGICOS.</v>
          </cell>
          <cell r="F1110" t="str">
            <v>Atención de las operaciones del Zoológico de San Juan de Aragón.</v>
          </cell>
          <cell r="G1110">
            <v>0.25</v>
          </cell>
          <cell r="H1110">
            <v>0.5</v>
          </cell>
          <cell r="I1110">
            <v>0.75</v>
          </cell>
          <cell r="J1110">
            <v>1</v>
          </cell>
          <cell r="K1110">
            <v>0.14000000000000001</v>
          </cell>
        </row>
        <row r="1111">
          <cell r="B1111" t="str">
            <v>06C001_13</v>
          </cell>
          <cell r="C1111" t="str">
            <v>06C001E107_3</v>
          </cell>
          <cell r="D1111" t="str">
            <v>E107</v>
          </cell>
          <cell r="E1111" t="str">
            <v>CONSERVACION Y OPERACION DE ZOOLOGICOS.</v>
          </cell>
          <cell r="F1111" t="str">
            <v>Atención de las operaciones del Zoológico Los Coyotes.</v>
          </cell>
          <cell r="G1111">
            <v>0.25</v>
          </cell>
          <cell r="H1111">
            <v>0.5</v>
          </cell>
          <cell r="I1111">
            <v>0.75</v>
          </cell>
          <cell r="J1111">
            <v>1</v>
          </cell>
          <cell r="K1111">
            <v>0.14000000000000001</v>
          </cell>
        </row>
        <row r="1112">
          <cell r="B1112" t="str">
            <v>06C001_14</v>
          </cell>
          <cell r="C1112" t="str">
            <v>06C001E107_4</v>
          </cell>
          <cell r="D1112" t="str">
            <v>E107</v>
          </cell>
          <cell r="E1112" t="str">
            <v>CONSERVACION Y OPERACION DE ZOOLOGICOS.</v>
          </cell>
          <cell r="F1112" t="str">
            <v>Realización coordinada de actividades de bienestar animal que incluyen el condicionamiento operante y el enriquecimiento en todas las instalaciones zoológicas que integran la DGZCFS.</v>
          </cell>
          <cell r="G1112">
            <v>0.25</v>
          </cell>
          <cell r="H1112">
            <v>0.5</v>
          </cell>
          <cell r="I1112">
            <v>0.75</v>
          </cell>
          <cell r="J1112">
            <v>1</v>
          </cell>
          <cell r="K1112">
            <v>0.14000000000000001</v>
          </cell>
        </row>
        <row r="1113">
          <cell r="B1113" t="str">
            <v>06C001_15</v>
          </cell>
          <cell r="C1113" t="str">
            <v>06C001E107_5</v>
          </cell>
          <cell r="D1113" t="str">
            <v>E107</v>
          </cell>
          <cell r="E1113" t="str">
            <v>CONSERVACION Y OPERACION DE ZOOLOGICOS.</v>
          </cell>
          <cell r="F1113" t="str">
            <v>Atención a los programas de educación para la conservación en todas las instalaciones zoológicas que integran la DGZCFS.</v>
          </cell>
          <cell r="G1113">
            <v>0.25</v>
          </cell>
          <cell r="H1113">
            <v>0.5</v>
          </cell>
          <cell r="I1113">
            <v>0.75</v>
          </cell>
          <cell r="J1113">
            <v>1</v>
          </cell>
          <cell r="K1113">
            <v>0.14000000000000001</v>
          </cell>
        </row>
        <row r="1114">
          <cell r="B1114" t="str">
            <v>06C001_16</v>
          </cell>
          <cell r="C1114" t="str">
            <v>06C001E107_6</v>
          </cell>
          <cell r="D1114" t="str">
            <v>E107</v>
          </cell>
          <cell r="E1114" t="str">
            <v>CONSERVACION Y OPERACION DE ZOOLOGICOS.</v>
          </cell>
          <cell r="F1114" t="str">
            <v>Coordinar las acciones de medicina preventiva, terapéutica y rehabilitadora para promover la salud de la fauna silvestre en los zoológicos de la CDMX.</v>
          </cell>
          <cell r="G1114">
            <v>0.25</v>
          </cell>
          <cell r="H1114">
            <v>0.5</v>
          </cell>
          <cell r="I1114">
            <v>0.75</v>
          </cell>
          <cell r="J1114">
            <v>1</v>
          </cell>
          <cell r="K1114">
            <v>0.14000000000000001</v>
          </cell>
        </row>
        <row r="1115">
          <cell r="B1115" t="str">
            <v>06C001_17</v>
          </cell>
          <cell r="C1115" t="str">
            <v>06C001E107_7</v>
          </cell>
          <cell r="D1115" t="str">
            <v>E107</v>
          </cell>
          <cell r="E1115" t="str">
            <v>CONSERVACION Y OPERACION DE ZOOLOGICOS.</v>
          </cell>
          <cell r="F1115" t="str">
            <v>Integrar y dar seguimiento a los proyectos de investigación en las instalaciones zoológicas que integran la DGZCFS.</v>
          </cell>
          <cell r="G1115">
            <v>0.25</v>
          </cell>
          <cell r="H1115">
            <v>0.5</v>
          </cell>
          <cell r="I1115">
            <v>0.75</v>
          </cell>
          <cell r="J1115">
            <v>1</v>
          </cell>
          <cell r="K1115">
            <v>0.14000000000000001</v>
          </cell>
        </row>
        <row r="1116">
          <cell r="B1116" t="str">
            <v>06C001_18</v>
          </cell>
          <cell r="C1116" t="str">
            <v>06C001E159_1</v>
          </cell>
          <cell r="D1116" t="str">
            <v>E159</v>
          </cell>
          <cell r="E1116" t="str">
            <v>EDUCACION Y DIVULGACION AMBIENTAL</v>
          </cell>
          <cell r="F1116" t="str">
            <v>Llevar a cabo actividades relacionadas con problemas de contaminación del aire, con el fin de generar soluciones ambientales y concientizar a la ciudadanía mediante un enfoque de derechos.</v>
          </cell>
          <cell r="G1116">
            <v>0.25</v>
          </cell>
          <cell r="H1116">
            <v>0.5</v>
          </cell>
          <cell r="I1116">
            <v>0.75</v>
          </cell>
          <cell r="J1116">
            <v>1</v>
          </cell>
          <cell r="K1116">
            <v>0.1</v>
          </cell>
        </row>
        <row r="1117">
          <cell r="B1117" t="str">
            <v>06C001_19</v>
          </cell>
          <cell r="C1117" t="str">
            <v>06C001E159_2</v>
          </cell>
          <cell r="D1117" t="str">
            <v>E159</v>
          </cell>
          <cell r="E1117" t="str">
            <v>EDUCACION Y DIVULGACION AMBIENTAL</v>
          </cell>
          <cell r="F1117" t="str">
            <v>Llevar a cabo actividades relacionadas con el manejo adecuado del agua, con el fin de generar soluciones ambientales y concientizar a la ciudadanía mediante un enfoque de derechos.</v>
          </cell>
          <cell r="G1117">
            <v>0.25</v>
          </cell>
          <cell r="H1117">
            <v>0.5</v>
          </cell>
          <cell r="I1117">
            <v>0.75</v>
          </cell>
          <cell r="J1117">
            <v>1</v>
          </cell>
          <cell r="K1117">
            <v>0.1</v>
          </cell>
        </row>
        <row r="1118">
          <cell r="B1118" t="str">
            <v>06C001_20</v>
          </cell>
          <cell r="C1118" t="str">
            <v>06C001E159_3</v>
          </cell>
          <cell r="D1118" t="str">
            <v>E159</v>
          </cell>
          <cell r="E1118" t="str">
            <v>EDUCACION Y DIVULGACION AMBIENTAL</v>
          </cell>
          <cell r="F1118" t="str">
            <v>Llevar a cabo actividades relacionadas al problema del manejo de residuos sólidos, con el fin de generar soluciones ambientales y concientizar a la ciudadanía mediante un enfoque de derechos.</v>
          </cell>
          <cell r="G1118">
            <v>0.25</v>
          </cell>
          <cell r="H1118">
            <v>0.5</v>
          </cell>
          <cell r="I1118">
            <v>0.75</v>
          </cell>
          <cell r="J1118">
            <v>1</v>
          </cell>
          <cell r="K1118">
            <v>0.1</v>
          </cell>
        </row>
        <row r="1119">
          <cell r="B1119" t="str">
            <v>06C001_21</v>
          </cell>
          <cell r="C1119" t="str">
            <v>06C001E159_4</v>
          </cell>
          <cell r="D1119" t="str">
            <v>E159</v>
          </cell>
          <cell r="E1119" t="str">
            <v>EDUCACION Y DIVULGACION AMBIENTAL</v>
          </cell>
          <cell r="F1119" t="str">
            <v>Llevar a cabo actividades relacionadas a la conservación de áreas verdes, con el fin de generar soluciones ambientales y concientizar a la ciudadanía mediante un enfoque de derechos.</v>
          </cell>
          <cell r="G1119">
            <v>0.25</v>
          </cell>
          <cell r="H1119">
            <v>0.5</v>
          </cell>
          <cell r="I1119">
            <v>0.75</v>
          </cell>
          <cell r="J1119">
            <v>1</v>
          </cell>
          <cell r="K1119">
            <v>0.1</v>
          </cell>
        </row>
        <row r="1120">
          <cell r="B1120" t="str">
            <v>06C001_22</v>
          </cell>
          <cell r="C1120" t="str">
            <v>06C001E159_5</v>
          </cell>
          <cell r="D1120" t="str">
            <v>E159</v>
          </cell>
          <cell r="E1120" t="str">
            <v>EDUCACION Y DIVULGACION AMBIENTAL</v>
          </cell>
          <cell r="F1120" t="str">
            <v>Llevar a cabo actividades relacionadas al consumo responsable, con el fin de generar soluciones ambientales y concientizar a la ciudadanía mediante un enfoque de derechos.</v>
          </cell>
          <cell r="G1120">
            <v>0.25</v>
          </cell>
          <cell r="H1120">
            <v>0.5</v>
          </cell>
          <cell r="I1120">
            <v>0.75</v>
          </cell>
          <cell r="J1120">
            <v>1</v>
          </cell>
          <cell r="K1120">
            <v>0.1</v>
          </cell>
        </row>
        <row r="1121">
          <cell r="B1121" t="str">
            <v>06C001_23</v>
          </cell>
          <cell r="C1121" t="str">
            <v>06C001E159_6</v>
          </cell>
          <cell r="D1121" t="str">
            <v>E159</v>
          </cell>
          <cell r="E1121" t="str">
            <v>EDUCACION Y DIVULGACION AMBIENTAL</v>
          </cell>
          <cell r="F1121" t="str">
            <v>Llevar a cabo actividades relacionadas con problemas ambientales en la ciudad, con el fin de generar soluciones ambientales y concientizar a la ciudadanía mediante un enfoque de derechos.</v>
          </cell>
          <cell r="G1121">
            <v>0.25</v>
          </cell>
          <cell r="H1121">
            <v>0.5</v>
          </cell>
          <cell r="I1121">
            <v>0.75</v>
          </cell>
          <cell r="J1121">
            <v>1</v>
          </cell>
          <cell r="K1121">
            <v>0.1</v>
          </cell>
        </row>
        <row r="1122">
          <cell r="B1122" t="str">
            <v>06C001_24</v>
          </cell>
          <cell r="C1122" t="str">
            <v>06C001E159_7</v>
          </cell>
          <cell r="D1122" t="str">
            <v>E159</v>
          </cell>
          <cell r="E1122" t="str">
            <v>EDUCACION Y DIVULGACION AMBIENTAL</v>
          </cell>
          <cell r="F1122" t="str">
            <v>Difundir el acervo a través de exposiciones permanentes que promuevan la divulgación científica y una cultura ambiental sustentable entre la ciudadanía.</v>
          </cell>
          <cell r="G1122">
            <v>0.25</v>
          </cell>
          <cell r="H1122">
            <v>0.5</v>
          </cell>
          <cell r="I1122">
            <v>0.75</v>
          </cell>
          <cell r="J1122">
            <v>1</v>
          </cell>
          <cell r="K1122">
            <v>0.1</v>
          </cell>
        </row>
        <row r="1123">
          <cell r="B1123" t="str">
            <v>06C001_25</v>
          </cell>
          <cell r="C1123" t="str">
            <v>06C001E159_8</v>
          </cell>
          <cell r="D1123" t="str">
            <v>E159</v>
          </cell>
          <cell r="E1123" t="str">
            <v>EDUCACION Y DIVULGACION AMBIENTAL</v>
          </cell>
          <cell r="F1123" t="str">
            <v>Implementar exposiciones temporales con temáticas diferentes para promover la divulgación científica y una cultura ambiental sustentable entre los ciudadanos.</v>
          </cell>
          <cell r="G1123">
            <v>0.25</v>
          </cell>
          <cell r="H1123">
            <v>0.5</v>
          </cell>
          <cell r="I1123">
            <v>0.75</v>
          </cell>
          <cell r="J1123">
            <v>1</v>
          </cell>
          <cell r="K1123">
            <v>0.1</v>
          </cell>
        </row>
        <row r="1124">
          <cell r="B1124" t="str">
            <v>06C001_26</v>
          </cell>
          <cell r="C1124" t="str">
            <v>06C001E159_9</v>
          </cell>
          <cell r="D1124" t="str">
            <v>E159</v>
          </cell>
          <cell r="E1124" t="str">
            <v>EDUCACION Y DIVULGACION AMBIENTAL</v>
          </cell>
          <cell r="F1124" t="str">
            <v>Llevar a cabo actividades educativas presenciales con el fin de promover la divulgación científica y una cultura ambiental sustentable.</v>
          </cell>
          <cell r="G1124">
            <v>0.25</v>
          </cell>
          <cell r="H1124">
            <v>0.5</v>
          </cell>
          <cell r="I1124">
            <v>0.75</v>
          </cell>
          <cell r="J1124">
            <v>1</v>
          </cell>
          <cell r="K1124">
            <v>0.1</v>
          </cell>
        </row>
        <row r="1125">
          <cell r="B1125" t="str">
            <v>06C001_27</v>
          </cell>
          <cell r="C1125" t="str">
            <v>06C001E159_10</v>
          </cell>
          <cell r="D1125" t="str">
            <v>E159</v>
          </cell>
          <cell r="E1125" t="str">
            <v>EDUCACION Y DIVULGACION AMBIENTAL</v>
          </cell>
          <cell r="F1125" t="str">
            <v>Llevar a cabo actividades educativas virtuales con el fin de promover la divulgación científica y una cultura ambiental sustentable.</v>
          </cell>
          <cell r="G1125">
            <v>0.25</v>
          </cell>
          <cell r="H1125">
            <v>0.5</v>
          </cell>
          <cell r="I1125">
            <v>0.75</v>
          </cell>
          <cell r="J1125">
            <v>1</v>
          </cell>
          <cell r="K1125">
            <v>0.1</v>
          </cell>
        </row>
        <row r="1126">
          <cell r="B1126" t="str">
            <v>06C001_28</v>
          </cell>
          <cell r="C1126" t="str">
            <v>06C001G013_1</v>
          </cell>
          <cell r="D1126" t="str">
            <v>G013</v>
          </cell>
          <cell r="E1126" t="str">
            <v>INSPECCION Y VIGILANCIA MEDIOAMBIENTAL.</v>
          </cell>
          <cell r="F1126" t="str">
            <v>Acciones de inspección y vigilancia ambiental a Verificentros.</v>
          </cell>
          <cell r="G1126">
            <v>0.25</v>
          </cell>
          <cell r="H1126">
            <v>0.5</v>
          </cell>
          <cell r="I1126">
            <v>0.75</v>
          </cell>
          <cell r="J1126">
            <v>1</v>
          </cell>
          <cell r="K1126">
            <v>0.1</v>
          </cell>
        </row>
        <row r="1127">
          <cell r="B1127" t="str">
            <v>06C001_29</v>
          </cell>
          <cell r="C1127" t="str">
            <v>06C001G013_2</v>
          </cell>
          <cell r="D1127" t="str">
            <v>G013</v>
          </cell>
          <cell r="E1127" t="str">
            <v>INSPECCION Y VIGILANCIA MEDIOAMBIENTAL.</v>
          </cell>
          <cell r="F1127" t="str">
            <v>Operación del Programa de Vehículos Contaminantes.</v>
          </cell>
          <cell r="G1127">
            <v>0.25</v>
          </cell>
          <cell r="H1127">
            <v>0.5</v>
          </cell>
          <cell r="I1127">
            <v>0.75</v>
          </cell>
          <cell r="J1127">
            <v>1</v>
          </cell>
          <cell r="K1127">
            <v>0.1</v>
          </cell>
        </row>
        <row r="1128">
          <cell r="B1128" t="str">
            <v>06C001_30</v>
          </cell>
          <cell r="C1128" t="str">
            <v>06C001G013_3</v>
          </cell>
          <cell r="D1128" t="str">
            <v>G013</v>
          </cell>
          <cell r="E1128" t="str">
            <v>INSPECCION Y VIGILANCIA MEDIOAMBIENTAL.</v>
          </cell>
          <cell r="F1128" t="str">
            <v>Acciones de Inspección y Vigilancia Ambiental en el Suelo Urbano y en las materias de: arbolado, impacto ambiental, ruido, emisiones, agua, residuos sólidos, LAU</v>
          </cell>
          <cell r="G1128">
            <v>0.25</v>
          </cell>
          <cell r="H1128">
            <v>0.5</v>
          </cell>
          <cell r="I1128">
            <v>0.75</v>
          </cell>
          <cell r="J1128">
            <v>1</v>
          </cell>
          <cell r="K1128">
            <v>0.1</v>
          </cell>
        </row>
        <row r="1129">
          <cell r="B1129" t="str">
            <v>06C001_31</v>
          </cell>
          <cell r="C1129" t="str">
            <v>06C001G013_4</v>
          </cell>
          <cell r="D1129" t="str">
            <v>G013</v>
          </cell>
          <cell r="E1129" t="str">
            <v>INSPECCION Y VIGILANCIA MEDIOAMBIENTAL.</v>
          </cell>
          <cell r="F1129" t="str">
            <v>Acciones de inspección y vigilancia para dar cumplimiento a la legislación en la materia de Uso de Plásticos de un solo Uso y Desechables y acciones para el cumplimiento de la legislación ambiental durante Contingencias Ambientales.</v>
          </cell>
          <cell r="G1129">
            <v>0.25</v>
          </cell>
          <cell r="H1129">
            <v>0.5</v>
          </cell>
          <cell r="I1129">
            <v>0.75</v>
          </cell>
          <cell r="J1129">
            <v>1</v>
          </cell>
          <cell r="K1129">
            <v>0.1</v>
          </cell>
        </row>
        <row r="1130">
          <cell r="B1130" t="str">
            <v>06C001_32</v>
          </cell>
          <cell r="C1130" t="str">
            <v>06C001G013_5</v>
          </cell>
          <cell r="D1130" t="str">
            <v>G013</v>
          </cell>
          <cell r="E1130" t="str">
            <v>INSPECCION Y VIGILANCIA MEDIOAMBIENTAL.</v>
          </cell>
          <cell r="F1130" t="str">
            <v>Realizar las acciones oportunas a efecto de dar seguimiento a las denuncias ciudadanas a fin de identificar posibles irregularidades en materia ambiental.</v>
          </cell>
          <cell r="G1130">
            <v>0.25</v>
          </cell>
          <cell r="H1130">
            <v>0.5</v>
          </cell>
          <cell r="I1130">
            <v>0.75</v>
          </cell>
          <cell r="J1130">
            <v>1</v>
          </cell>
          <cell r="K1130">
            <v>0.1</v>
          </cell>
        </row>
        <row r="1131">
          <cell r="B1131" t="str">
            <v>06C001_33</v>
          </cell>
          <cell r="C1131" t="str">
            <v>06C001G013_6</v>
          </cell>
          <cell r="D1131" t="str">
            <v>G013</v>
          </cell>
          <cell r="E1131" t="str">
            <v>INSPECCION Y VIGILANCIA MEDIOAMBIENTAL.</v>
          </cell>
          <cell r="F1131" t="str">
            <v>Acciones de inspección, recorridos, vigilancia y operativos de recuperación ambiental en suelos de conservación, Áreas Naturales Protegidas, y Áreas de Valor Ambiental.</v>
          </cell>
          <cell r="G1131">
            <v>0.25</v>
          </cell>
          <cell r="H1131">
            <v>0.5</v>
          </cell>
          <cell r="I1131">
            <v>0.75</v>
          </cell>
          <cell r="J1131">
            <v>1</v>
          </cell>
          <cell r="K1131">
            <v>0.1</v>
          </cell>
        </row>
        <row r="1132">
          <cell r="B1132" t="str">
            <v>06C001_34</v>
          </cell>
          <cell r="C1132" t="str">
            <v>06C001G013_7</v>
          </cell>
          <cell r="D1132" t="str">
            <v>G013</v>
          </cell>
          <cell r="E1132" t="str">
            <v>INSPECCION Y VIGILANCIA MEDIOAMBIENTAL.</v>
          </cell>
          <cell r="F1132" t="str">
            <v>Registro y evaluación de establecimientos pertenecientes a los sectores de Industria, Comercio, Servicios y Espectáculos, del Programa de Auditoria Ambiental, e inmuebles participantes en el Programa de Certificación de Edificaciones Sustentables en la Ciudad de México.</v>
          </cell>
          <cell r="G1132">
            <v>0.25</v>
          </cell>
          <cell r="H1132">
            <v>0.5</v>
          </cell>
          <cell r="I1132">
            <v>0.75</v>
          </cell>
          <cell r="J1132">
            <v>1</v>
          </cell>
          <cell r="K1132">
            <v>0.1</v>
          </cell>
        </row>
        <row r="1133">
          <cell r="B1133" t="str">
            <v>06C001_35</v>
          </cell>
          <cell r="C1133" t="str">
            <v>06C001G013_8</v>
          </cell>
          <cell r="D1133" t="str">
            <v>G013</v>
          </cell>
          <cell r="E1133" t="str">
            <v>INSPECCION Y VIGILANCIA MEDIOAMBIENTAL.</v>
          </cell>
          <cell r="F1133" t="str">
            <v>Registro, Evaluación y Emisión de Autorización y Renovación de establecimientos mercantiles y /o unidades de transporte relacionados con el manejo integral de residuos sólidos urbanos (RAMIR).</v>
          </cell>
          <cell r="G1133">
            <v>0.25</v>
          </cell>
          <cell r="H1133">
            <v>0.5</v>
          </cell>
          <cell r="I1133">
            <v>0.75</v>
          </cell>
          <cell r="J1133">
            <v>1</v>
          </cell>
          <cell r="K1133">
            <v>0.1</v>
          </cell>
        </row>
        <row r="1134">
          <cell r="B1134" t="str">
            <v>06C001_36</v>
          </cell>
          <cell r="C1134" t="str">
            <v>06C001G013_9</v>
          </cell>
          <cell r="D1134" t="str">
            <v>G013</v>
          </cell>
          <cell r="E1134" t="str">
            <v>INSPECCION Y VIGILANCIA MEDIOAMBIENTAL.</v>
          </cell>
          <cell r="F1134" t="str">
            <v>Evaluación y Emisión de Constancias de Reducción fiscal establecidas en el Articulo 130, Fracción III, numeral 2 y Artículos 276 y 277 del Código Fiscal de la Ciudad de México.</v>
          </cell>
          <cell r="G1134">
            <v>0.25</v>
          </cell>
          <cell r="H1134">
            <v>0.5</v>
          </cell>
          <cell r="I1134">
            <v>0.75</v>
          </cell>
          <cell r="J1134">
            <v>1</v>
          </cell>
          <cell r="K1134">
            <v>0.1</v>
          </cell>
        </row>
        <row r="1135">
          <cell r="B1135" t="str">
            <v>06C001_37</v>
          </cell>
          <cell r="C1135" t="str">
            <v>06C001G013_10</v>
          </cell>
          <cell r="D1135" t="str">
            <v>G013</v>
          </cell>
          <cell r="E1135" t="str">
            <v>INSPECCION Y VIGILANCIA MEDIOAMBIENTAL.</v>
          </cell>
          <cell r="F1135" t="str">
            <v>Evaluación y Emisión de Autorización, Actualización y Renovación de la Licencia Ambiental Única de la Ciudad de México.</v>
          </cell>
          <cell r="G1135">
            <v>0.25</v>
          </cell>
          <cell r="H1135">
            <v>0.5</v>
          </cell>
          <cell r="I1135">
            <v>0.75</v>
          </cell>
          <cell r="J1135">
            <v>1</v>
          </cell>
          <cell r="K1135">
            <v>0.1</v>
          </cell>
        </row>
        <row r="1136">
          <cell r="B1136" t="str">
            <v>06C001_38</v>
          </cell>
          <cell r="C1136" t="str">
            <v>06C001M001_1</v>
          </cell>
          <cell r="D1136" t="str">
            <v>M001</v>
          </cell>
          <cell r="E1136" t="str">
            <v>ACTIVIDADES DE APOYO ADMINISTRATIVO</v>
          </cell>
          <cell r="F1136" t="str">
            <v>Gestión para el proceso de adquisición de bienes, conforme a la requisición de las diversas áreas administrativas para la adecuada operación y funcionamiento de la SEDEMA, que contribuya a la transparencia, eficacia y eficiencia en el ejercicio de los recursos públicos.</v>
          </cell>
          <cell r="G1136">
            <v>0.25</v>
          </cell>
          <cell r="H1136">
            <v>0.5</v>
          </cell>
          <cell r="I1136">
            <v>0.75</v>
          </cell>
          <cell r="J1136">
            <v>1</v>
          </cell>
          <cell r="K1136">
            <v>0.5</v>
          </cell>
        </row>
        <row r="1137">
          <cell r="B1137" t="str">
            <v>06C001_39</v>
          </cell>
          <cell r="C1137" t="str">
            <v>06C001M001_2</v>
          </cell>
          <cell r="D1137" t="str">
            <v>M001</v>
          </cell>
          <cell r="E1137" t="str">
            <v>ACTIVIDADES DE APOYO ADMINISTRATIVO</v>
          </cell>
          <cell r="F1137" t="str">
            <v>Gestión para el proceso de contratación de servicios, conforme a la requisición de las diversas áreas administrativas para la adecuada operación y funcionamiento de la SEDEMA, que contribuya a la transparencia, eficacia y eficiencia en el ejercicio de los recursos públicos.</v>
          </cell>
          <cell r="G1137">
            <v>0.25</v>
          </cell>
          <cell r="H1137">
            <v>0.5</v>
          </cell>
          <cell r="I1137">
            <v>0.75</v>
          </cell>
          <cell r="J1137">
            <v>1</v>
          </cell>
          <cell r="K1137">
            <v>0.5</v>
          </cell>
        </row>
        <row r="1138">
          <cell r="B1138" t="str">
            <v>06C001_40</v>
          </cell>
          <cell r="C1138" t="str">
            <v>06C001M002_1</v>
          </cell>
          <cell r="D1138" t="str">
            <v>M002</v>
          </cell>
          <cell r="E1138" t="str">
            <v>PROVISIONES PARA CONTINGENCIAS</v>
          </cell>
          <cell r="F1138" t="str">
            <v>Pago de laudos y/o juicios realizados a los ex Servidores Públicos de la Secretaria del Medio Ambiente.</v>
          </cell>
          <cell r="G1138">
            <v>0</v>
          </cell>
          <cell r="H1138">
            <v>0.5</v>
          </cell>
          <cell r="I1138">
            <v>0.75</v>
          </cell>
          <cell r="J1138">
            <v>1</v>
          </cell>
          <cell r="K1138">
            <v>1</v>
          </cell>
        </row>
        <row r="1139">
          <cell r="B1139" t="str">
            <v>06C001_41</v>
          </cell>
          <cell r="C1139" t="str">
            <v>06C001N001_1</v>
          </cell>
          <cell r="D1139" t="str">
            <v>N001</v>
          </cell>
          <cell r="E1139" t="str">
            <v>CUMPLIMIENTO DE LOS PROGRAMAS DE PROTECCION CIVIL</v>
          </cell>
          <cell r="F1139" t="str">
            <v>Capacitación para los y las brigadistas de protección civil de la SEDEMA.</v>
          </cell>
          <cell r="G1139">
            <v>0</v>
          </cell>
          <cell r="H1139">
            <v>0.34</v>
          </cell>
          <cell r="I1139">
            <v>0.66</v>
          </cell>
          <cell r="J1139">
            <v>1</v>
          </cell>
          <cell r="K1139">
            <v>0.33</v>
          </cell>
        </row>
        <row r="1140">
          <cell r="B1140" t="str">
            <v>06C001_42</v>
          </cell>
          <cell r="C1140" t="str">
            <v>06C001N001_2</v>
          </cell>
          <cell r="D1140" t="str">
            <v>N001</v>
          </cell>
          <cell r="E1140" t="str">
            <v>CUMPLIMIENTO DE LOS PROGRAMAS DE PROTECCION CIVIL</v>
          </cell>
          <cell r="F1140" t="str">
            <v>Adquisición de materiales necesarios relacionados con temas de protección civil, es decir, equipos de prevención, señaléticas y material médico.</v>
          </cell>
          <cell r="G1140">
            <v>0</v>
          </cell>
          <cell r="H1140">
            <v>0.34</v>
          </cell>
          <cell r="I1140">
            <v>0.66</v>
          </cell>
          <cell r="J1140">
            <v>1</v>
          </cell>
          <cell r="K1140">
            <v>0.34</v>
          </cell>
        </row>
        <row r="1141">
          <cell r="B1141" t="str">
            <v>06C001_43</v>
          </cell>
          <cell r="C1141" t="str">
            <v>06C001N001_3</v>
          </cell>
          <cell r="D1141" t="str">
            <v>N001</v>
          </cell>
          <cell r="E1141" t="str">
            <v>CUMPLIMIENTO DE LOS PROGRAMAS DE PROTECCION CIVIL</v>
          </cell>
          <cell r="F1141" t="str">
            <v>Desarrollo de programas internos de protección civil y ajustarlos al programa general de la SEDEMA.</v>
          </cell>
          <cell r="G1141">
            <v>0</v>
          </cell>
          <cell r="H1141">
            <v>0.34</v>
          </cell>
          <cell r="I1141">
            <v>0.66</v>
          </cell>
          <cell r="J1141">
            <v>1</v>
          </cell>
          <cell r="K1141">
            <v>0.33</v>
          </cell>
        </row>
        <row r="1142">
          <cell r="B1142" t="str">
            <v>06C001_44</v>
          </cell>
          <cell r="C1142" t="str">
            <v>06C001P005_1</v>
          </cell>
          <cell r="D1142" t="str">
            <v>P005</v>
          </cell>
          <cell r="E1142" t="str">
            <v>CALIDAD DEL AIRE.</v>
          </cell>
          <cell r="F1142" t="str">
            <v>Medir los contaminantes atmosféricos en la Ciudad de México y su área conurbada.</v>
          </cell>
          <cell r="G1142">
            <v>0.25</v>
          </cell>
          <cell r="H1142">
            <v>0.5</v>
          </cell>
          <cell r="I1142">
            <v>0.75</v>
          </cell>
          <cell r="J1142">
            <v>1</v>
          </cell>
          <cell r="K1142">
            <v>0.17</v>
          </cell>
        </row>
        <row r="1143">
          <cell r="B1143" t="str">
            <v>06C001_45</v>
          </cell>
          <cell r="C1143" t="str">
            <v>06C001P005_2</v>
          </cell>
          <cell r="D1143" t="str">
            <v>P005</v>
          </cell>
          <cell r="E1143" t="str">
            <v>CALIDAD DEL AIRE.</v>
          </cell>
          <cell r="F1143" t="str">
            <v>Difundir la calidad del aire en la Ciudad de México y su área conurbada a la población susceptible y población general.</v>
          </cell>
          <cell r="G1143">
            <v>0.25</v>
          </cell>
          <cell r="H1143">
            <v>0.5</v>
          </cell>
          <cell r="I1143">
            <v>0.75</v>
          </cell>
          <cell r="J1143">
            <v>1</v>
          </cell>
          <cell r="K1143">
            <v>0.17</v>
          </cell>
        </row>
        <row r="1144">
          <cell r="B1144" t="str">
            <v>06C001_46</v>
          </cell>
          <cell r="C1144" t="str">
            <v>06C001P005_3</v>
          </cell>
          <cell r="D1144" t="str">
            <v>P005</v>
          </cell>
          <cell r="E1144" t="str">
            <v>CALIDAD DEL AIRE.</v>
          </cell>
          <cell r="F1144" t="str">
            <v>Realizar el mantenimiento preventivo y/o correctivo del equipo del Sensor Remoto para garantizar su óptima operación.</v>
          </cell>
          <cell r="G1144">
            <v>0.25</v>
          </cell>
          <cell r="H1144">
            <v>0.5</v>
          </cell>
          <cell r="I1144">
            <v>0.75</v>
          </cell>
          <cell r="J1144">
            <v>1</v>
          </cell>
          <cell r="K1144">
            <v>0.17</v>
          </cell>
        </row>
        <row r="1145">
          <cell r="B1145" t="str">
            <v>06C001_47</v>
          </cell>
          <cell r="C1145" t="str">
            <v>06C001P005_4</v>
          </cell>
          <cell r="D1145" t="str">
            <v>P005</v>
          </cell>
          <cell r="E1145" t="str">
            <v>CALIDAD DEL AIRE.</v>
          </cell>
          <cell r="F1145" t="str">
            <v>Implementar las campañas de Sensor Remoto programadas considerando las condiciones climáticas y analizar los datos generados por las mismas para proporcionar información útil para el desarrollo de políticas públicas.</v>
          </cell>
          <cell r="G1145">
            <v>0.25</v>
          </cell>
          <cell r="H1145">
            <v>0.5</v>
          </cell>
          <cell r="I1145">
            <v>0.75</v>
          </cell>
          <cell r="J1145">
            <v>1</v>
          </cell>
          <cell r="K1145">
            <v>0.16</v>
          </cell>
        </row>
        <row r="1146">
          <cell r="B1146" t="str">
            <v>06C001_48</v>
          </cell>
          <cell r="C1146" t="str">
            <v>06C001P005_5</v>
          </cell>
          <cell r="D1146" t="str">
            <v>P005</v>
          </cell>
          <cell r="E1146" t="str">
            <v>CALIDAD DEL AIRE.</v>
          </cell>
          <cell r="F1146" t="str">
            <v>Realizar la verificación de los vehículos matriculados en la Ciudad de México.</v>
          </cell>
          <cell r="G1146">
            <v>0.25</v>
          </cell>
          <cell r="H1146">
            <v>0.5</v>
          </cell>
          <cell r="I1146">
            <v>0.75</v>
          </cell>
          <cell r="J1146">
            <v>1</v>
          </cell>
          <cell r="K1146">
            <v>0.17</v>
          </cell>
        </row>
        <row r="1147">
          <cell r="B1147" t="str">
            <v>06C001_49</v>
          </cell>
          <cell r="C1147" t="str">
            <v>06C001P005_6</v>
          </cell>
          <cell r="D1147" t="str">
            <v>P005</v>
          </cell>
          <cell r="E1147" t="str">
            <v>CALIDAD DEL AIRE.</v>
          </cell>
          <cell r="F1147" t="str">
            <v>Otorgar las constancias de verificación vehicular a los automóviles de la Ciudad de México para definir las condiciones de circulación de cada uno.</v>
          </cell>
          <cell r="G1147">
            <v>0.25</v>
          </cell>
          <cell r="H1147">
            <v>0.5</v>
          </cell>
          <cell r="I1147">
            <v>0.75</v>
          </cell>
          <cell r="J1147">
            <v>1</v>
          </cell>
          <cell r="K1147">
            <v>0.16</v>
          </cell>
        </row>
        <row r="1148">
          <cell r="B1148" t="str">
            <v>06C001_50</v>
          </cell>
          <cell r="C1148" t="str">
            <v>06C001P056_1</v>
          </cell>
          <cell r="D1148" t="str">
            <v>P056</v>
          </cell>
          <cell r="E1148" t="str">
            <v>CONDUCCION DE LA POLITICA DEL MEDIO AMBIENTE</v>
          </cell>
          <cell r="F1148" t="str">
            <v>Elaborar y publicar el Inventario de Residuos Sólidos en la página de la SEDEMA.</v>
          </cell>
          <cell r="G1148">
            <v>0.25</v>
          </cell>
          <cell r="H1148">
            <v>0.5</v>
          </cell>
          <cell r="I1148">
            <v>0.75</v>
          </cell>
          <cell r="J1148">
            <v>1</v>
          </cell>
          <cell r="K1148">
            <v>0.25</v>
          </cell>
        </row>
        <row r="1149">
          <cell r="B1149" t="str">
            <v>06C001_51</v>
          </cell>
          <cell r="C1149" t="str">
            <v>06C001P056_2</v>
          </cell>
          <cell r="D1149" t="str">
            <v>P056</v>
          </cell>
          <cell r="E1149" t="str">
            <v>CONDUCCION DE LA POLITICA DEL MEDIO AMBIENTE</v>
          </cell>
          <cell r="F1149" t="str">
            <v>Promover entre las unidades administrativas del gobierno de la Ciudad de México la incorporación al Sistema de Administración Ambiental.</v>
          </cell>
          <cell r="G1149">
            <v>0.25</v>
          </cell>
          <cell r="H1149">
            <v>0.5</v>
          </cell>
          <cell r="I1149">
            <v>0.75</v>
          </cell>
          <cell r="J1149">
            <v>1</v>
          </cell>
          <cell r="K1149">
            <v>0.25</v>
          </cell>
        </row>
        <row r="1150">
          <cell r="B1150" t="str">
            <v>06C001_52</v>
          </cell>
          <cell r="C1150" t="str">
            <v>06C001P056_3</v>
          </cell>
          <cell r="D1150" t="str">
            <v>P056</v>
          </cell>
          <cell r="E1150" t="str">
            <v>CONDUCCION DE LA POLITICA DEL MEDIO AMBIENTE</v>
          </cell>
          <cell r="F1150" t="str">
            <v>Seguimiento a las medidas del Programa de Acción Climática de la Ciudad de México, a fin de contar con elementos que permitan evaluar el progreso de la mitigación de emisiones de Gases de Efecto Invernadero (GEI), y la generación de capacidades adaptativas.</v>
          </cell>
          <cell r="G1150">
            <v>0.25</v>
          </cell>
          <cell r="H1150">
            <v>0.5</v>
          </cell>
          <cell r="I1150">
            <v>0.75</v>
          </cell>
          <cell r="J1150">
            <v>1</v>
          </cell>
          <cell r="K1150">
            <v>0.25</v>
          </cell>
        </row>
        <row r="1151">
          <cell r="B1151" t="str">
            <v>06C001_53</v>
          </cell>
          <cell r="C1151" t="str">
            <v>06C001P056_4</v>
          </cell>
          <cell r="D1151" t="str">
            <v>P056</v>
          </cell>
          <cell r="E1151" t="str">
            <v>CONDUCCION DE LA POLITICA DEL MEDIO AMBIENTE</v>
          </cell>
          <cell r="F1151" t="str">
            <v>Coordinar y monitorear la implementación de la Estrategia para la Conservación y el Uso Sustentable de la Biodiversidad de la Ciudad de México y Plan de Acción 2030.</v>
          </cell>
          <cell r="G1151">
            <v>0.25</v>
          </cell>
          <cell r="H1151">
            <v>0.5</v>
          </cell>
          <cell r="I1151">
            <v>0.75</v>
          </cell>
          <cell r="J1151">
            <v>1</v>
          </cell>
          <cell r="K1151">
            <v>0.25</v>
          </cell>
        </row>
        <row r="1152">
          <cell r="B1152" t="str">
            <v>06CD03_1</v>
          </cell>
          <cell r="C1152" t="str">
            <v>06CD03E160_1</v>
          </cell>
          <cell r="D1152" t="str">
            <v>E160</v>
          </cell>
          <cell r="E1152" t="str">
            <v>SERVICIO DE AGUA POTABLE</v>
          </cell>
          <cell r="F1152" t="str">
            <v>Atención a las solicitudes de trámites presentadas por los usuarios a la Dirección de Atención al Público hasta su resolución en tiempo y forma.</v>
          </cell>
          <cell r="G1152">
            <v>0.25</v>
          </cell>
          <cell r="H1152">
            <v>0.5</v>
          </cell>
          <cell r="I1152">
            <v>0.75</v>
          </cell>
          <cell r="J1152">
            <v>1</v>
          </cell>
          <cell r="K1152">
            <v>0.25</v>
          </cell>
        </row>
        <row r="1153">
          <cell r="B1153" t="str">
            <v>06CD03_2</v>
          </cell>
          <cell r="C1153" t="str">
            <v>06CD03E160_2</v>
          </cell>
          <cell r="D1153" t="str">
            <v>E160</v>
          </cell>
          <cell r="E1153" t="str">
            <v>SERVICIO DE AGUA POTABLE</v>
          </cell>
          <cell r="F1153" t="str">
            <v>Atención a las solicitudes de instalación de medidores presentadas por los usuarios a la Dirección de Atención al Público hasta su resolución en tiempo y forma.</v>
          </cell>
          <cell r="G1153">
            <v>0.25</v>
          </cell>
          <cell r="H1153">
            <v>0.5</v>
          </cell>
          <cell r="I1153">
            <v>0.75</v>
          </cell>
          <cell r="J1153">
            <v>1</v>
          </cell>
          <cell r="K1153">
            <v>0.25</v>
          </cell>
        </row>
        <row r="1154">
          <cell r="B1154" t="str">
            <v>06CD03_3</v>
          </cell>
          <cell r="C1154" t="str">
            <v>06CD03E160_3</v>
          </cell>
          <cell r="D1154" t="str">
            <v>E160</v>
          </cell>
          <cell r="E1154" t="str">
            <v>SERVICIO DE AGUA POTABLE</v>
          </cell>
          <cell r="F1154" t="str">
            <v>Atención a las solicitudes de dictámenes de factibilidad de servicios relativos a la dotación de los servicios hidráulicos de agua potable, para la construcción de obras nuevas, ampliaciones, modificaciones y registros de obra en la Ciudad de México en tiempo y forma.</v>
          </cell>
          <cell r="G1154">
            <v>0.25</v>
          </cell>
          <cell r="H1154">
            <v>0.5</v>
          </cell>
          <cell r="I1154">
            <v>0.75</v>
          </cell>
          <cell r="J1154">
            <v>1</v>
          </cell>
          <cell r="K1154">
            <v>0.2</v>
          </cell>
        </row>
        <row r="1155">
          <cell r="B1155" t="str">
            <v>06CD03_4</v>
          </cell>
          <cell r="C1155" t="str">
            <v>06CD03E160_4</v>
          </cell>
          <cell r="D1155" t="str">
            <v>E160</v>
          </cell>
          <cell r="E1155" t="str">
            <v>SERVICIO DE AGUA POTABLE</v>
          </cell>
          <cell r="F1155" t="str">
            <v>Atención a las solicitudes de conexión de los servicios hidráulicos para trámites de licencia de construcción y manifestaciones de obra en tiempo y forma.</v>
          </cell>
          <cell r="G1155">
            <v>0.25</v>
          </cell>
          <cell r="H1155">
            <v>0.5</v>
          </cell>
          <cell r="I1155">
            <v>0.75</v>
          </cell>
          <cell r="J1155">
            <v>1</v>
          </cell>
          <cell r="K1155">
            <v>0.15</v>
          </cell>
        </row>
        <row r="1156">
          <cell r="B1156" t="str">
            <v>06CD03_5</v>
          </cell>
          <cell r="C1156" t="str">
            <v>06CD03E160_5</v>
          </cell>
          <cell r="D1156" t="str">
            <v>E160</v>
          </cell>
          <cell r="E1156" t="str">
            <v>SERVICIO DE AGUA POTABLE</v>
          </cell>
          <cell r="F1156" t="str">
            <v>Atención a las solicitudes de actualización de las áreas que componen la Dirección General de Servicios a Usuarios en el Sistema Comercial Centralizado (SICOMCE).</v>
          </cell>
          <cell r="G1156">
            <v>0.25</v>
          </cell>
          <cell r="H1156">
            <v>0.5</v>
          </cell>
          <cell r="I1156">
            <v>0.75</v>
          </cell>
          <cell r="J1156">
            <v>1</v>
          </cell>
          <cell r="K1156">
            <v>0.15</v>
          </cell>
        </row>
        <row r="1157">
          <cell r="B1157" t="str">
            <v>06CD03_6</v>
          </cell>
          <cell r="C1157" t="str">
            <v>06CD03E184_1</v>
          </cell>
          <cell r="D1157" t="str">
            <v>E184</v>
          </cell>
          <cell r="E1157" t="str">
            <v>SERVICIO DE DRENAJE, ALCANTARILLADO Y SANEAMIENTO</v>
          </cell>
          <cell r="F1157" t="str">
            <v>Atención a las solicitudes de dictámenes de factibilidad de servicios relativos a drenaje, para la construcción de obras nuevas, ampliaciones, modificaciones y registros de obra en la Ciudad de México en tiempo y forma.</v>
          </cell>
          <cell r="G1157">
            <v>0.25</v>
          </cell>
          <cell r="H1157">
            <v>0.5</v>
          </cell>
          <cell r="I1157">
            <v>0.75</v>
          </cell>
          <cell r="J1157">
            <v>1</v>
          </cell>
          <cell r="K1157">
            <v>1</v>
          </cell>
        </row>
        <row r="1158">
          <cell r="B1158" t="str">
            <v>06CD03_7</v>
          </cell>
          <cell r="C1158" t="str">
            <v>06CD03K024_1</v>
          </cell>
          <cell r="D1158" t="str">
            <v>K024</v>
          </cell>
          <cell r="E1158" t="str">
            <v>INFRAESTRUCTURA DE AGUA POTABLE</v>
          </cell>
          <cell r="F1158" t="str">
            <v>Mejora de la Distribución de Agua Potable: Obras para incrementar y mejorar la distribución del suministro de agua potable (líneas primarias y secundarias de conducción, tanques, plantas de bombeo, sistemas de fuerza etc.).</v>
          </cell>
          <cell r="G1158">
            <v>0.02</v>
          </cell>
          <cell r="H1158">
            <v>0.06</v>
          </cell>
          <cell r="I1158">
            <v>0.11</v>
          </cell>
          <cell r="J1158">
            <v>0.16</v>
          </cell>
          <cell r="K1158">
            <v>0.3</v>
          </cell>
        </row>
        <row r="1159">
          <cell r="B1159" t="str">
            <v>06CD03_8</v>
          </cell>
          <cell r="C1159" t="str">
            <v>06CD03K024_2</v>
          </cell>
          <cell r="D1159" t="str">
            <v>K024</v>
          </cell>
          <cell r="E1159" t="str">
            <v>INFRAESTRUCTURA DE AGUA POTABLE</v>
          </cell>
          <cell r="F1159" t="str">
            <v>Mejora de la Calidad de Agua Potable: Obras para mejorar la calidad del agua potable (plantas potabilizadoras, plantas cloradoras, sustitución de líneas de conducción, etc.).</v>
          </cell>
          <cell r="G1159">
            <v>0.02</v>
          </cell>
          <cell r="H1159">
            <v>0.06</v>
          </cell>
          <cell r="I1159">
            <v>0.11</v>
          </cell>
          <cell r="J1159">
            <v>0.16</v>
          </cell>
          <cell r="K1159">
            <v>0.28999999999999998</v>
          </cell>
        </row>
        <row r="1160">
          <cell r="B1160" t="str">
            <v>06CD03_9</v>
          </cell>
          <cell r="C1160" t="str">
            <v>06CD03K024_3</v>
          </cell>
          <cell r="D1160" t="str">
            <v>K024</v>
          </cell>
          <cell r="E1160" t="str">
            <v>INFRAESTRUCTURA DE AGUA POTABLE</v>
          </cell>
          <cell r="F1160" t="str">
            <v>Recuperación y Mejora de Fuentes de Abastecimiento: Obras de mantenimiento y conservación de la infraestructura de agua potable existente (rehabilitación de pozos, plantas, manantiales, etc.).</v>
          </cell>
          <cell r="G1160">
            <v>0.02</v>
          </cell>
          <cell r="H1160">
            <v>0.06</v>
          </cell>
          <cell r="I1160">
            <v>0.11</v>
          </cell>
          <cell r="J1160">
            <v>0.16</v>
          </cell>
          <cell r="K1160">
            <v>0.17</v>
          </cell>
        </row>
        <row r="1161">
          <cell r="B1161" t="str">
            <v>06CD03_10</v>
          </cell>
          <cell r="C1161" t="str">
            <v>06CD03K024_4</v>
          </cell>
          <cell r="D1161" t="str">
            <v>K024</v>
          </cell>
          <cell r="E1161" t="str">
            <v>INFRAESTRUCTURA DE AGUA POTABLE</v>
          </cell>
          <cell r="F1161" t="str">
            <v>Macro medición y Telemetría: Obras de acondicionamiento de la infraestructura de agua potable para la conformación de sectores para cuantificar el agua potable, (micro y macro medición, etc.).</v>
          </cell>
          <cell r="G1161">
            <v>0.02</v>
          </cell>
          <cell r="H1161">
            <v>0.06</v>
          </cell>
          <cell r="I1161">
            <v>0.11</v>
          </cell>
          <cell r="J1161">
            <v>0.16</v>
          </cell>
          <cell r="K1161">
            <v>0.23</v>
          </cell>
        </row>
        <row r="1162">
          <cell r="B1162" t="str">
            <v>06CD03_11</v>
          </cell>
          <cell r="C1162" t="str">
            <v>06CD03K024_5</v>
          </cell>
          <cell r="D1162" t="str">
            <v>K024</v>
          </cell>
          <cell r="E1162" t="str">
            <v>INFRAESTRUCTURA DE AGUA POTABLE</v>
          </cell>
          <cell r="F1162" t="str">
            <v>Proyectos ejecutivos de agua potable: Proyectos para la realización de obras de la infraestructura de agua potable.</v>
          </cell>
          <cell r="G1162">
            <v>0.02</v>
          </cell>
          <cell r="H1162">
            <v>0.06</v>
          </cell>
          <cell r="I1162">
            <v>0.11</v>
          </cell>
          <cell r="J1162">
            <v>0.16</v>
          </cell>
          <cell r="K1162">
            <v>0.01</v>
          </cell>
        </row>
        <row r="1163">
          <cell r="B1163" t="str">
            <v>06CD03_12</v>
          </cell>
          <cell r="C1163" t="str">
            <v>06CD03K025_1</v>
          </cell>
          <cell r="D1163" t="str">
            <v>K025</v>
          </cell>
          <cell r="E1163" t="str">
            <v>INFRAESTRUCTURA DE DRENAJE, ALCANTARILLADO Y SANEAMIENTO</v>
          </cell>
          <cell r="F1163" t="str">
            <v>Obras emblemáticas; desazolve de presas, lagunas y ríos; red de drenaje primario y secundario.</v>
          </cell>
          <cell r="G1163">
            <v>0.04</v>
          </cell>
          <cell r="H1163">
            <v>0.08</v>
          </cell>
          <cell r="I1163">
            <v>0.13</v>
          </cell>
          <cell r="J1163">
            <v>0.19</v>
          </cell>
          <cell r="K1163">
            <v>0.56999999999999995</v>
          </cell>
        </row>
        <row r="1164">
          <cell r="B1164" t="str">
            <v>06CD03_13</v>
          </cell>
          <cell r="C1164" t="str">
            <v>06CD03K025_2</v>
          </cell>
          <cell r="D1164" t="str">
            <v>K025</v>
          </cell>
          <cell r="E1164" t="str">
            <v>INFRAESTRUCTURA DE DRENAJE, ALCANTARILLADO Y SANEAMIENTO</v>
          </cell>
          <cell r="F1164" t="str">
            <v>Rehabilitación de drenaje profundo.</v>
          </cell>
          <cell r="G1164">
            <v>0.04</v>
          </cell>
          <cell r="H1164">
            <v>0.08</v>
          </cell>
          <cell r="I1164">
            <v>0.13</v>
          </cell>
          <cell r="J1164">
            <v>0.19</v>
          </cell>
          <cell r="K1164">
            <v>0.16</v>
          </cell>
        </row>
        <row r="1165">
          <cell r="B1165" t="str">
            <v>06CD03_14</v>
          </cell>
          <cell r="C1165" t="str">
            <v>06CD03K025_3</v>
          </cell>
          <cell r="D1165" t="str">
            <v>K025</v>
          </cell>
          <cell r="E1165" t="str">
            <v>INFRAESTRUCTURA DE DRENAJE, ALCANTARILLADO Y SANEAMIENTO</v>
          </cell>
          <cell r="F1165" t="str">
            <v>Construcción y rehabilitación de plantas de bombeo y plantas de tratamiento.</v>
          </cell>
          <cell r="G1165">
            <v>0.04</v>
          </cell>
          <cell r="H1165">
            <v>0.08</v>
          </cell>
          <cell r="I1165">
            <v>0.13</v>
          </cell>
          <cell r="J1165">
            <v>0.19</v>
          </cell>
          <cell r="K1165">
            <v>0.13</v>
          </cell>
        </row>
        <row r="1166">
          <cell r="B1166" t="str">
            <v>06CD03_15</v>
          </cell>
          <cell r="C1166" t="str">
            <v>06CD03K025_4</v>
          </cell>
          <cell r="D1166" t="str">
            <v>K025</v>
          </cell>
          <cell r="E1166" t="str">
            <v>INFRAESTRUCTURA DE DRENAJE, ALCANTARILLADO Y SANEAMIENTO</v>
          </cell>
          <cell r="F1166" t="str">
            <v>Acciones para el control de inundaciones.</v>
          </cell>
          <cell r="G1166">
            <v>0.04</v>
          </cell>
          <cell r="H1166">
            <v>0.08</v>
          </cell>
          <cell r="I1166">
            <v>0.13</v>
          </cell>
          <cell r="J1166">
            <v>0.19</v>
          </cell>
          <cell r="K1166">
            <v>7.0000000000000007E-2</v>
          </cell>
        </row>
        <row r="1167">
          <cell r="B1167" t="str">
            <v>06CD03_16</v>
          </cell>
          <cell r="C1167" t="str">
            <v>06CD03K025_5</v>
          </cell>
          <cell r="D1167" t="str">
            <v>K025</v>
          </cell>
          <cell r="E1167" t="str">
            <v>INFRAESTRUCTURA DE DRENAJE, ALCANTARILLADO Y SANEAMIENTO</v>
          </cell>
          <cell r="F1167" t="str">
            <v>Realizar proyectos de drenaje.</v>
          </cell>
          <cell r="G1167">
            <v>0.04</v>
          </cell>
          <cell r="H1167">
            <v>0.08</v>
          </cell>
          <cell r="I1167">
            <v>0.13</v>
          </cell>
          <cell r="J1167">
            <v>0.19</v>
          </cell>
          <cell r="K1167">
            <v>0.05</v>
          </cell>
        </row>
        <row r="1168">
          <cell r="B1168" t="str">
            <v>06CD03_17</v>
          </cell>
          <cell r="C1168" t="str">
            <v>06CD03K025_6</v>
          </cell>
          <cell r="D1168" t="str">
            <v>K025</v>
          </cell>
          <cell r="E1168" t="str">
            <v>INFRAESTRUCTURA DE DRENAJE, ALCANTARILLADO Y SANEAMIENTO</v>
          </cell>
          <cell r="F1168" t="str">
            <v>Realizar medición y telemetría del sistema de drenaje.</v>
          </cell>
          <cell r="G1168">
            <v>0.04</v>
          </cell>
          <cell r="H1168">
            <v>0.08</v>
          </cell>
          <cell r="I1168">
            <v>0.13</v>
          </cell>
          <cell r="J1168">
            <v>0.19</v>
          </cell>
          <cell r="K1168">
            <v>0.02</v>
          </cell>
        </row>
        <row r="1169">
          <cell r="B1169" t="str">
            <v>06CD03_18</v>
          </cell>
          <cell r="C1169" t="str">
            <v>06CD03M001_1</v>
          </cell>
          <cell r="D1169" t="str">
            <v>M001</v>
          </cell>
          <cell r="E1169" t="str">
            <v>ACTIVIDADES DE APOYO ADMINISTRATIVO</v>
          </cell>
          <cell r="F1169" t="str">
            <v>Coordinar que los sueldos, salarios, prestaciones a los que tienen derecho los servidores públicos, sean pagados en su totalidad conforme a la normatividad y los tiempos establecidos.</v>
          </cell>
          <cell r="G1169">
            <v>0.15</v>
          </cell>
          <cell r="H1169">
            <v>0.2</v>
          </cell>
          <cell r="I1169">
            <v>0.3</v>
          </cell>
          <cell r="J1169">
            <v>0.35</v>
          </cell>
          <cell r="K1169">
            <v>0.5</v>
          </cell>
        </row>
        <row r="1170">
          <cell r="B1170" t="str">
            <v>06CD03_19</v>
          </cell>
          <cell r="C1170" t="str">
            <v>06CD03M001_2</v>
          </cell>
          <cell r="D1170" t="str">
            <v>M001</v>
          </cell>
          <cell r="E1170" t="str">
            <v>ACTIVIDADES DE APOYO ADMINISTRATIVO</v>
          </cell>
          <cell r="F1170" t="str">
            <v>Impartición cursos y actualización de actividades administrativas y operativas.</v>
          </cell>
          <cell r="G1170">
            <v>0.15</v>
          </cell>
          <cell r="H1170">
            <v>0.2</v>
          </cell>
          <cell r="I1170">
            <v>0.3</v>
          </cell>
          <cell r="J1170">
            <v>0.35</v>
          </cell>
          <cell r="K1170">
            <v>0.5</v>
          </cell>
        </row>
        <row r="1171">
          <cell r="B1171" t="str">
            <v>06CD03_20</v>
          </cell>
          <cell r="C1171" t="str">
            <v>06CD03M002_1</v>
          </cell>
          <cell r="D1171" t="str">
            <v>M002</v>
          </cell>
          <cell r="E1171" t="str">
            <v>PROVISIONES PARA CONTINGENCIAS</v>
          </cell>
          <cell r="F1171" t="str">
            <v>Resolución incidental firme.</v>
          </cell>
          <cell r="G1171">
            <v>0.25</v>
          </cell>
          <cell r="H1171">
            <v>0.5</v>
          </cell>
          <cell r="I1171">
            <v>0.75</v>
          </cell>
          <cell r="J1171">
            <v>1</v>
          </cell>
          <cell r="K1171">
            <v>0.1666</v>
          </cell>
        </row>
        <row r="1172">
          <cell r="B1172" t="str">
            <v>06CD03_21</v>
          </cell>
          <cell r="C1172" t="str">
            <v>06CD03M002_2</v>
          </cell>
          <cell r="D1172" t="str">
            <v>M002</v>
          </cell>
          <cell r="E1172" t="str">
            <v>PROVISIONES PARA CONTINGENCIAS</v>
          </cell>
          <cell r="F1172" t="str">
            <v>Solicitar cedula de costeo.</v>
          </cell>
          <cell r="G1172">
            <v>0.25</v>
          </cell>
          <cell r="H1172">
            <v>0.5</v>
          </cell>
          <cell r="I1172">
            <v>0.75</v>
          </cell>
          <cell r="J1172">
            <v>1</v>
          </cell>
          <cell r="K1172">
            <v>0.1666</v>
          </cell>
        </row>
        <row r="1173">
          <cell r="B1173" t="str">
            <v>06CD03_22</v>
          </cell>
          <cell r="C1173" t="str">
            <v>06CD03M002_3</v>
          </cell>
          <cell r="D1173" t="str">
            <v>M002</v>
          </cell>
          <cell r="E1173" t="str">
            <v>PROVISIONES PARA CONTINGENCIAS</v>
          </cell>
          <cell r="F1173" t="str">
            <v>Solicitar visto bueno consejería jurídica y servicios legales.</v>
          </cell>
          <cell r="G1173">
            <v>0.25</v>
          </cell>
          <cell r="H1173">
            <v>0.5</v>
          </cell>
          <cell r="I1173">
            <v>0.75</v>
          </cell>
          <cell r="J1173">
            <v>1</v>
          </cell>
          <cell r="K1173">
            <v>0.1666</v>
          </cell>
        </row>
        <row r="1174">
          <cell r="B1174" t="str">
            <v>06CD03_23</v>
          </cell>
          <cell r="C1174" t="str">
            <v>06CD03M002_4</v>
          </cell>
          <cell r="D1174" t="str">
            <v>M002</v>
          </cell>
          <cell r="E1174" t="str">
            <v>PROVISIONES PARA CONTINGENCIAS</v>
          </cell>
          <cell r="F1174" t="str">
            <v>Solicitar suficiencia presupuestal.</v>
          </cell>
          <cell r="G1174">
            <v>0.25</v>
          </cell>
          <cell r="H1174">
            <v>0.5</v>
          </cell>
          <cell r="I1174">
            <v>0.75</v>
          </cell>
          <cell r="J1174">
            <v>1</v>
          </cell>
          <cell r="K1174">
            <v>0.1666</v>
          </cell>
        </row>
        <row r="1175">
          <cell r="B1175" t="str">
            <v>06CD03_24</v>
          </cell>
          <cell r="C1175" t="str">
            <v>06CD03M002_5</v>
          </cell>
          <cell r="D1175" t="str">
            <v>M002</v>
          </cell>
          <cell r="E1175" t="str">
            <v>PROVISIONES PARA CONTINGENCIAS</v>
          </cell>
          <cell r="F1175" t="str">
            <v>Solicitar expedición de cheque.</v>
          </cell>
          <cell r="G1175">
            <v>0.25</v>
          </cell>
          <cell r="H1175">
            <v>0.5</v>
          </cell>
          <cell r="I1175">
            <v>0.75</v>
          </cell>
          <cell r="J1175">
            <v>1</v>
          </cell>
          <cell r="K1175">
            <v>0.1666</v>
          </cell>
        </row>
        <row r="1176">
          <cell r="B1176" t="str">
            <v>06CD03_25</v>
          </cell>
          <cell r="C1176" t="str">
            <v>06CD03M002_6</v>
          </cell>
          <cell r="D1176" t="str">
            <v>M002</v>
          </cell>
          <cell r="E1176" t="str">
            <v>PROVISIONES PARA CONTINGENCIAS</v>
          </cell>
          <cell r="F1176" t="str">
            <v>Pago ante tribunal.</v>
          </cell>
          <cell r="G1176">
            <v>0.25</v>
          </cell>
          <cell r="H1176">
            <v>0.5</v>
          </cell>
          <cell r="I1176">
            <v>0.75</v>
          </cell>
          <cell r="J1176">
            <v>1</v>
          </cell>
          <cell r="K1176">
            <v>0.1666</v>
          </cell>
        </row>
        <row r="1177">
          <cell r="B1177" t="str">
            <v>06CD03_26</v>
          </cell>
          <cell r="C1177" t="str">
            <v>06CD03M002_7</v>
          </cell>
          <cell r="D1177" t="str">
            <v>M002</v>
          </cell>
          <cell r="E1177" t="str">
            <v>PROVISIONES PARA CONTINGENCIAS</v>
          </cell>
          <cell r="F1177" t="str">
            <v>Generar la información respecto al total de juicios laborales para poder determinar un probable impacto en el presupuesto del SACMEX.</v>
          </cell>
          <cell r="G1177">
            <v>0.25</v>
          </cell>
          <cell r="H1177">
            <v>0.5</v>
          </cell>
          <cell r="I1177">
            <v>0.75</v>
          </cell>
          <cell r="J1177">
            <v>1</v>
          </cell>
          <cell r="K1177">
            <v>0.1</v>
          </cell>
        </row>
        <row r="1178">
          <cell r="B1178" t="str">
            <v>06CD03_27</v>
          </cell>
          <cell r="C1178" t="str">
            <v>06CD03M002_8</v>
          </cell>
          <cell r="D1178" t="str">
            <v>M002</v>
          </cell>
          <cell r="E1178" t="str">
            <v>PROVISIONES PARA CONTINGENCIAS</v>
          </cell>
          <cell r="F1178" t="str">
            <v>Gestionar ante la Secretaria de Administración y Finanzas la suficiencia presupuestal para dar cumplimiento a los laudos.</v>
          </cell>
          <cell r="G1178">
            <v>0.25</v>
          </cell>
          <cell r="H1178">
            <v>0.5</v>
          </cell>
          <cell r="I1178">
            <v>0.75</v>
          </cell>
          <cell r="J1178">
            <v>1</v>
          </cell>
          <cell r="K1178">
            <v>0.1</v>
          </cell>
        </row>
        <row r="1179">
          <cell r="B1179" t="str">
            <v>06CD03_28</v>
          </cell>
          <cell r="C1179" t="str">
            <v>06CD03N001_1</v>
          </cell>
          <cell r="D1179" t="str">
            <v>N001</v>
          </cell>
          <cell r="E1179" t="str">
            <v>CUMPLIMIENTO DE LOS PROGRAMAS DE PROTECCION CIVIL</v>
          </cell>
          <cell r="F1179" t="str">
            <v>Coordinar la entrega de equipo para el personal con actividades de Protección Civil.</v>
          </cell>
          <cell r="G1179">
            <v>0.25</v>
          </cell>
          <cell r="H1179">
            <v>0.5</v>
          </cell>
          <cell r="I1179">
            <v>0.75</v>
          </cell>
          <cell r="J1179">
            <v>1</v>
          </cell>
          <cell r="K1179">
            <v>1</v>
          </cell>
        </row>
        <row r="1180">
          <cell r="B1180" t="str">
            <v>06CD05_1</v>
          </cell>
          <cell r="C1180" t="str">
            <v>06CD05E090_1</v>
          </cell>
          <cell r="D1180" t="str">
            <v>E090</v>
          </cell>
          <cell r="E1180" t="str">
            <v>ACCIONES PARA EL BIENESTAR ANIMAL</v>
          </cell>
          <cell r="F1180" t="str">
            <v>Servicio de consulta médica veterinaria. (Atención medica veterinaria básica y especializada, control natal y medicina preventiva y cirugías).</v>
          </cell>
          <cell r="G1180">
            <v>0.25</v>
          </cell>
          <cell r="H1180">
            <v>0.5</v>
          </cell>
          <cell r="I1180">
            <v>0.75</v>
          </cell>
          <cell r="J1180">
            <v>1</v>
          </cell>
          <cell r="K1180">
            <v>0.5</v>
          </cell>
        </row>
        <row r="1181">
          <cell r="B1181" t="str">
            <v>06CD05_2</v>
          </cell>
          <cell r="C1181" t="str">
            <v>06CD05E090_2</v>
          </cell>
          <cell r="D1181" t="str">
            <v>E090</v>
          </cell>
          <cell r="E1181" t="str">
            <v>ACCIONES PARA EL BIENESTAR ANIMAL</v>
          </cell>
          <cell r="F1181" t="str">
            <v>Jornadas de Salud Animal (atención veterinaria, control natal, vacunación y medicina preventiva); Capacitación en bienestar animal, legislación y tutela responsable, asi como Atención a casos de animales en conflicto con el humano.</v>
          </cell>
          <cell r="G1181">
            <v>0.25</v>
          </cell>
          <cell r="H1181">
            <v>0.5</v>
          </cell>
          <cell r="I1181">
            <v>0.75</v>
          </cell>
          <cell r="J1181">
            <v>1</v>
          </cell>
          <cell r="K1181">
            <v>0.25</v>
          </cell>
        </row>
        <row r="1182">
          <cell r="B1182" t="str">
            <v>06CD05_3</v>
          </cell>
          <cell r="C1182" t="str">
            <v>06CD05E090_3</v>
          </cell>
          <cell r="D1182" t="str">
            <v>E090</v>
          </cell>
          <cell r="E1182" t="str">
            <v>ACCIONES PARA EL BIENESTAR ANIMAL</v>
          </cell>
          <cell r="F1182" t="str">
            <v>Registro Único de Animales de Compañía (RUAC) y Registro de Asociaciones Protectoras de Animales.</v>
          </cell>
          <cell r="G1182">
            <v>0.25</v>
          </cell>
          <cell r="H1182">
            <v>0.5</v>
          </cell>
          <cell r="I1182">
            <v>0.75</v>
          </cell>
          <cell r="J1182">
            <v>1</v>
          </cell>
          <cell r="K1182">
            <v>0.25</v>
          </cell>
        </row>
        <row r="1183">
          <cell r="B1183" t="str">
            <v>06CD05_4</v>
          </cell>
          <cell r="C1183" t="str">
            <v>06CD05N001_1</v>
          </cell>
          <cell r="D1183" t="str">
            <v>N001</v>
          </cell>
          <cell r="E1183" t="str">
            <v>CUMPLIMIENTO DE LOS PROGRAMAS DE PROTECCION CIVIL</v>
          </cell>
          <cell r="F1183" t="str">
            <v>Elaborar e implementar el programa de protección civil para los inmuebles que ocupa la Agencia de Atención Animal y del Hospital Veterinario de la Ciudad de México.</v>
          </cell>
          <cell r="G1183">
            <v>0.25</v>
          </cell>
          <cell r="H1183">
            <v>0.5</v>
          </cell>
          <cell r="I1183">
            <v>0.75</v>
          </cell>
          <cell r="J1183">
            <v>1</v>
          </cell>
          <cell r="K1183">
            <v>1</v>
          </cell>
        </row>
        <row r="1184">
          <cell r="B1184" t="str">
            <v>06P0FA_1</v>
          </cell>
          <cell r="C1184" t="str">
            <v>06P0FAE006_1</v>
          </cell>
          <cell r="D1184" t="str">
            <v>E006</v>
          </cell>
          <cell r="E1184" t="str">
            <v>ACCIONES PARA PROYECTOS AMBIENTALES.</v>
          </cell>
          <cell r="F1184" t="str">
            <v>Proyectos financiados de carácter cultural y ambiental con recursos del Fondo Ambiental Publico de D.F (FAP).</v>
          </cell>
          <cell r="G1184">
            <v>0.1</v>
          </cell>
          <cell r="H1184">
            <v>0.25</v>
          </cell>
          <cell r="I1184">
            <v>0.4</v>
          </cell>
          <cell r="J1184">
            <v>1</v>
          </cell>
          <cell r="K1184">
            <v>0.5</v>
          </cell>
        </row>
        <row r="1185">
          <cell r="B1185" t="str">
            <v>06P0FA_2</v>
          </cell>
          <cell r="C1185" t="str">
            <v>06P0FAE006_2</v>
          </cell>
          <cell r="D1185" t="str">
            <v>E006</v>
          </cell>
          <cell r="E1185" t="str">
            <v>ACCIONES PARA PROYECTOS AMBIENTALES.</v>
          </cell>
          <cell r="F1185" t="str">
            <v>Proyectos financiados de mitigación y adaptación al cambio climático con recursos del Fondo Ambiental para el Cambio Climático (FACC).</v>
          </cell>
          <cell r="G1185">
            <v>0.1</v>
          </cell>
          <cell r="H1185">
            <v>0.25</v>
          </cell>
          <cell r="I1185">
            <v>0.4</v>
          </cell>
          <cell r="J1185">
            <v>1</v>
          </cell>
          <cell r="K1185">
            <v>0.5</v>
          </cell>
        </row>
        <row r="1186">
          <cell r="B1186" t="str">
            <v>06P0FA_3</v>
          </cell>
          <cell r="C1186" t="str">
            <v>06P0FAS034_1</v>
          </cell>
          <cell r="D1186" t="str">
            <v>S034</v>
          </cell>
          <cell r="E1186" t="str">
            <v>PROGRAMA SISTEMAS DE CAPTACION DE AGUA DE LLUVIA EN VIVIENDAS DE LA CIUDAD DE MEXICO.</v>
          </cell>
          <cell r="F1186" t="str">
            <v>Instalación de Cosechadores de Agua de Lluvia para contribuir a garantizar el derecho al agua</v>
          </cell>
          <cell r="G1186">
            <v>0</v>
          </cell>
          <cell r="H1186">
            <v>0.2</v>
          </cell>
          <cell r="I1186">
            <v>0.6</v>
          </cell>
          <cell r="J1186">
            <v>1</v>
          </cell>
          <cell r="K1186">
            <v>0.8</v>
          </cell>
        </row>
        <row r="1187">
          <cell r="B1187" t="str">
            <v>06P0FA_4</v>
          </cell>
          <cell r="C1187" t="str">
            <v>06P0FAS034_2</v>
          </cell>
          <cell r="D1187" t="str">
            <v>S034</v>
          </cell>
          <cell r="E1187" t="str">
            <v>PROGRAMA SISTEMAS DE CAPTACION DE AGUA DE LLUVIA EN VIVIENDAS DE LA CIUDAD DE MEXICO.</v>
          </cell>
          <cell r="F1187" t="str">
            <v>Capacitar a las personas beneficiarias sobre los beneficios, uso y limpieza de los Cosechadores de Agua de Lluvia</v>
          </cell>
          <cell r="G1187">
            <v>0</v>
          </cell>
          <cell r="H1187">
            <v>0.2</v>
          </cell>
          <cell r="I1187">
            <v>0.6</v>
          </cell>
          <cell r="J1187">
            <v>1</v>
          </cell>
          <cell r="K1187">
            <v>0.1</v>
          </cell>
        </row>
        <row r="1188">
          <cell r="B1188" t="str">
            <v>06P0FA_5</v>
          </cell>
          <cell r="C1188" t="str">
            <v>06P0FAS034_3</v>
          </cell>
          <cell r="D1188" t="str">
            <v>S034</v>
          </cell>
          <cell r="E1188" t="str">
            <v>PROGRAMA SISTEMAS DE CAPTACION DE AGUA DE LLUVIA EN VIVIENDAS DE LA CIUDAD DE MEXICO.</v>
          </cell>
          <cell r="F1188" t="str">
            <v>Implementación acciones enfocadas al empoderamiento y autosuficiencia de las mujeres, mediante capacitaciones y charlas</v>
          </cell>
          <cell r="G1188">
            <v>0</v>
          </cell>
          <cell r="H1188">
            <v>0.2</v>
          </cell>
          <cell r="I1188">
            <v>0.6</v>
          </cell>
          <cell r="J1188">
            <v>1</v>
          </cell>
          <cell r="K1188">
            <v>0.1</v>
          </cell>
        </row>
        <row r="1189">
          <cell r="B1189" t="str">
            <v>06P0FA_6</v>
          </cell>
          <cell r="C1189" t="str">
            <v>06P0FAS036_1</v>
          </cell>
          <cell r="D1189" t="str">
            <v>S036</v>
          </cell>
          <cell r="E1189" t="str">
            <v>PROGRAMA ALTEPETL</v>
          </cell>
          <cell r="F1189" t="str">
            <v>Desarrollar e implementar el Componente l. Bienestar para el Bosque.</v>
          </cell>
          <cell r="G1189">
            <v>0.25</v>
          </cell>
          <cell r="H1189">
            <v>0.5</v>
          </cell>
          <cell r="I1189">
            <v>0.75</v>
          </cell>
          <cell r="J1189">
            <v>1</v>
          </cell>
          <cell r="K1189">
            <v>0.3</v>
          </cell>
        </row>
        <row r="1190">
          <cell r="B1190" t="str">
            <v>06P0FA_7</v>
          </cell>
          <cell r="C1190" t="str">
            <v>06P0FAS036_2</v>
          </cell>
          <cell r="D1190" t="str">
            <v>S036</v>
          </cell>
          <cell r="E1190" t="str">
            <v>PROGRAMA ALTEPETL</v>
          </cell>
          <cell r="F1190" t="str">
            <v>Desarrollar e implementar el Componente 2. Sembrando Vida Ciudad de México.</v>
          </cell>
          <cell r="G1190">
            <v>0.25</v>
          </cell>
          <cell r="H1190">
            <v>0.5</v>
          </cell>
          <cell r="I1190">
            <v>0.75</v>
          </cell>
          <cell r="J1190">
            <v>1</v>
          </cell>
          <cell r="K1190">
            <v>0.32</v>
          </cell>
        </row>
        <row r="1191">
          <cell r="B1191" t="str">
            <v>06P0FA_8</v>
          </cell>
          <cell r="C1191" t="str">
            <v>06P0FAS036_3</v>
          </cell>
          <cell r="D1191" t="str">
            <v>S036</v>
          </cell>
          <cell r="E1191" t="str">
            <v>PROGRAMA ALTEPETL</v>
          </cell>
          <cell r="F1191" t="str">
            <v>Desarrollar e implementar el Componente 3. Bienestar para el Campo.</v>
          </cell>
          <cell r="G1191">
            <v>0.25</v>
          </cell>
          <cell r="H1191">
            <v>0.5</v>
          </cell>
          <cell r="I1191">
            <v>0.75</v>
          </cell>
          <cell r="J1191">
            <v>1</v>
          </cell>
          <cell r="K1191">
            <v>0.34</v>
          </cell>
        </row>
        <row r="1192">
          <cell r="B1192" t="str">
            <v>06P0FA_9</v>
          </cell>
          <cell r="C1192" t="str">
            <v>06P0FAS036_4</v>
          </cell>
          <cell r="D1192" t="str">
            <v>S036</v>
          </cell>
          <cell r="E1192" t="str">
            <v>PROGRAMA ALTEPETL</v>
          </cell>
          <cell r="F1192" t="str">
            <v>Desarrollar e implementar el Componente 4. Facilitadores del Cambio.</v>
          </cell>
          <cell r="G1192">
            <v>0.25</v>
          </cell>
          <cell r="H1192">
            <v>0.5</v>
          </cell>
          <cell r="I1192">
            <v>0.75</v>
          </cell>
          <cell r="J1192">
            <v>1</v>
          </cell>
          <cell r="K1192">
            <v>0.03</v>
          </cell>
        </row>
        <row r="1193">
          <cell r="B1193" t="str">
            <v>06P0FA_10</v>
          </cell>
          <cell r="C1193" t="str">
            <v>06P0FAS036_5</v>
          </cell>
          <cell r="D1193" t="str">
            <v>S036</v>
          </cell>
          <cell r="E1193" t="str">
            <v>PROGRAMA ALTEPETL</v>
          </cell>
          <cell r="F1193" t="str">
            <v>Desarrollar e implementar el Componente 5. Desarrollo de Capacidades y Bienestar Rural.</v>
          </cell>
          <cell r="G1193">
            <v>0.25</v>
          </cell>
          <cell r="H1193">
            <v>0.5</v>
          </cell>
          <cell r="I1193">
            <v>0.75</v>
          </cell>
          <cell r="J1193">
            <v>1</v>
          </cell>
          <cell r="K1193">
            <v>0.01</v>
          </cell>
        </row>
        <row r="1194">
          <cell r="B1194" t="str">
            <v>06P0FA_11</v>
          </cell>
          <cell r="C1194" t="str">
            <v>06P0FAU045_1</v>
          </cell>
          <cell r="D1194" t="str">
            <v>U045</v>
          </cell>
          <cell r="E1194" t="str">
            <v>SUBSIDIOS AMBIENTALES</v>
          </cell>
          <cell r="F1194" t="str">
            <v>Implementación de proyectos del Programa de Sanidad e Inocuidad Agroalimentaria en la Ciudad de México.</v>
          </cell>
          <cell r="G1194">
            <v>0</v>
          </cell>
          <cell r="H1194">
            <v>0.4</v>
          </cell>
          <cell r="I1194">
            <v>0.7</v>
          </cell>
          <cell r="J1194">
            <v>1</v>
          </cell>
          <cell r="K1194">
            <v>0.5</v>
          </cell>
        </row>
        <row r="1195">
          <cell r="B1195" t="str">
            <v>06P0FA_12</v>
          </cell>
          <cell r="C1195" t="str">
            <v>06P0FAU045_2</v>
          </cell>
          <cell r="D1195" t="str">
            <v>U045</v>
          </cell>
          <cell r="E1195" t="str">
            <v>SUBSIDIOS AMBIENTALES</v>
          </cell>
          <cell r="F1195" t="str">
            <v>Implementación de proyectos del Programa de Infraestructura Hidroagrícola.</v>
          </cell>
          <cell r="G1195">
            <v>0</v>
          </cell>
          <cell r="H1195">
            <v>0.4</v>
          </cell>
          <cell r="I1195">
            <v>0.7</v>
          </cell>
          <cell r="J1195">
            <v>1</v>
          </cell>
          <cell r="K1195">
            <v>0.5</v>
          </cell>
        </row>
        <row r="1196">
          <cell r="B1196" t="str">
            <v>06PDPA_1</v>
          </cell>
          <cell r="C1196" t="str">
            <v>06PDPAE154_1</v>
          </cell>
          <cell r="D1196" t="str">
            <v>E154</v>
          </cell>
          <cell r="E1196" t="str">
            <v>ACCESO A LA JUSTICIA AMBIENTAL, URBANA Y DE PROTECCION Y BIENESTAR ANIMAL</v>
          </cell>
          <cell r="F1196" t="str">
            <v>Conclusión de expedientes de las denuncias ciudadanas recibidas y de las investigaciones de oficio iniciadas en materia ambiental del ordenamiento territorial y de protección y bienestar animal. (30%)</v>
          </cell>
          <cell r="G1196">
            <v>0.23</v>
          </cell>
          <cell r="H1196">
            <v>0.48</v>
          </cell>
          <cell r="I1196">
            <v>0.75</v>
          </cell>
          <cell r="J1196">
            <v>1</v>
          </cell>
          <cell r="K1196">
            <v>0.3</v>
          </cell>
        </row>
        <row r="1197">
          <cell r="B1197" t="str">
            <v>06PDPA_2</v>
          </cell>
          <cell r="C1197" t="str">
            <v>06PDPAE154_2</v>
          </cell>
          <cell r="D1197" t="str">
            <v>E154</v>
          </cell>
          <cell r="E1197" t="str">
            <v>ACCESO A LA JUSTICIA AMBIENTAL, URBANA Y DE PROTECCION Y BIENESTAR ANIMAL</v>
          </cell>
          <cell r="F1197" t="str">
            <v>Brindar asesorías a la población de la Ciudad de México en materia de derechos y obligaciones ambientales y territoriales. (6%)</v>
          </cell>
          <cell r="G1197">
            <v>0.23</v>
          </cell>
          <cell r="H1197">
            <v>0.48</v>
          </cell>
          <cell r="I1197">
            <v>0.75</v>
          </cell>
          <cell r="J1197">
            <v>1</v>
          </cell>
          <cell r="K1197">
            <v>0.06</v>
          </cell>
        </row>
        <row r="1198">
          <cell r="B1198" t="str">
            <v>06PDPA_3</v>
          </cell>
          <cell r="C1198" t="str">
            <v>06PDPAE154_3</v>
          </cell>
          <cell r="D1198" t="str">
            <v>E154</v>
          </cell>
          <cell r="E1198" t="str">
            <v>ACCESO A LA JUSTICIA AMBIENTAL, URBANA Y DE PROTECCION Y BIENESTAR ANIMAL</v>
          </cell>
          <cell r="F1198" t="str">
            <v>Participar en acciones legales en defensa de los intereses de la Procuraduría y de los habitantes de la Ciudad de México. (4%)</v>
          </cell>
          <cell r="G1198">
            <v>0.23</v>
          </cell>
          <cell r="H1198">
            <v>0.48</v>
          </cell>
          <cell r="I1198">
            <v>0.75</v>
          </cell>
          <cell r="J1198">
            <v>1</v>
          </cell>
          <cell r="K1198">
            <v>0.04</v>
          </cell>
        </row>
        <row r="1199">
          <cell r="B1199" t="str">
            <v>06PDPA_4</v>
          </cell>
          <cell r="C1199" t="str">
            <v>06PDPAE154_4</v>
          </cell>
          <cell r="D1199" t="str">
            <v>E154</v>
          </cell>
          <cell r="E1199" t="str">
            <v>ACCESO A LA JUSTICIA AMBIENTAL, URBANA Y DE PROTECCION Y BIENESTAR ANIMAL</v>
          </cell>
          <cell r="F1199" t="str">
            <v>Emitir opiniones jurídicas en materia ambiental y del ordenamiento territorial, asi como celebrar convenios de colaboración y/o coordinación con diferentes actores privados, sociales, instituciones de investigación y educación, autoridades y demás interesados. (6%)</v>
          </cell>
          <cell r="G1199">
            <v>0.23</v>
          </cell>
          <cell r="H1199">
            <v>0.48</v>
          </cell>
          <cell r="I1199">
            <v>0.75</v>
          </cell>
          <cell r="J1199">
            <v>1</v>
          </cell>
          <cell r="K1199">
            <v>0.06</v>
          </cell>
        </row>
        <row r="1200">
          <cell r="B1200" t="str">
            <v>06PDPA_5</v>
          </cell>
          <cell r="C1200" t="str">
            <v>06PDPAE154_5</v>
          </cell>
          <cell r="D1200" t="str">
            <v>E154</v>
          </cell>
          <cell r="E1200" t="str">
            <v>ACCESO A LA JUSTICIA AMBIENTAL, URBANA Y DE PROTECCION Y BIENESTAR ANIMAL</v>
          </cell>
          <cell r="F1200" t="str">
            <v>Proyectar Acuerdos de Inicio de Investigación de oficio relacionadas con violaciones o incumplimientos a las disposiciones jurídicas en materia ambiental y del ordenamiento territorial. (3%)</v>
          </cell>
          <cell r="G1200">
            <v>0.23</v>
          </cell>
          <cell r="H1200">
            <v>0.48</v>
          </cell>
          <cell r="I1200">
            <v>0.75</v>
          </cell>
          <cell r="J1200">
            <v>1</v>
          </cell>
          <cell r="K1200">
            <v>0.03</v>
          </cell>
        </row>
        <row r="1201">
          <cell r="B1201" t="str">
            <v>06PDPA_6</v>
          </cell>
          <cell r="C1201" t="str">
            <v>06PDPAE154_6</v>
          </cell>
          <cell r="D1201" t="str">
            <v>E154</v>
          </cell>
          <cell r="E1201" t="str">
            <v>ACCESO A LA JUSTICIA AMBIENTAL, URBANA Y DE PROTECCION Y BIENESTAR ANIMAL</v>
          </cell>
          <cell r="F1201" t="str">
            <v>Publicación de capas de información geográfica en la Plataforma SIG-PAOT, capacitar en el manejo de dicha plataforma y en SIG a la población, Realización de los procesos de estandarización cartográfica y creación de bases de datos geoespaciales y metadatos; Generar información especializada en materia ambiental y urbana, asociada a proyectos y estudios de análisis geoespacial en temas ambientales y territoriales que sean de interés para la Ciudad de México. Generar repositorios de información de la Ciudad de México en materia de bienestar animal, ambiental y/o de ordenamiento territorial para que las personas interesadas en los temas cuenten con información organizada, actualizada y disponible en todo momento. (20%)</v>
          </cell>
          <cell r="G1201">
            <v>0.23</v>
          </cell>
          <cell r="H1201">
            <v>0.48</v>
          </cell>
          <cell r="I1201">
            <v>0.75</v>
          </cell>
          <cell r="J1201">
            <v>1</v>
          </cell>
          <cell r="K1201">
            <v>0.2</v>
          </cell>
        </row>
        <row r="1202">
          <cell r="B1202" t="str">
            <v>06PDPA_7</v>
          </cell>
          <cell r="C1202" t="str">
            <v>06PDPAE154_7</v>
          </cell>
          <cell r="D1202" t="str">
            <v>E154</v>
          </cell>
          <cell r="E1202" t="str">
            <v>ACCESO A LA JUSTICIA AMBIENTAL, URBANA Y DE PROTECCION Y BIENESTAR ANIMAL</v>
          </cell>
          <cell r="F1202" t="str">
            <v>Elaboración de documentos técnicos e información especializada en materia ambiental y del ordenamiento territorial, incluyendo cartografías digitales (10%)</v>
          </cell>
          <cell r="G1202">
            <v>0.23</v>
          </cell>
          <cell r="H1202">
            <v>0.48</v>
          </cell>
          <cell r="I1202">
            <v>0.75</v>
          </cell>
          <cell r="J1202">
            <v>1</v>
          </cell>
          <cell r="K1202">
            <v>0.1</v>
          </cell>
        </row>
        <row r="1203">
          <cell r="B1203" t="str">
            <v>06PDPA_8</v>
          </cell>
          <cell r="C1203" t="str">
            <v>06PDPAE154_8</v>
          </cell>
          <cell r="D1203" t="str">
            <v>E154</v>
          </cell>
          <cell r="E1203" t="str">
            <v>ACCESO A LA JUSTICIA AMBIENTAL, URBANA Y DE PROTECCION Y BIENESTAR ANIMAL</v>
          </cell>
          <cell r="F1203" t="str">
            <v>Promover acciones de litigio estratégico a través de la representación del interés legítimo de los habitantes de la Ciudad de México ante autoridades judiciales para obtener sentencias favorables que integre la reparación del daño. (3%)</v>
          </cell>
          <cell r="G1203">
            <v>0.23</v>
          </cell>
          <cell r="H1203">
            <v>0.48</v>
          </cell>
          <cell r="I1203">
            <v>0.75</v>
          </cell>
          <cell r="J1203">
            <v>1</v>
          </cell>
          <cell r="K1203">
            <v>0.03</v>
          </cell>
        </row>
        <row r="1204">
          <cell r="B1204" t="str">
            <v>06PDPA_9</v>
          </cell>
          <cell r="C1204" t="str">
            <v>06PDPAE154_9</v>
          </cell>
          <cell r="D1204" t="str">
            <v>E154</v>
          </cell>
          <cell r="E1204" t="str">
            <v>ACCESO A LA JUSTICIA AMBIENTAL, URBANA Y DE PROTECCION Y BIENESTAR ANIMAL</v>
          </cell>
          <cell r="F1204" t="str">
            <v>Imposición de acciones precautorias para evitar la consumación irreparable a las violaciones de las disposiciones jurídicas en materia ambiental, del ordenamiento territorial y de protección y bienestar animal. (4%)</v>
          </cell>
          <cell r="G1204">
            <v>0.23</v>
          </cell>
          <cell r="H1204">
            <v>0.48</v>
          </cell>
          <cell r="I1204">
            <v>0.75</v>
          </cell>
          <cell r="J1204">
            <v>1</v>
          </cell>
          <cell r="K1204">
            <v>0.04</v>
          </cell>
        </row>
        <row r="1205">
          <cell r="B1205" t="str">
            <v>06PDPA_10</v>
          </cell>
          <cell r="C1205" t="str">
            <v>06PDPAE154_10</v>
          </cell>
          <cell r="D1205" t="str">
            <v>E154</v>
          </cell>
          <cell r="E1205" t="str">
            <v>ACCESO A LA JUSTICIA AMBIENTAL, URBANA Y DE PROTECCION Y BIENESTAR ANIMAL</v>
          </cell>
          <cell r="F1205" t="str">
            <v>Orientar y realizar acciones de participación ciudadana a la población de la CDMX en materia de derechos y obligaciones ambientales del ordenamiento territorial, asi como protección y bienestar a los animales. Documento anual de Análisis de las denuncias presentadas por ciudadanas y ciudadanos ante la PAOT (14%)</v>
          </cell>
          <cell r="G1205">
            <v>0.23</v>
          </cell>
          <cell r="H1205">
            <v>0.48</v>
          </cell>
          <cell r="I1205">
            <v>0.75</v>
          </cell>
          <cell r="J1205">
            <v>1</v>
          </cell>
          <cell r="K1205">
            <v>0.14000000000000001</v>
          </cell>
        </row>
        <row r="1206">
          <cell r="B1206" t="str">
            <v>06PDPA_11</v>
          </cell>
          <cell r="C1206" t="str">
            <v>06PDPAM001_1</v>
          </cell>
          <cell r="D1206" t="str">
            <v>M001</v>
          </cell>
          <cell r="E1206" t="str">
            <v>ACTIVIDADES DE APOYO ADMINISTRATIVO</v>
          </cell>
          <cell r="F1206" t="str">
            <v>Gestión para el proceso de adquisición de bienes, conforme a la requisición de las diversas áreas administrativas para la adecuada operación y funcionamiento de la PAOT, que contribuya a la transparencia, eficacia y eficiencia en el ejercicio de los recursos públicos (30%)</v>
          </cell>
          <cell r="G1206">
            <v>0.25</v>
          </cell>
          <cell r="H1206">
            <v>0.5</v>
          </cell>
          <cell r="I1206">
            <v>0.75</v>
          </cell>
          <cell r="J1206">
            <v>1</v>
          </cell>
          <cell r="K1206">
            <v>0.3</v>
          </cell>
        </row>
        <row r="1207">
          <cell r="B1207" t="str">
            <v>06PDPA_12</v>
          </cell>
          <cell r="C1207" t="str">
            <v>06PDPAM001_2</v>
          </cell>
          <cell r="D1207" t="str">
            <v>M001</v>
          </cell>
          <cell r="E1207" t="str">
            <v>ACTIVIDADES DE APOYO ADMINISTRATIVO</v>
          </cell>
          <cell r="F1207" t="str">
            <v>Gestión para el proceso de contratación de servicios, conforme a la requisición de las diversas áreas administrativas para la adecuada operación y funcionamiento de la PAOT, que contribuya a la transparencia, eficacia y eficiencia en el ejercicio de los recursos públicos (30%).</v>
          </cell>
          <cell r="G1207">
            <v>0.25</v>
          </cell>
          <cell r="H1207">
            <v>0.5</v>
          </cell>
          <cell r="I1207">
            <v>0.75</v>
          </cell>
          <cell r="J1207">
            <v>1</v>
          </cell>
          <cell r="K1207">
            <v>0.3</v>
          </cell>
        </row>
        <row r="1208">
          <cell r="B1208" t="str">
            <v>06PDPA_13</v>
          </cell>
          <cell r="C1208" t="str">
            <v>06PDPAM001_3</v>
          </cell>
          <cell r="D1208" t="str">
            <v>M001</v>
          </cell>
          <cell r="E1208" t="str">
            <v>ACTIVIDADES DE APOYO ADMINISTRATIVO</v>
          </cell>
          <cell r="F1208" t="str">
            <v>Garantizar que los servidores públicos de la PAOT cuenten con herramientas tecnológicas necesarias para el desarrollo de sus actividades, asi como asegurar el buen funcionamiento de los bienes informáticos y de comunicación (15%)</v>
          </cell>
          <cell r="G1208">
            <v>0.25</v>
          </cell>
          <cell r="H1208">
            <v>0.5</v>
          </cell>
          <cell r="I1208">
            <v>0.75</v>
          </cell>
          <cell r="J1208">
            <v>1</v>
          </cell>
          <cell r="K1208">
            <v>0.15</v>
          </cell>
        </row>
        <row r="1209">
          <cell r="B1209" t="str">
            <v>06PDPA_14</v>
          </cell>
          <cell r="C1209" t="str">
            <v>06PDPAM001_4</v>
          </cell>
          <cell r="D1209" t="str">
            <v>M001</v>
          </cell>
          <cell r="E1209" t="str">
            <v>ACTIVIDADES DE APOYO ADMINISTRATIVO</v>
          </cell>
          <cell r="F1209" t="str">
            <v>Diseño y actualización del centro de documentación digital PAOTECA y de los micrositios web relacionados con las acciones, metas y resultados de las diferentes áreas administrativas de la PAOT (10%)</v>
          </cell>
          <cell r="G1209">
            <v>0.25</v>
          </cell>
          <cell r="H1209">
            <v>0.5</v>
          </cell>
          <cell r="I1209">
            <v>0.75</v>
          </cell>
          <cell r="J1209">
            <v>1</v>
          </cell>
          <cell r="K1209">
            <v>0.1</v>
          </cell>
        </row>
        <row r="1210">
          <cell r="B1210" t="str">
            <v>06PDPA_15</v>
          </cell>
          <cell r="C1210" t="str">
            <v>06PDPAM001_5</v>
          </cell>
          <cell r="D1210" t="str">
            <v>M001</v>
          </cell>
          <cell r="E1210" t="str">
            <v>ACTIVIDADES DE APOYO ADMINISTRATIVO</v>
          </cell>
          <cell r="F1210" t="str">
            <v>Elaborar el Informe Anual de Actividades de la PAOT 2022 y difundirlo a través del Centro de Documentación digital PAOTECA (15%)</v>
          </cell>
          <cell r="G1210">
            <v>0.25</v>
          </cell>
          <cell r="H1210">
            <v>0.5</v>
          </cell>
          <cell r="I1210">
            <v>0.75</v>
          </cell>
          <cell r="J1210">
            <v>1</v>
          </cell>
          <cell r="K1210">
            <v>0.15</v>
          </cell>
        </row>
        <row r="1211">
          <cell r="B1211" t="str">
            <v>06PDPA_16</v>
          </cell>
          <cell r="C1211" t="str">
            <v>06PDPAM002_1</v>
          </cell>
          <cell r="D1211" t="str">
            <v>M002</v>
          </cell>
          <cell r="E1211" t="str">
            <v>PROVISIONES PARA CONTINGENCIAS</v>
          </cell>
          <cell r="F1211" t="str">
            <v>Pago de laudos y/o juicios realizados a los ex Servidores Públicos de la Procuraduría Ambiental y del Ordenamiento Territorial.</v>
          </cell>
          <cell r="G1211">
            <v>0</v>
          </cell>
          <cell r="H1211">
            <v>0.5</v>
          </cell>
          <cell r="I1211">
            <v>0.75</v>
          </cell>
          <cell r="J1211">
            <v>1</v>
          </cell>
          <cell r="K1211">
            <v>1</v>
          </cell>
        </row>
        <row r="1212">
          <cell r="B1212" t="str">
            <v>06PDPA_17</v>
          </cell>
          <cell r="C1212" t="str">
            <v>06PDPAN001_1</v>
          </cell>
          <cell r="D1212" t="str">
            <v>N001</v>
          </cell>
          <cell r="E1212" t="str">
            <v>CUMPLIMIENTO DE LOS PROGRAMAS DE PROTECCION CIVIL</v>
          </cell>
          <cell r="F1212" t="str">
            <v>Actualización del Programa Interno de Protección Civil. (30%)</v>
          </cell>
          <cell r="G1212">
            <v>0.1</v>
          </cell>
          <cell r="H1212">
            <v>0.2</v>
          </cell>
          <cell r="I1212">
            <v>0.6</v>
          </cell>
          <cell r="J1212">
            <v>1</v>
          </cell>
          <cell r="K1212">
            <v>0.3</v>
          </cell>
        </row>
        <row r="1213">
          <cell r="B1213" t="str">
            <v>06PDPA_18</v>
          </cell>
          <cell r="C1213" t="str">
            <v>06PDPAN001_2</v>
          </cell>
          <cell r="D1213" t="str">
            <v>N001</v>
          </cell>
          <cell r="E1213" t="str">
            <v>CUMPLIMIENTO DE LOS PROGRAMAS DE PROTECCION CIVIL</v>
          </cell>
          <cell r="F1213" t="str">
            <v>Capacitación del Comité Interno de Protección Civil a través de cursos. (30%)</v>
          </cell>
          <cell r="G1213">
            <v>0.1</v>
          </cell>
          <cell r="H1213">
            <v>0.2</v>
          </cell>
          <cell r="I1213">
            <v>0.6</v>
          </cell>
          <cell r="J1213">
            <v>1</v>
          </cell>
          <cell r="K1213">
            <v>0.3</v>
          </cell>
        </row>
        <row r="1214">
          <cell r="B1214" t="str">
            <v>06PDPA_19</v>
          </cell>
          <cell r="C1214" t="str">
            <v>06PDPAN001_3</v>
          </cell>
          <cell r="D1214" t="str">
            <v>N001</v>
          </cell>
          <cell r="E1214" t="str">
            <v>CUMPLIMIENTO DE LOS PROGRAMAS DE PROTECCION CIVIL</v>
          </cell>
          <cell r="F1214" t="str">
            <v>Ejecución de simulacros en materia de Protección Civil. (40%)</v>
          </cell>
          <cell r="G1214">
            <v>0.1</v>
          </cell>
          <cell r="H1214">
            <v>0.2</v>
          </cell>
          <cell r="I1214">
            <v>0.6</v>
          </cell>
          <cell r="J1214">
            <v>1</v>
          </cell>
          <cell r="K1214">
            <v>0.4</v>
          </cell>
        </row>
        <row r="1215">
          <cell r="B1215" t="str">
            <v>07C001_1</v>
          </cell>
          <cell r="C1215" t="str">
            <v>07C001E093_1</v>
          </cell>
          <cell r="D1215" t="str">
            <v>E093</v>
          </cell>
          <cell r="E1215" t="str">
            <v>MANEJO INTEGRAL DE RESIDUOS SOLIDOS URBANOS</v>
          </cell>
          <cell r="F1215" t="str">
            <v>Recepción y transferencia de residuos sólidos urbanos</v>
          </cell>
          <cell r="G1215">
            <v>0.25</v>
          </cell>
          <cell r="H1215">
            <v>0.5</v>
          </cell>
          <cell r="I1215">
            <v>0.75</v>
          </cell>
          <cell r="J1215">
            <v>1</v>
          </cell>
          <cell r="K1215">
            <v>0.33</v>
          </cell>
        </row>
        <row r="1216">
          <cell r="B1216" t="str">
            <v>07C001_2</v>
          </cell>
          <cell r="C1216" t="str">
            <v>07C001E093_2</v>
          </cell>
          <cell r="D1216" t="str">
            <v>E093</v>
          </cell>
          <cell r="E1216" t="str">
            <v>MANEJO INTEGRAL DE RESIDUOS SOLIDOS URBANOS</v>
          </cell>
          <cell r="F1216" t="str">
            <v>Selección y Tratamiento de Residuos Sólidos Urbanos</v>
          </cell>
          <cell r="G1216">
            <v>0.25</v>
          </cell>
          <cell r="H1216">
            <v>0.5</v>
          </cell>
          <cell r="I1216">
            <v>0.75</v>
          </cell>
          <cell r="J1216">
            <v>1</v>
          </cell>
          <cell r="K1216">
            <v>0.33</v>
          </cell>
        </row>
        <row r="1217">
          <cell r="B1217" t="str">
            <v>07C001_3</v>
          </cell>
          <cell r="C1217" t="str">
            <v>07C001E093_3</v>
          </cell>
          <cell r="D1217" t="str">
            <v>E093</v>
          </cell>
          <cell r="E1217" t="str">
            <v>MANEJO INTEGRAL DE RESIDUOS SOLIDOS URBANOS</v>
          </cell>
          <cell r="F1217" t="str">
            <v>Disposición de los residuos sólidos urbanos</v>
          </cell>
          <cell r="G1217">
            <v>0.25</v>
          </cell>
          <cell r="H1217">
            <v>0.5</v>
          </cell>
          <cell r="I1217">
            <v>0.75</v>
          </cell>
          <cell r="J1217">
            <v>1</v>
          </cell>
          <cell r="K1217">
            <v>0.34</v>
          </cell>
        </row>
        <row r="1218">
          <cell r="B1218" t="str">
            <v>07C001_4</v>
          </cell>
          <cell r="C1218" t="str">
            <v>07C001K008_1</v>
          </cell>
          <cell r="D1218" t="str">
            <v>K008</v>
          </cell>
          <cell r="E1218" t="str">
            <v>AMPLIACION, OPERACION Y MANTENIMIENTO DEL ALUMBRADO PUBLICO</v>
          </cell>
          <cell r="F1218" t="str">
            <v>Mantenimiento de la infraestructura de alumbrado público.</v>
          </cell>
          <cell r="G1218">
            <v>0.25</v>
          </cell>
          <cell r="H1218">
            <v>0.5</v>
          </cell>
          <cell r="I1218">
            <v>0.75</v>
          </cell>
          <cell r="J1218">
            <v>1</v>
          </cell>
          <cell r="K1218">
            <v>0.4</v>
          </cell>
        </row>
        <row r="1219">
          <cell r="B1219" t="str">
            <v>07C001_5</v>
          </cell>
          <cell r="C1219" t="str">
            <v>07C001K008_2</v>
          </cell>
          <cell r="D1219" t="str">
            <v>K008</v>
          </cell>
          <cell r="E1219" t="str">
            <v>AMPLIACION, OPERACION Y MANTENIMIENTO DEL ALUMBRADO PUBLICO</v>
          </cell>
          <cell r="F1219" t="str">
            <v>Renovación de la infraestructura de alumbrado público.</v>
          </cell>
          <cell r="G1219">
            <v>0.25</v>
          </cell>
          <cell r="H1219">
            <v>0.5</v>
          </cell>
          <cell r="I1219">
            <v>0.75</v>
          </cell>
          <cell r="J1219">
            <v>1</v>
          </cell>
          <cell r="K1219">
            <v>0.4</v>
          </cell>
        </row>
        <row r="1220">
          <cell r="B1220" t="str">
            <v>07C001_6</v>
          </cell>
          <cell r="C1220" t="str">
            <v>07C001K008_3</v>
          </cell>
          <cell r="D1220" t="str">
            <v>K008</v>
          </cell>
          <cell r="E1220" t="str">
            <v>AMPLIACION, OPERACION Y MANTENIMIENTO DEL ALUMBRADO PUBLICO</v>
          </cell>
          <cell r="F1220" t="str">
            <v>Elaboración del expediente técnico.</v>
          </cell>
          <cell r="G1220">
            <v>0.25</v>
          </cell>
          <cell r="H1220">
            <v>0.5</v>
          </cell>
          <cell r="I1220">
            <v>0.75</v>
          </cell>
          <cell r="J1220">
            <v>1</v>
          </cell>
          <cell r="K1220">
            <v>0.2</v>
          </cell>
        </row>
        <row r="1221">
          <cell r="B1221" t="str">
            <v>07C001_7</v>
          </cell>
          <cell r="C1221" t="str">
            <v>07C001K020_1</v>
          </cell>
          <cell r="D1221" t="str">
            <v>K020</v>
          </cell>
          <cell r="E1221" t="str">
            <v>CONSTRUCCION, AMPLIACION Y MEJORAMIENTO DE INFRAESTRUCTURA URBANA</v>
          </cell>
          <cell r="F1221" t="str">
            <v>Mantenimiento y rehabilitación de infraestructura urbana, parques (4, 685,931.61 m2), áreas verdes (7, 673,527 m2) y fuentes.</v>
          </cell>
          <cell r="G1221">
            <v>0.05</v>
          </cell>
          <cell r="H1221">
            <v>0.15</v>
          </cell>
          <cell r="I1221">
            <v>0.25</v>
          </cell>
          <cell r="J1221">
            <v>1</v>
          </cell>
          <cell r="K1221">
            <v>0.3</v>
          </cell>
        </row>
        <row r="1222">
          <cell r="B1222" t="str">
            <v>07C001_8</v>
          </cell>
          <cell r="C1222" t="str">
            <v>07C001K020_2</v>
          </cell>
          <cell r="D1222" t="str">
            <v>K020</v>
          </cell>
          <cell r="E1222" t="str">
            <v>CONSTRUCCION, AMPLIACION Y MEJORAMIENTO DE INFRAESTRUCTURA URBANA</v>
          </cell>
          <cell r="F1222" t="str">
            <v>Limpieza a 1, 217, 774,500 metros de la infraestructura urbana.</v>
          </cell>
          <cell r="G1222">
            <v>0.05</v>
          </cell>
          <cell r="H1222">
            <v>0.15</v>
          </cell>
          <cell r="I1222">
            <v>0.25</v>
          </cell>
          <cell r="J1222">
            <v>1</v>
          </cell>
          <cell r="K1222">
            <v>0.25</v>
          </cell>
        </row>
        <row r="1223">
          <cell r="B1223" t="str">
            <v>07C001_9</v>
          </cell>
          <cell r="C1223" t="str">
            <v>07C001K020_3</v>
          </cell>
          <cell r="D1223" t="str">
            <v>K020</v>
          </cell>
          <cell r="E1223" t="str">
            <v>CONSTRUCCION, AMPLIACION Y MEJORAMIENTO DE INFRAESTRUCTURA URBANA</v>
          </cell>
          <cell r="F1223" t="str">
            <v>Mejoramiento y mantenimiento de Vialidades Primarias, que incluye bacheo, mapeo, repavimentación, señalamiento vertical, horizontal y mobiliario urbano, guarniciones y banquetas, asi como el proyecto Integral del Circuito Interior.</v>
          </cell>
          <cell r="G1223">
            <v>0.05</v>
          </cell>
          <cell r="H1223">
            <v>0.15</v>
          </cell>
          <cell r="I1223">
            <v>0.25</v>
          </cell>
          <cell r="J1223">
            <v>1</v>
          </cell>
          <cell r="K1223">
            <v>0.25</v>
          </cell>
        </row>
        <row r="1224">
          <cell r="B1224" t="str">
            <v>07C001_10</v>
          </cell>
          <cell r="C1224" t="str">
            <v>07C001K020_4</v>
          </cell>
          <cell r="D1224" t="str">
            <v>K020</v>
          </cell>
          <cell r="E1224" t="str">
            <v>CONSTRUCCION, AMPLIACION Y MEJORAMIENTO DE INFRAESTRUCTURA URBANA</v>
          </cell>
          <cell r="F1224" t="str">
            <v>Construcción o Mantenimiento a Puentes Vehiculares y peatonales en la Ciudad de México.</v>
          </cell>
          <cell r="G1224">
            <v>0.05</v>
          </cell>
          <cell r="H1224">
            <v>0.15</v>
          </cell>
          <cell r="I1224">
            <v>0.25</v>
          </cell>
          <cell r="J1224">
            <v>1</v>
          </cell>
          <cell r="K1224">
            <v>0.1</v>
          </cell>
        </row>
        <row r="1225">
          <cell r="B1225" t="str">
            <v>07C001_11</v>
          </cell>
          <cell r="C1225" t="str">
            <v>07C001K020_5</v>
          </cell>
          <cell r="D1225" t="str">
            <v>K020</v>
          </cell>
          <cell r="E1225" t="str">
            <v>CONSTRUCCION, AMPLIACION Y MEJORAMIENTO DE INFRAESTRUCTURA URBANA</v>
          </cell>
          <cell r="F1225" t="str">
            <v>Construcción de la Universidad Rosario Castellanos Plantel Santo Tomas.</v>
          </cell>
          <cell r="G1225">
            <v>0.05</v>
          </cell>
          <cell r="H1225">
            <v>0.15</v>
          </cell>
          <cell r="I1225">
            <v>0.25</v>
          </cell>
          <cell r="J1225">
            <v>1</v>
          </cell>
          <cell r="K1225">
            <v>0.1</v>
          </cell>
        </row>
        <row r="1226">
          <cell r="B1226" t="str">
            <v>07C001_12</v>
          </cell>
          <cell r="C1226" t="str">
            <v>07C001K021_1</v>
          </cell>
          <cell r="D1226" t="str">
            <v>K021</v>
          </cell>
          <cell r="E1226" t="str">
            <v>CONSTRUCCION, AMPLIACION Y MEJORAMIENTO DE INFRAESTRUCTURA Y EDIFICIOS PUBLICOS</v>
          </cell>
          <cell r="F1226" t="str">
            <v>Construcción y/o rehabilitación de Centros de Salud en la Ciudad de México.</v>
          </cell>
          <cell r="G1226">
            <v>0.05</v>
          </cell>
          <cell r="H1226">
            <v>0.15</v>
          </cell>
          <cell r="I1226">
            <v>0.25</v>
          </cell>
          <cell r="J1226">
            <v>1</v>
          </cell>
          <cell r="K1226">
            <v>0.125</v>
          </cell>
        </row>
        <row r="1227">
          <cell r="B1227" t="str">
            <v>07C001_13</v>
          </cell>
          <cell r="C1227" t="str">
            <v>07C001K021_2</v>
          </cell>
          <cell r="D1227" t="str">
            <v>K021</v>
          </cell>
          <cell r="E1227" t="str">
            <v>CONSTRUCCION, AMPLIACION Y MEJORAMIENTO DE INFRAESTRUCTURA Y EDIFICIOS PUBLICOS</v>
          </cell>
          <cell r="F1227" t="str">
            <v>Construcción, mantenimiento, rehabilitación y reforzamiento en Escuelas de Educación Básica y de Educación Especifica en la Ciudad de México.</v>
          </cell>
          <cell r="G1227">
            <v>0.05</v>
          </cell>
          <cell r="H1227">
            <v>0.15</v>
          </cell>
          <cell r="I1227">
            <v>0.25</v>
          </cell>
          <cell r="J1227">
            <v>1</v>
          </cell>
          <cell r="K1227">
            <v>0.125</v>
          </cell>
        </row>
        <row r="1228">
          <cell r="B1228" t="str">
            <v>07C001_14</v>
          </cell>
          <cell r="C1228" t="str">
            <v>07C001K021_3</v>
          </cell>
          <cell r="D1228" t="str">
            <v>K021</v>
          </cell>
          <cell r="E1228" t="str">
            <v>CONSTRUCCION, AMPLIACION Y MEJORAMIENTO DE INFRAESTRUCTURA Y EDIFICIOS PUBLICOS</v>
          </cell>
          <cell r="F1228" t="str">
            <v>Construcción de la Escuela Preparatoria IEMS Azcapotzalco 2.</v>
          </cell>
          <cell r="G1228">
            <v>0.05</v>
          </cell>
          <cell r="H1228">
            <v>0.15</v>
          </cell>
          <cell r="I1228">
            <v>0.25</v>
          </cell>
          <cell r="J1228">
            <v>1</v>
          </cell>
          <cell r="K1228">
            <v>0.125</v>
          </cell>
        </row>
        <row r="1229">
          <cell r="B1229" t="str">
            <v>07C001_15</v>
          </cell>
          <cell r="C1229" t="str">
            <v>07C001K021_4</v>
          </cell>
          <cell r="D1229" t="str">
            <v>K021</v>
          </cell>
          <cell r="E1229" t="str">
            <v>CONSTRUCCION, AMPLIACION Y MEJORAMIENTO DE INFRAESTRUCTURA Y EDIFICIOS PUBLICOS</v>
          </cell>
          <cell r="F1229" t="str">
            <v>Construcción de la Escuela Preparatoria en la Alcaldía Tlalpan.</v>
          </cell>
          <cell r="G1229">
            <v>0.05</v>
          </cell>
          <cell r="H1229">
            <v>0.15</v>
          </cell>
          <cell r="I1229">
            <v>0.25</v>
          </cell>
          <cell r="J1229">
            <v>1</v>
          </cell>
          <cell r="K1229">
            <v>0.125</v>
          </cell>
        </row>
        <row r="1230">
          <cell r="B1230" t="str">
            <v>07C001_16</v>
          </cell>
          <cell r="C1230" t="str">
            <v>07C001K021_5</v>
          </cell>
          <cell r="D1230" t="str">
            <v>K021</v>
          </cell>
          <cell r="E1230" t="str">
            <v>CONSTRUCCION, AMPLIACION Y MEJORAMIENTO DE INFRAESTRUCTURA Y EDIFICIOS PUBLICOS</v>
          </cell>
          <cell r="F1230" t="str">
            <v>Construcción de la Universidad Rosario Castellanos Plantel Santo Tomas.</v>
          </cell>
          <cell r="G1230">
            <v>0.05</v>
          </cell>
          <cell r="H1230">
            <v>0.15</v>
          </cell>
          <cell r="I1230">
            <v>0.25</v>
          </cell>
          <cell r="J1230">
            <v>1</v>
          </cell>
          <cell r="K1230">
            <v>0.125</v>
          </cell>
        </row>
        <row r="1231">
          <cell r="B1231" t="str">
            <v>07C001_17</v>
          </cell>
          <cell r="C1231" t="str">
            <v>07C001K021_6</v>
          </cell>
          <cell r="D1231" t="str">
            <v>K021</v>
          </cell>
          <cell r="E1231" t="str">
            <v>CONSTRUCCION, AMPLIACION Y MEJORAMIENTO DE INFRAESTRUCTURA Y EDIFICIOS PUBLICOS</v>
          </cell>
          <cell r="F1231" t="str">
            <v>Construcción de la Bodega Nacional de Arte y Talleres de Artes y Oficios.</v>
          </cell>
          <cell r="G1231">
            <v>0.05</v>
          </cell>
          <cell r="H1231">
            <v>0.15</v>
          </cell>
          <cell r="I1231">
            <v>0.25</v>
          </cell>
          <cell r="J1231">
            <v>1</v>
          </cell>
          <cell r="K1231">
            <v>0.125</v>
          </cell>
        </row>
        <row r="1232">
          <cell r="B1232" t="str">
            <v>07C001_18</v>
          </cell>
          <cell r="C1232" t="str">
            <v>07C001K021_7</v>
          </cell>
          <cell r="D1232" t="str">
            <v>K021</v>
          </cell>
          <cell r="E1232" t="str">
            <v>CONSTRUCCION, AMPLIACION Y MEJORAMIENTO DE INFRAESTRUCTURA Y EDIFICIOS PUBLICOS</v>
          </cell>
          <cell r="F1232" t="str">
            <v>Rehabilitación del Panteón Dolores - Equipamiento.</v>
          </cell>
          <cell r="G1232">
            <v>0.05</v>
          </cell>
          <cell r="H1232">
            <v>0.15</v>
          </cell>
          <cell r="I1232">
            <v>0.25</v>
          </cell>
          <cell r="J1232">
            <v>1</v>
          </cell>
          <cell r="K1232">
            <v>0.125</v>
          </cell>
        </row>
        <row r="1233">
          <cell r="B1233" t="str">
            <v>07C001_19</v>
          </cell>
          <cell r="C1233" t="str">
            <v>07C001K021_8</v>
          </cell>
          <cell r="D1233" t="str">
            <v>K021</v>
          </cell>
          <cell r="E1233" t="str">
            <v>CONSTRUCCION, AMPLIACION Y MEJORAMIENTO DE INFRAESTRUCTURA Y EDIFICIOS PUBLICOS</v>
          </cell>
          <cell r="F1233" t="str">
            <v>Construcción de Clínica de Odontogeriátrica y unidad de especialidades médicas en enfermedades crónicas y obras complementarias en la colonia Carlos A. Madrazo de la Delegación Álvaro Obregón y Construcción del Centro Social, en la Colonia Carlos A. Madrazo de la Delegación Álvaro Obregón en la Ciudad de México.</v>
          </cell>
          <cell r="G1233">
            <v>0.05</v>
          </cell>
          <cell r="H1233">
            <v>0.15</v>
          </cell>
          <cell r="I1233">
            <v>0.25</v>
          </cell>
          <cell r="J1233">
            <v>1</v>
          </cell>
          <cell r="K1233">
            <v>0.125</v>
          </cell>
        </row>
        <row r="1234">
          <cell r="B1234" t="str">
            <v>07C001_20</v>
          </cell>
          <cell r="C1234" t="str">
            <v>07C001K022_1</v>
          </cell>
          <cell r="D1234" t="str">
            <v>K022</v>
          </cell>
          <cell r="E1234" t="str">
            <v>CONSTRUCCION, AMPLIACION Y MEJORAMIENTO DE INFRAESTRUCTURA DE TRANSPORTE PUBLICO</v>
          </cell>
          <cell r="F1234" t="str">
            <v>Construcción de la Línea 3 4ta sección del Bosque de Chapultepec-Metro Línea 7 Constituyentes, del Sistema de Transporte Publico Cablebus de la Ciudad de México.</v>
          </cell>
          <cell r="G1234">
            <v>0.05</v>
          </cell>
          <cell r="H1234">
            <v>0.15</v>
          </cell>
          <cell r="I1234">
            <v>0.25</v>
          </cell>
          <cell r="J1234">
            <v>1</v>
          </cell>
          <cell r="K1234">
            <v>0.25</v>
          </cell>
        </row>
        <row r="1235">
          <cell r="B1235" t="str">
            <v>07C001_21</v>
          </cell>
          <cell r="C1235" t="str">
            <v>07C001K022_2</v>
          </cell>
          <cell r="D1235" t="str">
            <v>K022</v>
          </cell>
          <cell r="E1235" t="str">
            <v>CONSTRUCCION, AMPLIACION Y MEJORAMIENTO DE INFRAESTRUCTURA DE TRANSPORTE PUBLICO</v>
          </cell>
          <cell r="F1235" t="str">
            <v>Construcción del Trolebús Elevado (Eje 8 Sur Ermita)</v>
          </cell>
          <cell r="G1235">
            <v>0.05</v>
          </cell>
          <cell r="H1235">
            <v>0.15</v>
          </cell>
          <cell r="I1235">
            <v>0.25</v>
          </cell>
          <cell r="J1235">
            <v>1</v>
          </cell>
          <cell r="K1235">
            <v>0.125</v>
          </cell>
        </row>
        <row r="1236">
          <cell r="B1236" t="str">
            <v>07C001_22</v>
          </cell>
          <cell r="C1236" t="str">
            <v>07C001K022_3</v>
          </cell>
          <cell r="D1236" t="str">
            <v>K022</v>
          </cell>
          <cell r="E1236" t="str">
            <v>CONSTRUCCION, AMPLIACION Y MEJORAMIENTO DE INFRAESTRUCTURA DE TRANSPORTE PUBLICO</v>
          </cell>
          <cell r="F1236" t="str">
            <v>Construcción del Tren Interurbano de Pasajeros Toluca-Valle de México.</v>
          </cell>
          <cell r="G1236">
            <v>0.05</v>
          </cell>
          <cell r="H1236">
            <v>0.15</v>
          </cell>
          <cell r="I1236">
            <v>0.25</v>
          </cell>
          <cell r="J1236">
            <v>1</v>
          </cell>
          <cell r="K1236">
            <v>0.25</v>
          </cell>
        </row>
        <row r="1237">
          <cell r="B1237" t="str">
            <v>07C001_23</v>
          </cell>
          <cell r="C1237" t="str">
            <v>07C001K022_4</v>
          </cell>
          <cell r="D1237" t="str">
            <v>K022</v>
          </cell>
          <cell r="E1237" t="str">
            <v>CONSTRUCCION, AMPLIACION Y MEJORAMIENTO DE INFRAESTRUCTURA DE TRANSPORTE PUBLICO</v>
          </cell>
          <cell r="F1237" t="str">
            <v>Construcción de la Ampliación de la Línea 12 del Sistema de Transporte Colectivo tramo Mixcoac-Observatorio.</v>
          </cell>
          <cell r="G1237">
            <v>0.05</v>
          </cell>
          <cell r="H1237">
            <v>0.15</v>
          </cell>
          <cell r="I1237">
            <v>0.25</v>
          </cell>
          <cell r="J1237">
            <v>1</v>
          </cell>
          <cell r="K1237">
            <v>0.25</v>
          </cell>
        </row>
        <row r="1238">
          <cell r="B1238" t="str">
            <v>07C001_24</v>
          </cell>
          <cell r="C1238" t="str">
            <v>07C001K022_5</v>
          </cell>
          <cell r="D1238" t="str">
            <v>K022</v>
          </cell>
          <cell r="E1238" t="str">
            <v>CONSTRUCCION, AMPLIACION Y MEJORAMIENTO DE INFRAESTRUCTURA DE TRANSPORTE PUBLICO</v>
          </cell>
          <cell r="F1238" t="str">
            <v>Mantenimiento de las Líneas del Metrobús de la Ciudad de México.</v>
          </cell>
          <cell r="G1238">
            <v>0.05</v>
          </cell>
          <cell r="H1238">
            <v>0.15</v>
          </cell>
          <cell r="I1238">
            <v>0.25</v>
          </cell>
          <cell r="J1238">
            <v>1</v>
          </cell>
          <cell r="K1238">
            <v>0.125</v>
          </cell>
        </row>
        <row r="1239">
          <cell r="B1239" t="str">
            <v>07C001_25</v>
          </cell>
          <cell r="C1239" t="str">
            <v>07C001M001_1</v>
          </cell>
          <cell r="D1239" t="str">
            <v>M001</v>
          </cell>
          <cell r="E1239" t="str">
            <v>ACTIVIDADES DE APOYO ADMINISTRATIVO</v>
          </cell>
          <cell r="F1239" t="str">
            <v>Gestión para el proceso de contratación de bienes y servicios de las diversas áreas administrativas para la adecuada operación y funcionamiento de la Secretaría, que contribuya a la transparencia, eficacia y eficiencia en el ejercicio de los recursos públicos.</v>
          </cell>
          <cell r="G1239">
            <v>0.25</v>
          </cell>
          <cell r="H1239">
            <v>0.5</v>
          </cell>
          <cell r="I1239">
            <v>0.75</v>
          </cell>
          <cell r="J1239">
            <v>1</v>
          </cell>
          <cell r="K1239">
            <v>1</v>
          </cell>
        </row>
        <row r="1240">
          <cell r="B1240" t="str">
            <v>07C001_26</v>
          </cell>
          <cell r="C1240" t="str">
            <v>07C001M002_1</v>
          </cell>
          <cell r="D1240" t="str">
            <v>M002</v>
          </cell>
          <cell r="E1240" t="str">
            <v>PROVISIONES PARA CONTINGENCIAS</v>
          </cell>
          <cell r="F1240" t="str">
            <v>Pago de laudos y/o juicios realizados a los ex Servidores Publico de la Secretaria de Obras y Servicios</v>
          </cell>
          <cell r="G1240">
            <v>0.1</v>
          </cell>
          <cell r="H1240">
            <v>0.3</v>
          </cell>
          <cell r="I1240">
            <v>0.65</v>
          </cell>
          <cell r="J1240">
            <v>1</v>
          </cell>
          <cell r="K1240">
            <v>1</v>
          </cell>
        </row>
        <row r="1241">
          <cell r="B1241" t="str">
            <v>07C001_27</v>
          </cell>
          <cell r="C1241" t="str">
            <v>07C001N001_1</v>
          </cell>
          <cell r="D1241" t="str">
            <v>N001</v>
          </cell>
          <cell r="E1241" t="str">
            <v>CUMPLIMIENTO DE LOS PROGRAMAS DE PROTECCION CIVIL</v>
          </cell>
          <cell r="F1241" t="str">
            <v>Actualización del programa de Protección Civil de la SOBSE.</v>
          </cell>
          <cell r="G1241">
            <v>0.2</v>
          </cell>
          <cell r="H1241">
            <v>0.4</v>
          </cell>
          <cell r="I1241">
            <v>0.7</v>
          </cell>
          <cell r="J1241">
            <v>1</v>
          </cell>
          <cell r="K1241">
            <v>0.5</v>
          </cell>
        </row>
        <row r="1242">
          <cell r="B1242" t="str">
            <v>07C001_28</v>
          </cell>
          <cell r="C1242" t="str">
            <v>07C001N001_2</v>
          </cell>
          <cell r="D1242" t="str">
            <v>N001</v>
          </cell>
          <cell r="E1242" t="str">
            <v>CUMPLIMIENTO DE LOS PROGRAMAS DE PROTECCION CIVIL</v>
          </cell>
          <cell r="F1242" t="str">
            <v>Capacitación de las Brigadas de Protección Civil.</v>
          </cell>
          <cell r="G1242">
            <v>0.2</v>
          </cell>
          <cell r="H1242">
            <v>0.4</v>
          </cell>
          <cell r="I1242">
            <v>0.7</v>
          </cell>
          <cell r="J1242">
            <v>1</v>
          </cell>
          <cell r="K1242">
            <v>0.5</v>
          </cell>
        </row>
        <row r="1243">
          <cell r="B1243" t="str">
            <v>07C001_29</v>
          </cell>
          <cell r="C1243" t="str">
            <v>07C001U046_1</v>
          </cell>
          <cell r="D1243" t="str">
            <v>U046</v>
          </cell>
          <cell r="E1243" t="str">
            <v>AYUDAS POR AFECTACIONES DE OBRA PUBLICA</v>
          </cell>
          <cell r="F1243" t="str">
            <v>Apoyo Emergente Temporal para Comercios Afectados por la Obra de Ampliación de la Línea 12 del Sistema de Transporte Colectivo Metro que consiste en la entrega de $9,600.00 pesos, bimestrales correspondientes al periodo de enero a diciembre del año en curso, a un máximo de 19 beneficiarios.</v>
          </cell>
          <cell r="G1243">
            <v>0.25</v>
          </cell>
          <cell r="H1243">
            <v>0.5</v>
          </cell>
          <cell r="I1243">
            <v>0.75</v>
          </cell>
          <cell r="J1243">
            <v>1</v>
          </cell>
          <cell r="K1243">
            <v>0.2</v>
          </cell>
        </row>
        <row r="1244">
          <cell r="B1244" t="str">
            <v>07C001_30</v>
          </cell>
          <cell r="C1244" t="str">
            <v>07C001U046_2</v>
          </cell>
          <cell r="D1244" t="str">
            <v>U046</v>
          </cell>
          <cell r="E1244" t="str">
            <v>AYUDAS POR AFECTACIONES DE OBRA PUBLICA</v>
          </cell>
          <cell r="F1244" t="str">
            <v>Acción Social para apoyos a los Habitantes de la Colonia Primera Victoria Afectados por la Ejecución de la Obra de Ampliación de la Línea 12 del Sistema de Transporte Colectivo Metro. Apoyo económico para renta, mensuales programados durante los 12 meses del 2022, a un máximo de 35 beneficiarios por concepto de Apoyo de rentas.</v>
          </cell>
          <cell r="G1244">
            <v>0.25</v>
          </cell>
          <cell r="H1244">
            <v>0.5</v>
          </cell>
          <cell r="I1244">
            <v>0.75</v>
          </cell>
          <cell r="J1244">
            <v>1</v>
          </cell>
          <cell r="K1244">
            <v>0.2</v>
          </cell>
        </row>
        <row r="1245">
          <cell r="B1245" t="str">
            <v>07C001_31</v>
          </cell>
          <cell r="C1245" t="str">
            <v>07C001U046_3</v>
          </cell>
          <cell r="D1245" t="str">
            <v>U046</v>
          </cell>
          <cell r="E1245" t="str">
            <v>AYUDAS POR AFECTACIONES DE OBRA PUBLICA</v>
          </cell>
          <cell r="F1245" t="str">
            <v>Acción Social para Habitantes de las Colonias Cove y Minas de Cristo Afectados por la Ejecución de la Obra de Ampliación de la Línea 12 del Sistema de Transporte Colectivo Metro, con un apoyo económico para renta, programados durante los 12 meses del 2022, a un máximo de 150 beneficiarios por concepto de Apoyo de rentas.</v>
          </cell>
          <cell r="G1245">
            <v>0.25</v>
          </cell>
          <cell r="H1245">
            <v>0.5</v>
          </cell>
          <cell r="I1245">
            <v>0.75</v>
          </cell>
          <cell r="J1245">
            <v>1</v>
          </cell>
          <cell r="K1245">
            <v>0.2</v>
          </cell>
        </row>
        <row r="1246">
          <cell r="B1246" t="str">
            <v>07C001_32</v>
          </cell>
          <cell r="C1246" t="str">
            <v>07C001U046_4</v>
          </cell>
          <cell r="D1246" t="str">
            <v>U046</v>
          </cell>
          <cell r="E1246" t="str">
            <v>AYUDAS POR AFECTACIONES DE OBRA PUBLICA</v>
          </cell>
          <cell r="F1246" t="str">
            <v>Otorgar un apoyo económico bimestral para los comercios que han visto mermadas sus ventas. Las personas que acrediten la propiedad de un comercio afectado podrán solicitar un apoyo económico para comercios, bimestrales correspondientes al periodo de enero a diciembre del año en curso, a un máximo de 30 beneficiarios, por la afectación de la ejecución de la obra de Construcción del Tren Interurbano de Pasajeros Toluca-Valle de México</v>
          </cell>
          <cell r="G1246">
            <v>0.25</v>
          </cell>
          <cell r="H1246">
            <v>0.5</v>
          </cell>
          <cell r="I1246">
            <v>0.75</v>
          </cell>
          <cell r="J1246">
            <v>1</v>
          </cell>
          <cell r="K1246">
            <v>0.2</v>
          </cell>
        </row>
        <row r="1247">
          <cell r="B1247" t="str">
            <v>07C001_33</v>
          </cell>
          <cell r="C1247" t="str">
            <v>07C001U046_5</v>
          </cell>
          <cell r="D1247" t="str">
            <v>U046</v>
          </cell>
          <cell r="E1247" t="str">
            <v>AYUDAS POR AFECTACIONES DE OBRA PUBLICA</v>
          </cell>
          <cell r="F1247" t="str">
            <v>Otorgar un apoyo económico bimestral para los comercios que han visto mermadas sus ventas. Las personas que acrediten la propiedad de un comercio afectado podrán solicitar un apoyo económico para comercios, bimestrales correspondientes al periodo de enero a diciembre del año en curso, a un máximo de 30 beneficiarios, por la afectación de la ejecución de la obra de Construcción del Tren Interurbano de Pasajeros Toluca-Valle de México.</v>
          </cell>
          <cell r="G1247">
            <v>0.25</v>
          </cell>
          <cell r="H1247">
            <v>0.5</v>
          </cell>
          <cell r="I1247">
            <v>0.75</v>
          </cell>
          <cell r="J1247">
            <v>1</v>
          </cell>
          <cell r="K1247">
            <v>0.2</v>
          </cell>
        </row>
        <row r="1248">
          <cell r="B1248" t="str">
            <v>07CD01_1</v>
          </cell>
          <cell r="C1248" t="str">
            <v>07CD01B001_1</v>
          </cell>
          <cell r="D1248" t="str">
            <v>B001</v>
          </cell>
          <cell r="E1248" t="str">
            <v>PRODUCCION Y COMERCIALIZACION DE MEZCLAS ASFALTICAS</v>
          </cell>
          <cell r="F1248" t="str">
            <v>Producción de Mezcla Asfáltica</v>
          </cell>
          <cell r="G1248">
            <v>0.25</v>
          </cell>
          <cell r="H1248">
            <v>0.5</v>
          </cell>
          <cell r="I1248">
            <v>0.75</v>
          </cell>
          <cell r="J1248">
            <v>1</v>
          </cell>
          <cell r="K1248">
            <v>1</v>
          </cell>
        </row>
        <row r="1249">
          <cell r="B1249" t="str">
            <v>07CD01_2</v>
          </cell>
          <cell r="C1249" t="str">
            <v>07CD01M001_1</v>
          </cell>
          <cell r="D1249" t="str">
            <v>M001</v>
          </cell>
          <cell r="E1249" t="str">
            <v>ACTIVIDADES DE APOYO ADMINISTRATIVO</v>
          </cell>
          <cell r="F1249" t="str">
            <v>Gestión para el proceso de adquisición de bienes, conforme a la requisición de las diversas áreas administrativas para la adecuada operación y funcionamiento de la Planta Productora de Mezclas Asfálticas, que contribuya a la transparencia, eficacia y eficiencia en el ejercicio de los recursos públicos.</v>
          </cell>
          <cell r="G1249">
            <v>0.25</v>
          </cell>
          <cell r="H1249">
            <v>0.5</v>
          </cell>
          <cell r="I1249">
            <v>0.75</v>
          </cell>
          <cell r="J1249">
            <v>1</v>
          </cell>
          <cell r="K1249">
            <v>0.5</v>
          </cell>
        </row>
        <row r="1250">
          <cell r="B1250" t="str">
            <v>07CD01_3</v>
          </cell>
          <cell r="C1250" t="str">
            <v>07CD01M001_2</v>
          </cell>
          <cell r="D1250" t="str">
            <v>M001</v>
          </cell>
          <cell r="E1250" t="str">
            <v>ACTIVIDADES DE APOYO ADMINISTRATIVO</v>
          </cell>
          <cell r="F1250" t="str">
            <v>Gestión para el proceso de contratación de servicios, conforme a la requisición de las diversas áreas administrativas para la adecuada operación y funcionamiento de la Planta Productora de Mezclas Asfálticas, que contribuya a la transparencia, eficacia y eficiencia en el ejercicio de los recursos públicos.</v>
          </cell>
          <cell r="G1250">
            <v>0.25</v>
          </cell>
          <cell r="H1250">
            <v>0.5</v>
          </cell>
          <cell r="I1250">
            <v>0.75</v>
          </cell>
          <cell r="J1250">
            <v>1</v>
          </cell>
          <cell r="K1250">
            <v>0.5</v>
          </cell>
        </row>
        <row r="1251">
          <cell r="B1251" t="str">
            <v>07CD01_4</v>
          </cell>
          <cell r="C1251" t="str">
            <v>07CD01M002_1</v>
          </cell>
          <cell r="D1251" t="str">
            <v>M002</v>
          </cell>
          <cell r="E1251" t="str">
            <v>PROVISIONES PARA CONTINGENCIAS</v>
          </cell>
          <cell r="F1251" t="str">
            <v>Pago de laudos y/o juicios realizados a los ex Servidores Públicos de la Planta Productora de Mezclas Asfálticas.</v>
          </cell>
          <cell r="G1251">
            <v>0</v>
          </cell>
          <cell r="H1251">
            <v>0.5</v>
          </cell>
          <cell r="I1251">
            <v>0.75</v>
          </cell>
          <cell r="J1251">
            <v>1</v>
          </cell>
          <cell r="K1251">
            <v>1</v>
          </cell>
        </row>
        <row r="1252">
          <cell r="B1252" t="str">
            <v>07CD01_5</v>
          </cell>
          <cell r="C1252" t="str">
            <v>07CD01N001_1</v>
          </cell>
          <cell r="D1252" t="str">
            <v>N001</v>
          </cell>
          <cell r="E1252" t="str">
            <v>CUMPLIMIENTO DE LOS PROGRAMAS DE PROTECCION CIVIL</v>
          </cell>
          <cell r="F1252" t="str">
            <v>Actualizar e implementar el Programa de Protección Civil de la Planta Productora de Mezclas Asfálticas.</v>
          </cell>
          <cell r="G1252">
            <v>0</v>
          </cell>
          <cell r="H1252">
            <v>0.3</v>
          </cell>
          <cell r="I1252">
            <v>0.45</v>
          </cell>
          <cell r="J1252">
            <v>0.6</v>
          </cell>
          <cell r="K1252">
            <v>0.5</v>
          </cell>
        </row>
        <row r="1253">
          <cell r="B1253" t="str">
            <v>07CD01_6</v>
          </cell>
          <cell r="C1253" t="str">
            <v>07CD01N001_2</v>
          </cell>
          <cell r="D1253" t="str">
            <v>N001</v>
          </cell>
          <cell r="E1253" t="str">
            <v>CUMPLIMIENTO DE LOS PROGRAMAS DE PROTECCION CIVIL</v>
          </cell>
          <cell r="F1253" t="str">
            <v>Capacitar al personal para prevenir y actuar ante cualquier siniestro, emergencia o desastre de origen natural o derivado de las actividades humanas.</v>
          </cell>
          <cell r="G1253">
            <v>0</v>
          </cell>
          <cell r="H1253">
            <v>0.3</v>
          </cell>
          <cell r="I1253">
            <v>0.45</v>
          </cell>
          <cell r="J1253">
            <v>0.6</v>
          </cell>
          <cell r="K1253">
            <v>0.5</v>
          </cell>
        </row>
        <row r="1254">
          <cell r="B1254" t="str">
            <v>07PDIF_1</v>
          </cell>
          <cell r="C1254" t="str">
            <v>07PDIFK012_1</v>
          </cell>
          <cell r="D1254" t="str">
            <v>K012</v>
          </cell>
          <cell r="E1254" t="str">
            <v>REHABILITACION, EQUIPAMIENTO Y CONSTRUCCION DE INFRAESTRUCTURA EDUCATIVA</v>
          </cell>
          <cell r="F1254" t="str">
            <v>Diagnóstico de la infraestructura fisca educativa para la determinación de proyectos por la autoridad educativa.</v>
          </cell>
          <cell r="G1254">
            <v>0.1</v>
          </cell>
          <cell r="H1254">
            <v>0.2</v>
          </cell>
          <cell r="I1254">
            <v>0.5</v>
          </cell>
          <cell r="J1254">
            <v>1</v>
          </cell>
          <cell r="K1254">
            <v>0.25</v>
          </cell>
        </row>
        <row r="1255">
          <cell r="B1255" t="str">
            <v>07PDIF_2</v>
          </cell>
          <cell r="C1255" t="str">
            <v>07PDIFK012_2</v>
          </cell>
          <cell r="D1255" t="str">
            <v>K012</v>
          </cell>
          <cell r="E1255" t="str">
            <v>REHABILITACION, EQUIPAMIENTO Y CONSTRUCCION DE INFRAESTRUCTURA EDUCATIVA</v>
          </cell>
          <cell r="F1255" t="str">
            <v>Elaboración de catálogos de conceptos para el proceso de licitación.</v>
          </cell>
          <cell r="G1255">
            <v>0.1</v>
          </cell>
          <cell r="H1255">
            <v>0.2</v>
          </cell>
          <cell r="I1255">
            <v>0.5</v>
          </cell>
          <cell r="J1255">
            <v>1</v>
          </cell>
          <cell r="K1255">
            <v>0.25</v>
          </cell>
        </row>
        <row r="1256">
          <cell r="B1256" t="str">
            <v>07PDIF_3</v>
          </cell>
          <cell r="C1256" t="str">
            <v>07PDIFK012_3</v>
          </cell>
          <cell r="D1256" t="str">
            <v>K012</v>
          </cell>
          <cell r="E1256" t="str">
            <v>REHABILITACION, EQUIPAMIENTO Y CONSTRUCCION DE INFRAESTRUCTURA EDUCATIVA</v>
          </cell>
          <cell r="F1256" t="str">
            <v>Mantenimiento, equipamiento y/o rehabilitación de escuelas.</v>
          </cell>
          <cell r="G1256">
            <v>0.1</v>
          </cell>
          <cell r="H1256">
            <v>0.2</v>
          </cell>
          <cell r="I1256">
            <v>0.5</v>
          </cell>
          <cell r="J1256">
            <v>1</v>
          </cell>
          <cell r="K1256">
            <v>0.5</v>
          </cell>
        </row>
        <row r="1257">
          <cell r="B1257" t="str">
            <v>07PDIF_4</v>
          </cell>
          <cell r="C1257" t="str">
            <v>07PDIFM001_1</v>
          </cell>
          <cell r="D1257" t="str">
            <v>M001</v>
          </cell>
          <cell r="E1257" t="str">
            <v>ACTIVIDADES DE APOYO ADMINISTRATIVO</v>
          </cell>
          <cell r="F1257" t="str">
            <v>Gestión para el proceso de adquisición de bienes, conforme a la requisición de las diversas áreas administrativas para la adecuada operación y funcionamiento del Instituto Local de la Infraestructura Física Educativa, que contribuya a la transparencia, eficacia y eficiencia en el ejercicio de los recursos públicos.</v>
          </cell>
          <cell r="G1257" t="e">
            <v>#N/A</v>
          </cell>
          <cell r="H1257" t="e">
            <v>#N/A</v>
          </cell>
          <cell r="I1257" t="e">
            <v>#N/A</v>
          </cell>
          <cell r="J1257" t="e">
            <v>#N/A</v>
          </cell>
          <cell r="K1257">
            <v>0.5</v>
          </cell>
        </row>
        <row r="1258">
          <cell r="B1258" t="str">
            <v>07PDIF_5</v>
          </cell>
          <cell r="C1258" t="str">
            <v>07PDIFM001_2</v>
          </cell>
          <cell r="D1258" t="str">
            <v>M001</v>
          </cell>
          <cell r="E1258" t="str">
            <v>ACTIVIDADES DE APOYO ADMINISTRATIVO</v>
          </cell>
          <cell r="F1258" t="str">
            <v>Gestión para el proceso de contratación de servicios, conforme a la requisición de las diversas áreas administrativas para la adecuada operación y funcionamiento del Instituto Local de la Infraestructura Física Educativa, que contribuya a la transparencia, eficacia y eficiencia en el ejercicio de los recursos públicos.</v>
          </cell>
          <cell r="G1258" t="e">
            <v>#N/A</v>
          </cell>
          <cell r="H1258" t="e">
            <v>#N/A</v>
          </cell>
          <cell r="I1258" t="e">
            <v>#N/A</v>
          </cell>
          <cell r="J1258" t="e">
            <v>#N/A</v>
          </cell>
          <cell r="K1258">
            <v>0.5</v>
          </cell>
        </row>
        <row r="1259">
          <cell r="B1259" t="str">
            <v>07PDIF_6</v>
          </cell>
          <cell r="C1259" t="str">
            <v>07PDIFM002_1</v>
          </cell>
          <cell r="D1259" t="str">
            <v>M002</v>
          </cell>
          <cell r="E1259" t="str">
            <v>PROVISIONES PARA CONTINGENCIAS</v>
          </cell>
          <cell r="F1259" t="str">
            <v>Pago de laudos y/o juicios realizados a los ex Servidores Públicos del Instituto Local de la Infraestructura Física Educativa.</v>
          </cell>
          <cell r="G1259">
            <v>0</v>
          </cell>
          <cell r="H1259">
            <v>0</v>
          </cell>
          <cell r="I1259">
            <v>0.5</v>
          </cell>
          <cell r="J1259">
            <v>1</v>
          </cell>
          <cell r="K1259">
            <v>1</v>
          </cell>
        </row>
        <row r="1260">
          <cell r="B1260" t="str">
            <v>07PDIF_7</v>
          </cell>
          <cell r="C1260" t="str">
            <v>07PDIFN001_1</v>
          </cell>
          <cell r="D1260" t="str">
            <v>N001</v>
          </cell>
          <cell r="E1260" t="str">
            <v>CUMPLIMIENTO DE LOS PROGRAMAS DE PROTECCION CIVIL</v>
          </cell>
          <cell r="F1260" t="str">
            <v>Implementar el Programa Interno de Protección Civil para el Instituto Local de la Infraestructura Física Educativa de la Ciudad de México en coordinación con el área administrativa del inmueble donde se ubica.</v>
          </cell>
          <cell r="G1260">
            <v>0.25</v>
          </cell>
          <cell r="H1260">
            <v>0.5</v>
          </cell>
          <cell r="I1260">
            <v>0.75</v>
          </cell>
          <cell r="J1260">
            <v>1</v>
          </cell>
          <cell r="K1260">
            <v>0.5</v>
          </cell>
        </row>
        <row r="1261">
          <cell r="B1261" t="str">
            <v>07PDIF_8</v>
          </cell>
          <cell r="C1261" t="str">
            <v>07PDIFN001_2</v>
          </cell>
          <cell r="D1261" t="str">
            <v>N001</v>
          </cell>
          <cell r="E1261" t="str">
            <v>CUMPLIMIENTO DE LOS PROGRAMAS DE PROTECCION CIVIL</v>
          </cell>
          <cell r="F1261" t="str">
            <v>Capacitar al personal para prevenir y actuar ante cualquier siniestro, emergencia o desastre de origen natural o derivado de las actividades humanas.</v>
          </cell>
          <cell r="G1261">
            <v>0.25</v>
          </cell>
          <cell r="H1261">
            <v>0.5</v>
          </cell>
          <cell r="I1261">
            <v>0.75</v>
          </cell>
          <cell r="J1261">
            <v>1</v>
          </cell>
          <cell r="K1261">
            <v>0.5</v>
          </cell>
        </row>
        <row r="1262">
          <cell r="B1262" t="str">
            <v>07PDIS_1</v>
          </cell>
          <cell r="C1262" t="str">
            <v>07PDISE067_1</v>
          </cell>
          <cell r="D1262" t="str">
            <v>E067</v>
          </cell>
          <cell r="E1262" t="str">
            <v>OPERACION DEL SISTEMA PARA LA SEGURIDAD DE LAS CONSTRUCCIONES DE LA CIUDAD DE MEXICO</v>
          </cell>
          <cell r="F1262" t="str">
            <v>Evaluaciones y proyectos estructurales</v>
          </cell>
          <cell r="G1262">
            <v>0.08</v>
          </cell>
          <cell r="H1262">
            <v>0.1</v>
          </cell>
          <cell r="I1262">
            <v>0.6</v>
          </cell>
          <cell r="J1262">
            <v>0.85</v>
          </cell>
          <cell r="K1262">
            <v>0.3</v>
          </cell>
        </row>
        <row r="1263">
          <cell r="B1263" t="str">
            <v>07PDIS_2</v>
          </cell>
          <cell r="C1263" t="str">
            <v>07PDISE067_2</v>
          </cell>
          <cell r="D1263" t="str">
            <v>E067</v>
          </cell>
          <cell r="E1263" t="str">
            <v>OPERACION DEL SISTEMA PARA LA SEGURIDAD DE LAS CONSTRUCCIONES DE LA CIUDAD DE MEXICO</v>
          </cell>
          <cell r="F1263" t="str">
            <v>Desarrollo de proyectos en materia de seguridad estructural</v>
          </cell>
          <cell r="G1263">
            <v>0.08</v>
          </cell>
          <cell r="H1263">
            <v>0.1</v>
          </cell>
          <cell r="I1263">
            <v>0.6</v>
          </cell>
          <cell r="J1263">
            <v>0.85</v>
          </cell>
          <cell r="K1263">
            <v>0.4</v>
          </cell>
        </row>
        <row r="1264">
          <cell r="B1264" t="str">
            <v>07PDIS_3</v>
          </cell>
          <cell r="C1264" t="str">
            <v>07PDISE067_3</v>
          </cell>
          <cell r="D1264" t="str">
            <v>E067</v>
          </cell>
          <cell r="E1264" t="str">
            <v>OPERACION DEL SISTEMA PARA LA SEGURIDAD DE LAS CONSTRUCCIONES DE LA CIUDAD DE MEXICO</v>
          </cell>
          <cell r="F1264" t="str">
            <v>Desarrollo de Estudios de Investigación</v>
          </cell>
          <cell r="G1264">
            <v>0.08</v>
          </cell>
          <cell r="H1264">
            <v>0.1</v>
          </cell>
          <cell r="I1264">
            <v>0.6</v>
          </cell>
          <cell r="J1264">
            <v>0.85</v>
          </cell>
          <cell r="K1264">
            <v>0.15</v>
          </cell>
        </row>
        <row r="1265">
          <cell r="B1265" t="str">
            <v>07PDIS_4</v>
          </cell>
          <cell r="C1265" t="str">
            <v>07PDISE067_4</v>
          </cell>
          <cell r="D1265" t="str">
            <v>E067</v>
          </cell>
          <cell r="E1265" t="str">
            <v>OPERACION DEL SISTEMA PARA LA SEGURIDAD DE LAS CONSTRUCCIONES DE LA CIUDAD DE MEXICO</v>
          </cell>
          <cell r="F1265" t="str">
            <v>Actividades de la operación de la Red Acelero grafica de la Ciudad de México (RACM), del Sistema de Alerta Sísmica de la Ciudad de México (SASMEX-CDMX) y del Sistema de Acciones Sísmicas de diseño (SASID)</v>
          </cell>
          <cell r="G1265">
            <v>0.08</v>
          </cell>
          <cell r="H1265">
            <v>0.1</v>
          </cell>
          <cell r="I1265">
            <v>0.6</v>
          </cell>
          <cell r="J1265">
            <v>0.85</v>
          </cell>
          <cell r="K1265">
            <v>0.13</v>
          </cell>
        </row>
        <row r="1266">
          <cell r="B1266" t="str">
            <v>07PDIS_5</v>
          </cell>
          <cell r="C1266" t="str">
            <v>07PDISE067_5</v>
          </cell>
          <cell r="D1266" t="str">
            <v>E067</v>
          </cell>
          <cell r="E1266" t="str">
            <v>OPERACION DEL SISTEMA PARA LA SEGURIDAD DE LAS CONSTRUCCIONES DE LA CIUDAD DE MEXICO</v>
          </cell>
          <cell r="F1266" t="str">
            <v>Capacitar al personal adscrito al Instituto para la Seguridad de las Construcciones, fomentando una conciencia de equidad de género y respeto a los derechos humanos.</v>
          </cell>
          <cell r="G1266">
            <v>0.08</v>
          </cell>
          <cell r="H1266">
            <v>0.1</v>
          </cell>
          <cell r="I1266">
            <v>0.6</v>
          </cell>
          <cell r="J1266">
            <v>0.85</v>
          </cell>
          <cell r="K1266">
            <v>0.02</v>
          </cell>
        </row>
        <row r="1267">
          <cell r="B1267" t="str">
            <v>07PDIS_6</v>
          </cell>
          <cell r="C1267" t="str">
            <v>07PDISM001_1</v>
          </cell>
          <cell r="D1267" t="str">
            <v>M001</v>
          </cell>
          <cell r="E1267" t="str">
            <v>ACTIVIDADES DE APOYO ADMINISTRATIVO</v>
          </cell>
          <cell r="F1267" t="str">
            <v>Gestión para el proceso de adquisición de bienes, conforme a la requisición de las diversas áreas administrativas para la adecuada operación y funcionamiento del Instituto para la Seguridad de las Construcciones, que contribuya a la transparencia, eficacia y eficiencia en el ejercicio de los recursos públicos.</v>
          </cell>
          <cell r="G1267">
            <v>0.15</v>
          </cell>
          <cell r="H1267">
            <v>0.3</v>
          </cell>
          <cell r="I1267">
            <v>0.45</v>
          </cell>
          <cell r="J1267">
            <v>1</v>
          </cell>
          <cell r="K1267">
            <v>0.5</v>
          </cell>
        </row>
        <row r="1268">
          <cell r="B1268" t="str">
            <v>07PDIS_7</v>
          </cell>
          <cell r="C1268" t="str">
            <v>07PDISM001_2</v>
          </cell>
          <cell r="D1268" t="str">
            <v>M001</v>
          </cell>
          <cell r="E1268" t="str">
            <v>ACTIVIDADES DE APOYO ADMINISTRATIVO</v>
          </cell>
          <cell r="F1268" t="str">
            <v>Gestión para el proceso de contratación de servicios, conforme a la requisición de las diversas áreas administrativas para la adecuada operación y funcionamiento del Instituto para la Seguridad de las Construcciones, que contribuya a la transparencia, eficacia y eficiencia en el ejercicio de los recursos públicos.</v>
          </cell>
          <cell r="G1268">
            <v>0.15</v>
          </cell>
          <cell r="H1268">
            <v>0.3</v>
          </cell>
          <cell r="I1268">
            <v>0.45</v>
          </cell>
          <cell r="J1268">
            <v>1</v>
          </cell>
          <cell r="K1268">
            <v>0.5</v>
          </cell>
        </row>
        <row r="1269">
          <cell r="B1269" t="str">
            <v>07PDIS_8</v>
          </cell>
          <cell r="C1269" t="str">
            <v>07PDISM002_1</v>
          </cell>
          <cell r="D1269" t="str">
            <v>M002</v>
          </cell>
          <cell r="E1269" t="str">
            <v>PROVISIONES PARA CONTINGENCIAS</v>
          </cell>
          <cell r="F1269" t="str">
            <v>Pago de laudos y/o juicios realizados a los ex Servidores Públicos del Instituto para la Seguridad de las Construcciones.</v>
          </cell>
          <cell r="G1269">
            <v>0.1</v>
          </cell>
          <cell r="H1269">
            <v>0.3</v>
          </cell>
          <cell r="I1269">
            <v>0.65</v>
          </cell>
          <cell r="J1269">
            <v>1</v>
          </cell>
          <cell r="K1269">
            <v>1</v>
          </cell>
        </row>
        <row r="1270">
          <cell r="B1270" t="str">
            <v>07PDIS_9</v>
          </cell>
          <cell r="C1270" t="str">
            <v>07PDISN001_1</v>
          </cell>
          <cell r="D1270" t="str">
            <v>N001</v>
          </cell>
          <cell r="E1270" t="str">
            <v>CUMPLIMIENTO DE LOS PROGRAMAS DE PROTECCION CIVIL</v>
          </cell>
          <cell r="F1270" t="str">
            <v>Actualizar e implementar el Programa de Protección Civil del Instituto para la Seguridad de las Construcciones.</v>
          </cell>
          <cell r="G1270">
            <v>0.1</v>
          </cell>
          <cell r="H1270">
            <v>0.25</v>
          </cell>
          <cell r="I1270">
            <v>0.55000000000000004</v>
          </cell>
          <cell r="J1270">
            <v>0.85</v>
          </cell>
          <cell r="K1270">
            <v>0.5</v>
          </cell>
        </row>
        <row r="1271">
          <cell r="B1271" t="str">
            <v>07PDIS_10</v>
          </cell>
          <cell r="C1271" t="str">
            <v>07PDISN001_2</v>
          </cell>
          <cell r="D1271" t="str">
            <v>N001</v>
          </cell>
          <cell r="E1271" t="str">
            <v>CUMPLIMIENTO DE LOS PROGRAMAS DE PROTECCION CIVIL</v>
          </cell>
          <cell r="F1271" t="str">
            <v>Capacitar al personal para prevenir y actuar ante cualquier siniestro, emergencia o desastre de origen natural o derivado de las actividades humanas.</v>
          </cell>
          <cell r="G1271">
            <v>0.1</v>
          </cell>
          <cell r="H1271">
            <v>0.25</v>
          </cell>
          <cell r="I1271">
            <v>0.55000000000000004</v>
          </cell>
          <cell r="J1271">
            <v>0.85</v>
          </cell>
          <cell r="K1271">
            <v>0.5</v>
          </cell>
        </row>
        <row r="1272">
          <cell r="B1272" t="str">
            <v>08C001_1</v>
          </cell>
          <cell r="C1272" t="str">
            <v>08C001E081_1</v>
          </cell>
          <cell r="D1272" t="str">
            <v>E081</v>
          </cell>
          <cell r="E1272" t="str">
            <v>SERVICIOS INTEGRALES DE ASISTENCIA SOCIAL</v>
          </cell>
          <cell r="F1272" t="str">
            <v>Otorgamiento de servicios asistenciales de salud, higiene, pernocta, a la población residente de los Centros de Asistencia e Integración Social.</v>
          </cell>
          <cell r="G1272">
            <v>0.25</v>
          </cell>
          <cell r="H1272">
            <v>0.5</v>
          </cell>
          <cell r="I1272">
            <v>0.75</v>
          </cell>
          <cell r="J1272">
            <v>1</v>
          </cell>
          <cell r="K1272">
            <v>0.33</v>
          </cell>
        </row>
        <row r="1273">
          <cell r="B1273" t="str">
            <v>08C001_2</v>
          </cell>
          <cell r="C1273" t="str">
            <v>08C001E081_2</v>
          </cell>
          <cell r="D1273" t="str">
            <v>E081</v>
          </cell>
          <cell r="E1273" t="str">
            <v>SERVICIOS INTEGRALES DE ASISTENCIA SOCIAL</v>
          </cell>
          <cell r="F1273" t="str">
            <v>Otorgamiento de tres raciones alimentarias a las personas en situación de calle.</v>
          </cell>
          <cell r="G1273">
            <v>0.25</v>
          </cell>
          <cell r="H1273">
            <v>0.5</v>
          </cell>
          <cell r="I1273">
            <v>0.75</v>
          </cell>
          <cell r="J1273">
            <v>1</v>
          </cell>
          <cell r="K1273">
            <v>0.33</v>
          </cell>
        </row>
        <row r="1274">
          <cell r="B1274" t="str">
            <v>08C001_3</v>
          </cell>
          <cell r="C1274" t="str">
            <v>08C001E081_3</v>
          </cell>
          <cell r="D1274" t="str">
            <v>E081</v>
          </cell>
          <cell r="E1274" t="str">
            <v>SERVICIOS INTEGRALES DE ASISTENCIA SOCIAL</v>
          </cell>
          <cell r="F1274" t="str">
            <v>Supervisión de la operación de las cocinas de los Centros de Asistencia e Integración Social y verificar que la preparación de los alimentos cumpla con el valor nutrimental que corresponda, asi como que las raciones alimenticias sean suficientes para sus residentes.</v>
          </cell>
          <cell r="G1274">
            <v>0.25</v>
          </cell>
          <cell r="H1274">
            <v>0.5</v>
          </cell>
          <cell r="I1274">
            <v>0.75</v>
          </cell>
          <cell r="J1274">
            <v>1</v>
          </cell>
          <cell r="K1274">
            <v>0.33</v>
          </cell>
        </row>
        <row r="1275">
          <cell r="B1275" t="str">
            <v>08C001_4</v>
          </cell>
          <cell r="C1275" t="str">
            <v>08C001E081_4</v>
          </cell>
          <cell r="D1275" t="str">
            <v>E081</v>
          </cell>
          <cell r="E1275" t="str">
            <v>SERVICIOS INTEGRALES DE ASISTENCIA SOCIAL</v>
          </cell>
          <cell r="F1275" t="str">
            <v>Valoración y canalización de personas que requieren servicios asistenciales.</v>
          </cell>
          <cell r="G1275">
            <v>0.25</v>
          </cell>
          <cell r="H1275">
            <v>0.5</v>
          </cell>
          <cell r="I1275">
            <v>0.75</v>
          </cell>
          <cell r="J1275">
            <v>1</v>
          </cell>
          <cell r="K1275">
            <v>0.01</v>
          </cell>
        </row>
        <row r="1276">
          <cell r="B1276" t="str">
            <v>08C001_5</v>
          </cell>
          <cell r="C1276" t="str">
            <v>08C001E161_1</v>
          </cell>
          <cell r="D1276" t="str">
            <v>E161</v>
          </cell>
          <cell r="E1276" t="str">
            <v>SERVIDORES DE LA CIUDAD</v>
          </cell>
          <cell r="F1276" t="str">
            <v>Definición de actividades para la recuperación de espacios públicos a través de asambleas ciudadanas en las 16 alcaldías de la Ciudad de México</v>
          </cell>
          <cell r="G1276">
            <v>0.25</v>
          </cell>
          <cell r="H1276">
            <v>0.5</v>
          </cell>
          <cell r="I1276">
            <v>0.75</v>
          </cell>
          <cell r="J1276">
            <v>1</v>
          </cell>
          <cell r="K1276">
            <v>0.3</v>
          </cell>
        </row>
        <row r="1277">
          <cell r="B1277" t="str">
            <v>08C001_6</v>
          </cell>
          <cell r="C1277" t="str">
            <v>08C001E161_2</v>
          </cell>
          <cell r="D1277" t="str">
            <v>E161</v>
          </cell>
          <cell r="E1277" t="str">
            <v>SERVIDORES DE LA CIUDAD</v>
          </cell>
          <cell r="F1277" t="str">
            <v>Jornadas comunitarias de mejoramiento urbano (tequio) en la Ciudad de México</v>
          </cell>
          <cell r="G1277">
            <v>0.25</v>
          </cell>
          <cell r="H1277">
            <v>0.5</v>
          </cell>
          <cell r="I1277">
            <v>0.75</v>
          </cell>
          <cell r="J1277">
            <v>1</v>
          </cell>
          <cell r="K1277">
            <v>0.3</v>
          </cell>
        </row>
        <row r="1278">
          <cell r="B1278" t="str">
            <v>08C001_7</v>
          </cell>
          <cell r="C1278" t="str">
            <v>08C001E161_3</v>
          </cell>
          <cell r="D1278" t="str">
            <v>E161</v>
          </cell>
          <cell r="E1278" t="str">
            <v>SERVIDORES DE LA CIUDAD</v>
          </cell>
          <cell r="F1278" t="str">
            <v>Identificación de nuevos beneficiarios de los programas sociales a través de visitas domiciliarias</v>
          </cell>
          <cell r="G1278">
            <v>0.25</v>
          </cell>
          <cell r="H1278">
            <v>0.5</v>
          </cell>
          <cell r="I1278">
            <v>0.75</v>
          </cell>
          <cell r="J1278">
            <v>1</v>
          </cell>
          <cell r="K1278">
            <v>0.3</v>
          </cell>
        </row>
        <row r="1279">
          <cell r="B1279" t="str">
            <v>08C001_8</v>
          </cell>
          <cell r="C1279" t="str">
            <v>08C001E161_4</v>
          </cell>
          <cell r="D1279" t="str">
            <v>E161</v>
          </cell>
          <cell r="E1279" t="str">
            <v>SERVIDORES DE LA CIUDAD</v>
          </cell>
          <cell r="F1279" t="str">
            <v>Entrega de apoyos económicos a los beneficiarios facilitadores</v>
          </cell>
          <cell r="G1279">
            <v>0.25</v>
          </cell>
          <cell r="H1279">
            <v>0.5</v>
          </cell>
          <cell r="I1279">
            <v>0.75</v>
          </cell>
          <cell r="J1279">
            <v>1</v>
          </cell>
          <cell r="K1279">
            <v>0.1</v>
          </cell>
        </row>
        <row r="1280">
          <cell r="B1280" t="str">
            <v>08C001_9</v>
          </cell>
          <cell r="C1280" t="str">
            <v>08C001E162_1</v>
          </cell>
          <cell r="D1280" t="str">
            <v>E162</v>
          </cell>
          <cell r="E1280" t="str">
            <v>ATENCION INTEGRAL PARA EL BIENESTAR DE LOS ADULTOS MAYORES</v>
          </cell>
          <cell r="F1280" t="str">
            <v>Servicios médicos de atención geriátrica.</v>
          </cell>
          <cell r="G1280">
            <v>0.25</v>
          </cell>
          <cell r="H1280">
            <v>0.45</v>
          </cell>
          <cell r="I1280">
            <v>0.75</v>
          </cell>
          <cell r="J1280">
            <v>1</v>
          </cell>
          <cell r="K1280">
            <v>3.5000000000000003E-2</v>
          </cell>
        </row>
        <row r="1281">
          <cell r="B1281" t="str">
            <v>08C001_10</v>
          </cell>
          <cell r="C1281" t="str">
            <v>08C001E162_2</v>
          </cell>
          <cell r="D1281" t="str">
            <v>E162</v>
          </cell>
          <cell r="E1281" t="str">
            <v>ATENCION INTEGRAL PARA EL BIENESTAR DE LOS ADULTOS MAYORES</v>
          </cell>
          <cell r="F1281" t="str">
            <v>Servicios de atención gerontológica de activación física, mental, actividades educativas, culturales, recreativas y deportivas.</v>
          </cell>
          <cell r="G1281">
            <v>0.25</v>
          </cell>
          <cell r="H1281">
            <v>0.45</v>
          </cell>
          <cell r="I1281">
            <v>0.75</v>
          </cell>
          <cell r="J1281">
            <v>1</v>
          </cell>
          <cell r="K1281">
            <v>3.5000000000000003E-2</v>
          </cell>
        </row>
        <row r="1282">
          <cell r="B1282" t="str">
            <v>08C001_11</v>
          </cell>
          <cell r="C1282" t="str">
            <v>08C001E162_3</v>
          </cell>
          <cell r="D1282" t="str">
            <v>E162</v>
          </cell>
          <cell r="E1282" t="str">
            <v>ATENCION INTEGRAL PARA EL BIENESTAR DE LOS ADULTOS MAYORES</v>
          </cell>
          <cell r="F1282" t="str">
            <v>Realizar visitas de seguimiento y acompañamiento.</v>
          </cell>
          <cell r="G1282">
            <v>0.25</v>
          </cell>
          <cell r="H1282">
            <v>0.45</v>
          </cell>
          <cell r="I1282">
            <v>0.75</v>
          </cell>
          <cell r="J1282">
            <v>1</v>
          </cell>
          <cell r="K1282">
            <v>0.85</v>
          </cell>
        </row>
        <row r="1283">
          <cell r="B1283" t="str">
            <v>08C001_12</v>
          </cell>
          <cell r="C1283" t="str">
            <v>08C001E162_4</v>
          </cell>
          <cell r="D1283" t="str">
            <v>E162</v>
          </cell>
          <cell r="E1283" t="str">
            <v>ATENCION INTEGRAL PARA EL BIENESTAR DE LOS ADULTOS MAYORES</v>
          </cell>
          <cell r="F1283" t="str">
            <v>Proporcionar acciones de cuidados y atención multidisciplinaria.</v>
          </cell>
          <cell r="G1283">
            <v>0.25</v>
          </cell>
          <cell r="H1283">
            <v>0.45</v>
          </cell>
          <cell r="I1283">
            <v>0.75</v>
          </cell>
          <cell r="J1283">
            <v>1</v>
          </cell>
          <cell r="K1283">
            <v>0.08</v>
          </cell>
        </row>
        <row r="1284">
          <cell r="B1284" t="str">
            <v>08C001_13</v>
          </cell>
          <cell r="C1284" t="str">
            <v>08C001M001_1</v>
          </cell>
          <cell r="D1284" t="str">
            <v>M001</v>
          </cell>
          <cell r="E1284" t="str">
            <v>ACTIVIDADES DE APOYO ADMINISTRATIVO</v>
          </cell>
          <cell r="F1284" t="str">
            <v>Adquisición de materiales, insumos y suministros requeridos para el desempeño de las actividades administrativas.</v>
          </cell>
          <cell r="G1284">
            <v>0.25</v>
          </cell>
          <cell r="H1284">
            <v>0.35</v>
          </cell>
          <cell r="I1284">
            <v>0.75</v>
          </cell>
          <cell r="J1284">
            <v>1</v>
          </cell>
          <cell r="K1284">
            <v>0.5</v>
          </cell>
        </row>
        <row r="1285">
          <cell r="B1285" t="str">
            <v>08C001_14</v>
          </cell>
          <cell r="C1285" t="str">
            <v>08C001M001_2</v>
          </cell>
          <cell r="D1285" t="str">
            <v>M001</v>
          </cell>
          <cell r="E1285" t="str">
            <v>ACTIVIDADES DE APOYO ADMINISTRATIVO</v>
          </cell>
          <cell r="F1285" t="str">
            <v>Pago de servicios generales, servicios profesionales, conservación y mantenimiento del inmueble, asi como servicios de difusión.</v>
          </cell>
          <cell r="G1285">
            <v>0.25</v>
          </cell>
          <cell r="H1285">
            <v>0.35</v>
          </cell>
          <cell r="I1285">
            <v>0.75</v>
          </cell>
          <cell r="J1285">
            <v>1</v>
          </cell>
          <cell r="K1285">
            <v>0.5</v>
          </cell>
        </row>
        <row r="1286">
          <cell r="B1286" t="str">
            <v>08C001_15</v>
          </cell>
          <cell r="C1286" t="str">
            <v>08C001M002_1</v>
          </cell>
          <cell r="D1286" t="str">
            <v>M002</v>
          </cell>
          <cell r="E1286" t="str">
            <v>PROVISIONES PARA CONTINGENCIAS</v>
          </cell>
          <cell r="F1286" t="str">
            <v>Juicios Laborales en contra de la Secretaria/ Tramites realizados en conjunto con la Dirección General de Asuntos Jurídicos para cumplimiento de demandas laborales</v>
          </cell>
          <cell r="G1286">
            <v>0.25</v>
          </cell>
          <cell r="H1286">
            <v>0.5</v>
          </cell>
          <cell r="I1286">
            <v>0.75</v>
          </cell>
          <cell r="J1286">
            <v>1</v>
          </cell>
          <cell r="K1286">
            <v>1</v>
          </cell>
        </row>
        <row r="1287">
          <cell r="B1287" t="str">
            <v>08C001_16</v>
          </cell>
          <cell r="C1287" t="str">
            <v>08C001N001_1</v>
          </cell>
          <cell r="D1287" t="str">
            <v>N001</v>
          </cell>
          <cell r="E1287" t="str">
            <v>CUMPLIMIENTO DE LOS PROGRAMAS DE PROTECCION CIVIL</v>
          </cell>
          <cell r="F1287" t="str">
            <v>Elaborar los programas de protección civil.</v>
          </cell>
          <cell r="G1287">
            <v>0.25</v>
          </cell>
          <cell r="H1287">
            <v>0.5</v>
          </cell>
          <cell r="I1287">
            <v>0.75</v>
          </cell>
          <cell r="J1287">
            <v>1</v>
          </cell>
          <cell r="K1287">
            <v>0.1</v>
          </cell>
        </row>
        <row r="1288">
          <cell r="B1288" t="str">
            <v>08C001_17</v>
          </cell>
          <cell r="C1288" t="str">
            <v>08C001N001_2</v>
          </cell>
          <cell r="D1288" t="str">
            <v>N001</v>
          </cell>
          <cell r="E1288" t="str">
            <v>CUMPLIMIENTO DE LOS PROGRAMAS DE PROTECCION CIVIL</v>
          </cell>
          <cell r="F1288" t="str">
            <v>Ejecución de 12 simulacros anuales con diferentes hipótesis de emergencia, en los inmuebles de la Secretaria (sismo, incendio, amenaza de bomba, inundación y fuga de gas), con una ponderación del 90%</v>
          </cell>
          <cell r="G1288">
            <v>0.25</v>
          </cell>
          <cell r="H1288">
            <v>0.5</v>
          </cell>
          <cell r="I1288">
            <v>0.75</v>
          </cell>
          <cell r="J1288">
            <v>1</v>
          </cell>
          <cell r="K1288">
            <v>0.9</v>
          </cell>
        </row>
        <row r="1289">
          <cell r="B1289" t="str">
            <v>08C001_18</v>
          </cell>
          <cell r="C1289" t="str">
            <v>08C001S047_1</v>
          </cell>
          <cell r="D1289" t="str">
            <v>S047</v>
          </cell>
          <cell r="E1289" t="str">
            <v>PROGRAMA MEJORAMIENTO BARRIAL Y COMUNITARIO, TEQUIO BARRIO</v>
          </cell>
          <cell r="F1289" t="str">
            <v>Proyectos de rescate de espacios públicos en colonias, pueblos, barrios y unidades habitacionales.</v>
          </cell>
          <cell r="G1289">
            <v>0.06</v>
          </cell>
          <cell r="H1289">
            <v>0.26</v>
          </cell>
          <cell r="I1289">
            <v>0.76</v>
          </cell>
          <cell r="J1289">
            <v>1</v>
          </cell>
          <cell r="K1289">
            <v>0.5</v>
          </cell>
        </row>
        <row r="1290">
          <cell r="B1290" t="str">
            <v>08C001_19</v>
          </cell>
          <cell r="C1290" t="str">
            <v>08C001S047_2</v>
          </cell>
          <cell r="D1290" t="str">
            <v>S047</v>
          </cell>
          <cell r="E1290" t="str">
            <v>PROGRAMA MEJORAMIENTO BARRIAL Y COMUNITARIO, TEQUIO BARRIO</v>
          </cell>
          <cell r="F1290" t="str">
            <v>Visitas de supervisión de proyectos.</v>
          </cell>
          <cell r="G1290">
            <v>0.06</v>
          </cell>
          <cell r="H1290">
            <v>0.26</v>
          </cell>
          <cell r="I1290">
            <v>0.76</v>
          </cell>
          <cell r="J1290">
            <v>1</v>
          </cell>
          <cell r="K1290">
            <v>0.5</v>
          </cell>
        </row>
        <row r="1291">
          <cell r="B1291" t="str">
            <v>08C001_20</v>
          </cell>
          <cell r="C1291" t="str">
            <v>08C001S220_1</v>
          </cell>
          <cell r="D1291" t="str">
            <v>S220</v>
          </cell>
          <cell r="E1291" t="str">
            <v>ATENCION SOCIAL INMEDIATA A POBLACIONES PRIORITARIAS (ASIPP)</v>
          </cell>
          <cell r="F1291" t="str">
            <v>Apoyo económico para atender contingencias y emergencias.</v>
          </cell>
          <cell r="G1291">
            <v>0.25</v>
          </cell>
          <cell r="H1291">
            <v>0.5</v>
          </cell>
          <cell r="I1291">
            <v>0.75</v>
          </cell>
          <cell r="J1291">
            <v>1</v>
          </cell>
          <cell r="K1291">
            <v>0.5</v>
          </cell>
        </row>
        <row r="1292">
          <cell r="B1292" t="str">
            <v>08C001_21</v>
          </cell>
          <cell r="C1292" t="str">
            <v>08C001S220_2</v>
          </cell>
          <cell r="D1292" t="str">
            <v>S220</v>
          </cell>
          <cell r="E1292" t="str">
            <v>ATENCION SOCIAL INMEDIATA A POBLACIONES PRIORITARIAS (ASIPP)</v>
          </cell>
          <cell r="F1292" t="str">
            <v>Dictaminación de las solicitudes para otorgar apoyos económicos.</v>
          </cell>
          <cell r="G1292">
            <v>0.25</v>
          </cell>
          <cell r="H1292">
            <v>0.5</v>
          </cell>
          <cell r="I1292">
            <v>0.75</v>
          </cell>
          <cell r="J1292">
            <v>1</v>
          </cell>
          <cell r="K1292">
            <v>0.5</v>
          </cell>
        </row>
        <row r="1293">
          <cell r="B1293" t="str">
            <v>08C001_22</v>
          </cell>
          <cell r="C1293" t="str">
            <v>08C001S221_1</v>
          </cell>
          <cell r="D1293" t="str">
            <v>S221</v>
          </cell>
          <cell r="E1293" t="str">
            <v>COMEDORES PARA EL BIENESTAR</v>
          </cell>
          <cell r="F1293" t="str">
            <v>Raciones de alimentos entregadas a través de los Comedores para el Bienestar.</v>
          </cell>
          <cell r="G1293">
            <v>0.25</v>
          </cell>
          <cell r="H1293">
            <v>0.5</v>
          </cell>
          <cell r="I1293">
            <v>0.75</v>
          </cell>
          <cell r="J1293">
            <v>1</v>
          </cell>
          <cell r="K1293">
            <v>0.5</v>
          </cell>
        </row>
        <row r="1294">
          <cell r="B1294" t="str">
            <v>08C001_23</v>
          </cell>
          <cell r="C1294" t="str">
            <v>08C001S221_2</v>
          </cell>
          <cell r="D1294" t="str">
            <v>S221</v>
          </cell>
          <cell r="E1294" t="str">
            <v>COMEDORES PARA EL BIENESTAR</v>
          </cell>
          <cell r="F1294" t="str">
            <v>Supervisión de la correcta operación de la red de Comedores para el Bienestar.</v>
          </cell>
          <cell r="G1294">
            <v>0.25</v>
          </cell>
          <cell r="H1294">
            <v>0.5</v>
          </cell>
          <cell r="I1294">
            <v>0.75</v>
          </cell>
          <cell r="J1294">
            <v>1</v>
          </cell>
          <cell r="K1294">
            <v>0.5</v>
          </cell>
        </row>
        <row r="1295">
          <cell r="B1295" t="str">
            <v>08PDCP_1</v>
          </cell>
          <cell r="C1295" t="str">
            <v>08PDCPM001_1</v>
          </cell>
          <cell r="D1295" t="str">
            <v>M001</v>
          </cell>
          <cell r="E1295" t="str">
            <v>ACTIVIDADES DE APOYO ADMINISTRATIVO</v>
          </cell>
          <cell r="F1295" t="str">
            <v>Proporcionar los insumos y herramientas necesarias a través de la adquisición de bienes y la contratación de servicios para atender la demanda y necesidades del COPRED.</v>
          </cell>
          <cell r="G1295">
            <v>0.27</v>
          </cell>
          <cell r="H1295">
            <v>0.54</v>
          </cell>
          <cell r="I1295">
            <v>0.82</v>
          </cell>
          <cell r="J1295">
            <v>1</v>
          </cell>
          <cell r="K1295">
            <v>1</v>
          </cell>
        </row>
        <row r="1296">
          <cell r="B1296" t="str">
            <v>08PDCP_2</v>
          </cell>
          <cell r="C1296" t="str">
            <v>08PDCPM002_1</v>
          </cell>
          <cell r="D1296" t="str">
            <v>M002</v>
          </cell>
          <cell r="E1296" t="str">
            <v>PROVISIONES PARA CONTINGENCIAS</v>
          </cell>
          <cell r="F1296" t="str">
            <v>Atender las sentencias emitas por la autoridad competente.</v>
          </cell>
          <cell r="G1296">
            <v>0.25</v>
          </cell>
          <cell r="H1296">
            <v>0.5</v>
          </cell>
          <cell r="I1296">
            <v>0.75</v>
          </cell>
          <cell r="J1296">
            <v>1</v>
          </cell>
          <cell r="K1296">
            <v>1</v>
          </cell>
        </row>
        <row r="1297">
          <cell r="B1297" t="str">
            <v>08PDCP_3</v>
          </cell>
          <cell r="C1297" t="str">
            <v>08PDCPN001_1</v>
          </cell>
          <cell r="D1297" t="str">
            <v>N001</v>
          </cell>
          <cell r="E1297" t="str">
            <v>CUMPLIMIENTO DE LOS PROGRAMAS DE PROTECCION CIVIL</v>
          </cell>
          <cell r="F1297" t="str">
            <v>Elaboración de los Programas en Materia de Protección Civil de los inmuebles que integran el COPRED.</v>
          </cell>
          <cell r="G1297">
            <v>0</v>
          </cell>
          <cell r="H1297">
            <v>0.5</v>
          </cell>
          <cell r="I1297">
            <v>0.75</v>
          </cell>
          <cell r="J1297">
            <v>1</v>
          </cell>
          <cell r="K1297">
            <v>0.4</v>
          </cell>
        </row>
        <row r="1298">
          <cell r="B1298" t="str">
            <v>08PDCP_4</v>
          </cell>
          <cell r="C1298" t="str">
            <v>08PDCPN001_2</v>
          </cell>
          <cell r="D1298" t="str">
            <v>N001</v>
          </cell>
          <cell r="E1298" t="str">
            <v>CUMPLIMIENTO DE LOS PROGRAMAS DE PROTECCION CIVIL</v>
          </cell>
          <cell r="F1298" t="str">
            <v>Capacitación en materia de Protección Civil.</v>
          </cell>
          <cell r="G1298">
            <v>0</v>
          </cell>
          <cell r="H1298">
            <v>0.5</v>
          </cell>
          <cell r="I1298">
            <v>0.75</v>
          </cell>
          <cell r="J1298">
            <v>1</v>
          </cell>
          <cell r="K1298">
            <v>0.6</v>
          </cell>
        </row>
        <row r="1299">
          <cell r="B1299" t="str">
            <v>08PDCP_5</v>
          </cell>
          <cell r="C1299" t="str">
            <v>08PDCPP027_1</v>
          </cell>
          <cell r="D1299" t="str">
            <v>P027</v>
          </cell>
          <cell r="E1299" t="str">
            <v>POLITICAS PARA LA PREVENCION Y COMBATE A LA DISCRIMINACION</v>
          </cell>
          <cell r="F1299" t="str">
            <v>Atención a la ciudadanía por presuntos actos discriminatorios en la Ciudad de México</v>
          </cell>
          <cell r="G1299">
            <v>0.16</v>
          </cell>
          <cell r="H1299">
            <v>0.4</v>
          </cell>
          <cell r="I1299">
            <v>0.64</v>
          </cell>
          <cell r="J1299">
            <v>1</v>
          </cell>
          <cell r="K1299">
            <v>0.2</v>
          </cell>
        </row>
        <row r="1300">
          <cell r="B1300" t="str">
            <v>08PDCP_6</v>
          </cell>
          <cell r="C1300" t="str">
            <v>08PDCPP027_2</v>
          </cell>
          <cell r="D1300" t="str">
            <v>P027</v>
          </cell>
          <cell r="E1300" t="str">
            <v>POLITICAS PARA LA PREVENCION Y COMBATE A LA DISCRIMINACION</v>
          </cell>
          <cell r="F1300" t="str">
            <v>Acciones educativas en torno al derecho a la igualdad y no discriminación dirigidos a personas servidoras públicas y población en general</v>
          </cell>
          <cell r="G1300">
            <v>0.16</v>
          </cell>
          <cell r="H1300">
            <v>0.4</v>
          </cell>
          <cell r="I1300">
            <v>0.64</v>
          </cell>
          <cell r="J1300">
            <v>1</v>
          </cell>
          <cell r="K1300">
            <v>0.2</v>
          </cell>
        </row>
        <row r="1301">
          <cell r="B1301" t="str">
            <v>08PDCP_7</v>
          </cell>
          <cell r="C1301" t="str">
            <v>08PDCPP027_3</v>
          </cell>
          <cell r="D1301" t="str">
            <v>P027</v>
          </cell>
          <cell r="E1301" t="str">
            <v>POLITICAS PARA LA PREVENCION Y COMBATE A LA DISCRIMINACION</v>
          </cell>
          <cell r="F1301" t="str">
            <v>Acciones de vinculación estratégica con el sector privado, instituciones académicas, organizaciones de la sociedad civil, organismos internacionales e instituciones publicas</v>
          </cell>
          <cell r="G1301">
            <v>0.16</v>
          </cell>
          <cell r="H1301">
            <v>0.4</v>
          </cell>
          <cell r="I1301">
            <v>0.64</v>
          </cell>
          <cell r="J1301">
            <v>1</v>
          </cell>
          <cell r="K1301">
            <v>0.2</v>
          </cell>
        </row>
        <row r="1302">
          <cell r="B1302" t="str">
            <v>08PDCP_8</v>
          </cell>
          <cell r="C1302" t="str">
            <v>08PDCPP027_4</v>
          </cell>
          <cell r="D1302" t="str">
            <v>P027</v>
          </cell>
          <cell r="E1302" t="str">
            <v>POLITICAS PARA LA PREVENCION Y COMBATE A LA DISCRIMINACION</v>
          </cell>
          <cell r="F1302" t="str">
            <v>Estrategias de promoción y difusión para una cultura de igualdad y no discriminación</v>
          </cell>
          <cell r="G1302">
            <v>0.16</v>
          </cell>
          <cell r="H1302">
            <v>0.4</v>
          </cell>
          <cell r="I1302">
            <v>0.64</v>
          </cell>
          <cell r="J1302">
            <v>1</v>
          </cell>
          <cell r="K1302">
            <v>0.2</v>
          </cell>
        </row>
        <row r="1303">
          <cell r="B1303" t="str">
            <v>08PDCP_9</v>
          </cell>
          <cell r="C1303" t="str">
            <v>08PDCPP027_5</v>
          </cell>
          <cell r="D1303" t="str">
            <v>P027</v>
          </cell>
          <cell r="E1303" t="str">
            <v>POLITICAS PARA LA PREVENCION Y COMBATE A LA DISCRIMINACION</v>
          </cell>
          <cell r="F1303" t="str">
            <v>Diseño de herramientas de política publica antidiscriminatoria y desarrollo de estudios e investigaciones en torno al derecho a la igualdad y no discriminación</v>
          </cell>
          <cell r="G1303">
            <v>0.16</v>
          </cell>
          <cell r="H1303">
            <v>0.4</v>
          </cell>
          <cell r="I1303">
            <v>0.64</v>
          </cell>
          <cell r="J1303">
            <v>1</v>
          </cell>
          <cell r="K1303">
            <v>0.2</v>
          </cell>
        </row>
        <row r="1304">
          <cell r="B1304" t="str">
            <v>08PDCP_10</v>
          </cell>
          <cell r="C1304" t="str">
            <v>08PDCPU038_1</v>
          </cell>
          <cell r="D1304" t="str">
            <v>U038</v>
          </cell>
          <cell r="E1304" t="str">
            <v>APOYOS PARA PROMOVER LA IGUALDAD Y NO DISCRIMINACION</v>
          </cell>
          <cell r="F1304" t="str">
            <v>Entrega de 15 apoyos económicos a víctimas de la discriminación pertenecientes a grupos de atención prioritaria.</v>
          </cell>
          <cell r="G1304">
            <v>0</v>
          </cell>
          <cell r="H1304">
            <v>0</v>
          </cell>
          <cell r="I1304">
            <v>0.77</v>
          </cell>
          <cell r="J1304">
            <v>1</v>
          </cell>
          <cell r="K1304">
            <v>0.25</v>
          </cell>
        </row>
        <row r="1305">
          <cell r="B1305" t="str">
            <v>08PDCP_11</v>
          </cell>
          <cell r="C1305" t="str">
            <v>08PDCPU038_2</v>
          </cell>
          <cell r="D1305" t="str">
            <v>U038</v>
          </cell>
          <cell r="E1305" t="str">
            <v>APOYOS PARA PROMOVER LA IGUALDAD Y NO DISCRIMINACION</v>
          </cell>
          <cell r="F1305" t="str">
            <v>Realizar acciones de capacitación en materia de igualdad y no discriminación.</v>
          </cell>
          <cell r="G1305">
            <v>0</v>
          </cell>
          <cell r="H1305">
            <v>0</v>
          </cell>
          <cell r="I1305">
            <v>0.77</v>
          </cell>
          <cell r="J1305">
            <v>1</v>
          </cell>
          <cell r="K1305">
            <v>0.25</v>
          </cell>
        </row>
        <row r="1306">
          <cell r="B1306" t="str">
            <v>08PDCP_12</v>
          </cell>
          <cell r="C1306" t="str">
            <v>08PDCPU038_3</v>
          </cell>
          <cell r="D1306" t="str">
            <v>U038</v>
          </cell>
          <cell r="E1306" t="str">
            <v>APOYOS PARA PROMOVER LA IGUALDAD Y NO DISCRIMINACION</v>
          </cell>
          <cell r="F1306" t="str">
            <v>Realizar acciones sobre diversidad e inclusión con el sector privado.</v>
          </cell>
          <cell r="G1306">
            <v>0</v>
          </cell>
          <cell r="H1306">
            <v>0</v>
          </cell>
          <cell r="I1306">
            <v>0.77</v>
          </cell>
          <cell r="J1306">
            <v>1</v>
          </cell>
          <cell r="K1306">
            <v>0.25</v>
          </cell>
        </row>
        <row r="1307">
          <cell r="B1307" t="str">
            <v>08PDCP_13</v>
          </cell>
          <cell r="C1307" t="str">
            <v>08PDCPU038_4</v>
          </cell>
          <cell r="D1307" t="str">
            <v>U038</v>
          </cell>
          <cell r="E1307" t="str">
            <v>APOYOS PARA PROMOVER LA IGUALDAD Y NO DISCRIMINACION</v>
          </cell>
          <cell r="F1307" t="str">
            <v>11 Concurso de Tesis sobre Discriminación en la Ciudad de México.</v>
          </cell>
          <cell r="G1307">
            <v>0</v>
          </cell>
          <cell r="H1307">
            <v>0</v>
          </cell>
          <cell r="I1307">
            <v>0.77</v>
          </cell>
          <cell r="J1307">
            <v>1</v>
          </cell>
          <cell r="K1307">
            <v>0.25</v>
          </cell>
        </row>
        <row r="1308">
          <cell r="B1308" t="str">
            <v>08PDDF_1</v>
          </cell>
          <cell r="C1308" t="str">
            <v>08PDDFE163_1</v>
          </cell>
          <cell r="D1308" t="str">
            <v>E163</v>
          </cell>
          <cell r="E1308" t="str">
            <v>SERVICIOS SOCIALES PARA EL BIENESTAR DE LA INFANCIA Y LA ADOLESCENCIA</v>
          </cell>
          <cell r="F1308" t="str">
            <v>Otorgar servicios educativos para desarrollar habilidades en ciencias, arte y deporte.</v>
          </cell>
          <cell r="G1308">
            <v>0.25</v>
          </cell>
          <cell r="H1308">
            <v>0.5</v>
          </cell>
          <cell r="I1308">
            <v>0.75</v>
          </cell>
          <cell r="J1308">
            <v>1</v>
          </cell>
          <cell r="K1308">
            <v>0.33</v>
          </cell>
        </row>
        <row r="1309">
          <cell r="B1309" t="str">
            <v>08PDDF_2</v>
          </cell>
          <cell r="C1309" t="str">
            <v>08PDDFE163_2</v>
          </cell>
          <cell r="D1309" t="str">
            <v>E163</v>
          </cell>
          <cell r="E1309" t="str">
            <v>SERVICIOS SOCIALES PARA EL BIENESTAR DE LA INFANCIA Y LA ADOLESCENCIA</v>
          </cell>
          <cell r="F1309" t="str">
            <v>Brindar servicios asistenciales de salud, atención psicológica y alimentación a niñas, niños y adolescentes.</v>
          </cell>
          <cell r="G1309">
            <v>0.25</v>
          </cell>
          <cell r="H1309">
            <v>0.5</v>
          </cell>
          <cell r="I1309">
            <v>0.75</v>
          </cell>
          <cell r="J1309">
            <v>1</v>
          </cell>
          <cell r="K1309">
            <v>0.33</v>
          </cell>
        </row>
        <row r="1310">
          <cell r="B1310" t="str">
            <v>08PDDF_3</v>
          </cell>
          <cell r="C1310" t="str">
            <v>08PDDFE163_3</v>
          </cell>
          <cell r="D1310" t="str">
            <v>E163</v>
          </cell>
          <cell r="E1310" t="str">
            <v>SERVICIOS SOCIALES PARA EL BIENESTAR DE LA INFANCIA Y LA ADOLESCENCIA</v>
          </cell>
          <cell r="F1310" t="str">
            <v>Realizar pláticas y talleres para promover los derechos de las niñas, niños y adolescentes.</v>
          </cell>
          <cell r="G1310">
            <v>0.25</v>
          </cell>
          <cell r="H1310">
            <v>0.5</v>
          </cell>
          <cell r="I1310">
            <v>0.75</v>
          </cell>
          <cell r="J1310">
            <v>1</v>
          </cell>
          <cell r="K1310">
            <v>0.34</v>
          </cell>
        </row>
        <row r="1311">
          <cell r="B1311" t="str">
            <v>08PDDF_4</v>
          </cell>
          <cell r="C1311" t="str">
            <v>08PDDFE164_1</v>
          </cell>
          <cell r="D1311" t="str">
            <v>E164</v>
          </cell>
          <cell r="E1311" t="str">
            <v>SERVICIOS DE PROTECCION INFANTIL Y ADOLESCENTE</v>
          </cell>
          <cell r="F1311" t="str">
            <v>Atención de las denuncias de maltrato infantil</v>
          </cell>
          <cell r="G1311">
            <v>0.2</v>
          </cell>
          <cell r="H1311">
            <v>0.5</v>
          </cell>
          <cell r="I1311">
            <v>0.8</v>
          </cell>
          <cell r="J1311">
            <v>1</v>
          </cell>
          <cell r="K1311">
            <v>0.2</v>
          </cell>
        </row>
        <row r="1312">
          <cell r="B1312" t="str">
            <v>08PDDF_5</v>
          </cell>
          <cell r="C1312" t="str">
            <v>08PDDFE164_2</v>
          </cell>
          <cell r="D1312" t="str">
            <v>E164</v>
          </cell>
          <cell r="E1312" t="str">
            <v>SERVICIOS DE PROTECCION INFANTIL Y ADOLESCENTE</v>
          </cell>
          <cell r="F1312" t="str">
            <v>Atención jurídica, psicológica y social a madres, padres y tutores</v>
          </cell>
          <cell r="G1312">
            <v>0.2</v>
          </cell>
          <cell r="H1312">
            <v>0.5</v>
          </cell>
          <cell r="I1312">
            <v>0.8</v>
          </cell>
          <cell r="J1312">
            <v>1</v>
          </cell>
          <cell r="K1312">
            <v>0.2</v>
          </cell>
        </row>
        <row r="1313">
          <cell r="B1313" t="str">
            <v>08PDDF_6</v>
          </cell>
          <cell r="C1313" t="str">
            <v>08PDDFE164_3</v>
          </cell>
          <cell r="D1313" t="str">
            <v>E164</v>
          </cell>
          <cell r="E1313" t="str">
            <v>SERVICIOS DE PROTECCION INFANTIL Y ADOLESCENTE</v>
          </cell>
          <cell r="F1313" t="str">
            <v>Atención psicológica y social a niñas, niños y adolescentes que son maltratados</v>
          </cell>
          <cell r="G1313">
            <v>0.2</v>
          </cell>
          <cell r="H1313">
            <v>0.5</v>
          </cell>
          <cell r="I1313">
            <v>0.8</v>
          </cell>
          <cell r="J1313">
            <v>1</v>
          </cell>
          <cell r="K1313">
            <v>0.2</v>
          </cell>
        </row>
        <row r="1314">
          <cell r="B1314" t="str">
            <v>08PDDF_7</v>
          </cell>
          <cell r="C1314" t="str">
            <v>08PDDFE164_4</v>
          </cell>
          <cell r="D1314" t="str">
            <v>E164</v>
          </cell>
          <cell r="E1314" t="str">
            <v>SERVICIOS DE PROTECCION INFANTIL Y ADOLESCENTE</v>
          </cell>
          <cell r="F1314" t="str">
            <v>Acogimiento residencial para proteger a niñas, niños y adolescentes</v>
          </cell>
          <cell r="G1314">
            <v>0.2</v>
          </cell>
          <cell r="H1314">
            <v>0.5</v>
          </cell>
          <cell r="I1314">
            <v>0.8</v>
          </cell>
          <cell r="J1314">
            <v>1</v>
          </cell>
          <cell r="K1314">
            <v>0.2</v>
          </cell>
        </row>
        <row r="1315">
          <cell r="B1315" t="str">
            <v>08PDDF_8</v>
          </cell>
          <cell r="C1315" t="str">
            <v>08PDDFE164_5</v>
          </cell>
          <cell r="D1315" t="str">
            <v>E164</v>
          </cell>
          <cell r="E1315" t="str">
            <v>SERVICIOS DE PROTECCION INFANTIL Y ADOLESCENTE</v>
          </cell>
          <cell r="F1315" t="str">
            <v>Seguimiento y gestión de adopciones de niñas, niños y adolescentes</v>
          </cell>
          <cell r="G1315">
            <v>0.2</v>
          </cell>
          <cell r="H1315">
            <v>0.5</v>
          </cell>
          <cell r="I1315">
            <v>0.8</v>
          </cell>
          <cell r="J1315">
            <v>1</v>
          </cell>
          <cell r="K1315">
            <v>0.2</v>
          </cell>
        </row>
        <row r="1316">
          <cell r="B1316" t="str">
            <v>08PDDF_9</v>
          </cell>
          <cell r="C1316" t="str">
            <v>08PDDFE165_1</v>
          </cell>
          <cell r="D1316" t="str">
            <v>E165</v>
          </cell>
          <cell r="E1316" t="str">
            <v>SERVICIOS ESPECIALES PARA PERSONAS CON DISCAPACIDAD</v>
          </cell>
          <cell r="F1316" t="str">
            <v>Capacitación para aprender el lenguaje de señas</v>
          </cell>
          <cell r="G1316">
            <v>0.32</v>
          </cell>
          <cell r="H1316">
            <v>0.51</v>
          </cell>
          <cell r="I1316">
            <v>0.84</v>
          </cell>
          <cell r="J1316">
            <v>1</v>
          </cell>
          <cell r="K1316">
            <v>0.25</v>
          </cell>
        </row>
        <row r="1317">
          <cell r="B1317" t="str">
            <v>08PDDF_10</v>
          </cell>
          <cell r="C1317" t="str">
            <v>08PDDFE165_2</v>
          </cell>
          <cell r="D1317" t="str">
            <v>E165</v>
          </cell>
          <cell r="E1317" t="str">
            <v>SERVICIOS ESPECIALES PARA PERSONAS CON DISCAPACIDAD</v>
          </cell>
          <cell r="F1317" t="str">
            <v>Realizar talleres para la inserción laboral</v>
          </cell>
          <cell r="G1317">
            <v>0.32</v>
          </cell>
          <cell r="H1317">
            <v>0.51</v>
          </cell>
          <cell r="I1317">
            <v>0.84</v>
          </cell>
          <cell r="J1317">
            <v>1</v>
          </cell>
          <cell r="K1317">
            <v>0.25</v>
          </cell>
        </row>
        <row r="1318">
          <cell r="B1318" t="str">
            <v>08PDDF_11</v>
          </cell>
          <cell r="C1318" t="str">
            <v>08PDDFE165_3</v>
          </cell>
          <cell r="D1318" t="str">
            <v>E165</v>
          </cell>
          <cell r="E1318" t="str">
            <v>SERVICIOS ESPECIALES PARA PERSONAS CON DISCAPACIDAD</v>
          </cell>
          <cell r="F1318" t="str">
            <v>Entrega de apoyos a personas con discapacidad</v>
          </cell>
          <cell r="G1318">
            <v>0.32</v>
          </cell>
          <cell r="H1318">
            <v>0.51</v>
          </cell>
          <cell r="I1318">
            <v>0.84</v>
          </cell>
          <cell r="J1318">
            <v>1</v>
          </cell>
          <cell r="K1318">
            <v>0.25</v>
          </cell>
        </row>
        <row r="1319">
          <cell r="B1319" t="str">
            <v>08PDDF_12</v>
          </cell>
          <cell r="C1319" t="str">
            <v>08PDDFE165_4</v>
          </cell>
          <cell r="D1319" t="str">
            <v>E165</v>
          </cell>
          <cell r="E1319" t="str">
            <v>SERVICIOS ESPECIALES PARA PERSONAS CON DISCAPACIDAD</v>
          </cell>
          <cell r="F1319" t="str">
            <v>Brindar servicios de rehabilitación a personas con discapacidad</v>
          </cell>
          <cell r="G1319">
            <v>0.32</v>
          </cell>
          <cell r="H1319">
            <v>0.51</v>
          </cell>
          <cell r="I1319">
            <v>0.84</v>
          </cell>
          <cell r="J1319">
            <v>1</v>
          </cell>
          <cell r="K1319">
            <v>0.25</v>
          </cell>
        </row>
        <row r="1320">
          <cell r="B1320" t="str">
            <v>08PDDF_13</v>
          </cell>
          <cell r="C1320" t="str">
            <v>08PDDFE166_1</v>
          </cell>
          <cell r="D1320" t="str">
            <v>E166</v>
          </cell>
          <cell r="E1320" t="str">
            <v>SERVICIOS ASISTENCIALES A PERSONAS VULNERABLES</v>
          </cell>
          <cell r="F1320" t="str">
            <v>Otorgamiento de servicios médicos, dentales, psicológicos y básicos de salud</v>
          </cell>
          <cell r="G1320">
            <v>0.25</v>
          </cell>
          <cell r="H1320">
            <v>0.51</v>
          </cell>
          <cell r="I1320">
            <v>0.76</v>
          </cell>
          <cell r="J1320">
            <v>1</v>
          </cell>
          <cell r="K1320">
            <v>0.34</v>
          </cell>
        </row>
        <row r="1321">
          <cell r="B1321" t="str">
            <v>08PDDF_14</v>
          </cell>
          <cell r="C1321" t="str">
            <v>08PDDFE166_2</v>
          </cell>
          <cell r="D1321" t="str">
            <v>E166</v>
          </cell>
          <cell r="E1321" t="str">
            <v>SERVICIOS ASISTENCIALES A PERSONAS VULNERABLES</v>
          </cell>
          <cell r="F1321" t="str">
            <v>Otorgar platicas, talleres, Webinar y foros para la prevención de la violencia familiar y hacia las mujeres</v>
          </cell>
          <cell r="G1321">
            <v>0.25</v>
          </cell>
          <cell r="H1321">
            <v>0.51</v>
          </cell>
          <cell r="I1321">
            <v>0.76</v>
          </cell>
          <cell r="J1321">
            <v>1</v>
          </cell>
          <cell r="K1321">
            <v>0.33</v>
          </cell>
        </row>
        <row r="1322">
          <cell r="B1322" t="str">
            <v>08PDDF_15</v>
          </cell>
          <cell r="C1322" t="str">
            <v>08PDDFE166_3</v>
          </cell>
          <cell r="D1322" t="str">
            <v>E166</v>
          </cell>
          <cell r="E1322" t="str">
            <v>SERVICIOS ASISTENCIALES A PERSONAS VULNERABLES</v>
          </cell>
          <cell r="F1322" t="str">
            <v>Brindar atención psicológica y reeducativa a hombres generadores de violencia hacia las mujeres</v>
          </cell>
          <cell r="G1322">
            <v>0.25</v>
          </cell>
          <cell r="H1322">
            <v>0.51</v>
          </cell>
          <cell r="I1322">
            <v>0.76</v>
          </cell>
          <cell r="J1322">
            <v>1</v>
          </cell>
          <cell r="K1322">
            <v>0.33</v>
          </cell>
        </row>
        <row r="1323">
          <cell r="B1323" t="str">
            <v>08PDDF_16</v>
          </cell>
          <cell r="C1323" t="str">
            <v>08PDDFM001_1</v>
          </cell>
          <cell r="D1323" t="str">
            <v>M001</v>
          </cell>
          <cell r="E1323" t="str">
            <v>ACTIVIDADES DE APOYO ADMINISTRATIVO</v>
          </cell>
          <cell r="F1323" t="str">
            <v>Servicios y trámites administrativos en materia de adquisiciones, pago de prestaciones laborales, servicios informáticos y tramites presupuestales para el cumplimiento de los programas.</v>
          </cell>
          <cell r="G1323">
            <v>0.35</v>
          </cell>
          <cell r="H1323">
            <v>0.45</v>
          </cell>
          <cell r="I1323">
            <v>0.75</v>
          </cell>
          <cell r="J1323">
            <v>1</v>
          </cell>
          <cell r="K1323">
            <v>1</v>
          </cell>
        </row>
        <row r="1324">
          <cell r="B1324" t="str">
            <v>08PDDF_17</v>
          </cell>
          <cell r="C1324" t="str">
            <v>08PDDFM002_1</v>
          </cell>
          <cell r="D1324" t="str">
            <v>M002</v>
          </cell>
          <cell r="E1324" t="str">
            <v>PROVISIONES PARA CONTINGENCIAS</v>
          </cell>
          <cell r="F1324" t="str">
            <v>Elaborar los programas de protección civil</v>
          </cell>
          <cell r="G1324">
            <v>0.35</v>
          </cell>
          <cell r="H1324">
            <v>0.45</v>
          </cell>
          <cell r="I1324">
            <v>0.75</v>
          </cell>
          <cell r="J1324">
            <v>1</v>
          </cell>
          <cell r="K1324">
            <v>1</v>
          </cell>
        </row>
        <row r="1325">
          <cell r="B1325" t="str">
            <v>08PDDF_18</v>
          </cell>
          <cell r="C1325" t="str">
            <v>08PDDFN001_1</v>
          </cell>
          <cell r="D1325" t="str">
            <v>N001</v>
          </cell>
          <cell r="E1325" t="str">
            <v>CUMPLIMIENTO DE LOS PROGRAMAS DE PROTECCION CIVIL</v>
          </cell>
          <cell r="F1325" t="str">
            <v>Elaborar los programas de protección civil</v>
          </cell>
          <cell r="G1325">
            <v>0.25</v>
          </cell>
          <cell r="H1325">
            <v>0.5</v>
          </cell>
          <cell r="I1325">
            <v>0.75</v>
          </cell>
          <cell r="J1325">
            <v>1</v>
          </cell>
          <cell r="K1325">
            <v>0.1</v>
          </cell>
        </row>
        <row r="1326">
          <cell r="B1326" t="str">
            <v>08PDDF_19</v>
          </cell>
          <cell r="C1326" t="str">
            <v>08PDDFN001_2</v>
          </cell>
          <cell r="D1326" t="str">
            <v>N001</v>
          </cell>
          <cell r="E1326" t="str">
            <v>CUMPLIMIENTO DE LOS PROGRAMAS DE PROTECCION CIVIL</v>
          </cell>
          <cell r="F1326" t="str">
            <v>Capacitación en materia de Protección Civil</v>
          </cell>
          <cell r="G1326">
            <v>0.25</v>
          </cell>
          <cell r="H1326">
            <v>0.5</v>
          </cell>
          <cell r="I1326">
            <v>0.75</v>
          </cell>
          <cell r="J1326">
            <v>1</v>
          </cell>
          <cell r="K1326">
            <v>0.9</v>
          </cell>
        </row>
        <row r="1327">
          <cell r="B1327" t="str">
            <v>08PDDF_20</v>
          </cell>
          <cell r="C1327" t="str">
            <v>08PDDFS010_1</v>
          </cell>
          <cell r="D1327" t="str">
            <v>S010</v>
          </cell>
          <cell r="E1327" t="str">
            <v>COINVERSION PARA LA INCLUSION Y EL BIENESTAR SOCIAL</v>
          </cell>
          <cell r="F1327" t="str">
            <v>Análisis y aprobación de proyectos de atención psicosocial a niñas, niños, adolescentes y personas con discapacidad.</v>
          </cell>
          <cell r="G1327">
            <v>0.44</v>
          </cell>
          <cell r="H1327">
            <v>0.62</v>
          </cell>
          <cell r="I1327">
            <v>0.84</v>
          </cell>
          <cell r="J1327">
            <v>1</v>
          </cell>
          <cell r="K1327">
            <v>0.2</v>
          </cell>
        </row>
        <row r="1328">
          <cell r="B1328" t="str">
            <v>08PDDF_21</v>
          </cell>
          <cell r="C1328" t="str">
            <v>08PDDFS010_2</v>
          </cell>
          <cell r="D1328" t="str">
            <v>S010</v>
          </cell>
          <cell r="E1328" t="str">
            <v>COINVERSION PARA LA INCLUSION Y EL BIENESTAR SOCIAL</v>
          </cell>
          <cell r="F1328" t="str">
            <v>Otorgar apoyos económicos a Organizaciones de la Sociedad Civil para brindar atención psicosocial a niñas, niños, adolescentes y personas con discapacidad.</v>
          </cell>
          <cell r="G1328">
            <v>0.44</v>
          </cell>
          <cell r="H1328">
            <v>0.62</v>
          </cell>
          <cell r="I1328">
            <v>0.84</v>
          </cell>
          <cell r="J1328">
            <v>1</v>
          </cell>
          <cell r="K1328">
            <v>0.2</v>
          </cell>
        </row>
        <row r="1329">
          <cell r="B1329" t="str">
            <v>08PDDF_22</v>
          </cell>
          <cell r="C1329" t="str">
            <v>08PDDFS010_3</v>
          </cell>
          <cell r="D1329" t="str">
            <v>S010</v>
          </cell>
          <cell r="E1329" t="str">
            <v>COINVERSION PARA LA INCLUSION Y EL BIENESTAR SOCIAL</v>
          </cell>
          <cell r="F1329" t="str">
            <v>Elaborar el padrón de beneficiarios.</v>
          </cell>
          <cell r="G1329">
            <v>0.44</v>
          </cell>
          <cell r="H1329">
            <v>0.62</v>
          </cell>
          <cell r="I1329">
            <v>0.84</v>
          </cell>
          <cell r="J1329">
            <v>1</v>
          </cell>
          <cell r="K1329">
            <v>0.2</v>
          </cell>
        </row>
        <row r="1330">
          <cell r="B1330" t="str">
            <v>08PDDF_23</v>
          </cell>
          <cell r="C1330" t="str">
            <v>08PDDFS010_4</v>
          </cell>
          <cell r="D1330" t="str">
            <v>S010</v>
          </cell>
          <cell r="E1330" t="str">
            <v>COINVERSION PARA LA INCLUSION Y EL BIENESTAR SOCIAL</v>
          </cell>
          <cell r="F1330" t="str">
            <v>Supervisión de los proyectos aprobados.</v>
          </cell>
          <cell r="G1330">
            <v>0.44</v>
          </cell>
          <cell r="H1330">
            <v>0.62</v>
          </cell>
          <cell r="I1330">
            <v>0.84</v>
          </cell>
          <cell r="J1330">
            <v>1</v>
          </cell>
          <cell r="K1330">
            <v>0.2</v>
          </cell>
        </row>
        <row r="1331">
          <cell r="B1331" t="str">
            <v>08PDDF_24</v>
          </cell>
          <cell r="C1331" t="str">
            <v>08PDDFS010_5</v>
          </cell>
          <cell r="D1331" t="str">
            <v>S010</v>
          </cell>
          <cell r="E1331" t="str">
            <v>COINVERSION PARA LA INCLUSION Y EL BIENESTAR SOCIAL</v>
          </cell>
          <cell r="F1331" t="str">
            <v>Informe de personas beneficiadas y su evolución con la prestación del servicio.</v>
          </cell>
          <cell r="G1331">
            <v>0.44</v>
          </cell>
          <cell r="H1331">
            <v>0.62</v>
          </cell>
          <cell r="I1331">
            <v>0.84</v>
          </cell>
          <cell r="J1331">
            <v>1</v>
          </cell>
          <cell r="K1331">
            <v>0.2</v>
          </cell>
        </row>
        <row r="1332">
          <cell r="B1332" t="str">
            <v>08PDDF_25</v>
          </cell>
          <cell r="C1332" t="str">
            <v>08PDDFS035_1</v>
          </cell>
          <cell r="D1332" t="str">
            <v>S035</v>
          </cell>
          <cell r="E1332" t="str">
            <v>PROGRAMA ALIMENTOS ESCOLARES</v>
          </cell>
          <cell r="F1332" t="str">
            <v>Entrega de apoyos alimenticios en planteles escolares públicos, de nivel preescolar, primaria y especial</v>
          </cell>
          <cell r="G1332">
            <v>0.25</v>
          </cell>
          <cell r="H1332">
            <v>0.5</v>
          </cell>
          <cell r="I1332">
            <v>0.75</v>
          </cell>
          <cell r="J1332">
            <v>1</v>
          </cell>
          <cell r="K1332">
            <v>0.5</v>
          </cell>
        </row>
        <row r="1333">
          <cell r="B1333" t="str">
            <v>08PDDF_26</v>
          </cell>
          <cell r="C1333" t="str">
            <v>08PDDFS035_2</v>
          </cell>
          <cell r="D1333" t="str">
            <v>S035</v>
          </cell>
          <cell r="E1333" t="str">
            <v>PROGRAMA ALIMENTOS ESCOLARES</v>
          </cell>
          <cell r="F1333" t="str">
            <v>Registro y control de los beneficiarios para la elaboración del padrón</v>
          </cell>
          <cell r="G1333">
            <v>0.25</v>
          </cell>
          <cell r="H1333">
            <v>0.5</v>
          </cell>
          <cell r="I1333">
            <v>0.75</v>
          </cell>
          <cell r="J1333">
            <v>1</v>
          </cell>
          <cell r="K1333">
            <v>0.5</v>
          </cell>
        </row>
        <row r="1334">
          <cell r="B1334" t="str">
            <v>08PDDF_27</v>
          </cell>
          <cell r="C1334" t="str">
            <v>08PDDFS066_1</v>
          </cell>
          <cell r="D1334" t="str">
            <v>S066</v>
          </cell>
          <cell r="E1334" t="str">
            <v>CENTROS PARA EL DESARROLLO INFANTIL</v>
          </cell>
          <cell r="F1334" t="str">
            <v>Brindar servicios educativos y de alimentación con valor nutricional a través de los Centros de Atención, Cuidado y Desarrollo Infantil</v>
          </cell>
          <cell r="G1334">
            <v>0.25</v>
          </cell>
          <cell r="H1334">
            <v>0.5</v>
          </cell>
          <cell r="I1334">
            <v>0.75</v>
          </cell>
          <cell r="J1334">
            <v>1</v>
          </cell>
          <cell r="K1334">
            <v>1</v>
          </cell>
        </row>
        <row r="1335">
          <cell r="B1335" t="str">
            <v>08PDDF_28</v>
          </cell>
          <cell r="C1335" t="str">
            <v>08PDDFS221_1</v>
          </cell>
          <cell r="D1335" t="str">
            <v>S221</v>
          </cell>
          <cell r="E1335" t="str">
            <v>COMEDORES PARA EL BIENESTAR</v>
          </cell>
          <cell r="F1335" t="str">
            <v>Entrega de dietas a través de los 102 Comedores para el Bienestar</v>
          </cell>
          <cell r="G1335">
            <v>0.24</v>
          </cell>
          <cell r="H1335">
            <v>0.47</v>
          </cell>
          <cell r="I1335">
            <v>0.76</v>
          </cell>
          <cell r="J1335">
            <v>1</v>
          </cell>
          <cell r="K1335">
            <v>0.5</v>
          </cell>
        </row>
        <row r="1336">
          <cell r="B1336" t="str">
            <v>08PDDF_29</v>
          </cell>
          <cell r="C1336" t="str">
            <v>08PDDFS221_2</v>
          </cell>
          <cell r="D1336" t="str">
            <v>S221</v>
          </cell>
          <cell r="E1336" t="str">
            <v>COMEDORES PARA EL BIENESTAR</v>
          </cell>
          <cell r="F1336" t="str">
            <v>Supervisión de la correcta operación de la red de comedores para el Bienestar</v>
          </cell>
          <cell r="G1336">
            <v>0.24</v>
          </cell>
          <cell r="H1336">
            <v>0.47</v>
          </cell>
          <cell r="I1336">
            <v>0.76</v>
          </cell>
          <cell r="J1336">
            <v>1</v>
          </cell>
          <cell r="K1336">
            <v>0.5</v>
          </cell>
        </row>
        <row r="1337">
          <cell r="B1337" t="str">
            <v>08PDDF_30</v>
          </cell>
          <cell r="C1337" t="str">
            <v>08PDDFU032_1</v>
          </cell>
          <cell r="D1337" t="str">
            <v>U032</v>
          </cell>
          <cell r="E1337" t="str">
            <v>APOYO A PERSONAS QUE PERDIERON ALGUN FAMILIAR EN EL SISMO DEL 19 DE SEPTIEMBRE DE 2017</v>
          </cell>
          <cell r="F1337" t="str">
            <v>Entrega de apoyos económicos a las personas que perdieron algún familiar en el sismo del 19 de septiembre de 2017</v>
          </cell>
          <cell r="G1337">
            <v>0.25</v>
          </cell>
          <cell r="H1337">
            <v>0.5</v>
          </cell>
          <cell r="I1337">
            <v>0.75</v>
          </cell>
          <cell r="J1337">
            <v>1</v>
          </cell>
          <cell r="K1337">
            <v>0.5</v>
          </cell>
        </row>
        <row r="1338">
          <cell r="B1338" t="str">
            <v>08PDDF_31</v>
          </cell>
          <cell r="C1338" t="str">
            <v>08PDDFU032_2</v>
          </cell>
          <cell r="D1338" t="str">
            <v>U032</v>
          </cell>
          <cell r="E1338" t="str">
            <v>APOYO A PERSONAS QUE PERDIERON ALGUN FAMILIAR EN EL SISMO DEL 19 DE SEPTIEMBRE DE 2017</v>
          </cell>
          <cell r="F1338" t="str">
            <v>Brindar servicios de atención psicológica; de salud de primer nivel; actividades lúdicas, recreativas y culturales</v>
          </cell>
          <cell r="G1338">
            <v>0.25</v>
          </cell>
          <cell r="H1338">
            <v>0.5</v>
          </cell>
          <cell r="I1338">
            <v>0.75</v>
          </cell>
          <cell r="J1338">
            <v>1</v>
          </cell>
          <cell r="K1338">
            <v>0.5</v>
          </cell>
        </row>
        <row r="1339">
          <cell r="B1339" t="str">
            <v>08PDDF_32</v>
          </cell>
          <cell r="C1339" t="str">
            <v>08PDDFU037_1</v>
          </cell>
          <cell r="D1339" t="str">
            <v>U037</v>
          </cell>
          <cell r="E1339" t="str">
            <v>FOMENTO AL AUTOEMPLEO Y SOCIEDADES COOPERATIVAS</v>
          </cell>
          <cell r="F1339" t="str">
            <v>Realizar acciones de capacitación técnica sobre oficios o actividades que favorezcan la incorporación al mercado laboral</v>
          </cell>
          <cell r="G1339">
            <v>0.25</v>
          </cell>
          <cell r="H1339">
            <v>0.5</v>
          </cell>
          <cell r="I1339">
            <v>0.75</v>
          </cell>
          <cell r="J1339">
            <v>1</v>
          </cell>
          <cell r="K1339">
            <v>0.2</v>
          </cell>
        </row>
        <row r="1340">
          <cell r="B1340" t="str">
            <v>08PDDF_33</v>
          </cell>
          <cell r="C1340" t="str">
            <v>08PDDFU037_2</v>
          </cell>
          <cell r="D1340" t="str">
            <v>U037</v>
          </cell>
          <cell r="E1340" t="str">
            <v>FOMENTO AL AUTOEMPLEO Y SOCIEDADES COOPERATIVAS</v>
          </cell>
          <cell r="F1340" t="str">
            <v>Realizar acciones para el fomento de las Sociedades Cooperativas</v>
          </cell>
          <cell r="G1340">
            <v>0.25</v>
          </cell>
          <cell r="H1340">
            <v>0.5</v>
          </cell>
          <cell r="I1340">
            <v>0.75</v>
          </cell>
          <cell r="J1340">
            <v>1</v>
          </cell>
          <cell r="K1340">
            <v>0.2</v>
          </cell>
        </row>
        <row r="1341">
          <cell r="B1341" t="str">
            <v>08PDDF_34</v>
          </cell>
          <cell r="C1341" t="str">
            <v>08PDDFU037_3</v>
          </cell>
          <cell r="D1341" t="str">
            <v>U037</v>
          </cell>
          <cell r="E1341" t="str">
            <v>FOMENTO AL AUTOEMPLEO Y SOCIEDADES COOPERATIVAS</v>
          </cell>
          <cell r="F1341" t="str">
            <v>Entrega periódica de garrafones con agua purificada</v>
          </cell>
          <cell r="G1341">
            <v>0.25</v>
          </cell>
          <cell r="H1341">
            <v>0.5</v>
          </cell>
          <cell r="I1341">
            <v>0.75</v>
          </cell>
          <cell r="J1341">
            <v>1</v>
          </cell>
          <cell r="K1341">
            <v>0.2</v>
          </cell>
        </row>
        <row r="1342">
          <cell r="B1342" t="str">
            <v>08PDDF_35</v>
          </cell>
          <cell r="C1342" t="str">
            <v>08PDDFU037_4</v>
          </cell>
          <cell r="D1342" t="str">
            <v>U037</v>
          </cell>
          <cell r="E1342" t="str">
            <v>FOMENTO AL AUTOEMPLEO Y SOCIEDADES COOPERATIVAS</v>
          </cell>
          <cell r="F1342" t="str">
            <v>Realizar acciones de supervisión de las Sociedades Cooperativas</v>
          </cell>
          <cell r="G1342">
            <v>0.25</v>
          </cell>
          <cell r="H1342">
            <v>0.5</v>
          </cell>
          <cell r="I1342">
            <v>0.75</v>
          </cell>
          <cell r="J1342">
            <v>1</v>
          </cell>
          <cell r="K1342">
            <v>0.2</v>
          </cell>
        </row>
        <row r="1343">
          <cell r="B1343" t="str">
            <v>08PDDF_36</v>
          </cell>
          <cell r="C1343" t="str">
            <v>08PDDFU037_5</v>
          </cell>
          <cell r="D1343" t="str">
            <v>U037</v>
          </cell>
          <cell r="E1343" t="str">
            <v>FOMENTO AL AUTOEMPLEO Y SOCIEDADES COOPERATIVAS</v>
          </cell>
          <cell r="F1343" t="str">
            <v>Prestación de servicios de agua potable otorgados mediante camiones cisterna del DIF</v>
          </cell>
          <cell r="G1343">
            <v>0.25</v>
          </cell>
          <cell r="H1343">
            <v>0.5</v>
          </cell>
          <cell r="I1343">
            <v>0.75</v>
          </cell>
          <cell r="J1343">
            <v>1</v>
          </cell>
          <cell r="K1343">
            <v>0.2</v>
          </cell>
        </row>
        <row r="1344">
          <cell r="B1344" t="str">
            <v>08PDII_1</v>
          </cell>
          <cell r="C1344" t="str">
            <v>08PDIIE165_1</v>
          </cell>
          <cell r="D1344" t="str">
            <v>E165</v>
          </cell>
          <cell r="E1344" t="str">
            <v>SERVICIOS ESPECIALES PARA PERSONAS CON DISCAPACIDAD</v>
          </cell>
          <cell r="F1344" t="str">
            <v>Cursos dirigidos a las personas servidoras públicas sobre derechos de las personas con discapacidad.</v>
          </cell>
          <cell r="G1344">
            <v>0.25</v>
          </cell>
          <cell r="H1344">
            <v>0.5</v>
          </cell>
          <cell r="I1344">
            <v>0.75</v>
          </cell>
          <cell r="J1344">
            <v>1</v>
          </cell>
          <cell r="K1344">
            <v>0.2</v>
          </cell>
        </row>
        <row r="1345">
          <cell r="B1345" t="str">
            <v>08PDII_2</v>
          </cell>
          <cell r="C1345" t="str">
            <v>08PDIIE165_2</v>
          </cell>
          <cell r="D1345" t="str">
            <v>E165</v>
          </cell>
          <cell r="E1345" t="str">
            <v>SERVICIOS ESPECIALES PARA PERSONAS CON DISCAPACIDAD</v>
          </cell>
          <cell r="F1345" t="str">
            <v>Diseño y actualización de documentos en materia de discapacidad</v>
          </cell>
          <cell r="G1345">
            <v>0.25</v>
          </cell>
          <cell r="H1345">
            <v>0.5</v>
          </cell>
          <cell r="I1345">
            <v>0.75</v>
          </cell>
          <cell r="J1345">
            <v>1</v>
          </cell>
          <cell r="K1345">
            <v>0.2</v>
          </cell>
        </row>
        <row r="1346">
          <cell r="B1346" t="str">
            <v>08PDII_3</v>
          </cell>
          <cell r="C1346" t="str">
            <v>08PDIIE165_3</v>
          </cell>
          <cell r="D1346" t="str">
            <v>E165</v>
          </cell>
          <cell r="E1346" t="str">
            <v>SERVICIOS ESPECIALES PARA PERSONAS CON DISCAPACIDAD</v>
          </cell>
          <cell r="F1346" t="str">
            <v>Concurso de Arte Urbano Pintemos la Ciudad de Inclusión</v>
          </cell>
          <cell r="G1346">
            <v>0.25</v>
          </cell>
          <cell r="H1346">
            <v>0.5</v>
          </cell>
          <cell r="I1346">
            <v>0.75</v>
          </cell>
          <cell r="J1346">
            <v>1</v>
          </cell>
          <cell r="K1346">
            <v>0.2</v>
          </cell>
        </row>
        <row r="1347">
          <cell r="B1347" t="str">
            <v>08PDII_4</v>
          </cell>
          <cell r="C1347" t="str">
            <v>08PDIIE165_4</v>
          </cell>
          <cell r="D1347" t="str">
            <v>E165</v>
          </cell>
          <cell r="E1347" t="str">
            <v>SERVICIOS ESPECIALES PARA PERSONAS CON DISCAPACIDAD</v>
          </cell>
          <cell r="F1347" t="str">
            <v>Campaña para la Toma de Conciencia Construyendo una Ciudad para todas las personas</v>
          </cell>
          <cell r="G1347">
            <v>0.25</v>
          </cell>
          <cell r="H1347">
            <v>0.5</v>
          </cell>
          <cell r="I1347">
            <v>0.75</v>
          </cell>
          <cell r="J1347">
            <v>1</v>
          </cell>
          <cell r="K1347">
            <v>0.2</v>
          </cell>
        </row>
        <row r="1348">
          <cell r="B1348" t="str">
            <v>08PDII_5</v>
          </cell>
          <cell r="C1348" t="str">
            <v>08PDIIE165_5</v>
          </cell>
          <cell r="D1348" t="str">
            <v>E165</v>
          </cell>
          <cell r="E1348" t="str">
            <v>SERVICIOS ESPECIALES PARA PERSONAS CON DISCAPACIDAD</v>
          </cell>
          <cell r="F1348" t="str">
            <v>Realizar proyectos productivos para el autoempleo de las personas con discapacidad.</v>
          </cell>
          <cell r="G1348">
            <v>0.25</v>
          </cell>
          <cell r="H1348">
            <v>0.5</v>
          </cell>
          <cell r="I1348">
            <v>0.75</v>
          </cell>
          <cell r="J1348">
            <v>1</v>
          </cell>
          <cell r="K1348">
            <v>0.2</v>
          </cell>
        </row>
        <row r="1349">
          <cell r="B1349" t="str">
            <v>08PDII_6</v>
          </cell>
          <cell r="C1349" t="str">
            <v>08PDIIM001_1</v>
          </cell>
          <cell r="D1349" t="str">
            <v>M001</v>
          </cell>
          <cell r="E1349" t="str">
            <v>ACTIVIDADES DE APOYO ADMINISTRATIVO</v>
          </cell>
          <cell r="F1349" t="str">
            <v>Proporcionar los insumos y herramientas necesarias a través de la adquisición de bienes y la contratación de servicios para atender la demanda y necesidades del Instituto</v>
          </cell>
          <cell r="G1349">
            <v>0.25</v>
          </cell>
          <cell r="H1349">
            <v>0.5</v>
          </cell>
          <cell r="I1349">
            <v>0.75</v>
          </cell>
          <cell r="J1349">
            <v>1</v>
          </cell>
          <cell r="K1349">
            <v>1</v>
          </cell>
        </row>
        <row r="1350">
          <cell r="B1350" t="str">
            <v>08PDII_7</v>
          </cell>
          <cell r="C1350" t="str">
            <v>08PDIIM002_1</v>
          </cell>
          <cell r="D1350" t="str">
            <v>M002</v>
          </cell>
          <cell r="E1350" t="str">
            <v>PROVISIONES PARA CONTINGENCIAS</v>
          </cell>
          <cell r="F1350" t="str">
            <v>Atender las sentencias emitas por la autoridad competente</v>
          </cell>
          <cell r="G1350">
            <v>0.25</v>
          </cell>
          <cell r="H1350">
            <v>0.5</v>
          </cell>
          <cell r="I1350">
            <v>0.75</v>
          </cell>
          <cell r="J1350">
            <v>1</v>
          </cell>
          <cell r="K1350">
            <v>1</v>
          </cell>
        </row>
        <row r="1351">
          <cell r="B1351" t="str">
            <v>08PDII_8</v>
          </cell>
          <cell r="C1351" t="str">
            <v>08PDIIN001_1</v>
          </cell>
          <cell r="D1351" t="str">
            <v>N001</v>
          </cell>
          <cell r="E1351" t="str">
            <v>CUMPLIMIENTO DE LOS PROGRAMAS DE PROTECCION CIVIL</v>
          </cell>
          <cell r="F1351" t="str">
            <v>Elaboración de los Programas en Materia de Protección Civil de los inmuebles que integran la Procuraduría Social.</v>
          </cell>
          <cell r="G1351">
            <v>0.2</v>
          </cell>
          <cell r="H1351">
            <v>0.4</v>
          </cell>
          <cell r="I1351">
            <v>0.8</v>
          </cell>
          <cell r="J1351">
            <v>1</v>
          </cell>
          <cell r="K1351">
            <v>0.4</v>
          </cell>
        </row>
        <row r="1352">
          <cell r="B1352" t="str">
            <v>08PDII_9</v>
          </cell>
          <cell r="C1352" t="str">
            <v>08PDIIN001_2</v>
          </cell>
          <cell r="D1352" t="str">
            <v>N001</v>
          </cell>
          <cell r="E1352" t="str">
            <v>CUMPLIMIENTO DE LOS PROGRAMAS DE PROTECCION CIVIL</v>
          </cell>
          <cell r="F1352" t="str">
            <v>Capacitación en materia de Protección Civil.</v>
          </cell>
          <cell r="G1352">
            <v>0.2</v>
          </cell>
          <cell r="H1352">
            <v>0.4</v>
          </cell>
          <cell r="I1352">
            <v>0.8</v>
          </cell>
          <cell r="J1352">
            <v>1</v>
          </cell>
          <cell r="K1352">
            <v>0.6</v>
          </cell>
        </row>
        <row r="1353">
          <cell r="B1353" t="str">
            <v>08PDII_10</v>
          </cell>
          <cell r="C1353" t="str">
            <v>08PDIIP031_1</v>
          </cell>
          <cell r="D1353" t="str">
            <v>P031</v>
          </cell>
          <cell r="E1353" t="str">
            <v>PLANEACION, SEGUIMIENTO Y EVALUACION A POLITICAS PUBLICAS PARA EL DESARROLLO DE LAS PERSONAS CON DISCAPACIDAD</v>
          </cell>
          <cell r="F1353" t="str">
            <v>Operación del Consejo Consultivo de INDISCAPACIDAD para promover los derechos humanos de las personas con discapacidad</v>
          </cell>
          <cell r="G1353">
            <v>0.25</v>
          </cell>
          <cell r="H1353">
            <v>0.5</v>
          </cell>
          <cell r="I1353">
            <v>0.75</v>
          </cell>
          <cell r="J1353">
            <v>1</v>
          </cell>
          <cell r="K1353">
            <v>0.25</v>
          </cell>
        </row>
        <row r="1354">
          <cell r="B1354" t="str">
            <v>08PDII_11</v>
          </cell>
          <cell r="C1354" t="str">
            <v>08PDIIP031_2</v>
          </cell>
          <cell r="D1354" t="str">
            <v>P031</v>
          </cell>
          <cell r="E1354" t="str">
            <v>PLANEACION, SEGUIMIENTO Y EVALUACION A POLITICAS PUBLICAS PARA EL DESARROLLO DE LAS PERSONAS CON DISCAPACIDAD</v>
          </cell>
          <cell r="F1354" t="str">
            <v>Realizar acciones en conjunto con la Administración Publica de la Ciudad de México para impulsar programas que den atención a los derechos humanos de las personas con discapacidad</v>
          </cell>
          <cell r="G1354">
            <v>0.25</v>
          </cell>
          <cell r="H1354">
            <v>0.5</v>
          </cell>
          <cell r="I1354">
            <v>0.75</v>
          </cell>
          <cell r="J1354">
            <v>1</v>
          </cell>
          <cell r="K1354">
            <v>0.25</v>
          </cell>
        </row>
        <row r="1355">
          <cell r="B1355" t="str">
            <v>08PDII_12</v>
          </cell>
          <cell r="C1355" t="str">
            <v>08PDIIP031_3</v>
          </cell>
          <cell r="D1355" t="str">
            <v>P031</v>
          </cell>
          <cell r="E1355" t="str">
            <v>PLANEACION, SEGUIMIENTO Y EVALUACION A POLITICAS PUBLICAS PARA EL DESARROLLO DE LAS PERSONAS CON DISCAPACIDAD</v>
          </cell>
          <cell r="F1355" t="str">
            <v>Eventos alusivos a las fechas conmemorativos de personas con discapacidad (Foros, ferias y exposiciones)</v>
          </cell>
          <cell r="G1355">
            <v>0.25</v>
          </cell>
          <cell r="H1355">
            <v>0.5</v>
          </cell>
          <cell r="I1355">
            <v>0.75</v>
          </cell>
          <cell r="J1355">
            <v>1</v>
          </cell>
          <cell r="K1355">
            <v>0.25</v>
          </cell>
        </row>
        <row r="1356">
          <cell r="B1356" t="str">
            <v>08PDII_13</v>
          </cell>
          <cell r="C1356" t="str">
            <v>08PDIIP031_4</v>
          </cell>
          <cell r="D1356" t="str">
            <v>P031</v>
          </cell>
          <cell r="E1356" t="str">
            <v>PLANEACION, SEGUIMIENTO Y EVALUACION A POLITICAS PUBLICAS PARA EL DESARROLLO DE LAS PERSONAS CON DISCAPACIDAD</v>
          </cell>
          <cell r="F1356" t="str">
            <v>Publicaciones de libros en materia de discapacidad.</v>
          </cell>
          <cell r="G1356">
            <v>0.25</v>
          </cell>
          <cell r="H1356">
            <v>0.5</v>
          </cell>
          <cell r="I1356">
            <v>0.75</v>
          </cell>
          <cell r="J1356">
            <v>1</v>
          </cell>
          <cell r="K1356">
            <v>0.25</v>
          </cell>
        </row>
        <row r="1357">
          <cell r="B1357" t="str">
            <v>08PDIJ_1</v>
          </cell>
          <cell r="C1357" t="str">
            <v>08PDIJE193_1</v>
          </cell>
          <cell r="D1357" t="str">
            <v>E193</v>
          </cell>
          <cell r="E1357" t="str">
            <v>ACTIVIDADES CULTURALES, RECREATIVAS Y DEPORTIVAS PARA JOVENES</v>
          </cell>
          <cell r="F1357" t="str">
            <v>Realizar acciones de promoción y difusión cultural para la recuperación del tejido social.</v>
          </cell>
          <cell r="G1357">
            <v>0.25</v>
          </cell>
          <cell r="H1357">
            <v>0.5</v>
          </cell>
          <cell r="I1357">
            <v>0.7</v>
          </cell>
          <cell r="J1357">
            <v>1</v>
          </cell>
          <cell r="K1357">
            <v>0.25</v>
          </cell>
        </row>
        <row r="1358">
          <cell r="B1358" t="str">
            <v>08PDIJ_2</v>
          </cell>
          <cell r="C1358" t="str">
            <v>08PDIJE193_2</v>
          </cell>
          <cell r="D1358" t="str">
            <v>E193</v>
          </cell>
          <cell r="E1358" t="str">
            <v>ACTIVIDADES CULTURALES, RECREATIVAS Y DEPORTIVAS PARA JOVENES</v>
          </cell>
          <cell r="F1358" t="str">
            <v>Realizar acciones de capacitación, orientadas a elevar la efectividad de los resultados de la Educación.</v>
          </cell>
          <cell r="G1358">
            <v>0.25</v>
          </cell>
          <cell r="H1358">
            <v>0.5</v>
          </cell>
          <cell r="I1358">
            <v>0.7</v>
          </cell>
          <cell r="J1358">
            <v>1</v>
          </cell>
          <cell r="K1358">
            <v>0.25</v>
          </cell>
        </row>
        <row r="1359">
          <cell r="B1359" t="str">
            <v>08PDIJ_3</v>
          </cell>
          <cell r="C1359" t="str">
            <v>08PDIJE193_3</v>
          </cell>
          <cell r="D1359" t="str">
            <v>E193</v>
          </cell>
          <cell r="E1359" t="str">
            <v>ACTIVIDADES CULTURALES, RECREATIVAS Y DEPORTIVAS PARA JOVENES</v>
          </cell>
          <cell r="F1359" t="str">
            <v>Realizar acciones de difusión y promoción relacionadas a la no discriminación, a la salud emocional, a los derechos humanos, trato igualitario y a la seguridad de las personas jóvenes de la Ciudad de México.</v>
          </cell>
          <cell r="G1359">
            <v>0.25</v>
          </cell>
          <cell r="H1359">
            <v>0.5</v>
          </cell>
          <cell r="I1359">
            <v>0.7</v>
          </cell>
          <cell r="J1359">
            <v>1</v>
          </cell>
          <cell r="K1359">
            <v>0.25</v>
          </cell>
        </row>
        <row r="1360">
          <cell r="B1360" t="str">
            <v>08PDIJ_4</v>
          </cell>
          <cell r="C1360" t="str">
            <v>08PDIJE193_4</v>
          </cell>
          <cell r="D1360" t="str">
            <v>E193</v>
          </cell>
          <cell r="E1360" t="str">
            <v>ACTIVIDADES CULTURALES, RECREATIVAS Y DEPORTIVAS PARA JOVENES</v>
          </cell>
          <cell r="F1360" t="str">
            <v>Realizar acciones de promoción y difusión de las herramientas psicológicas, emocionales, adaptativas y preventivas dentro de la población joven.</v>
          </cell>
          <cell r="G1360">
            <v>0.25</v>
          </cell>
          <cell r="H1360">
            <v>0.5</v>
          </cell>
          <cell r="I1360">
            <v>0.7</v>
          </cell>
          <cell r="J1360">
            <v>1</v>
          </cell>
          <cell r="K1360">
            <v>0.25</v>
          </cell>
        </row>
        <row r="1361">
          <cell r="B1361" t="str">
            <v>08PDIJ_5</v>
          </cell>
          <cell r="C1361" t="str">
            <v>08PDIJM001_1</v>
          </cell>
          <cell r="D1361" t="str">
            <v>M001</v>
          </cell>
          <cell r="E1361" t="str">
            <v>ACTIVIDADES DE APOYO ADMINISTRATIVO</v>
          </cell>
          <cell r="F1361" t="str">
            <v>Proporcionar los insumos y herramientas necesarias a través de la adquisición de bienes y la contratación de servicios para atender la demanda y necesidades del Instituto.</v>
          </cell>
          <cell r="G1361">
            <v>0.25</v>
          </cell>
          <cell r="H1361">
            <v>0.7</v>
          </cell>
          <cell r="I1361">
            <v>0.8</v>
          </cell>
          <cell r="J1361">
            <v>1</v>
          </cell>
          <cell r="K1361">
            <v>1</v>
          </cell>
        </row>
        <row r="1362">
          <cell r="B1362" t="str">
            <v>08PDIJ_6</v>
          </cell>
          <cell r="C1362" t="str">
            <v>08PDIJM002_1</v>
          </cell>
          <cell r="D1362" t="str">
            <v>M002</v>
          </cell>
          <cell r="E1362" t="str">
            <v>PROVISIONES PARA CONTINGENCIAS</v>
          </cell>
          <cell r="F1362" t="str">
            <v>Atender las sentencias emitas por la autoridad competente</v>
          </cell>
          <cell r="G1362">
            <v>0.25</v>
          </cell>
          <cell r="H1362">
            <v>0.5</v>
          </cell>
          <cell r="I1362">
            <v>0.75</v>
          </cell>
          <cell r="J1362">
            <v>1</v>
          </cell>
          <cell r="K1362">
            <v>1</v>
          </cell>
        </row>
        <row r="1363">
          <cell r="B1363" t="str">
            <v>08PDIJ_7</v>
          </cell>
          <cell r="C1363" t="str">
            <v>08PDIJN001_1</v>
          </cell>
          <cell r="D1363" t="str">
            <v>N001</v>
          </cell>
          <cell r="E1363" t="str">
            <v>CUMPLIMIENTO DE LOS PROGRAMAS DE PROTECCION CIVIL</v>
          </cell>
          <cell r="F1363" t="str">
            <v>Elaboración de los Programas en Materia de Protección Civil de los inmuebles que integran la Procuraduría Social.</v>
          </cell>
          <cell r="G1363">
            <v>0</v>
          </cell>
          <cell r="H1363">
            <v>0.5</v>
          </cell>
          <cell r="I1363">
            <v>0.7</v>
          </cell>
          <cell r="J1363">
            <v>1</v>
          </cell>
          <cell r="K1363">
            <v>0.4</v>
          </cell>
        </row>
        <row r="1364">
          <cell r="B1364" t="str">
            <v>08PDIJ_8</v>
          </cell>
          <cell r="C1364" t="str">
            <v>08PDIJN001_2</v>
          </cell>
          <cell r="D1364" t="str">
            <v>N001</v>
          </cell>
          <cell r="E1364" t="str">
            <v>CUMPLIMIENTO DE LOS PROGRAMAS DE PROTECCION CIVIL</v>
          </cell>
          <cell r="F1364" t="str">
            <v>Capacitación en materia de Protección Civil.</v>
          </cell>
          <cell r="G1364">
            <v>0</v>
          </cell>
          <cell r="H1364">
            <v>0.5</v>
          </cell>
          <cell r="I1364">
            <v>0.7</v>
          </cell>
          <cell r="J1364">
            <v>1</v>
          </cell>
          <cell r="K1364">
            <v>0.6</v>
          </cell>
        </row>
        <row r="1365">
          <cell r="B1365" t="str">
            <v>08PDIJ_9</v>
          </cell>
          <cell r="C1365" t="str">
            <v>08PDIJS004_1</v>
          </cell>
          <cell r="D1365" t="str">
            <v>S004</v>
          </cell>
          <cell r="E1365" t="str">
            <v>APOYOS PARA EL DESARROLLO INTEGRAL DE LOS JOVENES</v>
          </cell>
          <cell r="F1365" t="str">
            <v>Brindar talleres, capacitaciones y cursos en materia de prevención de adicciones y delito, cultura ciudadana, cultura de la paz, no violencia, prevención de conductas de riesgo, solución pacífica de conflictos, derechos humanos y no discriminación, educativos, culturales, salud física y emocional.</v>
          </cell>
          <cell r="G1365">
            <v>0.2</v>
          </cell>
          <cell r="H1365">
            <v>0.5</v>
          </cell>
          <cell r="I1365">
            <v>0.75</v>
          </cell>
          <cell r="J1365">
            <v>1</v>
          </cell>
          <cell r="K1365">
            <v>0.8</v>
          </cell>
        </row>
        <row r="1366">
          <cell r="B1366" t="str">
            <v>08PDIJ_10</v>
          </cell>
          <cell r="C1366" t="str">
            <v>08PDIJS004_2</v>
          </cell>
          <cell r="D1366" t="str">
            <v>S004</v>
          </cell>
          <cell r="E1366" t="str">
            <v>APOYOS PARA EL DESARROLLO INTEGRAL DE LOS JOVENES</v>
          </cell>
          <cell r="F1366" t="str">
            <v>Otorgar apoyos económicos a las personas facilitadoras de servicios</v>
          </cell>
          <cell r="G1366">
            <v>0.2</v>
          </cell>
          <cell r="H1366">
            <v>0.5</v>
          </cell>
          <cell r="I1366">
            <v>0.75</v>
          </cell>
          <cell r="J1366">
            <v>1</v>
          </cell>
          <cell r="K1366">
            <v>0.2</v>
          </cell>
        </row>
        <row r="1367">
          <cell r="B1367" t="str">
            <v>08PDIJ_11</v>
          </cell>
          <cell r="C1367" t="str">
            <v>08PDIJS025_1</v>
          </cell>
          <cell r="D1367" t="str">
            <v>S025</v>
          </cell>
          <cell r="E1367" t="str">
            <v>LOS JOVENES UNEN AL BARRIO</v>
          </cell>
          <cell r="F1367" t="str">
            <v>Otorgar apoyos económicos a las personas beneficiarias para reducir la brecha de desigualdad social.</v>
          </cell>
          <cell r="G1367">
            <v>0.2</v>
          </cell>
          <cell r="H1367">
            <v>0.5</v>
          </cell>
          <cell r="I1367">
            <v>0.75</v>
          </cell>
          <cell r="J1367">
            <v>1</v>
          </cell>
          <cell r="K1367">
            <v>0.5</v>
          </cell>
        </row>
        <row r="1368">
          <cell r="B1368" t="str">
            <v>08PDIJ_12</v>
          </cell>
          <cell r="C1368" t="str">
            <v>08PDIJS025_2</v>
          </cell>
          <cell r="D1368" t="str">
            <v>S025</v>
          </cell>
          <cell r="E1368" t="str">
            <v>LOS JOVENES UNEN AL BARRIO</v>
          </cell>
          <cell r="F1368" t="str">
            <v>Realizar acciones de promoción y difusión de los derechos humanos, y capacitación de las personas jóvenes de la Ciudad de México.</v>
          </cell>
          <cell r="G1368">
            <v>0.2</v>
          </cell>
          <cell r="H1368">
            <v>0.5</v>
          </cell>
          <cell r="I1368">
            <v>0.75</v>
          </cell>
          <cell r="J1368">
            <v>1</v>
          </cell>
          <cell r="K1368">
            <v>0.5</v>
          </cell>
        </row>
        <row r="1369">
          <cell r="B1369" t="str">
            <v>08PDPS_1</v>
          </cell>
          <cell r="C1369" t="str">
            <v>08PDPSM001_1</v>
          </cell>
          <cell r="D1369" t="str">
            <v>M001</v>
          </cell>
          <cell r="E1369" t="str">
            <v>ACTIVIDADES DE APOYO ADMINISTRATIVO</v>
          </cell>
          <cell r="F1369" t="str">
            <v>Proporcionar los insumos y herramientas necesarias a través de la adquisición de bienes y la contratación de servicios para atender la demanda y necesidades del Instituto</v>
          </cell>
          <cell r="G1369">
            <v>0.25</v>
          </cell>
          <cell r="H1369">
            <v>0.5</v>
          </cell>
          <cell r="I1369">
            <v>0.75</v>
          </cell>
          <cell r="J1369">
            <v>1</v>
          </cell>
          <cell r="K1369">
            <v>1</v>
          </cell>
        </row>
        <row r="1370">
          <cell r="B1370" t="str">
            <v>08PDPS_2</v>
          </cell>
          <cell r="C1370" t="str">
            <v>08PDPSM002_1</v>
          </cell>
          <cell r="D1370" t="str">
            <v>M002</v>
          </cell>
          <cell r="E1370" t="str">
            <v>PROVISIONES PARA CONTINGENCIAS</v>
          </cell>
          <cell r="F1370" t="str">
            <v>Atender las sentencias emitas por la autoridad competente</v>
          </cell>
          <cell r="G1370">
            <v>0.25</v>
          </cell>
          <cell r="H1370">
            <v>0.5</v>
          </cell>
          <cell r="I1370">
            <v>0.75</v>
          </cell>
          <cell r="J1370">
            <v>1</v>
          </cell>
          <cell r="K1370">
            <v>1</v>
          </cell>
        </row>
        <row r="1371">
          <cell r="B1371" t="str">
            <v>08PDPS_3</v>
          </cell>
          <cell r="C1371" t="str">
            <v>08PDPSN001_1</v>
          </cell>
          <cell r="D1371" t="str">
            <v>N001</v>
          </cell>
          <cell r="E1371" t="str">
            <v>CUMPLIMIENTO DE LOS PROGRAMAS DE PROTECCION CIVIL</v>
          </cell>
          <cell r="F1371" t="str">
            <v>Elaboración de los Programas en Materia de Protección Civil de los inmuebles que integran la Procuraduría Social</v>
          </cell>
          <cell r="G1371">
            <v>0.02</v>
          </cell>
          <cell r="H1371">
            <v>0.34</v>
          </cell>
          <cell r="I1371">
            <v>0.67</v>
          </cell>
          <cell r="J1371">
            <v>1</v>
          </cell>
          <cell r="K1371">
            <v>0.4</v>
          </cell>
        </row>
        <row r="1372">
          <cell r="B1372" t="str">
            <v>08PDPS_4</v>
          </cell>
          <cell r="C1372" t="str">
            <v>08PDPSN001_2</v>
          </cell>
          <cell r="D1372" t="str">
            <v>N001</v>
          </cell>
          <cell r="E1372" t="str">
            <v>CUMPLIMIENTO DE LOS PROGRAMAS DE PROTECCION CIVIL</v>
          </cell>
          <cell r="F1372" t="str">
            <v>Capacitación en materia de Protección Civil</v>
          </cell>
          <cell r="G1372">
            <v>0.02</v>
          </cell>
          <cell r="H1372">
            <v>0.34</v>
          </cell>
          <cell r="I1372">
            <v>0.67</v>
          </cell>
          <cell r="J1372">
            <v>1</v>
          </cell>
          <cell r="K1372">
            <v>0.6</v>
          </cell>
        </row>
        <row r="1373">
          <cell r="B1373" t="str">
            <v>08PDPS_5</v>
          </cell>
          <cell r="C1373" t="str">
            <v>08PDPSS053_1</v>
          </cell>
          <cell r="D1373" t="str">
            <v>S053</v>
          </cell>
          <cell r="E1373" t="str">
            <v>RESCATE INNOVADOR Y PARTICIPATIVO EN UNIDADES HABITACIONALES</v>
          </cell>
          <cell r="F1373" t="str">
            <v>Entrega de apoyos para acciones de impermeabilización y pintura.</v>
          </cell>
          <cell r="G1373">
            <v>0.2</v>
          </cell>
          <cell r="H1373">
            <v>0.5</v>
          </cell>
          <cell r="I1373">
            <v>0.8</v>
          </cell>
          <cell r="J1373">
            <v>1</v>
          </cell>
          <cell r="K1373">
            <v>0.2</v>
          </cell>
        </row>
        <row r="1374">
          <cell r="B1374" t="str">
            <v>08PDPS_6</v>
          </cell>
          <cell r="C1374" t="str">
            <v>08PDPSS053_2</v>
          </cell>
          <cell r="D1374" t="str">
            <v>S053</v>
          </cell>
          <cell r="E1374" t="str">
            <v>RESCATE INNOVADOR Y PARTICIPATIVO EN UNIDADES HABITACIONALES</v>
          </cell>
          <cell r="F1374" t="str">
            <v>Entrega de apoyos para acciones de mantenimiento de herrería, escaleras y estructuras.</v>
          </cell>
          <cell r="G1374">
            <v>0.2</v>
          </cell>
          <cell r="H1374">
            <v>0.5</v>
          </cell>
          <cell r="I1374">
            <v>0.8</v>
          </cell>
          <cell r="J1374">
            <v>1</v>
          </cell>
          <cell r="K1374">
            <v>0.2</v>
          </cell>
        </row>
        <row r="1375">
          <cell r="B1375" t="str">
            <v>08PDPS_7</v>
          </cell>
          <cell r="C1375" t="str">
            <v>08PDPSS053_3</v>
          </cell>
          <cell r="D1375" t="str">
            <v>S053</v>
          </cell>
          <cell r="E1375" t="str">
            <v>RESCATE INNOVADOR Y PARTICIPATIVO EN UNIDADES HABITACIONALES</v>
          </cell>
          <cell r="F1375" t="str">
            <v>Entrega de apoyos para acciones de rehabilitación de andadores y calles.</v>
          </cell>
          <cell r="G1375">
            <v>0.2</v>
          </cell>
          <cell r="H1375">
            <v>0.5</v>
          </cell>
          <cell r="I1375">
            <v>0.8</v>
          </cell>
          <cell r="J1375">
            <v>1</v>
          </cell>
          <cell r="K1375">
            <v>0.2</v>
          </cell>
        </row>
        <row r="1376">
          <cell r="B1376" t="str">
            <v>08PDPS_8</v>
          </cell>
          <cell r="C1376" t="str">
            <v>08PDPSS053_4</v>
          </cell>
          <cell r="D1376" t="str">
            <v>S053</v>
          </cell>
          <cell r="E1376" t="str">
            <v>RESCATE INNOVADOR Y PARTICIPATIVO EN UNIDADES HABITACIONALES</v>
          </cell>
          <cell r="F1376" t="str">
            <v>Realizar proyectos de imagen urbana limpieza, barrido, poda, pintura en áreas comunes, desazolve y soldadura.</v>
          </cell>
          <cell r="G1376">
            <v>0.2</v>
          </cell>
          <cell r="H1376">
            <v>0.5</v>
          </cell>
          <cell r="I1376">
            <v>0.8</v>
          </cell>
          <cell r="J1376">
            <v>1</v>
          </cell>
          <cell r="K1376">
            <v>0.2</v>
          </cell>
        </row>
        <row r="1377">
          <cell r="B1377" t="str">
            <v>08PDPS_9</v>
          </cell>
          <cell r="C1377" t="str">
            <v>08PDPSS053_5</v>
          </cell>
          <cell r="D1377" t="str">
            <v>S053</v>
          </cell>
          <cell r="E1377" t="str">
            <v>RESCATE INNOVADOR Y PARTICIPATIVO EN UNIDADES HABITACIONALES</v>
          </cell>
          <cell r="F1377" t="str">
            <v>Implementar asesorías y capacitaciones para la operación de los sistemas de contacto y atención ciudadana.</v>
          </cell>
          <cell r="G1377">
            <v>0.2</v>
          </cell>
          <cell r="H1377">
            <v>0.5</v>
          </cell>
          <cell r="I1377">
            <v>0.8</v>
          </cell>
          <cell r="J1377">
            <v>1</v>
          </cell>
          <cell r="K1377">
            <v>0.2</v>
          </cell>
        </row>
        <row r="1378">
          <cell r="B1378" t="str">
            <v>09C001_1</v>
          </cell>
          <cell r="C1378" t="str">
            <v>09C001E191_1</v>
          </cell>
          <cell r="D1378" t="str">
            <v>E191</v>
          </cell>
          <cell r="E1378" t="str">
            <v>FORTALECIMIENTO DE ACCIONES PARA EL BIENESTAR SOCIAL</v>
          </cell>
          <cell r="F1378" t="str">
            <v>Difusión de acciones, programas y servicios gubernamentales.</v>
          </cell>
          <cell r="G1378">
            <v>0.25</v>
          </cell>
          <cell r="H1378">
            <v>0.5</v>
          </cell>
          <cell r="I1378">
            <v>0.75</v>
          </cell>
          <cell r="J1378">
            <v>1</v>
          </cell>
          <cell r="K1378">
            <v>0.5</v>
          </cell>
        </row>
        <row r="1379">
          <cell r="B1379" t="str">
            <v>09C001_2</v>
          </cell>
          <cell r="C1379" t="str">
            <v>09C001E191_2</v>
          </cell>
          <cell r="D1379" t="str">
            <v>E191</v>
          </cell>
          <cell r="E1379" t="str">
            <v>FORTALECIMIENTO DE ACCIONES PARA EL BIENESTAR SOCIAL</v>
          </cell>
          <cell r="F1379" t="str">
            <v>Validar el contenido editorial, grafico, audiovisual y multimedia sobre programas, servicios y acciones del Gobierno de la Ciudad de México.</v>
          </cell>
          <cell r="G1379">
            <v>0.25</v>
          </cell>
          <cell r="H1379">
            <v>0.5</v>
          </cell>
          <cell r="I1379">
            <v>0.75</v>
          </cell>
          <cell r="J1379">
            <v>1</v>
          </cell>
          <cell r="K1379">
            <v>0.5</v>
          </cell>
        </row>
        <row r="1380">
          <cell r="B1380" t="str">
            <v>09C001_3</v>
          </cell>
          <cell r="C1380" t="str">
            <v>09C001E192_1</v>
          </cell>
          <cell r="D1380" t="str">
            <v>E192</v>
          </cell>
          <cell r="E1380" t="str">
            <v>GESTION DEL PATRIMONIO INMOBILIARIO DE LA CIUDAD DE MEXICO</v>
          </cell>
          <cell r="F1380" t="str">
            <v>Supervisión, emisión y seguimiento de dictámenes Valuatorios.</v>
          </cell>
          <cell r="G1380">
            <v>0.2</v>
          </cell>
          <cell r="H1380">
            <v>0.4</v>
          </cell>
          <cell r="I1380">
            <v>0.6</v>
          </cell>
          <cell r="J1380">
            <v>1</v>
          </cell>
          <cell r="K1380">
            <v>0.25</v>
          </cell>
        </row>
        <row r="1381">
          <cell r="B1381" t="str">
            <v>09C001_4</v>
          </cell>
          <cell r="C1381" t="str">
            <v>09C001E192_2</v>
          </cell>
          <cell r="D1381" t="str">
            <v>E192</v>
          </cell>
          <cell r="E1381" t="str">
            <v>GESTION DEL PATRIMONIO INMOBILIARIO DE LA CIUDAD DE MEXICO</v>
          </cell>
          <cell r="F1381" t="str">
            <v>Registro de arrendamientos, concesiones y permisos del patrimonio inmobiliario de la Ciudad de México.</v>
          </cell>
          <cell r="G1381">
            <v>0.2</v>
          </cell>
          <cell r="H1381">
            <v>0.4</v>
          </cell>
          <cell r="I1381">
            <v>0.6</v>
          </cell>
          <cell r="J1381">
            <v>1</v>
          </cell>
          <cell r="K1381">
            <v>0.25</v>
          </cell>
        </row>
        <row r="1382">
          <cell r="B1382" t="str">
            <v>09C001_5</v>
          </cell>
          <cell r="C1382" t="str">
            <v>09C001E192_3</v>
          </cell>
          <cell r="D1382" t="str">
            <v>E192</v>
          </cell>
          <cell r="E1382" t="str">
            <v>GESTION DEL PATRIMONIO INMOBILIARIO DE LA CIUDAD DE MEXICO</v>
          </cell>
          <cell r="F1382" t="str">
            <v>Actualización del Registro del patrimonio inmobiliario de la Ciudad de México.</v>
          </cell>
          <cell r="G1382">
            <v>0.2</v>
          </cell>
          <cell r="H1382">
            <v>0.4</v>
          </cell>
          <cell r="I1382">
            <v>0.6</v>
          </cell>
          <cell r="J1382">
            <v>1</v>
          </cell>
          <cell r="K1382">
            <v>0.25</v>
          </cell>
        </row>
        <row r="1383">
          <cell r="B1383" t="str">
            <v>09C001_6</v>
          </cell>
          <cell r="C1383" t="str">
            <v>09C001E192_4</v>
          </cell>
          <cell r="D1383" t="str">
            <v>E192</v>
          </cell>
          <cell r="E1383" t="str">
            <v>GESTION DEL PATRIMONIO INMOBILIARIO DE LA CIUDAD DE MEXICO</v>
          </cell>
          <cell r="F1383" t="str">
            <v>Regularización del uso de inmuebles propiedad de la Administración Pública de la Ciudad de México.</v>
          </cell>
          <cell r="G1383">
            <v>0.2</v>
          </cell>
          <cell r="H1383">
            <v>0.4</v>
          </cell>
          <cell r="I1383">
            <v>0.6</v>
          </cell>
          <cell r="J1383">
            <v>1</v>
          </cell>
          <cell r="K1383">
            <v>0.25</v>
          </cell>
        </row>
        <row r="1384">
          <cell r="B1384" t="str">
            <v>09C001_7</v>
          </cell>
          <cell r="C1384" t="str">
            <v>09C001M001_1</v>
          </cell>
          <cell r="D1384" t="str">
            <v>M001</v>
          </cell>
          <cell r="E1384" t="str">
            <v>ACTIVIDADES DE APOYO ADMINISTRATIVO</v>
          </cell>
          <cell r="F1384" t="str">
            <v>Proporcionar los insumos y herramientas necesarias a través de la adquisición de bienes y la contratación de servicios para atender la demanda y necesidades de las oficinas de la Secretaria de Administración y Finanzas.</v>
          </cell>
          <cell r="G1384">
            <v>0.15</v>
          </cell>
          <cell r="H1384">
            <v>0.4</v>
          </cell>
          <cell r="I1384">
            <v>0.75</v>
          </cell>
          <cell r="J1384">
            <v>1</v>
          </cell>
          <cell r="K1384">
            <v>1</v>
          </cell>
        </row>
        <row r="1385">
          <cell r="B1385" t="str">
            <v>09C001_8</v>
          </cell>
          <cell r="C1385" t="str">
            <v>09C001M002_1</v>
          </cell>
          <cell r="D1385" t="str">
            <v>M002</v>
          </cell>
          <cell r="E1385" t="str">
            <v>PROVISIONES PARA CONTINGENCIAS</v>
          </cell>
          <cell r="F1385" t="str">
            <v>Atender las sentencias emitas por la autoridad competente.</v>
          </cell>
          <cell r="G1385">
            <v>0.25</v>
          </cell>
          <cell r="H1385">
            <v>0.5</v>
          </cell>
          <cell r="I1385">
            <v>0.75</v>
          </cell>
          <cell r="J1385">
            <v>1</v>
          </cell>
          <cell r="K1385">
            <v>1</v>
          </cell>
        </row>
        <row r="1386">
          <cell r="B1386" t="str">
            <v>09C001_9</v>
          </cell>
          <cell r="C1386" t="str">
            <v>09C001N001_1</v>
          </cell>
          <cell r="D1386" t="str">
            <v>N001</v>
          </cell>
          <cell r="E1386" t="str">
            <v>CUMPLIMIENTO DE LOS PROGRAMAS DE PROTECCION CIVIL</v>
          </cell>
          <cell r="F1386" t="str">
            <v>Elaboración de los Programas en Materia de Protección Civil de los inmuebles que integran a la Secretaria de Administración y Finanzas.</v>
          </cell>
          <cell r="G1386">
            <v>0.25</v>
          </cell>
          <cell r="H1386">
            <v>0.5</v>
          </cell>
          <cell r="I1386">
            <v>0.75</v>
          </cell>
          <cell r="J1386">
            <v>1</v>
          </cell>
          <cell r="K1386">
            <v>0.4</v>
          </cell>
        </row>
        <row r="1387">
          <cell r="B1387" t="str">
            <v>09C001_10</v>
          </cell>
          <cell r="C1387" t="str">
            <v>09C001N001_2</v>
          </cell>
          <cell r="D1387" t="str">
            <v>N001</v>
          </cell>
          <cell r="E1387" t="str">
            <v>CUMPLIMIENTO DE LOS PROGRAMAS DE PROTECCION CIVIL</v>
          </cell>
          <cell r="F1387" t="str">
            <v>Capacitación en materia de Protección Civil.</v>
          </cell>
          <cell r="G1387">
            <v>0.25</v>
          </cell>
          <cell r="H1387">
            <v>0.5</v>
          </cell>
          <cell r="I1387">
            <v>0.75</v>
          </cell>
          <cell r="J1387">
            <v>1</v>
          </cell>
          <cell r="K1387">
            <v>0.6</v>
          </cell>
        </row>
        <row r="1388">
          <cell r="B1388" t="str">
            <v>09C001_11</v>
          </cell>
          <cell r="C1388" t="str">
            <v>09C001O004_1</v>
          </cell>
          <cell r="D1388" t="str">
            <v>O004</v>
          </cell>
          <cell r="E1388" t="str">
            <v>INTEGRACION DE SERVICIOS TECNOLOGICOS E INFORMATICOS</v>
          </cell>
          <cell r="F1388" t="str">
            <v>Renovación, mantenimiento y soporte a la infraestructura de cómputo de la Secretaria de Administración y Finanzas.</v>
          </cell>
          <cell r="G1388">
            <v>0.25</v>
          </cell>
          <cell r="H1388">
            <v>0.5</v>
          </cell>
          <cell r="I1388">
            <v>0.75</v>
          </cell>
          <cell r="J1388">
            <v>1</v>
          </cell>
          <cell r="K1388">
            <v>0.2</v>
          </cell>
        </row>
        <row r="1389">
          <cell r="B1389" t="str">
            <v>09C001_12</v>
          </cell>
          <cell r="C1389" t="str">
            <v>09C001O004_2</v>
          </cell>
          <cell r="D1389" t="str">
            <v>O004</v>
          </cell>
          <cell r="E1389" t="str">
            <v>INTEGRACION DE SERVICIOS TECNOLOGICOS E INFORMATICOS</v>
          </cell>
          <cell r="F1389" t="str">
            <v>Proporcionar servicios de atención de soporte técnico a la Secretaria de Administración y Finanzas.</v>
          </cell>
          <cell r="G1389">
            <v>0.25</v>
          </cell>
          <cell r="H1389">
            <v>0.5</v>
          </cell>
          <cell r="I1389">
            <v>0.75</v>
          </cell>
          <cell r="J1389">
            <v>1</v>
          </cell>
          <cell r="K1389">
            <v>0.2</v>
          </cell>
        </row>
        <row r="1390">
          <cell r="B1390" t="str">
            <v>09C001_13</v>
          </cell>
          <cell r="C1390" t="str">
            <v>09C001O004_3</v>
          </cell>
          <cell r="D1390" t="str">
            <v>O004</v>
          </cell>
          <cell r="E1390" t="str">
            <v>INTEGRACION DE SERVICIOS TECNOLOGICOS E INFORMATICOS</v>
          </cell>
          <cell r="F1390" t="str">
            <v>Emisión de Lineamientos generales en materia de Seguridad de la Información.</v>
          </cell>
          <cell r="G1390">
            <v>0.25</v>
          </cell>
          <cell r="H1390">
            <v>0.5</v>
          </cell>
          <cell r="I1390">
            <v>0.75</v>
          </cell>
          <cell r="J1390">
            <v>1</v>
          </cell>
          <cell r="K1390">
            <v>0.2</v>
          </cell>
        </row>
        <row r="1391">
          <cell r="B1391" t="str">
            <v>09C001_14</v>
          </cell>
          <cell r="C1391" t="str">
            <v>09C001O004_4</v>
          </cell>
          <cell r="D1391" t="str">
            <v>O004</v>
          </cell>
          <cell r="E1391" t="str">
            <v>INTEGRACION DE SERVICIOS TECNOLOGICOS E INFORMATICOS</v>
          </cell>
          <cell r="F1391" t="str">
            <v>Actualización de la infraestructura del hospedamiento de los sistemas de operación de las Unidades Administrativas de la Secretaria de Administración y Finanzas.</v>
          </cell>
          <cell r="G1391">
            <v>0.25</v>
          </cell>
          <cell r="H1391">
            <v>0.5</v>
          </cell>
          <cell r="I1391">
            <v>0.75</v>
          </cell>
          <cell r="J1391">
            <v>1</v>
          </cell>
          <cell r="K1391">
            <v>0.2</v>
          </cell>
        </row>
        <row r="1392">
          <cell r="B1392" t="str">
            <v>09C001_15</v>
          </cell>
          <cell r="C1392" t="str">
            <v>09C001O004_5</v>
          </cell>
          <cell r="D1392" t="str">
            <v>O004</v>
          </cell>
          <cell r="E1392" t="str">
            <v>INTEGRACION DE SERVICIOS TECNOLOGICOS E INFORMATICOS</v>
          </cell>
          <cell r="F1392" t="str">
            <v>Renovación y actualización del servicio de la plataforma para Base de Datos que contiene padrones de ingresos, de nómina y catastral.</v>
          </cell>
          <cell r="G1392">
            <v>0.25</v>
          </cell>
          <cell r="H1392">
            <v>0.5</v>
          </cell>
          <cell r="I1392">
            <v>0.75</v>
          </cell>
          <cell r="J1392">
            <v>1</v>
          </cell>
          <cell r="K1392">
            <v>0.2</v>
          </cell>
        </row>
        <row r="1393">
          <cell r="B1393" t="str">
            <v>09C001_16</v>
          </cell>
          <cell r="C1393" t="str">
            <v>09C001O007_1</v>
          </cell>
          <cell r="D1393" t="str">
            <v>O007</v>
          </cell>
          <cell r="E1393" t="str">
            <v>MEJORA DE LA FUNCION PUBLICA PARA EL BUEN GOBIERNO</v>
          </cell>
          <cell r="F1393" t="str">
            <v>Actualización de los Dictámenes de Estructuras Organizacionales y Manuales Administrativos y de Organización.</v>
          </cell>
          <cell r="G1393">
            <v>0.2</v>
          </cell>
          <cell r="H1393">
            <v>0.5</v>
          </cell>
          <cell r="I1393">
            <v>0.8</v>
          </cell>
          <cell r="J1393">
            <v>1</v>
          </cell>
          <cell r="K1393">
            <v>0.5</v>
          </cell>
        </row>
        <row r="1394">
          <cell r="B1394" t="str">
            <v>09C001_17</v>
          </cell>
          <cell r="C1394" t="str">
            <v>09C001O007_2</v>
          </cell>
          <cell r="D1394" t="str">
            <v>O007</v>
          </cell>
          <cell r="E1394" t="str">
            <v>MEJORA DE LA FUNCION PUBLICA PARA EL BUEN GOBIERNO</v>
          </cell>
          <cell r="F1394" t="str">
            <v>Evaluación profesional de los Servidores Públicos de la Administración Publica de la Ciudad de México.</v>
          </cell>
          <cell r="G1394">
            <v>0.2</v>
          </cell>
          <cell r="H1394">
            <v>0.5</v>
          </cell>
          <cell r="I1394">
            <v>0.8</v>
          </cell>
          <cell r="J1394">
            <v>1</v>
          </cell>
          <cell r="K1394">
            <v>0.5</v>
          </cell>
        </row>
        <row r="1395">
          <cell r="B1395" t="str">
            <v>09C001_18</v>
          </cell>
          <cell r="C1395" t="str">
            <v>09C001P014_1</v>
          </cell>
          <cell r="D1395" t="str">
            <v>P014</v>
          </cell>
          <cell r="E1395" t="str">
            <v>DISEÑO DE LA POLITICA DE EGRESOS</v>
          </cell>
          <cell r="F1395" t="str">
            <v>Monitoreo a Matrices de Indicadores para Resultados para los Programas Presupuestarios de las 97 URG.</v>
          </cell>
          <cell r="G1395">
            <v>0.25</v>
          </cell>
          <cell r="H1395">
            <v>0.5</v>
          </cell>
          <cell r="I1395">
            <v>0.75</v>
          </cell>
          <cell r="J1395">
            <v>0.85</v>
          </cell>
          <cell r="K1395">
            <v>0.12</v>
          </cell>
        </row>
        <row r="1396">
          <cell r="B1396" t="str">
            <v>09C001_19</v>
          </cell>
          <cell r="C1396" t="str">
            <v>09C001P014_2</v>
          </cell>
          <cell r="D1396" t="str">
            <v>P014</v>
          </cell>
          <cell r="E1396" t="str">
            <v>DISEÑO DE LA POLITICA DE EGRESOS</v>
          </cell>
          <cell r="F1396" t="str">
            <v>Coordinación para la realización de las evaluaciones del Programa Anual de Evaluación y la publicación de sus resultados.</v>
          </cell>
          <cell r="G1396">
            <v>0.25</v>
          </cell>
          <cell r="H1396">
            <v>0.5</v>
          </cell>
          <cell r="I1396">
            <v>0.75</v>
          </cell>
          <cell r="J1396">
            <v>0.85</v>
          </cell>
          <cell r="K1396">
            <v>0.11</v>
          </cell>
        </row>
        <row r="1397">
          <cell r="B1397" t="str">
            <v>09C001_20</v>
          </cell>
          <cell r="C1397" t="str">
            <v>09C001P014_3</v>
          </cell>
          <cell r="D1397" t="str">
            <v>P014</v>
          </cell>
          <cell r="E1397" t="str">
            <v>DISEÑO DE LA POLITICA DE EGRESOS</v>
          </cell>
          <cell r="F1397" t="str">
            <v>Atención de los Aspectos Susceptibles de Mejora.</v>
          </cell>
          <cell r="G1397">
            <v>0.25</v>
          </cell>
          <cell r="H1397">
            <v>0.5</v>
          </cell>
          <cell r="I1397">
            <v>0.75</v>
          </cell>
          <cell r="J1397">
            <v>0.85</v>
          </cell>
          <cell r="K1397">
            <v>0.11</v>
          </cell>
        </row>
        <row r="1398">
          <cell r="B1398" t="str">
            <v>09C001_21</v>
          </cell>
          <cell r="C1398" t="str">
            <v>09C001P014_4</v>
          </cell>
          <cell r="D1398" t="str">
            <v>P014</v>
          </cell>
          <cell r="E1398" t="str">
            <v>DISEÑO DE LA POLITICA DE EGRESOS</v>
          </cell>
          <cell r="F1398" t="str">
            <v>Integración de los Anteproyectos de Egresos de la Ciudad de México.</v>
          </cell>
          <cell r="G1398">
            <v>0.25</v>
          </cell>
          <cell r="H1398">
            <v>0.5</v>
          </cell>
          <cell r="I1398">
            <v>0.75</v>
          </cell>
          <cell r="J1398">
            <v>0.85</v>
          </cell>
          <cell r="K1398">
            <v>0.11</v>
          </cell>
        </row>
        <row r="1399">
          <cell r="B1399" t="str">
            <v>09C001_22</v>
          </cell>
          <cell r="C1399" t="str">
            <v>09C001P014_5</v>
          </cell>
          <cell r="D1399" t="str">
            <v>P014</v>
          </cell>
          <cell r="E1399" t="str">
            <v>DISEÑO DE LA POLITICA DE EGRESOS</v>
          </cell>
          <cell r="F1399" t="str">
            <v>Publicar los Estados Financieros que estable la Ley de Disciplina Financiera y la Ley General de Contabilidad Gubernamental.</v>
          </cell>
          <cell r="G1399">
            <v>0.25</v>
          </cell>
          <cell r="H1399">
            <v>0.5</v>
          </cell>
          <cell r="I1399">
            <v>0.75</v>
          </cell>
          <cell r="J1399">
            <v>0.85</v>
          </cell>
          <cell r="K1399">
            <v>0.11</v>
          </cell>
        </row>
        <row r="1400">
          <cell r="B1400" t="str">
            <v>09C001_23</v>
          </cell>
          <cell r="C1400" t="str">
            <v>09C001P014_6</v>
          </cell>
          <cell r="D1400" t="str">
            <v>P014</v>
          </cell>
          <cell r="E1400" t="str">
            <v>DISEÑO DE LA POLITICA DE EGRESOS</v>
          </cell>
          <cell r="F1400" t="str">
            <v>Entregar en tiempo y forma al Congreso de la Ciudad de México los 4 Informes de Avances Trimestrales, asi como la Cuenta Pública.</v>
          </cell>
          <cell r="G1400">
            <v>0.25</v>
          </cell>
          <cell r="H1400">
            <v>0.5</v>
          </cell>
          <cell r="I1400">
            <v>0.75</v>
          </cell>
          <cell r="J1400">
            <v>0.85</v>
          </cell>
          <cell r="K1400">
            <v>0.11</v>
          </cell>
        </row>
        <row r="1401">
          <cell r="B1401" t="str">
            <v>09C001_24</v>
          </cell>
          <cell r="C1401" t="str">
            <v>09C001P014_7</v>
          </cell>
          <cell r="D1401" t="str">
            <v>P014</v>
          </cell>
          <cell r="E1401" t="str">
            <v>DISEÑO DE LA POLITICA DE EGRESOS</v>
          </cell>
          <cell r="F1401" t="str">
            <v>Coordinar con las 97 URG la atención de las Auditorias que efectúa la Auditoria Superior de la Federación y de la Ciudad de México o cualquier otro órgano fiscalizador.</v>
          </cell>
          <cell r="G1401">
            <v>0.25</v>
          </cell>
          <cell r="H1401">
            <v>0.5</v>
          </cell>
          <cell r="I1401">
            <v>0.75</v>
          </cell>
          <cell r="J1401">
            <v>0.85</v>
          </cell>
          <cell r="K1401">
            <v>0.11</v>
          </cell>
        </row>
        <row r="1402">
          <cell r="B1402" t="str">
            <v>09C001_25</v>
          </cell>
          <cell r="C1402" t="str">
            <v>09C001P014_8</v>
          </cell>
          <cell r="D1402" t="str">
            <v>P014</v>
          </cell>
          <cell r="E1402" t="str">
            <v>DISEÑO DE LA POLITICA DE EGRESOS</v>
          </cell>
          <cell r="F1402" t="str">
            <v>Registro Presupuestal por medio de documentos de gasto.</v>
          </cell>
          <cell r="G1402">
            <v>0.25</v>
          </cell>
          <cell r="H1402">
            <v>0.5</v>
          </cell>
          <cell r="I1402">
            <v>0.75</v>
          </cell>
          <cell r="J1402">
            <v>0.85</v>
          </cell>
          <cell r="K1402">
            <v>0.11</v>
          </cell>
        </row>
        <row r="1403">
          <cell r="B1403" t="str">
            <v>09C001_26</v>
          </cell>
          <cell r="C1403" t="str">
            <v>09C001P014_9</v>
          </cell>
          <cell r="D1403" t="str">
            <v>P014</v>
          </cell>
          <cell r="E1403" t="str">
            <v>DISEÑO DE LA POLITICA DE EGRESOS</v>
          </cell>
          <cell r="F1403" t="str">
            <v>Emisión, actualización y modificación de normatividad en materia presupuestal.</v>
          </cell>
          <cell r="G1403">
            <v>0.25</v>
          </cell>
          <cell r="H1403">
            <v>0.5</v>
          </cell>
          <cell r="I1403">
            <v>0.75</v>
          </cell>
          <cell r="J1403">
            <v>0.85</v>
          </cell>
          <cell r="K1403">
            <v>0.11</v>
          </cell>
        </row>
        <row r="1404">
          <cell r="B1404" t="str">
            <v>09C001_27</v>
          </cell>
          <cell r="C1404" t="str">
            <v>09C001P026_1</v>
          </cell>
          <cell r="D1404" t="str">
            <v>P026</v>
          </cell>
          <cell r="E1404" t="str">
            <v>DISEÑO, COORDINACION Y OPERACION DE LA POLITICA FISCAL Y HACENDARIA</v>
          </cell>
          <cell r="F1404" t="str">
            <v>Registro del pago de contribuciones en las oficinas tributarias y auxiliares.</v>
          </cell>
          <cell r="G1404">
            <v>0.28000000000000003</v>
          </cell>
          <cell r="H1404">
            <v>0.52</v>
          </cell>
          <cell r="I1404">
            <v>0.64</v>
          </cell>
          <cell r="J1404">
            <v>1</v>
          </cell>
          <cell r="K1404">
            <v>0.12</v>
          </cell>
        </row>
        <row r="1405">
          <cell r="B1405" t="str">
            <v>09C001_28</v>
          </cell>
          <cell r="C1405" t="str">
            <v>09C001P026_2</v>
          </cell>
          <cell r="D1405" t="str">
            <v>P026</v>
          </cell>
          <cell r="E1405" t="str">
            <v>DISEÑO, COORDINACION Y OPERACION DE LA POLITICA FISCAL Y HACENDARIA</v>
          </cell>
          <cell r="F1405" t="str">
            <v>Actualización de los padrones de Contribuyentes de todo tipo de contribuciones.</v>
          </cell>
          <cell r="G1405">
            <v>0.28000000000000003</v>
          </cell>
          <cell r="H1405">
            <v>0.52</v>
          </cell>
          <cell r="I1405">
            <v>0.64</v>
          </cell>
          <cell r="J1405">
            <v>1</v>
          </cell>
          <cell r="K1405">
            <v>0.11</v>
          </cell>
        </row>
        <row r="1406">
          <cell r="B1406" t="str">
            <v>09C001_29</v>
          </cell>
          <cell r="C1406" t="str">
            <v>09C001P026_3</v>
          </cell>
          <cell r="D1406" t="str">
            <v>P026</v>
          </cell>
          <cell r="E1406" t="str">
            <v>DISEÑO, COORDINACION Y OPERACION DE LA POLITICA FISCAL Y HACENDARIA</v>
          </cell>
          <cell r="F1406" t="str">
            <v>Resolución de compensaciones de pago, expedición de constancias, certificaciones, liquidaciones de ingresos locales y cuentas por liquidar.</v>
          </cell>
          <cell r="G1406">
            <v>0.28000000000000003</v>
          </cell>
          <cell r="H1406">
            <v>0.52</v>
          </cell>
          <cell r="I1406">
            <v>0.64</v>
          </cell>
          <cell r="J1406">
            <v>1</v>
          </cell>
          <cell r="K1406">
            <v>0.11</v>
          </cell>
        </row>
        <row r="1407">
          <cell r="B1407" t="str">
            <v>09C001_30</v>
          </cell>
          <cell r="C1407" t="str">
            <v>09C001P026_4</v>
          </cell>
          <cell r="D1407" t="str">
            <v>P026</v>
          </cell>
          <cell r="E1407" t="str">
            <v>DISEÑO, COORDINACION Y OPERACION DE LA POLITICA FISCAL Y HACENDARIA</v>
          </cell>
          <cell r="F1407" t="str">
            <v>Emisión y publicación de procedimientos y lineamientos administrativos, resoluciones y acuerdos de carácter general.</v>
          </cell>
          <cell r="G1407">
            <v>0.28000000000000003</v>
          </cell>
          <cell r="H1407">
            <v>0.52</v>
          </cell>
          <cell r="I1407">
            <v>0.64</v>
          </cell>
          <cell r="J1407">
            <v>1</v>
          </cell>
          <cell r="K1407">
            <v>0.11</v>
          </cell>
        </row>
        <row r="1408">
          <cell r="B1408" t="str">
            <v>09C001_31</v>
          </cell>
          <cell r="C1408" t="str">
            <v>09C001P026_5</v>
          </cell>
          <cell r="D1408" t="str">
            <v>P026</v>
          </cell>
          <cell r="E1408" t="str">
            <v>DISEÑO, COORDINACION Y OPERACION DE LA POLITICA FISCAL Y HACENDARIA</v>
          </cell>
          <cell r="F1408" t="str">
            <v>Emisión y distribución de Declaración de valor catastral y boletas de derechos por suministro de agua.</v>
          </cell>
          <cell r="G1408">
            <v>0.28000000000000003</v>
          </cell>
          <cell r="H1408">
            <v>0.52</v>
          </cell>
          <cell r="I1408">
            <v>0.64</v>
          </cell>
          <cell r="J1408">
            <v>1</v>
          </cell>
          <cell r="K1408">
            <v>0.11</v>
          </cell>
        </row>
        <row r="1409">
          <cell r="B1409" t="str">
            <v>09C001_32</v>
          </cell>
          <cell r="C1409" t="str">
            <v>09C001P026_6</v>
          </cell>
          <cell r="D1409" t="str">
            <v>P026</v>
          </cell>
          <cell r="E1409" t="str">
            <v>DISEÑO, COORDINACION Y OPERACION DE LA POLITICA FISCAL Y HACENDARIA</v>
          </cell>
          <cell r="F1409" t="str">
            <v>Elaboración de Programas de fiscalización.</v>
          </cell>
          <cell r="G1409">
            <v>0.28000000000000003</v>
          </cell>
          <cell r="H1409">
            <v>0.52</v>
          </cell>
          <cell r="I1409">
            <v>0.64</v>
          </cell>
          <cell r="J1409">
            <v>1</v>
          </cell>
          <cell r="K1409">
            <v>0.11</v>
          </cell>
        </row>
        <row r="1410">
          <cell r="B1410" t="str">
            <v>09C001_33</v>
          </cell>
          <cell r="C1410" t="str">
            <v>09C001P026_7</v>
          </cell>
          <cell r="D1410" t="str">
            <v>P026</v>
          </cell>
          <cell r="E1410" t="str">
            <v>DISEÑO, COORDINACION Y OPERACION DE LA POLITICA FISCAL Y HACENDARIA</v>
          </cell>
          <cell r="F1410" t="str">
            <v>Inspección, revisión, control, programación y vigilancia del cumplimiento de los contribuyentes que omiten sus obligaciones y atribuciones de créditos fiscales.</v>
          </cell>
          <cell r="G1410">
            <v>0.28000000000000003</v>
          </cell>
          <cell r="H1410">
            <v>0.52</v>
          </cell>
          <cell r="I1410">
            <v>0.64</v>
          </cell>
          <cell r="J1410">
            <v>1</v>
          </cell>
          <cell r="K1410">
            <v>0.11</v>
          </cell>
        </row>
        <row r="1411">
          <cell r="B1411" t="str">
            <v>09C001_34</v>
          </cell>
          <cell r="C1411" t="str">
            <v>09C001P026_8</v>
          </cell>
          <cell r="D1411" t="str">
            <v>P026</v>
          </cell>
          <cell r="E1411" t="str">
            <v>DISEÑO, COORDINACION Y OPERACION DE LA POLITICA FISCAL Y HACENDARIA</v>
          </cell>
          <cell r="F1411" t="str">
            <v>Elaboración de Resoluciones, Acuerdos de Carácter General, solicitudes de investigación y opinión en materia jurídica, fiscal y presupuestal relacionados con la Hacienda Pública de la Ciudad de México.</v>
          </cell>
          <cell r="G1411">
            <v>0.28000000000000003</v>
          </cell>
          <cell r="H1411">
            <v>0.52</v>
          </cell>
          <cell r="I1411">
            <v>0.64</v>
          </cell>
          <cell r="J1411">
            <v>1</v>
          </cell>
          <cell r="K1411">
            <v>0.11</v>
          </cell>
        </row>
        <row r="1412">
          <cell r="B1412" t="str">
            <v>09C001_35</v>
          </cell>
          <cell r="C1412" t="str">
            <v>09C001P026_9</v>
          </cell>
          <cell r="D1412" t="str">
            <v>P026</v>
          </cell>
          <cell r="E1412" t="str">
            <v>DISEÑO, COORDINACION Y OPERACION DE LA POLITICA FISCAL Y HACENDARIA</v>
          </cell>
          <cell r="F1412" t="str">
            <v>Resolución de trámites de prescripción, caducidad, exención, condonación, validación de pólizas de fianza, edictos, recursos administrativos y revocación de contribuciones locales y federales en impuestos coordinados.</v>
          </cell>
          <cell r="G1412">
            <v>0.28000000000000003</v>
          </cell>
          <cell r="H1412">
            <v>0.52</v>
          </cell>
          <cell r="I1412">
            <v>0.64</v>
          </cell>
          <cell r="J1412">
            <v>1</v>
          </cell>
          <cell r="K1412">
            <v>0.11</v>
          </cell>
        </row>
        <row r="1413">
          <cell r="B1413" t="str">
            <v>09PDLR_1</v>
          </cell>
          <cell r="C1413" t="str">
            <v>09PDLRE195_1</v>
          </cell>
          <cell r="D1413" t="str">
            <v>E195</v>
          </cell>
          <cell r="E1413" t="str">
            <v>PRESTACIONES SOCIALES A JUBILADOS, PENSIONADOS Y PERSONAL ACTIVO</v>
          </cell>
          <cell r="F1413" t="str">
            <v>Otorgar préstamos y créditos escolares e hipotecarios.</v>
          </cell>
          <cell r="G1413">
            <v>0.19</v>
          </cell>
          <cell r="H1413">
            <v>0.38</v>
          </cell>
          <cell r="I1413">
            <v>0.64</v>
          </cell>
          <cell r="J1413">
            <v>1</v>
          </cell>
          <cell r="K1413">
            <v>0.2</v>
          </cell>
        </row>
        <row r="1414">
          <cell r="B1414" t="str">
            <v>09PDLR_2</v>
          </cell>
          <cell r="C1414" t="str">
            <v>09PDLRE195_2</v>
          </cell>
          <cell r="D1414" t="str">
            <v>E195</v>
          </cell>
          <cell r="E1414" t="str">
            <v>PRESTACIONES SOCIALES A JUBILADOS, PENSIONADOS Y PERSONAL ACTIVO</v>
          </cell>
          <cell r="F1414" t="str">
            <v>Atención de las solicitudes de devolución del fondo de vivienda.</v>
          </cell>
          <cell r="G1414">
            <v>0.19</v>
          </cell>
          <cell r="H1414">
            <v>0.38</v>
          </cell>
          <cell r="I1414">
            <v>0.64</v>
          </cell>
          <cell r="J1414">
            <v>1</v>
          </cell>
          <cell r="K1414">
            <v>0.2</v>
          </cell>
        </row>
        <row r="1415">
          <cell r="B1415" t="str">
            <v>09PDLR_3</v>
          </cell>
          <cell r="C1415" t="str">
            <v>09PDLRE195_3</v>
          </cell>
          <cell r="D1415" t="str">
            <v>E195</v>
          </cell>
          <cell r="E1415" t="str">
            <v>PRESTACIONES SOCIALES A JUBILADOS, PENSIONADOS Y PERSONAL ACTIVO</v>
          </cell>
          <cell r="F1415" t="str">
            <v>Solventar solicitudes de pago de marcha.</v>
          </cell>
          <cell r="G1415">
            <v>0.19</v>
          </cell>
          <cell r="H1415">
            <v>0.38</v>
          </cell>
          <cell r="I1415">
            <v>0.64</v>
          </cell>
          <cell r="J1415">
            <v>1</v>
          </cell>
          <cell r="K1415">
            <v>0.2</v>
          </cell>
        </row>
        <row r="1416">
          <cell r="B1416" t="str">
            <v>09PDLR_4</v>
          </cell>
          <cell r="C1416" t="str">
            <v>09PDLRE195_4</v>
          </cell>
          <cell r="D1416" t="str">
            <v>E195</v>
          </cell>
          <cell r="E1416" t="str">
            <v>PRESTACIONES SOCIALES A JUBILADOS, PENSIONADOS Y PERSONAL ACTIVO</v>
          </cell>
          <cell r="F1416" t="str">
            <v>Ofertar actividades recreativas y culturales.</v>
          </cell>
          <cell r="G1416">
            <v>0.19</v>
          </cell>
          <cell r="H1416">
            <v>0.38</v>
          </cell>
          <cell r="I1416">
            <v>0.64</v>
          </cell>
          <cell r="J1416">
            <v>1</v>
          </cell>
          <cell r="K1416">
            <v>0.2</v>
          </cell>
        </row>
        <row r="1417">
          <cell r="B1417" t="str">
            <v>09PDLR_5</v>
          </cell>
          <cell r="C1417" t="str">
            <v>09PDLRE195_5</v>
          </cell>
          <cell r="D1417" t="str">
            <v>E195</v>
          </cell>
          <cell r="E1417" t="str">
            <v>PRESTACIONES SOCIALES A JUBILADOS, PENSIONADOS Y PERSONAL ACTIVO</v>
          </cell>
          <cell r="F1417" t="str">
            <v>Brindar servicio médico subrogado.</v>
          </cell>
          <cell r="G1417">
            <v>0.19</v>
          </cell>
          <cell r="H1417">
            <v>0.38</v>
          </cell>
          <cell r="I1417">
            <v>0.64</v>
          </cell>
          <cell r="J1417">
            <v>1</v>
          </cell>
          <cell r="K1417">
            <v>0.2</v>
          </cell>
        </row>
        <row r="1418">
          <cell r="B1418" t="str">
            <v>09PDLR_6</v>
          </cell>
          <cell r="C1418" t="str">
            <v>09PDLRJ001_1</v>
          </cell>
          <cell r="D1418" t="str">
            <v>J001</v>
          </cell>
          <cell r="E1418" t="str">
            <v>PAGO DE PENSIONES Y JUBILACIONES</v>
          </cell>
          <cell r="F1418" t="str">
            <v>Otorgar pensiones o jubilaciones de primera vez.</v>
          </cell>
          <cell r="G1418">
            <v>0.25</v>
          </cell>
          <cell r="H1418">
            <v>0.5</v>
          </cell>
          <cell r="I1418">
            <v>0.75</v>
          </cell>
          <cell r="J1418">
            <v>1</v>
          </cell>
          <cell r="K1418">
            <v>7.0000000000000007E-2</v>
          </cell>
        </row>
        <row r="1419">
          <cell r="B1419" t="str">
            <v>09PDLR_7</v>
          </cell>
          <cell r="C1419" t="str">
            <v>09PDLRJ001_2</v>
          </cell>
          <cell r="D1419" t="str">
            <v>J001</v>
          </cell>
          <cell r="E1419" t="str">
            <v>PAGO DE PENSIONES Y JUBILACIONES</v>
          </cell>
          <cell r="F1419" t="str">
            <v>Realizar el pase de supervivencia de los beneficiarios de pensiones o jubilaciones.</v>
          </cell>
          <cell r="G1419">
            <v>0.25</v>
          </cell>
          <cell r="H1419">
            <v>0.5</v>
          </cell>
          <cell r="I1419">
            <v>0.75</v>
          </cell>
          <cell r="J1419">
            <v>1</v>
          </cell>
          <cell r="K1419">
            <v>0.01</v>
          </cell>
        </row>
        <row r="1420">
          <cell r="B1420" t="str">
            <v>09PDLR_8</v>
          </cell>
          <cell r="C1420" t="str">
            <v>09PDLRJ001_3</v>
          </cell>
          <cell r="D1420" t="str">
            <v>J001</v>
          </cell>
          <cell r="E1420" t="str">
            <v>PAGO DE PENSIONES Y JUBILACIONES</v>
          </cell>
          <cell r="F1420" t="str">
            <v>Realizar el pago de nómina a beneficiarios de pensiones y jubilaciones</v>
          </cell>
          <cell r="G1420">
            <v>0.25</v>
          </cell>
          <cell r="H1420">
            <v>0.5</v>
          </cell>
          <cell r="I1420">
            <v>0.75</v>
          </cell>
          <cell r="J1420">
            <v>1</v>
          </cell>
          <cell r="K1420">
            <v>0.92</v>
          </cell>
        </row>
        <row r="1421">
          <cell r="B1421" t="str">
            <v>09PDLR_9</v>
          </cell>
          <cell r="C1421" t="str">
            <v>09PDLRM001_1</v>
          </cell>
          <cell r="D1421" t="str">
            <v>M001</v>
          </cell>
          <cell r="E1421" t="str">
            <v>ACTIVIDADES DE APOYO ADMINISTRATIVO</v>
          </cell>
          <cell r="F1421" t="str">
            <v>Proporcionar los insumos y herramientas necesarias a través de la adquisición de bienes y la contratación de servicios para atender la demanda y necesidades de las oficinas de la Caja de Previsión de la Policía Auxiliar.</v>
          </cell>
          <cell r="G1421">
            <v>0.28000000000000003</v>
          </cell>
          <cell r="H1421">
            <v>0.59</v>
          </cell>
          <cell r="I1421">
            <v>0.81</v>
          </cell>
          <cell r="J1421">
            <v>1</v>
          </cell>
          <cell r="K1421">
            <v>1</v>
          </cell>
        </row>
        <row r="1422">
          <cell r="B1422" t="str">
            <v>09PDLR_10</v>
          </cell>
          <cell r="C1422" t="str">
            <v>09PDLRM002_1</v>
          </cell>
          <cell r="D1422" t="str">
            <v>M002</v>
          </cell>
          <cell r="E1422" t="str">
            <v>PROVISIONES PARA CONTINGENCIAS</v>
          </cell>
          <cell r="F1422" t="str">
            <v>Atender las sentencias emitas por la autoridad competente.</v>
          </cell>
          <cell r="G1422">
            <v>0.25</v>
          </cell>
          <cell r="H1422">
            <v>0.5</v>
          </cell>
          <cell r="I1422">
            <v>0.75</v>
          </cell>
          <cell r="J1422">
            <v>1</v>
          </cell>
          <cell r="K1422">
            <v>1</v>
          </cell>
        </row>
        <row r="1423">
          <cell r="B1423" t="str">
            <v>09PDLR_11</v>
          </cell>
          <cell r="C1423" t="str">
            <v>09PDLRN001_1</v>
          </cell>
          <cell r="D1423" t="str">
            <v>N001</v>
          </cell>
          <cell r="E1423" t="str">
            <v>CUMPLIMIENTO DE LOS PROGRAMAS DE PROTECCION CIVIL</v>
          </cell>
          <cell r="F1423" t="str">
            <v>Elaboración de los Programas en Materia de Protección Civil de los inmuebles que integran a la CAPREPA.</v>
          </cell>
          <cell r="G1423">
            <v>0.25</v>
          </cell>
          <cell r="H1423">
            <v>0.5</v>
          </cell>
          <cell r="I1423">
            <v>0.75</v>
          </cell>
          <cell r="J1423">
            <v>1</v>
          </cell>
          <cell r="K1423">
            <v>0.4</v>
          </cell>
        </row>
        <row r="1424">
          <cell r="B1424" t="str">
            <v>09PDLR_12</v>
          </cell>
          <cell r="C1424" t="str">
            <v>09PDLRN001_2</v>
          </cell>
          <cell r="D1424" t="str">
            <v>N001</v>
          </cell>
          <cell r="E1424" t="str">
            <v>CUMPLIMIENTO DE LOS PROGRAMAS DE PROTECCION CIVIL</v>
          </cell>
          <cell r="F1424" t="str">
            <v>Capacitación en materia de Protección Civil.</v>
          </cell>
          <cell r="G1424">
            <v>0.25</v>
          </cell>
          <cell r="H1424">
            <v>0.5</v>
          </cell>
          <cell r="I1424">
            <v>0.75</v>
          </cell>
          <cell r="J1424">
            <v>1</v>
          </cell>
          <cell r="K1424">
            <v>0.6</v>
          </cell>
        </row>
        <row r="1425">
          <cell r="B1425" t="str">
            <v>09PDPA_1</v>
          </cell>
          <cell r="C1425" t="str">
            <v>09PDPAE195_1</v>
          </cell>
          <cell r="D1425" t="str">
            <v>E195</v>
          </cell>
          <cell r="E1425" t="str">
            <v>PRESTACIONES SOCIALES A JUBILADOS, PENSIONADOS Y PERSONAL ACTIVO</v>
          </cell>
          <cell r="F1425" t="str">
            <v>Brindar servicios médicos de primer, segundo y tercer nivel</v>
          </cell>
          <cell r="G1425">
            <v>0.25</v>
          </cell>
          <cell r="H1425">
            <v>0.5</v>
          </cell>
          <cell r="I1425">
            <v>0.75</v>
          </cell>
          <cell r="J1425">
            <v>1</v>
          </cell>
          <cell r="K1425">
            <v>0.2</v>
          </cell>
        </row>
        <row r="1426">
          <cell r="B1426" t="str">
            <v>09PDPA_2</v>
          </cell>
          <cell r="C1426" t="str">
            <v>09PDPAE195_2</v>
          </cell>
          <cell r="D1426" t="str">
            <v>E195</v>
          </cell>
          <cell r="E1426" t="str">
            <v>PRESTACIONES SOCIALES A JUBILADOS, PENSIONADOS Y PERSONAL ACTIVO</v>
          </cell>
          <cell r="F1426" t="str">
            <v>Otorgar pago de defunciones y/o gastos funerarios</v>
          </cell>
          <cell r="G1426">
            <v>0.25</v>
          </cell>
          <cell r="H1426">
            <v>0.5</v>
          </cell>
          <cell r="I1426">
            <v>0.75</v>
          </cell>
          <cell r="J1426">
            <v>1</v>
          </cell>
          <cell r="K1426">
            <v>0.2</v>
          </cell>
        </row>
        <row r="1427">
          <cell r="B1427" t="str">
            <v>09PDPA_3</v>
          </cell>
          <cell r="C1427" t="str">
            <v>09PDPAE195_3</v>
          </cell>
          <cell r="D1427" t="str">
            <v>E195</v>
          </cell>
          <cell r="E1427" t="str">
            <v>PRESTACIONES SOCIALES A JUBILADOS, PENSIONADOS Y PERSONAL ACTIVO</v>
          </cell>
          <cell r="F1427" t="str">
            <v>Otorgar préstamos a corto y mediano plazo</v>
          </cell>
          <cell r="G1427">
            <v>0.25</v>
          </cell>
          <cell r="H1427">
            <v>0.5</v>
          </cell>
          <cell r="I1427">
            <v>0.75</v>
          </cell>
          <cell r="J1427">
            <v>1</v>
          </cell>
          <cell r="K1427">
            <v>0.2</v>
          </cell>
        </row>
        <row r="1428">
          <cell r="B1428" t="str">
            <v>09PDPA_4</v>
          </cell>
          <cell r="C1428" t="str">
            <v>09PDPAE195_4</v>
          </cell>
          <cell r="D1428" t="str">
            <v>E195</v>
          </cell>
          <cell r="E1428" t="str">
            <v>PRESTACIONES SOCIALES A JUBILADOS, PENSIONADOS Y PERSONAL ACTIVO</v>
          </cell>
          <cell r="F1428" t="str">
            <v>Otorgar seguro por riesgos de trabajo</v>
          </cell>
          <cell r="G1428">
            <v>0.25</v>
          </cell>
          <cell r="H1428">
            <v>0.5</v>
          </cell>
          <cell r="I1428">
            <v>0.75</v>
          </cell>
          <cell r="J1428">
            <v>1</v>
          </cell>
          <cell r="K1428">
            <v>0.2</v>
          </cell>
        </row>
        <row r="1429">
          <cell r="B1429" t="str">
            <v>09PDPA_5</v>
          </cell>
          <cell r="C1429" t="str">
            <v>09PDPAJ001_1</v>
          </cell>
          <cell r="D1429" t="str">
            <v>J001</v>
          </cell>
          <cell r="E1429" t="str">
            <v>PAGO DE PENSIONES Y JUBILACIONES</v>
          </cell>
          <cell r="F1429" t="str">
            <v>Pago de pensiones y jubilaciones a elementos de la Policía Auxiliar de la Ciudad de México.</v>
          </cell>
          <cell r="G1429">
            <v>0.25</v>
          </cell>
          <cell r="H1429">
            <v>0.5</v>
          </cell>
          <cell r="I1429">
            <v>0.75</v>
          </cell>
          <cell r="J1429">
            <v>1</v>
          </cell>
          <cell r="K1429">
            <v>1</v>
          </cell>
        </row>
        <row r="1430">
          <cell r="B1430" t="str">
            <v>09PDPA_6</v>
          </cell>
          <cell r="C1430" t="str">
            <v>09PDPAM001_1</v>
          </cell>
          <cell r="D1430" t="str">
            <v>M001</v>
          </cell>
          <cell r="E1430" t="str">
            <v>ACTIVIDADES DE APOYO ADMINISTRATIVO</v>
          </cell>
          <cell r="F1430" t="str">
            <v>Proporcionar los insumos y herramientas necesarias a través de la adquisición de bienes y la contratación de servicios para atender la demanda y necesidades de las oficinas de la Caja de Previsión de la Policía Auxiliar.</v>
          </cell>
          <cell r="G1430">
            <v>0.15</v>
          </cell>
          <cell r="H1430">
            <v>0.5</v>
          </cell>
          <cell r="I1430">
            <v>0.75</v>
          </cell>
          <cell r="J1430">
            <v>1</v>
          </cell>
          <cell r="K1430">
            <v>1</v>
          </cell>
        </row>
        <row r="1431">
          <cell r="B1431" t="str">
            <v>09PDPA_7</v>
          </cell>
          <cell r="C1431" t="str">
            <v>09PDPAM002_1</v>
          </cell>
          <cell r="D1431" t="str">
            <v>M002</v>
          </cell>
          <cell r="E1431" t="str">
            <v>PROVISIONES PARA CONTINGENCIAS</v>
          </cell>
          <cell r="F1431" t="str">
            <v>Atender las sentencias emitas por la autoridad competente.</v>
          </cell>
          <cell r="G1431">
            <v>0.25</v>
          </cell>
          <cell r="H1431">
            <v>0.5</v>
          </cell>
          <cell r="I1431">
            <v>0.75</v>
          </cell>
          <cell r="J1431">
            <v>1</v>
          </cell>
          <cell r="K1431">
            <v>1</v>
          </cell>
        </row>
        <row r="1432">
          <cell r="B1432" t="str">
            <v>09PDPA_8</v>
          </cell>
          <cell r="C1432" t="str">
            <v>09PDPAN001_1</v>
          </cell>
          <cell r="D1432" t="str">
            <v>N001</v>
          </cell>
          <cell r="E1432" t="str">
            <v>CUMPLIMIENTO DE LOS PROGRAMAS DE PROTECCION CIVIL</v>
          </cell>
          <cell r="F1432" t="str">
            <v>Elaboración de los Programas en Materia de Protección Civil de los inmuebles que integran a la CAPREPA.</v>
          </cell>
          <cell r="G1432">
            <v>0.25</v>
          </cell>
          <cell r="H1432">
            <v>0.5</v>
          </cell>
          <cell r="I1432">
            <v>0.75</v>
          </cell>
          <cell r="J1432">
            <v>1</v>
          </cell>
          <cell r="K1432">
            <v>0.4</v>
          </cell>
        </row>
        <row r="1433">
          <cell r="B1433" t="str">
            <v>09PDPA_9</v>
          </cell>
          <cell r="C1433" t="str">
            <v>09PDPAN001_2</v>
          </cell>
          <cell r="D1433" t="str">
            <v>N001</v>
          </cell>
          <cell r="E1433" t="str">
            <v>CUMPLIMIENTO DE LOS PROGRAMAS DE PROTECCION CIVIL</v>
          </cell>
          <cell r="F1433" t="str">
            <v>Capacitación en materia de Protección Civil.</v>
          </cell>
          <cell r="G1433">
            <v>0.25</v>
          </cell>
          <cell r="H1433">
            <v>0.5</v>
          </cell>
          <cell r="I1433">
            <v>0.75</v>
          </cell>
          <cell r="J1433">
            <v>1</v>
          </cell>
          <cell r="K1433">
            <v>0.6</v>
          </cell>
        </row>
        <row r="1434">
          <cell r="B1434" t="str">
            <v>09PDPP_1</v>
          </cell>
          <cell r="C1434" t="str">
            <v>09PDPPE195_1</v>
          </cell>
          <cell r="D1434" t="str">
            <v>E195</v>
          </cell>
          <cell r="E1434" t="str">
            <v>PRESTACIONES SOCIALES A JUBILADOS, PENSIONADOS Y PERSONAL ACTIVO</v>
          </cell>
          <cell r="F1434" t="str">
            <v>Otorgar créditos hipotecarios.</v>
          </cell>
          <cell r="G1434">
            <v>0.25</v>
          </cell>
          <cell r="H1434">
            <v>0.5</v>
          </cell>
          <cell r="I1434">
            <v>0.75</v>
          </cell>
          <cell r="J1434">
            <v>1</v>
          </cell>
          <cell r="K1434">
            <v>0.25</v>
          </cell>
        </row>
        <row r="1435">
          <cell r="B1435" t="str">
            <v>09PDPP_2</v>
          </cell>
          <cell r="C1435" t="str">
            <v>09PDPPE195_2</v>
          </cell>
          <cell r="D1435" t="str">
            <v>E195</v>
          </cell>
          <cell r="E1435" t="str">
            <v>PRESTACIONES SOCIALES A JUBILADOS, PENSIONADOS Y PERSONAL ACTIVO</v>
          </cell>
          <cell r="F1435" t="str">
            <v>Brindar asistencia económica de gastos funerarios.</v>
          </cell>
          <cell r="G1435">
            <v>0.25</v>
          </cell>
          <cell r="H1435">
            <v>0.5</v>
          </cell>
          <cell r="I1435">
            <v>0.75</v>
          </cell>
          <cell r="J1435">
            <v>1</v>
          </cell>
          <cell r="K1435">
            <v>0.25</v>
          </cell>
        </row>
        <row r="1436">
          <cell r="B1436" t="str">
            <v>09PDPP_3</v>
          </cell>
          <cell r="C1436" t="str">
            <v>09PDPPE195_3</v>
          </cell>
          <cell r="D1436" t="str">
            <v>E195</v>
          </cell>
          <cell r="E1436" t="str">
            <v>PRESTACIONES SOCIALES A JUBILADOS, PENSIONADOS Y PERSONAL ACTIVO</v>
          </cell>
          <cell r="F1436" t="str">
            <v>Brindar servicios médicos de rehabilitación, oftalmológicos integrales, hospitalarios a pensionistas con discapacidad en las instituciones con las que se celebren convenios.</v>
          </cell>
          <cell r="G1436">
            <v>0.25</v>
          </cell>
          <cell r="H1436">
            <v>0.5</v>
          </cell>
          <cell r="I1436">
            <v>0.75</v>
          </cell>
          <cell r="J1436">
            <v>1</v>
          </cell>
          <cell r="K1436">
            <v>0.25</v>
          </cell>
        </row>
        <row r="1437">
          <cell r="B1437" t="str">
            <v>09PDPP_4</v>
          </cell>
          <cell r="C1437" t="str">
            <v>09PDPPE195_4</v>
          </cell>
          <cell r="D1437" t="str">
            <v>E195</v>
          </cell>
          <cell r="E1437" t="str">
            <v>PRESTACIONES SOCIALES A JUBILADOS, PENSIONADOS Y PERSONAL ACTIVO</v>
          </cell>
          <cell r="F1437" t="str">
            <v>Ofertar actividades recreativas y culturales.</v>
          </cell>
          <cell r="G1437">
            <v>0.25</v>
          </cell>
          <cell r="H1437">
            <v>0.5</v>
          </cell>
          <cell r="I1437">
            <v>0.75</v>
          </cell>
          <cell r="J1437">
            <v>1</v>
          </cell>
          <cell r="K1437">
            <v>0.25</v>
          </cell>
        </row>
        <row r="1438">
          <cell r="B1438" t="str">
            <v>09PDPP_5</v>
          </cell>
          <cell r="C1438" t="str">
            <v>09PDPPJ001_1</v>
          </cell>
          <cell r="D1438" t="str">
            <v>J001</v>
          </cell>
          <cell r="E1438" t="str">
            <v>PAGO DE PENSIONES Y JUBILACIONES</v>
          </cell>
          <cell r="F1438" t="str">
            <v>Pago de pensiones y jubilaciones.</v>
          </cell>
          <cell r="G1438">
            <v>0.25</v>
          </cell>
          <cell r="H1438">
            <v>0.5</v>
          </cell>
          <cell r="I1438">
            <v>0.75</v>
          </cell>
          <cell r="J1438">
            <v>1</v>
          </cell>
          <cell r="K1438">
            <v>0.5</v>
          </cell>
        </row>
        <row r="1439">
          <cell r="B1439" t="str">
            <v>09PDPP_6</v>
          </cell>
          <cell r="C1439" t="str">
            <v>09PDPPJ001_2</v>
          </cell>
          <cell r="D1439" t="str">
            <v>J001</v>
          </cell>
          <cell r="E1439" t="str">
            <v>PAGO DE PENSIONES Y JUBILACIONES</v>
          </cell>
          <cell r="F1439" t="str">
            <v>Emisión de primer pago de pensiones.</v>
          </cell>
          <cell r="G1439">
            <v>0.25</v>
          </cell>
          <cell r="H1439">
            <v>0.5</v>
          </cell>
          <cell r="I1439">
            <v>0.75</v>
          </cell>
          <cell r="J1439">
            <v>1</v>
          </cell>
          <cell r="K1439">
            <v>0.5</v>
          </cell>
        </row>
        <row r="1440">
          <cell r="B1440" t="str">
            <v>09PDPP_7</v>
          </cell>
          <cell r="C1440" t="str">
            <v>09PDPPM001_1</v>
          </cell>
          <cell r="D1440" t="str">
            <v>M001</v>
          </cell>
          <cell r="E1440" t="str">
            <v>ACTIVIDADES DE APOYO ADMINISTRATIVO</v>
          </cell>
          <cell r="F1440" t="str">
            <v>Proporcionar los insumos y herramientas necesarias a través de la adquisición de bienes y la contratación de servicios para atender la demanda y necesidades de las oficinas de la Caja de Previsión de la Policía Preventiva.</v>
          </cell>
          <cell r="G1440">
            <v>0.25</v>
          </cell>
          <cell r="H1440">
            <v>0.5</v>
          </cell>
          <cell r="I1440">
            <v>0.75</v>
          </cell>
          <cell r="J1440">
            <v>1</v>
          </cell>
          <cell r="K1440">
            <v>1</v>
          </cell>
        </row>
        <row r="1441">
          <cell r="B1441" t="str">
            <v>09PDPP_8</v>
          </cell>
          <cell r="C1441" t="str">
            <v>09PDPPM002_1</v>
          </cell>
          <cell r="D1441" t="str">
            <v>M002</v>
          </cell>
          <cell r="E1441" t="str">
            <v>PROVISIONES PARA CONTINGENCIAS</v>
          </cell>
          <cell r="F1441" t="str">
            <v>Atender las sentencias emitas por la autoridad competente.</v>
          </cell>
          <cell r="G1441">
            <v>0.25</v>
          </cell>
          <cell r="H1441">
            <v>0.5</v>
          </cell>
          <cell r="I1441">
            <v>0.75</v>
          </cell>
          <cell r="J1441">
            <v>1</v>
          </cell>
          <cell r="K1441">
            <v>1</v>
          </cell>
        </row>
        <row r="1442">
          <cell r="B1442" t="str">
            <v>09PDPP_9</v>
          </cell>
          <cell r="C1442" t="str">
            <v>09PDPPN001_1</v>
          </cell>
          <cell r="D1442" t="str">
            <v>N001</v>
          </cell>
          <cell r="E1442" t="str">
            <v>CUMPLIMIENTO DE LOS PROGRAMAS DE PROTECCION CIVIL</v>
          </cell>
          <cell r="F1442" t="str">
            <v>Elaboración de los Programas en Materia de Protección Civil de los inmuebles que integran a la CAPREPOL.</v>
          </cell>
          <cell r="G1442">
            <v>0.25</v>
          </cell>
          <cell r="H1442">
            <v>0.5</v>
          </cell>
          <cell r="I1442">
            <v>0.75</v>
          </cell>
          <cell r="J1442">
            <v>1</v>
          </cell>
          <cell r="K1442">
            <v>0.4</v>
          </cell>
        </row>
        <row r="1443">
          <cell r="B1443" t="str">
            <v>09PDPP_10</v>
          </cell>
          <cell r="C1443" t="str">
            <v>09PDPPN001_2</v>
          </cell>
          <cell r="D1443" t="str">
            <v>N001</v>
          </cell>
          <cell r="E1443" t="str">
            <v>CUMPLIMIENTO DE LOS PROGRAMAS DE PROTECCION CIVIL</v>
          </cell>
          <cell r="F1443" t="str">
            <v>Capacitación en materia de Protección Civil.</v>
          </cell>
          <cell r="G1443">
            <v>0.25</v>
          </cell>
          <cell r="H1443">
            <v>0.5</v>
          </cell>
          <cell r="I1443">
            <v>0.75</v>
          </cell>
          <cell r="J1443">
            <v>1</v>
          </cell>
          <cell r="K1443">
            <v>0.6</v>
          </cell>
        </row>
        <row r="1444">
          <cell r="B1444" t="str">
            <v>09PECM_1</v>
          </cell>
          <cell r="C1444" t="str">
            <v>09PECME077_1</v>
          </cell>
          <cell r="D1444" t="str">
            <v>E077</v>
          </cell>
          <cell r="E1444" t="str">
            <v>SERVICIOS DE IMPRENTA DE LA CIUDAD DE MEXICO</v>
          </cell>
          <cell r="F1444" t="str">
            <v>Brindar servicios de impresión por medio de producción.</v>
          </cell>
          <cell r="G1444">
            <v>0.1</v>
          </cell>
          <cell r="H1444">
            <v>0.36</v>
          </cell>
          <cell r="I1444">
            <v>0.73</v>
          </cell>
          <cell r="J1444">
            <v>1</v>
          </cell>
          <cell r="K1444">
            <v>0.5</v>
          </cell>
        </row>
        <row r="1445">
          <cell r="B1445" t="str">
            <v>09PECM_2</v>
          </cell>
          <cell r="C1445" t="str">
            <v>09PECME077_2</v>
          </cell>
          <cell r="D1445" t="str">
            <v>E077</v>
          </cell>
          <cell r="E1445" t="str">
            <v>SERVICIOS DE IMPRENTA DE LA CIUDAD DE MEXICO</v>
          </cell>
          <cell r="F1445" t="str">
            <v>Brindar servicios de impresión por medio de comercialización.</v>
          </cell>
          <cell r="G1445">
            <v>0.1</v>
          </cell>
          <cell r="H1445">
            <v>0.36</v>
          </cell>
          <cell r="I1445">
            <v>0.73</v>
          </cell>
          <cell r="J1445">
            <v>1</v>
          </cell>
          <cell r="K1445">
            <v>0.5</v>
          </cell>
        </row>
        <row r="1446">
          <cell r="B1446" t="str">
            <v>09PECM_3</v>
          </cell>
          <cell r="C1446" t="str">
            <v>09PECMM001_1</v>
          </cell>
          <cell r="D1446" t="str">
            <v>M001</v>
          </cell>
          <cell r="E1446" t="str">
            <v>ACTIVIDADES DE APOYO ADMINISTRATIVO</v>
          </cell>
          <cell r="F1446" t="str">
            <v>Proporcionar los insumos y herramientas necesarias a través de la adquisición de bienes y la contratación de servicios para atender la demanda y necesidades de las oficinas de Corporación Mexicana de Impresión, S.A. de C.V.</v>
          </cell>
          <cell r="G1446">
            <v>0.1</v>
          </cell>
          <cell r="H1446">
            <v>0.5</v>
          </cell>
          <cell r="I1446">
            <v>0.6</v>
          </cell>
          <cell r="J1446">
            <v>1</v>
          </cell>
          <cell r="K1446">
            <v>1</v>
          </cell>
        </row>
        <row r="1447">
          <cell r="B1447" t="str">
            <v>09PECM_4</v>
          </cell>
          <cell r="C1447" t="str">
            <v>09PECMM002_1</v>
          </cell>
          <cell r="D1447" t="str">
            <v>M002</v>
          </cell>
          <cell r="E1447" t="str">
            <v>PROVISIONES PARA CONTINGENCIAS</v>
          </cell>
          <cell r="F1447" t="str">
            <v>Atender las sentencias emitas por la autoridad competente.</v>
          </cell>
          <cell r="G1447">
            <v>0.25</v>
          </cell>
          <cell r="H1447">
            <v>0.5</v>
          </cell>
          <cell r="I1447">
            <v>0.75</v>
          </cell>
          <cell r="J1447">
            <v>1</v>
          </cell>
          <cell r="K1447">
            <v>1</v>
          </cell>
        </row>
        <row r="1448">
          <cell r="B1448" t="str">
            <v>09PECM_5</v>
          </cell>
          <cell r="C1448" t="str">
            <v>09PECMN001_1</v>
          </cell>
          <cell r="D1448" t="str">
            <v>N001</v>
          </cell>
          <cell r="E1448" t="str">
            <v>CUMPLIMIENTO DE LOS PROGRAMAS DE PROTECCION CIVIL</v>
          </cell>
          <cell r="F1448" t="str">
            <v>Elaboración de los Programas en Materia de Protección Civil de los inmuebles que integran a la Corporación Mexicana de Impresión, S.A. de C.V.</v>
          </cell>
          <cell r="G1448">
            <v>0.25</v>
          </cell>
          <cell r="H1448">
            <v>0.5</v>
          </cell>
          <cell r="I1448">
            <v>0.75</v>
          </cell>
          <cell r="J1448">
            <v>1</v>
          </cell>
          <cell r="K1448">
            <v>0.4</v>
          </cell>
        </row>
        <row r="1449">
          <cell r="B1449" t="str">
            <v>09PECM_6</v>
          </cell>
          <cell r="C1449" t="str">
            <v>09PECMN001_2</v>
          </cell>
          <cell r="D1449" t="str">
            <v>N001</v>
          </cell>
          <cell r="E1449" t="str">
            <v>CUMPLIMIENTO DE LOS PROGRAMAS DE PROTECCION CIVIL</v>
          </cell>
          <cell r="F1449" t="str">
            <v>Capacitación en materia de Protección Civil.</v>
          </cell>
          <cell r="G1449">
            <v>0.25</v>
          </cell>
          <cell r="H1449">
            <v>0.5</v>
          </cell>
          <cell r="I1449">
            <v>0.75</v>
          </cell>
          <cell r="J1449">
            <v>1</v>
          </cell>
          <cell r="K1449">
            <v>0.6</v>
          </cell>
        </row>
        <row r="1450">
          <cell r="B1450" t="str">
            <v>09PESM_1</v>
          </cell>
          <cell r="C1450" t="str">
            <v>09PESME084_1</v>
          </cell>
          <cell r="D1450" t="str">
            <v>E084</v>
          </cell>
          <cell r="E1450" t="str">
            <v>SERVICIOS INTEGRALES METROPOLITANOS</v>
          </cell>
          <cell r="F1450" t="str">
            <v>Comercialización y Arrendamiento de inmuebles administrados y/o propiedad de Servicios Metropolitanos S.A. de C.V.</v>
          </cell>
          <cell r="G1450">
            <v>0.25</v>
          </cell>
          <cell r="H1450">
            <v>0.5</v>
          </cell>
          <cell r="I1450">
            <v>0.75</v>
          </cell>
          <cell r="J1450">
            <v>1</v>
          </cell>
          <cell r="K1450">
            <v>0.33</v>
          </cell>
        </row>
        <row r="1451">
          <cell r="B1451" t="str">
            <v>09PESM_2</v>
          </cell>
          <cell r="C1451" t="str">
            <v>09PESME084_2</v>
          </cell>
          <cell r="D1451" t="str">
            <v>E084</v>
          </cell>
          <cell r="E1451" t="str">
            <v>SERVICIOS INTEGRALES METROPOLITANOS</v>
          </cell>
          <cell r="F1451" t="str">
            <v>Administración, operación, control, manejo y supervisión de cajones de estacionamientos en la vía publica bajo el programa de Parquímetros en las colonias Juárez y Cuauhtémoc.</v>
          </cell>
          <cell r="G1451">
            <v>0.25</v>
          </cell>
          <cell r="H1451">
            <v>0.5</v>
          </cell>
          <cell r="I1451">
            <v>0.75</v>
          </cell>
          <cell r="J1451">
            <v>1</v>
          </cell>
          <cell r="K1451">
            <v>0.34</v>
          </cell>
        </row>
        <row r="1452">
          <cell r="B1452" t="str">
            <v>09PESM_3</v>
          </cell>
          <cell r="C1452" t="str">
            <v>09PESME084_3</v>
          </cell>
          <cell r="D1452" t="str">
            <v>E084</v>
          </cell>
          <cell r="E1452" t="str">
            <v>SERVICIOS INTEGRALES METROPOLITANOS</v>
          </cell>
          <cell r="F1452" t="str">
            <v>Emisión de estudios preliminares y proyectos ejecutivos a desarrollos inmobiliarios y mantenimiento a inmuebles administrados y/o propiedad de Servicios Metropolitanos, S.A. de C.V.</v>
          </cell>
          <cell r="G1452">
            <v>0.25</v>
          </cell>
          <cell r="H1452">
            <v>0.5</v>
          </cell>
          <cell r="I1452">
            <v>0.75</v>
          </cell>
          <cell r="J1452">
            <v>1</v>
          </cell>
          <cell r="K1452">
            <v>0.34</v>
          </cell>
        </row>
        <row r="1453">
          <cell r="B1453" t="str">
            <v>09PESM_4</v>
          </cell>
          <cell r="C1453" t="str">
            <v>09PESMM001_1</v>
          </cell>
          <cell r="D1453" t="str">
            <v>M001</v>
          </cell>
          <cell r="E1453" t="str">
            <v>ACTIVIDADES DE APOYO ADMINISTRATIVO</v>
          </cell>
          <cell r="F1453" t="str">
            <v>Proporcionar los insumos y herramientas necesarias a través de la adquisición de bienes y la contratación de servicios para atender la demanda y necesidades de las oficinas de Servicios Metropolitanos, S.A. de C.V.</v>
          </cell>
          <cell r="G1453">
            <v>0.25</v>
          </cell>
          <cell r="H1453">
            <v>0.5</v>
          </cell>
          <cell r="I1453">
            <v>0.75</v>
          </cell>
          <cell r="J1453">
            <v>1</v>
          </cell>
          <cell r="K1453">
            <v>1</v>
          </cell>
        </row>
        <row r="1454">
          <cell r="B1454" t="str">
            <v>09PESM_5</v>
          </cell>
          <cell r="C1454" t="str">
            <v>09PESMM002_1</v>
          </cell>
          <cell r="D1454" t="str">
            <v>M002</v>
          </cell>
          <cell r="E1454" t="str">
            <v>PROVISIONES PARA CONTINGENCIAS</v>
          </cell>
          <cell r="F1454" t="str">
            <v>Atender las sentencias emitas por la autoridad competente.</v>
          </cell>
          <cell r="G1454">
            <v>0.25</v>
          </cell>
          <cell r="H1454">
            <v>0.5</v>
          </cell>
          <cell r="I1454">
            <v>0.75</v>
          </cell>
          <cell r="J1454">
            <v>1</v>
          </cell>
          <cell r="K1454">
            <v>1</v>
          </cell>
        </row>
        <row r="1455">
          <cell r="B1455" t="str">
            <v>09PESM_6</v>
          </cell>
          <cell r="C1455" t="str">
            <v>09PESMN001_1</v>
          </cell>
          <cell r="D1455" t="str">
            <v>N001</v>
          </cell>
          <cell r="E1455" t="str">
            <v>CUMPLIMIENTO DE LOS PROGRAMAS DE PROTECCION CIVIL</v>
          </cell>
          <cell r="F1455" t="str">
            <v>Elaboración de los Programas en Materia de Protección Civil de los inmuebles que integran a la SERVIMET.</v>
          </cell>
          <cell r="G1455">
            <v>0.25</v>
          </cell>
          <cell r="H1455">
            <v>0.5</v>
          </cell>
          <cell r="I1455">
            <v>0.75</v>
          </cell>
          <cell r="J1455">
            <v>1</v>
          </cell>
          <cell r="K1455">
            <v>0.4</v>
          </cell>
        </row>
        <row r="1456">
          <cell r="B1456" t="str">
            <v>09PESM_7</v>
          </cell>
          <cell r="C1456" t="str">
            <v>09PESMN001_2</v>
          </cell>
          <cell r="D1456" t="str">
            <v>N001</v>
          </cell>
          <cell r="E1456" t="str">
            <v>CUMPLIMIENTO DE LOS PROGRAMAS DE PROTECCION CIVIL</v>
          </cell>
          <cell r="F1456" t="str">
            <v>Capacitación en materia de Protección Civil.</v>
          </cell>
          <cell r="G1456">
            <v>0.25</v>
          </cell>
          <cell r="H1456">
            <v>0.5</v>
          </cell>
          <cell r="I1456">
            <v>0.75</v>
          </cell>
          <cell r="J1456">
            <v>1</v>
          </cell>
          <cell r="K1456">
            <v>0.6</v>
          </cell>
        </row>
        <row r="1457">
          <cell r="B1457" t="str">
            <v>09PFCH_1</v>
          </cell>
          <cell r="C1457" t="str">
            <v>09PFCHE003_1</v>
          </cell>
          <cell r="D1457" t="str">
            <v>E003</v>
          </cell>
          <cell r="E1457" t="str">
            <v>ACCIONES DE OBRAS Y SERVICIOS PARA LA RECUPERACION, PROMOCION Y PROTECCION DEL CENTRO HISTORICO</v>
          </cell>
          <cell r="F1457" t="str">
            <v>Rehabilitación y mantenimiento del espacio público, asi como la planeación, ejecución y supervisión de obras públicas en inmuebles en el Centro Histórico de la Ciudad de México.</v>
          </cell>
          <cell r="G1457">
            <v>0.12</v>
          </cell>
          <cell r="H1457">
            <v>0.36</v>
          </cell>
          <cell r="I1457">
            <v>0.7</v>
          </cell>
          <cell r="J1457">
            <v>1</v>
          </cell>
          <cell r="K1457">
            <v>0.25</v>
          </cell>
        </row>
        <row r="1458">
          <cell r="B1458" t="str">
            <v>09PFCH_2</v>
          </cell>
          <cell r="C1458" t="str">
            <v>09PFCHE003_2</v>
          </cell>
          <cell r="D1458" t="str">
            <v>E003</v>
          </cell>
          <cell r="E1458" t="str">
            <v>ACCIONES DE OBRAS Y SERVICIOS PARA LA RECUPERACION, PROMOCION Y PROTECCION DEL CENTRO HISTORICO</v>
          </cell>
          <cell r="F1458" t="str">
            <v>Realización de 1 Feria de los Barrios.</v>
          </cell>
          <cell r="G1458">
            <v>0.12</v>
          </cell>
          <cell r="H1458">
            <v>0.36</v>
          </cell>
          <cell r="I1458">
            <v>0.7</v>
          </cell>
          <cell r="J1458">
            <v>1</v>
          </cell>
          <cell r="K1458">
            <v>0.125</v>
          </cell>
        </row>
        <row r="1459">
          <cell r="B1459" t="str">
            <v>09PFCH_3</v>
          </cell>
          <cell r="C1459" t="str">
            <v>09PFCHE003_3</v>
          </cell>
          <cell r="D1459" t="str">
            <v>E003</v>
          </cell>
          <cell r="E1459" t="str">
            <v>ACCIONES DE OBRAS Y SERVICIOS PARA LA RECUPERACION, PROMOCION Y PROTECCION DEL CENTRO HISTORICO</v>
          </cell>
          <cell r="F1459" t="str">
            <v>Realización de investigaciones del Centro Histórico de la Ciudad de México.</v>
          </cell>
          <cell r="G1459">
            <v>0.12</v>
          </cell>
          <cell r="H1459">
            <v>0.36</v>
          </cell>
          <cell r="I1459">
            <v>0.7</v>
          </cell>
          <cell r="J1459">
            <v>1</v>
          </cell>
          <cell r="K1459">
            <v>0.125</v>
          </cell>
        </row>
        <row r="1460">
          <cell r="B1460" t="str">
            <v>09PFCH_4</v>
          </cell>
          <cell r="C1460" t="str">
            <v>09PFCHE003_4</v>
          </cell>
          <cell r="D1460" t="str">
            <v>E003</v>
          </cell>
          <cell r="E1460" t="str">
            <v>ACCIONES DE OBRAS Y SERVICIOS PARA LA RECUPERACION, PROMOCION Y PROTECCION DEL CENTRO HISTORICO</v>
          </cell>
          <cell r="F1460" t="str">
            <v>Realización de sesiones en temas de Patrimonio Inmaterial en el Centro Histórico, Sustentabilidad Ambiental, Gestión de Riesgos al Patrimonio Cultural y Vida Cotidiana en el Centro Histórico en talleres impartidos por la Escuela de Participación Ciudadana para el Rescate del Centro Histórico.</v>
          </cell>
          <cell r="G1460">
            <v>0.12</v>
          </cell>
          <cell r="H1460">
            <v>0.36</v>
          </cell>
          <cell r="I1460">
            <v>0.7</v>
          </cell>
          <cell r="J1460">
            <v>1</v>
          </cell>
          <cell r="K1460">
            <v>0.06</v>
          </cell>
        </row>
        <row r="1461">
          <cell r="B1461" t="str">
            <v>09PFCH_5</v>
          </cell>
          <cell r="C1461" t="str">
            <v>09PFCHE003_5</v>
          </cell>
          <cell r="D1461" t="str">
            <v>E003</v>
          </cell>
          <cell r="E1461" t="str">
            <v>ACCIONES DE OBRAS Y SERVICIOS PARA LA RECUPERACION, PROMOCION Y PROTECCION DEL CENTRO HISTORICO</v>
          </cell>
          <cell r="F1461" t="str">
            <v>Otorgar ayudas económicas a personas físicas y morales sin fines de lucro interesadas en el rescate, promoción y conservación del Centro Histórico de la Ciudad de México.</v>
          </cell>
          <cell r="G1461">
            <v>0.12</v>
          </cell>
          <cell r="H1461">
            <v>0.36</v>
          </cell>
          <cell r="I1461">
            <v>0.7</v>
          </cell>
          <cell r="J1461">
            <v>1</v>
          </cell>
          <cell r="K1461">
            <v>0.19</v>
          </cell>
        </row>
        <row r="1462">
          <cell r="B1462" t="str">
            <v>09PFCH_6</v>
          </cell>
          <cell r="C1462" t="str">
            <v>09PFCHE003_6</v>
          </cell>
          <cell r="D1462" t="str">
            <v>E003</v>
          </cell>
          <cell r="E1462" t="str">
            <v>ACCIONES DE OBRAS Y SERVICIOS PARA LA RECUPERACION, PROMOCION Y PROTECCION DEL CENTRO HISTORICO</v>
          </cell>
          <cell r="F1462" t="str">
            <v>Edición, distribución e impresión de la revista Km Cero.</v>
          </cell>
          <cell r="G1462">
            <v>0.12</v>
          </cell>
          <cell r="H1462">
            <v>0.36</v>
          </cell>
          <cell r="I1462">
            <v>0.7</v>
          </cell>
          <cell r="J1462">
            <v>1</v>
          </cell>
          <cell r="K1462">
            <v>0.1</v>
          </cell>
        </row>
        <row r="1463">
          <cell r="B1463" t="str">
            <v>09PFCH_7</v>
          </cell>
          <cell r="C1463" t="str">
            <v>09PFCHE003_7</v>
          </cell>
          <cell r="D1463" t="str">
            <v>E003</v>
          </cell>
          <cell r="E1463" t="str">
            <v>ACCIONES DE OBRAS Y SERVICIOS PARA LA RECUPERACION, PROMOCION Y PROTECCION DEL CENTRO HISTORICO</v>
          </cell>
          <cell r="F1463" t="str">
            <v>Desarrollo de eventos culturales en diferentes puntos del Centro Histórico de la Ciudad de México.</v>
          </cell>
          <cell r="G1463">
            <v>0.12</v>
          </cell>
          <cell r="H1463">
            <v>0.36</v>
          </cell>
          <cell r="I1463">
            <v>0.7</v>
          </cell>
          <cell r="J1463">
            <v>1</v>
          </cell>
          <cell r="K1463">
            <v>0.1</v>
          </cell>
        </row>
        <row r="1464">
          <cell r="B1464" t="str">
            <v>09PFCH_8</v>
          </cell>
          <cell r="C1464" t="str">
            <v>09PFCHE003_8</v>
          </cell>
          <cell r="D1464" t="str">
            <v>E003</v>
          </cell>
          <cell r="E1464" t="str">
            <v>ACCIONES DE OBRAS Y SERVICIOS PARA LA RECUPERACION, PROMOCION Y PROTECCION DEL CENTRO HISTORICO</v>
          </cell>
          <cell r="F1464" t="str">
            <v>Ejecución de arte urbano en muros, cortinas y murales en las calles del Centro Histórico de la Ciudad de México.</v>
          </cell>
          <cell r="G1464">
            <v>0.12</v>
          </cell>
          <cell r="H1464">
            <v>0.36</v>
          </cell>
          <cell r="I1464">
            <v>0.7</v>
          </cell>
          <cell r="J1464">
            <v>1</v>
          </cell>
          <cell r="K1464">
            <v>0.05</v>
          </cell>
        </row>
        <row r="1465">
          <cell r="B1465" t="str">
            <v>09PFCH_9</v>
          </cell>
          <cell r="C1465" t="str">
            <v>09PFCHM001_1</v>
          </cell>
          <cell r="D1465" t="str">
            <v>M001</v>
          </cell>
          <cell r="E1465" t="str">
            <v>ACTIVIDADES DE APOYO ADMINISTRATIVO</v>
          </cell>
          <cell r="F1465" t="str">
            <v>Proporcionar los insumos y herramientas necesarias a través de la adquisición de bienes y la contratación de servicios para atender la demanda y necesidades de las oficinas del Fideicomiso del Centro Histórico.</v>
          </cell>
          <cell r="G1465">
            <v>0.25</v>
          </cell>
          <cell r="H1465">
            <v>0.5</v>
          </cell>
          <cell r="I1465">
            <v>0.75</v>
          </cell>
          <cell r="J1465">
            <v>1</v>
          </cell>
          <cell r="K1465">
            <v>1</v>
          </cell>
        </row>
        <row r="1466">
          <cell r="B1466" t="str">
            <v>09PFCH_10</v>
          </cell>
          <cell r="C1466" t="str">
            <v>09PFCHM002_1</v>
          </cell>
          <cell r="D1466" t="str">
            <v>M002</v>
          </cell>
          <cell r="E1466" t="str">
            <v>PROVISIONES PARA CONTINGENCIAS</v>
          </cell>
          <cell r="F1466" t="str">
            <v>Atender las sentencias emitas por la autoridad competente</v>
          </cell>
          <cell r="G1466">
            <v>0.25</v>
          </cell>
          <cell r="H1466">
            <v>0.5</v>
          </cell>
          <cell r="I1466">
            <v>0.75</v>
          </cell>
          <cell r="J1466">
            <v>1</v>
          </cell>
          <cell r="K1466">
            <v>1</v>
          </cell>
        </row>
        <row r="1467">
          <cell r="B1467" t="str">
            <v>09PFCH_11</v>
          </cell>
          <cell r="C1467" t="str">
            <v>09PFCHN001_1</v>
          </cell>
          <cell r="D1467" t="str">
            <v>N001</v>
          </cell>
          <cell r="E1467" t="str">
            <v>CUMPLIMIENTO DE LOS PROGRAMAS DE PROTECCION CIVIL</v>
          </cell>
          <cell r="F1467" t="str">
            <v>Integración del Programa interno de Protección Civil de los inmuebles que integran al Fideicomiso Centro Histórico.</v>
          </cell>
          <cell r="G1467">
            <v>0</v>
          </cell>
          <cell r="H1467">
            <v>0.3</v>
          </cell>
          <cell r="I1467">
            <v>0.6</v>
          </cell>
          <cell r="J1467">
            <v>1</v>
          </cell>
          <cell r="K1467">
            <v>0.25</v>
          </cell>
        </row>
        <row r="1468">
          <cell r="B1468" t="str">
            <v>09PFCH_12</v>
          </cell>
          <cell r="C1468" t="str">
            <v>09PFCHN001_2</v>
          </cell>
          <cell r="D1468" t="str">
            <v>N001</v>
          </cell>
          <cell r="E1468" t="str">
            <v>CUMPLIMIENTO DE LOS PROGRAMAS DE PROTECCION CIVIL</v>
          </cell>
          <cell r="F1468" t="str">
            <v>Cursos de Capacitación en Materia de Protección Civil para la integración del Programa Interno de Protección Civil.</v>
          </cell>
          <cell r="G1468">
            <v>0</v>
          </cell>
          <cell r="H1468">
            <v>0.3</v>
          </cell>
          <cell r="I1468">
            <v>0.6</v>
          </cell>
          <cell r="J1468">
            <v>1</v>
          </cell>
          <cell r="K1468">
            <v>0.25</v>
          </cell>
        </row>
        <row r="1469">
          <cell r="B1469" t="str">
            <v>09PFCH_13</v>
          </cell>
          <cell r="C1469" t="str">
            <v>09PFCHN001_3</v>
          </cell>
          <cell r="D1469" t="str">
            <v>N001</v>
          </cell>
          <cell r="E1469" t="str">
            <v>CUMPLIMIENTO DE LOS PROGRAMAS DE PROTECCION CIVIL</v>
          </cell>
          <cell r="F1469" t="str">
            <v>Mantenimiento de Detectores de Humo, Extintores, Alertamiento Sísmico y Señalética para la integración del Programa Interno de Protección Civil.</v>
          </cell>
          <cell r="G1469">
            <v>0</v>
          </cell>
          <cell r="H1469">
            <v>0.3</v>
          </cell>
          <cell r="I1469">
            <v>0.6</v>
          </cell>
          <cell r="J1469">
            <v>1</v>
          </cell>
          <cell r="K1469">
            <v>0.25</v>
          </cell>
        </row>
        <row r="1470">
          <cell r="B1470" t="str">
            <v>09PFCH_14</v>
          </cell>
          <cell r="C1470" t="str">
            <v>09PFCHN001_4</v>
          </cell>
          <cell r="D1470" t="str">
            <v>N001</v>
          </cell>
          <cell r="E1470" t="str">
            <v>CUMPLIMIENTO DE LOS PROGRAMAS DE PROTECCION CIVIL</v>
          </cell>
          <cell r="F1470" t="str">
            <v>Emisión de los documentos de “Dictamen estructural” y “Visto Bueno de Seguridad y Operación”.</v>
          </cell>
          <cell r="G1470">
            <v>0</v>
          </cell>
          <cell r="H1470">
            <v>0.3</v>
          </cell>
          <cell r="I1470">
            <v>0.6</v>
          </cell>
          <cell r="J1470">
            <v>1</v>
          </cell>
          <cell r="K1470">
            <v>0.25</v>
          </cell>
        </row>
        <row r="1471">
          <cell r="B1471" t="str">
            <v>09PFRC_1</v>
          </cell>
          <cell r="C1471" t="str">
            <v>09PFRCG010_1</v>
          </cell>
          <cell r="D1471" t="str">
            <v>G010</v>
          </cell>
          <cell r="E1471" t="str">
            <v>RECUPERACION OPTIMA DE LOS CREDITOS</v>
          </cell>
          <cell r="F1471" t="str">
            <v>Ejecutar las acciones de cobranza vía telefónica a las personas acreditadas de las carteras administradas por este Fideicomiso.</v>
          </cell>
          <cell r="G1471">
            <v>0.25</v>
          </cell>
          <cell r="H1471">
            <v>0.5</v>
          </cell>
          <cell r="I1471">
            <v>0.75</v>
          </cell>
          <cell r="J1471">
            <v>1</v>
          </cell>
          <cell r="K1471">
            <v>0.33</v>
          </cell>
        </row>
        <row r="1472">
          <cell r="B1472" t="str">
            <v>09PFRC_2</v>
          </cell>
          <cell r="C1472" t="str">
            <v>09PFRCG010_2</v>
          </cell>
          <cell r="D1472" t="str">
            <v>G010</v>
          </cell>
          <cell r="E1472" t="str">
            <v>RECUPERACION OPTIMA DE LOS CREDITOS</v>
          </cell>
          <cell r="F1472" t="str">
            <v>Entrega de avisos de cobranza en los domicilios de los acreditados que presenten adeudos a través del personal de campo contratado por el Fideicomiso.</v>
          </cell>
          <cell r="G1472">
            <v>0.25</v>
          </cell>
          <cell r="H1472">
            <v>0.5</v>
          </cell>
          <cell r="I1472">
            <v>0.75</v>
          </cell>
          <cell r="J1472">
            <v>1</v>
          </cell>
          <cell r="K1472">
            <v>0.33</v>
          </cell>
        </row>
        <row r="1473">
          <cell r="B1473" t="str">
            <v>09PFRC_3</v>
          </cell>
          <cell r="C1473" t="str">
            <v>09PFRCG010_3</v>
          </cell>
          <cell r="D1473" t="str">
            <v>G010</v>
          </cell>
          <cell r="E1473" t="str">
            <v>RECUPERACION OPTIMA DE LOS CREDITOS</v>
          </cell>
          <cell r="F1473" t="str">
            <v>Entrega de avisos de cobranza en los domicilios de los acreditados que presenten adeudos a través del Servicio Postal Mexicano (SEPOMEX)</v>
          </cell>
          <cell r="G1473">
            <v>0.25</v>
          </cell>
          <cell r="H1473">
            <v>0.5</v>
          </cell>
          <cell r="I1473">
            <v>0.75</v>
          </cell>
          <cell r="J1473">
            <v>1</v>
          </cell>
          <cell r="K1473">
            <v>0.34</v>
          </cell>
        </row>
        <row r="1474">
          <cell r="B1474" t="str">
            <v>09PFRC_4</v>
          </cell>
          <cell r="C1474" t="str">
            <v>09PFRCM002_1</v>
          </cell>
          <cell r="D1474" t="str">
            <v>M002</v>
          </cell>
          <cell r="E1474" t="str">
            <v>PROVISIONES PARA CONTINGENCIAS</v>
          </cell>
          <cell r="F1474" t="str">
            <v>Atender las sentencias definitivas emitidas por la autoridad competente</v>
          </cell>
          <cell r="G1474">
            <v>0</v>
          </cell>
          <cell r="H1474">
            <v>0.25</v>
          </cell>
          <cell r="I1474">
            <v>0.5</v>
          </cell>
          <cell r="J1474">
            <v>1</v>
          </cell>
          <cell r="K1474">
            <v>1</v>
          </cell>
        </row>
        <row r="1475">
          <cell r="B1475" t="str">
            <v>09PFRC_5</v>
          </cell>
          <cell r="C1475" t="str">
            <v>09PFRCN001_1</v>
          </cell>
          <cell r="D1475" t="str">
            <v>N001</v>
          </cell>
          <cell r="E1475" t="str">
            <v>CUMPLIMIENTO DE LOS PROGRAMAS DE PROTECCION CIVIL</v>
          </cell>
          <cell r="F1475" t="str">
            <v>Capacitación en materia de Protección Civil a los servidores públicos adscritos a la Entidad.</v>
          </cell>
          <cell r="G1475">
            <v>0</v>
          </cell>
          <cell r="H1475">
            <v>0.25</v>
          </cell>
          <cell r="I1475">
            <v>0.5</v>
          </cell>
          <cell r="J1475">
            <v>1</v>
          </cell>
          <cell r="K1475">
            <v>1</v>
          </cell>
        </row>
        <row r="1476">
          <cell r="B1476" t="str">
            <v>10C001_1</v>
          </cell>
          <cell r="C1476" t="str">
            <v>10C001E167_1</v>
          </cell>
          <cell r="D1476" t="str">
            <v>E167</v>
          </cell>
          <cell r="E1476" t="str">
            <v>SERVICIOS INTEGRALES DE MOVILIDAD PUBLICA Y PRIVADA</v>
          </cell>
          <cell r="F1476" t="str">
            <v>Difusión en el Sistema Integrado de Transporte Publico de la imagen única de movilidad integrada.</v>
          </cell>
          <cell r="G1476">
            <v>0.09</v>
          </cell>
          <cell r="H1476">
            <v>0.28000000000000003</v>
          </cell>
          <cell r="I1476">
            <v>0.53</v>
          </cell>
          <cell r="J1476">
            <v>1</v>
          </cell>
          <cell r="K1476">
            <v>0.2</v>
          </cell>
        </row>
        <row r="1477">
          <cell r="B1477" t="str">
            <v>10C001_2</v>
          </cell>
          <cell r="C1477" t="str">
            <v>10C001E167_2</v>
          </cell>
          <cell r="D1477" t="str">
            <v>E167</v>
          </cell>
          <cell r="E1477" t="str">
            <v>SERVICIOS INTEGRALES DE MOVILIDAD PUBLICA Y PRIVADA</v>
          </cell>
          <cell r="F1477" t="str">
            <v>Diseño del sistema central maestro del Sistema Integrado de Transporte Publico.</v>
          </cell>
          <cell r="G1477">
            <v>0.09</v>
          </cell>
          <cell r="H1477">
            <v>0.28000000000000003</v>
          </cell>
          <cell r="I1477">
            <v>0.53</v>
          </cell>
          <cell r="J1477">
            <v>1</v>
          </cell>
          <cell r="K1477">
            <v>0.2</v>
          </cell>
        </row>
        <row r="1478">
          <cell r="B1478" t="str">
            <v>10C001_3</v>
          </cell>
          <cell r="C1478" t="str">
            <v>10C001E167_3</v>
          </cell>
          <cell r="D1478" t="str">
            <v>E167</v>
          </cell>
          <cell r="E1478" t="str">
            <v>SERVICIOS INTEGRALES DE MOVILIDAD PUBLICA Y PRIVADA</v>
          </cell>
          <cell r="F1478" t="str">
            <v>Capacitación y promoción en temas de seguridad vial.</v>
          </cell>
          <cell r="G1478">
            <v>0.09</v>
          </cell>
          <cell r="H1478">
            <v>0.28000000000000003</v>
          </cell>
          <cell r="I1478">
            <v>0.53</v>
          </cell>
          <cell r="J1478">
            <v>1</v>
          </cell>
          <cell r="K1478">
            <v>0.2</v>
          </cell>
        </row>
        <row r="1479">
          <cell r="B1479" t="str">
            <v>10C001_4</v>
          </cell>
          <cell r="C1479" t="str">
            <v>10C001E167_4</v>
          </cell>
          <cell r="D1479" t="str">
            <v>E167</v>
          </cell>
          <cell r="E1479" t="str">
            <v>SERVICIOS INTEGRALES DE MOVILIDAD PUBLICA Y PRIVADA</v>
          </cell>
          <cell r="F1479" t="str">
            <v>Realizar obras de mejoramiento de la infraestructura urbana en zonas de parquímetros por medio de convenios con entidades ejecutoras de obra de la administración publica.</v>
          </cell>
          <cell r="G1479">
            <v>0.09</v>
          </cell>
          <cell r="H1479">
            <v>0.28000000000000003</v>
          </cell>
          <cell r="I1479">
            <v>0.53</v>
          </cell>
          <cell r="J1479">
            <v>1</v>
          </cell>
          <cell r="K1479">
            <v>0.2</v>
          </cell>
        </row>
        <row r="1480">
          <cell r="B1480" t="str">
            <v>10C001_5</v>
          </cell>
          <cell r="C1480" t="str">
            <v>10C001E167_5</v>
          </cell>
          <cell r="D1480" t="str">
            <v>E167</v>
          </cell>
          <cell r="E1480" t="str">
            <v>SERVICIOS INTEGRALES DE MOVILIDAD PUBLICA Y PRIVADA</v>
          </cell>
          <cell r="F1480" t="str">
            <v>Brindar servicios de control vehicular y actualización de los registros vehiculares.</v>
          </cell>
          <cell r="G1480">
            <v>0.09</v>
          </cell>
          <cell r="H1480">
            <v>0.28000000000000003</v>
          </cell>
          <cell r="I1480">
            <v>0.53</v>
          </cell>
          <cell r="J1480">
            <v>1</v>
          </cell>
          <cell r="K1480">
            <v>0.2</v>
          </cell>
        </row>
        <row r="1481">
          <cell r="B1481" t="str">
            <v>10C001_6</v>
          </cell>
          <cell r="C1481" t="str">
            <v>10C001E196_1</v>
          </cell>
          <cell r="D1481" t="str">
            <v>E196</v>
          </cell>
          <cell r="E1481" t="str">
            <v>SERVICIOS INTEGRALES DE MOVILIDAD PARA CICLISTAS Y PEATONES</v>
          </cell>
          <cell r="F1481" t="str">
            <v>Elaboración y evaluación de proyectos de infraestructura peatonal y ciclista.</v>
          </cell>
          <cell r="G1481">
            <v>0.24</v>
          </cell>
          <cell r="H1481">
            <v>0.49</v>
          </cell>
          <cell r="I1481">
            <v>0.74</v>
          </cell>
          <cell r="J1481">
            <v>1</v>
          </cell>
          <cell r="K1481">
            <v>0.25</v>
          </cell>
        </row>
        <row r="1482">
          <cell r="B1482" t="str">
            <v>10C001_7</v>
          </cell>
          <cell r="C1482" t="str">
            <v>10C001E196_2</v>
          </cell>
          <cell r="D1482" t="str">
            <v>E196</v>
          </cell>
          <cell r="E1482" t="str">
            <v>SERVICIOS INTEGRALES DE MOVILIDAD PARA CICLISTAS Y PEATONES</v>
          </cell>
          <cell r="F1482" t="str">
            <v>Implementación y operación de biciestacionamientos masivos.</v>
          </cell>
          <cell r="G1482">
            <v>0.24</v>
          </cell>
          <cell r="H1482">
            <v>0.49</v>
          </cell>
          <cell r="I1482">
            <v>0.74</v>
          </cell>
          <cell r="J1482">
            <v>1</v>
          </cell>
          <cell r="K1482">
            <v>0.25</v>
          </cell>
        </row>
        <row r="1483">
          <cell r="B1483" t="str">
            <v>10C001_8</v>
          </cell>
          <cell r="C1483" t="str">
            <v>10C001E196_3</v>
          </cell>
          <cell r="D1483" t="str">
            <v>E196</v>
          </cell>
          <cell r="E1483" t="str">
            <v>SERVICIOS INTEGRALES DE MOVILIDAD PARA CICLISTAS Y PEATONES</v>
          </cell>
          <cell r="F1483" t="str">
            <v>Renovación, expansión y operación del Sistema de Transporte Individual en Bicicleta Publica ECOBICI.</v>
          </cell>
          <cell r="G1483">
            <v>0.24</v>
          </cell>
          <cell r="H1483">
            <v>0.49</v>
          </cell>
          <cell r="I1483">
            <v>0.74</v>
          </cell>
          <cell r="J1483">
            <v>1</v>
          </cell>
          <cell r="K1483">
            <v>0.25</v>
          </cell>
        </row>
        <row r="1484">
          <cell r="B1484" t="str">
            <v>10C001_9</v>
          </cell>
          <cell r="C1484" t="str">
            <v>10C001E196_4</v>
          </cell>
          <cell r="D1484" t="str">
            <v>E196</v>
          </cell>
          <cell r="E1484" t="str">
            <v>SERVICIOS INTEGRALES DE MOVILIDAD PARA CICLISTAS Y PEATONES</v>
          </cell>
          <cell r="F1484" t="str">
            <v>Realización de paseos dominicales, nocturnos y Biciescuelas para promoción del uso de la bicicleta.</v>
          </cell>
          <cell r="G1484">
            <v>0.24</v>
          </cell>
          <cell r="H1484">
            <v>0.49</v>
          </cell>
          <cell r="I1484">
            <v>0.74</v>
          </cell>
          <cell r="J1484">
            <v>1</v>
          </cell>
          <cell r="K1484">
            <v>0.25</v>
          </cell>
        </row>
        <row r="1485">
          <cell r="B1485" t="str">
            <v>10C001_10</v>
          </cell>
          <cell r="C1485" t="str">
            <v>10C001M001_1</v>
          </cell>
          <cell r="D1485" t="str">
            <v>M001</v>
          </cell>
          <cell r="E1485" t="str">
            <v>ACTIVIDADES DE APOYO ADMINISTRATIVO</v>
          </cell>
          <cell r="F1485" t="str">
            <v>Adquisición de materiales, insumos y suministros requeridos para el desempeño de las actividades administrativas.</v>
          </cell>
          <cell r="G1485">
            <v>0.1</v>
          </cell>
          <cell r="H1485">
            <v>0.3</v>
          </cell>
          <cell r="I1485">
            <v>0.8</v>
          </cell>
          <cell r="J1485">
            <v>1</v>
          </cell>
          <cell r="K1485">
            <v>0.5</v>
          </cell>
        </row>
        <row r="1486">
          <cell r="B1486" t="str">
            <v>10C001_11</v>
          </cell>
          <cell r="C1486" t="str">
            <v>10C001M001_2</v>
          </cell>
          <cell r="D1486" t="str">
            <v>M001</v>
          </cell>
          <cell r="E1486" t="str">
            <v>ACTIVIDADES DE APOYO ADMINISTRATIVO</v>
          </cell>
          <cell r="F1486" t="str">
            <v>Pago de servicios generales, servicios profesionales, conservación y mantenimiento del inmueble, asi como servicios de difusión.</v>
          </cell>
          <cell r="G1486">
            <v>0.1</v>
          </cell>
          <cell r="H1486">
            <v>0.3</v>
          </cell>
          <cell r="I1486">
            <v>0.8</v>
          </cell>
          <cell r="J1486">
            <v>1</v>
          </cell>
          <cell r="K1486">
            <v>0.5</v>
          </cell>
        </row>
        <row r="1487">
          <cell r="B1487" t="str">
            <v>10C001_12</v>
          </cell>
          <cell r="C1487" t="str">
            <v>10C001M002_1</v>
          </cell>
          <cell r="D1487" t="str">
            <v>M002</v>
          </cell>
          <cell r="E1487" t="str">
            <v>PROVISIONES PARA CONTINGENCIAS</v>
          </cell>
          <cell r="F1487" t="str">
            <v>Entrega de apoyos compensatorios por situaciones emergentes que vulneren a los trabajadores de la SEMOVI.</v>
          </cell>
          <cell r="G1487">
            <v>0</v>
          </cell>
          <cell r="H1487">
            <v>0.25</v>
          </cell>
          <cell r="I1487">
            <v>0.5</v>
          </cell>
          <cell r="J1487">
            <v>1</v>
          </cell>
          <cell r="K1487">
            <v>1</v>
          </cell>
        </row>
        <row r="1488">
          <cell r="B1488" t="str">
            <v>10C001_13</v>
          </cell>
          <cell r="C1488" t="str">
            <v>10C001N001_1</v>
          </cell>
          <cell r="D1488" t="str">
            <v>N001</v>
          </cell>
          <cell r="E1488" t="str">
            <v>CUMPLIMIENTO DE LOS PROGRAMAS DE PROTECCION CIVIL</v>
          </cell>
          <cell r="F1488" t="str">
            <v>Implementar señalética, realizar simulacros, instalar Comité Interno de Protección Civil, capacitar, equipar en materia de protección civil y desarrollar contenidos del programa interno de protección civil.</v>
          </cell>
          <cell r="G1488">
            <v>0.15</v>
          </cell>
          <cell r="H1488">
            <v>0.4</v>
          </cell>
          <cell r="I1488">
            <v>0.75</v>
          </cell>
          <cell r="J1488">
            <v>1</v>
          </cell>
          <cell r="K1488">
            <v>1</v>
          </cell>
        </row>
        <row r="1489">
          <cell r="B1489" t="str">
            <v>10P0AC_1</v>
          </cell>
          <cell r="C1489" t="str">
            <v>10P0ACE196_1</v>
          </cell>
          <cell r="D1489" t="str">
            <v>E196</v>
          </cell>
          <cell r="E1489" t="str">
            <v>SERVICIOS INTEGRALES DE MOVILIDAD PARA CICLISTAS Y PEATONES</v>
          </cell>
          <cell r="F1489" t="str">
            <v>Aprobación de proyecto de Ciclovía confinada.</v>
          </cell>
          <cell r="G1489">
            <v>0</v>
          </cell>
          <cell r="H1489">
            <v>0.5</v>
          </cell>
          <cell r="I1489">
            <v>0.75</v>
          </cell>
          <cell r="J1489">
            <v>1</v>
          </cell>
          <cell r="K1489">
            <v>0.34</v>
          </cell>
        </row>
        <row r="1490">
          <cell r="B1490" t="str">
            <v>10P0AC_2</v>
          </cell>
          <cell r="C1490" t="str">
            <v>10P0ACE196_2</v>
          </cell>
          <cell r="D1490" t="str">
            <v>E196</v>
          </cell>
          <cell r="E1490" t="str">
            <v>SERVICIOS INTEGRALES DE MOVILIDAD PARA CICLISTAS Y PEATONES</v>
          </cell>
          <cell r="F1490" t="str">
            <v>Aprobación de convenios de colaboración con la Secretaria de Obras y Servicios, la Secretaria de Movilidad y el FONACIPE.</v>
          </cell>
          <cell r="G1490">
            <v>0</v>
          </cell>
          <cell r="H1490">
            <v>0.5</v>
          </cell>
          <cell r="I1490">
            <v>0.75</v>
          </cell>
          <cell r="J1490">
            <v>1</v>
          </cell>
          <cell r="K1490">
            <v>0.33</v>
          </cell>
        </row>
        <row r="1491">
          <cell r="B1491" t="str">
            <v>10P0AC_3</v>
          </cell>
          <cell r="C1491" t="str">
            <v>10P0ACE196_3</v>
          </cell>
          <cell r="D1491" t="str">
            <v>E196</v>
          </cell>
          <cell r="E1491" t="str">
            <v>SERVICIOS INTEGRALES DE MOVILIDAD PARA CICLISTAS Y PEATONES</v>
          </cell>
          <cell r="F1491" t="str">
            <v>Cubrir costos de ejecución de las obras para el proyecto de Ciclovía confinada.</v>
          </cell>
          <cell r="G1491">
            <v>0</v>
          </cell>
          <cell r="H1491">
            <v>0.5</v>
          </cell>
          <cell r="I1491">
            <v>0.75</v>
          </cell>
          <cell r="J1491">
            <v>1</v>
          </cell>
          <cell r="K1491">
            <v>0.33</v>
          </cell>
        </row>
        <row r="1492">
          <cell r="B1492" t="str">
            <v>10P0TP_1</v>
          </cell>
          <cell r="C1492" t="str">
            <v>10P0TPU022_1</v>
          </cell>
          <cell r="D1492" t="str">
            <v>U022</v>
          </cell>
          <cell r="E1492" t="str">
            <v>ACCIONES PARA MEJORAR EL SERVICIO DE TRANSPORTE PUBLICO, ASI COMO LA INFRAESTRUCTURA ASOCIADA</v>
          </cell>
          <cell r="F1492" t="str">
            <v>Sustitución y retiro voluntario de unidades con 10 o más años de vida útil para renovar el parque vehicular.</v>
          </cell>
          <cell r="G1492">
            <v>0.115</v>
          </cell>
          <cell r="H1492">
            <v>0.41</v>
          </cell>
          <cell r="I1492">
            <v>0.88500000000000001</v>
          </cell>
          <cell r="J1492">
            <v>1</v>
          </cell>
          <cell r="K1492">
            <v>0.34</v>
          </cell>
        </row>
        <row r="1493">
          <cell r="B1493" t="str">
            <v>10P0TP_2</v>
          </cell>
          <cell r="C1493" t="str">
            <v>10P0TPU022_2</v>
          </cell>
          <cell r="D1493" t="str">
            <v>U022</v>
          </cell>
          <cell r="E1493" t="str">
            <v>ACCIONES PARA MEJORAR EL SERVICIO DE TRANSPORTE PUBLICO, ASI COMO LA INFRAESTRUCTURA ASOCIADA</v>
          </cell>
          <cell r="F1493" t="str">
            <v>Entrega de apoyos económicos al combustible para garantizar la prestación del servicio y reducir costos de operación.</v>
          </cell>
          <cell r="G1493">
            <v>0.115</v>
          </cell>
          <cell r="H1493">
            <v>0.41</v>
          </cell>
          <cell r="I1493">
            <v>0.88500000000000001</v>
          </cell>
          <cell r="J1493">
            <v>1</v>
          </cell>
          <cell r="K1493">
            <v>0.33</v>
          </cell>
        </row>
        <row r="1494">
          <cell r="B1494" t="str">
            <v>10P0TP_3</v>
          </cell>
          <cell r="C1494" t="str">
            <v>10P0TPU022_3</v>
          </cell>
          <cell r="D1494" t="str">
            <v>U022</v>
          </cell>
          <cell r="E1494" t="str">
            <v>ACCIONES PARA MEJORAR EL SERVICIO DE TRANSPORTE PUBLICO, ASI COMO LA INFRAESTRUCTURA ASOCIADA</v>
          </cell>
          <cell r="F1494" t="str">
            <v>Ordenamiento y modernización de unidades con vida útil que prestan el servicio de transporte público de pasajeros concesionado.</v>
          </cell>
          <cell r="G1494">
            <v>0.115</v>
          </cell>
          <cell r="H1494">
            <v>0.41</v>
          </cell>
          <cell r="I1494">
            <v>0.88500000000000001</v>
          </cell>
          <cell r="J1494">
            <v>1</v>
          </cell>
          <cell r="K1494">
            <v>0.33</v>
          </cell>
        </row>
        <row r="1495">
          <cell r="B1495" t="str">
            <v>10PDMB_1</v>
          </cell>
          <cell r="C1495" t="str">
            <v>10PDMBE042_1</v>
          </cell>
          <cell r="D1495" t="str">
            <v>E042</v>
          </cell>
          <cell r="E1495" t="str">
            <v>OPERACION Y MANTENIMIENTO DEL TRANSPORTE PUBLICO MASIVO, CONCESIONADO Y ALTERNO</v>
          </cell>
          <cell r="F1495" t="str">
            <v>Prestación del servicio de transporte en función de la demanda.</v>
          </cell>
          <cell r="G1495">
            <v>0.25</v>
          </cell>
          <cell r="H1495">
            <v>0.5</v>
          </cell>
          <cell r="I1495">
            <v>0.75</v>
          </cell>
          <cell r="J1495">
            <v>1</v>
          </cell>
          <cell r="K1495">
            <v>0.16</v>
          </cell>
        </row>
        <row r="1496">
          <cell r="B1496" t="str">
            <v>10PDMB_2</v>
          </cell>
          <cell r="C1496" t="str">
            <v>10PDMBE042_2</v>
          </cell>
          <cell r="D1496" t="str">
            <v>E042</v>
          </cell>
          <cell r="E1496" t="str">
            <v>OPERACION Y MANTENIMIENTO DEL TRANSPORTE PUBLICO MASIVO, CONCESIONADO Y ALTERNO</v>
          </cell>
          <cell r="F1496" t="str">
            <v>Supervisar carriles confinados, estaciones, terminales y patios de encierro de los corredores.</v>
          </cell>
          <cell r="G1496">
            <v>0.25</v>
          </cell>
          <cell r="H1496">
            <v>0.5</v>
          </cell>
          <cell r="I1496">
            <v>0.75</v>
          </cell>
          <cell r="J1496">
            <v>1</v>
          </cell>
          <cell r="K1496">
            <v>0.14000000000000001</v>
          </cell>
        </row>
        <row r="1497">
          <cell r="B1497" t="str">
            <v>10PDMB_3</v>
          </cell>
          <cell r="C1497" t="str">
            <v>10PDMBE042_3</v>
          </cell>
          <cell r="D1497" t="str">
            <v>E042</v>
          </cell>
          <cell r="E1497" t="str">
            <v>OPERACION Y MANTENIMIENTO DEL TRANSPORTE PUBLICO MASIVO, CONCESIONADO Y ALTERNO</v>
          </cell>
          <cell r="F1497" t="str">
            <v>Supervisar el funcionamiento de los equipos de peaje y control de acceso en estaciones y autobuses.</v>
          </cell>
          <cell r="G1497">
            <v>0.25</v>
          </cell>
          <cell r="H1497">
            <v>0.5</v>
          </cell>
          <cell r="I1497">
            <v>0.75</v>
          </cell>
          <cell r="J1497">
            <v>1</v>
          </cell>
          <cell r="K1497">
            <v>0.14000000000000001</v>
          </cell>
        </row>
        <row r="1498">
          <cell r="B1498" t="str">
            <v>10PDMB_4</v>
          </cell>
          <cell r="C1498" t="str">
            <v>10PDMBE042_4</v>
          </cell>
          <cell r="D1498" t="str">
            <v>E042</v>
          </cell>
          <cell r="E1498" t="str">
            <v>OPERACION Y MANTENIMIENTO DEL TRANSPORTE PUBLICO MASIVO, CONCESIONADO Y ALTERNO</v>
          </cell>
          <cell r="F1498" t="str">
            <v>Mantenimiento de autobuses de las empresas operadoras.</v>
          </cell>
          <cell r="G1498">
            <v>0.25</v>
          </cell>
          <cell r="H1498">
            <v>0.5</v>
          </cell>
          <cell r="I1498">
            <v>0.75</v>
          </cell>
          <cell r="J1498">
            <v>1</v>
          </cell>
          <cell r="K1498">
            <v>0.14000000000000001</v>
          </cell>
        </row>
        <row r="1499">
          <cell r="B1499" t="str">
            <v>10PDMB_5</v>
          </cell>
          <cell r="C1499" t="str">
            <v>10PDMBE042_5</v>
          </cell>
          <cell r="D1499" t="str">
            <v>E042</v>
          </cell>
          <cell r="E1499" t="str">
            <v>OPERACION Y MANTENIMIENTO DEL TRANSPORTE PUBLICO MASIVO, CONCESIONADO Y ALTERNO</v>
          </cell>
          <cell r="F1499" t="str">
            <v>Realizar proyecto de electro movilidad y contribuir a la disminución de emisiones contaminantes.</v>
          </cell>
          <cell r="G1499">
            <v>0.25</v>
          </cell>
          <cell r="H1499">
            <v>0.5</v>
          </cell>
          <cell r="I1499">
            <v>0.75</v>
          </cell>
          <cell r="J1499">
            <v>1</v>
          </cell>
          <cell r="K1499">
            <v>0.14000000000000001</v>
          </cell>
        </row>
        <row r="1500">
          <cell r="B1500" t="str">
            <v>10PDMB_6</v>
          </cell>
          <cell r="C1500" t="str">
            <v>10PDMBE042_6</v>
          </cell>
          <cell r="D1500" t="str">
            <v>E042</v>
          </cell>
          <cell r="E1500" t="str">
            <v>OPERACION Y MANTENIMIENTO DEL TRANSPORTE PUBLICO MASIVO, CONCESIONADO Y ALTERNO</v>
          </cell>
          <cell r="F1500" t="str">
            <v>Realizar estudios de transporte para la mejora de las rutas existentes y la creación de nuevos corredores.</v>
          </cell>
          <cell r="G1500">
            <v>0.25</v>
          </cell>
          <cell r="H1500">
            <v>0.5</v>
          </cell>
          <cell r="I1500">
            <v>0.75</v>
          </cell>
          <cell r="J1500">
            <v>1</v>
          </cell>
          <cell r="K1500">
            <v>0.14000000000000001</v>
          </cell>
        </row>
        <row r="1501">
          <cell r="B1501" t="str">
            <v>10PDMB_7</v>
          </cell>
          <cell r="C1501" t="str">
            <v>10PDMBE042_7</v>
          </cell>
          <cell r="D1501" t="str">
            <v>E042</v>
          </cell>
          <cell r="E1501" t="str">
            <v>OPERACION Y MANTENIMIENTO DEL TRANSPORTE PUBLICO MASIVO, CONCESIONADO Y ALTERNO</v>
          </cell>
          <cell r="F1501" t="str">
            <v>Mantenimiento de los elementos que permiten la accesibilidad e inclusión de personas con discapacidad.</v>
          </cell>
          <cell r="G1501">
            <v>0.25</v>
          </cell>
          <cell r="H1501">
            <v>0.5</v>
          </cell>
          <cell r="I1501">
            <v>0.75</v>
          </cell>
          <cell r="J1501">
            <v>1</v>
          </cell>
          <cell r="K1501">
            <v>0.14000000000000001</v>
          </cell>
        </row>
        <row r="1502">
          <cell r="B1502" t="str">
            <v>10PDMB_8</v>
          </cell>
          <cell r="C1502" t="str">
            <v>10PDMBM001_1</v>
          </cell>
          <cell r="D1502" t="str">
            <v>M001</v>
          </cell>
          <cell r="E1502" t="str">
            <v>ACTIVIDADES DE APOYO ADMINISTRATIVO</v>
          </cell>
          <cell r="F1502" t="str">
            <v>Adquisición de materiales, insumos y suministros requeridos para el desempeño de las actividades administrativas.</v>
          </cell>
          <cell r="G1502">
            <v>0.25</v>
          </cell>
          <cell r="H1502">
            <v>0.5</v>
          </cell>
          <cell r="I1502">
            <v>0.75</v>
          </cell>
          <cell r="J1502">
            <v>1</v>
          </cell>
          <cell r="K1502">
            <v>0.5</v>
          </cell>
        </row>
        <row r="1503">
          <cell r="B1503" t="str">
            <v>10PDMB_9</v>
          </cell>
          <cell r="C1503" t="str">
            <v>10PDMBM001_2</v>
          </cell>
          <cell r="D1503" t="str">
            <v>M001</v>
          </cell>
          <cell r="E1503" t="str">
            <v>ACTIVIDADES DE APOYO ADMINISTRATIVO</v>
          </cell>
          <cell r="F1503" t="str">
            <v>Pago de servicios generales, servicios profesionales, conservación y mantenimiento del inmueble, asi como servicios de difusión.</v>
          </cell>
          <cell r="G1503">
            <v>0.25</v>
          </cell>
          <cell r="H1503">
            <v>0.5</v>
          </cell>
          <cell r="I1503">
            <v>0.75</v>
          </cell>
          <cell r="J1503">
            <v>1</v>
          </cell>
          <cell r="K1503">
            <v>0.5</v>
          </cell>
        </row>
        <row r="1504">
          <cell r="B1504" t="str">
            <v>10PDMB_10</v>
          </cell>
          <cell r="C1504" t="str">
            <v>10PDMBM002_1</v>
          </cell>
          <cell r="D1504" t="str">
            <v>M002</v>
          </cell>
          <cell r="E1504" t="str">
            <v>PROVISIONES PARA CONTINGENCIAS</v>
          </cell>
          <cell r="F1504" t="str">
            <v>Entrega de apoyos compensatorios por situaciones emergentes que vulneren a los trabajadores de Metrobús.</v>
          </cell>
          <cell r="G1504">
            <v>0</v>
          </cell>
          <cell r="H1504">
            <v>0.1</v>
          </cell>
          <cell r="I1504">
            <v>0.5</v>
          </cell>
          <cell r="J1504">
            <v>1</v>
          </cell>
          <cell r="K1504">
            <v>1</v>
          </cell>
        </row>
        <row r="1505">
          <cell r="B1505" t="str">
            <v>10PDMB_11</v>
          </cell>
          <cell r="C1505" t="str">
            <v>10PDMBN001_1</v>
          </cell>
          <cell r="D1505" t="str">
            <v>N001</v>
          </cell>
          <cell r="E1505" t="str">
            <v>CUMPLIMIENTO DE LOS PROGRAMAS DE PROTECCION CIVIL</v>
          </cell>
          <cell r="F1505" t="str">
            <v>Implementar señalética, realizar simulacros, instalar Comité Interno de Protección Civil, capacitar y equipar en materia de protección civil.</v>
          </cell>
          <cell r="G1505">
            <v>0</v>
          </cell>
          <cell r="H1505">
            <v>0.25</v>
          </cell>
          <cell r="I1505">
            <v>0.5</v>
          </cell>
          <cell r="J1505">
            <v>1</v>
          </cell>
          <cell r="K1505">
            <v>1</v>
          </cell>
        </row>
        <row r="1506">
          <cell r="B1506" t="str">
            <v>10PDME_1</v>
          </cell>
          <cell r="C1506" t="str">
            <v>10PDMEE042_1</v>
          </cell>
          <cell r="D1506" t="str">
            <v>E042</v>
          </cell>
          <cell r="E1506" t="str">
            <v>OPERACION Y MANTENIMIENTO DEL TRANSPORTE PUBLICO MASIVO, CONCESIONADO Y ALTERNO</v>
          </cell>
          <cell r="F1506" t="str">
            <v>Prestación de servicio de transporte en función de la demanda.</v>
          </cell>
          <cell r="G1506">
            <v>0.22</v>
          </cell>
          <cell r="H1506">
            <v>0.46</v>
          </cell>
          <cell r="I1506">
            <v>0.72</v>
          </cell>
          <cell r="J1506">
            <v>1</v>
          </cell>
          <cell r="K1506">
            <v>0.12</v>
          </cell>
        </row>
        <row r="1507">
          <cell r="B1507" t="str">
            <v>10PDME_2</v>
          </cell>
          <cell r="C1507" t="str">
            <v>10PDMEE042_2</v>
          </cell>
          <cell r="D1507" t="str">
            <v>E042</v>
          </cell>
          <cell r="E1507" t="str">
            <v>OPERACION Y MANTENIMIENTO DEL TRANSPORTE PUBLICO MASIVO, CONCESIONADO Y ALTERNO</v>
          </cell>
          <cell r="F1507" t="str">
            <v>Mantenimiento y reparación de instalaciones electrónicas, eléctricas, mecánicas, hidráulicas, de vías de la red de servicio, pilotaje automático, mando centralizado, peaje, telecomunicaciones y la red de comunicaciones y servicios.</v>
          </cell>
          <cell r="G1507">
            <v>0.22</v>
          </cell>
          <cell r="H1507">
            <v>0.46</v>
          </cell>
          <cell r="I1507">
            <v>0.72</v>
          </cell>
          <cell r="J1507">
            <v>1</v>
          </cell>
          <cell r="K1507">
            <v>0.11</v>
          </cell>
        </row>
        <row r="1508">
          <cell r="B1508" t="str">
            <v>10PDME_3</v>
          </cell>
          <cell r="C1508" t="str">
            <v>10PDMEE042_3</v>
          </cell>
          <cell r="D1508" t="str">
            <v>E042</v>
          </cell>
          <cell r="E1508" t="str">
            <v>OPERACION Y MANTENIMIENTO DEL TRANSPORTE PUBLICO MASIVO, CONCESIONADO Y ALTERNO</v>
          </cell>
          <cell r="F1508" t="str">
            <v>Realizar mantenimiento a trenes conforme a su kilometraje de servicio, mantenimiento mayor, sistemático y cíclico.</v>
          </cell>
          <cell r="G1508">
            <v>0.22</v>
          </cell>
          <cell r="H1508">
            <v>0.46</v>
          </cell>
          <cell r="I1508">
            <v>0.72</v>
          </cell>
          <cell r="J1508">
            <v>1</v>
          </cell>
          <cell r="K1508">
            <v>0.11</v>
          </cell>
        </row>
        <row r="1509">
          <cell r="B1509" t="str">
            <v>10PDME_4</v>
          </cell>
          <cell r="C1509" t="str">
            <v>10PDMEE042_4</v>
          </cell>
          <cell r="D1509" t="str">
            <v>E042</v>
          </cell>
          <cell r="E1509" t="str">
            <v>OPERACION Y MANTENIMIENTO DEL TRANSPORTE PUBLICO MASIVO, CONCESIONADO Y ALTERNO</v>
          </cell>
          <cell r="F1509" t="str">
            <v>Proporcionar servicio de vigilancia en Líneas, instalaciones y áreas adyacentes del STC</v>
          </cell>
          <cell r="G1509">
            <v>0.22</v>
          </cell>
          <cell r="H1509">
            <v>0.46</v>
          </cell>
          <cell r="I1509">
            <v>0.72</v>
          </cell>
          <cell r="J1509">
            <v>1</v>
          </cell>
          <cell r="K1509">
            <v>0.11</v>
          </cell>
        </row>
        <row r="1510">
          <cell r="B1510" t="str">
            <v>10PDME_5</v>
          </cell>
          <cell r="C1510" t="str">
            <v>10PDMEE042_5</v>
          </cell>
          <cell r="D1510" t="str">
            <v>E042</v>
          </cell>
          <cell r="E1510" t="str">
            <v>OPERACION Y MANTENIMIENTO DEL TRANSPORTE PUBLICO MASIVO, CONCESIONADO Y ALTERNO</v>
          </cell>
          <cell r="F1510" t="str">
            <v>Modernización de trenes de diversos modelos del STC.</v>
          </cell>
          <cell r="G1510">
            <v>0.22</v>
          </cell>
          <cell r="H1510">
            <v>0.46</v>
          </cell>
          <cell r="I1510">
            <v>0.72</v>
          </cell>
          <cell r="J1510">
            <v>1</v>
          </cell>
          <cell r="K1510">
            <v>0.11</v>
          </cell>
        </row>
        <row r="1511">
          <cell r="B1511" t="str">
            <v>10PDME_6</v>
          </cell>
          <cell r="C1511" t="str">
            <v>10PDMEE042_6</v>
          </cell>
          <cell r="D1511" t="str">
            <v>E042</v>
          </cell>
          <cell r="E1511" t="str">
            <v>OPERACION Y MANTENIMIENTO DEL TRANSPORTE PUBLICO MASIVO, CONCESIONADO Y ALTERNO</v>
          </cell>
          <cell r="F1511" t="str">
            <v>Desarrollo e implementación proyectos de innovación tecnológica para el correcto funcionamiento del STC.</v>
          </cell>
          <cell r="G1511">
            <v>0.22</v>
          </cell>
          <cell r="H1511">
            <v>0.46</v>
          </cell>
          <cell r="I1511">
            <v>0.72</v>
          </cell>
          <cell r="J1511">
            <v>1</v>
          </cell>
          <cell r="K1511">
            <v>0.11</v>
          </cell>
        </row>
        <row r="1512">
          <cell r="B1512" t="str">
            <v>10PDME_7</v>
          </cell>
          <cell r="C1512" t="str">
            <v>10PDMEE042_7</v>
          </cell>
          <cell r="D1512" t="str">
            <v>E042</v>
          </cell>
          <cell r="E1512" t="str">
            <v>OPERACION Y MANTENIMIENTO DEL TRANSPORTE PUBLICO MASIVO, CONCESIONADO Y ALTERNO</v>
          </cell>
          <cell r="F1512" t="str">
            <v>Realizar el pago de indemnización de los predios que resultaron afectados por la construcción de la Línea 12.</v>
          </cell>
          <cell r="G1512">
            <v>0.22</v>
          </cell>
          <cell r="H1512">
            <v>0.46</v>
          </cell>
          <cell r="I1512">
            <v>0.72</v>
          </cell>
          <cell r="J1512">
            <v>1</v>
          </cell>
          <cell r="K1512">
            <v>0.11</v>
          </cell>
        </row>
        <row r="1513">
          <cell r="B1513" t="str">
            <v>10PDME_8</v>
          </cell>
          <cell r="C1513" t="str">
            <v>10PDMEE042_8</v>
          </cell>
          <cell r="D1513" t="str">
            <v>E042</v>
          </cell>
          <cell r="E1513" t="str">
            <v>OPERACION Y MANTENIMIENTO DEL TRANSPORTE PUBLICO MASIVO, CONCESIONADO Y ALTERNO</v>
          </cell>
          <cell r="F1513" t="str">
            <v>Continuar con la liberación del derecho de vía (pago de los derechos, trámites administrativos y legales para la integración de las carpetas y pago de afectaciones de predios) para el Proyecto Integral para la Ampliación de la Línea 12 Mixcoac-Observatorio.</v>
          </cell>
          <cell r="G1513">
            <v>0.22</v>
          </cell>
          <cell r="H1513">
            <v>0.46</v>
          </cell>
          <cell r="I1513">
            <v>0.72</v>
          </cell>
          <cell r="J1513">
            <v>1</v>
          </cell>
          <cell r="K1513">
            <v>0.11</v>
          </cell>
        </row>
        <row r="1514">
          <cell r="B1514" t="str">
            <v>10PDME_9</v>
          </cell>
          <cell r="C1514" t="str">
            <v>10PDMEE042_9</v>
          </cell>
          <cell r="D1514" t="str">
            <v>E042</v>
          </cell>
          <cell r="E1514" t="str">
            <v>OPERACION Y MANTENIMIENTO DEL TRANSPORTE PUBLICO MASIVO, CONCESIONADO Y ALTERNO</v>
          </cell>
          <cell r="F1514" t="str">
            <v>Obras para el Mantenimiento de la Infraestructura.</v>
          </cell>
          <cell r="G1514">
            <v>0.22</v>
          </cell>
          <cell r="H1514">
            <v>0.46</v>
          </cell>
          <cell r="I1514">
            <v>0.72</v>
          </cell>
          <cell r="J1514">
            <v>1</v>
          </cell>
          <cell r="K1514">
            <v>0.11</v>
          </cell>
        </row>
        <row r="1515">
          <cell r="B1515" t="str">
            <v>10PDME_10</v>
          </cell>
          <cell r="C1515" t="str">
            <v>10PDMEM001_1</v>
          </cell>
          <cell r="D1515" t="str">
            <v>M001</v>
          </cell>
          <cell r="E1515" t="str">
            <v>ACTIVIDADES DE APOYO ADMINISTRATIVO</v>
          </cell>
          <cell r="F1515" t="str">
            <v>Impresión de boleto univiaje y tarjeta de movilidad integrada para acceso al servicio de transporte.</v>
          </cell>
          <cell r="G1515">
            <v>0.25</v>
          </cell>
          <cell r="H1515">
            <v>0.5</v>
          </cell>
          <cell r="I1515">
            <v>0.75</v>
          </cell>
          <cell r="J1515">
            <v>1</v>
          </cell>
          <cell r="K1515">
            <v>0.25</v>
          </cell>
        </row>
        <row r="1516">
          <cell r="B1516" t="str">
            <v>10PDME_11</v>
          </cell>
          <cell r="C1516" t="str">
            <v>10PDMEM001_2</v>
          </cell>
          <cell r="D1516" t="str">
            <v>M001</v>
          </cell>
          <cell r="E1516" t="str">
            <v>ACTIVIDADES DE APOYO ADMINISTRATIVO</v>
          </cell>
          <cell r="F1516" t="str">
            <v>Gastos inherentes a la recaudación (traslado de valores).</v>
          </cell>
          <cell r="G1516">
            <v>0.25</v>
          </cell>
          <cell r="H1516">
            <v>0.5</v>
          </cell>
          <cell r="I1516">
            <v>0.75</v>
          </cell>
          <cell r="J1516">
            <v>1</v>
          </cell>
          <cell r="K1516">
            <v>0.25</v>
          </cell>
        </row>
        <row r="1517">
          <cell r="B1517" t="str">
            <v>10PDME_12</v>
          </cell>
          <cell r="C1517" t="str">
            <v>10PDMEM001_3</v>
          </cell>
          <cell r="D1517" t="str">
            <v>M001</v>
          </cell>
          <cell r="E1517" t="str">
            <v>ACTIVIDADES DE APOYO ADMINISTRATIVO</v>
          </cell>
          <cell r="F1517" t="str">
            <v>Servicios de atención medica a (40,000) derechohabientes del Sistema de Transporte Colectivo (15,395 trabajadores activos y el resto se constituyen con jubilados, padres, madres, hijos, esposas y/o concubinas) y aplicación de exámenes del programa médico.</v>
          </cell>
          <cell r="G1517">
            <v>0.25</v>
          </cell>
          <cell r="H1517">
            <v>0.5</v>
          </cell>
          <cell r="I1517">
            <v>0.75</v>
          </cell>
          <cell r="J1517">
            <v>1</v>
          </cell>
          <cell r="K1517">
            <v>0.25</v>
          </cell>
        </row>
        <row r="1518">
          <cell r="B1518" t="str">
            <v>10PDME_13</v>
          </cell>
          <cell r="C1518" t="str">
            <v>10PDMEM001_4</v>
          </cell>
          <cell r="D1518" t="str">
            <v>M001</v>
          </cell>
          <cell r="E1518" t="str">
            <v>ACTIVIDADES DE APOYO ADMINISTRATIVO</v>
          </cell>
          <cell r="F1518" t="str">
            <v>Proporcionar alimentación a niños inscritos al Centro de Desarrollo Infantil (CENDI)</v>
          </cell>
          <cell r="G1518">
            <v>0.25</v>
          </cell>
          <cell r="H1518">
            <v>0.5</v>
          </cell>
          <cell r="I1518">
            <v>0.75</v>
          </cell>
          <cell r="J1518">
            <v>1</v>
          </cell>
          <cell r="K1518">
            <v>0.25</v>
          </cell>
        </row>
        <row r="1519">
          <cell r="B1519" t="str">
            <v>10PDME_14</v>
          </cell>
          <cell r="C1519" t="str">
            <v>10PDMEM002_1</v>
          </cell>
          <cell r="D1519" t="str">
            <v>M002</v>
          </cell>
          <cell r="E1519" t="str">
            <v>PROVISIONES PARA CONTINGENCIAS</v>
          </cell>
          <cell r="F1519" t="str">
            <v>Entrega de apoyos compensatorios por situaciones emergentes que vulneren a los trabajadores del Sistema de Transporte Colectivo Metro.</v>
          </cell>
          <cell r="G1519">
            <v>0.25</v>
          </cell>
          <cell r="H1519">
            <v>0.5</v>
          </cell>
          <cell r="I1519">
            <v>0.75</v>
          </cell>
          <cell r="J1519">
            <v>1</v>
          </cell>
          <cell r="K1519">
            <v>1</v>
          </cell>
        </row>
        <row r="1520">
          <cell r="B1520" t="str">
            <v>10PDME_15</v>
          </cell>
          <cell r="C1520" t="str">
            <v>10PDMEN001_1</v>
          </cell>
          <cell r="D1520" t="str">
            <v>N001</v>
          </cell>
          <cell r="E1520" t="str">
            <v>CUMPLIMIENTO DE LOS PROGRAMAS DE PROTECCION CIVIL</v>
          </cell>
          <cell r="F1520" t="str">
            <v>Implementar señalética, realizar simulacros, instalar Comité Interno de Protección Civil, capacitar y equipar en materia de protección civil.</v>
          </cell>
          <cell r="G1520">
            <v>0.25</v>
          </cell>
          <cell r="H1520">
            <v>0.5</v>
          </cell>
          <cell r="I1520">
            <v>0.75</v>
          </cell>
          <cell r="J1520">
            <v>1</v>
          </cell>
          <cell r="K1520">
            <v>1</v>
          </cell>
        </row>
        <row r="1521">
          <cell r="B1521" t="str">
            <v>10PDME_16</v>
          </cell>
          <cell r="C1521" t="str">
            <v>10PDMEU039_1</v>
          </cell>
          <cell r="D1521" t="str">
            <v>U039</v>
          </cell>
          <cell r="E1521" t="str">
            <v>CONVENIOS PARA LA MODERNIZACION DE SISTEMAS DE MOVILIDAD Y TRANSPORTE</v>
          </cell>
          <cell r="F1521" t="str">
            <v>Servicios de modernización para la línea 1 del metro derivados de la asesoría técnica recibida tras la firma de Convenios.</v>
          </cell>
          <cell r="G1521">
            <v>0.25</v>
          </cell>
          <cell r="H1521">
            <v>0.5</v>
          </cell>
          <cell r="I1521">
            <v>0.75</v>
          </cell>
          <cell r="J1521">
            <v>1</v>
          </cell>
          <cell r="K1521">
            <v>1</v>
          </cell>
        </row>
        <row r="1522">
          <cell r="B1522" t="str">
            <v>10PDOR_1</v>
          </cell>
          <cell r="C1522" t="str">
            <v>10PDORG005_1</v>
          </cell>
          <cell r="D1522" t="str">
            <v>G005</v>
          </cell>
          <cell r="E1522" t="str">
            <v>REGULACION DE CORREDORES DE TRANSPORTE PUBLICO Y CENTROS DE TRANSFERENCIA MODAL</v>
          </cell>
          <cell r="F1522" t="str">
            <v>Mantenimiento preventivo y correctivo a instalaciones de los Cetra.</v>
          </cell>
          <cell r="G1522">
            <v>0.25</v>
          </cell>
          <cell r="H1522">
            <v>0.45</v>
          </cell>
          <cell r="I1522">
            <v>0.6</v>
          </cell>
          <cell r="J1522">
            <v>1</v>
          </cell>
          <cell r="K1522">
            <v>0.16</v>
          </cell>
        </row>
        <row r="1523">
          <cell r="B1523" t="str">
            <v>10PDOR_2</v>
          </cell>
          <cell r="C1523" t="str">
            <v>10PDORG005_2</v>
          </cell>
          <cell r="D1523" t="str">
            <v>G005</v>
          </cell>
          <cell r="E1523" t="str">
            <v>REGULACION DE CORREDORES DE TRANSPORTE PUBLICO Y CENTROS DE TRANSFERENCIA MODAL</v>
          </cell>
          <cell r="F1523" t="str">
            <v>Servicio de conservación, mantenimiento y limpieza a las instalaciones para correcto funcionamiento, imagen y salubridad en los Cetra.</v>
          </cell>
          <cell r="G1523">
            <v>0.25</v>
          </cell>
          <cell r="H1523">
            <v>0.45</v>
          </cell>
          <cell r="I1523">
            <v>0.6</v>
          </cell>
          <cell r="J1523">
            <v>1</v>
          </cell>
          <cell r="K1523">
            <v>0.14000000000000001</v>
          </cell>
        </row>
        <row r="1524">
          <cell r="B1524" t="str">
            <v>10PDOR_3</v>
          </cell>
          <cell r="C1524" t="str">
            <v>10PDORG005_3</v>
          </cell>
          <cell r="D1524" t="str">
            <v>G005</v>
          </cell>
          <cell r="E1524" t="str">
            <v>REGULACION DE CORREDORES DE TRANSPORTE PUBLICO Y CENTROS DE TRANSFERENCIA MODAL</v>
          </cell>
          <cell r="F1524" t="str">
            <v>Mantenimiento a 4,000 kits de video vigilancia, GPS de las unidades de transporte público y a la plataforma de monitoreo del ORT.</v>
          </cell>
          <cell r="G1524">
            <v>0.25</v>
          </cell>
          <cell r="H1524">
            <v>0.45</v>
          </cell>
          <cell r="I1524">
            <v>0.6</v>
          </cell>
          <cell r="J1524">
            <v>1</v>
          </cell>
          <cell r="K1524">
            <v>0.14000000000000001</v>
          </cell>
        </row>
        <row r="1525">
          <cell r="B1525" t="str">
            <v>10PDOR_4</v>
          </cell>
          <cell r="C1525" t="str">
            <v>10PDORG005_4</v>
          </cell>
          <cell r="D1525" t="str">
            <v>G005</v>
          </cell>
          <cell r="E1525" t="str">
            <v>REGULACION DE CORREDORES DE TRANSPORTE PUBLICO Y CENTROS DE TRANSFERENCIA MODAL</v>
          </cell>
          <cell r="F1525" t="str">
            <v>Mantenimiento a 330 validadores del proyecto de Integración del Servicio de Transporte Concesionado a la Tarjeta Única de Movilidad Integrada y del Sistema Central.</v>
          </cell>
          <cell r="G1525">
            <v>0.25</v>
          </cell>
          <cell r="H1525">
            <v>0.45</v>
          </cell>
          <cell r="I1525">
            <v>0.6</v>
          </cell>
          <cell r="J1525">
            <v>1</v>
          </cell>
          <cell r="K1525">
            <v>0.14000000000000001</v>
          </cell>
        </row>
        <row r="1526">
          <cell r="B1526" t="str">
            <v>10PDOR_5</v>
          </cell>
          <cell r="C1526" t="str">
            <v>10PDORG005_5</v>
          </cell>
          <cell r="D1526" t="str">
            <v>G005</v>
          </cell>
          <cell r="E1526" t="str">
            <v>REGULACION DE CORREDORES DE TRANSPORTE PUBLICO Y CENTROS DE TRANSFERENCIA MODAL</v>
          </cell>
          <cell r="F1526" t="str">
            <v>Instalación y mantenimiento de elementos viales, señalética, planos topográficos, fotogrametría y accesibilidad para la seguridad vial y de los usuarios.</v>
          </cell>
          <cell r="G1526">
            <v>0.25</v>
          </cell>
          <cell r="H1526">
            <v>0.45</v>
          </cell>
          <cell r="I1526">
            <v>0.6</v>
          </cell>
          <cell r="J1526">
            <v>1</v>
          </cell>
          <cell r="K1526">
            <v>0.14000000000000001</v>
          </cell>
        </row>
        <row r="1527">
          <cell r="B1527" t="str">
            <v>10PDOR_6</v>
          </cell>
          <cell r="C1527" t="str">
            <v>10PDORG005_6</v>
          </cell>
          <cell r="D1527" t="str">
            <v>G005</v>
          </cell>
          <cell r="E1527" t="str">
            <v>REGULACION DE CORREDORES DE TRANSPORTE PUBLICO Y CENTROS DE TRANSFERENCIA MODAL</v>
          </cell>
          <cell r="F1527" t="str">
            <v>Servicio para la implementación de control de accesos vehiculares a los Cetram.</v>
          </cell>
          <cell r="G1527">
            <v>0.25</v>
          </cell>
          <cell r="H1527">
            <v>0.45</v>
          </cell>
          <cell r="I1527">
            <v>0.6</v>
          </cell>
          <cell r="J1527">
            <v>1</v>
          </cell>
          <cell r="K1527">
            <v>0.14000000000000001</v>
          </cell>
        </row>
        <row r="1528">
          <cell r="B1528" t="str">
            <v>10PDOR_7</v>
          </cell>
          <cell r="C1528" t="str">
            <v>10PDORG005_7</v>
          </cell>
          <cell r="D1528" t="str">
            <v>G005</v>
          </cell>
          <cell r="E1528" t="str">
            <v>REGULACION DE CORREDORES DE TRANSPORTE PUBLICO Y CENTROS DE TRANSFERENCIA MODAL</v>
          </cell>
          <cell r="F1528" t="str">
            <v>Mantenimiento a infraestructura, equipamiento y señalética para estaciones, bases de servicio, carriles confinados y de contraflujo.</v>
          </cell>
          <cell r="G1528">
            <v>0.25</v>
          </cell>
          <cell r="H1528">
            <v>0.45</v>
          </cell>
          <cell r="I1528">
            <v>0.6</v>
          </cell>
          <cell r="J1528">
            <v>1</v>
          </cell>
          <cell r="K1528">
            <v>0.14000000000000001</v>
          </cell>
        </row>
        <row r="1529">
          <cell r="B1529" t="str">
            <v>10PDOR_8</v>
          </cell>
          <cell r="C1529" t="str">
            <v>10PDORM001_1</v>
          </cell>
          <cell r="D1529" t="str">
            <v>M001</v>
          </cell>
          <cell r="E1529" t="str">
            <v>ACTIVIDADES DE APOYO ADMINISTRATIVO</v>
          </cell>
          <cell r="F1529" t="str">
            <v>Adquisición de materiales, insumos y suministros requeridos para el desempeño de las actividades administrativas.</v>
          </cell>
          <cell r="G1529">
            <v>0.1</v>
          </cell>
          <cell r="H1529">
            <v>0.4</v>
          </cell>
          <cell r="I1529">
            <v>0.7</v>
          </cell>
          <cell r="J1529">
            <v>1</v>
          </cell>
          <cell r="K1529">
            <v>0.5</v>
          </cell>
        </row>
        <row r="1530">
          <cell r="B1530" t="str">
            <v>10PDOR_9</v>
          </cell>
          <cell r="C1530" t="str">
            <v>10PDORM001_2</v>
          </cell>
          <cell r="D1530" t="str">
            <v>M001</v>
          </cell>
          <cell r="E1530" t="str">
            <v>ACTIVIDADES DE APOYO ADMINISTRATIVO</v>
          </cell>
          <cell r="F1530" t="str">
            <v>Pago de servicios generales, servicios profesionales, conservación y mantenimiento del inmueble, asi como servicios de difusión.</v>
          </cell>
          <cell r="G1530">
            <v>0.1</v>
          </cell>
          <cell r="H1530">
            <v>0.4</v>
          </cell>
          <cell r="I1530">
            <v>0.7</v>
          </cell>
          <cell r="J1530">
            <v>1</v>
          </cell>
          <cell r="K1530">
            <v>0.5</v>
          </cell>
        </row>
        <row r="1531">
          <cell r="B1531" t="str">
            <v>10PDOR_10</v>
          </cell>
          <cell r="C1531" t="str">
            <v>10PDORM002_1</v>
          </cell>
          <cell r="D1531" t="str">
            <v>M002</v>
          </cell>
          <cell r="E1531" t="str">
            <v>PROVISIONES PARA CONTINGENCIAS</v>
          </cell>
          <cell r="F1531" t="str">
            <v>Entrega de apoyos compensatorios por situaciones emergentes que vulneren a los trabajadores del Organismo Regulador de Transporte.</v>
          </cell>
          <cell r="G1531">
            <v>0.25</v>
          </cell>
          <cell r="H1531">
            <v>0.5</v>
          </cell>
          <cell r="I1531">
            <v>0.75</v>
          </cell>
          <cell r="J1531">
            <v>1</v>
          </cell>
          <cell r="K1531">
            <v>1</v>
          </cell>
        </row>
        <row r="1532">
          <cell r="B1532" t="str">
            <v>10PDOR_11</v>
          </cell>
          <cell r="C1532" t="str">
            <v>10PDORN001_1</v>
          </cell>
          <cell r="D1532" t="str">
            <v>N001</v>
          </cell>
          <cell r="E1532" t="str">
            <v>CUMPLIMIENTO DE LOS PROGRAMAS DE PROTECCION CIVIL</v>
          </cell>
          <cell r="F1532" t="str">
            <v>Implementar señalética, realizar simulacros, instalar Comité Interno de Protección Civil, capacitar y equipar en materia de protección civil.</v>
          </cell>
          <cell r="G1532">
            <v>0</v>
          </cell>
          <cell r="H1532">
            <v>0.3</v>
          </cell>
          <cell r="I1532">
            <v>0.65</v>
          </cell>
          <cell r="J1532">
            <v>1</v>
          </cell>
          <cell r="K1532">
            <v>1</v>
          </cell>
        </row>
        <row r="1533">
          <cell r="B1533" t="str">
            <v>10PDRT_1</v>
          </cell>
          <cell r="C1533" t="str">
            <v>10PDRTE042_1</v>
          </cell>
          <cell r="D1533" t="str">
            <v>E042</v>
          </cell>
          <cell r="E1533" t="str">
            <v>OPERACION Y MANTENIMIENTO DEL TRANSPORTE PUBLICO MASIVO, CONCESIONADO Y ALTERNO</v>
          </cell>
          <cell r="F1533" t="str">
            <v>Prestación de servicio de transporte (Ordinario, expreso, especiales Programa de Transporte Escolar y Metrobús)</v>
          </cell>
          <cell r="G1533">
            <v>0.24</v>
          </cell>
          <cell r="H1533">
            <v>0.51</v>
          </cell>
          <cell r="I1533">
            <v>0.76</v>
          </cell>
          <cell r="J1533">
            <v>1</v>
          </cell>
          <cell r="K1533">
            <v>0.16</v>
          </cell>
        </row>
        <row r="1534">
          <cell r="B1534" t="str">
            <v>10PDRT_2</v>
          </cell>
          <cell r="C1534" t="str">
            <v>10PDRTE042_2</v>
          </cell>
          <cell r="D1534" t="str">
            <v>E042</v>
          </cell>
          <cell r="E1534" t="str">
            <v>OPERACION Y MANTENIMIENTO DEL TRANSPORTE PUBLICO MASIVO, CONCESIONADO Y ALTERNO</v>
          </cell>
          <cell r="F1534" t="str">
            <v>Programa de Mantenimiento Preventivo y Correctivo al total de la flota vehicular.</v>
          </cell>
          <cell r="G1534">
            <v>0.24</v>
          </cell>
          <cell r="H1534">
            <v>0.51</v>
          </cell>
          <cell r="I1534">
            <v>0.76</v>
          </cell>
          <cell r="J1534">
            <v>1</v>
          </cell>
          <cell r="K1534">
            <v>0.14000000000000001</v>
          </cell>
        </row>
        <row r="1535">
          <cell r="B1535" t="str">
            <v>10PDRT_3</v>
          </cell>
          <cell r="C1535" t="str">
            <v>10PDRTE042_3</v>
          </cell>
          <cell r="D1535" t="str">
            <v>E042</v>
          </cell>
          <cell r="E1535" t="str">
            <v>OPERACION Y MANTENIMIENTO DEL TRANSPORTE PUBLICO MASIVO, CONCESIONADO Y ALTERNO</v>
          </cell>
          <cell r="F1535" t="str">
            <v>Adquisición de 332 autobuses nuevos para su asignación a las modalidades ordinario, Expreso, servicios especiales PROTE y Metrobús. 7 grúas de arrastre y 7 estaciones de autolavado.</v>
          </cell>
          <cell r="G1535">
            <v>0.24</v>
          </cell>
          <cell r="H1535">
            <v>0.51</v>
          </cell>
          <cell r="I1535">
            <v>0.76</v>
          </cell>
          <cell r="J1535">
            <v>1</v>
          </cell>
          <cell r="K1535">
            <v>0.14000000000000001</v>
          </cell>
        </row>
        <row r="1536">
          <cell r="B1536" t="str">
            <v>10PDRT_4</v>
          </cell>
          <cell r="C1536" t="str">
            <v>10PDRTE042_4</v>
          </cell>
          <cell r="D1536" t="str">
            <v>E042</v>
          </cell>
          <cell r="E1536" t="str">
            <v>OPERACION Y MANTENIMIENTO DEL TRANSPORTE PUBLICO MASIVO, CONCESIONADO Y ALTERNO</v>
          </cell>
          <cell r="F1536" t="str">
            <v>Adquisición de equipo para mantenimiento preventivo y/o correctivo de los sistemas de control de emisiones que cumplan la normatividad Euro V y VI.</v>
          </cell>
          <cell r="G1536">
            <v>0.24</v>
          </cell>
          <cell r="H1536">
            <v>0.51</v>
          </cell>
          <cell r="I1536">
            <v>0.76</v>
          </cell>
          <cell r="J1536">
            <v>1</v>
          </cell>
          <cell r="K1536">
            <v>0.14000000000000001</v>
          </cell>
        </row>
        <row r="1537">
          <cell r="B1537" t="str">
            <v>10PDRT_5</v>
          </cell>
          <cell r="C1537" t="str">
            <v>10PDRTE042_5</v>
          </cell>
          <cell r="D1537" t="str">
            <v>E042</v>
          </cell>
          <cell r="E1537" t="str">
            <v>OPERACION Y MANTENIMIENTO DEL TRANSPORTE PUBLICO MASIVO, CONCESIONADO Y ALTERNO</v>
          </cell>
          <cell r="F1537" t="str">
            <v>Servicios de reconstrucción de partes internas del autobús.</v>
          </cell>
          <cell r="G1537">
            <v>0.24</v>
          </cell>
          <cell r="H1537">
            <v>0.51</v>
          </cell>
          <cell r="I1537">
            <v>0.76</v>
          </cell>
          <cell r="J1537">
            <v>1</v>
          </cell>
          <cell r="K1537">
            <v>0.14000000000000001</v>
          </cell>
        </row>
        <row r="1538">
          <cell r="B1538" t="str">
            <v>10PDRT_6</v>
          </cell>
          <cell r="C1538" t="str">
            <v>10PDRTE042_6</v>
          </cell>
          <cell r="D1538" t="str">
            <v>E042</v>
          </cell>
          <cell r="E1538" t="str">
            <v>OPERACION Y MANTENIMIENTO DEL TRANSPORTE PUBLICO MASIVO, CONCESIONADO Y ALTERNO</v>
          </cell>
          <cell r="F1538" t="str">
            <v>Servicio de mantenimiento preventivo y correctivo a todas estaciones de auto consumo, ubicadas en los 7 Módulos Operativos.</v>
          </cell>
          <cell r="G1538">
            <v>0.24</v>
          </cell>
          <cell r="H1538">
            <v>0.51</v>
          </cell>
          <cell r="I1538">
            <v>0.76</v>
          </cell>
          <cell r="J1538">
            <v>1</v>
          </cell>
          <cell r="K1538">
            <v>0.14000000000000001</v>
          </cell>
        </row>
        <row r="1539">
          <cell r="B1539" t="str">
            <v>10PDRT_7</v>
          </cell>
          <cell r="C1539" t="str">
            <v>10PDRTE042_7</v>
          </cell>
          <cell r="D1539" t="str">
            <v>E042</v>
          </cell>
          <cell r="E1539" t="str">
            <v>OPERACION Y MANTENIMIENTO DEL TRANSPORTE PUBLICO MASIVO, CONCESIONADO Y ALTERNO</v>
          </cell>
          <cell r="F1539" t="str">
            <v>Adquisición de equipos de validación de Tarjetas de Movilidad Integrada con su kit de instalación, de conformidad al número de autobuses que se adquieran en el ejercicio 2023.</v>
          </cell>
          <cell r="G1539">
            <v>0.24</v>
          </cell>
          <cell r="H1539">
            <v>0.51</v>
          </cell>
          <cell r="I1539">
            <v>0.76</v>
          </cell>
          <cell r="J1539">
            <v>1</v>
          </cell>
          <cell r="K1539">
            <v>0.14000000000000001</v>
          </cell>
        </row>
        <row r="1540">
          <cell r="B1540" t="str">
            <v>10PDRT_8</v>
          </cell>
          <cell r="C1540" t="str">
            <v>10PDRTM001_1</v>
          </cell>
          <cell r="D1540" t="str">
            <v>M001</v>
          </cell>
          <cell r="E1540" t="str">
            <v>ACTIVIDADES DE APOYO ADMINISTRATIVO</v>
          </cell>
          <cell r="F1540" t="str">
            <v>Capacitación al personal operativo y administrativo en materia de operación de autobuses, temas administrativos, en sensibilización del servicio, en materia de derechos humanos, asi como para actualización en conocimientos para su desempeño laboral.</v>
          </cell>
          <cell r="G1540">
            <v>0.1</v>
          </cell>
          <cell r="H1540">
            <v>0.4</v>
          </cell>
          <cell r="I1540">
            <v>0.7</v>
          </cell>
          <cell r="J1540">
            <v>1</v>
          </cell>
          <cell r="K1540">
            <v>0.125</v>
          </cell>
        </row>
        <row r="1541">
          <cell r="B1541" t="str">
            <v>10PDRT_9</v>
          </cell>
          <cell r="C1541" t="str">
            <v>10PDRTM001_2</v>
          </cell>
          <cell r="D1541" t="str">
            <v>M001</v>
          </cell>
          <cell r="E1541" t="str">
            <v>ACTIVIDADES DE APOYO ADMINISTRATIVO</v>
          </cell>
          <cell r="F1541" t="str">
            <v>Realizar las pruebas antidoping a los operadores de autobús para el otorgamiento de licencias de manejo.</v>
          </cell>
          <cell r="G1541">
            <v>0.1</v>
          </cell>
          <cell r="H1541">
            <v>0.4</v>
          </cell>
          <cell r="I1541">
            <v>0.7</v>
          </cell>
          <cell r="J1541">
            <v>1</v>
          </cell>
          <cell r="K1541">
            <v>0.125</v>
          </cell>
        </row>
        <row r="1542">
          <cell r="B1542" t="str">
            <v>10PDRT_10</v>
          </cell>
          <cell r="C1542" t="str">
            <v>10PDRTM001_3</v>
          </cell>
          <cell r="D1542" t="str">
            <v>M001</v>
          </cell>
          <cell r="E1542" t="str">
            <v>ACTIVIDADES DE APOYO ADMINISTRATIVO</v>
          </cell>
          <cell r="F1542" t="str">
            <v>Elaboración del Programa de Adquisiciones para todos los bienes y servicios.</v>
          </cell>
          <cell r="G1542">
            <v>0.1</v>
          </cell>
          <cell r="H1542">
            <v>0.4</v>
          </cell>
          <cell r="I1542">
            <v>0.7</v>
          </cell>
          <cell r="J1542">
            <v>1</v>
          </cell>
          <cell r="K1542">
            <v>0.125</v>
          </cell>
        </row>
        <row r="1543">
          <cell r="B1543" t="str">
            <v>10PDRT_11</v>
          </cell>
          <cell r="C1543" t="str">
            <v>10PDRTM001_4</v>
          </cell>
          <cell r="D1543" t="str">
            <v>M001</v>
          </cell>
          <cell r="E1543" t="str">
            <v>ACTIVIDADES DE APOYO ADMINISTRATIVO</v>
          </cell>
          <cell r="F1543" t="str">
            <v>Contratación de Servicios de Aseguramiento del equipo rodante y de responsabilidad civil, administración de pérdidas de vehículos y/o motocicletas y múltiple empresarial; asimismo contratación del seguro de vida para el personal.</v>
          </cell>
          <cell r="G1543">
            <v>0.1</v>
          </cell>
          <cell r="H1543">
            <v>0.4</v>
          </cell>
          <cell r="I1543">
            <v>0.7</v>
          </cell>
          <cell r="J1543">
            <v>1</v>
          </cell>
          <cell r="K1543">
            <v>0.125</v>
          </cell>
        </row>
        <row r="1544">
          <cell r="B1544" t="str">
            <v>10PDRT_12</v>
          </cell>
          <cell r="C1544" t="str">
            <v>10PDRTM001_5</v>
          </cell>
          <cell r="D1544" t="str">
            <v>M001</v>
          </cell>
          <cell r="E1544" t="str">
            <v>ACTIVIDADES DE APOYO ADMINISTRATIVO</v>
          </cell>
          <cell r="F1544" t="str">
            <v>Adquisición de materiales para señalización de orientación para las personas usuarias sobre el tipo de servicio, la ubicación, el ascenso o descenso; y destinos.</v>
          </cell>
          <cell r="G1544">
            <v>0.1</v>
          </cell>
          <cell r="H1544">
            <v>0.4</v>
          </cell>
          <cell r="I1544">
            <v>0.7</v>
          </cell>
          <cell r="J1544">
            <v>1</v>
          </cell>
          <cell r="K1544">
            <v>0.125</v>
          </cell>
        </row>
        <row r="1545">
          <cell r="B1545" t="str">
            <v>10PDRT_13</v>
          </cell>
          <cell r="C1545" t="str">
            <v>10PDRTM001_6</v>
          </cell>
          <cell r="D1545" t="str">
            <v>M001</v>
          </cell>
          <cell r="E1545" t="str">
            <v>ACTIVIDADES DE APOYO ADMINISTRATIVO</v>
          </cell>
          <cell r="F1545" t="str">
            <v>Adquisición o contratación de software y/o desarrollos para la Red de Transporte de Pasajeros.</v>
          </cell>
          <cell r="G1545">
            <v>0.1</v>
          </cell>
          <cell r="H1545">
            <v>0.4</v>
          </cell>
          <cell r="I1545">
            <v>0.7</v>
          </cell>
          <cell r="J1545">
            <v>1</v>
          </cell>
          <cell r="K1545">
            <v>0.125</v>
          </cell>
        </row>
        <row r="1546">
          <cell r="B1546" t="str">
            <v>10PDRT_14</v>
          </cell>
          <cell r="C1546" t="str">
            <v>10PDRTM001_7</v>
          </cell>
          <cell r="D1546" t="str">
            <v>M001</v>
          </cell>
          <cell r="E1546" t="str">
            <v>ACTIVIDADES DE APOYO ADMINISTRATIVO</v>
          </cell>
          <cell r="F1546" t="str">
            <v>Contratación de servicios en materia de TIC, energía eléctrica, agua, el arrendamiento, traslado de valores, para adquisición de sellos de seguridad, de envases de polietileno, de boletos, por arrendamiento de casetas sanitarias para los cierres de circuito y limpieza de sanitarios fijos.</v>
          </cell>
          <cell r="G1546">
            <v>0.1</v>
          </cell>
          <cell r="H1546">
            <v>0.4</v>
          </cell>
          <cell r="I1546">
            <v>0.7</v>
          </cell>
          <cell r="J1546">
            <v>1</v>
          </cell>
          <cell r="K1546">
            <v>0.125</v>
          </cell>
        </row>
        <row r="1547">
          <cell r="B1547" t="str">
            <v>10PDRT_15</v>
          </cell>
          <cell r="C1547" t="str">
            <v>10PDRTM001_8</v>
          </cell>
          <cell r="D1547" t="str">
            <v>M001</v>
          </cell>
          <cell r="E1547" t="str">
            <v>ACTIVIDADES DE APOYO ADMINISTRATIVO</v>
          </cell>
          <cell r="F1547" t="str">
            <v>Realizar el mantenimiento preventivo y correctivo a la Infraestructura a Oficinas Centrales, Módulos Operativos, Almacén Central, Centros de Reconstrucción, Centro de Moneda y a las maquinas del Centro de Moneda.</v>
          </cell>
          <cell r="G1547">
            <v>0.1</v>
          </cell>
          <cell r="H1547">
            <v>0.4</v>
          </cell>
          <cell r="I1547">
            <v>0.7</v>
          </cell>
          <cell r="J1547">
            <v>1</v>
          </cell>
          <cell r="K1547">
            <v>0.125</v>
          </cell>
        </row>
        <row r="1548">
          <cell r="B1548" t="str">
            <v>10PDRT_16</v>
          </cell>
          <cell r="C1548" t="str">
            <v>10PDRTM002_1</v>
          </cell>
          <cell r="D1548" t="str">
            <v>M002</v>
          </cell>
          <cell r="E1548" t="str">
            <v>PROVISIONES PARA CONTINGENCIAS</v>
          </cell>
          <cell r="F1548" t="str">
            <v>Entrega de apoyos compensatorios por situaciones emergentes que vulneren a los trabajadores de la Red de Transporte de Pasajeros.</v>
          </cell>
          <cell r="G1548">
            <v>0.2</v>
          </cell>
          <cell r="H1548">
            <v>0.5</v>
          </cell>
          <cell r="I1548">
            <v>0.75</v>
          </cell>
          <cell r="J1548">
            <v>1</v>
          </cell>
          <cell r="K1548">
            <v>1</v>
          </cell>
        </row>
        <row r="1549">
          <cell r="B1549" t="str">
            <v>10PDRT_17</v>
          </cell>
          <cell r="C1549" t="str">
            <v>10PDRTN001_1</v>
          </cell>
          <cell r="D1549" t="str">
            <v>N001</v>
          </cell>
          <cell r="E1549" t="str">
            <v>CUMPLIMIENTO DE LOS PROGRAMAS DE PROTECCION CIVIL</v>
          </cell>
          <cell r="F1549" t="str">
            <v>Implementar señalética, realizar simulacros, elaborar programa de protección civil interno, adquirir material para el desarrollo de actividades de los brigadistas y capacitar en materia de protección civil.</v>
          </cell>
          <cell r="G1549">
            <v>0.25</v>
          </cell>
          <cell r="H1549">
            <v>0.56000000000000005</v>
          </cell>
          <cell r="I1549">
            <v>0.84</v>
          </cell>
          <cell r="J1549">
            <v>1</v>
          </cell>
          <cell r="K1549">
            <v>1</v>
          </cell>
        </row>
        <row r="1550">
          <cell r="B1550" t="str">
            <v>10PDTE_1</v>
          </cell>
          <cell r="C1550" t="str">
            <v>10PDTEE042_1</v>
          </cell>
          <cell r="D1550" t="str">
            <v>E042</v>
          </cell>
          <cell r="E1550" t="str">
            <v>OPERACION Y MANTENIMIENTO DEL TRANSPORTE PUBLICO MASIVO, CONCESIONADO Y ALTERNO</v>
          </cell>
          <cell r="F1550" t="str">
            <v>Transportar pasajeros a través de las 10 Líneas de Trolebús, la Línea del Tren Ligero y las 2 Líneas del Cablebus.</v>
          </cell>
          <cell r="G1550">
            <v>0.25</v>
          </cell>
          <cell r="H1550">
            <v>0.5</v>
          </cell>
          <cell r="I1550">
            <v>0.75</v>
          </cell>
          <cell r="J1550">
            <v>1</v>
          </cell>
          <cell r="K1550">
            <v>0.85</v>
          </cell>
        </row>
        <row r="1551">
          <cell r="B1551" t="str">
            <v>10PDTE_2</v>
          </cell>
          <cell r="C1551" t="str">
            <v>10PDTEE042_2</v>
          </cell>
          <cell r="D1551" t="str">
            <v>E042</v>
          </cell>
          <cell r="E1551" t="str">
            <v>OPERACION Y MANTENIMIENTO DEL TRANSPORTE PUBLICO MASIVO, CONCESIONADO Y ALTERNO</v>
          </cell>
          <cell r="F1551" t="str">
            <v>Realizar mantenimiento preventivo a la flota vehicular (223,752), material rodante (100,364) e infraestructura electromecánica de tracción (1,433).</v>
          </cell>
          <cell r="G1551">
            <v>0.25</v>
          </cell>
          <cell r="H1551">
            <v>0.5</v>
          </cell>
          <cell r="I1551">
            <v>0.75</v>
          </cell>
          <cell r="J1551">
            <v>1</v>
          </cell>
          <cell r="K1551">
            <v>0.15</v>
          </cell>
        </row>
        <row r="1552">
          <cell r="B1552" t="str">
            <v>10PDTE_3</v>
          </cell>
          <cell r="C1552" t="str">
            <v>10PDTEJ001_1</v>
          </cell>
          <cell r="D1552" t="str">
            <v>J001</v>
          </cell>
          <cell r="E1552" t="str">
            <v>PAGO DE PENSIONES Y JUBILACIONES</v>
          </cell>
          <cell r="F1552" t="str">
            <v>Cubrir la nómina del personal jubilado del Servicio de Transportes Eléctricos de la Ciudad de México.</v>
          </cell>
          <cell r="G1552">
            <v>0.22</v>
          </cell>
          <cell r="H1552">
            <v>0.44</v>
          </cell>
          <cell r="I1552">
            <v>0.66</v>
          </cell>
          <cell r="J1552">
            <v>1</v>
          </cell>
          <cell r="K1552">
            <v>1</v>
          </cell>
        </row>
        <row r="1553">
          <cell r="B1553" t="str">
            <v>10PDTE_4</v>
          </cell>
          <cell r="C1553" t="str">
            <v>10PDTEM001_1</v>
          </cell>
          <cell r="D1553" t="str">
            <v>M001</v>
          </cell>
          <cell r="E1553" t="str">
            <v>ACTIVIDADES DE APOYO ADMINISTRATIVO</v>
          </cell>
          <cell r="F1553" t="str">
            <v>Pago de servicios generales y de materiales para el mantenimiento de los inmuebles.</v>
          </cell>
          <cell r="G1553">
            <v>0.15</v>
          </cell>
          <cell r="H1553">
            <v>0.5</v>
          </cell>
          <cell r="I1553">
            <v>0.85</v>
          </cell>
          <cell r="J1553">
            <v>1</v>
          </cell>
          <cell r="K1553">
            <v>1</v>
          </cell>
        </row>
        <row r="1554">
          <cell r="B1554" t="str">
            <v>10PDTE_5</v>
          </cell>
          <cell r="C1554" t="str">
            <v>10PDTEM002_1</v>
          </cell>
          <cell r="D1554" t="str">
            <v>M002</v>
          </cell>
          <cell r="E1554" t="str">
            <v>PROVISIONES PARA CONTINGENCIAS</v>
          </cell>
          <cell r="F1554" t="str">
            <v>Llevar a cabo el pago de 10 laudos en materia laboral.</v>
          </cell>
          <cell r="G1554">
            <v>0</v>
          </cell>
          <cell r="H1554">
            <v>0.2</v>
          </cell>
          <cell r="I1554">
            <v>0.6</v>
          </cell>
          <cell r="J1554">
            <v>1</v>
          </cell>
          <cell r="K1554">
            <v>1</v>
          </cell>
        </row>
        <row r="1555">
          <cell r="B1555" t="str">
            <v>10PDTE_6</v>
          </cell>
          <cell r="C1555" t="str">
            <v>10PDTEN001_1</v>
          </cell>
          <cell r="D1555" t="str">
            <v>N001</v>
          </cell>
          <cell r="E1555" t="str">
            <v>CUMPLIMIENTO DE LOS PROGRAMAS DE PROTECCION CIVIL</v>
          </cell>
          <cell r="F1555" t="str">
            <v>Capacitación y equipamiento en materia de protección civil y revalidación de los Programas Internos.</v>
          </cell>
          <cell r="G1555">
            <v>0</v>
          </cell>
          <cell r="H1555">
            <v>0.33</v>
          </cell>
          <cell r="I1555">
            <v>0.66</v>
          </cell>
          <cell r="J1555">
            <v>1</v>
          </cell>
          <cell r="K1555">
            <v>1</v>
          </cell>
        </row>
        <row r="1556">
          <cell r="B1556" t="str">
            <v>11C001_1</v>
          </cell>
          <cell r="C1556" t="str">
            <v>11C001E168_1</v>
          </cell>
          <cell r="D1556" t="str">
            <v>E168</v>
          </cell>
          <cell r="E1556" t="str">
            <v>SISTEMA PENITENCIARIO</v>
          </cell>
          <cell r="F1556" t="str">
            <v>Brindar servicios educativos, culturales y deportivos para la reinserción social</v>
          </cell>
          <cell r="G1556">
            <v>0.25</v>
          </cell>
          <cell r="H1556">
            <v>0.5</v>
          </cell>
          <cell r="I1556">
            <v>0.75</v>
          </cell>
          <cell r="J1556">
            <v>1</v>
          </cell>
          <cell r="K1556">
            <v>0.2</v>
          </cell>
        </row>
        <row r="1557">
          <cell r="B1557" t="str">
            <v>11C001_2</v>
          </cell>
          <cell r="C1557" t="str">
            <v>11C001E168_2</v>
          </cell>
          <cell r="D1557" t="str">
            <v>E168</v>
          </cell>
          <cell r="E1557" t="str">
            <v>SISTEMA PENITENCIARIO</v>
          </cell>
          <cell r="F1557" t="str">
            <v>Realización de capacitaciones para el desarrollo de competencias laborales</v>
          </cell>
          <cell r="G1557">
            <v>0.25</v>
          </cell>
          <cell r="H1557">
            <v>0.5</v>
          </cell>
          <cell r="I1557">
            <v>0.75</v>
          </cell>
          <cell r="J1557">
            <v>1</v>
          </cell>
          <cell r="K1557">
            <v>0.2</v>
          </cell>
        </row>
        <row r="1558">
          <cell r="B1558" t="str">
            <v>11C001_3</v>
          </cell>
          <cell r="C1558" t="str">
            <v>11C001E168_3</v>
          </cell>
          <cell r="D1558" t="str">
            <v>E168</v>
          </cell>
          <cell r="E1558" t="str">
            <v>SISTEMA PENITENCIARIO</v>
          </cell>
          <cell r="F1558" t="str">
            <v>Diseño e implementación de estrategias de seguridad penitenciaria</v>
          </cell>
          <cell r="G1558">
            <v>0.25</v>
          </cell>
          <cell r="H1558">
            <v>0.5</v>
          </cell>
          <cell r="I1558">
            <v>0.75</v>
          </cell>
          <cell r="J1558">
            <v>1</v>
          </cell>
          <cell r="K1558">
            <v>0.2</v>
          </cell>
        </row>
        <row r="1559">
          <cell r="B1559" t="str">
            <v>11C001_4</v>
          </cell>
          <cell r="C1559" t="str">
            <v>11C001E168_4</v>
          </cell>
          <cell r="D1559" t="str">
            <v>E168</v>
          </cell>
          <cell r="E1559" t="str">
            <v>SISTEMA PENITENCIARIO</v>
          </cell>
          <cell r="F1559" t="str">
            <v>Seguimiento y control de sentenciados con beneficio de libertad</v>
          </cell>
          <cell r="G1559">
            <v>0.25</v>
          </cell>
          <cell r="H1559">
            <v>0.5</v>
          </cell>
          <cell r="I1559">
            <v>0.75</v>
          </cell>
          <cell r="J1559">
            <v>1</v>
          </cell>
          <cell r="K1559">
            <v>0.2</v>
          </cell>
        </row>
        <row r="1560">
          <cell r="B1560" t="str">
            <v>11C001_5</v>
          </cell>
          <cell r="C1560" t="str">
            <v>11C001E168_5</v>
          </cell>
          <cell r="D1560" t="str">
            <v>E168</v>
          </cell>
          <cell r="E1560" t="str">
            <v>SISTEMA PENITENCIARIO</v>
          </cell>
          <cell r="F1560" t="str">
            <v>Mantenimiento de los centros penitenciarios</v>
          </cell>
          <cell r="G1560">
            <v>0.25</v>
          </cell>
          <cell r="H1560">
            <v>0.5</v>
          </cell>
          <cell r="I1560">
            <v>0.75</v>
          </cell>
          <cell r="J1560">
            <v>1</v>
          </cell>
          <cell r="K1560">
            <v>0.2</v>
          </cell>
        </row>
        <row r="1561">
          <cell r="B1561" t="str">
            <v>11C001_6</v>
          </cell>
          <cell r="C1561" t="str">
            <v>11C001E169_1</v>
          </cell>
          <cell r="D1561" t="str">
            <v>E169</v>
          </cell>
          <cell r="E1561" t="str">
            <v>PREVENCION DEL DELITO Y SEGURIDAD CIUDADANA</v>
          </cell>
          <cell r="F1561" t="str">
            <v>Prevención del delito en la Ciudad de México</v>
          </cell>
          <cell r="G1561">
            <v>0.25</v>
          </cell>
          <cell r="H1561">
            <v>0.5</v>
          </cell>
          <cell r="I1561">
            <v>0.74</v>
          </cell>
          <cell r="J1561">
            <v>1</v>
          </cell>
          <cell r="K1561">
            <v>0.2</v>
          </cell>
        </row>
        <row r="1562">
          <cell r="B1562" t="str">
            <v>11C001_7</v>
          </cell>
          <cell r="C1562" t="str">
            <v>11C001E169_2</v>
          </cell>
          <cell r="D1562" t="str">
            <v>E169</v>
          </cell>
          <cell r="E1562" t="str">
            <v>PREVENCION DEL DELITO Y SEGURIDAD CIUDADANA</v>
          </cell>
          <cell r="F1562" t="str">
            <v>Desempeñar labores de inteligencia policial</v>
          </cell>
          <cell r="G1562">
            <v>0.25</v>
          </cell>
          <cell r="H1562">
            <v>0.5</v>
          </cell>
          <cell r="I1562">
            <v>0.74</v>
          </cell>
          <cell r="J1562">
            <v>1</v>
          </cell>
          <cell r="K1562">
            <v>0.2</v>
          </cell>
        </row>
        <row r="1563">
          <cell r="B1563" t="str">
            <v>11C001_8</v>
          </cell>
          <cell r="C1563" t="str">
            <v>11C001E169_3</v>
          </cell>
          <cell r="D1563" t="str">
            <v>E169</v>
          </cell>
          <cell r="E1563" t="str">
            <v>PREVENCION DEL DELITO Y SEGURIDAD CIUDADANA</v>
          </cell>
          <cell r="F1563" t="str">
            <v>Prevención de la violencia</v>
          </cell>
          <cell r="G1563">
            <v>0.25</v>
          </cell>
          <cell r="H1563">
            <v>0.5</v>
          </cell>
          <cell r="I1563">
            <v>0.74</v>
          </cell>
          <cell r="J1563">
            <v>1</v>
          </cell>
          <cell r="K1563">
            <v>0.1</v>
          </cell>
        </row>
        <row r="1564">
          <cell r="B1564" t="str">
            <v>11C001_9</v>
          </cell>
          <cell r="C1564" t="str">
            <v>11C001E169_4</v>
          </cell>
          <cell r="D1564" t="str">
            <v>E169</v>
          </cell>
          <cell r="E1564" t="str">
            <v>PREVENCION DEL DELITO Y SEGURIDAD CIUDADANA</v>
          </cell>
          <cell r="F1564" t="str">
            <v>Participación ciudadana</v>
          </cell>
          <cell r="G1564">
            <v>0.25</v>
          </cell>
          <cell r="H1564">
            <v>0.5</v>
          </cell>
          <cell r="I1564">
            <v>0.74</v>
          </cell>
          <cell r="J1564">
            <v>1</v>
          </cell>
          <cell r="K1564">
            <v>0.1</v>
          </cell>
        </row>
        <row r="1565">
          <cell r="B1565" t="str">
            <v>11C001_10</v>
          </cell>
          <cell r="C1565" t="str">
            <v>11C001E169_5</v>
          </cell>
          <cell r="D1565" t="str">
            <v>E169</v>
          </cell>
          <cell r="E1565" t="str">
            <v>PREVENCION DEL DELITO Y SEGURIDAD CIUDADANA</v>
          </cell>
          <cell r="F1565" t="str">
            <v>Atención ciudadana de primer contacto</v>
          </cell>
          <cell r="G1565">
            <v>0.25</v>
          </cell>
          <cell r="H1565">
            <v>0.5</v>
          </cell>
          <cell r="I1565">
            <v>0.74</v>
          </cell>
          <cell r="J1565">
            <v>1</v>
          </cell>
          <cell r="K1565">
            <v>0.15</v>
          </cell>
        </row>
        <row r="1566">
          <cell r="B1566" t="str">
            <v>11C001_11</v>
          </cell>
          <cell r="C1566" t="str">
            <v>11C001E169_6</v>
          </cell>
          <cell r="D1566" t="str">
            <v>E169</v>
          </cell>
          <cell r="E1566" t="str">
            <v>PREVENCION DEL DELITO Y SEGURIDAD CIUDADANA</v>
          </cell>
          <cell r="F1566" t="str">
            <v>Realizar acciones para el control de tránsito y agilización vial</v>
          </cell>
          <cell r="G1566">
            <v>0.25</v>
          </cell>
          <cell r="H1566">
            <v>0.5</v>
          </cell>
          <cell r="I1566">
            <v>0.74</v>
          </cell>
          <cell r="J1566">
            <v>1</v>
          </cell>
          <cell r="K1566">
            <v>0.15</v>
          </cell>
        </row>
        <row r="1567">
          <cell r="B1567" t="str">
            <v>11C001_12</v>
          </cell>
          <cell r="C1567" t="str">
            <v>11C001E169_7</v>
          </cell>
          <cell r="D1567" t="str">
            <v>E169</v>
          </cell>
          <cell r="E1567" t="str">
            <v>PREVENCION DEL DELITO Y SEGURIDAD CIUDADANA</v>
          </cell>
          <cell r="F1567" t="str">
            <v>Ejecutar acciones para el desarrollo de elementos de los cuerpos de seguridad ciudadana</v>
          </cell>
          <cell r="G1567">
            <v>0.25</v>
          </cell>
          <cell r="H1567">
            <v>0.5</v>
          </cell>
          <cell r="I1567">
            <v>0.74</v>
          </cell>
          <cell r="J1567">
            <v>1</v>
          </cell>
          <cell r="K1567">
            <v>0.1</v>
          </cell>
        </row>
        <row r="1568">
          <cell r="B1568" t="str">
            <v>11C001_13</v>
          </cell>
          <cell r="C1568" t="str">
            <v>11C001E194_1</v>
          </cell>
          <cell r="D1568" t="str">
            <v>E194</v>
          </cell>
          <cell r="E1568" t="str">
            <v>ATENCION A PERSONAS SUJETAS AL SISTEMA INTEGRAL DE JUSTICIA PARA ADOLESCENTES</v>
          </cell>
          <cell r="F1568" t="str">
            <v>Servicios de capacitaciones socio laborales, educativas, culturales y deportivas para la reinserción social</v>
          </cell>
          <cell r="G1568">
            <v>0.27</v>
          </cell>
          <cell r="H1568">
            <v>0.51</v>
          </cell>
          <cell r="I1568">
            <v>0.75</v>
          </cell>
          <cell r="J1568">
            <v>1</v>
          </cell>
          <cell r="K1568">
            <v>0.5</v>
          </cell>
        </row>
        <row r="1569">
          <cell r="B1569" t="str">
            <v>11C001_14</v>
          </cell>
          <cell r="C1569" t="str">
            <v>11C001E194_2</v>
          </cell>
          <cell r="D1569" t="str">
            <v>E194</v>
          </cell>
          <cell r="E1569" t="str">
            <v>ATENCION A PERSONAS SUJETAS AL SISTEMA INTEGRAL DE JUSTICIA PARA ADOLESCENTES</v>
          </cell>
          <cell r="F1569" t="str">
            <v>Mantenimientos de centros especializados para adolescentes</v>
          </cell>
          <cell r="G1569">
            <v>0.27</v>
          </cell>
          <cell r="H1569">
            <v>0.51</v>
          </cell>
          <cell r="I1569">
            <v>0.75</v>
          </cell>
          <cell r="J1569">
            <v>1</v>
          </cell>
          <cell r="K1569">
            <v>0.5</v>
          </cell>
        </row>
        <row r="1570">
          <cell r="B1570" t="str">
            <v>11C001_15</v>
          </cell>
          <cell r="C1570" t="str">
            <v>11C001K019_1</v>
          </cell>
          <cell r="D1570" t="str">
            <v>K019</v>
          </cell>
          <cell r="E1570" t="str">
            <v>CONSTRUCCION, MANTENIMIENTO Y OPERACION DE LA INFRAESTRUCTURA DEL SISTEMA PENITENCIARIO</v>
          </cell>
          <cell r="F1570" t="str">
            <v>Conservación y funcionamiento de los CEVASEP I y II</v>
          </cell>
          <cell r="G1570">
            <v>0.25</v>
          </cell>
          <cell r="H1570">
            <v>0.5</v>
          </cell>
          <cell r="I1570">
            <v>0.75</v>
          </cell>
          <cell r="J1570">
            <v>1</v>
          </cell>
          <cell r="K1570">
            <v>1</v>
          </cell>
        </row>
        <row r="1571">
          <cell r="B1571" t="str">
            <v>11C001_16</v>
          </cell>
          <cell r="C1571" t="str">
            <v>11C001M001_1</v>
          </cell>
          <cell r="D1571" t="str">
            <v>M001</v>
          </cell>
          <cell r="E1571" t="str">
            <v>ACTIVIDADES DE APOYO ADMINISTRATIVO</v>
          </cell>
          <cell r="F1571" t="str">
            <v>Mantenimiento, abastecimientos y servicios generales</v>
          </cell>
          <cell r="G1571">
            <v>0.03</v>
          </cell>
          <cell r="H1571">
            <v>0.5</v>
          </cell>
          <cell r="I1571">
            <v>0.54</v>
          </cell>
          <cell r="J1571">
            <v>1</v>
          </cell>
          <cell r="K1571">
            <v>0.5</v>
          </cell>
        </row>
        <row r="1572">
          <cell r="B1572" t="str">
            <v>11C001_17</v>
          </cell>
          <cell r="C1572" t="str">
            <v>11C001M001_2</v>
          </cell>
          <cell r="D1572" t="str">
            <v>M001</v>
          </cell>
          <cell r="E1572" t="str">
            <v>ACTIVIDADES DE APOYO ADMINISTRATIVO</v>
          </cell>
          <cell r="F1572" t="str">
            <v>Capacitación de personal</v>
          </cell>
          <cell r="G1572">
            <v>0.03</v>
          </cell>
          <cell r="H1572">
            <v>0.5</v>
          </cell>
          <cell r="I1572">
            <v>0.54</v>
          </cell>
          <cell r="J1572">
            <v>1</v>
          </cell>
          <cell r="K1572">
            <v>0.5</v>
          </cell>
        </row>
        <row r="1573">
          <cell r="B1573" t="str">
            <v>11C001_18</v>
          </cell>
          <cell r="C1573" t="str">
            <v>11C001M002_1</v>
          </cell>
          <cell r="D1573" t="str">
            <v>M002</v>
          </cell>
          <cell r="E1573" t="str">
            <v>PROVISIONES PARA CONTINGENCIAS</v>
          </cell>
          <cell r="F1573" t="str">
            <v>Sentencias de órganos jurisdiccionales</v>
          </cell>
          <cell r="G1573">
            <v>0.1</v>
          </cell>
          <cell r="H1573">
            <v>0.3</v>
          </cell>
          <cell r="I1573">
            <v>0.5</v>
          </cell>
          <cell r="J1573">
            <v>1</v>
          </cell>
          <cell r="K1573">
            <v>1</v>
          </cell>
        </row>
        <row r="1574">
          <cell r="B1574" t="str">
            <v>11C001_19</v>
          </cell>
          <cell r="C1574" t="str">
            <v>11C001N001_1</v>
          </cell>
          <cell r="D1574" t="str">
            <v>N001</v>
          </cell>
          <cell r="E1574" t="str">
            <v>CUMPLIMIENTO DE LOS PROGRAMAS DE PROTECCION CIVIL</v>
          </cell>
          <cell r="F1574" t="str">
            <v>Capacitaciones en materia de Protección Civil</v>
          </cell>
          <cell r="G1574">
            <v>0.23</v>
          </cell>
          <cell r="H1574">
            <v>0.5</v>
          </cell>
          <cell r="I1574">
            <v>0.75</v>
          </cell>
          <cell r="J1574">
            <v>1</v>
          </cell>
          <cell r="K1574">
            <v>0.35</v>
          </cell>
        </row>
        <row r="1575">
          <cell r="B1575" t="str">
            <v>11C001_20</v>
          </cell>
          <cell r="C1575" t="str">
            <v>11C001N001_2</v>
          </cell>
          <cell r="D1575" t="str">
            <v>N001</v>
          </cell>
          <cell r="E1575" t="str">
            <v>CUMPLIMIENTO DE LOS PROGRAMAS DE PROTECCION CIVIL</v>
          </cell>
          <cell r="F1575" t="str">
            <v>Apoyo de operaciones de auxilio por parte de la policía metropolitana.</v>
          </cell>
          <cell r="G1575">
            <v>0.23</v>
          </cell>
          <cell r="H1575">
            <v>0.5</v>
          </cell>
          <cell r="I1575">
            <v>0.75</v>
          </cell>
          <cell r="J1575">
            <v>1</v>
          </cell>
          <cell r="K1575">
            <v>0.35</v>
          </cell>
        </row>
        <row r="1576">
          <cell r="B1576" t="str">
            <v>11C001_21</v>
          </cell>
          <cell r="C1576" t="str">
            <v>11C001N001_3</v>
          </cell>
          <cell r="D1576" t="str">
            <v>N001</v>
          </cell>
          <cell r="E1576" t="str">
            <v>CUMPLIMIENTO DE LOS PROGRAMAS DE PROTECCION CIVIL</v>
          </cell>
          <cell r="F1576" t="str">
            <v>Acciones del Escuadrón de Rescate y Urgencias Medicas</v>
          </cell>
          <cell r="G1576">
            <v>0.23</v>
          </cell>
          <cell r="H1576">
            <v>0.5</v>
          </cell>
          <cell r="I1576">
            <v>0.75</v>
          </cell>
          <cell r="J1576">
            <v>1</v>
          </cell>
          <cell r="K1576">
            <v>0.3</v>
          </cell>
        </row>
        <row r="1577">
          <cell r="B1577" t="str">
            <v>11C001_22</v>
          </cell>
          <cell r="C1577" t="str">
            <v>11C001U047_1</v>
          </cell>
          <cell r="D1577" t="str">
            <v>U047</v>
          </cell>
          <cell r="E1577" t="str">
            <v>ACCIONES DEL CONCEJO CIUDADANO PARA LA SEGURIDAD Y JUSTICIA</v>
          </cell>
          <cell r="F1577" t="str">
            <v>Entregar los apoyos al Consejo Ciudadano de Seguridad y Justicia</v>
          </cell>
          <cell r="G1577">
            <v>0.17</v>
          </cell>
          <cell r="H1577">
            <v>0.5</v>
          </cell>
          <cell r="I1577">
            <v>0.67</v>
          </cell>
          <cell r="J1577">
            <v>1</v>
          </cell>
          <cell r="K1577">
            <v>1</v>
          </cell>
        </row>
        <row r="1578">
          <cell r="B1578" t="str">
            <v>11CD01_1</v>
          </cell>
          <cell r="C1578" t="str">
            <v>11CD01E026_1</v>
          </cell>
          <cell r="D1578" t="str">
            <v>E026</v>
          </cell>
          <cell r="E1578" t="str">
            <v>FORMACION DE ASPIRANTES A POLICIAS</v>
          </cell>
          <cell r="F1578" t="str">
            <v>Impartición del curso de formación Inicial a futuros policías</v>
          </cell>
          <cell r="G1578">
            <v>0.15</v>
          </cell>
          <cell r="H1578">
            <v>0.3</v>
          </cell>
          <cell r="I1578">
            <v>0.7</v>
          </cell>
          <cell r="J1578">
            <v>1</v>
          </cell>
          <cell r="K1578">
            <v>1</v>
          </cell>
        </row>
        <row r="1579">
          <cell r="B1579" t="str">
            <v>11CD01_2</v>
          </cell>
          <cell r="C1579" t="str">
            <v>11CD01E170_1</v>
          </cell>
          <cell r="D1579" t="str">
            <v>E170</v>
          </cell>
          <cell r="E1579" t="str">
            <v>PROFESIONALIZACION POLICIAL</v>
          </cell>
          <cell r="F1579" t="str">
            <v>Capacitación en temas de Actualización y Especialización Técnica a la Policía Preventiva de la Ciudad de México</v>
          </cell>
          <cell r="G1579">
            <v>0.2</v>
          </cell>
          <cell r="H1579">
            <v>0.5</v>
          </cell>
          <cell r="I1579">
            <v>0.8</v>
          </cell>
          <cell r="J1579">
            <v>1</v>
          </cell>
          <cell r="K1579">
            <v>0.5</v>
          </cell>
        </row>
        <row r="1580">
          <cell r="B1580" t="str">
            <v>11CD01_3</v>
          </cell>
          <cell r="C1580" t="str">
            <v>11CD01E170_2</v>
          </cell>
          <cell r="D1580" t="str">
            <v>E170</v>
          </cell>
          <cell r="E1580" t="str">
            <v>PROFESIONALIZACION POLICIAL</v>
          </cell>
          <cell r="F1580" t="str">
            <v>Impartición de Programas de Especialización Profesional para la Policía Preventiva de la Ciudad de México</v>
          </cell>
          <cell r="G1580">
            <v>0.2</v>
          </cell>
          <cell r="H1580">
            <v>0.5</v>
          </cell>
          <cell r="I1580">
            <v>0.8</v>
          </cell>
          <cell r="J1580">
            <v>1</v>
          </cell>
          <cell r="K1580">
            <v>0.5</v>
          </cell>
        </row>
        <row r="1581">
          <cell r="B1581" t="str">
            <v>11CD01_4</v>
          </cell>
          <cell r="C1581" t="str">
            <v>11CD01M001_1</v>
          </cell>
          <cell r="D1581" t="str">
            <v>M001</v>
          </cell>
          <cell r="E1581" t="str">
            <v>ACTIVIDADES DE APOYO ADMINISTRATIVO</v>
          </cell>
          <cell r="F1581" t="str">
            <v>Adquisición de materiales, insumos y suministros requeridos para el desempeño de las actividades administrativas.</v>
          </cell>
          <cell r="G1581">
            <v>0.25</v>
          </cell>
          <cell r="H1581">
            <v>0.5</v>
          </cell>
          <cell r="I1581">
            <v>0.75</v>
          </cell>
          <cell r="J1581">
            <v>1</v>
          </cell>
          <cell r="K1581">
            <v>0.5</v>
          </cell>
        </row>
        <row r="1582">
          <cell r="B1582" t="str">
            <v>11CD01_5</v>
          </cell>
          <cell r="C1582" t="str">
            <v>11CD01M001_2</v>
          </cell>
          <cell r="D1582" t="str">
            <v>M001</v>
          </cell>
          <cell r="E1582" t="str">
            <v>ACTIVIDADES DE APOYO ADMINISTRATIVO</v>
          </cell>
          <cell r="F1582" t="str">
            <v>Pago de servicios generales, servicios profesionales, conservación y mantenimiento del inmueble, asi como servicios de difusión.</v>
          </cell>
          <cell r="G1582">
            <v>0.25</v>
          </cell>
          <cell r="H1582">
            <v>0.5</v>
          </cell>
          <cell r="I1582">
            <v>0.75</v>
          </cell>
          <cell r="J1582">
            <v>1</v>
          </cell>
          <cell r="K1582">
            <v>0.5</v>
          </cell>
        </row>
        <row r="1583">
          <cell r="B1583" t="str">
            <v>11CD01_6</v>
          </cell>
          <cell r="C1583" t="str">
            <v>11CD01M002_1</v>
          </cell>
          <cell r="D1583" t="str">
            <v>M002</v>
          </cell>
          <cell r="E1583" t="str">
            <v>PROVISIONES PARA CONTINGENCIAS</v>
          </cell>
          <cell r="F1583" t="str">
            <v>Dar cumplimiento al pago de laudos.</v>
          </cell>
          <cell r="G1583">
            <v>0.25</v>
          </cell>
          <cell r="H1583">
            <v>0.5</v>
          </cell>
          <cell r="I1583">
            <v>0.75</v>
          </cell>
          <cell r="J1583">
            <v>1</v>
          </cell>
          <cell r="K1583">
            <v>1</v>
          </cell>
        </row>
        <row r="1584">
          <cell r="B1584" t="str">
            <v>11CD01_7</v>
          </cell>
          <cell r="C1584" t="str">
            <v>11CD01N001_1</v>
          </cell>
          <cell r="D1584" t="str">
            <v>N001</v>
          </cell>
          <cell r="E1584" t="str">
            <v>CUMPLIMIENTO DE LOS PROGRAMAS DE PROTECCION CIVIL</v>
          </cell>
          <cell r="F1584" t="str">
            <v>Implementar señalética, realizar simulacros y capacitar en materia de protección civil a las personas servidoras públicas de la Universidad de la Policía.</v>
          </cell>
          <cell r="G1584">
            <v>0.25</v>
          </cell>
          <cell r="H1584">
            <v>0.5</v>
          </cell>
          <cell r="I1584">
            <v>0.876</v>
          </cell>
          <cell r="J1584">
            <v>1</v>
          </cell>
          <cell r="K1584">
            <v>1</v>
          </cell>
        </row>
        <row r="1585">
          <cell r="B1585" t="str">
            <v>11CD01_8</v>
          </cell>
          <cell r="C1585" t="str">
            <v>11CD01U040_1</v>
          </cell>
          <cell r="D1585" t="str">
            <v>U040</v>
          </cell>
          <cell r="E1585" t="str">
            <v>APOYOS PARA LA FORMACION POLICIAL</v>
          </cell>
          <cell r="F1585" t="str">
            <v>Entrega de apoyos económicos a los Aspirantes a nuevos Policías</v>
          </cell>
          <cell r="G1585">
            <v>0.15</v>
          </cell>
          <cell r="H1585">
            <v>0.3</v>
          </cell>
          <cell r="I1585">
            <v>0.7</v>
          </cell>
          <cell r="J1585">
            <v>1</v>
          </cell>
          <cell r="K1585">
            <v>1</v>
          </cell>
        </row>
        <row r="1586">
          <cell r="B1586" t="str">
            <v>11CD02_1</v>
          </cell>
          <cell r="C1586" t="str">
            <v>11CD02E026_1</v>
          </cell>
          <cell r="D1586" t="str">
            <v>E026</v>
          </cell>
          <cell r="E1586" t="str">
            <v>FORMACION DE ASPIRANTES A POLICIAS</v>
          </cell>
          <cell r="F1586" t="str">
            <v>Curso de formación Inicial a futuros policías</v>
          </cell>
          <cell r="G1586">
            <v>0.2</v>
          </cell>
          <cell r="H1586">
            <v>0.4</v>
          </cell>
          <cell r="I1586">
            <v>0.6</v>
          </cell>
          <cell r="J1586">
            <v>0.9</v>
          </cell>
          <cell r="K1586">
            <v>1</v>
          </cell>
        </row>
        <row r="1587">
          <cell r="B1587" t="str">
            <v>11CD02_2</v>
          </cell>
          <cell r="C1587" t="str">
            <v>11CD02E169_1</v>
          </cell>
          <cell r="D1587" t="str">
            <v>E169</v>
          </cell>
          <cell r="E1587" t="str">
            <v>PREVENCION DEL DELITO Y SEGURIDAD CIUDADANA</v>
          </cell>
          <cell r="F1587" t="str">
            <v>Otorgar servicios de seguridad a quien asi lo requiera por medio de cuerpos de seguridad.</v>
          </cell>
          <cell r="G1587">
            <v>0.25</v>
          </cell>
          <cell r="H1587">
            <v>0.5</v>
          </cell>
          <cell r="I1587">
            <v>0.75</v>
          </cell>
          <cell r="J1587">
            <v>1</v>
          </cell>
          <cell r="K1587">
            <v>0.95</v>
          </cell>
        </row>
        <row r="1588">
          <cell r="B1588" t="str">
            <v>11CD02_3</v>
          </cell>
          <cell r="C1588" t="str">
            <v>11CD02E169_2</v>
          </cell>
          <cell r="D1588" t="str">
            <v>E169</v>
          </cell>
          <cell r="E1588" t="str">
            <v>PREVENCION DEL DELITO Y SEGURIDAD CIUDADANA</v>
          </cell>
          <cell r="F1588" t="str">
            <v>Remisiones al Juzgado cívico y Ministerio público.</v>
          </cell>
          <cell r="G1588">
            <v>0.25</v>
          </cell>
          <cell r="H1588">
            <v>0.5</v>
          </cell>
          <cell r="I1588">
            <v>0.75</v>
          </cell>
          <cell r="J1588">
            <v>1</v>
          </cell>
          <cell r="K1588">
            <v>0.05</v>
          </cell>
        </row>
        <row r="1589">
          <cell r="B1589" t="str">
            <v>11CD02_4</v>
          </cell>
          <cell r="C1589" t="str">
            <v>11CD02M001_1</v>
          </cell>
          <cell r="D1589" t="str">
            <v>M001</v>
          </cell>
          <cell r="E1589" t="str">
            <v>ACTIVIDADES DE APOYO ADMINISTRATIVO</v>
          </cell>
          <cell r="F1589" t="str">
            <v>Realizar acciones para proveer los recursos administrativos y operativos necesarios.</v>
          </cell>
          <cell r="G1589">
            <v>0.22</v>
          </cell>
          <cell r="H1589">
            <v>0.44</v>
          </cell>
          <cell r="I1589">
            <v>0.66</v>
          </cell>
          <cell r="J1589">
            <v>1</v>
          </cell>
          <cell r="K1589">
            <v>1</v>
          </cell>
        </row>
        <row r="1590">
          <cell r="B1590" t="str">
            <v>11CD02_5</v>
          </cell>
          <cell r="C1590" t="str">
            <v>11CD02M002_1</v>
          </cell>
          <cell r="D1590" t="str">
            <v>M002</v>
          </cell>
          <cell r="E1590" t="str">
            <v>PROVISIONES PARA CONTINGENCIAS</v>
          </cell>
          <cell r="F1590" t="str">
            <v>Dar cumplimiento a los laudos emitidos por la Junta de Conciliación y Arbitraje.</v>
          </cell>
          <cell r="G1590">
            <v>0</v>
          </cell>
          <cell r="H1590">
            <v>0.43</v>
          </cell>
          <cell r="I1590">
            <v>0.57999999999999996</v>
          </cell>
          <cell r="J1590">
            <v>0.91</v>
          </cell>
          <cell r="K1590">
            <v>1</v>
          </cell>
        </row>
        <row r="1591">
          <cell r="B1591" t="str">
            <v>11CD02_6</v>
          </cell>
          <cell r="C1591" t="str">
            <v>11CD02N001_1</v>
          </cell>
          <cell r="D1591" t="str">
            <v>N001</v>
          </cell>
          <cell r="E1591" t="str">
            <v>CUMPLIMIENTO DE LOS PROGRAMAS DE PROTECCION CIVIL</v>
          </cell>
          <cell r="F1591" t="str">
            <v>Implementar señalética, realizar simulacros y capacitar en materia de protección civil a las personas servidoras públicas de la Policía Auxiliar</v>
          </cell>
          <cell r="G1591">
            <v>0.04</v>
          </cell>
          <cell r="H1591">
            <v>0.06</v>
          </cell>
          <cell r="I1591">
            <v>0.08</v>
          </cell>
          <cell r="J1591">
            <v>0.12</v>
          </cell>
          <cell r="K1591">
            <v>1</v>
          </cell>
        </row>
        <row r="1592">
          <cell r="B1592" t="str">
            <v>11CD03_1</v>
          </cell>
          <cell r="C1592" t="str">
            <v>11CD03E169_1</v>
          </cell>
          <cell r="D1592" t="str">
            <v>E169</v>
          </cell>
          <cell r="E1592" t="str">
            <v>PREVENCION DEL DELITO Y SEGURIDAD CIUDADANA</v>
          </cell>
          <cell r="F1592" t="str">
            <v>Otorgamiento de servicios de protección, seguridad y vigilancia a empresas públicas federales, locales y privadas.</v>
          </cell>
          <cell r="G1592">
            <v>0.25</v>
          </cell>
          <cell r="H1592">
            <v>0.5</v>
          </cell>
          <cell r="I1592">
            <v>0.75</v>
          </cell>
          <cell r="J1592">
            <v>1</v>
          </cell>
          <cell r="K1592">
            <v>1</v>
          </cell>
        </row>
        <row r="1593">
          <cell r="B1593" t="str">
            <v>11CD03_2</v>
          </cell>
          <cell r="C1593" t="str">
            <v>11CD03M001_1</v>
          </cell>
          <cell r="D1593" t="str">
            <v>M001</v>
          </cell>
          <cell r="E1593" t="str">
            <v>ACTIVIDADES DE APOYO ADMINISTRATIVO</v>
          </cell>
          <cell r="F1593" t="str">
            <v>Adquisición de materiales, insumos y suministros requeridos para el desempeño de las actividades administrativas.</v>
          </cell>
          <cell r="G1593">
            <v>0.25</v>
          </cell>
          <cell r="H1593">
            <v>0.5</v>
          </cell>
          <cell r="I1593">
            <v>0.75</v>
          </cell>
          <cell r="J1593">
            <v>1</v>
          </cell>
          <cell r="K1593">
            <v>0.5</v>
          </cell>
        </row>
        <row r="1594">
          <cell r="B1594" t="str">
            <v>11CD03_3</v>
          </cell>
          <cell r="C1594" t="str">
            <v>11CD03M001_2</v>
          </cell>
          <cell r="D1594" t="str">
            <v>M001</v>
          </cell>
          <cell r="E1594" t="str">
            <v>ACTIVIDADES DE APOYO ADMINISTRATIVO</v>
          </cell>
          <cell r="F1594" t="str">
            <v>Pago de servicios generales, servicios profesionales, conservación y mantenimiento del inmueble, asi como servicios de difusión.</v>
          </cell>
          <cell r="G1594">
            <v>0.25</v>
          </cell>
          <cell r="H1594">
            <v>0.5</v>
          </cell>
          <cell r="I1594">
            <v>0.75</v>
          </cell>
          <cell r="J1594">
            <v>1</v>
          </cell>
          <cell r="K1594">
            <v>0.5</v>
          </cell>
        </row>
        <row r="1595">
          <cell r="B1595" t="str">
            <v>11CD03_4</v>
          </cell>
          <cell r="C1595" t="str">
            <v>11CD03M002_1</v>
          </cell>
          <cell r="D1595" t="str">
            <v>M002</v>
          </cell>
          <cell r="E1595" t="str">
            <v>PROVISIONES PARA CONTINGENCIAS</v>
          </cell>
          <cell r="F1595" t="str">
            <v>Llevar a cabo la ejecución de los laudos que se presenten en el año</v>
          </cell>
          <cell r="G1595">
            <v>0.25</v>
          </cell>
          <cell r="H1595">
            <v>0.5</v>
          </cell>
          <cell r="I1595">
            <v>0.75</v>
          </cell>
          <cell r="J1595">
            <v>1</v>
          </cell>
          <cell r="K1595">
            <v>1</v>
          </cell>
        </row>
        <row r="1596">
          <cell r="B1596" t="str">
            <v>11CD03_5</v>
          </cell>
          <cell r="C1596" t="str">
            <v>11CD03N001_1</v>
          </cell>
          <cell r="D1596" t="str">
            <v>N001</v>
          </cell>
          <cell r="E1596" t="str">
            <v>CUMPLIMIENTO DE LOS PROGRAMAS DE PROTECCION CIVIL</v>
          </cell>
          <cell r="F1596" t="str">
            <v>Implementar señalética, realizar simulacros y capacitar en materia de protección civil a las personas servidoras públicas de la PBI</v>
          </cell>
          <cell r="G1596">
            <v>0.25</v>
          </cell>
          <cell r="H1596">
            <v>0.5</v>
          </cell>
          <cell r="I1596">
            <v>0.75</v>
          </cell>
          <cell r="J1596">
            <v>1</v>
          </cell>
          <cell r="K1596">
            <v>1</v>
          </cell>
        </row>
        <row r="1597">
          <cell r="B1597" t="str">
            <v>13C001_1</v>
          </cell>
          <cell r="C1597" t="str">
            <v>13C001M001_1</v>
          </cell>
          <cell r="D1597" t="str">
            <v>M001</v>
          </cell>
          <cell r="E1597" t="str">
            <v>ACTIVIDADES DE APOYO ADMINISTRATIVO</v>
          </cell>
          <cell r="F1597" t="str">
            <v>Adquisición de materiales, insumos y suministros requeridos para el desempeño de las actividades administrativas.</v>
          </cell>
          <cell r="G1597">
            <v>0</v>
          </cell>
          <cell r="H1597">
            <v>0.6</v>
          </cell>
          <cell r="I1597">
            <v>0.91</v>
          </cell>
          <cell r="J1597">
            <v>1</v>
          </cell>
          <cell r="K1597">
            <v>0.5</v>
          </cell>
        </row>
        <row r="1598">
          <cell r="B1598" t="str">
            <v>13C001_2</v>
          </cell>
          <cell r="C1598" t="str">
            <v>13C001M001_2</v>
          </cell>
          <cell r="D1598" t="str">
            <v>M001</v>
          </cell>
          <cell r="E1598" t="str">
            <v>ACTIVIDADES DE APOYO ADMINISTRATIVO</v>
          </cell>
          <cell r="F1598" t="str">
            <v>Pago de servicios generales, servicios profesionales, conservación y mantenimiento del inmueble, asi como servicios de difusión.</v>
          </cell>
          <cell r="G1598">
            <v>0</v>
          </cell>
          <cell r="H1598">
            <v>0.6</v>
          </cell>
          <cell r="I1598">
            <v>0.91</v>
          </cell>
          <cell r="J1598">
            <v>1</v>
          </cell>
          <cell r="K1598">
            <v>0.5</v>
          </cell>
        </row>
        <row r="1599">
          <cell r="B1599" t="str">
            <v>13C001_3</v>
          </cell>
          <cell r="C1599" t="str">
            <v>13C001M002_1</v>
          </cell>
          <cell r="D1599" t="str">
            <v>M002</v>
          </cell>
          <cell r="E1599" t="str">
            <v>PROVISIONES PARA CONTINGENCIAS</v>
          </cell>
          <cell r="F1599" t="str">
            <v>Cumplimiento a los laudos emitidos por la Junta de Conciliación y Arbitraje.</v>
          </cell>
          <cell r="G1599">
            <v>0.25</v>
          </cell>
          <cell r="H1599">
            <v>0.5</v>
          </cell>
          <cell r="I1599">
            <v>0.75</v>
          </cell>
          <cell r="J1599">
            <v>1</v>
          </cell>
          <cell r="K1599">
            <v>1</v>
          </cell>
        </row>
        <row r="1600">
          <cell r="B1600" t="str">
            <v>13C001_4</v>
          </cell>
          <cell r="C1600" t="str">
            <v>13C001N001_1</v>
          </cell>
          <cell r="D1600" t="str">
            <v>N001</v>
          </cell>
          <cell r="E1600" t="str">
            <v>CUMPLIMIENTO DE LOS PROGRAMAS DE PROTECCION CIVIL</v>
          </cell>
          <cell r="F1600" t="str">
            <v>Adquisición e instalación de equipamiento en materia de protección civil en las instalaciones de la Secretaria.</v>
          </cell>
          <cell r="G1600">
            <v>0.32</v>
          </cell>
          <cell r="H1600">
            <v>0.64</v>
          </cell>
          <cell r="I1600">
            <v>0.96</v>
          </cell>
          <cell r="J1600">
            <v>1</v>
          </cell>
          <cell r="K1600">
            <v>0.5</v>
          </cell>
        </row>
        <row r="1601">
          <cell r="B1601" t="str">
            <v>13C001_5</v>
          </cell>
          <cell r="C1601" t="str">
            <v>13C001N001_2</v>
          </cell>
          <cell r="D1601" t="str">
            <v>N001</v>
          </cell>
          <cell r="E1601" t="str">
            <v>CUMPLIMIENTO DE LOS PROGRAMAS DE PROTECCION CIVIL</v>
          </cell>
          <cell r="F1601" t="str">
            <v>Cursos de capacitación impartidos en materia de Protección Civil a las personas servidoras públicas de la Secretaria de la Contraloría General.</v>
          </cell>
          <cell r="G1601">
            <v>0.32</v>
          </cell>
          <cell r="H1601">
            <v>0.64</v>
          </cell>
          <cell r="I1601">
            <v>0.96</v>
          </cell>
          <cell r="J1601">
            <v>1</v>
          </cell>
          <cell r="K1601">
            <v>0.5</v>
          </cell>
        </row>
        <row r="1602">
          <cell r="B1602" t="str">
            <v>13C001_6</v>
          </cell>
          <cell r="C1602" t="str">
            <v>13C001O006_1</v>
          </cell>
          <cell r="D1602" t="str">
            <v>O006</v>
          </cell>
          <cell r="E1602" t="str">
            <v>FISCALIZACION A LA GESTION PUBLICA.</v>
          </cell>
          <cell r="F1602" t="str">
            <v>Planeación, ejecución y seguimiento a las Auditorias e Intervenciones a través de la Direcciones de Coordinación de Órganos Internos de Control en Alcaldías A y B y los Órganos Internos de Control en Alcaldías</v>
          </cell>
          <cell r="G1602">
            <v>0.253</v>
          </cell>
          <cell r="H1602">
            <v>0.48899999999999999</v>
          </cell>
          <cell r="I1602">
            <v>0.73699999999999999</v>
          </cell>
          <cell r="J1602">
            <v>1</v>
          </cell>
          <cell r="K1602">
            <v>0.154</v>
          </cell>
        </row>
        <row r="1603">
          <cell r="B1603" t="str">
            <v>13C001_7</v>
          </cell>
          <cell r="C1603" t="str">
            <v>13C001O006_2</v>
          </cell>
          <cell r="D1603" t="str">
            <v>O006</v>
          </cell>
          <cell r="E1603" t="str">
            <v>FISCALIZACION A LA GESTION PUBLICA.</v>
          </cell>
          <cell r="F1603" t="str">
            <v>Planeación, ejecución y seguimiento a las Auditorias e Intervenciones a través de la Direcciones de Coordinación de Órganos Internos de Control Sectorial A, B, C y los Órganos Internos de Control en Dependencias, Órganos Desconcentrados y Entidades</v>
          </cell>
          <cell r="G1603">
            <v>0.253</v>
          </cell>
          <cell r="H1603">
            <v>0.48899999999999999</v>
          </cell>
          <cell r="I1603">
            <v>0.73699999999999999</v>
          </cell>
          <cell r="J1603">
            <v>1</v>
          </cell>
          <cell r="K1603">
            <v>0.30199999999999999</v>
          </cell>
        </row>
        <row r="1604">
          <cell r="B1604" t="str">
            <v>13C001_8</v>
          </cell>
          <cell r="C1604" t="str">
            <v>13C001O006_3</v>
          </cell>
          <cell r="D1604" t="str">
            <v>O006</v>
          </cell>
          <cell r="E1604" t="str">
            <v>FISCALIZACION A LA GESTION PUBLICA.</v>
          </cell>
          <cell r="F1604" t="str">
            <v>Contratación de Despachos Externos a través de la Dirección de Comisarios y Control de Auditores Externos para los servicios relacionados a la Dictaminación de Estados Financieros y/o Presupuestales de la Cuenta Pública, emisión del Informe Anual de Desempeño y Opinión de Comisarios de las Entidades</v>
          </cell>
          <cell r="G1604">
            <v>0.253</v>
          </cell>
          <cell r="H1604">
            <v>0.48899999999999999</v>
          </cell>
          <cell r="I1604">
            <v>0.73699999999999999</v>
          </cell>
          <cell r="J1604">
            <v>1</v>
          </cell>
          <cell r="K1604">
            <v>6.4000000000000001E-2</v>
          </cell>
        </row>
        <row r="1605">
          <cell r="B1605" t="str">
            <v>13C001_9</v>
          </cell>
          <cell r="C1605" t="str">
            <v>13C001O006_4</v>
          </cell>
          <cell r="D1605" t="str">
            <v>O006</v>
          </cell>
          <cell r="E1605" t="str">
            <v>FISCALIZACION A LA GESTION PUBLICA.</v>
          </cell>
          <cell r="F1605" t="str">
            <v>Planeación, ejecución y seguimiento a las intervenciones a través de la Dirección de Laboratorio de Revisión de Obras de la Dirección General de Normatividad y Apoyo Técnico.</v>
          </cell>
          <cell r="G1605">
            <v>0.253</v>
          </cell>
          <cell r="H1605">
            <v>0.48899999999999999</v>
          </cell>
          <cell r="I1605">
            <v>0.73699999999999999</v>
          </cell>
          <cell r="J1605">
            <v>1</v>
          </cell>
          <cell r="K1605">
            <v>5.0000000000000001E-3</v>
          </cell>
        </row>
        <row r="1606">
          <cell r="B1606" t="str">
            <v>13C001_10</v>
          </cell>
          <cell r="C1606" t="str">
            <v>13C001O006_5</v>
          </cell>
          <cell r="D1606" t="str">
            <v>O006</v>
          </cell>
          <cell r="E1606" t="str">
            <v>FISCALIZACION A LA GESTION PUBLICA.</v>
          </cell>
          <cell r="F1606" t="str">
            <v>Resoluciones de recursos de inconformidad y por daño patrimonial</v>
          </cell>
          <cell r="G1606">
            <v>0.253</v>
          </cell>
          <cell r="H1606">
            <v>0.48899999999999999</v>
          </cell>
          <cell r="I1606">
            <v>0.73699999999999999</v>
          </cell>
          <cell r="J1606">
            <v>1</v>
          </cell>
          <cell r="K1606">
            <v>0.182</v>
          </cell>
        </row>
        <row r="1607">
          <cell r="B1607" t="str">
            <v>13C001_11</v>
          </cell>
          <cell r="C1607" t="str">
            <v>13C001O006_6</v>
          </cell>
          <cell r="D1607" t="str">
            <v>O006</v>
          </cell>
          <cell r="E1607" t="str">
            <v>FISCALIZACION A LA GESTION PUBLICA.</v>
          </cell>
          <cell r="F1607" t="str">
            <v>Resoluciones por faltas administrativas no graves emitidas</v>
          </cell>
          <cell r="G1607">
            <v>0.253</v>
          </cell>
          <cell r="H1607">
            <v>0.48899999999999999</v>
          </cell>
          <cell r="I1607">
            <v>0.73699999999999999</v>
          </cell>
          <cell r="J1607">
            <v>1</v>
          </cell>
          <cell r="K1607">
            <v>0.28299999999999997</v>
          </cell>
        </row>
        <row r="1608">
          <cell r="B1608" t="str">
            <v>13C001_12</v>
          </cell>
          <cell r="C1608" t="str">
            <v>13C001O006_7</v>
          </cell>
          <cell r="D1608" t="str">
            <v>O006</v>
          </cell>
          <cell r="E1608" t="str">
            <v>FISCALIZACION A LA GESTION PUBLICA.</v>
          </cell>
          <cell r="F1608" t="str">
            <v>Reporte del seguimiento a la atención de observaciones por entes fiscalizadores</v>
          </cell>
          <cell r="G1608">
            <v>0.253</v>
          </cell>
          <cell r="H1608">
            <v>0.48899999999999999</v>
          </cell>
          <cell r="I1608">
            <v>0.73699999999999999</v>
          </cell>
          <cell r="J1608">
            <v>1</v>
          </cell>
          <cell r="K1608">
            <v>5.0000000000000001E-3</v>
          </cell>
        </row>
        <row r="1609">
          <cell r="B1609" t="str">
            <v>13C001_13</v>
          </cell>
          <cell r="C1609" t="str">
            <v>13C001O006_8</v>
          </cell>
          <cell r="D1609" t="str">
            <v>O006</v>
          </cell>
          <cell r="E1609" t="str">
            <v>FISCALIZACION A LA GESTION PUBLICA.</v>
          </cell>
          <cell r="F1609" t="str">
            <v>Reporte de gestión de servicios tecnológicos y acciones para la mejora gubernamental</v>
          </cell>
          <cell r="G1609">
            <v>0.253</v>
          </cell>
          <cell r="H1609">
            <v>0.48899999999999999</v>
          </cell>
          <cell r="I1609">
            <v>0.73699999999999999</v>
          </cell>
          <cell r="J1609">
            <v>1</v>
          </cell>
          <cell r="K1609">
            <v>5.0000000000000001E-3</v>
          </cell>
        </row>
        <row r="1610">
          <cell r="B1610" t="str">
            <v>13C001_14</v>
          </cell>
          <cell r="C1610" t="str">
            <v>13C001O008_1</v>
          </cell>
          <cell r="D1610" t="str">
            <v>O008</v>
          </cell>
          <cell r="E1610" t="str">
            <v>SEGUIMIENTO A LA POLITICA DE LEGALIDAD</v>
          </cell>
          <cell r="F1610" t="str">
            <v>Coordinación y supervisión a la red de contralorías ciudadanas.</v>
          </cell>
          <cell r="G1610">
            <v>0.22800000000000001</v>
          </cell>
          <cell r="H1610">
            <v>0.50900000000000001</v>
          </cell>
          <cell r="I1610">
            <v>0.77700000000000002</v>
          </cell>
          <cell r="J1610">
            <v>1</v>
          </cell>
          <cell r="K1610">
            <v>0.90600000000000003</v>
          </cell>
        </row>
        <row r="1611">
          <cell r="B1611" t="str">
            <v>13C001_15</v>
          </cell>
          <cell r="C1611" t="str">
            <v>13C001O008_2</v>
          </cell>
          <cell r="D1611" t="str">
            <v>O008</v>
          </cell>
          <cell r="E1611" t="str">
            <v>SEGUIMIENTO A LA POLITICA DE LEGALIDAD</v>
          </cell>
          <cell r="F1611" t="str">
            <v>Vigilancia del cumplimiento de las disposiciones jurídicas y administrativas que rigen la actuación de las personas servidoras públicas en sitio.</v>
          </cell>
          <cell r="G1611">
            <v>0.22800000000000001</v>
          </cell>
          <cell r="H1611">
            <v>0.50900000000000001</v>
          </cell>
          <cell r="I1611">
            <v>0.77700000000000002</v>
          </cell>
          <cell r="J1611">
            <v>1</v>
          </cell>
          <cell r="K1611">
            <v>2.9000000000000001E-2</v>
          </cell>
        </row>
        <row r="1612">
          <cell r="B1612" t="str">
            <v>13C001_16</v>
          </cell>
          <cell r="C1612" t="str">
            <v>13C001O008_3</v>
          </cell>
          <cell r="D1612" t="str">
            <v>O008</v>
          </cell>
          <cell r="E1612" t="str">
            <v>SEGUIMIENTO A LA POLITICA DE LEGALIDAD</v>
          </cell>
          <cell r="F1612" t="str">
            <v>Planeación y ejecución del seguimiento a los Controles Internos a través de las Direcciones de Coordinación de Órganos Internos de Control en Alcaldías A y B y los Órganos Internos de Control en Alcaldías.</v>
          </cell>
          <cell r="G1612">
            <v>0.22800000000000001</v>
          </cell>
          <cell r="H1612">
            <v>0.50900000000000001</v>
          </cell>
          <cell r="I1612">
            <v>0.77700000000000002</v>
          </cell>
          <cell r="J1612">
            <v>1</v>
          </cell>
          <cell r="K1612">
            <v>2.7E-2</v>
          </cell>
        </row>
        <row r="1613">
          <cell r="B1613" t="str">
            <v>13C001_17</v>
          </cell>
          <cell r="C1613" t="str">
            <v>13C001O008_4</v>
          </cell>
          <cell r="D1613" t="str">
            <v>O008</v>
          </cell>
          <cell r="E1613" t="str">
            <v>SEGUIMIENTO A LA POLITICA DE LEGALIDAD</v>
          </cell>
          <cell r="F1613" t="str">
            <v>Planeación y ejecución del seguimiento a los Controles Internos a través de la Direcciones de Coordinación de Órganos Internos de Control Sectorial A, B, C y los Órganos Internos de Control en Dependencias, Órganos Desconcentrados y Entidades.</v>
          </cell>
          <cell r="G1613">
            <v>0.22800000000000001</v>
          </cell>
          <cell r="H1613">
            <v>0.50900000000000001</v>
          </cell>
          <cell r="I1613">
            <v>0.77700000000000002</v>
          </cell>
          <cell r="J1613">
            <v>1</v>
          </cell>
          <cell r="K1613">
            <v>3.7999999999999999E-2</v>
          </cell>
        </row>
        <row r="1614">
          <cell r="B1614" t="str">
            <v>13PDEA_1</v>
          </cell>
          <cell r="C1614" t="str">
            <v>13PDEAM001_1</v>
          </cell>
          <cell r="D1614" t="str">
            <v>M001</v>
          </cell>
          <cell r="E1614" t="str">
            <v>ACTIVIDADES DE APOYO ADMINISTRATIVO</v>
          </cell>
          <cell r="F1614" t="str">
            <v>Adquisición de materiales, insumos y suministros requeridos para el desempeño de las actividades administrativas</v>
          </cell>
          <cell r="G1614">
            <v>0.25</v>
          </cell>
          <cell r="H1614">
            <v>0.5</v>
          </cell>
          <cell r="I1614">
            <v>0.75</v>
          </cell>
          <cell r="J1614">
            <v>1</v>
          </cell>
          <cell r="K1614">
            <v>0.5</v>
          </cell>
        </row>
        <row r="1615">
          <cell r="B1615" t="str">
            <v>13PDEA_2</v>
          </cell>
          <cell r="C1615" t="str">
            <v>13PDEAM001_2</v>
          </cell>
          <cell r="D1615" t="str">
            <v>M001</v>
          </cell>
          <cell r="E1615" t="str">
            <v>ACTIVIDADES DE APOYO ADMINISTRATIVO</v>
          </cell>
          <cell r="F1615" t="str">
            <v>Pago de servicios generales, servicios profesionales, conservación y mantenimiento del inmueble, asi como servicios de difusión</v>
          </cell>
          <cell r="G1615">
            <v>0.25</v>
          </cell>
          <cell r="H1615">
            <v>0.5</v>
          </cell>
          <cell r="I1615">
            <v>0.75</v>
          </cell>
          <cell r="J1615">
            <v>1</v>
          </cell>
          <cell r="K1615">
            <v>0.5</v>
          </cell>
        </row>
        <row r="1616">
          <cell r="B1616" t="str">
            <v>13PDEA_3</v>
          </cell>
          <cell r="C1616" t="str">
            <v>13PDEAM002_1</v>
          </cell>
          <cell r="D1616" t="str">
            <v>M002</v>
          </cell>
          <cell r="E1616" t="str">
            <v>PROVISIONES PARA CONTINGENCIAS</v>
          </cell>
          <cell r="F1616" t="str">
            <v>Cumplimiento a los laudos emitidos por la Junta de Conciliación y Arbitraje</v>
          </cell>
          <cell r="G1616">
            <v>0</v>
          </cell>
          <cell r="H1616">
            <v>0.2</v>
          </cell>
          <cell r="I1616">
            <v>0.4</v>
          </cell>
          <cell r="J1616">
            <v>1</v>
          </cell>
          <cell r="K1616">
            <v>1</v>
          </cell>
        </row>
        <row r="1617">
          <cell r="B1617" t="str">
            <v>13PDEA_4</v>
          </cell>
          <cell r="C1617" t="str">
            <v>13PDEAN001_1</v>
          </cell>
          <cell r="D1617" t="str">
            <v>N001</v>
          </cell>
          <cell r="E1617" t="str">
            <v>CUMPLIMIENTO DE LOS PROGRAMAS DE PROTECCION CIVIL</v>
          </cell>
          <cell r="F1617" t="str">
            <v>Cursos de capacitación impartidos en materia de Protección Civil a las personas servidoras públicas de la Escuela de Administración Publica.</v>
          </cell>
          <cell r="G1617">
            <v>0</v>
          </cell>
          <cell r="H1617">
            <v>0.33</v>
          </cell>
          <cell r="I1617">
            <v>0.66</v>
          </cell>
          <cell r="J1617">
            <v>1</v>
          </cell>
          <cell r="K1617">
            <v>0.5</v>
          </cell>
        </row>
        <row r="1618">
          <cell r="B1618" t="str">
            <v>13PDEA_5</v>
          </cell>
          <cell r="C1618" t="str">
            <v>13PDEAN001_2</v>
          </cell>
          <cell r="D1618" t="str">
            <v>N001</v>
          </cell>
          <cell r="E1618" t="str">
            <v>CUMPLIMIENTO DE LOS PROGRAMAS DE PROTECCION CIVIL</v>
          </cell>
          <cell r="F1618" t="str">
            <v>Realización de simulacros con las personas servidoras públicas de la Escuela de Administración Publica y visitantes.</v>
          </cell>
          <cell r="G1618">
            <v>0</v>
          </cell>
          <cell r="H1618">
            <v>0.33</v>
          </cell>
          <cell r="I1618">
            <v>0.66</v>
          </cell>
          <cell r="J1618">
            <v>1</v>
          </cell>
          <cell r="K1618">
            <v>0.5</v>
          </cell>
        </row>
        <row r="1619">
          <cell r="B1619" t="str">
            <v>13PDEA_6</v>
          </cell>
          <cell r="C1619" t="str">
            <v>13PDEAO009_1</v>
          </cell>
          <cell r="D1619" t="str">
            <v>O009</v>
          </cell>
          <cell r="E1619" t="str">
            <v>PROFESIONALIZACION DE FUNCIONARIOS PUBLICOS E INVESTIGACION APLICADA A LA ADMINISTRACION PUBLICA</v>
          </cell>
          <cell r="F1619" t="str">
            <v>Profesionalización de personas servidoras públicas del Gobierno de la Ciudad de México.</v>
          </cell>
          <cell r="G1619">
            <v>0.2</v>
          </cell>
          <cell r="H1619">
            <v>0.5</v>
          </cell>
          <cell r="I1619">
            <v>0.8</v>
          </cell>
          <cell r="J1619">
            <v>1</v>
          </cell>
          <cell r="K1619">
            <v>0.25</v>
          </cell>
        </row>
        <row r="1620">
          <cell r="B1620" t="str">
            <v>13PDEA_7</v>
          </cell>
          <cell r="C1620" t="str">
            <v>13PDEAO009_2</v>
          </cell>
          <cell r="D1620" t="str">
            <v>O009</v>
          </cell>
          <cell r="E1620" t="str">
            <v>PROFESIONALIZACION DE FUNCIONARIOS PUBLICOS E INVESTIGACION APLICADA A LA ADMINISTRACION PUBLICA</v>
          </cell>
          <cell r="F1620" t="str">
            <v>Promoción y difusión de las convocatorias de los programas de formación, capacitación y procesos de certificación para las personas servidoras públicas de los Entes de la Administración Publica de la Ciudad de México</v>
          </cell>
          <cell r="G1620">
            <v>0.2</v>
          </cell>
          <cell r="H1620">
            <v>0.5</v>
          </cell>
          <cell r="I1620">
            <v>0.8</v>
          </cell>
          <cell r="J1620">
            <v>1</v>
          </cell>
          <cell r="K1620">
            <v>0.25</v>
          </cell>
        </row>
        <row r="1621">
          <cell r="B1621" t="str">
            <v>13PDEA_8</v>
          </cell>
          <cell r="C1621" t="str">
            <v>13PDEAO009_3</v>
          </cell>
          <cell r="D1621" t="str">
            <v>O009</v>
          </cell>
          <cell r="E1621" t="str">
            <v>PROFESIONALIZACION DE FUNCIONARIOS PUBLICOS E INVESTIGACION APLICADA A LA ADMINISTRACION PUBLICA</v>
          </cell>
          <cell r="F1621" t="str">
            <v>Certificación y concursos de competencias de personas servidoras públicas del Gobierno de la Ciudad de México.</v>
          </cell>
          <cell r="G1621">
            <v>0.2</v>
          </cell>
          <cell r="H1621">
            <v>0.5</v>
          </cell>
          <cell r="I1621">
            <v>0.8</v>
          </cell>
          <cell r="J1621">
            <v>1</v>
          </cell>
          <cell r="K1621">
            <v>0.25</v>
          </cell>
        </row>
        <row r="1622">
          <cell r="B1622" t="str">
            <v>13PDEA_9</v>
          </cell>
          <cell r="C1622" t="str">
            <v>13PDEAO009_4</v>
          </cell>
          <cell r="D1622" t="str">
            <v>O009</v>
          </cell>
          <cell r="E1622" t="str">
            <v>PROFESIONALIZACION DE FUNCIONARIOS PUBLICOS E INVESTIGACION APLICADA A LA ADMINISTRACION PUBLICA</v>
          </cell>
          <cell r="F1622" t="str">
            <v>Diagnósticos, manuales y publicaciones sobre problemas públicos difundidos.</v>
          </cell>
          <cell r="G1622">
            <v>0.2</v>
          </cell>
          <cell r="H1622">
            <v>0.5</v>
          </cell>
          <cell r="I1622">
            <v>0.8</v>
          </cell>
          <cell r="J1622">
            <v>1</v>
          </cell>
          <cell r="K1622">
            <v>0.25</v>
          </cell>
        </row>
        <row r="1623">
          <cell r="B1623" t="str">
            <v>13PDVA_1</v>
          </cell>
          <cell r="C1623" t="str">
            <v>13PDVAG076_1</v>
          </cell>
          <cell r="D1623" t="str">
            <v>G076</v>
          </cell>
          <cell r="E1623" t="str">
            <v>VERIFICACION ADMINISTRATIVA</v>
          </cell>
          <cell r="F1623" t="str">
            <v>Acciones de verificación: visita de verificación, inspección ocular y reconocimiento de objeto a verificar.</v>
          </cell>
          <cell r="G1623">
            <v>0.85</v>
          </cell>
          <cell r="H1623">
            <v>0.9</v>
          </cell>
          <cell r="I1623">
            <v>0.95</v>
          </cell>
          <cell r="J1623">
            <v>1</v>
          </cell>
          <cell r="K1623">
            <v>0.5</v>
          </cell>
        </row>
        <row r="1624">
          <cell r="B1624" t="str">
            <v>13PDVA_2</v>
          </cell>
          <cell r="C1624" t="str">
            <v>13PDVAG076_2</v>
          </cell>
          <cell r="D1624" t="str">
            <v>G076</v>
          </cell>
          <cell r="E1624" t="str">
            <v>VERIFICACION ADMINISTRATIVA</v>
          </cell>
          <cell r="F1624" t="str">
            <v>Substanciación y calificación: resoluciones y acuerdos en materia verificación administrativa y de transporte.</v>
          </cell>
          <cell r="G1624">
            <v>0.85</v>
          </cell>
          <cell r="H1624">
            <v>0.9</v>
          </cell>
          <cell r="I1624">
            <v>0.95</v>
          </cell>
          <cell r="J1624">
            <v>1</v>
          </cell>
          <cell r="K1624">
            <v>0.3</v>
          </cell>
        </row>
        <row r="1625">
          <cell r="B1625" t="str">
            <v>13PDVA_3</v>
          </cell>
          <cell r="C1625" t="str">
            <v>13PDVAG076_3</v>
          </cell>
          <cell r="D1625" t="str">
            <v>G076</v>
          </cell>
          <cell r="E1625" t="str">
            <v>VERIFICACION ADMINISTRATIVA</v>
          </cell>
          <cell r="F1625" t="str">
            <v>Notificación de resoluciones y acuerdos en apego a las materias objeto del Instituto.</v>
          </cell>
          <cell r="G1625">
            <v>0.85</v>
          </cell>
          <cell r="H1625">
            <v>0.9</v>
          </cell>
          <cell r="I1625">
            <v>0.95</v>
          </cell>
          <cell r="J1625">
            <v>1</v>
          </cell>
          <cell r="K1625">
            <v>0.1</v>
          </cell>
        </row>
        <row r="1626">
          <cell r="B1626" t="str">
            <v>13PDVA_4</v>
          </cell>
          <cell r="C1626" t="str">
            <v>13PDVAG076_4</v>
          </cell>
          <cell r="D1626" t="str">
            <v>G076</v>
          </cell>
          <cell r="E1626" t="str">
            <v>VERIFICACION ADMINISTRATIVA</v>
          </cell>
          <cell r="F1626" t="str">
            <v>Revisión vehicular respecto a la normatividad vigente.</v>
          </cell>
          <cell r="G1626">
            <v>0.85</v>
          </cell>
          <cell r="H1626">
            <v>0.9</v>
          </cell>
          <cell r="I1626">
            <v>0.95</v>
          </cell>
          <cell r="J1626">
            <v>1</v>
          </cell>
          <cell r="K1626">
            <v>0.05</v>
          </cell>
        </row>
        <row r="1627">
          <cell r="B1627" t="str">
            <v>13PDVA_5</v>
          </cell>
          <cell r="C1627" t="str">
            <v>13PDVAG076_5</v>
          </cell>
          <cell r="D1627" t="str">
            <v>G076</v>
          </cell>
          <cell r="E1627" t="str">
            <v>VERIFICACION ADMINISTRATIVA</v>
          </cell>
          <cell r="F1627" t="str">
            <v>Ejecución de acciones preventivas en apego a las materias objeto de Instituto.</v>
          </cell>
          <cell r="G1627">
            <v>0.85</v>
          </cell>
          <cell r="H1627">
            <v>0.9</v>
          </cell>
          <cell r="I1627">
            <v>0.95</v>
          </cell>
          <cell r="J1627">
            <v>1</v>
          </cell>
          <cell r="K1627">
            <v>0.05</v>
          </cell>
        </row>
        <row r="1628">
          <cell r="B1628" t="str">
            <v>13PDVA_6</v>
          </cell>
          <cell r="C1628" t="str">
            <v>13PDVAM001_1</v>
          </cell>
          <cell r="D1628" t="str">
            <v>M001</v>
          </cell>
          <cell r="E1628" t="str">
            <v>ACTIVIDADES DE APOYO ADMINISTRATIVO</v>
          </cell>
          <cell r="F1628" t="str">
            <v>Adquisición de materiales, insumos y suministros requeridos para el desempeño de las actividades administrativas.</v>
          </cell>
          <cell r="G1628">
            <v>0.85</v>
          </cell>
          <cell r="H1628">
            <v>0.9</v>
          </cell>
          <cell r="I1628">
            <v>0.95</v>
          </cell>
          <cell r="J1628">
            <v>1</v>
          </cell>
          <cell r="K1628">
            <v>0.5</v>
          </cell>
        </row>
        <row r="1629">
          <cell r="B1629" t="str">
            <v>13PDVA_7</v>
          </cell>
          <cell r="C1629" t="str">
            <v>13PDVAM001_2</v>
          </cell>
          <cell r="D1629" t="str">
            <v>M001</v>
          </cell>
          <cell r="E1629" t="str">
            <v>ACTIVIDADES DE APOYO ADMINISTRATIVO</v>
          </cell>
          <cell r="F1629" t="str">
            <v>Ejecución de servicios generales para el desempeño de las actividades administrativas.</v>
          </cell>
          <cell r="G1629">
            <v>0.85</v>
          </cell>
          <cell r="H1629">
            <v>0.9</v>
          </cell>
          <cell r="I1629">
            <v>0.95</v>
          </cell>
          <cell r="J1629">
            <v>1</v>
          </cell>
          <cell r="K1629">
            <v>0.5</v>
          </cell>
        </row>
        <row r="1630">
          <cell r="B1630" t="str">
            <v>13PDVA_8</v>
          </cell>
          <cell r="C1630" t="str">
            <v>13PDVAM002_1</v>
          </cell>
          <cell r="D1630" t="str">
            <v>M002</v>
          </cell>
          <cell r="E1630" t="str">
            <v>PROVISIONES PARA CONTINGENCIAS</v>
          </cell>
          <cell r="F1630" t="str">
            <v>Cumplimiento de pago derivado de juicios laborales.</v>
          </cell>
          <cell r="G1630">
            <v>0.25</v>
          </cell>
          <cell r="H1630">
            <v>0.5</v>
          </cell>
          <cell r="I1630">
            <v>0.75</v>
          </cell>
          <cell r="J1630">
            <v>1</v>
          </cell>
          <cell r="K1630">
            <v>1</v>
          </cell>
        </row>
        <row r="1631">
          <cell r="B1631" t="str">
            <v>13PDVA_9</v>
          </cell>
          <cell r="C1631" t="str">
            <v>13PDVAN001_1</v>
          </cell>
          <cell r="D1631" t="str">
            <v>N001</v>
          </cell>
          <cell r="E1631" t="str">
            <v>CUMPLIMIENTO DE LOS PROGRAMAS DE PROTECCION CIVIL</v>
          </cell>
          <cell r="F1631" t="str">
            <v>Capacitación en materia de Protección Civil a las personas servidoras públicas del Instituto de Verificación Administrativa.</v>
          </cell>
          <cell r="G1631">
            <v>0.7</v>
          </cell>
          <cell r="H1631">
            <v>0.8</v>
          </cell>
          <cell r="I1631">
            <v>0.9</v>
          </cell>
          <cell r="J1631">
            <v>1</v>
          </cell>
          <cell r="K1631">
            <v>0.5</v>
          </cell>
        </row>
        <row r="1632">
          <cell r="B1632" t="str">
            <v>13PDVA_10</v>
          </cell>
          <cell r="C1632" t="str">
            <v>13PDVAN001_2</v>
          </cell>
          <cell r="D1632" t="str">
            <v>N001</v>
          </cell>
          <cell r="E1632" t="str">
            <v>CUMPLIMIENTO DE LOS PROGRAMAS DE PROTECCION CIVIL</v>
          </cell>
          <cell r="F1632" t="str">
            <v>Simulacros realizados con las personas servidoras públicas del Instituto de Verificación Administrativa</v>
          </cell>
          <cell r="G1632">
            <v>0.7</v>
          </cell>
          <cell r="H1632">
            <v>0.8</v>
          </cell>
          <cell r="I1632">
            <v>0.9</v>
          </cell>
          <cell r="J1632">
            <v>1</v>
          </cell>
          <cell r="K1632">
            <v>0.5</v>
          </cell>
        </row>
        <row r="1633">
          <cell r="B1633" t="str">
            <v>15C006_1</v>
          </cell>
          <cell r="C1633" t="str">
            <v>15C006U009_1</v>
          </cell>
          <cell r="D1633" t="str">
            <v>U009</v>
          </cell>
          <cell r="E1633" t="str">
            <v>OTROS SUBSIDIOS</v>
          </cell>
          <cell r="F1633" t="str">
            <v>Otorgar subsidios fiscales al Impuesto sobre Tenencia o Uso de Vehículos, a aquellas personas físicas y morales sin fines de lucro tenedoras o usuarias de vehículos, de acuerdo a la publicación en Gaceta de la Ciudad de México.</v>
          </cell>
          <cell r="G1633">
            <v>0.25</v>
          </cell>
          <cell r="H1633">
            <v>0.5</v>
          </cell>
          <cell r="I1633">
            <v>0.75</v>
          </cell>
          <cell r="J1633">
            <v>1</v>
          </cell>
          <cell r="K1633">
            <v>0.5</v>
          </cell>
        </row>
        <row r="1634">
          <cell r="B1634" t="str">
            <v>15C006_2</v>
          </cell>
          <cell r="C1634" t="str">
            <v>15C006U009_2</v>
          </cell>
          <cell r="D1634" t="str">
            <v>U009</v>
          </cell>
          <cell r="E1634" t="str">
            <v>OTROS SUBSIDIOS</v>
          </cell>
          <cell r="F1634" t="str">
            <v>Otorgar subsidios fiscales para el pago del impuesto predial, subsidios fiscales respecto de los derechos por servicios de construcción y operación hidráulica y los derechos por el suministro de agua a favor de aquellos usuarios con toma de uso no doméstico, clasificados como mercados públicos, concentraciones, micro y/o pequeñas empresas.</v>
          </cell>
          <cell r="G1634">
            <v>0.25</v>
          </cell>
          <cell r="H1634">
            <v>0.5</v>
          </cell>
          <cell r="I1634">
            <v>0.75</v>
          </cell>
          <cell r="J1634">
            <v>1</v>
          </cell>
          <cell r="K1634">
            <v>0.5</v>
          </cell>
        </row>
        <row r="1635">
          <cell r="B1635" t="str">
            <v>16C000_1</v>
          </cell>
          <cell r="C1635" t="str">
            <v>16C000D001_1</v>
          </cell>
          <cell r="D1635" t="str">
            <v>D001</v>
          </cell>
          <cell r="E1635" t="str">
            <v>SERVICIO DE LA DEUDA</v>
          </cell>
          <cell r="F1635" t="str">
            <v>Elaborar informes y reportes relativos al comportamiento de la Deuda Publica en apego a la normatividad vigente.</v>
          </cell>
          <cell r="G1635">
            <v>0.25</v>
          </cell>
          <cell r="H1635">
            <v>0.5</v>
          </cell>
          <cell r="I1635">
            <v>0.75</v>
          </cell>
          <cell r="J1635">
            <v>1</v>
          </cell>
          <cell r="K1635">
            <v>1</v>
          </cell>
        </row>
        <row r="1636">
          <cell r="B1636" t="str">
            <v>16C000_2</v>
          </cell>
          <cell r="C1636" t="str">
            <v>16C000D002_1</v>
          </cell>
          <cell r="D1636" t="str">
            <v>D002</v>
          </cell>
          <cell r="E1636" t="str">
            <v>DEVOLUCION DE INGRESOS PERCIBIDOS INDEBIDAMENTE</v>
          </cell>
          <cell r="F1636" t="str">
            <v>Tramitar y llevar el adecuado control de las devoluciones de ingresos percibidos indebidamente en cada una de las etapas desde que se ingrese la solicitud y hasta el pago correspondiente. (7,000 solicitudes aproximadamente)</v>
          </cell>
          <cell r="G1636">
            <v>0.25</v>
          </cell>
          <cell r="H1636">
            <v>0.5</v>
          </cell>
          <cell r="I1636">
            <v>0.75</v>
          </cell>
          <cell r="J1636">
            <v>1</v>
          </cell>
          <cell r="K1636">
            <v>1</v>
          </cell>
        </row>
        <row r="1637">
          <cell r="B1637" t="str">
            <v>25C001_1</v>
          </cell>
          <cell r="C1637" t="str">
            <v>25C001E171_1</v>
          </cell>
          <cell r="D1637" t="str">
            <v>E171</v>
          </cell>
          <cell r="E1637" t="str">
            <v>PRESTACION DE SERVICIOS JURIDICOS EN EL AMBITO PUBLICO</v>
          </cell>
          <cell r="F1637" t="str">
            <v>Orientación, asesoría, asistencia y patrocinio jurídico por medio de personas defensoras públicas, a la ciudadanía de la Ciudad de México.</v>
          </cell>
          <cell r="G1637">
            <v>0.23</v>
          </cell>
          <cell r="H1637">
            <v>0.5</v>
          </cell>
          <cell r="I1637">
            <v>0.76</v>
          </cell>
          <cell r="J1637">
            <v>1</v>
          </cell>
          <cell r="K1637">
            <v>0.125</v>
          </cell>
        </row>
        <row r="1638">
          <cell r="B1638" t="str">
            <v>25C001_2</v>
          </cell>
          <cell r="C1638" t="str">
            <v>25C001E171_2</v>
          </cell>
          <cell r="D1638" t="str">
            <v>E171</v>
          </cell>
          <cell r="E1638" t="str">
            <v>PRESTACION DE SERVICIOS JURIDICOS EN EL AMBITO PUBLICO</v>
          </cell>
          <cell r="F1638" t="str">
            <v>Consultas Jurídicas para desarrollar alternativas en el trámite de Apostilla y/o legalización.</v>
          </cell>
          <cell r="G1638">
            <v>0.23</v>
          </cell>
          <cell r="H1638">
            <v>0.5</v>
          </cell>
          <cell r="I1638">
            <v>0.76</v>
          </cell>
          <cell r="J1638">
            <v>1</v>
          </cell>
          <cell r="K1638">
            <v>0.125</v>
          </cell>
        </row>
        <row r="1639">
          <cell r="B1639" t="str">
            <v>25C001_3</v>
          </cell>
          <cell r="C1639" t="str">
            <v>25C001E171_3</v>
          </cell>
          <cell r="D1639" t="str">
            <v>E171</v>
          </cell>
          <cell r="E1639" t="str">
            <v>PRESTACION DE SERVICIOS JURIDICOS EN EL AMBITO PUBLICO</v>
          </cell>
          <cell r="F1639" t="str">
            <v>Atención de trámites y servicios de inscripción de actos jurídicos, certificación y consulta en materia inmobiliaria y de comercio</v>
          </cell>
          <cell r="G1639">
            <v>0.23</v>
          </cell>
          <cell r="H1639">
            <v>0.5</v>
          </cell>
          <cell r="I1639">
            <v>0.76</v>
          </cell>
          <cell r="J1639">
            <v>1</v>
          </cell>
          <cell r="K1639">
            <v>0.125</v>
          </cell>
        </row>
        <row r="1640">
          <cell r="B1640" t="str">
            <v>25C001_4</v>
          </cell>
          <cell r="C1640" t="str">
            <v>25C001E171_4</v>
          </cell>
          <cell r="D1640" t="str">
            <v>E171</v>
          </cell>
          <cell r="E1640" t="str">
            <v>PRESTACION DE SERVICIOS JURIDICOS EN EL AMBITO PUBLICO</v>
          </cell>
          <cell r="F1640" t="str">
            <v>Realizar trámites y servicios en materia civil (Actas de nacimiento, matrimonio, divorcio etc.) para los habitantes de la Ciudad de México</v>
          </cell>
          <cell r="G1640">
            <v>0.23</v>
          </cell>
          <cell r="H1640">
            <v>0.5</v>
          </cell>
          <cell r="I1640">
            <v>0.76</v>
          </cell>
          <cell r="J1640">
            <v>1</v>
          </cell>
          <cell r="K1640">
            <v>0.125</v>
          </cell>
        </row>
        <row r="1641">
          <cell r="B1641" t="str">
            <v>25C001_5</v>
          </cell>
          <cell r="C1641" t="str">
            <v>25C001E171_5</v>
          </cell>
          <cell r="D1641" t="str">
            <v>E171</v>
          </cell>
          <cell r="E1641" t="str">
            <v>PRESTACION DE SERVICIOS JURIDICOS EN EL AMBITO PUBLICO</v>
          </cell>
          <cell r="F1641" t="str">
            <v>Trámites y servicios en materia de regularización territorial (escrituración y testamentos e inmuebles afectados por el sismo del 19s)</v>
          </cell>
          <cell r="G1641">
            <v>0.23</v>
          </cell>
          <cell r="H1641">
            <v>0.5</v>
          </cell>
          <cell r="I1641">
            <v>0.76</v>
          </cell>
          <cell r="J1641">
            <v>1</v>
          </cell>
          <cell r="K1641">
            <v>0.125</v>
          </cell>
        </row>
        <row r="1642">
          <cell r="B1642" t="str">
            <v>25C001_6</v>
          </cell>
          <cell r="C1642" t="str">
            <v>25C001E171_6</v>
          </cell>
          <cell r="D1642" t="str">
            <v>E171</v>
          </cell>
          <cell r="E1642" t="str">
            <v>PRESTACION DE SERVICIOS JURIDICOS EN EL AMBITO PUBLICO</v>
          </cell>
          <cell r="F1642" t="str">
            <v>Crear y/o modificar instrumentos jurídicos y/o normativos que permitan mejorar los procesos de regularización territorial.</v>
          </cell>
          <cell r="G1642">
            <v>0.23</v>
          </cell>
          <cell r="H1642">
            <v>0.5</v>
          </cell>
          <cell r="I1642">
            <v>0.76</v>
          </cell>
          <cell r="J1642">
            <v>1</v>
          </cell>
          <cell r="K1642">
            <v>0.125</v>
          </cell>
        </row>
        <row r="1643">
          <cell r="B1643" t="str">
            <v>25C001_7</v>
          </cell>
          <cell r="C1643" t="str">
            <v>25C001E171_7</v>
          </cell>
          <cell r="D1643" t="str">
            <v>E171</v>
          </cell>
          <cell r="E1643" t="str">
            <v>PRESTACION DE SERVICIOS JURIDICOS EN EL AMBITO PUBLICO</v>
          </cell>
          <cell r="F1643" t="str">
            <v>Documentos técnicos para la regularización territorial (levantamientos topográficos, inspecciones técnicas, actas de convalidación, verificaciones técnicas, opiniones de riesgo, preparación de cartografía, elaboración de planos y memorias técnicas entre otros).</v>
          </cell>
          <cell r="G1643">
            <v>0.23</v>
          </cell>
          <cell r="H1643">
            <v>0.5</v>
          </cell>
          <cell r="I1643">
            <v>0.76</v>
          </cell>
          <cell r="J1643">
            <v>1</v>
          </cell>
          <cell r="K1643">
            <v>0.125</v>
          </cell>
        </row>
        <row r="1644">
          <cell r="B1644" t="str">
            <v>25C001_8</v>
          </cell>
          <cell r="C1644" t="str">
            <v>25C001E171_8</v>
          </cell>
          <cell r="D1644" t="str">
            <v>E171</v>
          </cell>
          <cell r="E1644" t="str">
            <v>PRESTACION DE SERVICIOS JURIDICOS EN EL AMBITO PUBLICO</v>
          </cell>
          <cell r="F1644" t="str">
            <v>Atención en los hechos de tránsito terrestre ocurridos en la Ciudad de México.</v>
          </cell>
          <cell r="G1644">
            <v>0.23</v>
          </cell>
          <cell r="H1644">
            <v>0.5</v>
          </cell>
          <cell r="I1644">
            <v>0.76</v>
          </cell>
          <cell r="J1644">
            <v>1</v>
          </cell>
          <cell r="K1644">
            <v>0.125</v>
          </cell>
        </row>
        <row r="1645">
          <cell r="B1645" t="str">
            <v>25C001_9</v>
          </cell>
          <cell r="C1645" t="str">
            <v>25C001M001_1</v>
          </cell>
          <cell r="D1645" t="str">
            <v>M001</v>
          </cell>
          <cell r="E1645" t="str">
            <v>ACTIVIDADES DE APOYO ADMINISTRATIVO</v>
          </cell>
          <cell r="F1645" t="str">
            <v>Adquisición de bienes y servicios.</v>
          </cell>
          <cell r="G1645">
            <v>0.25</v>
          </cell>
          <cell r="H1645">
            <v>0.5</v>
          </cell>
          <cell r="I1645">
            <v>0.75</v>
          </cell>
          <cell r="J1645">
            <v>1</v>
          </cell>
          <cell r="K1645">
            <v>1</v>
          </cell>
        </row>
        <row r="1646">
          <cell r="B1646" t="str">
            <v>25C001_10</v>
          </cell>
          <cell r="C1646" t="str">
            <v>25C001M002_1</v>
          </cell>
          <cell r="D1646" t="str">
            <v>M002</v>
          </cell>
          <cell r="E1646" t="str">
            <v>PROVISIONES PARA CONTINGENCIAS</v>
          </cell>
          <cell r="F1646" t="str">
            <v>Pago de laudos instaurados en contra de la Consejería</v>
          </cell>
          <cell r="G1646">
            <v>0</v>
          </cell>
          <cell r="H1646">
            <v>0.1</v>
          </cell>
          <cell r="I1646">
            <v>0.6</v>
          </cell>
          <cell r="J1646">
            <v>1</v>
          </cell>
          <cell r="K1646">
            <v>1</v>
          </cell>
        </row>
        <row r="1647">
          <cell r="B1647" t="str">
            <v>25C001_11</v>
          </cell>
          <cell r="C1647" t="str">
            <v>25C001N001_1</v>
          </cell>
          <cell r="D1647" t="str">
            <v>N001</v>
          </cell>
          <cell r="E1647" t="str">
            <v>CUMPLIMIENTO DE LOS PROGRAMAS DE PROTECCION CIVIL</v>
          </cell>
          <cell r="F1647" t="str">
            <v>Capacitación de brigadistas voluntarios en temas de primeros auxilios, evacuación y repliegue, comunicación y combate contra incendios.</v>
          </cell>
          <cell r="G1647">
            <v>0</v>
          </cell>
          <cell r="H1647">
            <v>0.2</v>
          </cell>
          <cell r="I1647">
            <v>0.5</v>
          </cell>
          <cell r="J1647">
            <v>1</v>
          </cell>
          <cell r="K1647">
            <v>0.5</v>
          </cell>
        </row>
        <row r="1648">
          <cell r="B1648" t="str">
            <v>25C001_12</v>
          </cell>
          <cell r="C1648" t="str">
            <v>25C001N001_2</v>
          </cell>
          <cell r="D1648" t="str">
            <v>N001</v>
          </cell>
          <cell r="E1648" t="str">
            <v>CUMPLIMIENTO DE LOS PROGRAMAS DE PROTECCION CIVIL</v>
          </cell>
          <cell r="F1648" t="str">
            <v>Realización de simulacros estipulados por la Ley del Sistema de Protección Civil del Distrito Federal</v>
          </cell>
          <cell r="G1648">
            <v>0</v>
          </cell>
          <cell r="H1648">
            <v>0.2</v>
          </cell>
          <cell r="I1648">
            <v>0.5</v>
          </cell>
          <cell r="J1648">
            <v>1</v>
          </cell>
          <cell r="K1648">
            <v>0.5</v>
          </cell>
        </row>
        <row r="1649">
          <cell r="B1649" t="str">
            <v>25C001_13</v>
          </cell>
          <cell r="C1649" t="str">
            <v>25C001O010_1</v>
          </cell>
          <cell r="D1649" t="str">
            <v>O010</v>
          </cell>
          <cell r="E1649" t="str">
            <v>CONSEJERIA Y ASUNTOS LEGALES</v>
          </cell>
          <cell r="F1649" t="str">
            <v>Asesoría y defensa jurídica a Órganos, Dependencias y Entidades de la Administración Publica locales, para salvaguardar los intereses jurídicos y patrimoniales de la Ciudad de México.</v>
          </cell>
          <cell r="G1649">
            <v>0.25</v>
          </cell>
          <cell r="H1649">
            <v>0.5</v>
          </cell>
          <cell r="I1649">
            <v>0.75</v>
          </cell>
          <cell r="J1649">
            <v>1</v>
          </cell>
          <cell r="K1649">
            <v>0.2</v>
          </cell>
        </row>
        <row r="1650">
          <cell r="B1650" t="str">
            <v>25C001_14</v>
          </cell>
          <cell r="C1650" t="str">
            <v>25C001O010_2</v>
          </cell>
          <cell r="D1650" t="str">
            <v>O010</v>
          </cell>
          <cell r="E1650" t="str">
            <v>CONSEJERIA Y ASUNTOS LEGALES</v>
          </cell>
          <cell r="F1650" t="str">
            <v>Supervisión e Inspección a Notarias de la Ciudad de México.</v>
          </cell>
          <cell r="G1650">
            <v>0.25</v>
          </cell>
          <cell r="H1650">
            <v>0.5</v>
          </cell>
          <cell r="I1650">
            <v>0.75</v>
          </cell>
          <cell r="J1650">
            <v>1</v>
          </cell>
          <cell r="K1650">
            <v>0.2</v>
          </cell>
        </row>
        <row r="1651">
          <cell r="B1651" t="str">
            <v>25C001_15</v>
          </cell>
          <cell r="C1651" t="str">
            <v>25C001O010_3</v>
          </cell>
          <cell r="D1651" t="str">
            <v>O010</v>
          </cell>
          <cell r="E1651" t="str">
            <v>CONSEJERIA Y ASUNTOS LEGALES</v>
          </cell>
          <cell r="F1651" t="str">
            <v>Supervisar los actos jurídicos administrativos en los Juzgados Cívicos, para que se apeguen a la legalidad.</v>
          </cell>
          <cell r="G1651">
            <v>0.25</v>
          </cell>
          <cell r="H1651">
            <v>0.5</v>
          </cell>
          <cell r="I1651">
            <v>0.75</v>
          </cell>
          <cell r="J1651">
            <v>1</v>
          </cell>
          <cell r="K1651">
            <v>0.2</v>
          </cell>
        </row>
        <row r="1652">
          <cell r="B1652" t="str">
            <v>25C001_16</v>
          </cell>
          <cell r="C1652" t="str">
            <v>25C001O010_4</v>
          </cell>
          <cell r="D1652" t="str">
            <v>O010</v>
          </cell>
          <cell r="E1652" t="str">
            <v>CONSEJERIA Y ASUNTOS LEGALES</v>
          </cell>
          <cell r="F1652" t="str">
            <v>Sistematizar y registrar las remisiones y actuaciones realizadas en los juzgados cívicos de la Ciudad de México.</v>
          </cell>
          <cell r="G1652">
            <v>0.25</v>
          </cell>
          <cell r="H1652">
            <v>0.5</v>
          </cell>
          <cell r="I1652">
            <v>0.75</v>
          </cell>
          <cell r="J1652">
            <v>1</v>
          </cell>
          <cell r="K1652">
            <v>0.2</v>
          </cell>
        </row>
        <row r="1653">
          <cell r="B1653" t="str">
            <v>25C001_17</v>
          </cell>
          <cell r="C1653" t="str">
            <v>25C001O010_5</v>
          </cell>
          <cell r="D1653" t="str">
            <v>O010</v>
          </cell>
          <cell r="E1653" t="str">
            <v>CONSEJERIA Y ASUNTOS LEGALES</v>
          </cell>
          <cell r="F1653" t="str">
            <v>Prestación de servicios ante el Archivo General de Notarias de la CDMX.</v>
          </cell>
          <cell r="G1653">
            <v>0.25</v>
          </cell>
          <cell r="H1653">
            <v>0.5</v>
          </cell>
          <cell r="I1653">
            <v>0.75</v>
          </cell>
          <cell r="J1653">
            <v>1</v>
          </cell>
          <cell r="K1653">
            <v>0.2</v>
          </cell>
        </row>
        <row r="1654">
          <cell r="B1654" t="str">
            <v>26C001_1</v>
          </cell>
          <cell r="C1654" t="str">
            <v>26C001E017_1</v>
          </cell>
          <cell r="D1654" t="str">
            <v>E017</v>
          </cell>
          <cell r="E1654" t="str">
            <v>ATENCION MEDICA A PERSONAS PRIVADAS DE SU LIBERTAD Y EN PROCEDIMIENTO LEGAL</v>
          </cell>
          <cell r="F1654" t="str">
            <v>Certificación Médico Legal.</v>
          </cell>
          <cell r="G1654">
            <v>0.25</v>
          </cell>
          <cell r="H1654">
            <v>0.5</v>
          </cell>
          <cell r="I1654">
            <v>0.75</v>
          </cell>
          <cell r="J1654">
            <v>1</v>
          </cell>
          <cell r="K1654">
            <v>0.4</v>
          </cell>
        </row>
        <row r="1655">
          <cell r="B1655" t="str">
            <v>26C001_2</v>
          </cell>
          <cell r="C1655" t="str">
            <v>26C001E017_2</v>
          </cell>
          <cell r="D1655" t="str">
            <v>E017</v>
          </cell>
          <cell r="E1655" t="str">
            <v>ATENCION MEDICA A PERSONAS PRIVADAS DE SU LIBERTAD Y EN PROCEDIMIENTO LEGAL</v>
          </cell>
          <cell r="F1655" t="str">
            <v>Consulta médica general y/o especializada.</v>
          </cell>
          <cell r="G1655">
            <v>0.25</v>
          </cell>
          <cell r="H1655">
            <v>0.5</v>
          </cell>
          <cell r="I1655">
            <v>0.75</v>
          </cell>
          <cell r="J1655">
            <v>1</v>
          </cell>
          <cell r="K1655">
            <v>0.2</v>
          </cell>
        </row>
        <row r="1656">
          <cell r="B1656" t="str">
            <v>26C001_3</v>
          </cell>
          <cell r="C1656" t="str">
            <v>26C001E017_3</v>
          </cell>
          <cell r="D1656" t="str">
            <v>E017</v>
          </cell>
          <cell r="E1656" t="str">
            <v>ATENCION MEDICA A PERSONAS PRIVADAS DE SU LIBERTAD Y EN PROCEDIMIENTO LEGAL</v>
          </cell>
          <cell r="F1656" t="str">
            <v>Consulta Psicológica.</v>
          </cell>
          <cell r="G1656">
            <v>0.25</v>
          </cell>
          <cell r="H1656">
            <v>0.5</v>
          </cell>
          <cell r="I1656">
            <v>0.75</v>
          </cell>
          <cell r="J1656">
            <v>1</v>
          </cell>
          <cell r="K1656">
            <v>0.02</v>
          </cell>
        </row>
        <row r="1657">
          <cell r="B1657" t="str">
            <v>26C001_4</v>
          </cell>
          <cell r="C1657" t="str">
            <v>26C001E017_4</v>
          </cell>
          <cell r="D1657" t="str">
            <v>E017</v>
          </cell>
          <cell r="E1657" t="str">
            <v>ATENCION MEDICA A PERSONAS PRIVADAS DE SU LIBERTAD Y EN PROCEDIMIENTO LEGAL</v>
          </cell>
          <cell r="F1657" t="str">
            <v>Consulta Odontológica.</v>
          </cell>
          <cell r="G1657">
            <v>0.25</v>
          </cell>
          <cell r="H1657">
            <v>0.5</v>
          </cell>
          <cell r="I1657">
            <v>0.75</v>
          </cell>
          <cell r="J1657">
            <v>1</v>
          </cell>
          <cell r="K1657">
            <v>0.02</v>
          </cell>
        </row>
        <row r="1658">
          <cell r="B1658" t="str">
            <v>26C001_5</v>
          </cell>
          <cell r="C1658" t="str">
            <v>26C001E017_5</v>
          </cell>
          <cell r="D1658" t="str">
            <v>E017</v>
          </cell>
          <cell r="E1658" t="str">
            <v>ATENCION MEDICA A PERSONAS PRIVADAS DE SU LIBERTAD Y EN PROCEDIMIENTO LEGAL</v>
          </cell>
          <cell r="F1658" t="str">
            <v>Prueba rápida de antígeno SARS-CoV-2.</v>
          </cell>
          <cell r="G1658">
            <v>0.25</v>
          </cell>
          <cell r="H1658">
            <v>0.5</v>
          </cell>
          <cell r="I1658">
            <v>0.75</v>
          </cell>
          <cell r="J1658">
            <v>1</v>
          </cell>
          <cell r="K1658">
            <v>0.02</v>
          </cell>
        </row>
        <row r="1659">
          <cell r="B1659" t="str">
            <v>26C001_6</v>
          </cell>
          <cell r="C1659" t="str">
            <v>26C001E017_6</v>
          </cell>
          <cell r="D1659" t="str">
            <v>E017</v>
          </cell>
          <cell r="E1659" t="str">
            <v>ATENCION MEDICA A PERSONAS PRIVADAS DE SU LIBERTAD Y EN PROCEDIMIENTO LEGAL</v>
          </cell>
          <cell r="F1659" t="str">
            <v>Urgencias y egreso hospitalario.</v>
          </cell>
          <cell r="G1659">
            <v>0.25</v>
          </cell>
          <cell r="H1659">
            <v>0.5</v>
          </cell>
          <cell r="I1659">
            <v>0.75</v>
          </cell>
          <cell r="J1659">
            <v>1</v>
          </cell>
          <cell r="K1659">
            <v>0.04</v>
          </cell>
        </row>
        <row r="1660">
          <cell r="B1660" t="str">
            <v>26C001_7</v>
          </cell>
          <cell r="C1660" t="str">
            <v>26C001E017_7</v>
          </cell>
          <cell r="D1660" t="str">
            <v>E017</v>
          </cell>
          <cell r="E1660" t="str">
            <v>ATENCION MEDICA A PERSONAS PRIVADAS DE SU LIBERTAD Y EN PROCEDIMIENTO LEGAL</v>
          </cell>
          <cell r="F1660" t="str">
            <v>Dictamen médico legal.</v>
          </cell>
          <cell r="G1660">
            <v>0.25</v>
          </cell>
          <cell r="H1660">
            <v>0.5</v>
          </cell>
          <cell r="I1660">
            <v>0.75</v>
          </cell>
          <cell r="J1660">
            <v>1</v>
          </cell>
          <cell r="K1660">
            <v>0.05</v>
          </cell>
        </row>
        <row r="1661">
          <cell r="B1661" t="str">
            <v>26C001_8</v>
          </cell>
          <cell r="C1661" t="str">
            <v>26C001E017_8</v>
          </cell>
          <cell r="D1661" t="str">
            <v>E017</v>
          </cell>
          <cell r="E1661" t="str">
            <v>ATENCION MEDICA A PERSONAS PRIVADAS DE SU LIBERTAD Y EN PROCEDIMIENTO LEGAL</v>
          </cell>
          <cell r="F1661" t="str">
            <v>Supervisión y capacitación para la operatividad en consultorios medico legales.</v>
          </cell>
          <cell r="G1661">
            <v>0.25</v>
          </cell>
          <cell r="H1661">
            <v>0.5</v>
          </cell>
          <cell r="I1661">
            <v>0.75</v>
          </cell>
          <cell r="J1661">
            <v>1</v>
          </cell>
          <cell r="K1661">
            <v>0.15</v>
          </cell>
        </row>
        <row r="1662">
          <cell r="B1662" t="str">
            <v>26C001_9</v>
          </cell>
          <cell r="C1662" t="str">
            <v>26C001E017_9</v>
          </cell>
          <cell r="D1662" t="str">
            <v>E017</v>
          </cell>
          <cell r="E1662" t="str">
            <v>ATENCION MEDICA A PERSONAS PRIVADAS DE SU LIBERTAD Y EN PROCEDIMIENTO LEGAL</v>
          </cell>
          <cell r="F1662" t="str">
            <v>Canalización del paciente para atención médica especializada</v>
          </cell>
          <cell r="G1662">
            <v>0.25</v>
          </cell>
          <cell r="H1662">
            <v>0.5</v>
          </cell>
          <cell r="I1662">
            <v>0.75</v>
          </cell>
          <cell r="J1662">
            <v>1</v>
          </cell>
          <cell r="K1662">
            <v>0.1</v>
          </cell>
        </row>
        <row r="1663">
          <cell r="B1663" t="str">
            <v>26C001_10</v>
          </cell>
          <cell r="C1663" t="str">
            <v>26C001E172_1</v>
          </cell>
          <cell r="D1663" t="str">
            <v>E172</v>
          </cell>
          <cell r="E1663" t="str">
            <v>ATENCION MEDICA DE SEGUNDO NIVEL</v>
          </cell>
          <cell r="F1663" t="str">
            <v>Atención medica intramuros en las unidades médicas.</v>
          </cell>
          <cell r="G1663">
            <v>0.26</v>
          </cell>
          <cell r="H1663">
            <v>0.51</v>
          </cell>
          <cell r="I1663">
            <v>0.75</v>
          </cell>
          <cell r="J1663">
            <v>1</v>
          </cell>
          <cell r="K1663">
            <v>0.15</v>
          </cell>
        </row>
        <row r="1664">
          <cell r="B1664" t="str">
            <v>26C001_11</v>
          </cell>
          <cell r="C1664" t="str">
            <v>26C001E172_2</v>
          </cell>
          <cell r="D1664" t="str">
            <v>E172</v>
          </cell>
          <cell r="E1664" t="str">
            <v>ATENCION MEDICA DE SEGUNDO NIVEL</v>
          </cell>
          <cell r="F1664" t="str">
            <v>Atención medica extramuros para la población que no pueden acudir a las unidades médicas.</v>
          </cell>
          <cell r="G1664">
            <v>0.26</v>
          </cell>
          <cell r="H1664">
            <v>0.51</v>
          </cell>
          <cell r="I1664">
            <v>0.75</v>
          </cell>
          <cell r="J1664">
            <v>1</v>
          </cell>
          <cell r="K1664">
            <v>0.15</v>
          </cell>
        </row>
        <row r="1665">
          <cell r="B1665" t="str">
            <v>26C001_12</v>
          </cell>
          <cell r="C1665" t="str">
            <v>26C001E172_3</v>
          </cell>
          <cell r="D1665" t="str">
            <v>E172</v>
          </cell>
          <cell r="E1665" t="str">
            <v>ATENCION MEDICA DE SEGUNDO NIVEL</v>
          </cell>
          <cell r="F1665" t="str">
            <v>Atención medica de urgencias hospitalarias.</v>
          </cell>
          <cell r="G1665">
            <v>0.26</v>
          </cell>
          <cell r="H1665">
            <v>0.51</v>
          </cell>
          <cell r="I1665">
            <v>0.75</v>
          </cell>
          <cell r="J1665">
            <v>1</v>
          </cell>
          <cell r="K1665">
            <v>0.15</v>
          </cell>
        </row>
        <row r="1666">
          <cell r="B1666" t="str">
            <v>26C001_13</v>
          </cell>
          <cell r="C1666" t="str">
            <v>26C001E172_4</v>
          </cell>
          <cell r="D1666" t="str">
            <v>E172</v>
          </cell>
          <cell r="E1666" t="str">
            <v>ATENCION MEDICA DE SEGUNDO NIVEL</v>
          </cell>
          <cell r="F1666" t="str">
            <v>Atención de urgencias médicas prehospitalarias y en eventos especiales.</v>
          </cell>
          <cell r="G1666">
            <v>0.26</v>
          </cell>
          <cell r="H1666">
            <v>0.51</v>
          </cell>
          <cell r="I1666">
            <v>0.75</v>
          </cell>
          <cell r="J1666">
            <v>1</v>
          </cell>
          <cell r="K1666">
            <v>0.15</v>
          </cell>
        </row>
        <row r="1667">
          <cell r="B1667" t="str">
            <v>26C001_14</v>
          </cell>
          <cell r="C1667" t="str">
            <v>26C001E172_5</v>
          </cell>
          <cell r="D1667" t="str">
            <v>E172</v>
          </cell>
          <cell r="E1667" t="str">
            <v>ATENCION MEDICA DE SEGUNDO NIVEL</v>
          </cell>
          <cell r="F1667" t="str">
            <v>Capacitación y actualización del personal de la salud.</v>
          </cell>
          <cell r="G1667">
            <v>0.26</v>
          </cell>
          <cell r="H1667">
            <v>0.51</v>
          </cell>
          <cell r="I1667">
            <v>0.75</v>
          </cell>
          <cell r="J1667">
            <v>1</v>
          </cell>
          <cell r="K1667">
            <v>0.16</v>
          </cell>
        </row>
        <row r="1668">
          <cell r="B1668" t="str">
            <v>26C001_15</v>
          </cell>
          <cell r="C1668" t="str">
            <v>26C001E172_6</v>
          </cell>
          <cell r="D1668" t="str">
            <v>E172</v>
          </cell>
          <cell r="E1668" t="str">
            <v>ATENCION MEDICA DE SEGUNDO NIVEL</v>
          </cell>
          <cell r="F1668" t="str">
            <v>Formación de recursos de pregrado y posgrado.</v>
          </cell>
          <cell r="G1668">
            <v>0.26</v>
          </cell>
          <cell r="H1668">
            <v>0.51</v>
          </cell>
          <cell r="I1668">
            <v>0.75</v>
          </cell>
          <cell r="J1668">
            <v>1</v>
          </cell>
          <cell r="K1668">
            <v>0.03</v>
          </cell>
        </row>
        <row r="1669">
          <cell r="B1669" t="str">
            <v>26C001_16</v>
          </cell>
          <cell r="C1669" t="str">
            <v>26C001E172_7</v>
          </cell>
          <cell r="D1669" t="str">
            <v>E172</v>
          </cell>
          <cell r="E1669" t="str">
            <v>ATENCION MEDICA DE SEGUNDO NIVEL</v>
          </cell>
          <cell r="F1669" t="str">
            <v>Investigación en materia de Salud.</v>
          </cell>
          <cell r="G1669">
            <v>0.26</v>
          </cell>
          <cell r="H1669">
            <v>0.51</v>
          </cell>
          <cell r="I1669">
            <v>0.75</v>
          </cell>
          <cell r="J1669">
            <v>1</v>
          </cell>
          <cell r="K1669">
            <v>0.01</v>
          </cell>
        </row>
        <row r="1670">
          <cell r="B1670" t="str">
            <v>26C001_17</v>
          </cell>
          <cell r="C1670" t="str">
            <v>26C001E172_8</v>
          </cell>
          <cell r="D1670" t="str">
            <v>E172</v>
          </cell>
          <cell r="E1670" t="str">
            <v>ATENCION MEDICA DE SEGUNDO NIVEL</v>
          </cell>
          <cell r="F1670" t="str">
            <v>Mantenimiento, conservación y reparación menor a inmuebles y equipos.</v>
          </cell>
          <cell r="G1670">
            <v>0.26</v>
          </cell>
          <cell r="H1670">
            <v>0.51</v>
          </cell>
          <cell r="I1670">
            <v>0.75</v>
          </cell>
          <cell r="J1670">
            <v>1</v>
          </cell>
          <cell r="K1670">
            <v>0.2</v>
          </cell>
        </row>
        <row r="1671">
          <cell r="B1671" t="str">
            <v>26C001_18</v>
          </cell>
          <cell r="C1671" t="str">
            <v>26C001E173_1</v>
          </cell>
          <cell r="D1671" t="str">
            <v>E173</v>
          </cell>
          <cell r="E1671" t="str">
            <v>ATENCION INTEGRAL DE LA SALUD PARA LA MUJER</v>
          </cell>
          <cell r="F1671" t="str">
            <v>Detección oportuna del Cáncer cérvico uterino.</v>
          </cell>
          <cell r="G1671">
            <v>0.24</v>
          </cell>
          <cell r="H1671">
            <v>0.45</v>
          </cell>
          <cell r="I1671">
            <v>0.69</v>
          </cell>
          <cell r="J1671">
            <v>1</v>
          </cell>
          <cell r="K1671">
            <v>0.125</v>
          </cell>
        </row>
        <row r="1672">
          <cell r="B1672" t="str">
            <v>26C001_19</v>
          </cell>
          <cell r="C1672" t="str">
            <v>26C001E173_2</v>
          </cell>
          <cell r="D1672" t="str">
            <v>E173</v>
          </cell>
          <cell r="E1672" t="str">
            <v>ATENCION INTEGRAL DE LA SALUD PARA LA MUJER</v>
          </cell>
          <cell r="F1672" t="str">
            <v>Detección oportuna del Cáncer de mama.</v>
          </cell>
          <cell r="G1672">
            <v>0.24</v>
          </cell>
          <cell r="H1672">
            <v>0.45</v>
          </cell>
          <cell r="I1672">
            <v>0.69</v>
          </cell>
          <cell r="J1672">
            <v>1</v>
          </cell>
          <cell r="K1672">
            <v>0.125</v>
          </cell>
        </row>
        <row r="1673">
          <cell r="B1673" t="str">
            <v>26C001_20</v>
          </cell>
          <cell r="C1673" t="str">
            <v>26C001E173_3</v>
          </cell>
          <cell r="D1673" t="str">
            <v>E173</v>
          </cell>
          <cell r="E1673" t="str">
            <v>ATENCION INTEGRAL DE LA SALUD PARA LA MUJER</v>
          </cell>
          <cell r="F1673" t="str">
            <v>Consultas de planificación familiar, salud sexual y anticoncepción post evento obstétrico.</v>
          </cell>
          <cell r="G1673">
            <v>0.24</v>
          </cell>
          <cell r="H1673">
            <v>0.45</v>
          </cell>
          <cell r="I1673">
            <v>0.69</v>
          </cell>
          <cell r="J1673">
            <v>1</v>
          </cell>
          <cell r="K1673">
            <v>0.125</v>
          </cell>
        </row>
        <row r="1674">
          <cell r="B1674" t="str">
            <v>26C001_21</v>
          </cell>
          <cell r="C1674" t="str">
            <v>26C001E173_4</v>
          </cell>
          <cell r="D1674" t="str">
            <v>E173</v>
          </cell>
          <cell r="E1674" t="str">
            <v>ATENCION INTEGRAL DE LA SALUD PARA LA MUJER</v>
          </cell>
          <cell r="F1674" t="str">
            <v>Atención pregestacional, control de embarazo y embarazo de alto riesgo.</v>
          </cell>
          <cell r="G1674">
            <v>0.24</v>
          </cell>
          <cell r="H1674">
            <v>0.45</v>
          </cell>
          <cell r="I1674">
            <v>0.69</v>
          </cell>
          <cell r="J1674">
            <v>1</v>
          </cell>
          <cell r="K1674">
            <v>0.125</v>
          </cell>
        </row>
        <row r="1675">
          <cell r="B1675" t="str">
            <v>26C001_22</v>
          </cell>
          <cell r="C1675" t="str">
            <v>26C001E173_5</v>
          </cell>
          <cell r="D1675" t="str">
            <v>E173</v>
          </cell>
          <cell r="E1675" t="str">
            <v>ATENCION INTEGRAL DE LA SALUD PARA LA MUJER</v>
          </cell>
          <cell r="F1675" t="str">
            <v>Interrupción legal del embarazo.</v>
          </cell>
          <cell r="G1675">
            <v>0.24</v>
          </cell>
          <cell r="H1675">
            <v>0.45</v>
          </cell>
          <cell r="I1675">
            <v>0.69</v>
          </cell>
          <cell r="J1675">
            <v>1</v>
          </cell>
          <cell r="K1675">
            <v>0.125</v>
          </cell>
        </row>
        <row r="1676">
          <cell r="B1676" t="str">
            <v>26C001_23</v>
          </cell>
          <cell r="C1676" t="str">
            <v>26C001E173_6</v>
          </cell>
          <cell r="D1676" t="str">
            <v>E173</v>
          </cell>
          <cell r="E1676" t="str">
            <v>ATENCION INTEGRAL DE LA SALUD PARA LA MUJER</v>
          </cell>
          <cell r="F1676" t="str">
            <v>Cedulas de detección de violencia de género y platicas informativas a la población usuaria sobre violencia contra las mujeres.</v>
          </cell>
          <cell r="G1676">
            <v>0.24</v>
          </cell>
          <cell r="H1676">
            <v>0.45</v>
          </cell>
          <cell r="I1676">
            <v>0.69</v>
          </cell>
          <cell r="J1676">
            <v>1</v>
          </cell>
          <cell r="K1676">
            <v>0.125</v>
          </cell>
        </row>
        <row r="1677">
          <cell r="B1677" t="str">
            <v>26C001_24</v>
          </cell>
          <cell r="C1677" t="str">
            <v>26C001E173_7</v>
          </cell>
          <cell r="D1677" t="str">
            <v>E173</v>
          </cell>
          <cell r="E1677" t="str">
            <v>ATENCION INTEGRAL DE LA SALUD PARA LA MUJER</v>
          </cell>
          <cell r="F1677" t="str">
            <v>Atención medica integral a mujeres con lesiones o padecimientos producto de la violencia de género.</v>
          </cell>
          <cell r="G1677">
            <v>0.24</v>
          </cell>
          <cell r="H1677">
            <v>0.45</v>
          </cell>
          <cell r="I1677">
            <v>0.69</v>
          </cell>
          <cell r="J1677">
            <v>1</v>
          </cell>
          <cell r="K1677">
            <v>0.125</v>
          </cell>
        </row>
        <row r="1678">
          <cell r="B1678" t="str">
            <v>26C001_25</v>
          </cell>
          <cell r="C1678" t="str">
            <v>26C001E173_8</v>
          </cell>
          <cell r="D1678" t="str">
            <v>E173</v>
          </cell>
          <cell r="E1678" t="str">
            <v>ATENCION INTEGRAL DE LA SALUD PARA LA MUJER</v>
          </cell>
          <cell r="F1678" t="str">
            <v>Atención medica integral a mujeres con lesiones o padecimientos producto de la violencia de género.</v>
          </cell>
          <cell r="G1678">
            <v>0.24</v>
          </cell>
          <cell r="H1678">
            <v>0.45</v>
          </cell>
          <cell r="I1678">
            <v>0.69</v>
          </cell>
          <cell r="J1678">
            <v>1</v>
          </cell>
          <cell r="K1678">
            <v>0.125</v>
          </cell>
        </row>
        <row r="1679">
          <cell r="B1679" t="str">
            <v>26C001_26</v>
          </cell>
          <cell r="C1679" t="str">
            <v>26C001E174_1</v>
          </cell>
          <cell r="D1679" t="str">
            <v>E174</v>
          </cell>
          <cell r="E1679" t="str">
            <v>PREVENCION DE ENFERMEDADES Y PROMOCION A LA SALUD PARA EL BIENESTAR</v>
          </cell>
          <cell r="F1679" t="str">
            <v>Orientación y Educación para la Salud</v>
          </cell>
          <cell r="G1679">
            <v>0.26</v>
          </cell>
          <cell r="H1679">
            <v>0.49</v>
          </cell>
          <cell r="I1679">
            <v>0.74</v>
          </cell>
          <cell r="J1679">
            <v>1</v>
          </cell>
          <cell r="K1679">
            <v>0.26</v>
          </cell>
        </row>
        <row r="1680">
          <cell r="B1680" t="str">
            <v>26C001_27</v>
          </cell>
          <cell r="C1680" t="str">
            <v>26C001E174_2</v>
          </cell>
          <cell r="D1680" t="str">
            <v>E174</v>
          </cell>
          <cell r="E1680" t="str">
            <v>PREVENCION DE ENFERMEDADES Y PROMOCION A LA SALUD PARA EL BIENESTAR</v>
          </cell>
          <cell r="F1680" t="str">
            <v>Aplicación de Biológicos (vacunas)</v>
          </cell>
          <cell r="G1680">
            <v>0.26</v>
          </cell>
          <cell r="H1680">
            <v>0.49</v>
          </cell>
          <cell r="I1680">
            <v>0.74</v>
          </cell>
          <cell r="J1680">
            <v>1</v>
          </cell>
          <cell r="K1680">
            <v>0.38</v>
          </cell>
        </row>
        <row r="1681">
          <cell r="B1681" t="str">
            <v>26C001_28</v>
          </cell>
          <cell r="C1681" t="str">
            <v>26C001E174_3</v>
          </cell>
          <cell r="D1681" t="str">
            <v>E174</v>
          </cell>
          <cell r="E1681" t="str">
            <v>PREVENCION DE ENFERMEDADES Y PROMOCION A LA SALUD PARA EL BIENESTAR</v>
          </cell>
          <cell r="F1681" t="str">
            <v>Tamizaje Neonatal</v>
          </cell>
          <cell r="G1681">
            <v>0.26</v>
          </cell>
          <cell r="H1681">
            <v>0.49</v>
          </cell>
          <cell r="I1681">
            <v>0.74</v>
          </cell>
          <cell r="J1681">
            <v>1</v>
          </cell>
          <cell r="K1681">
            <v>0.2</v>
          </cell>
        </row>
        <row r="1682">
          <cell r="B1682" t="str">
            <v>26C001_29</v>
          </cell>
          <cell r="C1682" t="str">
            <v>26C001E174_4</v>
          </cell>
          <cell r="D1682" t="str">
            <v>E174</v>
          </cell>
          <cell r="E1682" t="str">
            <v>PREVENCION DE ENFERMEDADES Y PROMOCION A LA SALUD PARA EL BIENESTAR</v>
          </cell>
          <cell r="F1682" t="str">
            <v>Pruebas para detección de enfermedades</v>
          </cell>
          <cell r="G1682">
            <v>0.26</v>
          </cell>
          <cell r="H1682">
            <v>0.49</v>
          </cell>
          <cell r="I1682">
            <v>0.74</v>
          </cell>
          <cell r="J1682">
            <v>1</v>
          </cell>
          <cell r="K1682">
            <v>0.16</v>
          </cell>
        </row>
        <row r="1683">
          <cell r="B1683" t="str">
            <v>26C001_30</v>
          </cell>
          <cell r="C1683" t="str">
            <v>26C001M001_1</v>
          </cell>
          <cell r="D1683" t="str">
            <v>M001</v>
          </cell>
          <cell r="E1683" t="str">
            <v>ACTIVIDADES DE APOYO ADMINISTRATIVO</v>
          </cell>
          <cell r="F1683" t="str">
            <v>Recursos materiales y servicios generales necesarios para la operación de la Secretaria de Salud de la Ciudad de México.</v>
          </cell>
          <cell r="G1683">
            <v>0.25</v>
          </cell>
          <cell r="H1683">
            <v>0.5</v>
          </cell>
          <cell r="I1683">
            <v>0.75</v>
          </cell>
          <cell r="J1683">
            <v>1</v>
          </cell>
          <cell r="K1683">
            <v>1</v>
          </cell>
        </row>
        <row r="1684">
          <cell r="B1684" t="str">
            <v>26C001_31</v>
          </cell>
          <cell r="C1684" t="str">
            <v>26C001M002_1</v>
          </cell>
          <cell r="D1684" t="str">
            <v>M002</v>
          </cell>
          <cell r="E1684" t="str">
            <v>PROVISIONES PARA CONTINGENCIAS</v>
          </cell>
          <cell r="F1684" t="str">
            <v>Laudos pendientes de resolución con los que cuenta la Secretaria de Salud.</v>
          </cell>
          <cell r="G1684">
            <v>0.1</v>
          </cell>
          <cell r="H1684">
            <v>0.21</v>
          </cell>
          <cell r="I1684">
            <v>0.32</v>
          </cell>
          <cell r="J1684">
            <v>0.43</v>
          </cell>
          <cell r="K1684">
            <v>1</v>
          </cell>
        </row>
        <row r="1685">
          <cell r="B1685" t="str">
            <v>26C001_32</v>
          </cell>
          <cell r="C1685" t="str">
            <v>26C001N001_1</v>
          </cell>
          <cell r="D1685" t="str">
            <v>N001</v>
          </cell>
          <cell r="E1685" t="str">
            <v>CUMPLIMIENTO DE LOS PROGRAMAS DE PROTECCION CIVIL</v>
          </cell>
          <cell r="F1685" t="str">
            <v>Actualización de los Programas Internos y Planes de Emergencia.</v>
          </cell>
          <cell r="G1685">
            <v>0.25</v>
          </cell>
          <cell r="H1685">
            <v>0.5</v>
          </cell>
          <cell r="I1685">
            <v>0.75</v>
          </cell>
          <cell r="J1685">
            <v>1</v>
          </cell>
          <cell r="K1685">
            <v>0.2</v>
          </cell>
        </row>
        <row r="1686">
          <cell r="B1686" t="str">
            <v>26C001_33</v>
          </cell>
          <cell r="C1686" t="str">
            <v>26C001N001_2</v>
          </cell>
          <cell r="D1686" t="str">
            <v>N001</v>
          </cell>
          <cell r="E1686" t="str">
            <v>CUMPLIMIENTO DE LOS PROGRAMAS DE PROTECCION CIVIL</v>
          </cell>
          <cell r="F1686" t="str">
            <v>Actualizaciones de los Análisis de Riesgos Internos.</v>
          </cell>
          <cell r="G1686">
            <v>0.25</v>
          </cell>
          <cell r="H1686">
            <v>0.5</v>
          </cell>
          <cell r="I1686">
            <v>0.75</v>
          </cell>
          <cell r="J1686">
            <v>1</v>
          </cell>
          <cell r="K1686">
            <v>0.2</v>
          </cell>
        </row>
        <row r="1687">
          <cell r="B1687" t="str">
            <v>26C001_34</v>
          </cell>
          <cell r="C1687" t="str">
            <v>26C001N001_3</v>
          </cell>
          <cell r="D1687" t="str">
            <v>N001</v>
          </cell>
          <cell r="E1687" t="str">
            <v>CUMPLIMIENTO DE LOS PROGRAMAS DE PROTECCION CIVIL</v>
          </cell>
          <cell r="F1687" t="str">
            <v>Capacitación para brigadas de emergencia y personal en general.</v>
          </cell>
          <cell r="G1687">
            <v>0.25</v>
          </cell>
          <cell r="H1687">
            <v>0.5</v>
          </cell>
          <cell r="I1687">
            <v>0.75</v>
          </cell>
          <cell r="J1687">
            <v>1</v>
          </cell>
          <cell r="K1687">
            <v>0.3</v>
          </cell>
        </row>
        <row r="1688">
          <cell r="B1688" t="str">
            <v>26C001_35</v>
          </cell>
          <cell r="C1688" t="str">
            <v>26C001N001_4</v>
          </cell>
          <cell r="D1688" t="str">
            <v>N001</v>
          </cell>
          <cell r="E1688" t="str">
            <v>CUMPLIMIENTO DE LOS PROGRAMAS DE PROTECCION CIVIL</v>
          </cell>
          <cell r="F1688" t="str">
            <v>Mantenimiento Anual de los Equipos contra incendio.</v>
          </cell>
          <cell r="G1688">
            <v>0.25</v>
          </cell>
          <cell r="H1688">
            <v>0.5</v>
          </cell>
          <cell r="I1688">
            <v>0.75</v>
          </cell>
          <cell r="J1688">
            <v>1</v>
          </cell>
          <cell r="K1688">
            <v>0.3</v>
          </cell>
        </row>
        <row r="1689">
          <cell r="B1689" t="str">
            <v>26CD01_1</v>
          </cell>
          <cell r="C1689" t="str">
            <v>26CD01G077_1</v>
          </cell>
          <cell r="D1689" t="str">
            <v>G077</v>
          </cell>
          <cell r="E1689" t="str">
            <v>REGULACION SANITARIA EN ESTABLECIMIENTOS, PRODUCTOS, ACTIVIDADES, SERVICIOS Y PERSONAS</v>
          </cell>
          <cell r="F1689" t="str">
            <v>Capacitación y difusión de materiales diversos relacionados con temas sanitarios</v>
          </cell>
          <cell r="G1689">
            <v>0.25</v>
          </cell>
          <cell r="H1689">
            <v>0.5</v>
          </cell>
          <cell r="I1689">
            <v>0.75</v>
          </cell>
          <cell r="J1689">
            <v>1</v>
          </cell>
          <cell r="K1689">
            <v>0.16</v>
          </cell>
        </row>
        <row r="1690">
          <cell r="B1690" t="str">
            <v>26CD01_2</v>
          </cell>
          <cell r="C1690" t="str">
            <v>26CD01G077_2</v>
          </cell>
          <cell r="D1690" t="str">
            <v>G077</v>
          </cell>
          <cell r="E1690" t="str">
            <v>REGULACION SANITARIA EN ESTABLECIMIENTOS, PRODUCTOS, ACTIVIDADES, SERVICIOS Y PERSONAS</v>
          </cell>
          <cell r="F1690" t="str">
            <v>Reconocimiento y atención Sanitaria.</v>
          </cell>
          <cell r="G1690">
            <v>0.25</v>
          </cell>
          <cell r="H1690">
            <v>0.5</v>
          </cell>
          <cell r="I1690">
            <v>0.75</v>
          </cell>
          <cell r="J1690">
            <v>1</v>
          </cell>
          <cell r="K1690">
            <v>0.14000000000000001</v>
          </cell>
        </row>
        <row r="1691">
          <cell r="B1691" t="str">
            <v>26CD01_3</v>
          </cell>
          <cell r="C1691" t="str">
            <v>26CD01G077_3</v>
          </cell>
          <cell r="D1691" t="str">
            <v>G077</v>
          </cell>
          <cell r="E1691" t="str">
            <v>REGULACION SANITARIA EN ESTABLECIMIENTOS, PRODUCTOS, ACTIVIDADES, SERVICIOS Y PERSONAS</v>
          </cell>
          <cell r="F1691" t="str">
            <v>Permisos sanitario para la inhumación o cremación, traslado de cadáveres, traslado de restos áridos, internación de cadáveres y embalsamamiento de cadáveres</v>
          </cell>
          <cell r="G1691">
            <v>0.25</v>
          </cell>
          <cell r="H1691">
            <v>0.5</v>
          </cell>
          <cell r="I1691">
            <v>0.75</v>
          </cell>
          <cell r="J1691">
            <v>1</v>
          </cell>
          <cell r="K1691">
            <v>0.14000000000000001</v>
          </cell>
        </row>
        <row r="1692">
          <cell r="B1692" t="str">
            <v>26CD01_4</v>
          </cell>
          <cell r="C1692" t="str">
            <v>26CD01G077_4</v>
          </cell>
          <cell r="D1692" t="str">
            <v>G077</v>
          </cell>
          <cell r="E1692" t="str">
            <v>REGULACION SANITARIA EN ESTABLECIMIENTOS, PRODUCTOS, ACTIVIDADES, SERVICIOS Y PERSONAS</v>
          </cell>
          <cell r="F1692" t="str">
            <v>Avisos de funcionamiento de responsable sanitario, de modificación o baja</v>
          </cell>
          <cell r="G1692">
            <v>0.25</v>
          </cell>
          <cell r="H1692">
            <v>0.5</v>
          </cell>
          <cell r="I1692">
            <v>0.75</v>
          </cell>
          <cell r="J1692">
            <v>1</v>
          </cell>
          <cell r="K1692">
            <v>0.14000000000000001</v>
          </cell>
        </row>
        <row r="1693">
          <cell r="B1693" t="str">
            <v>26CD01_5</v>
          </cell>
          <cell r="C1693" t="str">
            <v>26CD01G077_5</v>
          </cell>
          <cell r="D1693" t="str">
            <v>G077</v>
          </cell>
          <cell r="E1693" t="str">
            <v>REGULACION SANITARIA EN ESTABLECIMIENTOS, PRODUCTOS, ACTIVIDADES, SERVICIOS Y PERSONAS</v>
          </cell>
          <cell r="F1693" t="str">
            <v>Vigilancia sanitaria a establecimientos mercantiles, a través de visitas de verificación sanitaria, visitas de tomas de muestras o ambas</v>
          </cell>
          <cell r="G1693">
            <v>0.25</v>
          </cell>
          <cell r="H1693">
            <v>0.5</v>
          </cell>
          <cell r="I1693">
            <v>0.75</v>
          </cell>
          <cell r="J1693">
            <v>1</v>
          </cell>
          <cell r="K1693">
            <v>0.14000000000000001</v>
          </cell>
        </row>
        <row r="1694">
          <cell r="B1694" t="str">
            <v>26CD01_6</v>
          </cell>
          <cell r="C1694" t="str">
            <v>26CD01G077_6</v>
          </cell>
          <cell r="D1694" t="str">
            <v>G077</v>
          </cell>
          <cell r="E1694" t="str">
            <v>REGULACION SANITARIA EN ESTABLECIMIENTOS, PRODUCTOS, ACTIVIDADES, SERVICIOS Y PERSONAS</v>
          </cell>
          <cell r="F1694" t="str">
            <v>Evaluaciones técnico normativas de actas de verificación sanitaria y toma de muestra</v>
          </cell>
          <cell r="G1694">
            <v>0.25</v>
          </cell>
          <cell r="H1694">
            <v>0.5</v>
          </cell>
          <cell r="I1694">
            <v>0.75</v>
          </cell>
          <cell r="J1694">
            <v>1</v>
          </cell>
          <cell r="K1694">
            <v>0.14000000000000001</v>
          </cell>
        </row>
        <row r="1695">
          <cell r="B1695" t="str">
            <v>26CD01_7</v>
          </cell>
          <cell r="C1695" t="str">
            <v>26CD01G077_7</v>
          </cell>
          <cell r="D1695" t="str">
            <v>G077</v>
          </cell>
          <cell r="E1695" t="str">
            <v>REGULACION SANITARIA EN ESTABLECIMIENTOS, PRODUCTOS, ACTIVIDADES, SERVICIOS Y PERSONAS</v>
          </cell>
          <cell r="F1695" t="str">
            <v>Vigilancia sanitaria a establecimientos mercantil, a través de visitas de verificación sanitaria, visitas de tomas de muestras o ambas</v>
          </cell>
          <cell r="G1695">
            <v>0.25</v>
          </cell>
          <cell r="H1695">
            <v>0.5</v>
          </cell>
          <cell r="I1695">
            <v>0.75</v>
          </cell>
          <cell r="J1695">
            <v>1</v>
          </cell>
          <cell r="K1695">
            <v>0.14000000000000001</v>
          </cell>
        </row>
        <row r="1696">
          <cell r="B1696" t="str">
            <v>26CD01_8</v>
          </cell>
          <cell r="C1696" t="str">
            <v>26CD01M001_1</v>
          </cell>
          <cell r="D1696" t="str">
            <v>M001</v>
          </cell>
          <cell r="E1696" t="str">
            <v>ACTIVIDADES DE APOYO ADMINISTRATIVO</v>
          </cell>
          <cell r="F1696" t="str">
            <v>Adquisición de materiales, insumos y suministros requeridos para el desempeño de las actividades administrativas.</v>
          </cell>
          <cell r="G1696">
            <v>0.25</v>
          </cell>
          <cell r="H1696">
            <v>0.5</v>
          </cell>
          <cell r="I1696">
            <v>0.75</v>
          </cell>
          <cell r="J1696">
            <v>1</v>
          </cell>
          <cell r="K1696">
            <v>0.5</v>
          </cell>
        </row>
        <row r="1697">
          <cell r="B1697" t="str">
            <v>26CD01_9</v>
          </cell>
          <cell r="C1697" t="str">
            <v>26CD01M001_2</v>
          </cell>
          <cell r="D1697" t="str">
            <v>M001</v>
          </cell>
          <cell r="E1697" t="str">
            <v>ACTIVIDADES DE APOYO ADMINISTRATIVO</v>
          </cell>
          <cell r="F1697" t="str">
            <v>Servicios generales, servicios profesionales, conservación y mantenimiento del inmueble, asi como servicios de difusión.</v>
          </cell>
          <cell r="G1697">
            <v>0.25</v>
          </cell>
          <cell r="H1697">
            <v>0.5</v>
          </cell>
          <cell r="I1697">
            <v>0.75</v>
          </cell>
          <cell r="J1697">
            <v>1</v>
          </cell>
          <cell r="K1697">
            <v>0.5</v>
          </cell>
        </row>
        <row r="1698">
          <cell r="B1698" t="str">
            <v>26CD01_10</v>
          </cell>
          <cell r="C1698" t="str">
            <v>26CD01M002_1</v>
          </cell>
          <cell r="D1698" t="str">
            <v>M002</v>
          </cell>
          <cell r="E1698" t="str">
            <v>PROVISIONES PARA CONTINGENCIAS</v>
          </cell>
          <cell r="F1698" t="str">
            <v>Pago de laudos firmes de acuerdo a lo determinado por autoridad competente</v>
          </cell>
          <cell r="G1698">
            <v>0</v>
          </cell>
          <cell r="H1698">
            <v>0.25</v>
          </cell>
          <cell r="I1698">
            <v>0.75</v>
          </cell>
          <cell r="J1698">
            <v>1</v>
          </cell>
          <cell r="K1698">
            <v>1</v>
          </cell>
        </row>
        <row r="1699">
          <cell r="B1699" t="str">
            <v>26CD01_11</v>
          </cell>
          <cell r="C1699" t="str">
            <v>26CD01N001_1</v>
          </cell>
          <cell r="D1699" t="str">
            <v>N001</v>
          </cell>
          <cell r="E1699" t="str">
            <v>CUMPLIMIENTO DE LOS PROGRAMAS DE PROTECCION CIVIL</v>
          </cell>
          <cell r="F1699" t="str">
            <v>Cursos y/o talleres de capacitación en protección civil.</v>
          </cell>
          <cell r="G1699">
            <v>0</v>
          </cell>
          <cell r="H1699">
            <v>0.5</v>
          </cell>
          <cell r="I1699">
            <v>0.75</v>
          </cell>
          <cell r="J1699">
            <v>1</v>
          </cell>
          <cell r="K1699">
            <v>1</v>
          </cell>
        </row>
        <row r="1700">
          <cell r="B1700" t="str">
            <v>26PDIA_1</v>
          </cell>
          <cell r="C1700" t="str">
            <v>26PDIAM001_1</v>
          </cell>
          <cell r="D1700" t="str">
            <v>M001</v>
          </cell>
          <cell r="E1700" t="str">
            <v>ACTIVIDADES DE APOYO ADMINISTRATIVO</v>
          </cell>
          <cell r="F1700" t="str">
            <v>Adquisición de materiales, insumos y suministros requeridos para el desempeño de las actividades administrativas</v>
          </cell>
          <cell r="G1700">
            <v>0.39</v>
          </cell>
          <cell r="H1700">
            <v>0.56999999999999995</v>
          </cell>
          <cell r="I1700">
            <v>0.79</v>
          </cell>
          <cell r="J1700">
            <v>1</v>
          </cell>
          <cell r="K1700">
            <v>0.5</v>
          </cell>
        </row>
        <row r="1701">
          <cell r="B1701" t="str">
            <v>26PDIA_2</v>
          </cell>
          <cell r="C1701" t="str">
            <v>26PDIAM001_2</v>
          </cell>
          <cell r="D1701" t="str">
            <v>M001</v>
          </cell>
          <cell r="E1701" t="str">
            <v>ACTIVIDADES DE APOYO ADMINISTRATIVO</v>
          </cell>
          <cell r="F1701" t="str">
            <v>Pago de servicios generales, servicios profesionales, conservación y mantenimiento del inmueble, asi como servicios de difusión.</v>
          </cell>
          <cell r="G1701">
            <v>0.39</v>
          </cell>
          <cell r="H1701">
            <v>0.56999999999999995</v>
          </cell>
          <cell r="I1701">
            <v>0.79</v>
          </cell>
          <cell r="J1701">
            <v>1</v>
          </cell>
          <cell r="K1701">
            <v>0.5</v>
          </cell>
        </row>
        <row r="1702">
          <cell r="B1702" t="str">
            <v>26PDIA_3</v>
          </cell>
          <cell r="C1702" t="str">
            <v>26PDIAM002_1</v>
          </cell>
          <cell r="D1702" t="str">
            <v>M002</v>
          </cell>
          <cell r="E1702" t="str">
            <v>PROVISIONES PARA CONTINGENCIAS</v>
          </cell>
          <cell r="F1702" t="str">
            <v>Pago de laudos o sentencias</v>
          </cell>
          <cell r="G1702">
            <v>0.25</v>
          </cell>
          <cell r="H1702">
            <v>0.5</v>
          </cell>
          <cell r="I1702">
            <v>0.75</v>
          </cell>
          <cell r="J1702">
            <v>1</v>
          </cell>
          <cell r="K1702">
            <v>1</v>
          </cell>
        </row>
        <row r="1703">
          <cell r="B1703" t="str">
            <v>26PDIA_4</v>
          </cell>
          <cell r="C1703" t="str">
            <v>26PDIAN001_1</v>
          </cell>
          <cell r="D1703" t="str">
            <v>N001</v>
          </cell>
          <cell r="E1703" t="str">
            <v>CUMPLIMIENTO DE LOS PROGRAMAS DE PROTECCION CIVIL</v>
          </cell>
          <cell r="F1703" t="str">
            <v>Mantenimiento en equipo de protección civil y entrega de insumos</v>
          </cell>
          <cell r="G1703">
            <v>0.55000000000000004</v>
          </cell>
          <cell r="H1703">
            <v>0.65</v>
          </cell>
          <cell r="I1703">
            <v>0.8</v>
          </cell>
          <cell r="J1703">
            <v>1</v>
          </cell>
          <cell r="K1703">
            <v>0.2</v>
          </cell>
        </row>
        <row r="1704">
          <cell r="B1704" t="str">
            <v>26PDIA_5</v>
          </cell>
          <cell r="C1704" t="str">
            <v>26PDIAN001_2</v>
          </cell>
          <cell r="D1704" t="str">
            <v>N001</v>
          </cell>
          <cell r="E1704" t="str">
            <v>CUMPLIMIENTO DE LOS PROGRAMAS DE PROTECCION CIVIL</v>
          </cell>
          <cell r="F1704" t="str">
            <v>Capacitación en materia de protección civil a las personas servidoras públicas del Instituto.</v>
          </cell>
          <cell r="G1704">
            <v>0.55000000000000004</v>
          </cell>
          <cell r="H1704">
            <v>0.65</v>
          </cell>
          <cell r="I1704">
            <v>0.8</v>
          </cell>
          <cell r="J1704">
            <v>1</v>
          </cell>
          <cell r="K1704">
            <v>0.2</v>
          </cell>
        </row>
        <row r="1705">
          <cell r="B1705" t="str">
            <v>26PDIA_6</v>
          </cell>
          <cell r="C1705" t="str">
            <v>26PDIAN001_3</v>
          </cell>
          <cell r="D1705" t="str">
            <v>N001</v>
          </cell>
          <cell r="E1705" t="str">
            <v>CUMPLIMIENTO DE LOS PROGRAMAS DE PROTECCION CIVIL</v>
          </cell>
          <cell r="F1705" t="str">
            <v>Formación de brigadas, para atender situaciones de emergencia</v>
          </cell>
          <cell r="G1705">
            <v>0.55000000000000004</v>
          </cell>
          <cell r="H1705">
            <v>0.65</v>
          </cell>
          <cell r="I1705">
            <v>0.8</v>
          </cell>
          <cell r="J1705">
            <v>1</v>
          </cell>
          <cell r="K1705">
            <v>0.6</v>
          </cell>
        </row>
        <row r="1706">
          <cell r="B1706" t="str">
            <v>26PDIA_7</v>
          </cell>
          <cell r="C1706" t="str">
            <v>26PDIAP022_1</v>
          </cell>
          <cell r="D1706" t="str">
            <v>P022</v>
          </cell>
          <cell r="E1706" t="str">
            <v>PLANEACION DE POLITICAS PUBLICAS PARA MEJORAR LA ATENCION DE LAS ADICCIONES</v>
          </cell>
          <cell r="F1706" t="str">
            <v>Acciones de difusión para la prevención del consumo de sustancias psicoactivas</v>
          </cell>
          <cell r="G1706">
            <v>0.19</v>
          </cell>
          <cell r="H1706">
            <v>0.42</v>
          </cell>
          <cell r="I1706">
            <v>0.75</v>
          </cell>
          <cell r="J1706">
            <v>1</v>
          </cell>
          <cell r="K1706">
            <v>0.2</v>
          </cell>
        </row>
        <row r="1707">
          <cell r="B1707" t="str">
            <v>26PDIA_8</v>
          </cell>
          <cell r="C1707" t="str">
            <v>26PDIAP022_2</v>
          </cell>
          <cell r="D1707" t="str">
            <v>P022</v>
          </cell>
          <cell r="E1707" t="str">
            <v>PLANEACION DE POLITICAS PUBLICAS PARA MEJORAR LA ATENCION DE LAS ADICCIONES</v>
          </cell>
          <cell r="F1707" t="str">
            <v>Atención, vinculación y canalización de personas usuarias de sustancias psicoactivas</v>
          </cell>
          <cell r="G1707">
            <v>0.19</v>
          </cell>
          <cell r="H1707">
            <v>0.42</v>
          </cell>
          <cell r="I1707">
            <v>0.75</v>
          </cell>
          <cell r="J1707">
            <v>1</v>
          </cell>
          <cell r="K1707">
            <v>0.2</v>
          </cell>
        </row>
        <row r="1708">
          <cell r="B1708" t="str">
            <v>26PDIA_9</v>
          </cell>
          <cell r="C1708" t="str">
            <v>26PDIAP022_3</v>
          </cell>
          <cell r="D1708" t="str">
            <v>P022</v>
          </cell>
          <cell r="E1708" t="str">
            <v>PLANEACION DE POLITICAS PUBLICAS PARA MEJORAR LA ATENCION DE LAS ADICCIONES</v>
          </cell>
          <cell r="F1708" t="str">
            <v>Capacitación y formación en materia de prevención y atención de adicciones</v>
          </cell>
          <cell r="G1708">
            <v>0.19</v>
          </cell>
          <cell r="H1708">
            <v>0.42</v>
          </cell>
          <cell r="I1708">
            <v>0.75</v>
          </cell>
          <cell r="J1708">
            <v>1</v>
          </cell>
          <cell r="K1708">
            <v>0.2</v>
          </cell>
        </row>
        <row r="1709">
          <cell r="B1709" t="str">
            <v>26PDIA_10</v>
          </cell>
          <cell r="C1709" t="str">
            <v>26PDIAP022_4</v>
          </cell>
          <cell r="D1709" t="str">
            <v>P022</v>
          </cell>
          <cell r="E1709" t="str">
            <v>PLANEACION DE POLITICAS PUBLICAS PARA MEJORAR LA ATENCION DE LAS ADICCIONES</v>
          </cell>
          <cell r="F1709" t="str">
            <v>Verificaciones a centros de atención para las adicciones</v>
          </cell>
          <cell r="G1709">
            <v>0.19</v>
          </cell>
          <cell r="H1709">
            <v>0.42</v>
          </cell>
          <cell r="I1709">
            <v>0.75</v>
          </cell>
          <cell r="J1709">
            <v>1</v>
          </cell>
          <cell r="K1709">
            <v>0.2</v>
          </cell>
        </row>
        <row r="1710">
          <cell r="B1710" t="str">
            <v>26PDIA_11</v>
          </cell>
          <cell r="C1710" t="str">
            <v>26PDIAP022_5</v>
          </cell>
          <cell r="D1710" t="str">
            <v>P022</v>
          </cell>
          <cell r="E1710" t="str">
            <v>PLANEACION DE POLITICAS PUBLICAS PARA MEJORAR LA ATENCION DE LAS ADICCIONES</v>
          </cell>
          <cell r="F1710" t="str">
            <v>Publicación y seguimiento al estudio de consumo de sustancias psicoactivas y salud mental en la CDMX</v>
          </cell>
          <cell r="G1710">
            <v>0.19</v>
          </cell>
          <cell r="H1710">
            <v>0.42</v>
          </cell>
          <cell r="I1710">
            <v>0.75</v>
          </cell>
          <cell r="J1710">
            <v>1</v>
          </cell>
          <cell r="K1710">
            <v>0.2</v>
          </cell>
        </row>
        <row r="1711">
          <cell r="B1711" t="str">
            <v>26PDSP_1</v>
          </cell>
          <cell r="C1711" t="str">
            <v>26PDSPE066_1</v>
          </cell>
          <cell r="D1711" t="str">
            <v>E066</v>
          </cell>
          <cell r="E1711" t="str">
            <v>SERVICIOS DE SALUD DEL PRIMER NIVEL</v>
          </cell>
          <cell r="F1711" t="str">
            <v>Prevención de la Enfermedad y Promoción de la Salud</v>
          </cell>
          <cell r="G1711">
            <v>0.24</v>
          </cell>
          <cell r="H1711">
            <v>0.5</v>
          </cell>
          <cell r="I1711">
            <v>0.77</v>
          </cell>
          <cell r="J1711">
            <v>1</v>
          </cell>
          <cell r="K1711">
            <v>0.34</v>
          </cell>
        </row>
        <row r="1712">
          <cell r="B1712" t="str">
            <v>26PDSP_2</v>
          </cell>
          <cell r="C1712" t="str">
            <v>26PDSPE066_2</v>
          </cell>
          <cell r="D1712" t="str">
            <v>E066</v>
          </cell>
          <cell r="E1712" t="str">
            <v>SERVICIOS DE SALUD DEL PRIMER NIVEL</v>
          </cell>
          <cell r="F1712" t="str">
            <v>Atenciones médicas en las Unidades de Salud</v>
          </cell>
          <cell r="G1712">
            <v>0.24</v>
          </cell>
          <cell r="H1712">
            <v>0.5</v>
          </cell>
          <cell r="I1712">
            <v>0.77</v>
          </cell>
          <cell r="J1712">
            <v>1</v>
          </cell>
          <cell r="K1712">
            <v>0.33</v>
          </cell>
        </row>
        <row r="1713">
          <cell r="B1713" t="str">
            <v>26PDSP_3</v>
          </cell>
          <cell r="C1713" t="str">
            <v>26PDSPE066_3</v>
          </cell>
          <cell r="D1713" t="str">
            <v>E066</v>
          </cell>
          <cell r="E1713" t="str">
            <v>SERVICIOS DE SALUD DEL PRIMER NIVEL</v>
          </cell>
          <cell r="F1713" t="str">
            <v>Dosis de vacunas aplicadas en población de responsabilidad Institucional</v>
          </cell>
          <cell r="G1713">
            <v>0.24</v>
          </cell>
          <cell r="H1713">
            <v>0.5</v>
          </cell>
          <cell r="I1713">
            <v>0.77</v>
          </cell>
          <cell r="J1713">
            <v>1</v>
          </cell>
          <cell r="K1713">
            <v>0.33</v>
          </cell>
        </row>
        <row r="1714">
          <cell r="B1714" t="str">
            <v>26PDSP_4</v>
          </cell>
          <cell r="C1714" t="str">
            <v>26PDSPE173_1</v>
          </cell>
          <cell r="D1714" t="str">
            <v>E173</v>
          </cell>
          <cell r="E1714" t="str">
            <v>ATENCION INTEGRAL DE LA SALUD PARA LA MUJER</v>
          </cell>
          <cell r="F1714" t="str">
            <v>Atención medica en materia de salud materna sexual y reproductiva</v>
          </cell>
          <cell r="G1714">
            <v>0.25</v>
          </cell>
          <cell r="H1714">
            <v>0.5</v>
          </cell>
          <cell r="I1714">
            <v>0.75</v>
          </cell>
          <cell r="J1714">
            <v>1</v>
          </cell>
          <cell r="K1714">
            <v>1</v>
          </cell>
        </row>
        <row r="1715">
          <cell r="B1715" t="str">
            <v>26PDSP_5</v>
          </cell>
          <cell r="C1715" t="str">
            <v>26PDSPM001_1</v>
          </cell>
          <cell r="D1715" t="str">
            <v>M001</v>
          </cell>
          <cell r="E1715" t="str">
            <v>ACTIVIDADES DE APOYO ADMINISTRATIVO</v>
          </cell>
          <cell r="F1715" t="str">
            <v>Adquisición de materiales, insumos y suministros requeridos para el desempeño de las actividades administrativas.</v>
          </cell>
          <cell r="G1715">
            <v>0.25</v>
          </cell>
          <cell r="H1715">
            <v>0.5</v>
          </cell>
          <cell r="I1715">
            <v>0.75</v>
          </cell>
          <cell r="J1715">
            <v>1</v>
          </cell>
          <cell r="K1715">
            <v>0.5</v>
          </cell>
        </row>
        <row r="1716">
          <cell r="B1716" t="str">
            <v>26PDSP_6</v>
          </cell>
          <cell r="C1716" t="str">
            <v>26PDSPM001_2</v>
          </cell>
          <cell r="D1716" t="str">
            <v>M001</v>
          </cell>
          <cell r="E1716" t="str">
            <v>ACTIVIDADES DE APOYO ADMINISTRATIVO</v>
          </cell>
          <cell r="F1716" t="str">
            <v>Pago de servicios generales, servicios profesionales, conservación y mantenimiento del inmueble, asi como servicios de difusión.</v>
          </cell>
          <cell r="G1716">
            <v>0.25</v>
          </cell>
          <cell r="H1716">
            <v>0.5</v>
          </cell>
          <cell r="I1716">
            <v>0.75</v>
          </cell>
          <cell r="J1716">
            <v>1</v>
          </cell>
          <cell r="K1716">
            <v>0.5</v>
          </cell>
        </row>
        <row r="1717">
          <cell r="B1717" t="str">
            <v>26PDSP_7</v>
          </cell>
          <cell r="C1717" t="str">
            <v>26PDSPM002_1</v>
          </cell>
          <cell r="D1717" t="str">
            <v>M002</v>
          </cell>
          <cell r="E1717" t="str">
            <v>PROVISIONES PARA CONTINGENCIAS</v>
          </cell>
          <cell r="F1717" t="str">
            <v>Pago de demandas atendidas en el ejercicio fiscal 2023</v>
          </cell>
          <cell r="G1717">
            <v>0.25</v>
          </cell>
          <cell r="H1717">
            <v>0.5</v>
          </cell>
          <cell r="I1717">
            <v>0.75</v>
          </cell>
          <cell r="J1717">
            <v>1</v>
          </cell>
          <cell r="K1717">
            <v>1</v>
          </cell>
        </row>
        <row r="1718">
          <cell r="B1718" t="str">
            <v>26PDSP_8</v>
          </cell>
          <cell r="C1718" t="str">
            <v>26PDSPN001_1</v>
          </cell>
          <cell r="D1718" t="str">
            <v>N001</v>
          </cell>
          <cell r="E1718" t="str">
            <v>CUMPLIMIENTO DE LOS PROGRAMAS DE PROTECCION CIVIL</v>
          </cell>
          <cell r="F1718" t="str">
            <v>Personas servidoras públicas de la Secretaria de Cultura capacitadas sobre protocolos en materia de Protección Civil.</v>
          </cell>
          <cell r="G1718">
            <v>0.25</v>
          </cell>
          <cell r="H1718">
            <v>0.5</v>
          </cell>
          <cell r="I1718">
            <v>0.75</v>
          </cell>
          <cell r="J1718">
            <v>1</v>
          </cell>
          <cell r="K1718">
            <v>0.5</v>
          </cell>
        </row>
        <row r="1719">
          <cell r="B1719" t="str">
            <v>26PDSP_9</v>
          </cell>
          <cell r="C1719" t="str">
            <v>26PDSPN001_2</v>
          </cell>
          <cell r="D1719" t="str">
            <v>N001</v>
          </cell>
          <cell r="E1719" t="str">
            <v>CUMPLIMIENTO DE LOS PROGRAMAS DE PROTECCION CIVIL</v>
          </cell>
          <cell r="F1719" t="str">
            <v>Adquisición e instalación de equipamiento en materia de protección civil en las instalaciones de la Secretaria.</v>
          </cell>
          <cell r="G1719">
            <v>0.25</v>
          </cell>
          <cell r="H1719">
            <v>0.5</v>
          </cell>
          <cell r="I1719">
            <v>0.75</v>
          </cell>
          <cell r="J1719">
            <v>1</v>
          </cell>
          <cell r="K1719">
            <v>0.5</v>
          </cell>
        </row>
        <row r="1720">
          <cell r="B1720" t="str">
            <v>31C000_1</v>
          </cell>
          <cell r="C1720" t="str">
            <v>31C000E175_1</v>
          </cell>
          <cell r="D1720" t="str">
            <v>E175</v>
          </cell>
          <cell r="E1720" t="str">
            <v>FORTALECIMIENTO DE LA CULTURA Y LAS ARTES</v>
          </cell>
          <cell r="F1720" t="str">
            <v>Realización de festivales, fiestas, ferias, eventos especiales y de gran formato artístico-culturales comunitarios</v>
          </cell>
          <cell r="G1720">
            <v>0.25</v>
          </cell>
          <cell r="H1720">
            <v>0.5</v>
          </cell>
          <cell r="I1720">
            <v>0.75</v>
          </cell>
          <cell r="J1720">
            <v>1</v>
          </cell>
          <cell r="K1720">
            <v>0.2</v>
          </cell>
        </row>
        <row r="1721">
          <cell r="B1721" t="str">
            <v>31C000_2</v>
          </cell>
          <cell r="C1721" t="str">
            <v>31C000E175_2</v>
          </cell>
          <cell r="D1721" t="str">
            <v>E175</v>
          </cell>
          <cell r="E1721" t="str">
            <v>FORTALECIMIENTO DE LA CULTURA Y LAS ARTES</v>
          </cell>
          <cell r="F1721" t="str">
            <v>Actividades académicas artístico-culturales realizadas en los centros y espacios educativos a cargo de la dependencia</v>
          </cell>
          <cell r="G1721">
            <v>0.25</v>
          </cell>
          <cell r="H1721">
            <v>0.5</v>
          </cell>
          <cell r="I1721">
            <v>0.75</v>
          </cell>
          <cell r="J1721">
            <v>1</v>
          </cell>
          <cell r="K1721">
            <v>0.14000000000000001</v>
          </cell>
        </row>
        <row r="1722">
          <cell r="B1722" t="str">
            <v>31C000_3</v>
          </cell>
          <cell r="C1722" t="str">
            <v>31C000E175_3</v>
          </cell>
          <cell r="D1722" t="str">
            <v>E175</v>
          </cell>
          <cell r="E1722" t="str">
            <v>FORTALECIMIENTO DE LA CULTURA Y LAS ARTES</v>
          </cell>
          <cell r="F1722" t="str">
            <v>Conciertos, recitales y actividades operativas realizadas de la Orquesta Filarmónica de la Ciudad de México</v>
          </cell>
          <cell r="G1722">
            <v>0.25</v>
          </cell>
          <cell r="H1722">
            <v>0.5</v>
          </cell>
          <cell r="I1722">
            <v>0.75</v>
          </cell>
          <cell r="J1722">
            <v>1</v>
          </cell>
          <cell r="K1722">
            <v>0.13200000000000001</v>
          </cell>
        </row>
        <row r="1723">
          <cell r="B1723" t="str">
            <v>31C000_4</v>
          </cell>
          <cell r="C1723" t="str">
            <v>31C000E175_4</v>
          </cell>
          <cell r="D1723" t="str">
            <v>E175</v>
          </cell>
          <cell r="E1723" t="str">
            <v>FORTALECIMIENTO DE LA CULTURA Y LAS ARTES</v>
          </cell>
          <cell r="F1723" t="str">
            <v>Actividades de patrimonio cultural e histórico realizadas, tales como paseos históricos, visitas guiadas, declaratorias, entre otros</v>
          </cell>
          <cell r="G1723">
            <v>0.25</v>
          </cell>
          <cell r="H1723">
            <v>0.5</v>
          </cell>
          <cell r="I1723">
            <v>0.75</v>
          </cell>
          <cell r="J1723">
            <v>1</v>
          </cell>
          <cell r="K1723">
            <v>0.13200000000000001</v>
          </cell>
        </row>
        <row r="1724">
          <cell r="B1724" t="str">
            <v>31C000_5</v>
          </cell>
          <cell r="C1724" t="str">
            <v>31C000E175_5</v>
          </cell>
          <cell r="D1724" t="str">
            <v>E175</v>
          </cell>
          <cell r="E1724" t="str">
            <v>FORTALECIMIENTO DE LA CULTURA Y LAS ARTES</v>
          </cell>
          <cell r="F1724" t="str">
            <v>Eventos y presentaciones escénicas en teatros y espacios públicos de la Ciudad de México realizados</v>
          </cell>
          <cell r="G1724">
            <v>0.25</v>
          </cell>
          <cell r="H1724">
            <v>0.5</v>
          </cell>
          <cell r="I1724">
            <v>0.75</v>
          </cell>
          <cell r="J1724">
            <v>1</v>
          </cell>
          <cell r="K1724">
            <v>0.13200000000000001</v>
          </cell>
        </row>
        <row r="1725">
          <cell r="B1725" t="str">
            <v>31C000_6</v>
          </cell>
          <cell r="C1725" t="str">
            <v>31C000E175_6</v>
          </cell>
          <cell r="D1725" t="str">
            <v>E175</v>
          </cell>
          <cell r="E1725" t="str">
            <v>FORTALECIMIENTO DE LA CULTURA Y LAS ARTES</v>
          </cell>
          <cell r="F1725" t="str">
            <v>Promoción del desarrollo cultural comunitario y de proyectos artístico-culturales</v>
          </cell>
          <cell r="G1725">
            <v>0.25</v>
          </cell>
          <cell r="H1725">
            <v>0.5</v>
          </cell>
          <cell r="I1725">
            <v>0.75</v>
          </cell>
          <cell r="J1725">
            <v>1</v>
          </cell>
          <cell r="K1725">
            <v>0.13200000000000001</v>
          </cell>
        </row>
        <row r="1726">
          <cell r="B1726" t="str">
            <v>31C000_7</v>
          </cell>
          <cell r="C1726" t="str">
            <v>31C000E175_7</v>
          </cell>
          <cell r="D1726" t="str">
            <v>E175</v>
          </cell>
          <cell r="E1726" t="str">
            <v>FORTALECIMIENTO DE LA CULTURA Y LAS ARTES</v>
          </cell>
          <cell r="F1726" t="str">
            <v>Difusión de eventos y actividades culturales</v>
          </cell>
          <cell r="G1726">
            <v>0.25</v>
          </cell>
          <cell r="H1726">
            <v>0.5</v>
          </cell>
          <cell r="I1726">
            <v>0.75</v>
          </cell>
          <cell r="J1726">
            <v>1</v>
          </cell>
          <cell r="K1726">
            <v>0.13200000000000001</v>
          </cell>
        </row>
        <row r="1727">
          <cell r="B1727" t="str">
            <v>31C000_8</v>
          </cell>
          <cell r="C1727" t="str">
            <v>31C000M001_1</v>
          </cell>
          <cell r="D1727" t="str">
            <v>M001</v>
          </cell>
          <cell r="E1727" t="str">
            <v>ACTIVIDADES DE APOYO ADMINISTRATIVO</v>
          </cell>
          <cell r="F1727" t="str">
            <v>Adquisición de materiales, insumos y suministros requeridos para el desempeño de las actividades administrativas.</v>
          </cell>
          <cell r="G1727">
            <v>0.25</v>
          </cell>
          <cell r="H1727">
            <v>0.5</v>
          </cell>
          <cell r="I1727">
            <v>0.75</v>
          </cell>
          <cell r="J1727">
            <v>1</v>
          </cell>
          <cell r="K1727">
            <v>0.5</v>
          </cell>
        </row>
        <row r="1728">
          <cell r="B1728" t="str">
            <v>31C000_9</v>
          </cell>
          <cell r="C1728" t="str">
            <v>31C000M001_2</v>
          </cell>
          <cell r="D1728" t="str">
            <v>M001</v>
          </cell>
          <cell r="E1728" t="str">
            <v>ACTIVIDADES DE APOYO ADMINISTRATIVO</v>
          </cell>
          <cell r="F1728" t="str">
            <v>Pago de servicios generales, servicios profesionales, conservación y mantenimiento del inmueble, asi como servicios de difusión.</v>
          </cell>
          <cell r="G1728">
            <v>0.25</v>
          </cell>
          <cell r="H1728">
            <v>0.5</v>
          </cell>
          <cell r="I1728">
            <v>0.75</v>
          </cell>
          <cell r="J1728">
            <v>1</v>
          </cell>
          <cell r="K1728">
            <v>0.5</v>
          </cell>
        </row>
        <row r="1729">
          <cell r="B1729" t="str">
            <v>31C000_10</v>
          </cell>
          <cell r="C1729" t="str">
            <v>31C000M002_1</v>
          </cell>
          <cell r="D1729" t="str">
            <v>M002</v>
          </cell>
          <cell r="E1729" t="str">
            <v>PROVISIONES PARA CONTINGENCIAS</v>
          </cell>
          <cell r="F1729" t="str">
            <v>Cumplimiento a los laudos emitidos por la Junta de Conciliación y Arbitraje.</v>
          </cell>
          <cell r="G1729">
            <v>0.25</v>
          </cell>
          <cell r="H1729">
            <v>0.5</v>
          </cell>
          <cell r="I1729">
            <v>0.75</v>
          </cell>
          <cell r="J1729">
            <v>1</v>
          </cell>
          <cell r="K1729">
            <v>1</v>
          </cell>
        </row>
        <row r="1730">
          <cell r="B1730" t="str">
            <v>31C000_11</v>
          </cell>
          <cell r="C1730" t="str">
            <v>31C000N001_1</v>
          </cell>
          <cell r="D1730" t="str">
            <v>N001</v>
          </cell>
          <cell r="E1730" t="str">
            <v>CUMPLIMIENTO DE LOS PROGRAMAS DE PROTECCION CIVIL</v>
          </cell>
          <cell r="F1730" t="str">
            <v>Personas servidoras públicas de la Secretaria de Cultura capacitadas sobre protocolos en materia de Protección Civil.</v>
          </cell>
          <cell r="G1730">
            <v>0</v>
          </cell>
          <cell r="H1730">
            <v>0.25</v>
          </cell>
          <cell r="I1730">
            <v>0.5</v>
          </cell>
          <cell r="J1730">
            <v>1</v>
          </cell>
          <cell r="K1730">
            <v>0.5</v>
          </cell>
        </row>
        <row r="1731">
          <cell r="B1731" t="str">
            <v>31C000_12</v>
          </cell>
          <cell r="C1731" t="str">
            <v>31C000N001_2</v>
          </cell>
          <cell r="D1731" t="str">
            <v>N001</v>
          </cell>
          <cell r="E1731" t="str">
            <v>CUMPLIMIENTO DE LOS PROGRAMAS DE PROTECCION CIVIL</v>
          </cell>
          <cell r="F1731" t="str">
            <v>Adquisición e instalación de equipamiento en materia de protección civil en las instalaciones de la Secretaria de Cultura.</v>
          </cell>
          <cell r="G1731">
            <v>0</v>
          </cell>
          <cell r="H1731">
            <v>0.25</v>
          </cell>
          <cell r="I1731">
            <v>0.5</v>
          </cell>
          <cell r="J1731">
            <v>1</v>
          </cell>
          <cell r="K1731">
            <v>0.5</v>
          </cell>
        </row>
        <row r="1732">
          <cell r="B1732" t="str">
            <v>31C000_13</v>
          </cell>
          <cell r="C1732" t="str">
            <v>31C000S012_1</v>
          </cell>
          <cell r="D1732" t="str">
            <v>S012</v>
          </cell>
          <cell r="E1732" t="str">
            <v>COLECTIVOS CULTURALES COMUNITARIOS CIUDAD DE MEXICO</v>
          </cell>
          <cell r="F1732" t="str">
            <v>Apoyos económicos entregados a los facilitadores de servicios.</v>
          </cell>
          <cell r="G1732">
            <v>0.25</v>
          </cell>
          <cell r="H1732">
            <v>0.5</v>
          </cell>
          <cell r="I1732">
            <v>0.75</v>
          </cell>
          <cell r="J1732">
            <v>1</v>
          </cell>
          <cell r="K1732">
            <v>0.34</v>
          </cell>
        </row>
        <row r="1733">
          <cell r="B1733" t="str">
            <v>31C000_14</v>
          </cell>
          <cell r="C1733" t="str">
            <v>31C000S012_2</v>
          </cell>
          <cell r="D1733" t="str">
            <v>S012</v>
          </cell>
          <cell r="E1733" t="str">
            <v>COLECTIVOS CULTURALES COMUNITARIOS CIUDAD DE MEXICO</v>
          </cell>
          <cell r="F1733" t="str">
            <v>Apoyos económicos entregados a los proyectos de desarrollo y/o activación cultural comunitaria.</v>
          </cell>
          <cell r="G1733">
            <v>0.25</v>
          </cell>
          <cell r="H1733">
            <v>0.5</v>
          </cell>
          <cell r="I1733">
            <v>0.75</v>
          </cell>
          <cell r="J1733">
            <v>1</v>
          </cell>
          <cell r="K1733">
            <v>0.33</v>
          </cell>
        </row>
        <row r="1734">
          <cell r="B1734" t="str">
            <v>31C000_15</v>
          </cell>
          <cell r="C1734" t="str">
            <v>31C000S012_3</v>
          </cell>
          <cell r="D1734" t="str">
            <v>S012</v>
          </cell>
          <cell r="E1734" t="str">
            <v>COLECTIVOS CULTURALES COMUNITARIOS CIUDAD DE MEXICO</v>
          </cell>
          <cell r="F1734" t="str">
            <v>Actividades artístico-culturales realizadas y espacios de dialogo generados.</v>
          </cell>
          <cell r="G1734">
            <v>0.25</v>
          </cell>
          <cell r="H1734">
            <v>0.5</v>
          </cell>
          <cell r="I1734">
            <v>0.75</v>
          </cell>
          <cell r="J1734">
            <v>1</v>
          </cell>
          <cell r="K1734">
            <v>0.33</v>
          </cell>
        </row>
        <row r="1735">
          <cell r="B1735" t="str">
            <v>31C000_16</v>
          </cell>
          <cell r="C1735" t="str">
            <v>31C000S051_1</v>
          </cell>
          <cell r="D1735" t="str">
            <v>S051</v>
          </cell>
          <cell r="E1735" t="str">
            <v>PROMOTORES CULTURALES CIUDAD DE MEXICO</v>
          </cell>
          <cell r="F1735" t="str">
            <v>Apoyos económicos entregados a los facilitadores de servicios.</v>
          </cell>
          <cell r="G1735">
            <v>0.25</v>
          </cell>
          <cell r="H1735">
            <v>0.5</v>
          </cell>
          <cell r="I1735">
            <v>0.75</v>
          </cell>
          <cell r="J1735">
            <v>1</v>
          </cell>
          <cell r="K1735">
            <v>0.5</v>
          </cell>
        </row>
        <row r="1736">
          <cell r="B1736" t="str">
            <v>31C000_17</v>
          </cell>
          <cell r="C1736" t="str">
            <v>31C000S051_2</v>
          </cell>
          <cell r="D1736" t="str">
            <v>S051</v>
          </cell>
          <cell r="E1736" t="str">
            <v>PROMOTORES CULTURALES CIUDAD DE MEXICO</v>
          </cell>
          <cell r="F1736" t="str">
            <v>Actividades artístico-culturales realizadas de manera presencial o a través de medios digitales.</v>
          </cell>
          <cell r="G1736">
            <v>0.25</v>
          </cell>
          <cell r="H1736">
            <v>0.5</v>
          </cell>
          <cell r="I1736">
            <v>0.75</v>
          </cell>
          <cell r="J1736">
            <v>1</v>
          </cell>
          <cell r="K1736">
            <v>0.5</v>
          </cell>
        </row>
        <row r="1737">
          <cell r="B1737" t="str">
            <v>31C000_18</v>
          </cell>
          <cell r="C1737" t="str">
            <v>31C000S057_1</v>
          </cell>
          <cell r="D1737" t="str">
            <v>S057</v>
          </cell>
          <cell r="E1737" t="str">
            <v>TALLERES DE ARTES Y OFICIOS COMUNITARIOS</v>
          </cell>
          <cell r="F1737" t="str">
            <v>Apoyos económicos entregados a los facilitadores de servicios.</v>
          </cell>
          <cell r="G1737">
            <v>0.25</v>
          </cell>
          <cell r="H1737">
            <v>0.5</v>
          </cell>
          <cell r="I1737">
            <v>0.75</v>
          </cell>
          <cell r="J1737">
            <v>1</v>
          </cell>
          <cell r="K1737">
            <v>0.5</v>
          </cell>
        </row>
        <row r="1738">
          <cell r="B1738" t="str">
            <v>31C000_19</v>
          </cell>
          <cell r="C1738" t="str">
            <v>31C000S057_2</v>
          </cell>
          <cell r="D1738" t="str">
            <v>S057</v>
          </cell>
          <cell r="E1738" t="str">
            <v>TALLERES DE ARTES Y OFICIOS COMUNITARIOS</v>
          </cell>
          <cell r="F1738" t="str">
            <v>Impartición de talleres de artes y oficios</v>
          </cell>
          <cell r="G1738">
            <v>0.25</v>
          </cell>
          <cell r="H1738">
            <v>0.5</v>
          </cell>
          <cell r="I1738">
            <v>0.75</v>
          </cell>
          <cell r="J1738">
            <v>1</v>
          </cell>
          <cell r="K1738">
            <v>0.5</v>
          </cell>
        </row>
        <row r="1739">
          <cell r="B1739" t="str">
            <v>31C000_20</v>
          </cell>
          <cell r="C1739" t="str">
            <v>31C000U014_1</v>
          </cell>
          <cell r="D1739" t="str">
            <v>U014</v>
          </cell>
          <cell r="E1739" t="str">
            <v>FINANCIAMIENTO Y PROMOCION DE PROYECTOS CULTURALES Y ARTISTICOS</v>
          </cell>
          <cell r="F1739" t="str">
            <v>Apoyos y/o reconocimientos entregados a asociaciones civiles para el desarrollo de proyectos artístico-culturales.</v>
          </cell>
          <cell r="G1739">
            <v>0</v>
          </cell>
          <cell r="H1739">
            <v>0.25</v>
          </cell>
          <cell r="I1739">
            <v>0.6</v>
          </cell>
          <cell r="J1739">
            <v>1</v>
          </cell>
          <cell r="K1739">
            <v>0.5</v>
          </cell>
        </row>
        <row r="1740">
          <cell r="B1740" t="str">
            <v>31C000_21</v>
          </cell>
          <cell r="C1740" t="str">
            <v>31C000U014_2</v>
          </cell>
          <cell r="D1740" t="str">
            <v>U014</v>
          </cell>
          <cell r="E1740" t="str">
            <v>FINANCIAMIENTO Y PROMOCION DE PROYECTOS CULTURALES Y ARTISTICOS</v>
          </cell>
          <cell r="F1740" t="str">
            <v>Estímulos y/o reconocimientos entregados a creadores artístico-culturales.</v>
          </cell>
          <cell r="G1740">
            <v>0</v>
          </cell>
          <cell r="H1740">
            <v>0.25</v>
          </cell>
          <cell r="I1740">
            <v>0.6</v>
          </cell>
          <cell r="J1740">
            <v>1</v>
          </cell>
          <cell r="K1740">
            <v>0.5</v>
          </cell>
        </row>
        <row r="1741">
          <cell r="B1741" t="str">
            <v>31PDMP_1</v>
          </cell>
          <cell r="C1741" t="str">
            <v>31PDMPE048_1</v>
          </cell>
          <cell r="D1741" t="str">
            <v>E048</v>
          </cell>
          <cell r="E1741" t="str">
            <v>PRODUCCION DE CONTENIDO CULTURAL Y ARTISTICO</v>
          </cell>
          <cell r="F1741" t="str">
            <v>Programas de televisión producidos y coproducidos.</v>
          </cell>
          <cell r="G1741">
            <v>0.15</v>
          </cell>
          <cell r="H1741">
            <v>0.5</v>
          </cell>
          <cell r="I1741">
            <v>0.75</v>
          </cell>
          <cell r="J1741">
            <v>1</v>
          </cell>
          <cell r="K1741">
            <v>0.5</v>
          </cell>
        </row>
        <row r="1742">
          <cell r="B1742" t="str">
            <v>31PDMP_2</v>
          </cell>
          <cell r="C1742" t="str">
            <v>31PDMPE048_2</v>
          </cell>
          <cell r="D1742" t="str">
            <v>E048</v>
          </cell>
          <cell r="E1742" t="str">
            <v>PRODUCCION DE CONTENIDO CULTURAL Y ARTISTICO</v>
          </cell>
          <cell r="F1742" t="str">
            <v>Transmisión de programas de televisión.</v>
          </cell>
          <cell r="G1742">
            <v>0.15</v>
          </cell>
          <cell r="H1742">
            <v>0.5</v>
          </cell>
          <cell r="I1742">
            <v>0.75</v>
          </cell>
          <cell r="J1742">
            <v>1</v>
          </cell>
          <cell r="K1742">
            <v>0.5</v>
          </cell>
        </row>
        <row r="1743">
          <cell r="B1743" t="str">
            <v>31PDMP_3</v>
          </cell>
          <cell r="C1743" t="str">
            <v>31PDMPM001_1</v>
          </cell>
          <cell r="D1743" t="str">
            <v>M001</v>
          </cell>
          <cell r="E1743" t="str">
            <v>ACTIVIDADES DE APOYO ADMINISTRATIVO</v>
          </cell>
          <cell r="F1743" t="str">
            <v>Adquisición de materiales, insumos y suministros requeridos para el desempeño de las actividades administrativas.</v>
          </cell>
          <cell r="G1743">
            <v>0.25</v>
          </cell>
          <cell r="H1743">
            <v>0.5</v>
          </cell>
          <cell r="I1743">
            <v>0.75</v>
          </cell>
          <cell r="J1743">
            <v>1</v>
          </cell>
          <cell r="K1743">
            <v>0.5</v>
          </cell>
        </row>
        <row r="1744">
          <cell r="B1744" t="str">
            <v>31PDMP_4</v>
          </cell>
          <cell r="C1744" t="str">
            <v>31PDMPM001_2</v>
          </cell>
          <cell r="D1744" t="str">
            <v>M001</v>
          </cell>
          <cell r="E1744" t="str">
            <v>ACTIVIDADES DE APOYO ADMINISTRATIVO</v>
          </cell>
          <cell r="F1744" t="str">
            <v>Pago de servicios generales, servicios profesionales, conservación y mantenimiento del inmueble, asi como servicios de difusión.</v>
          </cell>
          <cell r="G1744">
            <v>0.25</v>
          </cell>
          <cell r="H1744">
            <v>0.5</v>
          </cell>
          <cell r="I1744">
            <v>0.75</v>
          </cell>
          <cell r="J1744">
            <v>1</v>
          </cell>
          <cell r="K1744">
            <v>0.5</v>
          </cell>
        </row>
        <row r="1745">
          <cell r="B1745" t="str">
            <v>31PDMP_5</v>
          </cell>
          <cell r="C1745" t="str">
            <v>31PDMPM002_1</v>
          </cell>
          <cell r="D1745" t="str">
            <v>M002</v>
          </cell>
          <cell r="E1745" t="str">
            <v>PROVISIONES PARA CONTINGENCIAS</v>
          </cell>
          <cell r="F1745" t="str">
            <v>Pago de laudos del SMPCDMX</v>
          </cell>
          <cell r="G1745">
            <v>0</v>
          </cell>
          <cell r="H1745">
            <v>0.25</v>
          </cell>
          <cell r="I1745">
            <v>0.5</v>
          </cell>
          <cell r="J1745">
            <v>1</v>
          </cell>
          <cell r="K1745">
            <v>1</v>
          </cell>
        </row>
        <row r="1746">
          <cell r="B1746" t="str">
            <v>31PDMP_6</v>
          </cell>
          <cell r="C1746" t="str">
            <v>31PDMPN001_1</v>
          </cell>
          <cell r="D1746" t="str">
            <v>N001</v>
          </cell>
          <cell r="E1746" t="str">
            <v>CUMPLIMIENTO DE LOS PROGRAMAS DE PROTECCION CIVIL</v>
          </cell>
          <cell r="F1746" t="str">
            <v>Acondicionamiento de instalaciones de los foros y de las áreas de producción para la prevención de riesgos.</v>
          </cell>
          <cell r="G1746">
            <v>0</v>
          </cell>
          <cell r="H1746">
            <v>0.25</v>
          </cell>
          <cell r="I1746">
            <v>0.8</v>
          </cell>
          <cell r="J1746">
            <v>1</v>
          </cell>
          <cell r="K1746">
            <v>0.5</v>
          </cell>
        </row>
        <row r="1747">
          <cell r="B1747" t="str">
            <v>31PDMP_7</v>
          </cell>
          <cell r="C1747" t="str">
            <v>31PDMPN001_2</v>
          </cell>
          <cell r="D1747" t="str">
            <v>N001</v>
          </cell>
          <cell r="E1747" t="str">
            <v>CUMPLIMIENTO DE LOS PROGRAMAS DE PROTECCION CIVIL</v>
          </cell>
          <cell r="F1747" t="str">
            <v>Abastecimiento de insumos para la prevención de riesgos.</v>
          </cell>
          <cell r="G1747">
            <v>0</v>
          </cell>
          <cell r="H1747">
            <v>0.25</v>
          </cell>
          <cell r="I1747">
            <v>0.8</v>
          </cell>
          <cell r="J1747">
            <v>1</v>
          </cell>
          <cell r="K1747">
            <v>0.5</v>
          </cell>
        </row>
        <row r="1748">
          <cell r="B1748" t="str">
            <v>31PFMA_1</v>
          </cell>
          <cell r="C1748" t="str">
            <v>31PFMAE177_1</v>
          </cell>
          <cell r="D1748" t="str">
            <v>E177</v>
          </cell>
          <cell r="E1748" t="str">
            <v>OPERACION DE MUSEOS</v>
          </cell>
          <cell r="F1748" t="str">
            <v>Visitas guiadas presenciales y virtuales y actividades que promocionen la visita a museos.</v>
          </cell>
          <cell r="G1748">
            <v>0.2</v>
          </cell>
          <cell r="H1748">
            <v>0.4</v>
          </cell>
          <cell r="I1748">
            <v>0.7</v>
          </cell>
          <cell r="J1748">
            <v>1</v>
          </cell>
          <cell r="K1748">
            <v>0.25</v>
          </cell>
        </row>
        <row r="1749">
          <cell r="B1749" t="str">
            <v>31PFMA_2</v>
          </cell>
          <cell r="C1749" t="str">
            <v>31PFMAE177_2</v>
          </cell>
          <cell r="D1749" t="str">
            <v>E177</v>
          </cell>
          <cell r="E1749" t="str">
            <v>OPERACION DE MUSEOS</v>
          </cell>
          <cell r="F1749" t="str">
            <v>Actividades extra muro realizadas a escuelas y hospitales con talleres culturales.</v>
          </cell>
          <cell r="G1749">
            <v>0.2</v>
          </cell>
          <cell r="H1749">
            <v>0.4</v>
          </cell>
          <cell r="I1749">
            <v>0.7</v>
          </cell>
          <cell r="J1749">
            <v>1</v>
          </cell>
          <cell r="K1749">
            <v>0.25</v>
          </cell>
        </row>
        <row r="1750">
          <cell r="B1750" t="str">
            <v>31PFMA_3</v>
          </cell>
          <cell r="C1750" t="str">
            <v>31PFMAE177_3</v>
          </cell>
          <cell r="D1750" t="str">
            <v>E177</v>
          </cell>
          <cell r="E1750" t="str">
            <v>OPERACION DE MUSEOS</v>
          </cell>
          <cell r="F1750" t="str">
            <v>Realización de eventos culturales y exposiciones permanentes y temporales.</v>
          </cell>
          <cell r="G1750">
            <v>0.2</v>
          </cell>
          <cell r="H1750">
            <v>0.4</v>
          </cell>
          <cell r="I1750">
            <v>0.7</v>
          </cell>
          <cell r="J1750">
            <v>1</v>
          </cell>
          <cell r="K1750">
            <v>0.25</v>
          </cell>
        </row>
        <row r="1751">
          <cell r="B1751" t="str">
            <v>31PFMA_4</v>
          </cell>
          <cell r="C1751" t="str">
            <v>31PFMAE177_4</v>
          </cell>
          <cell r="D1751" t="str">
            <v>E177</v>
          </cell>
          <cell r="E1751" t="str">
            <v>OPERACION DE MUSEOS</v>
          </cell>
          <cell r="F1751" t="str">
            <v>Desfile de alebrijes realizado y concursos relacionados con el arte popular mexicano.</v>
          </cell>
          <cell r="G1751">
            <v>0.2</v>
          </cell>
          <cell r="H1751">
            <v>0.4</v>
          </cell>
          <cell r="I1751">
            <v>0.7</v>
          </cell>
          <cell r="J1751">
            <v>1</v>
          </cell>
          <cell r="K1751">
            <v>0.25</v>
          </cell>
        </row>
        <row r="1752">
          <cell r="B1752" t="str">
            <v>31PFMA_5</v>
          </cell>
          <cell r="C1752" t="str">
            <v>31PFMAM001_1</v>
          </cell>
          <cell r="D1752" t="str">
            <v>M001</v>
          </cell>
          <cell r="E1752" t="str">
            <v>ACTIVIDADES DE APOYO ADMINISTRATIVO</v>
          </cell>
          <cell r="F1752" t="str">
            <v>Adquisición de materiales, insumos y suministros requeridos para el desempeño de las actividades administrativas.</v>
          </cell>
          <cell r="G1752">
            <v>0.25</v>
          </cell>
          <cell r="H1752">
            <v>0.5</v>
          </cell>
          <cell r="I1752">
            <v>0.75</v>
          </cell>
          <cell r="J1752">
            <v>1</v>
          </cell>
          <cell r="K1752">
            <v>0.5</v>
          </cell>
        </row>
        <row r="1753">
          <cell r="B1753" t="str">
            <v>31PFMA_6</v>
          </cell>
          <cell r="C1753" t="str">
            <v>31PFMAM001_2</v>
          </cell>
          <cell r="D1753" t="str">
            <v>M001</v>
          </cell>
          <cell r="E1753" t="str">
            <v>ACTIVIDADES DE APOYO ADMINISTRATIVO</v>
          </cell>
          <cell r="F1753" t="str">
            <v>Pago de servicios generales, servicios profesionales, conservación y mantenimiento del inmueble, asi como servicios de difusión.</v>
          </cell>
          <cell r="G1753">
            <v>0.25</v>
          </cell>
          <cell r="H1753">
            <v>0.5</v>
          </cell>
          <cell r="I1753">
            <v>0.75</v>
          </cell>
          <cell r="J1753">
            <v>1</v>
          </cell>
          <cell r="K1753">
            <v>0.5</v>
          </cell>
        </row>
        <row r="1754">
          <cell r="B1754" t="str">
            <v>31PFMA_7</v>
          </cell>
          <cell r="C1754" t="str">
            <v>31PFMAM002_1</v>
          </cell>
          <cell r="D1754" t="str">
            <v>M002</v>
          </cell>
          <cell r="E1754" t="str">
            <v>PROVISIONES PARA CONTINGENCIAS</v>
          </cell>
          <cell r="F1754" t="str">
            <v>Cumplimiento a los laudos emitidos por la Junta de Conciliación y Arbitraje.</v>
          </cell>
          <cell r="G1754">
            <v>0</v>
          </cell>
          <cell r="H1754">
            <v>0.25</v>
          </cell>
          <cell r="I1754">
            <v>0.6</v>
          </cell>
          <cell r="J1754">
            <v>1</v>
          </cell>
          <cell r="K1754">
            <v>1</v>
          </cell>
        </row>
        <row r="1755">
          <cell r="B1755" t="str">
            <v>31PFMA_8</v>
          </cell>
          <cell r="C1755" t="str">
            <v>31PFMAN001_1</v>
          </cell>
          <cell r="D1755" t="str">
            <v>N001</v>
          </cell>
          <cell r="E1755" t="str">
            <v>CUMPLIMIENTO DE LOS PROGRAMAS DE PROTECCION CIVIL</v>
          </cell>
          <cell r="F1755" t="str">
            <v>Realización de simulacros</v>
          </cell>
          <cell r="G1755">
            <v>0</v>
          </cell>
          <cell r="H1755">
            <v>0.1</v>
          </cell>
          <cell r="I1755">
            <v>0.35</v>
          </cell>
          <cell r="J1755">
            <v>1</v>
          </cell>
          <cell r="K1755">
            <v>0.33</v>
          </cell>
        </row>
        <row r="1756">
          <cell r="B1756" t="str">
            <v>31PFMA_9</v>
          </cell>
          <cell r="C1756" t="str">
            <v>31PFMAN001_2</v>
          </cell>
          <cell r="D1756" t="str">
            <v>N001</v>
          </cell>
          <cell r="E1756" t="str">
            <v>CUMPLIMIENTO DE LOS PROGRAMAS DE PROTECCION CIVIL</v>
          </cell>
          <cell r="F1756" t="str">
            <v>Cursos de capacitación realizados en materia de Protección Civil a las personas servidoras públicas del MAP</v>
          </cell>
          <cell r="G1756">
            <v>0</v>
          </cell>
          <cell r="H1756">
            <v>0.1</v>
          </cell>
          <cell r="I1756">
            <v>0.35</v>
          </cell>
          <cell r="J1756">
            <v>1</v>
          </cell>
          <cell r="K1756">
            <v>0.34</v>
          </cell>
        </row>
        <row r="1757">
          <cell r="B1757" t="str">
            <v>31PFMA_10</v>
          </cell>
          <cell r="C1757" t="str">
            <v>31PFMAN001_3</v>
          </cell>
          <cell r="D1757" t="str">
            <v>N001</v>
          </cell>
          <cell r="E1757" t="str">
            <v>CUMPLIMIENTO DE LOS PROGRAMAS DE PROTECCION CIVIL</v>
          </cell>
          <cell r="F1757" t="str">
            <v>Adquisición e implementación de equipo y señalética en materia de protección civil</v>
          </cell>
          <cell r="G1757">
            <v>0</v>
          </cell>
          <cell r="H1757">
            <v>0.1</v>
          </cell>
          <cell r="I1757">
            <v>0.35</v>
          </cell>
          <cell r="J1757">
            <v>1</v>
          </cell>
          <cell r="K1757">
            <v>0.33</v>
          </cell>
        </row>
        <row r="1758">
          <cell r="B1758" t="str">
            <v>31PFME_1</v>
          </cell>
          <cell r="C1758" t="str">
            <v>31PFMEE177_1</v>
          </cell>
          <cell r="D1758" t="str">
            <v>E177</v>
          </cell>
          <cell r="E1758" t="str">
            <v>OPERACION DE MUSEOS</v>
          </cell>
          <cell r="F1758" t="str">
            <v>Exposiciones integradas y realizadas de las colecciones del maestro Carlos Monsiváis y otros artistas.</v>
          </cell>
          <cell r="G1758">
            <v>0.25</v>
          </cell>
          <cell r="H1758">
            <v>0.5</v>
          </cell>
          <cell r="I1758">
            <v>0.75</v>
          </cell>
          <cell r="J1758">
            <v>1</v>
          </cell>
          <cell r="K1758">
            <v>0.34</v>
          </cell>
        </row>
        <row r="1759">
          <cell r="B1759" t="str">
            <v>31PFME_2</v>
          </cell>
          <cell r="C1759" t="str">
            <v>31PFMEE177_2</v>
          </cell>
          <cell r="D1759" t="str">
            <v>E177</v>
          </cell>
          <cell r="E1759" t="str">
            <v>OPERACION DE MUSEOS</v>
          </cell>
          <cell r="F1759" t="str">
            <v>Eventos, actividades, talleres didácticos realizados y visitas guiadas en el Museo del Estanquillo.</v>
          </cell>
          <cell r="G1759">
            <v>0.25</v>
          </cell>
          <cell r="H1759">
            <v>0.5</v>
          </cell>
          <cell r="I1759">
            <v>0.75</v>
          </cell>
          <cell r="J1759">
            <v>1</v>
          </cell>
          <cell r="K1759">
            <v>0.33</v>
          </cell>
        </row>
        <row r="1760">
          <cell r="B1760" t="str">
            <v>31PFME_3</v>
          </cell>
          <cell r="C1760" t="str">
            <v>31PFMEE177_3</v>
          </cell>
          <cell r="D1760" t="str">
            <v>E177</v>
          </cell>
          <cell r="E1760" t="str">
            <v>OPERACION DE MUSEOS</v>
          </cell>
          <cell r="F1760" t="str">
            <v>Difusión de eventos y actividades culturales programadas en el Museo del Estanquillo.</v>
          </cell>
          <cell r="G1760">
            <v>0.25</v>
          </cell>
          <cell r="H1760">
            <v>0.5</v>
          </cell>
          <cell r="I1760">
            <v>0.75</v>
          </cell>
          <cell r="J1760">
            <v>1</v>
          </cell>
          <cell r="K1760">
            <v>0.33</v>
          </cell>
        </row>
        <row r="1761">
          <cell r="B1761" t="str">
            <v>31PFME_4</v>
          </cell>
          <cell r="C1761" t="str">
            <v>31PFMEM001_1</v>
          </cell>
          <cell r="D1761" t="str">
            <v>M001</v>
          </cell>
          <cell r="E1761" t="str">
            <v>ACTIVIDADES DE APOYO ADMINISTRATIVO</v>
          </cell>
          <cell r="F1761" t="str">
            <v>Adquisición de materiales, insumos y suministros requeridos para el desempeño de las actividades administrativas.</v>
          </cell>
          <cell r="G1761">
            <v>0.25</v>
          </cell>
          <cell r="H1761">
            <v>0.5</v>
          </cell>
          <cell r="I1761">
            <v>0.75</v>
          </cell>
          <cell r="J1761">
            <v>1</v>
          </cell>
          <cell r="K1761">
            <v>0.5</v>
          </cell>
        </row>
        <row r="1762">
          <cell r="B1762" t="str">
            <v>31PFME_5</v>
          </cell>
          <cell r="C1762" t="str">
            <v>31PFMEM001_2</v>
          </cell>
          <cell r="D1762" t="str">
            <v>M001</v>
          </cell>
          <cell r="E1762" t="str">
            <v>ACTIVIDADES DE APOYO ADMINISTRATIVO</v>
          </cell>
          <cell r="F1762" t="str">
            <v>Pago de servicios generales, servicios profesionales, conservación y mantenimiento del inmueble, asi como servicios de difusión.</v>
          </cell>
          <cell r="G1762">
            <v>0.25</v>
          </cell>
          <cell r="H1762">
            <v>0.5</v>
          </cell>
          <cell r="I1762">
            <v>0.75</v>
          </cell>
          <cell r="J1762">
            <v>1</v>
          </cell>
          <cell r="K1762">
            <v>0.5</v>
          </cell>
        </row>
        <row r="1763">
          <cell r="B1763" t="str">
            <v>31PFME_6</v>
          </cell>
          <cell r="C1763" t="str">
            <v>31PFMEM002_1</v>
          </cell>
          <cell r="D1763" t="str">
            <v>M002</v>
          </cell>
          <cell r="E1763" t="str">
            <v>PROVISIONES PARA CONTINGENCIAS</v>
          </cell>
          <cell r="F1763" t="str">
            <v>Cumplimiento a los laudos emitidos por la Junta de Conciliación y Arbitraje.</v>
          </cell>
          <cell r="G1763">
            <v>0.25</v>
          </cell>
          <cell r="H1763">
            <v>0.5</v>
          </cell>
          <cell r="I1763">
            <v>0.75</v>
          </cell>
          <cell r="J1763">
            <v>1</v>
          </cell>
          <cell r="K1763">
            <v>1</v>
          </cell>
        </row>
        <row r="1764">
          <cell r="B1764" t="str">
            <v>31PFME_7</v>
          </cell>
          <cell r="C1764" t="str">
            <v>31PFMEN001_1</v>
          </cell>
          <cell r="D1764" t="str">
            <v>N001</v>
          </cell>
          <cell r="E1764" t="str">
            <v>CUMPLIMIENTO DE LOS PROGRAMAS DE PROTECCION CIVIL</v>
          </cell>
          <cell r="F1764" t="str">
            <v>Simulacros de evacuación realizados durante el año.</v>
          </cell>
          <cell r="G1764">
            <v>0.25</v>
          </cell>
          <cell r="H1764">
            <v>0.5</v>
          </cell>
          <cell r="I1764">
            <v>0.75</v>
          </cell>
          <cell r="J1764">
            <v>1</v>
          </cell>
          <cell r="K1764">
            <v>0.5</v>
          </cell>
        </row>
        <row r="1765">
          <cell r="B1765" t="str">
            <v>31PFME_8</v>
          </cell>
          <cell r="C1765" t="str">
            <v>31PFMEN001_2</v>
          </cell>
          <cell r="D1765" t="str">
            <v>N001</v>
          </cell>
          <cell r="E1765" t="str">
            <v>CUMPLIMIENTO DE LOS PROGRAMAS DE PROTECCION CIVIL</v>
          </cell>
          <cell r="F1765" t="str">
            <v>Cursos de capacitación realizados en materia de Protección Civil a las personas servidoras públicas del Fideicomiso Museo del Estanquillo.</v>
          </cell>
          <cell r="G1765">
            <v>0.25</v>
          </cell>
          <cell r="H1765">
            <v>0.5</v>
          </cell>
          <cell r="I1765">
            <v>0.75</v>
          </cell>
          <cell r="J1765">
            <v>1</v>
          </cell>
          <cell r="K1765">
            <v>0.5</v>
          </cell>
        </row>
        <row r="1766">
          <cell r="B1766" t="str">
            <v>31PFPC_1</v>
          </cell>
          <cell r="C1766" t="str">
            <v>31PFPCM001_1</v>
          </cell>
          <cell r="D1766" t="str">
            <v>M001</v>
          </cell>
          <cell r="E1766" t="str">
            <v>ACTIVIDADES DE APOYO ADMINISTRATIVO</v>
          </cell>
          <cell r="F1766" t="str">
            <v>Adquisición de materiales, insumos y suministros requeridos para el desempeño de las actividades administrativas.</v>
          </cell>
          <cell r="G1766">
            <v>0.25</v>
          </cell>
          <cell r="H1766">
            <v>0.5</v>
          </cell>
          <cell r="I1766">
            <v>0.75</v>
          </cell>
          <cell r="J1766">
            <v>1</v>
          </cell>
          <cell r="K1766">
            <v>0.5</v>
          </cell>
        </row>
        <row r="1767">
          <cell r="B1767" t="str">
            <v>31PFPC_2</v>
          </cell>
          <cell r="C1767" t="str">
            <v>31PFPCM001_2</v>
          </cell>
          <cell r="D1767" t="str">
            <v>M001</v>
          </cell>
          <cell r="E1767" t="str">
            <v>ACTIVIDADES DE APOYO ADMINISTRATIVO</v>
          </cell>
          <cell r="F1767" t="str">
            <v>Pago de servicios generales, servicios profesionales, conservación y mantenimiento del inmueble, asi como servicios de difusión.</v>
          </cell>
          <cell r="G1767">
            <v>0.25</v>
          </cell>
          <cell r="H1767">
            <v>0.5</v>
          </cell>
          <cell r="I1767">
            <v>0.75</v>
          </cell>
          <cell r="J1767">
            <v>1</v>
          </cell>
          <cell r="K1767">
            <v>0.5</v>
          </cell>
        </row>
        <row r="1768">
          <cell r="B1768" t="str">
            <v>31PFPC_3</v>
          </cell>
          <cell r="C1768" t="str">
            <v>31PFPCM002_1</v>
          </cell>
          <cell r="D1768" t="str">
            <v>M002</v>
          </cell>
          <cell r="E1768" t="str">
            <v>PROVISIONES PARA CONTINGENCIAS</v>
          </cell>
          <cell r="F1768" t="str">
            <v>Cumplimiento a los laudos emitidos por la Junta de Conciliación y Arbitraje.</v>
          </cell>
          <cell r="G1768">
            <v>0</v>
          </cell>
          <cell r="H1768">
            <v>0.5</v>
          </cell>
          <cell r="I1768">
            <v>0.75</v>
          </cell>
          <cell r="J1768">
            <v>1</v>
          </cell>
          <cell r="K1768">
            <v>1</v>
          </cell>
        </row>
        <row r="1769">
          <cell r="B1769" t="str">
            <v>31PFPC_4</v>
          </cell>
          <cell r="C1769" t="str">
            <v>31PFPCN001_1</v>
          </cell>
          <cell r="D1769" t="str">
            <v>N001</v>
          </cell>
          <cell r="E1769" t="str">
            <v>CUMPLIMIENTO DE LOS PROGRAMAS DE PROTECCION CIVIL</v>
          </cell>
          <cell r="F1769" t="str">
            <v>Personas servidoras publicas capacitadas en el Programa de Gestión Integral de Riesgos de PROCINECDMX</v>
          </cell>
          <cell r="G1769">
            <v>0</v>
          </cell>
          <cell r="H1769">
            <v>0.5</v>
          </cell>
          <cell r="I1769">
            <v>0.75</v>
          </cell>
          <cell r="J1769">
            <v>1</v>
          </cell>
          <cell r="K1769">
            <v>1</v>
          </cell>
        </row>
        <row r="1770">
          <cell r="B1770" t="str">
            <v>31PFPC_5</v>
          </cell>
          <cell r="C1770" t="str">
            <v>31PFPCU036_1</v>
          </cell>
          <cell r="D1770" t="str">
            <v>U036</v>
          </cell>
          <cell r="E1770" t="str">
            <v>APOYO A LA PRODUCCION Y SERVICIOS FILMICOS Y CINEMATOGRAFICOS</v>
          </cell>
          <cell r="F1770" t="str">
            <v>Publicación de Convocatorias anuales en los distintos medios electrónicos del Fideicomiso PROCINECDMX.</v>
          </cell>
          <cell r="G1770">
            <v>0.25</v>
          </cell>
          <cell r="H1770">
            <v>0.5</v>
          </cell>
          <cell r="I1770">
            <v>0.75</v>
          </cell>
          <cell r="J1770">
            <v>1</v>
          </cell>
          <cell r="K1770">
            <v>0.45</v>
          </cell>
        </row>
        <row r="1771">
          <cell r="B1771" t="str">
            <v>31PFPC_6</v>
          </cell>
          <cell r="C1771" t="str">
            <v>31PFPCU036_2</v>
          </cell>
          <cell r="D1771" t="str">
            <v>U036</v>
          </cell>
          <cell r="E1771" t="str">
            <v>APOYO A LA PRODUCCION Y SERVICIOS FILMICOS Y CINEMATOGRAFICOS</v>
          </cell>
          <cell r="F1771" t="str">
            <v>Ayudas sociales entregadas a personas creadoras y a instituciones sin fines de lucro para la creación de cortometrajes y largometrajes.</v>
          </cell>
          <cell r="G1771">
            <v>0.25</v>
          </cell>
          <cell r="H1771">
            <v>0.5</v>
          </cell>
          <cell r="I1771">
            <v>0.75</v>
          </cell>
          <cell r="J1771">
            <v>1</v>
          </cell>
          <cell r="K1771">
            <v>0.45</v>
          </cell>
        </row>
        <row r="1772">
          <cell r="B1772" t="str">
            <v>31PFPC_7</v>
          </cell>
          <cell r="C1772" t="str">
            <v>31PFPCU036_3</v>
          </cell>
          <cell r="D1772" t="str">
            <v>U036</v>
          </cell>
          <cell r="E1772" t="str">
            <v>APOYO A LA PRODUCCION Y SERVICIOS FILMICOS Y CINEMATOGRAFICOS</v>
          </cell>
          <cell r="F1772" t="str">
            <v>Cursos de capacitación cinematográfica impartidos a personas creadoras y a instituciones sin fines de lucro.</v>
          </cell>
          <cell r="G1772">
            <v>0.25</v>
          </cell>
          <cell r="H1772">
            <v>0.5</v>
          </cell>
          <cell r="I1772">
            <v>0.75</v>
          </cell>
          <cell r="J1772">
            <v>1</v>
          </cell>
          <cell r="K1772">
            <v>0.1</v>
          </cell>
        </row>
        <row r="1773">
          <cell r="B1773" t="str">
            <v>33C001_1</v>
          </cell>
          <cell r="C1773" t="str">
            <v>33C001E178_1</v>
          </cell>
          <cell r="D1773" t="str">
            <v>E178</v>
          </cell>
          <cell r="E1773" t="str">
            <v>SUPERVISION, PROMOCION Y DEFENSORIA JURIDICA DE LOS DERECHOS LABORALES</v>
          </cell>
          <cell r="F1773" t="str">
            <v>Asesorías y campañas de difusión de los servicios jurídico-laborales que ofrece la Procuraduría de la Defensa del Trabajo</v>
          </cell>
          <cell r="G1773">
            <v>0.25</v>
          </cell>
          <cell r="H1773">
            <v>0.5</v>
          </cell>
          <cell r="I1773">
            <v>0.75</v>
          </cell>
          <cell r="J1773">
            <v>1</v>
          </cell>
          <cell r="K1773">
            <v>0.15</v>
          </cell>
        </row>
        <row r="1774">
          <cell r="B1774" t="str">
            <v>33C001_2</v>
          </cell>
          <cell r="C1774" t="str">
            <v>33C001E178_2</v>
          </cell>
          <cell r="D1774" t="str">
            <v>E178</v>
          </cell>
          <cell r="E1774" t="str">
            <v>SUPERVISION, PROMOCION Y DEFENSORIA JURIDICA DE LOS DERECHOS LABORALES</v>
          </cell>
          <cell r="F1774" t="str">
            <v>Acompañamiento y representación para demandas y conciliaciones prejudiciales en materia labora ante la Junta de Conciliación y Arbitraje y juzgados laborales.</v>
          </cell>
          <cell r="G1774">
            <v>0.25</v>
          </cell>
          <cell r="H1774">
            <v>0.5</v>
          </cell>
          <cell r="I1774">
            <v>0.75</v>
          </cell>
          <cell r="J1774">
            <v>1</v>
          </cell>
          <cell r="K1774">
            <v>0.2</v>
          </cell>
        </row>
        <row r="1775">
          <cell r="B1775" t="str">
            <v>33C001_3</v>
          </cell>
          <cell r="C1775" t="str">
            <v>33C001E178_3</v>
          </cell>
          <cell r="D1775" t="str">
            <v>E178</v>
          </cell>
          <cell r="E1775" t="str">
            <v>SUPERVISION, PROMOCION Y DEFENSORIA JURIDICA DE LOS DERECHOS LABORALES</v>
          </cell>
          <cell r="F1775" t="str">
            <v>Seguimiento y elaboración de demandas presentadas en materia de violación de Derechos Humanos Laborales.</v>
          </cell>
          <cell r="G1775">
            <v>0.25</v>
          </cell>
          <cell r="H1775">
            <v>0.5</v>
          </cell>
          <cell r="I1775">
            <v>0.75</v>
          </cell>
          <cell r="J1775">
            <v>1</v>
          </cell>
          <cell r="K1775">
            <v>0.15</v>
          </cell>
        </row>
        <row r="1776">
          <cell r="B1776" t="str">
            <v>33C001_4</v>
          </cell>
          <cell r="C1776" t="str">
            <v>33C001E178_4</v>
          </cell>
          <cell r="D1776" t="str">
            <v>E178</v>
          </cell>
          <cell r="E1776" t="str">
            <v>SUPERVISION, PROMOCION Y DEFENSORIA JURIDICA DE LOS DERECHOS LABORALES</v>
          </cell>
          <cell r="F1776" t="str">
            <v>Visitas de inspección laboral</v>
          </cell>
          <cell r="G1776">
            <v>0.25</v>
          </cell>
          <cell r="H1776">
            <v>0.5</v>
          </cell>
          <cell r="I1776">
            <v>0.75</v>
          </cell>
          <cell r="J1776">
            <v>1</v>
          </cell>
          <cell r="K1776">
            <v>0.2</v>
          </cell>
        </row>
        <row r="1777">
          <cell r="B1777" t="str">
            <v>33C001_5</v>
          </cell>
          <cell r="C1777" t="str">
            <v>33C001E178_5</v>
          </cell>
          <cell r="D1777" t="str">
            <v>E178</v>
          </cell>
          <cell r="E1777" t="str">
            <v>SUPERVISION, PROMOCION Y DEFENSORIA JURIDICA DE LOS DERECHOS LABORALES</v>
          </cell>
          <cell r="F1777" t="str">
            <v>Emisión de licencias y credenciales de trabajo no asalariado</v>
          </cell>
          <cell r="G1777">
            <v>0.25</v>
          </cell>
          <cell r="H1777">
            <v>0.5</v>
          </cell>
          <cell r="I1777">
            <v>0.75</v>
          </cell>
          <cell r="J1777">
            <v>1</v>
          </cell>
          <cell r="K1777">
            <v>0.14000000000000001</v>
          </cell>
        </row>
        <row r="1778">
          <cell r="B1778" t="str">
            <v>33C001_6</v>
          </cell>
          <cell r="C1778" t="str">
            <v>33C001E178_6</v>
          </cell>
          <cell r="D1778" t="str">
            <v>E178</v>
          </cell>
          <cell r="E1778" t="str">
            <v>SUPERVISION, PROMOCION Y DEFENSORIA JURIDICA DE LOS DERECHOS LABORALES</v>
          </cell>
          <cell r="F1778" t="str">
            <v>Promoción y Asesorías en materia de condiciones laborales y medidas de seguridad e higiene</v>
          </cell>
          <cell r="G1778">
            <v>0.25</v>
          </cell>
          <cell r="H1778">
            <v>0.5</v>
          </cell>
          <cell r="I1778">
            <v>0.75</v>
          </cell>
          <cell r="J1778">
            <v>1</v>
          </cell>
          <cell r="K1778">
            <v>0.06</v>
          </cell>
        </row>
        <row r="1779">
          <cell r="B1779" t="str">
            <v>33C001_7</v>
          </cell>
          <cell r="C1779" t="str">
            <v>33C001E178_7</v>
          </cell>
          <cell r="D1779" t="str">
            <v>E178</v>
          </cell>
          <cell r="E1779" t="str">
            <v>SUPERVISION, PROMOCION Y DEFENSORIA JURIDICA DE LOS DERECHOS LABORALES</v>
          </cell>
          <cell r="F1779" t="str">
            <v>Campañas de información y difusión en materia de Derechos Humanos de las niñas, niño y adolescentes</v>
          </cell>
          <cell r="G1779">
            <v>0.25</v>
          </cell>
          <cell r="H1779">
            <v>0.5</v>
          </cell>
          <cell r="I1779">
            <v>0.75</v>
          </cell>
          <cell r="J1779">
            <v>1</v>
          </cell>
          <cell r="K1779">
            <v>0.05</v>
          </cell>
        </row>
        <row r="1780">
          <cell r="B1780" t="str">
            <v>33C001_8</v>
          </cell>
          <cell r="C1780" t="str">
            <v>33C001E178_8</v>
          </cell>
          <cell r="D1780" t="str">
            <v>E178</v>
          </cell>
          <cell r="E1780" t="str">
            <v>SUPERVISION, PROMOCION Y DEFENSORIA JURIDICA DE LOS DERECHOS LABORALES</v>
          </cell>
          <cell r="F1780" t="str">
            <v>Asesorías en materia de condiciones materiales</v>
          </cell>
          <cell r="G1780">
            <v>0.25</v>
          </cell>
          <cell r="H1780">
            <v>0.5</v>
          </cell>
          <cell r="I1780">
            <v>0.75</v>
          </cell>
          <cell r="J1780">
            <v>1</v>
          </cell>
          <cell r="K1780">
            <v>0.05</v>
          </cell>
        </row>
        <row r="1781">
          <cell r="B1781" t="str">
            <v>33C001_9</v>
          </cell>
          <cell r="C1781" t="str">
            <v>33C001M001_1</v>
          </cell>
          <cell r="D1781" t="str">
            <v>M001</v>
          </cell>
          <cell r="E1781" t="str">
            <v>ACTIVIDADES DE APOYO ADMINISTRATIVO</v>
          </cell>
          <cell r="F1781" t="str">
            <v>Adquisición de materiales, insumos y suministros para el desempeño de actividades administrativas</v>
          </cell>
          <cell r="G1781">
            <v>0.25</v>
          </cell>
          <cell r="H1781">
            <v>0.5</v>
          </cell>
          <cell r="I1781">
            <v>0.75</v>
          </cell>
          <cell r="J1781">
            <v>1</v>
          </cell>
          <cell r="K1781">
            <v>0.5</v>
          </cell>
        </row>
        <row r="1782">
          <cell r="B1782" t="str">
            <v>33C001_10</v>
          </cell>
          <cell r="C1782" t="str">
            <v>33C001M001_2</v>
          </cell>
          <cell r="D1782" t="str">
            <v>M001</v>
          </cell>
          <cell r="E1782" t="str">
            <v>ACTIVIDADES DE APOYO ADMINISTRATIVO</v>
          </cell>
          <cell r="F1782" t="str">
            <v>Pago de servicios generales, servicios profesionales, conservación y mantenimiento del inmueble</v>
          </cell>
          <cell r="G1782">
            <v>0.25</v>
          </cell>
          <cell r="H1782">
            <v>0.5</v>
          </cell>
          <cell r="I1782">
            <v>0.75</v>
          </cell>
          <cell r="J1782">
            <v>1</v>
          </cell>
          <cell r="K1782">
            <v>0.5</v>
          </cell>
        </row>
        <row r="1783">
          <cell r="B1783" t="str">
            <v>33C001_11</v>
          </cell>
          <cell r="C1783" t="str">
            <v>33C001M002_1</v>
          </cell>
          <cell r="D1783" t="str">
            <v>M002</v>
          </cell>
          <cell r="E1783" t="str">
            <v>PROVISIONES PARA CONTINGENCIAS</v>
          </cell>
          <cell r="F1783" t="str">
            <v>Juicios laborales y laudos atendidos</v>
          </cell>
          <cell r="G1783">
            <v>0.25</v>
          </cell>
          <cell r="H1783">
            <v>0.5</v>
          </cell>
          <cell r="I1783">
            <v>0.75</v>
          </cell>
          <cell r="J1783">
            <v>1</v>
          </cell>
          <cell r="K1783">
            <v>1</v>
          </cell>
        </row>
        <row r="1784">
          <cell r="B1784" t="str">
            <v>33C001_12</v>
          </cell>
          <cell r="C1784" t="str">
            <v>33C001N001_1</v>
          </cell>
          <cell r="D1784" t="str">
            <v>N001</v>
          </cell>
          <cell r="E1784" t="str">
            <v>CUMPLIMIENTO DE LOS PROGRAMAS DE PROTECCION CIVIL</v>
          </cell>
          <cell r="F1784" t="str">
            <v>Adquisición e instalación de equipo de protección civil</v>
          </cell>
          <cell r="G1784">
            <v>0.25</v>
          </cell>
          <cell r="H1784">
            <v>0.5</v>
          </cell>
          <cell r="I1784">
            <v>0.75</v>
          </cell>
          <cell r="J1784">
            <v>1</v>
          </cell>
          <cell r="K1784">
            <v>0.34</v>
          </cell>
        </row>
        <row r="1785">
          <cell r="B1785" t="str">
            <v>33C001_13</v>
          </cell>
          <cell r="C1785" t="str">
            <v>33C001N001_2</v>
          </cell>
          <cell r="D1785" t="str">
            <v>N001</v>
          </cell>
          <cell r="E1785" t="str">
            <v>CUMPLIMIENTO DE LOS PROGRAMAS DE PROTECCION CIVIL</v>
          </cell>
          <cell r="F1785" t="str">
            <v>Capacitación en materia de protección civil a servidores públicos</v>
          </cell>
          <cell r="G1785">
            <v>0.25</v>
          </cell>
          <cell r="H1785">
            <v>0.5</v>
          </cell>
          <cell r="I1785">
            <v>0.75</v>
          </cell>
          <cell r="J1785">
            <v>1</v>
          </cell>
          <cell r="K1785">
            <v>0.33</v>
          </cell>
        </row>
        <row r="1786">
          <cell r="B1786" t="str">
            <v>33C001_14</v>
          </cell>
          <cell r="C1786" t="str">
            <v>33C001N001_3</v>
          </cell>
          <cell r="D1786" t="str">
            <v>N001</v>
          </cell>
          <cell r="E1786" t="str">
            <v>CUMPLIMIENTO DE LOS PROGRAMAS DE PROTECCION CIVIL</v>
          </cell>
          <cell r="F1786" t="str">
            <v>Simulacros</v>
          </cell>
          <cell r="G1786">
            <v>0.25</v>
          </cell>
          <cell r="H1786">
            <v>0.5</v>
          </cell>
          <cell r="I1786">
            <v>0.75</v>
          </cell>
          <cell r="J1786">
            <v>1</v>
          </cell>
          <cell r="K1786">
            <v>0.33</v>
          </cell>
        </row>
        <row r="1787">
          <cell r="B1787" t="str">
            <v>33C001_15</v>
          </cell>
          <cell r="C1787" t="str">
            <v>33C001S022_1</v>
          </cell>
          <cell r="D1787" t="str">
            <v>S022</v>
          </cell>
          <cell r="E1787" t="str">
            <v>FOMENTO AL TRABAJO DIGNO</v>
          </cell>
          <cell r="F1787" t="str">
            <v>Apoyo económico a personas interesadas en trabajo temporal y de traslado a otro Estado.</v>
          </cell>
          <cell r="G1787">
            <v>0.1</v>
          </cell>
          <cell r="H1787">
            <v>0.47</v>
          </cell>
          <cell r="I1787">
            <v>0.84</v>
          </cell>
          <cell r="J1787">
            <v>1</v>
          </cell>
          <cell r="K1787">
            <v>0.25</v>
          </cell>
        </row>
        <row r="1788">
          <cell r="B1788" t="str">
            <v>33C001_16</v>
          </cell>
          <cell r="C1788" t="str">
            <v>33C001S022_2</v>
          </cell>
          <cell r="D1788" t="str">
            <v>S022</v>
          </cell>
          <cell r="E1788" t="str">
            <v>FOMENTO AL TRABAJO DIGNO</v>
          </cell>
          <cell r="F1788" t="str">
            <v>Apoyo económico para la adquisición de maquinaria, equipo y herramienta para proyectos de auto empleo.</v>
          </cell>
          <cell r="G1788">
            <v>0.1</v>
          </cell>
          <cell r="H1788">
            <v>0.47</v>
          </cell>
          <cell r="I1788">
            <v>0.84</v>
          </cell>
          <cell r="J1788">
            <v>1</v>
          </cell>
          <cell r="K1788">
            <v>0.25</v>
          </cell>
        </row>
        <row r="1789">
          <cell r="B1789" t="str">
            <v>33C001_17</v>
          </cell>
          <cell r="C1789" t="str">
            <v>33C001S022_3</v>
          </cell>
          <cell r="D1789" t="str">
            <v>S022</v>
          </cell>
          <cell r="E1789" t="str">
            <v>FOMENTO AL TRABAJO DIGNO</v>
          </cell>
          <cell r="F1789" t="str">
            <v>Apoyo económico para proyectos que promueven el desarrollo sostenible ambiental y la generación de empleos verdes.</v>
          </cell>
          <cell r="G1789">
            <v>0.1</v>
          </cell>
          <cell r="H1789">
            <v>0.47</v>
          </cell>
          <cell r="I1789">
            <v>0.84</v>
          </cell>
          <cell r="J1789">
            <v>1</v>
          </cell>
          <cell r="K1789">
            <v>0.25</v>
          </cell>
        </row>
        <row r="1790">
          <cell r="B1790" t="str">
            <v>33C001_18</v>
          </cell>
          <cell r="C1790" t="str">
            <v>33C001S022_4</v>
          </cell>
          <cell r="D1790" t="str">
            <v>S022</v>
          </cell>
          <cell r="E1790" t="str">
            <v>FOMENTO AL TRABAJO DIGNO</v>
          </cell>
          <cell r="F1790" t="str">
            <v>Apoyo económico para la capacitación y certificación en estándares de competencias laborales.</v>
          </cell>
          <cell r="G1790">
            <v>0.1</v>
          </cell>
          <cell r="H1790">
            <v>0.47</v>
          </cell>
          <cell r="I1790">
            <v>0.84</v>
          </cell>
          <cell r="J1790">
            <v>1</v>
          </cell>
          <cell r="K1790">
            <v>0.25</v>
          </cell>
        </row>
        <row r="1791">
          <cell r="B1791" t="str">
            <v>33C001_19</v>
          </cell>
          <cell r="C1791" t="str">
            <v>33C001S023_1</v>
          </cell>
          <cell r="D1791" t="str">
            <v>S023</v>
          </cell>
          <cell r="E1791" t="str">
            <v>FOMENTO, CONSTITUCION Y FORTALECIMIENTO DE LAS EMPRESAS SOCIALES Y SOLIDARIAS DE LA CIUDAD DE MEXICO (FOCOFESS)</v>
          </cell>
          <cell r="F1791" t="str">
            <v>Constitución y fortalecimiento de Organizaciones Sociales y Sociedades Cooperativas</v>
          </cell>
          <cell r="G1791">
            <v>0.05</v>
          </cell>
          <cell r="H1791">
            <v>0.46</v>
          </cell>
          <cell r="I1791">
            <v>0.68</v>
          </cell>
          <cell r="J1791">
            <v>1</v>
          </cell>
          <cell r="K1791">
            <v>0.34</v>
          </cell>
        </row>
        <row r="1792">
          <cell r="B1792" t="str">
            <v>33C001_20</v>
          </cell>
          <cell r="C1792" t="str">
            <v>33C001S023_2</v>
          </cell>
          <cell r="D1792" t="str">
            <v>S023</v>
          </cell>
          <cell r="E1792" t="str">
            <v>FOMENTO, CONSTITUCION Y FORTALECIMIENTO DE LAS EMPRESAS SOCIALES Y SOLIDARIAS DE LA CIUDAD DE MEXICO (FOCOFESS)</v>
          </cell>
          <cell r="F1792" t="str">
            <v>Asistencia técnica especializada a Organizaciones Sociales y Sociedades Cooperativas</v>
          </cell>
          <cell r="G1792">
            <v>0.05</v>
          </cell>
          <cell r="H1792">
            <v>0.46</v>
          </cell>
          <cell r="I1792">
            <v>0.68</v>
          </cell>
          <cell r="J1792">
            <v>1</v>
          </cell>
          <cell r="K1792">
            <v>0.33</v>
          </cell>
        </row>
        <row r="1793">
          <cell r="B1793" t="str">
            <v>33C001_21</v>
          </cell>
          <cell r="C1793" t="str">
            <v>33C001S023_3</v>
          </cell>
          <cell r="D1793" t="str">
            <v>S023</v>
          </cell>
          <cell r="E1793" t="str">
            <v>FOMENTO, CONSTITUCION Y FORTALECIMIENTO DE LAS EMPRESAS SOCIALES Y SOLIDARIAS DE LA CIUDAD DE MEXICO (FOCOFESS)</v>
          </cell>
          <cell r="F1793" t="str">
            <v>Emisión de Actas Constitutivas</v>
          </cell>
          <cell r="G1793">
            <v>0.05</v>
          </cell>
          <cell r="H1793">
            <v>0.46</v>
          </cell>
          <cell r="I1793">
            <v>0.68</v>
          </cell>
          <cell r="J1793">
            <v>1</v>
          </cell>
          <cell r="K1793">
            <v>0.33</v>
          </cell>
        </row>
        <row r="1794">
          <cell r="B1794" t="str">
            <v>33C001_22</v>
          </cell>
          <cell r="C1794" t="str">
            <v>33C001S054_1</v>
          </cell>
          <cell r="D1794" t="str">
            <v>S054</v>
          </cell>
          <cell r="E1794" t="str">
            <v>SEGURO DE DESEMPLEO</v>
          </cell>
          <cell r="F1794" t="str">
            <v>Apoyos económicos entregados</v>
          </cell>
          <cell r="G1794">
            <v>0.25</v>
          </cell>
          <cell r="H1794">
            <v>0.5</v>
          </cell>
          <cell r="I1794">
            <v>0.75</v>
          </cell>
          <cell r="J1794">
            <v>1</v>
          </cell>
          <cell r="K1794">
            <v>0.5</v>
          </cell>
        </row>
        <row r="1795">
          <cell r="B1795" t="str">
            <v>33C001_23</v>
          </cell>
          <cell r="C1795" t="str">
            <v>33C001S054_2</v>
          </cell>
          <cell r="D1795" t="str">
            <v>S054</v>
          </cell>
          <cell r="E1795" t="str">
            <v>SEGURO DE DESEMPLEO</v>
          </cell>
          <cell r="F1795" t="str">
            <v>Vinculación a capacitación y trabajo formal</v>
          </cell>
          <cell r="G1795">
            <v>0.25</v>
          </cell>
          <cell r="H1795">
            <v>0.5</v>
          </cell>
          <cell r="I1795">
            <v>0.75</v>
          </cell>
          <cell r="J1795">
            <v>1</v>
          </cell>
          <cell r="K1795">
            <v>0.5</v>
          </cell>
        </row>
        <row r="1796">
          <cell r="B1796" t="str">
            <v>33PDCL_1</v>
          </cell>
          <cell r="C1796" t="str">
            <v>33PDCLE199_1</v>
          </cell>
          <cell r="D1796" t="str">
            <v>E199</v>
          </cell>
          <cell r="E1796" t="str">
            <v>CONCILIACION LABORAL</v>
          </cell>
          <cell r="F1796" t="str">
            <v>Notificaciones oficiales a las partes para asistir a la audiencia de conciliación</v>
          </cell>
          <cell r="G1796">
            <v>0.28999999999999998</v>
          </cell>
          <cell r="H1796">
            <v>0.59</v>
          </cell>
          <cell r="I1796">
            <v>0.8</v>
          </cell>
          <cell r="J1796">
            <v>1</v>
          </cell>
          <cell r="K1796">
            <v>0.25</v>
          </cell>
        </row>
        <row r="1797">
          <cell r="B1797" t="str">
            <v>33PDCL_2</v>
          </cell>
          <cell r="C1797" t="str">
            <v>33PDCLE199_2</v>
          </cell>
          <cell r="D1797" t="str">
            <v>E199</v>
          </cell>
          <cell r="E1797" t="str">
            <v>CONCILIACION LABORAL</v>
          </cell>
          <cell r="F1797" t="str">
            <v>Elaboración de convenios de conciliación individual y colectiva</v>
          </cell>
          <cell r="G1797">
            <v>0.28999999999999998</v>
          </cell>
          <cell r="H1797">
            <v>0.59</v>
          </cell>
          <cell r="I1797">
            <v>0.8</v>
          </cell>
          <cell r="J1797">
            <v>1</v>
          </cell>
          <cell r="K1797">
            <v>0.25</v>
          </cell>
        </row>
        <row r="1798">
          <cell r="B1798" t="str">
            <v>33PDCL_3</v>
          </cell>
          <cell r="C1798" t="str">
            <v>33PDCLE199_3</v>
          </cell>
          <cell r="D1798" t="str">
            <v>E199</v>
          </cell>
          <cell r="E1798" t="str">
            <v>CONCILIACION LABORAL</v>
          </cell>
          <cell r="F1798" t="str">
            <v>Expedición de constancias de no conciliación</v>
          </cell>
          <cell r="G1798">
            <v>0.28999999999999998</v>
          </cell>
          <cell r="H1798">
            <v>0.59</v>
          </cell>
          <cell r="I1798">
            <v>0.8</v>
          </cell>
          <cell r="J1798">
            <v>1</v>
          </cell>
          <cell r="K1798">
            <v>0.25</v>
          </cell>
        </row>
        <row r="1799">
          <cell r="B1799" t="str">
            <v>33PDCL_4</v>
          </cell>
          <cell r="C1799" t="str">
            <v>33PDCLE199_4</v>
          </cell>
          <cell r="D1799" t="str">
            <v>E199</v>
          </cell>
          <cell r="E1799" t="str">
            <v>CONCILIACION LABORAL</v>
          </cell>
          <cell r="F1799" t="str">
            <v>Expedición de actas de audiencias de conciliación</v>
          </cell>
          <cell r="G1799">
            <v>0.28999999999999998</v>
          </cell>
          <cell r="H1799">
            <v>0.59</v>
          </cell>
          <cell r="I1799">
            <v>0.8</v>
          </cell>
          <cell r="J1799">
            <v>1</v>
          </cell>
          <cell r="K1799">
            <v>0.25</v>
          </cell>
        </row>
        <row r="1800">
          <cell r="B1800" t="str">
            <v>33PDIT_1</v>
          </cell>
          <cell r="C1800" t="str">
            <v>33PDITE100_1</v>
          </cell>
          <cell r="D1800" t="str">
            <v>E100</v>
          </cell>
          <cell r="E1800" t="str">
            <v>CAPACITACION A LA POBLACION OCUPADA Y DESOCUPADA DE LA CIUDAD DE MEXICO</v>
          </cell>
          <cell r="F1800" t="str">
            <v>Capacitación en materia laboral</v>
          </cell>
          <cell r="G1800">
            <v>0.2</v>
          </cell>
          <cell r="H1800">
            <v>0.55000000000000004</v>
          </cell>
          <cell r="I1800">
            <v>0.9</v>
          </cell>
          <cell r="J1800">
            <v>1</v>
          </cell>
          <cell r="K1800">
            <v>0.34</v>
          </cell>
        </row>
        <row r="1801">
          <cell r="B1801" t="str">
            <v>33PDIT_2</v>
          </cell>
          <cell r="C1801" t="str">
            <v>33PDITE100_2</v>
          </cell>
          <cell r="D1801" t="str">
            <v>E100</v>
          </cell>
          <cell r="E1801" t="str">
            <v>CAPACITACION A LA POBLACION OCUPADA Y DESOCUPADA DE LA CIUDAD DE MEXICO</v>
          </cell>
          <cell r="F1801" t="str">
            <v>Certificación de competencias laborales</v>
          </cell>
          <cell r="G1801">
            <v>0.2</v>
          </cell>
          <cell r="H1801">
            <v>0.55000000000000004</v>
          </cell>
          <cell r="I1801">
            <v>0.9</v>
          </cell>
          <cell r="J1801">
            <v>1</v>
          </cell>
          <cell r="K1801">
            <v>0.33</v>
          </cell>
        </row>
        <row r="1802">
          <cell r="B1802" t="str">
            <v>33PDIT_3</v>
          </cell>
          <cell r="C1802" t="str">
            <v>33PDITE100_3</v>
          </cell>
          <cell r="D1802" t="str">
            <v>E100</v>
          </cell>
          <cell r="E1802" t="str">
            <v>CAPACITACION A LA POBLACION OCUPADA Y DESOCUPADA DE LA CIUDAD DE MEXICO</v>
          </cell>
          <cell r="F1802" t="str">
            <v>Capacitación y certificación de competencias laborales a personas de grupo de atención prioritaria</v>
          </cell>
          <cell r="G1802">
            <v>0.2</v>
          </cell>
          <cell r="H1802">
            <v>0.55000000000000004</v>
          </cell>
          <cell r="I1802">
            <v>0.9</v>
          </cell>
          <cell r="J1802">
            <v>1</v>
          </cell>
          <cell r="K1802">
            <v>0.33</v>
          </cell>
        </row>
        <row r="1803">
          <cell r="B1803" t="str">
            <v>33PDIT_4</v>
          </cell>
          <cell r="C1803" t="str">
            <v>33PDITM001_1</v>
          </cell>
          <cell r="D1803" t="str">
            <v>M001</v>
          </cell>
          <cell r="E1803" t="str">
            <v>ACTIVIDADES DE APOYO ADMINISTRATIVO</v>
          </cell>
          <cell r="F1803" t="str">
            <v>Adquisición de materiales, insumos y suministros para el desempeño de actividades administrativas</v>
          </cell>
          <cell r="G1803">
            <v>0.1</v>
          </cell>
          <cell r="H1803">
            <v>0.3</v>
          </cell>
          <cell r="I1803">
            <v>0.6</v>
          </cell>
          <cell r="J1803">
            <v>1</v>
          </cell>
          <cell r="K1803">
            <v>0.5</v>
          </cell>
        </row>
        <row r="1804">
          <cell r="B1804" t="str">
            <v>33PDIT_5</v>
          </cell>
          <cell r="C1804" t="str">
            <v>33PDITM001_2</v>
          </cell>
          <cell r="D1804" t="str">
            <v>M001</v>
          </cell>
          <cell r="E1804" t="str">
            <v>ACTIVIDADES DE APOYO ADMINISTRATIVO</v>
          </cell>
          <cell r="F1804" t="str">
            <v>Pago de servicios generales, servicios profesionales, conservación y mantenimiento del inmueble</v>
          </cell>
          <cell r="G1804">
            <v>0.1</v>
          </cell>
          <cell r="H1804">
            <v>0.3</v>
          </cell>
          <cell r="I1804">
            <v>0.6</v>
          </cell>
          <cell r="J1804">
            <v>1</v>
          </cell>
          <cell r="K1804">
            <v>0.5</v>
          </cell>
        </row>
        <row r="1805">
          <cell r="B1805" t="str">
            <v>33PDIT_6</v>
          </cell>
          <cell r="C1805" t="str">
            <v>33PDITM002_1</v>
          </cell>
          <cell r="D1805" t="str">
            <v>M002</v>
          </cell>
          <cell r="E1805" t="str">
            <v>PROVISIONES PARA CONTINGENCIAS</v>
          </cell>
          <cell r="F1805" t="str">
            <v>Juicios laborales y laudos atendidos</v>
          </cell>
          <cell r="G1805">
            <v>0.15</v>
          </cell>
          <cell r="H1805">
            <v>0.4</v>
          </cell>
          <cell r="I1805">
            <v>0.75</v>
          </cell>
          <cell r="J1805">
            <v>1</v>
          </cell>
          <cell r="K1805">
            <v>1</v>
          </cell>
        </row>
        <row r="1806">
          <cell r="B1806" t="str">
            <v>33PDIT_7</v>
          </cell>
          <cell r="C1806" t="str">
            <v>33PDITN001_1</v>
          </cell>
          <cell r="D1806" t="str">
            <v>N001</v>
          </cell>
          <cell r="E1806" t="str">
            <v>CUMPLIMIENTO DE LOS PROGRAMAS DE PROTECCION CIVIL</v>
          </cell>
          <cell r="F1806" t="str">
            <v>Adquisición e instalación de equipo de protección civil</v>
          </cell>
          <cell r="G1806">
            <v>0.25</v>
          </cell>
          <cell r="H1806">
            <v>0.5</v>
          </cell>
          <cell r="I1806">
            <v>0.75</v>
          </cell>
          <cell r="J1806">
            <v>1</v>
          </cell>
          <cell r="K1806">
            <v>0.34</v>
          </cell>
        </row>
        <row r="1807">
          <cell r="B1807" t="str">
            <v>33PDIT_8</v>
          </cell>
          <cell r="C1807" t="str">
            <v>33PDITN001_2</v>
          </cell>
          <cell r="D1807" t="str">
            <v>N001</v>
          </cell>
          <cell r="E1807" t="str">
            <v>CUMPLIMIENTO DE LOS PROGRAMAS DE PROTECCION CIVIL</v>
          </cell>
          <cell r="F1807" t="str">
            <v>Capacitación en materia de protección civil a servidores públicos</v>
          </cell>
          <cell r="G1807">
            <v>0.25</v>
          </cell>
          <cell r="H1807">
            <v>0.5</v>
          </cell>
          <cell r="I1807">
            <v>0.75</v>
          </cell>
          <cell r="J1807">
            <v>1</v>
          </cell>
          <cell r="K1807">
            <v>0.33</v>
          </cell>
        </row>
        <row r="1808">
          <cell r="B1808" t="str">
            <v>33PDIT_9</v>
          </cell>
          <cell r="C1808" t="str">
            <v>33PDITN001_3</v>
          </cell>
          <cell r="D1808" t="str">
            <v>N001</v>
          </cell>
          <cell r="E1808" t="str">
            <v>CUMPLIMIENTO DE LOS PROGRAMAS DE PROTECCION CIVIL</v>
          </cell>
          <cell r="F1808" t="str">
            <v>Simulacros</v>
          </cell>
          <cell r="G1808">
            <v>0.25</v>
          </cell>
          <cell r="H1808">
            <v>0.5</v>
          </cell>
          <cell r="I1808">
            <v>0.75</v>
          </cell>
          <cell r="J1808">
            <v>1</v>
          </cell>
          <cell r="K1808">
            <v>0.33</v>
          </cell>
        </row>
        <row r="1809">
          <cell r="B1809" t="str">
            <v>34C001_1</v>
          </cell>
          <cell r="C1809" t="str">
            <v>34C001M001_1</v>
          </cell>
          <cell r="D1809" t="str">
            <v>M001</v>
          </cell>
          <cell r="E1809" t="str">
            <v>ACTIVIDADES DE APOYO ADMINISTRATIVO</v>
          </cell>
          <cell r="F1809" t="str">
            <v>Adquisición de materiales, insumos y suministros requeridos para el desempeño de las actividades administrativas.</v>
          </cell>
          <cell r="G1809" t="e">
            <v>#N/A</v>
          </cell>
          <cell r="H1809" t="e">
            <v>#N/A</v>
          </cell>
          <cell r="I1809" t="e">
            <v>#N/A</v>
          </cell>
          <cell r="J1809" t="e">
            <v>#N/A</v>
          </cell>
          <cell r="K1809">
            <v>0.5</v>
          </cell>
        </row>
        <row r="1810">
          <cell r="B1810" t="str">
            <v>34C001_2</v>
          </cell>
          <cell r="C1810" t="str">
            <v>34C001M001_2</v>
          </cell>
          <cell r="D1810" t="str">
            <v>M001</v>
          </cell>
          <cell r="E1810" t="str">
            <v>ACTIVIDADES DE APOYO ADMINISTRATIVO</v>
          </cell>
          <cell r="F1810" t="str">
            <v>Pago de servicios generales, servicios profesionales, conservación y mantenimiento del inmueble, asi como servicios de difusión.</v>
          </cell>
          <cell r="G1810" t="e">
            <v>#N/A</v>
          </cell>
          <cell r="H1810" t="e">
            <v>#N/A</v>
          </cell>
          <cell r="I1810" t="e">
            <v>#N/A</v>
          </cell>
          <cell r="J1810" t="e">
            <v>#N/A</v>
          </cell>
          <cell r="K1810">
            <v>0.5</v>
          </cell>
        </row>
        <row r="1811">
          <cell r="B1811" t="str">
            <v>34C001_3</v>
          </cell>
          <cell r="C1811" t="str">
            <v>34C001M002_1</v>
          </cell>
          <cell r="D1811" t="str">
            <v>M002</v>
          </cell>
          <cell r="E1811" t="str">
            <v>PROVISIONES PARA CONTINGENCIAS</v>
          </cell>
          <cell r="F1811" t="str">
            <v>Entrega de apoyos compensatorios por situaciones emergentes que vulneren a los trabajadores de la Secretaria de Gestión Integral de Riesgos y Protección Civil.</v>
          </cell>
          <cell r="G1811">
            <v>0.25</v>
          </cell>
          <cell r="H1811">
            <v>0.5</v>
          </cell>
          <cell r="I1811">
            <v>0.75</v>
          </cell>
          <cell r="J1811">
            <v>1</v>
          </cell>
          <cell r="K1811">
            <v>1</v>
          </cell>
        </row>
        <row r="1812">
          <cell r="B1812" t="str">
            <v>34C001_4</v>
          </cell>
          <cell r="C1812" t="str">
            <v>34C001N001_1</v>
          </cell>
          <cell r="D1812" t="str">
            <v>N001</v>
          </cell>
          <cell r="E1812" t="str">
            <v>CUMPLIMIENTO DE LOS PROGRAMAS DE PROTECCION CIVIL</v>
          </cell>
          <cell r="F1812" t="str">
            <v>Implementar señalética, realizar simulacros, instalar Comité Interno de Protección Civil, capacitar y equipar en materia de protección civil.</v>
          </cell>
          <cell r="G1812">
            <v>0.2</v>
          </cell>
          <cell r="H1812">
            <v>0.4</v>
          </cell>
          <cell r="I1812">
            <v>0.8</v>
          </cell>
          <cell r="J1812">
            <v>1</v>
          </cell>
          <cell r="K1812">
            <v>1</v>
          </cell>
        </row>
        <row r="1813">
          <cell r="B1813" t="str">
            <v>34C001_5</v>
          </cell>
          <cell r="C1813" t="str">
            <v>34C001N005_1</v>
          </cell>
          <cell r="D1813" t="str">
            <v>N005</v>
          </cell>
          <cell r="E1813" t="str">
            <v>GESTION INTEGRAL DE RIESGOS, ATENCION A SINIESTROS, EMERGENCIAS Y DESASTRES</v>
          </cell>
          <cell r="F1813" t="str">
            <v>Atención y orientación a la población vía telefónica. Emergencias atendidas. Compilar planes, programas y protocolos para emergencias o desastres y con ello implementarlos de forma homologada; participación y/o evaluación de simulacros y recorridos en refugios temporales.</v>
          </cell>
          <cell r="G1813">
            <v>0.2</v>
          </cell>
          <cell r="H1813">
            <v>0.5</v>
          </cell>
          <cell r="I1813">
            <v>0.76</v>
          </cell>
          <cell r="J1813">
            <v>1</v>
          </cell>
          <cell r="K1813">
            <v>0.25</v>
          </cell>
        </row>
        <row r="1814">
          <cell r="B1814" t="str">
            <v>34C001_6</v>
          </cell>
          <cell r="C1814" t="str">
            <v>34C001N005_2</v>
          </cell>
          <cell r="D1814" t="str">
            <v>N005</v>
          </cell>
          <cell r="E1814" t="str">
            <v>GESTION INTEGRAL DE RIESGOS, ATENCION A SINIESTROS, EMERGENCIAS Y DESASTRES</v>
          </cell>
          <cell r="F1814" t="str">
            <v>Capacitación, talleres, cursos y aula virtual en temas de gestión Integral de riesgos, protección civil y cooperación internacional.</v>
          </cell>
          <cell r="G1814">
            <v>0.2</v>
          </cell>
          <cell r="H1814">
            <v>0.5</v>
          </cell>
          <cell r="I1814">
            <v>0.76</v>
          </cell>
          <cell r="J1814">
            <v>1</v>
          </cell>
          <cell r="K1814">
            <v>0.25</v>
          </cell>
        </row>
        <row r="1815">
          <cell r="B1815" t="str">
            <v>34C001_7</v>
          </cell>
          <cell r="C1815" t="str">
            <v>34C001N005_3</v>
          </cell>
          <cell r="D1815" t="str">
            <v>N005</v>
          </cell>
          <cell r="E1815" t="str">
            <v>GESTION INTEGRAL DE RIESGOS, ATENCION A SINIESTROS, EMERGENCIAS Y DESASTRES</v>
          </cell>
          <cell r="F1815" t="str">
            <v>Definición de la batería de indicadores de ocurrencia, impacto y resiliencia para la gestión integral de riesgos y desastres.</v>
          </cell>
          <cell r="G1815">
            <v>0.2</v>
          </cell>
          <cell r="H1815">
            <v>0.5</v>
          </cell>
          <cell r="I1815">
            <v>0.76</v>
          </cell>
          <cell r="J1815">
            <v>1</v>
          </cell>
          <cell r="K1815">
            <v>0.25</v>
          </cell>
        </row>
        <row r="1816">
          <cell r="B1816" t="str">
            <v>34C001_8</v>
          </cell>
          <cell r="C1816" t="str">
            <v>34C001N005_4</v>
          </cell>
          <cell r="D1816" t="str">
            <v>N005</v>
          </cell>
          <cell r="E1816" t="str">
            <v>GESTION INTEGRAL DE RIESGOS, ATENCION A SINIESTROS, EMERGENCIAS Y DESASTRES</v>
          </cell>
          <cell r="F1816" t="str">
            <v>Diseñar, implementar y coordinar políticas publicas orientadas a la construcción de resiliencia.</v>
          </cell>
          <cell r="G1816">
            <v>0.2</v>
          </cell>
          <cell r="H1816">
            <v>0.5</v>
          </cell>
          <cell r="I1816">
            <v>0.76</v>
          </cell>
          <cell r="J1816">
            <v>1</v>
          </cell>
          <cell r="K1816">
            <v>0.25</v>
          </cell>
        </row>
        <row r="1817">
          <cell r="B1817" t="str">
            <v>34PDHB_1</v>
          </cell>
          <cell r="C1817" t="str">
            <v>34PDHBM001_1</v>
          </cell>
          <cell r="D1817" t="str">
            <v>M001</v>
          </cell>
          <cell r="E1817" t="str">
            <v>ACTIVIDADES DE APOYO ADMINISTRATIVO</v>
          </cell>
          <cell r="F1817" t="str">
            <v>Adquisición de materiales, insumos y suministros requeridos para el desempeño de las actividades administrativas.</v>
          </cell>
          <cell r="G1817" t="e">
            <v>#N/A</v>
          </cell>
          <cell r="H1817" t="e">
            <v>#N/A</v>
          </cell>
          <cell r="I1817" t="e">
            <v>#N/A</v>
          </cell>
          <cell r="J1817" t="e">
            <v>#N/A</v>
          </cell>
          <cell r="K1817">
            <v>0.5</v>
          </cell>
        </row>
        <row r="1818">
          <cell r="B1818" t="str">
            <v>34PDHB_2</v>
          </cell>
          <cell r="C1818" t="str">
            <v>34PDHBM001_2</v>
          </cell>
          <cell r="D1818" t="str">
            <v>M001</v>
          </cell>
          <cell r="E1818" t="str">
            <v>ACTIVIDADES DE APOYO ADMINISTRATIVO</v>
          </cell>
          <cell r="F1818" t="str">
            <v>Pago de servicios generales, servicios profesionales, conservación y mantenimiento del inmueble, asi como servicios de difusión.</v>
          </cell>
          <cell r="G1818" t="e">
            <v>#N/A</v>
          </cell>
          <cell r="H1818" t="e">
            <v>#N/A</v>
          </cell>
          <cell r="I1818" t="e">
            <v>#N/A</v>
          </cell>
          <cell r="J1818" t="e">
            <v>#N/A</v>
          </cell>
          <cell r="K1818">
            <v>0.5</v>
          </cell>
        </row>
        <row r="1819">
          <cell r="B1819" t="str">
            <v>34PDHB_3</v>
          </cell>
          <cell r="C1819" t="str">
            <v>34PDHBM002_1</v>
          </cell>
          <cell r="D1819" t="str">
            <v>M002</v>
          </cell>
          <cell r="E1819" t="str">
            <v>PROVISIONES PARA CONTINGENCIAS</v>
          </cell>
          <cell r="F1819" t="str">
            <v>Entrega de apoyos compensatorios por situaciones emergentes que vulneren a la población del Heroico Cuerpo de Bomberos de la Ciudad de México.</v>
          </cell>
          <cell r="G1819">
            <v>0</v>
          </cell>
          <cell r="H1819">
            <v>0.1</v>
          </cell>
          <cell r="I1819">
            <v>0.5</v>
          </cell>
          <cell r="J1819">
            <v>1</v>
          </cell>
          <cell r="K1819">
            <v>1</v>
          </cell>
        </row>
        <row r="1820">
          <cell r="B1820" t="str">
            <v>34PDHB_4</v>
          </cell>
          <cell r="C1820" t="str">
            <v>34PDHBN001_1</v>
          </cell>
          <cell r="D1820" t="str">
            <v>N001</v>
          </cell>
          <cell r="E1820" t="str">
            <v>CUMPLIMIENTO DE LOS PROGRAMAS DE PROTECCION CIVIL</v>
          </cell>
          <cell r="F1820" t="str">
            <v>Implementar señalética, realizar simulacros, instalar Comité Interno de Protección Civil, capacitar y equipar en materia de protección civil.</v>
          </cell>
          <cell r="G1820">
            <v>0</v>
          </cell>
          <cell r="H1820">
            <v>0.5</v>
          </cell>
          <cell r="I1820">
            <v>0.75</v>
          </cell>
          <cell r="J1820">
            <v>1</v>
          </cell>
          <cell r="K1820">
            <v>1</v>
          </cell>
        </row>
        <row r="1821">
          <cell r="B1821" t="str">
            <v>34PDHB_5</v>
          </cell>
          <cell r="C1821" t="str">
            <v>34PDHBN005_1</v>
          </cell>
          <cell r="D1821" t="str">
            <v>N005</v>
          </cell>
          <cell r="E1821" t="str">
            <v>GESTION INTEGRAL DE RIESGOS, ATENCION A SINIESTROS, EMERGENCIAS Y DESASTRES</v>
          </cell>
          <cell r="F1821" t="str">
            <v>Emergencias atendidas por parte del Heroico Cuerpo de Bomberos de la Ciudad de México</v>
          </cell>
          <cell r="G1821">
            <v>0.25</v>
          </cell>
          <cell r="H1821">
            <v>0.5</v>
          </cell>
          <cell r="I1821">
            <v>0.75</v>
          </cell>
          <cell r="J1821">
            <v>1</v>
          </cell>
          <cell r="K1821">
            <v>1</v>
          </cell>
        </row>
        <row r="1822">
          <cell r="B1822" t="str">
            <v>35C001_1</v>
          </cell>
          <cell r="C1822" t="str">
            <v>35C001E179_1</v>
          </cell>
          <cell r="D1822" t="str">
            <v>E179</v>
          </cell>
          <cell r="E1822" t="str">
            <v>DESARROLLO DE LOS PUEBLOS Y BARRIOS ORIGINARIOS Y COMUNIDADES INDIGENAS RESIDENTES</v>
          </cell>
          <cell r="F1822" t="str">
            <v>Materiales, talleres, cursos y otros eventos en materia de derechos humanos con perspectiva de género para niñas y mujeres en pueblos y barrios y comunidades indígenas residentes.</v>
          </cell>
          <cell r="G1822">
            <v>0.25</v>
          </cell>
          <cell r="H1822">
            <v>0.5</v>
          </cell>
          <cell r="I1822">
            <v>0.75</v>
          </cell>
          <cell r="J1822">
            <v>1</v>
          </cell>
          <cell r="K1822">
            <v>0.2</v>
          </cell>
        </row>
        <row r="1823">
          <cell r="B1823" t="str">
            <v>35C001_2</v>
          </cell>
          <cell r="C1823" t="str">
            <v>35C001E179_2</v>
          </cell>
          <cell r="D1823" t="str">
            <v>E179</v>
          </cell>
          <cell r="E1823" t="str">
            <v>DESARROLLO DE LOS PUEBLOS Y BARRIOS ORIGINARIOS Y COMUNIDADES INDIGENAS RESIDENTES</v>
          </cell>
          <cell r="F1823" t="str">
            <v>Cursos, talleres, coloquios y otros eventos de impulso a la plurietnicidad, pluriculturalidad y plurilingüistica.</v>
          </cell>
          <cell r="G1823">
            <v>0.25</v>
          </cell>
          <cell r="H1823">
            <v>0.5</v>
          </cell>
          <cell r="I1823">
            <v>0.75</v>
          </cell>
          <cell r="J1823">
            <v>1</v>
          </cell>
          <cell r="K1823">
            <v>0.2</v>
          </cell>
        </row>
        <row r="1824">
          <cell r="B1824" t="str">
            <v>35C001_3</v>
          </cell>
          <cell r="C1824" t="str">
            <v>35C001E179_3</v>
          </cell>
          <cell r="D1824" t="str">
            <v>E179</v>
          </cell>
          <cell r="E1824" t="str">
            <v>DESARROLLO DE LOS PUEBLOS Y BARRIOS ORIGINARIOS Y COMUNIDADES INDIGENAS RESIDENTES</v>
          </cell>
          <cell r="F1824" t="str">
            <v>Difusión interinstitucional del enfoque de pertinencia cultural como grupo de atención prioritaria para la generación de políticas transversales en documentos rectores.</v>
          </cell>
          <cell r="G1824">
            <v>0.25</v>
          </cell>
          <cell r="H1824">
            <v>0.5</v>
          </cell>
          <cell r="I1824">
            <v>0.75</v>
          </cell>
          <cell r="J1824">
            <v>1</v>
          </cell>
          <cell r="K1824">
            <v>0.2</v>
          </cell>
        </row>
        <row r="1825">
          <cell r="B1825" t="str">
            <v>35C001_4</v>
          </cell>
          <cell r="C1825" t="str">
            <v>35C001E179_4</v>
          </cell>
          <cell r="D1825" t="str">
            <v>E179</v>
          </cell>
          <cell r="E1825" t="str">
            <v>DESARROLLO DE LOS PUEBLOS Y BARRIOS ORIGINARIOS Y COMUNIDADES INDIGENAS RESIDENTES</v>
          </cell>
          <cell r="F1825" t="str">
            <v>Asesoría y acompañamiento en procesos de consulta, acceso a la justicia y derechos humanos.</v>
          </cell>
          <cell r="G1825">
            <v>0.25</v>
          </cell>
          <cell r="H1825">
            <v>0.5</v>
          </cell>
          <cell r="I1825">
            <v>0.75</v>
          </cell>
          <cell r="J1825">
            <v>1</v>
          </cell>
          <cell r="K1825">
            <v>0.2</v>
          </cell>
        </row>
        <row r="1826">
          <cell r="B1826" t="str">
            <v>35C001_5</v>
          </cell>
          <cell r="C1826" t="str">
            <v>35C001E179_5</v>
          </cell>
          <cell r="D1826" t="str">
            <v>E179</v>
          </cell>
          <cell r="E1826" t="str">
            <v>DESARROLLO DE LOS PUEBLOS Y BARRIOS ORIGINARIOS Y COMUNIDADES INDIGENAS RESIDENTES</v>
          </cell>
          <cell r="F1826" t="str">
            <v>Seguimiento al Sistema de Registro de Pueblos y Barrios Originarios, y Comunidades Indígenas Residentes de la Ciudad de México.</v>
          </cell>
          <cell r="G1826">
            <v>0.25</v>
          </cell>
          <cell r="H1826">
            <v>0.5</v>
          </cell>
          <cell r="I1826">
            <v>0.75</v>
          </cell>
          <cell r="J1826">
            <v>1</v>
          </cell>
          <cell r="K1826">
            <v>0.2</v>
          </cell>
        </row>
        <row r="1827">
          <cell r="B1827" t="str">
            <v>35C001_6</v>
          </cell>
          <cell r="C1827" t="str">
            <v>35C001M001_1</v>
          </cell>
          <cell r="D1827" t="str">
            <v>M001</v>
          </cell>
          <cell r="E1827" t="str">
            <v>ACTIVIDADES DE APOYO ADMINISTRATIVO</v>
          </cell>
          <cell r="F1827" t="str">
            <v>Adquisición de materiales, insumos y suministros requeridos para el desempeño de las actividades administrativas.</v>
          </cell>
          <cell r="G1827">
            <v>0.25</v>
          </cell>
          <cell r="H1827">
            <v>0.5</v>
          </cell>
          <cell r="I1827">
            <v>0.75</v>
          </cell>
          <cell r="J1827">
            <v>1</v>
          </cell>
          <cell r="K1827">
            <v>0.5</v>
          </cell>
        </row>
        <row r="1828">
          <cell r="B1828" t="str">
            <v>35C001_7</v>
          </cell>
          <cell r="C1828" t="str">
            <v>35C001M001_2</v>
          </cell>
          <cell r="D1828" t="str">
            <v>M001</v>
          </cell>
          <cell r="E1828" t="str">
            <v>ACTIVIDADES DE APOYO ADMINISTRATIVO</v>
          </cell>
          <cell r="F1828" t="str">
            <v>Pago de servicios generales, servicios profesionales, conservación y mantenimiento del inmueble, asi como servicios de difusión.</v>
          </cell>
          <cell r="G1828">
            <v>0.25</v>
          </cell>
          <cell r="H1828">
            <v>0.5</v>
          </cell>
          <cell r="I1828">
            <v>0.75</v>
          </cell>
          <cell r="J1828">
            <v>1</v>
          </cell>
          <cell r="K1828">
            <v>0.5</v>
          </cell>
        </row>
        <row r="1829">
          <cell r="B1829" t="str">
            <v>35C001_8</v>
          </cell>
          <cell r="C1829" t="str">
            <v>35C001M002_1</v>
          </cell>
          <cell r="D1829" t="str">
            <v>M002</v>
          </cell>
          <cell r="E1829" t="str">
            <v>PROVISIONES PARA CONTINGENCIAS</v>
          </cell>
          <cell r="F1829" t="str">
            <v>Entrega de apoyos compensatorios por situaciones emergentes que vulneren a la población de la Secretaria de Pueblos y Barrios Originarios y Comunidades Indígenas Residentes.</v>
          </cell>
          <cell r="G1829">
            <v>0.25</v>
          </cell>
          <cell r="H1829">
            <v>0.5</v>
          </cell>
          <cell r="I1829">
            <v>0.75</v>
          </cell>
          <cell r="J1829">
            <v>1</v>
          </cell>
          <cell r="K1829">
            <v>1</v>
          </cell>
        </row>
        <row r="1830">
          <cell r="B1830" t="str">
            <v>35C001_9</v>
          </cell>
          <cell r="C1830" t="str">
            <v>35C001N001_1</v>
          </cell>
          <cell r="D1830" t="str">
            <v>N001</v>
          </cell>
          <cell r="E1830" t="str">
            <v>CUMPLIMIENTO DE LOS PROGRAMAS DE PROTECCION CIVIL</v>
          </cell>
          <cell r="F1830" t="str">
            <v>Implementar señalética, realizar simulacros y capacitar en materia de protección civil.</v>
          </cell>
          <cell r="G1830">
            <v>0.25</v>
          </cell>
          <cell r="H1830">
            <v>0.5</v>
          </cell>
          <cell r="I1830">
            <v>0.75</v>
          </cell>
          <cell r="J1830">
            <v>1</v>
          </cell>
          <cell r="K1830">
            <v>1</v>
          </cell>
        </row>
        <row r="1831">
          <cell r="B1831" t="str">
            <v>35C001_10</v>
          </cell>
          <cell r="C1831" t="str">
            <v>35C001S223_1</v>
          </cell>
          <cell r="D1831" t="str">
            <v>S223</v>
          </cell>
          <cell r="E1831" t="str">
            <v>OTORGAMIENTO DE AYUDAS SOCIALES PARA PUEBLOS, BARRIOS Y COMUNIDADES INDIGENAS RESIDENTES</v>
          </cell>
          <cell r="F1831" t="str">
            <v>Servicios de interpretación y traducción en lenguas indígenas nacionales.</v>
          </cell>
          <cell r="G1831">
            <v>0.25</v>
          </cell>
          <cell r="H1831">
            <v>0.5</v>
          </cell>
          <cell r="I1831">
            <v>0.75</v>
          </cell>
          <cell r="J1831">
            <v>1</v>
          </cell>
          <cell r="K1831">
            <v>0.5</v>
          </cell>
        </row>
        <row r="1832">
          <cell r="B1832" t="str">
            <v>35C001_11</v>
          </cell>
          <cell r="C1832" t="str">
            <v>35C001S223_2</v>
          </cell>
          <cell r="D1832" t="str">
            <v>S223</v>
          </cell>
          <cell r="E1832" t="str">
            <v>OTORGAMIENTO DE AYUDAS SOCIALES PARA PUEBLOS, BARRIOS Y COMUNIDADES INDIGENAS RESIDENTES</v>
          </cell>
          <cell r="F1832" t="str">
            <v>Apoyos entregados para infraestructura, conservación del patrimonio histórico y biocultural, recuperación de espacios comunitarios y fortalecimiento de la economía de los Pueblos y Barrios Originarios.</v>
          </cell>
          <cell r="G1832">
            <v>0.25</v>
          </cell>
          <cell r="H1832">
            <v>0.5</v>
          </cell>
          <cell r="I1832">
            <v>0.75</v>
          </cell>
          <cell r="J1832">
            <v>1</v>
          </cell>
          <cell r="K1832">
            <v>0.5</v>
          </cell>
        </row>
        <row r="1833">
          <cell r="B1833" t="str">
            <v>36C001_1</v>
          </cell>
          <cell r="C1833" t="str">
            <v>36C001E086_1</v>
          </cell>
          <cell r="D1833" t="str">
            <v>E086</v>
          </cell>
          <cell r="E1833" t="str">
            <v>FORTALECIMIENTO A LA EDUCACION MEDIA SUPERIOR</v>
          </cell>
          <cell r="F1833" t="str">
            <v>Monitoreo al programa de Bachillerato en Línea Pilares (BLP). (Número de alumnos que ingresan y egresan en cada ciclo escolar)</v>
          </cell>
          <cell r="G1833">
            <v>0.7</v>
          </cell>
          <cell r="H1833">
            <v>0.8</v>
          </cell>
          <cell r="I1833">
            <v>0.9</v>
          </cell>
          <cell r="J1833">
            <v>1</v>
          </cell>
          <cell r="K1833">
            <v>0.27</v>
          </cell>
        </row>
        <row r="1834">
          <cell r="B1834" t="str">
            <v>36C001_2</v>
          </cell>
          <cell r="C1834" t="str">
            <v>36C001E086_2</v>
          </cell>
          <cell r="D1834" t="str">
            <v>E086</v>
          </cell>
          <cell r="E1834" t="str">
            <v>FORTALECIMIENTO A LA EDUCACION MEDIA SUPERIOR</v>
          </cell>
          <cell r="F1834" t="str">
            <v>Monitoreo al programa de Bachillerato Policial (BP). (Número de alumnos que ingresan y egresan en cada ciclo escolar)</v>
          </cell>
          <cell r="G1834">
            <v>0.7</v>
          </cell>
          <cell r="H1834">
            <v>0.8</v>
          </cell>
          <cell r="I1834">
            <v>0.9</v>
          </cell>
          <cell r="J1834">
            <v>1</v>
          </cell>
          <cell r="K1834">
            <v>0.26</v>
          </cell>
        </row>
        <row r="1835">
          <cell r="B1835" t="str">
            <v>36C001_3</v>
          </cell>
          <cell r="C1835" t="str">
            <v>36C001E086_3</v>
          </cell>
          <cell r="D1835" t="str">
            <v>E086</v>
          </cell>
          <cell r="E1835" t="str">
            <v>FORTALECIMIENTO A LA EDUCACION MEDIA SUPERIOR</v>
          </cell>
          <cell r="F1835" t="str">
            <v>Monitoreo al programa de Bachillerato Digital (BADI). (Número de alumnos que ingresan y egresan en cada ciclo escolar)</v>
          </cell>
          <cell r="G1835">
            <v>0.7</v>
          </cell>
          <cell r="H1835">
            <v>0.8</v>
          </cell>
          <cell r="I1835">
            <v>0.9</v>
          </cell>
          <cell r="J1835">
            <v>1</v>
          </cell>
          <cell r="K1835">
            <v>0.27</v>
          </cell>
        </row>
        <row r="1836">
          <cell r="B1836" t="str">
            <v>36C001_4</v>
          </cell>
          <cell r="C1836" t="str">
            <v>36C001E086_4</v>
          </cell>
          <cell r="D1836" t="str">
            <v>E086</v>
          </cell>
          <cell r="E1836" t="str">
            <v>FORTALECIMIENTO A LA EDUCACION MEDIA SUPERIOR</v>
          </cell>
          <cell r="F1836" t="str">
            <v>Actualización docente en materia del modelo educativo, planes de estudios y materiales didácticos digitales.</v>
          </cell>
          <cell r="G1836">
            <v>0.7</v>
          </cell>
          <cell r="H1836">
            <v>0.8</v>
          </cell>
          <cell r="I1836">
            <v>0.9</v>
          </cell>
          <cell r="J1836">
            <v>1</v>
          </cell>
          <cell r="K1836">
            <v>0.1</v>
          </cell>
        </row>
        <row r="1837">
          <cell r="B1837" t="str">
            <v>36C001_5</v>
          </cell>
          <cell r="C1837" t="str">
            <v>36C001E086_5</v>
          </cell>
          <cell r="D1837" t="str">
            <v>E086</v>
          </cell>
          <cell r="E1837" t="str">
            <v>FORTALECIMIENTO A LA EDUCACION MEDIA SUPERIOR</v>
          </cell>
          <cell r="F1837" t="str">
            <v>Convenio de colaboración con la UNAM</v>
          </cell>
          <cell r="G1837">
            <v>0.7</v>
          </cell>
          <cell r="H1837">
            <v>0.8</v>
          </cell>
          <cell r="I1837">
            <v>0.9</v>
          </cell>
          <cell r="J1837">
            <v>1</v>
          </cell>
          <cell r="K1837">
            <v>0.1</v>
          </cell>
        </row>
        <row r="1838">
          <cell r="B1838" t="str">
            <v>36C001_6</v>
          </cell>
          <cell r="C1838" t="str">
            <v>36C001E116_1</v>
          </cell>
          <cell r="D1838" t="str">
            <v>E116</v>
          </cell>
          <cell r="E1838" t="str">
            <v>PROGRAMA PILARES</v>
          </cell>
          <cell r="F1838" t="str">
            <v>Asesorías para alfabetización y/o conclusión de estudios de nivel básico, medio superior y superior.</v>
          </cell>
          <cell r="G1838">
            <v>0.3</v>
          </cell>
          <cell r="H1838">
            <v>0.6</v>
          </cell>
          <cell r="I1838">
            <v>0.8</v>
          </cell>
          <cell r="J1838">
            <v>1</v>
          </cell>
          <cell r="K1838">
            <v>0.3</v>
          </cell>
        </row>
        <row r="1839">
          <cell r="B1839" t="str">
            <v>36C001_7</v>
          </cell>
          <cell r="C1839" t="str">
            <v>36C001E116_2</v>
          </cell>
          <cell r="D1839" t="str">
            <v>E116</v>
          </cell>
          <cell r="E1839" t="str">
            <v>PROGRAMA PILARES</v>
          </cell>
          <cell r="F1839" t="str">
            <v>Enseñanza de oficios y capacitación para la comercialización de productos y/o servicios.</v>
          </cell>
          <cell r="G1839">
            <v>0.3</v>
          </cell>
          <cell r="H1839">
            <v>0.6</v>
          </cell>
          <cell r="I1839">
            <v>0.8</v>
          </cell>
          <cell r="J1839">
            <v>1</v>
          </cell>
          <cell r="K1839">
            <v>0.3</v>
          </cell>
        </row>
        <row r="1840">
          <cell r="B1840" t="str">
            <v>36C001_8</v>
          </cell>
          <cell r="C1840" t="str">
            <v>36C001E116_3</v>
          </cell>
          <cell r="D1840" t="str">
            <v>E116</v>
          </cell>
          <cell r="E1840" t="str">
            <v>PROGRAMA PILARES</v>
          </cell>
          <cell r="F1840" t="str">
            <v>Talleres para la adquisición de habilidades cognitivas, digitales, emocionales, y de herramientas de interculturalidad, de la diversidad sexual, de la diversidad funcional y de la prevención y disminución de las violencias.</v>
          </cell>
          <cell r="G1840">
            <v>0.3</v>
          </cell>
          <cell r="H1840">
            <v>0.6</v>
          </cell>
          <cell r="I1840">
            <v>0.8</v>
          </cell>
          <cell r="J1840">
            <v>1</v>
          </cell>
          <cell r="K1840">
            <v>0.3</v>
          </cell>
        </row>
        <row r="1841">
          <cell r="B1841" t="str">
            <v>36C001_9</v>
          </cell>
          <cell r="C1841" t="str">
            <v>36C001E116_4</v>
          </cell>
          <cell r="D1841" t="str">
            <v>E116</v>
          </cell>
          <cell r="E1841" t="str">
            <v>PROGRAMA PILARES</v>
          </cell>
          <cell r="F1841" t="str">
            <v>Reconocimientos de los programas para la autonomía económica.</v>
          </cell>
          <cell r="G1841">
            <v>0.3</v>
          </cell>
          <cell r="H1841">
            <v>0.6</v>
          </cell>
          <cell r="I1841">
            <v>0.8</v>
          </cell>
          <cell r="J1841">
            <v>1</v>
          </cell>
          <cell r="K1841">
            <v>0.1</v>
          </cell>
        </row>
        <row r="1842">
          <cell r="B1842" t="str">
            <v>36C001_10</v>
          </cell>
          <cell r="C1842" t="str">
            <v>36C001E180_1</v>
          </cell>
          <cell r="D1842" t="str">
            <v>E180</v>
          </cell>
          <cell r="E1842" t="str">
            <v>SERVICIOS DE EDUCACION COMPLEMENTARIA</v>
          </cell>
          <cell r="F1842" t="str">
            <v>Capacitación de docentes, directivos y especialistas educativos en el Modelo de Enseñanza STEAM en ambientes escolares y extraescolares.</v>
          </cell>
          <cell r="G1842">
            <v>0.05</v>
          </cell>
          <cell r="H1842">
            <v>0.15</v>
          </cell>
          <cell r="I1842">
            <v>0.6</v>
          </cell>
          <cell r="J1842">
            <v>1</v>
          </cell>
          <cell r="K1842">
            <v>0.15</v>
          </cell>
        </row>
        <row r="1843">
          <cell r="B1843" t="str">
            <v>36C001_11</v>
          </cell>
          <cell r="C1843" t="str">
            <v>36C001E180_2</v>
          </cell>
          <cell r="D1843" t="str">
            <v>E180</v>
          </cell>
          <cell r="E1843" t="str">
            <v>SERVICIOS DE EDUCACION COMPLEMENTARIA</v>
          </cell>
          <cell r="F1843" t="str">
            <v>Capacitación de agentes educativos y cuidadores primarios en el Modelo de Atención y Enseñanza Educativa básica</v>
          </cell>
          <cell r="G1843">
            <v>0.05</v>
          </cell>
          <cell r="H1843">
            <v>0.15</v>
          </cell>
          <cell r="I1843">
            <v>0.6</v>
          </cell>
          <cell r="J1843">
            <v>1</v>
          </cell>
          <cell r="K1843">
            <v>0.15</v>
          </cell>
        </row>
        <row r="1844">
          <cell r="B1844" t="str">
            <v>36C001_12</v>
          </cell>
          <cell r="C1844" t="str">
            <v>36C001E180_3</v>
          </cell>
          <cell r="D1844" t="str">
            <v>E180</v>
          </cell>
          <cell r="E1844" t="str">
            <v>SERVICIOS DE EDUCACION COMPLEMENTARIA</v>
          </cell>
          <cell r="F1844" t="str">
            <v>Coordinación de la gestión escolar y vinculación interinstitucional de los servicios de educación básica de la Ciudad de México.</v>
          </cell>
          <cell r="G1844">
            <v>0.05</v>
          </cell>
          <cell r="H1844">
            <v>0.15</v>
          </cell>
          <cell r="I1844">
            <v>0.6</v>
          </cell>
          <cell r="J1844">
            <v>1</v>
          </cell>
          <cell r="K1844">
            <v>0.2</v>
          </cell>
        </row>
        <row r="1845">
          <cell r="B1845" t="str">
            <v>36C001_13</v>
          </cell>
          <cell r="C1845" t="str">
            <v>36C001E180_4</v>
          </cell>
          <cell r="D1845" t="str">
            <v>E180</v>
          </cell>
          <cell r="E1845" t="str">
            <v>SERVICIOS DE EDUCACION COMPLEMENTARIA</v>
          </cell>
          <cell r="F1845" t="str">
            <v>Operación de plataformas educativas digitales para docentes y alumnos de diferentes niveles educativos y población general de la Ciudad de México</v>
          </cell>
          <cell r="G1845">
            <v>0.05</v>
          </cell>
          <cell r="H1845">
            <v>0.15</v>
          </cell>
          <cell r="I1845">
            <v>0.6</v>
          </cell>
          <cell r="J1845">
            <v>1</v>
          </cell>
          <cell r="K1845">
            <v>0.2</v>
          </cell>
        </row>
        <row r="1846">
          <cell r="B1846" t="str">
            <v>36C001_14</v>
          </cell>
          <cell r="C1846" t="str">
            <v>36C001E180_5</v>
          </cell>
          <cell r="D1846" t="str">
            <v>E180</v>
          </cell>
          <cell r="E1846" t="str">
            <v>SERVICIOS DE EDUCACION COMPLEMENTARIA</v>
          </cell>
          <cell r="F1846" t="str">
            <v>Distribución de libros de texto gratuitos, código braille y formato macrotipo para alumnos de escuelas secundarias en la Ciudad de México.</v>
          </cell>
          <cell r="G1846">
            <v>0.05</v>
          </cell>
          <cell r="H1846">
            <v>0.15</v>
          </cell>
          <cell r="I1846">
            <v>0.6</v>
          </cell>
          <cell r="J1846">
            <v>1</v>
          </cell>
          <cell r="K1846">
            <v>0.3</v>
          </cell>
        </row>
        <row r="1847">
          <cell r="B1847" t="str">
            <v>36C001_15</v>
          </cell>
          <cell r="C1847" t="str">
            <v>36C001M001_1</v>
          </cell>
          <cell r="D1847" t="str">
            <v>M001</v>
          </cell>
          <cell r="E1847" t="str">
            <v>ACTIVIDADES DE APOYO ADMINISTRATIVO</v>
          </cell>
          <cell r="F1847" t="str">
            <v>Proporcionar los insumos y herramientas necesarias a través de la adquisición de bienes y la contratación de servicios para atender la demanda y necesidades de la Secretaria</v>
          </cell>
          <cell r="G1847">
            <v>0.25</v>
          </cell>
          <cell r="H1847">
            <v>0.5</v>
          </cell>
          <cell r="I1847">
            <v>0.75</v>
          </cell>
          <cell r="J1847">
            <v>1</v>
          </cell>
          <cell r="K1847">
            <v>1</v>
          </cell>
        </row>
        <row r="1848">
          <cell r="B1848" t="str">
            <v>36C001_16</v>
          </cell>
          <cell r="C1848" t="str">
            <v>36C001M002_1</v>
          </cell>
          <cell r="D1848" t="str">
            <v>M002</v>
          </cell>
          <cell r="E1848" t="str">
            <v>PROVISIONES PARA CONTINGENCIAS</v>
          </cell>
          <cell r="F1848" t="str">
            <v>Atender las sentencias emitas por la autoridad competente</v>
          </cell>
          <cell r="G1848">
            <v>0.25</v>
          </cell>
          <cell r="H1848">
            <v>0.5</v>
          </cell>
          <cell r="I1848">
            <v>0.75</v>
          </cell>
          <cell r="J1848">
            <v>1</v>
          </cell>
          <cell r="K1848">
            <v>1</v>
          </cell>
        </row>
        <row r="1849">
          <cell r="B1849" t="str">
            <v>36C001_17</v>
          </cell>
          <cell r="C1849" t="str">
            <v>36C001N001_1</v>
          </cell>
          <cell r="D1849" t="str">
            <v>N001</v>
          </cell>
          <cell r="E1849" t="str">
            <v>CUMPLIMIENTO DE LOS PROGRAMAS DE PROTECCION CIVIL</v>
          </cell>
          <cell r="F1849" t="str">
            <v>Elaboración de los Programas en Materia de Protección Civil de los inmuebles que integran la RED-PILARES y la SEDES de la SECTEI</v>
          </cell>
          <cell r="G1849">
            <v>0.1</v>
          </cell>
          <cell r="H1849">
            <v>0.5</v>
          </cell>
          <cell r="I1849">
            <v>0.75</v>
          </cell>
          <cell r="J1849">
            <v>1</v>
          </cell>
          <cell r="K1849">
            <v>0.4</v>
          </cell>
        </row>
        <row r="1850">
          <cell r="B1850" t="str">
            <v>36C001_18</v>
          </cell>
          <cell r="C1850" t="str">
            <v>36C001N001_2</v>
          </cell>
          <cell r="D1850" t="str">
            <v>N001</v>
          </cell>
          <cell r="E1850" t="str">
            <v>CUMPLIMIENTO DE LOS PROGRAMAS DE PROTECCION CIVIL</v>
          </cell>
          <cell r="F1850" t="str">
            <v>Capacitación en materia de Protección Civil</v>
          </cell>
          <cell r="G1850">
            <v>0.1</v>
          </cell>
          <cell r="H1850">
            <v>0.5</v>
          </cell>
          <cell r="I1850">
            <v>0.75</v>
          </cell>
          <cell r="J1850">
            <v>1</v>
          </cell>
          <cell r="K1850">
            <v>0.6</v>
          </cell>
        </row>
        <row r="1851">
          <cell r="B1851" t="str">
            <v>36C001_19</v>
          </cell>
          <cell r="C1851" t="str">
            <v>36C001S224_1</v>
          </cell>
          <cell r="D1851" t="str">
            <v>S224</v>
          </cell>
          <cell r="E1851" t="str">
            <v>BECA PILARES BIENESTAR</v>
          </cell>
          <cell r="F1851" t="str">
            <v>Entrega del apoyo económico del Programa Social Beca PILARES 2023</v>
          </cell>
          <cell r="G1851">
            <v>0.7</v>
          </cell>
          <cell r="H1851">
            <v>0.8</v>
          </cell>
          <cell r="I1851">
            <v>1</v>
          </cell>
          <cell r="J1851">
            <v>1</v>
          </cell>
          <cell r="K1851">
            <v>0.4</v>
          </cell>
        </row>
        <row r="1852">
          <cell r="B1852" t="str">
            <v>36C001_20</v>
          </cell>
          <cell r="C1852" t="str">
            <v>36C001S224_2</v>
          </cell>
          <cell r="D1852" t="str">
            <v>S224</v>
          </cell>
          <cell r="E1852" t="str">
            <v>BECA PILARES BIENESTAR</v>
          </cell>
          <cell r="F1852" t="str">
            <v>Validación de vigencia del derecho a la beca</v>
          </cell>
          <cell r="G1852">
            <v>0.7</v>
          </cell>
          <cell r="H1852">
            <v>0.8</v>
          </cell>
          <cell r="I1852">
            <v>1</v>
          </cell>
          <cell r="J1852">
            <v>1</v>
          </cell>
          <cell r="K1852">
            <v>0.3</v>
          </cell>
        </row>
        <row r="1853">
          <cell r="B1853" t="str">
            <v>36C001_21</v>
          </cell>
          <cell r="C1853" t="str">
            <v>36C001S224_3</v>
          </cell>
          <cell r="D1853" t="str">
            <v>S224</v>
          </cell>
          <cell r="E1853" t="str">
            <v>BECA PILARES BIENESTAR</v>
          </cell>
          <cell r="F1853" t="str">
            <v>Atención a las solicitudes de incorporación al Programa Social Beca PILARES 2023</v>
          </cell>
          <cell r="G1853">
            <v>0.7</v>
          </cell>
          <cell r="H1853">
            <v>0.8</v>
          </cell>
          <cell r="I1853">
            <v>1</v>
          </cell>
          <cell r="J1853">
            <v>1</v>
          </cell>
          <cell r="K1853">
            <v>0.3</v>
          </cell>
        </row>
        <row r="1854">
          <cell r="B1854" t="str">
            <v>36C001_22</v>
          </cell>
          <cell r="C1854" t="str">
            <v>36C001U041_1</v>
          </cell>
          <cell r="D1854" t="str">
            <v>U041</v>
          </cell>
          <cell r="E1854" t="str">
            <v>CONVENIOS PARA LA MEJORA DE LA EDUCACION, CIENCIA, TECNOLOGIA E INNOVACION</v>
          </cell>
          <cell r="F1854" t="str">
            <v>Convenios en materia de ciencia, tecnología e innovación</v>
          </cell>
          <cell r="G1854">
            <v>0.15</v>
          </cell>
          <cell r="H1854">
            <v>0.25</v>
          </cell>
          <cell r="I1854">
            <v>0.65</v>
          </cell>
          <cell r="J1854">
            <v>1</v>
          </cell>
          <cell r="K1854">
            <v>0.3</v>
          </cell>
        </row>
        <row r="1855">
          <cell r="B1855" t="str">
            <v>36C001_23</v>
          </cell>
          <cell r="C1855" t="str">
            <v>36C001U041_2</v>
          </cell>
          <cell r="D1855" t="str">
            <v>U041</v>
          </cell>
          <cell r="E1855" t="str">
            <v>CONVENIOS PARA LA MEJORA DE LA EDUCACION, CIENCIA, TECNOLOGIA E INNOVACION</v>
          </cell>
          <cell r="F1855" t="str">
            <v>Emisión de convocatorias en materia de ciencia, tecnología e innovación.</v>
          </cell>
          <cell r="G1855">
            <v>0.15</v>
          </cell>
          <cell r="H1855">
            <v>0.25</v>
          </cell>
          <cell r="I1855">
            <v>0.65</v>
          </cell>
          <cell r="J1855">
            <v>1</v>
          </cell>
          <cell r="K1855">
            <v>0.1</v>
          </cell>
        </row>
        <row r="1856">
          <cell r="B1856" t="str">
            <v>36C001_24</v>
          </cell>
          <cell r="C1856" t="str">
            <v>36C001U041_3</v>
          </cell>
          <cell r="D1856" t="str">
            <v>U041</v>
          </cell>
          <cell r="E1856" t="str">
            <v>CONVENIOS PARA LA MEJORA DE LA EDUCACION, CIENCIA, TECNOLOGIA E INNOVACION</v>
          </cell>
          <cell r="F1856" t="str">
            <v>Becas para promover la Investigación, la Ciencia y la Tecnología</v>
          </cell>
          <cell r="G1856">
            <v>0.15</v>
          </cell>
          <cell r="H1856">
            <v>0.25</v>
          </cell>
          <cell r="I1856">
            <v>0.65</v>
          </cell>
          <cell r="J1856">
            <v>1</v>
          </cell>
          <cell r="K1856">
            <v>0.3</v>
          </cell>
        </row>
        <row r="1857">
          <cell r="B1857" t="str">
            <v>36C001_25</v>
          </cell>
          <cell r="C1857" t="str">
            <v>36C001U041_4</v>
          </cell>
          <cell r="D1857" t="str">
            <v>U041</v>
          </cell>
          <cell r="E1857" t="str">
            <v>CONVENIOS PARA LA MEJORA DE LA EDUCACION, CIENCIA, TECNOLOGIA E INNOVACION</v>
          </cell>
          <cell r="F1857" t="str">
            <v>Actividades de divulgación científica, tecnológica y de innovación.</v>
          </cell>
          <cell r="G1857">
            <v>0.15</v>
          </cell>
          <cell r="H1857">
            <v>0.25</v>
          </cell>
          <cell r="I1857">
            <v>0.65</v>
          </cell>
          <cell r="J1857">
            <v>1</v>
          </cell>
          <cell r="K1857">
            <v>0.3</v>
          </cell>
        </row>
        <row r="1858">
          <cell r="B1858" t="str">
            <v>36CD01_1</v>
          </cell>
          <cell r="C1858" t="str">
            <v>36CD01E153_1</v>
          </cell>
          <cell r="D1858" t="str">
            <v>E153</v>
          </cell>
          <cell r="E1858" t="str">
            <v>PROGRAMA PARA LA FORMACION DE PROFESIONALES DE LA SALUD</v>
          </cell>
          <cell r="F1858" t="str">
            <v>Monitoreo de los programas académicos y operativos de la carrera de medicina general y comunitaria.</v>
          </cell>
          <cell r="G1858">
            <v>0.25</v>
          </cell>
          <cell r="H1858">
            <v>0.5</v>
          </cell>
          <cell r="I1858">
            <v>0.75</v>
          </cell>
          <cell r="J1858">
            <v>1</v>
          </cell>
          <cell r="K1858">
            <v>0.4</v>
          </cell>
        </row>
        <row r="1859">
          <cell r="B1859" t="str">
            <v>36CD01_2</v>
          </cell>
          <cell r="C1859" t="str">
            <v>36CD01E153_2</v>
          </cell>
          <cell r="D1859" t="str">
            <v>E153</v>
          </cell>
          <cell r="E1859" t="str">
            <v>PROGRAMA PARA LA FORMACION DE PROFESIONALES DE LA SALUD</v>
          </cell>
          <cell r="F1859" t="str">
            <v>Monitoreo de los programas académicos y operativos de la carrera de enfermería familiar y comunitaria.</v>
          </cell>
          <cell r="G1859">
            <v>0.25</v>
          </cell>
          <cell r="H1859">
            <v>0.5</v>
          </cell>
          <cell r="I1859">
            <v>0.75</v>
          </cell>
          <cell r="J1859">
            <v>1</v>
          </cell>
          <cell r="K1859">
            <v>0.4</v>
          </cell>
        </row>
        <row r="1860">
          <cell r="B1860" t="str">
            <v>36CD01_3</v>
          </cell>
          <cell r="C1860" t="str">
            <v>36CD01E153_3</v>
          </cell>
          <cell r="D1860" t="str">
            <v>E153</v>
          </cell>
          <cell r="E1860" t="str">
            <v>PROGRAMA PARA LA FORMACION DE PROFESIONALES DE LA SALUD</v>
          </cell>
          <cell r="F1860" t="str">
            <v>Ejecución de eventos de extensión académica</v>
          </cell>
          <cell r="G1860">
            <v>0.25</v>
          </cell>
          <cell r="H1860">
            <v>0.5</v>
          </cell>
          <cell r="I1860">
            <v>0.75</v>
          </cell>
          <cell r="J1860">
            <v>1</v>
          </cell>
          <cell r="K1860">
            <v>0.2</v>
          </cell>
        </row>
        <row r="1861">
          <cell r="B1861" t="str">
            <v>36CD01_4</v>
          </cell>
          <cell r="C1861" t="str">
            <v>36CD01M001_1</v>
          </cell>
          <cell r="D1861" t="str">
            <v>M001</v>
          </cell>
          <cell r="E1861" t="str">
            <v>ACTIVIDADES DE APOYO ADMINISTRATIVO</v>
          </cell>
          <cell r="F1861" t="str">
            <v>Proporcionar los insumos y herramientas necesarias a través de la adquisición de bienes y la contratación de servicios para atender la demanda y necesidades de la Universidad de la Salud</v>
          </cell>
          <cell r="G1861">
            <v>0.25</v>
          </cell>
          <cell r="H1861">
            <v>0.5</v>
          </cell>
          <cell r="I1861">
            <v>0.75</v>
          </cell>
          <cell r="J1861">
            <v>1</v>
          </cell>
          <cell r="K1861">
            <v>1</v>
          </cell>
        </row>
        <row r="1862">
          <cell r="B1862" t="str">
            <v>36CD01_5</v>
          </cell>
          <cell r="C1862" t="str">
            <v>36CD01M002_1</v>
          </cell>
          <cell r="D1862" t="str">
            <v>M002</v>
          </cell>
          <cell r="E1862" t="str">
            <v>PROVISIONES PARA CONTINGENCIAS</v>
          </cell>
          <cell r="F1862" t="str">
            <v>Atender las sentencias emitas por la autoridad competente</v>
          </cell>
          <cell r="G1862">
            <v>0</v>
          </cell>
          <cell r="H1862">
            <v>0.5</v>
          </cell>
          <cell r="I1862">
            <v>0.5</v>
          </cell>
          <cell r="J1862">
            <v>1</v>
          </cell>
          <cell r="K1862">
            <v>1</v>
          </cell>
        </row>
        <row r="1863">
          <cell r="B1863" t="str">
            <v>36CD01_6</v>
          </cell>
          <cell r="C1863" t="str">
            <v>36CD01N001_1</v>
          </cell>
          <cell r="D1863" t="str">
            <v>N001</v>
          </cell>
          <cell r="E1863" t="str">
            <v>CUMPLIMIENTO DE LOS PROGRAMAS DE PROTECCION CIVIL</v>
          </cell>
          <cell r="F1863" t="str">
            <v>Elaboración de los Programas en Materia de Protección Civil del inmueble y áreas administrativas que integran la Universidad de la Salud</v>
          </cell>
          <cell r="G1863">
            <v>0.2</v>
          </cell>
          <cell r="H1863">
            <v>0.6</v>
          </cell>
          <cell r="I1863">
            <v>0.8</v>
          </cell>
          <cell r="J1863">
            <v>1</v>
          </cell>
          <cell r="K1863">
            <v>0.4</v>
          </cell>
        </row>
        <row r="1864">
          <cell r="B1864" t="str">
            <v>36CD01_7</v>
          </cell>
          <cell r="C1864" t="str">
            <v>36CD01N001_2</v>
          </cell>
          <cell r="D1864" t="str">
            <v>N001</v>
          </cell>
          <cell r="E1864" t="str">
            <v>CUMPLIMIENTO DE LOS PROGRAMAS DE PROTECCION CIVIL</v>
          </cell>
          <cell r="F1864" t="str">
            <v>Capacitación en materia de Protección Civil</v>
          </cell>
          <cell r="G1864">
            <v>0.2</v>
          </cell>
          <cell r="H1864">
            <v>0.6</v>
          </cell>
          <cell r="I1864">
            <v>0.8</v>
          </cell>
          <cell r="J1864">
            <v>1</v>
          </cell>
          <cell r="K1864">
            <v>0.6</v>
          </cell>
        </row>
        <row r="1865">
          <cell r="B1865" t="str">
            <v>36CDES_1</v>
          </cell>
          <cell r="C1865" t="str">
            <v>36CDESE181_1</v>
          </cell>
          <cell r="D1865" t="str">
            <v>E181</v>
          </cell>
          <cell r="E1865" t="str">
            <v>FORTALECIMIENTO PARA EL ACCESO A LA EDUCACION SUPERIOR Y POSGRADOS</v>
          </cell>
          <cell r="F1865" t="str">
            <v>Control de registro de inscripción de la oferta educativa de licenciaturas y posgrados</v>
          </cell>
          <cell r="G1865">
            <v>0.25</v>
          </cell>
          <cell r="H1865">
            <v>0.5</v>
          </cell>
          <cell r="I1865">
            <v>0.75</v>
          </cell>
          <cell r="J1865">
            <v>1</v>
          </cell>
          <cell r="K1865">
            <v>0.3</v>
          </cell>
        </row>
        <row r="1866">
          <cell r="B1866" t="str">
            <v>36CDES_2</v>
          </cell>
          <cell r="C1866" t="str">
            <v>36CDESE181_2</v>
          </cell>
          <cell r="D1866" t="str">
            <v>E181</v>
          </cell>
          <cell r="E1866" t="str">
            <v>FORTALECIMIENTO PARA EL ACCESO A LA EDUCACION SUPERIOR Y POSGRADOS</v>
          </cell>
          <cell r="F1866" t="str">
            <v>Diseño, actualización y evaluación de planes y programas de estudio.</v>
          </cell>
          <cell r="G1866">
            <v>0.25</v>
          </cell>
          <cell r="H1866">
            <v>0.5</v>
          </cell>
          <cell r="I1866">
            <v>0.75</v>
          </cell>
          <cell r="J1866">
            <v>1</v>
          </cell>
          <cell r="K1866">
            <v>0.2</v>
          </cell>
        </row>
        <row r="1867">
          <cell r="B1867" t="str">
            <v>36CDES_3</v>
          </cell>
          <cell r="C1867" t="str">
            <v>36CDESE181_3</v>
          </cell>
          <cell r="D1867" t="str">
            <v>E181</v>
          </cell>
          <cell r="E1867" t="str">
            <v>FORTALECIMIENTO PARA EL ACCESO A LA EDUCACION SUPERIOR Y POSGRADOS</v>
          </cell>
          <cell r="F1867" t="str">
            <v>Organización de eventos de educación continua, aprendizaje, bienestar, cultura, salud, deporte y de extensión universitaria</v>
          </cell>
          <cell r="G1867">
            <v>0.25</v>
          </cell>
          <cell r="H1867">
            <v>0.5</v>
          </cell>
          <cell r="I1867">
            <v>0.75</v>
          </cell>
          <cell r="J1867">
            <v>1</v>
          </cell>
          <cell r="K1867">
            <v>0.1</v>
          </cell>
        </row>
        <row r="1868">
          <cell r="B1868" t="str">
            <v>36CDES_4</v>
          </cell>
          <cell r="C1868" t="str">
            <v>36CDESE181_4</v>
          </cell>
          <cell r="D1868" t="str">
            <v>E181</v>
          </cell>
          <cell r="E1868" t="str">
            <v>FORTALECIMIENTO PARA EL ACCESO A LA EDUCACION SUPERIOR Y POSGRADOS</v>
          </cell>
          <cell r="F1868" t="str">
            <v>Emisión y difusión de publicaciones académicas del Instituto Rosario Castellanos</v>
          </cell>
          <cell r="G1868">
            <v>0.25</v>
          </cell>
          <cell r="H1868">
            <v>0.5</v>
          </cell>
          <cell r="I1868">
            <v>0.75</v>
          </cell>
          <cell r="J1868">
            <v>1</v>
          </cell>
          <cell r="K1868">
            <v>0.1</v>
          </cell>
        </row>
        <row r="1869">
          <cell r="B1869" t="str">
            <v>36CDES_5</v>
          </cell>
          <cell r="C1869" t="str">
            <v>36CDESE181_5</v>
          </cell>
          <cell r="D1869" t="str">
            <v>E181</v>
          </cell>
          <cell r="E1869" t="str">
            <v>FORTALECIMIENTO PARA EL ACCESO A LA EDUCACION SUPERIOR Y POSGRADOS</v>
          </cell>
          <cell r="F1869" t="str">
            <v>Celebración de convenios para el fortalecimiento de las actividades educativas</v>
          </cell>
          <cell r="G1869">
            <v>0.25</v>
          </cell>
          <cell r="H1869">
            <v>0.5</v>
          </cell>
          <cell r="I1869">
            <v>0.75</v>
          </cell>
          <cell r="J1869">
            <v>1</v>
          </cell>
          <cell r="K1869">
            <v>0.1</v>
          </cell>
        </row>
        <row r="1870">
          <cell r="B1870" t="str">
            <v>36CDES_6</v>
          </cell>
          <cell r="C1870" t="str">
            <v>36CDESE181_6</v>
          </cell>
          <cell r="D1870" t="str">
            <v>E181</v>
          </cell>
          <cell r="E1870" t="str">
            <v>FORTALECIMIENTO PARA EL ACCESO A LA EDUCACION SUPERIOR Y POSGRADOS</v>
          </cell>
          <cell r="F1870" t="str">
            <v>Desarrollo de proyectos de investigación y posgrado en Ciencias, Humanidades y Tecnología</v>
          </cell>
          <cell r="G1870">
            <v>0.25</v>
          </cell>
          <cell r="H1870">
            <v>0.5</v>
          </cell>
          <cell r="I1870">
            <v>0.75</v>
          </cell>
          <cell r="J1870">
            <v>1</v>
          </cell>
          <cell r="K1870">
            <v>0.1</v>
          </cell>
        </row>
        <row r="1871">
          <cell r="B1871" t="str">
            <v>36CDES_7</v>
          </cell>
          <cell r="C1871" t="str">
            <v>36CDESE181_7</v>
          </cell>
          <cell r="D1871" t="str">
            <v>E181</v>
          </cell>
          <cell r="E1871" t="str">
            <v>FORTALECIMIENTO PARA EL ACCESO A LA EDUCACION SUPERIOR Y POSGRADOS</v>
          </cell>
          <cell r="F1871" t="str">
            <v>Diseñar, integrar y operar los servicios del Centro de Evaluación y Certificación de Competencias Laborales del IRC</v>
          </cell>
          <cell r="G1871">
            <v>0.25</v>
          </cell>
          <cell r="H1871">
            <v>0.5</v>
          </cell>
          <cell r="I1871">
            <v>0.75</v>
          </cell>
          <cell r="J1871">
            <v>1</v>
          </cell>
          <cell r="K1871">
            <v>0.1</v>
          </cell>
        </row>
        <row r="1872">
          <cell r="B1872" t="str">
            <v>36CDES_8</v>
          </cell>
          <cell r="C1872" t="str">
            <v>36CDESM001_1</v>
          </cell>
          <cell r="D1872" t="str">
            <v>M001</v>
          </cell>
          <cell r="E1872" t="str">
            <v>ACTIVIDADES DE APOYO ADMINISTRATIVO</v>
          </cell>
          <cell r="F1872" t="str">
            <v>Proporcionar los insumos y herramientas necesarias a través de la adquisición de bienes y la contratación de servicios para atender la demanda y necesidades del Instituto</v>
          </cell>
          <cell r="G1872">
            <v>0.25</v>
          </cell>
          <cell r="H1872">
            <v>0.5</v>
          </cell>
          <cell r="I1872">
            <v>0.75</v>
          </cell>
          <cell r="J1872">
            <v>1</v>
          </cell>
          <cell r="K1872">
            <v>1</v>
          </cell>
        </row>
        <row r="1873">
          <cell r="B1873" t="str">
            <v>36CDES_9</v>
          </cell>
          <cell r="C1873" t="str">
            <v>36CDESM002_1</v>
          </cell>
          <cell r="D1873" t="str">
            <v>M002</v>
          </cell>
          <cell r="E1873" t="str">
            <v>PROVISIONES PARA CONTINGENCIAS</v>
          </cell>
          <cell r="F1873" t="str">
            <v>Atender las sentencias emitas por la autoridad competente</v>
          </cell>
          <cell r="G1873">
            <v>0.25</v>
          </cell>
          <cell r="H1873">
            <v>0.5</v>
          </cell>
          <cell r="I1873">
            <v>0.75</v>
          </cell>
          <cell r="J1873">
            <v>1</v>
          </cell>
          <cell r="K1873">
            <v>1</v>
          </cell>
        </row>
        <row r="1874">
          <cell r="B1874" t="str">
            <v>36CDES_10</v>
          </cell>
          <cell r="C1874" t="str">
            <v>36CDESN001_1</v>
          </cell>
          <cell r="D1874" t="str">
            <v>N001</v>
          </cell>
          <cell r="E1874" t="str">
            <v>CUMPLIMIENTO DE LOS PROGRAMAS DE PROTECCION CIVIL</v>
          </cell>
          <cell r="F1874" t="str">
            <v>Elaboración de los Programas en Materia de Protección Civil de los inmuebles del Instituto</v>
          </cell>
          <cell r="G1874">
            <v>0.15</v>
          </cell>
          <cell r="H1874">
            <v>0.4</v>
          </cell>
          <cell r="I1874">
            <v>0.7</v>
          </cell>
          <cell r="J1874">
            <v>1</v>
          </cell>
          <cell r="K1874">
            <v>0.5</v>
          </cell>
        </row>
        <row r="1875">
          <cell r="B1875" t="str">
            <v>36CDES_11</v>
          </cell>
          <cell r="C1875" t="str">
            <v>36CDESN001_2</v>
          </cell>
          <cell r="D1875" t="str">
            <v>N001</v>
          </cell>
          <cell r="E1875" t="str">
            <v>CUMPLIMIENTO DE LOS PROGRAMAS DE PROTECCION CIVIL</v>
          </cell>
          <cell r="F1875" t="str">
            <v>Capacitaciones en materia de Protección Civil</v>
          </cell>
          <cell r="G1875">
            <v>0.15</v>
          </cell>
          <cell r="H1875">
            <v>0.4</v>
          </cell>
          <cell r="I1875">
            <v>0.7</v>
          </cell>
          <cell r="J1875">
            <v>1</v>
          </cell>
          <cell r="K1875">
            <v>0.5</v>
          </cell>
        </row>
        <row r="1876">
          <cell r="B1876" t="str">
            <v>36PDID_1</v>
          </cell>
          <cell r="C1876" t="str">
            <v>36PDIDE182_1</v>
          </cell>
          <cell r="D1876" t="str">
            <v>E182</v>
          </cell>
          <cell r="E1876" t="str">
            <v>PROGRAMAS Y EVENTOS DEPORTIVOS</v>
          </cell>
          <cell r="F1876" t="str">
            <v>Ejecución de programas, eventos y olimpiadas comunitarias.</v>
          </cell>
          <cell r="G1876">
            <v>0</v>
          </cell>
          <cell r="H1876">
            <v>0.25</v>
          </cell>
          <cell r="I1876">
            <v>0.5</v>
          </cell>
          <cell r="J1876">
            <v>1</v>
          </cell>
          <cell r="K1876">
            <v>1</v>
          </cell>
        </row>
        <row r="1877">
          <cell r="B1877" t="str">
            <v>36PDID_2</v>
          </cell>
          <cell r="C1877" t="str">
            <v>36PDIDE197_1</v>
          </cell>
          <cell r="D1877" t="str">
            <v>E197</v>
          </cell>
          <cell r="E1877" t="str">
            <v>PONTE PILA, DEPORTE COMUNITARIO PARA EL BIENESTAR</v>
          </cell>
          <cell r="F1877" t="str">
            <v>Ejecución de actividades físicas, recreativas y deportivas para la población de la Ciudad de México.</v>
          </cell>
          <cell r="G1877">
            <v>0.25</v>
          </cell>
          <cell r="H1877">
            <v>0.5</v>
          </cell>
          <cell r="I1877">
            <v>0.75</v>
          </cell>
          <cell r="J1877">
            <v>1</v>
          </cell>
          <cell r="K1877">
            <v>1</v>
          </cell>
        </row>
        <row r="1878">
          <cell r="B1878" t="str">
            <v>36PDID_3</v>
          </cell>
          <cell r="C1878" t="str">
            <v>36PDIDM001_1</v>
          </cell>
          <cell r="D1878" t="str">
            <v>M001</v>
          </cell>
          <cell r="E1878" t="str">
            <v>ACTIVIDADES DE APOYO ADMINISTRATIVO</v>
          </cell>
          <cell r="F1878" t="str">
            <v>Proporcionar los insumos y herramientas necesarias a través de la adquisición de bienes y la contratación de servicios para atender la demanda y necesidades del Instituto</v>
          </cell>
          <cell r="G1878">
            <v>0.25</v>
          </cell>
          <cell r="H1878">
            <v>0.5</v>
          </cell>
          <cell r="I1878">
            <v>0.75</v>
          </cell>
          <cell r="J1878">
            <v>1</v>
          </cell>
          <cell r="K1878">
            <v>1</v>
          </cell>
        </row>
        <row r="1879">
          <cell r="B1879" t="str">
            <v>36PDID_4</v>
          </cell>
          <cell r="C1879" t="str">
            <v>36PDIDM002_1</v>
          </cell>
          <cell r="D1879" t="str">
            <v>M002</v>
          </cell>
          <cell r="E1879" t="str">
            <v>PROVISIONES PARA CONTINGENCIAS</v>
          </cell>
          <cell r="F1879" t="str">
            <v>Atender las sentencias emitas por la autoridad competente</v>
          </cell>
          <cell r="G1879">
            <v>0.25</v>
          </cell>
          <cell r="H1879">
            <v>0.5</v>
          </cell>
          <cell r="I1879">
            <v>0.75</v>
          </cell>
          <cell r="J1879">
            <v>1</v>
          </cell>
          <cell r="K1879">
            <v>1</v>
          </cell>
        </row>
        <row r="1880">
          <cell r="B1880" t="str">
            <v>36PDID_5</v>
          </cell>
          <cell r="C1880" t="str">
            <v>36PDIDN001_1</v>
          </cell>
          <cell r="D1880" t="str">
            <v>N001</v>
          </cell>
          <cell r="E1880" t="str">
            <v>CUMPLIMIENTO DE LOS PROGRAMAS DE PROTECCION CIVIL</v>
          </cell>
          <cell r="F1880" t="str">
            <v>Elaboración de los Programas en Materia de Protección Civil de los inmuebles que integran el INDEPORTE</v>
          </cell>
          <cell r="G1880">
            <v>0.25</v>
          </cell>
          <cell r="H1880">
            <v>0.5</v>
          </cell>
          <cell r="I1880">
            <v>0.75</v>
          </cell>
          <cell r="J1880">
            <v>1</v>
          </cell>
          <cell r="K1880">
            <v>0.4</v>
          </cell>
        </row>
        <row r="1881">
          <cell r="B1881" t="str">
            <v>36PDID_6</v>
          </cell>
          <cell r="C1881" t="str">
            <v>36PDIDN001_2</v>
          </cell>
          <cell r="D1881" t="str">
            <v>N001</v>
          </cell>
          <cell r="E1881" t="str">
            <v>CUMPLIMIENTO DE LOS PROGRAMAS DE PROTECCION CIVIL</v>
          </cell>
          <cell r="F1881" t="str">
            <v>Capacitación en materia de Protección Civil</v>
          </cell>
          <cell r="G1881">
            <v>0.25</v>
          </cell>
          <cell r="H1881">
            <v>0.5</v>
          </cell>
          <cell r="I1881">
            <v>0.75</v>
          </cell>
          <cell r="J1881">
            <v>1</v>
          </cell>
          <cell r="K1881">
            <v>0.6</v>
          </cell>
        </row>
        <row r="1882">
          <cell r="B1882" t="str">
            <v>36PDID_7</v>
          </cell>
          <cell r="C1882" t="str">
            <v>36PDIDU042_1</v>
          </cell>
          <cell r="D1882" t="str">
            <v>U042</v>
          </cell>
          <cell r="E1882" t="str">
            <v>APOYOS Y ESTIMULOS DEPORTIVOS PARA EL BIENESTAR</v>
          </cell>
          <cell r="F1882" t="str">
            <v>Otorgamiento de apoyos a deportistas de alto rendimiento de la Ciudad de México</v>
          </cell>
          <cell r="G1882">
            <v>0.25</v>
          </cell>
          <cell r="H1882">
            <v>0.5</v>
          </cell>
          <cell r="I1882">
            <v>0.75</v>
          </cell>
          <cell r="J1882">
            <v>1</v>
          </cell>
          <cell r="K1882">
            <v>1</v>
          </cell>
        </row>
        <row r="1883">
          <cell r="B1883" t="str">
            <v>36PDIE_1</v>
          </cell>
          <cell r="C1883" t="str">
            <v>36PDIEE086_1</v>
          </cell>
          <cell r="D1883" t="str">
            <v>E086</v>
          </cell>
          <cell r="E1883" t="str">
            <v>FORTALECIMIENTO A LA EDUCACION MEDIA SUPERIOR</v>
          </cell>
          <cell r="F1883" t="str">
            <v>Monitoreo al programa de Bachillerato de modalidad escolar. (Número de alumnos que ingresan y egresan en cada ciclo escolar)</v>
          </cell>
          <cell r="G1883">
            <v>0.25</v>
          </cell>
          <cell r="H1883">
            <v>0.5</v>
          </cell>
          <cell r="I1883">
            <v>0.75</v>
          </cell>
          <cell r="J1883">
            <v>1</v>
          </cell>
          <cell r="K1883">
            <v>0.4</v>
          </cell>
        </row>
        <row r="1884">
          <cell r="B1884" t="str">
            <v>36PDIE_2</v>
          </cell>
          <cell r="C1884" t="str">
            <v>36PDIEE086_2</v>
          </cell>
          <cell r="D1884" t="str">
            <v>E086</v>
          </cell>
          <cell r="E1884" t="str">
            <v>FORTALECIMIENTO A LA EDUCACION MEDIA SUPERIOR</v>
          </cell>
          <cell r="F1884" t="str">
            <v>Monitoreo al programa de Bachillerato de modalidad Sema escolar. (Número de alumnos que ingresan y egresan en cada ciclo escolar)</v>
          </cell>
          <cell r="G1884">
            <v>0.25</v>
          </cell>
          <cell r="H1884">
            <v>0.5</v>
          </cell>
          <cell r="I1884">
            <v>0.75</v>
          </cell>
          <cell r="J1884">
            <v>1</v>
          </cell>
          <cell r="K1884">
            <v>0.4</v>
          </cell>
        </row>
        <row r="1885">
          <cell r="B1885" t="str">
            <v>36PDIE_3</v>
          </cell>
          <cell r="C1885" t="str">
            <v>36PDIEE086_3</v>
          </cell>
          <cell r="D1885" t="str">
            <v>E086</v>
          </cell>
          <cell r="E1885" t="str">
            <v>FORTALECIMIENTO A LA EDUCACION MEDIA SUPERIOR</v>
          </cell>
          <cell r="F1885" t="str">
            <v>Actualización docente y de materiales didácticos</v>
          </cell>
          <cell r="G1885">
            <v>0.25</v>
          </cell>
          <cell r="H1885">
            <v>0.5</v>
          </cell>
          <cell r="I1885">
            <v>0.75</v>
          </cell>
          <cell r="J1885">
            <v>1</v>
          </cell>
          <cell r="K1885">
            <v>0.2</v>
          </cell>
        </row>
        <row r="1886">
          <cell r="B1886" t="str">
            <v>36PDIE_4</v>
          </cell>
          <cell r="C1886" t="str">
            <v>36PDIEM001_1</v>
          </cell>
          <cell r="D1886" t="str">
            <v>M001</v>
          </cell>
          <cell r="E1886" t="str">
            <v>ACTIVIDADES DE APOYO ADMINISTRATIVO</v>
          </cell>
          <cell r="F1886" t="str">
            <v>Proporcionar los insumos y herramientas necesarias a través de la adquisición de bienes y la contratación de servicios para atender la demanda y necesidades del Instituto</v>
          </cell>
          <cell r="G1886">
            <v>0.25</v>
          </cell>
          <cell r="H1886">
            <v>0.5</v>
          </cell>
          <cell r="I1886">
            <v>0.75</v>
          </cell>
          <cell r="J1886">
            <v>1</v>
          </cell>
          <cell r="K1886">
            <v>1</v>
          </cell>
        </row>
        <row r="1887">
          <cell r="B1887" t="str">
            <v>36PDIE_5</v>
          </cell>
          <cell r="C1887" t="str">
            <v>36PDIEM002_1</v>
          </cell>
          <cell r="D1887" t="str">
            <v>M002</v>
          </cell>
          <cell r="E1887" t="str">
            <v>PROVISIONES PARA CONTINGENCIAS</v>
          </cell>
          <cell r="F1887" t="str">
            <v>Atender las sentencias emitas por la autoridad competente</v>
          </cell>
          <cell r="G1887">
            <v>0.25</v>
          </cell>
          <cell r="H1887">
            <v>0.5</v>
          </cell>
          <cell r="I1887">
            <v>0.75</v>
          </cell>
          <cell r="J1887">
            <v>1</v>
          </cell>
          <cell r="K1887">
            <v>1</v>
          </cell>
        </row>
        <row r="1888">
          <cell r="B1888" t="str">
            <v>36PDIE_6</v>
          </cell>
          <cell r="C1888" t="str">
            <v>36PDIEN001_1</v>
          </cell>
          <cell r="D1888" t="str">
            <v>N001</v>
          </cell>
          <cell r="E1888" t="str">
            <v>CUMPLIMIENTO DE LOS PROGRAMAS DE PROTECCION CIVIL</v>
          </cell>
          <cell r="F1888" t="str">
            <v>Elaboración de los Programas en Materia de Protección Civil de los planteles y áreas administrativas del IEMS</v>
          </cell>
          <cell r="G1888">
            <v>0</v>
          </cell>
          <cell r="H1888">
            <v>0.26</v>
          </cell>
          <cell r="I1888">
            <v>0.59</v>
          </cell>
          <cell r="J1888">
            <v>1</v>
          </cell>
          <cell r="K1888">
            <v>0.4</v>
          </cell>
        </row>
        <row r="1889">
          <cell r="B1889" t="str">
            <v>36PDIE_7</v>
          </cell>
          <cell r="C1889" t="str">
            <v>36PDIEN001_2</v>
          </cell>
          <cell r="D1889" t="str">
            <v>N001</v>
          </cell>
          <cell r="E1889" t="str">
            <v>CUMPLIMIENTO DE LOS PROGRAMAS DE PROTECCION CIVIL</v>
          </cell>
          <cell r="F1889" t="str">
            <v>Capacitación en materia de Protección Civil</v>
          </cell>
          <cell r="G1889">
            <v>0</v>
          </cell>
          <cell r="H1889">
            <v>0.26</v>
          </cell>
          <cell r="I1889">
            <v>0.59</v>
          </cell>
          <cell r="J1889">
            <v>1</v>
          </cell>
          <cell r="K1889">
            <v>0.6</v>
          </cell>
        </row>
        <row r="1890">
          <cell r="B1890" t="str">
            <v>36PFEG_1</v>
          </cell>
          <cell r="C1890" t="str">
            <v>36PFEGE161_1</v>
          </cell>
          <cell r="D1890" t="str">
            <v>E161</v>
          </cell>
          <cell r="E1890" t="str">
            <v>SERVIDORES DE LA CIUDAD</v>
          </cell>
          <cell r="F1890" t="str">
            <v>Actividades de difusión de programas sociales, asi como concertación y vinculación comunitaria con las comunidades escolares</v>
          </cell>
          <cell r="G1890">
            <v>0.25</v>
          </cell>
          <cell r="H1890">
            <v>0.5</v>
          </cell>
          <cell r="I1890">
            <v>0.75</v>
          </cell>
          <cell r="J1890">
            <v>1</v>
          </cell>
          <cell r="K1890">
            <v>0.7</v>
          </cell>
        </row>
        <row r="1891">
          <cell r="B1891" t="str">
            <v>36PFEG_2</v>
          </cell>
          <cell r="C1891" t="str">
            <v>36PFEGE161_2</v>
          </cell>
          <cell r="D1891" t="str">
            <v>E161</v>
          </cell>
          <cell r="E1891" t="str">
            <v>SERVIDORES DE LA CIUDAD</v>
          </cell>
          <cell r="F1891" t="str">
            <v>Entrega de apoyos económicos a los beneficiarios facilitadores</v>
          </cell>
          <cell r="G1891">
            <v>0.25</v>
          </cell>
          <cell r="H1891">
            <v>0.5</v>
          </cell>
          <cell r="I1891">
            <v>0.75</v>
          </cell>
          <cell r="J1891">
            <v>1</v>
          </cell>
          <cell r="K1891">
            <v>0.3</v>
          </cell>
        </row>
        <row r="1892">
          <cell r="B1892" t="str">
            <v>36PFEG_3</v>
          </cell>
          <cell r="C1892" t="str">
            <v>36PFEGM001_1</v>
          </cell>
          <cell r="D1892" t="str">
            <v>M001</v>
          </cell>
          <cell r="E1892" t="str">
            <v>ACTIVIDADES DE APOYO ADMINISTRATIVO</v>
          </cell>
          <cell r="F1892" t="str">
            <v>Proporcionar los insumos y herramientas necesarias a través de la adquisición de bienes y la contratación de servicios para atender la demanda y necesidades del Fideicomiso</v>
          </cell>
          <cell r="G1892">
            <v>0.25</v>
          </cell>
          <cell r="H1892">
            <v>0.5</v>
          </cell>
          <cell r="I1892">
            <v>0.75</v>
          </cell>
          <cell r="J1892">
            <v>1</v>
          </cell>
          <cell r="K1892">
            <v>1</v>
          </cell>
        </row>
        <row r="1893">
          <cell r="B1893" t="str">
            <v>36PFEG_4</v>
          </cell>
          <cell r="C1893" t="str">
            <v>36PFEGM002_1</v>
          </cell>
          <cell r="D1893" t="str">
            <v>M002</v>
          </cell>
          <cell r="E1893" t="str">
            <v>PROVISIONES PARA CONTINGENCIAS</v>
          </cell>
          <cell r="F1893" t="str">
            <v>Atender de manera eficiente los laudos presentados al Fideicomiso Bienestar Educativo de la Ciudad de México</v>
          </cell>
          <cell r="G1893">
            <v>0.25</v>
          </cell>
          <cell r="H1893">
            <v>0.5</v>
          </cell>
          <cell r="I1893">
            <v>0.75</v>
          </cell>
          <cell r="J1893">
            <v>1</v>
          </cell>
          <cell r="K1893">
            <v>1</v>
          </cell>
        </row>
        <row r="1894">
          <cell r="B1894" t="str">
            <v>36PFEG_5</v>
          </cell>
          <cell r="C1894" t="str">
            <v>36PFEGN001_1</v>
          </cell>
          <cell r="D1894" t="str">
            <v>N001</v>
          </cell>
          <cell r="E1894" t="str">
            <v>CUMPLIMIENTO DE LOS PROGRAMAS DE PROTECCION CIVIL</v>
          </cell>
          <cell r="F1894" t="str">
            <v>Elaboración de los Programas en Materia de Protección Civil</v>
          </cell>
          <cell r="G1894">
            <v>0.25</v>
          </cell>
          <cell r="H1894">
            <v>0.5</v>
          </cell>
          <cell r="I1894">
            <v>0.75</v>
          </cell>
          <cell r="J1894">
            <v>1</v>
          </cell>
          <cell r="K1894">
            <v>0.4</v>
          </cell>
        </row>
        <row r="1895">
          <cell r="B1895" t="str">
            <v>36PFEG_6</v>
          </cell>
          <cell r="C1895" t="str">
            <v>36PFEGN001_2</v>
          </cell>
          <cell r="D1895" t="str">
            <v>N001</v>
          </cell>
          <cell r="E1895" t="str">
            <v>CUMPLIMIENTO DE LOS PROGRAMAS DE PROTECCION CIVIL</v>
          </cell>
          <cell r="F1895" t="str">
            <v>Capacitación en materia de Protección Civil</v>
          </cell>
          <cell r="G1895">
            <v>0.25</v>
          </cell>
          <cell r="H1895">
            <v>0.5</v>
          </cell>
          <cell r="I1895">
            <v>0.75</v>
          </cell>
          <cell r="J1895">
            <v>1</v>
          </cell>
          <cell r="K1895">
            <v>0.6</v>
          </cell>
        </row>
        <row r="1896">
          <cell r="B1896" t="str">
            <v>36PFEG_7</v>
          </cell>
          <cell r="C1896" t="str">
            <v>36PFEGS210_1</v>
          </cell>
          <cell r="D1896" t="str">
            <v>S210</v>
          </cell>
          <cell r="E1896" t="str">
            <v>PROGRAMA UNIFORMES Y UTILES ESCOLARES</v>
          </cell>
          <cell r="F1896" t="str">
            <v>Apoyos para la adquisición de útiles y uniformes escolares</v>
          </cell>
          <cell r="G1896">
            <v>0.1</v>
          </cell>
          <cell r="H1896">
            <v>0.1</v>
          </cell>
          <cell r="I1896">
            <v>0.75</v>
          </cell>
          <cell r="J1896">
            <v>1</v>
          </cell>
          <cell r="K1896">
            <v>0.45</v>
          </cell>
        </row>
        <row r="1897">
          <cell r="B1897" t="str">
            <v>36PFEG_8</v>
          </cell>
          <cell r="C1897" t="str">
            <v>36PFEGS210_2</v>
          </cell>
          <cell r="D1897" t="str">
            <v>S210</v>
          </cell>
          <cell r="E1897" t="str">
            <v>PROGRAMA UNIFORMES Y UTILES ESCOLARES</v>
          </cell>
          <cell r="F1897" t="str">
            <v>Llevar registro y control de los beneficiarios para la elaboración del padrón</v>
          </cell>
          <cell r="G1897">
            <v>0.1</v>
          </cell>
          <cell r="H1897">
            <v>0.1</v>
          </cell>
          <cell r="I1897">
            <v>0.75</v>
          </cell>
          <cell r="J1897">
            <v>1</v>
          </cell>
          <cell r="K1897">
            <v>0.45</v>
          </cell>
        </row>
        <row r="1898">
          <cell r="B1898" t="str">
            <v>36PFEG_9</v>
          </cell>
          <cell r="C1898" t="str">
            <v>36PFEGS210_3</v>
          </cell>
          <cell r="D1898" t="str">
            <v>S210</v>
          </cell>
          <cell r="E1898" t="str">
            <v>PROGRAMA UNIFORMES Y UTILES ESCOLARES</v>
          </cell>
          <cell r="F1898" t="str">
            <v>Publicación de Padrón de Beneficiarios en página web del Programa Social</v>
          </cell>
          <cell r="G1898">
            <v>0.1</v>
          </cell>
          <cell r="H1898">
            <v>0.1</v>
          </cell>
          <cell r="I1898">
            <v>0.75</v>
          </cell>
          <cell r="J1898">
            <v>1</v>
          </cell>
          <cell r="K1898">
            <v>0.1</v>
          </cell>
        </row>
        <row r="1899">
          <cell r="B1899" t="str">
            <v>36PFEG_10</v>
          </cell>
          <cell r="C1899" t="str">
            <v>36PFEGS225_1</v>
          </cell>
          <cell r="D1899" t="str">
            <v>S225</v>
          </cell>
          <cell r="E1899" t="str">
            <v>LA ESCUELA ES NUESTRA-MEJOR ESCUELA</v>
          </cell>
          <cell r="F1899" t="str">
            <v>Entrega de apoyos económicos para mejoramiento y mantenimiento menor de planteles de Educación Básica Publica de la Ciudad de México.</v>
          </cell>
          <cell r="G1899">
            <v>0.35</v>
          </cell>
          <cell r="H1899">
            <v>0.7</v>
          </cell>
          <cell r="I1899">
            <v>0.85</v>
          </cell>
          <cell r="J1899">
            <v>1</v>
          </cell>
          <cell r="K1899">
            <v>1</v>
          </cell>
        </row>
        <row r="1900">
          <cell r="B1900" t="str">
            <v>36PFEG_11</v>
          </cell>
          <cell r="C1900" t="str">
            <v>36PFEGS226_1</v>
          </cell>
          <cell r="D1900" t="str">
            <v>S226</v>
          </cell>
          <cell r="E1900" t="str">
            <v>BECA LEONA VICARIO</v>
          </cell>
          <cell r="F1900" t="str">
            <v>Entrega de becas mensuales</v>
          </cell>
          <cell r="G1900">
            <v>0.25</v>
          </cell>
          <cell r="H1900">
            <v>0.5</v>
          </cell>
          <cell r="I1900">
            <v>0.75</v>
          </cell>
          <cell r="J1900">
            <v>1</v>
          </cell>
          <cell r="K1900">
            <v>1</v>
          </cell>
        </row>
        <row r="1901">
          <cell r="B1901" t="str">
            <v>36PFEG_12</v>
          </cell>
          <cell r="C1901" t="str">
            <v>36PFEGS227_1</v>
          </cell>
          <cell r="D1901" t="str">
            <v>S227</v>
          </cell>
          <cell r="E1901" t="str">
            <v>BIENESTAR PARA NIÑAS Y NIÑOS, MI BECA PARA EMPEZAR</v>
          </cell>
          <cell r="F1901" t="str">
            <v>Entrega de apoyo económico universal</v>
          </cell>
          <cell r="G1901">
            <v>0.3</v>
          </cell>
          <cell r="H1901">
            <v>0.6</v>
          </cell>
          <cell r="I1901">
            <v>0.9</v>
          </cell>
          <cell r="J1901">
            <v>1</v>
          </cell>
          <cell r="K1901">
            <v>0.45</v>
          </cell>
        </row>
        <row r="1902">
          <cell r="B1902" t="str">
            <v>36PFEG_13</v>
          </cell>
          <cell r="C1902" t="str">
            <v>36PFEGS227_2</v>
          </cell>
          <cell r="D1902" t="str">
            <v>S227</v>
          </cell>
          <cell r="E1902" t="str">
            <v>BIENESTAR PARA NIÑAS Y NIÑOS, MI BECA PARA EMPEZAR</v>
          </cell>
          <cell r="F1902" t="str">
            <v>Registro y control de los beneficiarios del programa</v>
          </cell>
          <cell r="G1902">
            <v>0.3</v>
          </cell>
          <cell r="H1902">
            <v>0.6</v>
          </cell>
          <cell r="I1902">
            <v>0.9</v>
          </cell>
          <cell r="J1902">
            <v>1</v>
          </cell>
          <cell r="K1902">
            <v>0.45</v>
          </cell>
        </row>
        <row r="1903">
          <cell r="B1903" t="str">
            <v>36PFEG_14</v>
          </cell>
          <cell r="C1903" t="str">
            <v>36PFEGS227_3</v>
          </cell>
          <cell r="D1903" t="str">
            <v>S227</v>
          </cell>
          <cell r="E1903" t="str">
            <v>BIENESTAR PARA NIÑAS Y NIÑOS, MI BECA PARA EMPEZAR</v>
          </cell>
          <cell r="F1903" t="str">
            <v>Publicación de Padrón de Beneficiarios</v>
          </cell>
          <cell r="G1903">
            <v>0.3</v>
          </cell>
          <cell r="H1903">
            <v>0.6</v>
          </cell>
          <cell r="I1903">
            <v>0.9</v>
          </cell>
          <cell r="J1903">
            <v>1</v>
          </cell>
          <cell r="K1903">
            <v>0.1</v>
          </cell>
        </row>
        <row r="1904">
          <cell r="B1904" t="str">
            <v>36PFEG_15</v>
          </cell>
          <cell r="C1904" t="str">
            <v>36PFEGU043_1</v>
          </cell>
          <cell r="D1904" t="str">
            <v>U043</v>
          </cell>
          <cell r="E1904" t="str">
            <v>VA SEGUR@</v>
          </cell>
          <cell r="F1904" t="str">
            <v>Contratación de póliza</v>
          </cell>
          <cell r="G1904">
            <v>0.7</v>
          </cell>
          <cell r="H1904">
            <v>0.8</v>
          </cell>
          <cell r="I1904">
            <v>0.9</v>
          </cell>
          <cell r="J1904">
            <v>1</v>
          </cell>
          <cell r="K1904">
            <v>0.4</v>
          </cell>
        </row>
        <row r="1905">
          <cell r="B1905" t="str">
            <v>36PFEG_16</v>
          </cell>
          <cell r="C1905" t="str">
            <v>36PFEGU043_2</v>
          </cell>
          <cell r="D1905" t="str">
            <v>U043</v>
          </cell>
          <cell r="E1905" t="str">
            <v>VA SEGUR@</v>
          </cell>
          <cell r="F1905" t="str">
            <v>Seguimiento a beneficiarios de la póliza</v>
          </cell>
          <cell r="G1905">
            <v>0.7</v>
          </cell>
          <cell r="H1905">
            <v>0.8</v>
          </cell>
          <cell r="I1905">
            <v>0.9</v>
          </cell>
          <cell r="J1905">
            <v>1</v>
          </cell>
          <cell r="K1905">
            <v>0.6</v>
          </cell>
        </row>
        <row r="1906">
          <cell r="B1906" t="str">
            <v>36PFEG_17</v>
          </cell>
          <cell r="C1906" t="str">
            <v>36PFEGU044_1</v>
          </cell>
          <cell r="D1906" t="str">
            <v>U044</v>
          </cell>
          <cell r="E1906" t="str">
            <v>ASISTENCIA, ATENCION E INCLUSION PARA NIÑAS, NIÑOS, ADOLESCENTES Y JOVENES FAMILIARES DE LAS PERSONAS SENSIBLEMENTE AFECTADAS EN LA LINEA 12 DEL SISTEMA DE TRANSPORTE COLECTIVO (STC METRO)</v>
          </cell>
          <cell r="F1906" t="str">
            <v>Dispersión de apoyos económicos mensuales.</v>
          </cell>
          <cell r="G1906">
            <v>0.25</v>
          </cell>
          <cell r="H1906">
            <v>0.5</v>
          </cell>
          <cell r="I1906">
            <v>0.75</v>
          </cell>
          <cell r="J1906">
            <v>1</v>
          </cell>
          <cell r="K1906">
            <v>1</v>
          </cell>
        </row>
        <row r="1907">
          <cell r="B1907" t="str">
            <v>38C001_1</v>
          </cell>
          <cell r="C1907" t="str">
            <v>38C001E183_1</v>
          </cell>
          <cell r="D1907" t="str">
            <v>E183</v>
          </cell>
          <cell r="E1907" t="str">
            <v>ATENCION Y PREVENCION DE LA VIOLENCIA Y DISCRIMINACION POR RAZONES DE GENERO CONTRA MUJERES, ADOLESCENTES Y NIÑAS</v>
          </cell>
          <cell r="F1907" t="str">
            <v>Prestación de servicios para brindar atención social, psicológica y jurídica a mujeres en situación de violencia por razones de género atendidas en las LUNAS.</v>
          </cell>
          <cell r="G1907">
            <v>0.25</v>
          </cell>
          <cell r="H1907">
            <v>0.5</v>
          </cell>
          <cell r="I1907">
            <v>0.75</v>
          </cell>
          <cell r="J1907">
            <v>1</v>
          </cell>
          <cell r="K1907">
            <v>0.28000000000000003</v>
          </cell>
        </row>
        <row r="1908">
          <cell r="B1908" t="str">
            <v>38C001_2</v>
          </cell>
          <cell r="C1908" t="str">
            <v>38C001E183_2</v>
          </cell>
          <cell r="D1908" t="str">
            <v>E183</v>
          </cell>
          <cell r="E1908" t="str">
            <v>ATENCION Y PREVENCION DE LA VIOLENCIA Y DISCRIMINACION POR RAZONES DE GENERO CONTRA MUJERES, ADOLESCENTES Y NIÑAS</v>
          </cell>
          <cell r="F1908" t="str">
            <v>Prestación de servicios para brindar orientación, atención, y, en su caso, representación y acompañamiento jurídico para mujeres y niñas en situación de violencia de genero por parte de las Abogadas de las Mujeres</v>
          </cell>
          <cell r="G1908">
            <v>0.25</v>
          </cell>
          <cell r="H1908">
            <v>0.5</v>
          </cell>
          <cell r="I1908">
            <v>0.75</v>
          </cell>
          <cell r="J1908">
            <v>1</v>
          </cell>
          <cell r="K1908">
            <v>0.14000000000000001</v>
          </cell>
        </row>
        <row r="1909">
          <cell r="B1909" t="str">
            <v>38C001_3</v>
          </cell>
          <cell r="C1909" t="str">
            <v>38C001E183_3</v>
          </cell>
          <cell r="D1909" t="str">
            <v>E183</v>
          </cell>
          <cell r="E1909" t="str">
            <v>ATENCION Y PREVENCION DE LA VIOLENCIA Y DISCRIMINACION POR RAZONES DE GENERO CONTRA MUJERES, ADOLESCENTES Y NIÑAS</v>
          </cell>
          <cell r="F1909" t="str">
            <v>Prestación de servicios para brindar atención jurídica representación especializada para la tramitación de medidas de protección de emergencia establecidas en la Ley de Acceso de las Mujeres a una Vida Libre de Violencia de la Ciudad de México.</v>
          </cell>
          <cell r="G1909">
            <v>0.25</v>
          </cell>
          <cell r="H1909">
            <v>0.5</v>
          </cell>
          <cell r="I1909">
            <v>0.75</v>
          </cell>
          <cell r="J1909">
            <v>1</v>
          </cell>
          <cell r="K1909">
            <v>0.01</v>
          </cell>
        </row>
        <row r="1910">
          <cell r="B1910" t="str">
            <v>38C001_4</v>
          </cell>
          <cell r="C1910" t="str">
            <v>38C001E183_4</v>
          </cell>
          <cell r="D1910" t="str">
            <v>E183</v>
          </cell>
          <cell r="E1910" t="str">
            <v>ATENCION Y PREVENCION DE LA VIOLENCIA Y DISCRIMINACION POR RAZONES DE GENERO CONTRA MUJERES, ADOLESCENTES Y NIÑAS</v>
          </cell>
          <cell r="F1910" t="str">
            <v>Atención mediante servicios integrales y especializados (medica, psicológica, jurídica, de trabajo social y de primera necesidad) a las mujeres, sus hijas e hijos, que se encuentran en los espacios de refugio.</v>
          </cell>
          <cell r="G1910">
            <v>0.25</v>
          </cell>
          <cell r="H1910">
            <v>0.5</v>
          </cell>
          <cell r="I1910">
            <v>0.75</v>
          </cell>
          <cell r="J1910">
            <v>1</v>
          </cell>
          <cell r="K1910">
            <v>7.0000000000000007E-2</v>
          </cell>
        </row>
        <row r="1911">
          <cell r="B1911" t="str">
            <v>38C001_5</v>
          </cell>
          <cell r="C1911" t="str">
            <v>38C001E183_5</v>
          </cell>
          <cell r="D1911" t="str">
            <v>E183</v>
          </cell>
          <cell r="E1911" t="str">
            <v>ATENCION Y PREVENCION DE LA VIOLENCIA Y DISCRIMINACION POR RAZONES DE GENERO CONTRA MUJERES, ADOLESCENTES Y NIÑAS</v>
          </cell>
          <cell r="F1911" t="str">
            <v>Capacitación en materia de prevención de la violencia por razones de género contra las mujeres y derechos humanos de las niñas y mujeres.</v>
          </cell>
          <cell r="G1911">
            <v>0.25</v>
          </cell>
          <cell r="H1911">
            <v>0.5</v>
          </cell>
          <cell r="I1911">
            <v>0.75</v>
          </cell>
          <cell r="J1911">
            <v>1</v>
          </cell>
          <cell r="K1911">
            <v>0.36</v>
          </cell>
        </row>
        <row r="1912">
          <cell r="B1912" t="str">
            <v>38C001_6</v>
          </cell>
          <cell r="C1912" t="str">
            <v>38C001E183_6</v>
          </cell>
          <cell r="D1912" t="str">
            <v>E183</v>
          </cell>
          <cell r="E1912" t="str">
            <v>ATENCION Y PREVENCION DE LA VIOLENCIA Y DISCRIMINACION POR RAZONES DE GENERO CONTRA MUJERES, ADOLESCENTES Y NIÑAS</v>
          </cell>
          <cell r="F1912" t="str">
            <v>Conformación y seguimiento a núcleos solidarios de mujeres a través de la Red de Mujeres por el Bienestar con Facilitadoras del Servicio.</v>
          </cell>
          <cell r="G1912">
            <v>0.25</v>
          </cell>
          <cell r="H1912">
            <v>0.5</v>
          </cell>
          <cell r="I1912">
            <v>0.75</v>
          </cell>
          <cell r="J1912">
            <v>1</v>
          </cell>
          <cell r="K1912">
            <v>0.05</v>
          </cell>
        </row>
        <row r="1913">
          <cell r="B1913" t="str">
            <v>38C001_7</v>
          </cell>
          <cell r="C1913" t="str">
            <v>38C001E183_7</v>
          </cell>
          <cell r="D1913" t="str">
            <v>E183</v>
          </cell>
          <cell r="E1913" t="str">
            <v>ATENCION Y PREVENCION DE LA VIOLENCIA Y DISCRIMINACION POR RAZONES DE GENERO CONTRA MUJERES, ADOLESCENTES Y NIÑAS</v>
          </cell>
          <cell r="F1913" t="str">
            <v>Realizar acciones conmemorativas y de difusión en torno a la progresividad de los derechos humanos de las mujeres, adolescencias y niñez en la Ciudad de México.</v>
          </cell>
          <cell r="G1913">
            <v>0.25</v>
          </cell>
          <cell r="H1913">
            <v>0.5</v>
          </cell>
          <cell r="I1913">
            <v>0.75</v>
          </cell>
          <cell r="J1913">
            <v>1</v>
          </cell>
          <cell r="K1913">
            <v>0.09</v>
          </cell>
        </row>
        <row r="1914">
          <cell r="B1914" t="str">
            <v>38C001_8</v>
          </cell>
          <cell r="C1914" t="str">
            <v>38C001M001_1</v>
          </cell>
          <cell r="D1914" t="str">
            <v>M001</v>
          </cell>
          <cell r="E1914" t="str">
            <v>ACTIVIDADES DE APOYO ADMINISTRATIVO</v>
          </cell>
          <cell r="F1914" t="str">
            <v>Proporcionar los insumos y herramientas necesarias a través de la adquisición de bienes y la contratación de servicios para atender la demanda y necesidades de las oficinas centrales de esta Secretaria de las Mujeres, las Unidades Territoriales de Atención y Prevención a la Violencia de Genero, asi como a los espacios de refugio.</v>
          </cell>
          <cell r="G1914">
            <v>0.15</v>
          </cell>
          <cell r="H1914">
            <v>0.4</v>
          </cell>
          <cell r="I1914">
            <v>0.75</v>
          </cell>
          <cell r="J1914">
            <v>1</v>
          </cell>
          <cell r="K1914">
            <v>1</v>
          </cell>
        </row>
        <row r="1915">
          <cell r="B1915" t="str">
            <v>38C001_9</v>
          </cell>
          <cell r="C1915" t="str">
            <v>38C001M002_1</v>
          </cell>
          <cell r="D1915" t="str">
            <v>M002</v>
          </cell>
          <cell r="E1915" t="str">
            <v>PROVISIONES PARA CONTINGENCIAS</v>
          </cell>
          <cell r="F1915" t="str">
            <v>Atender las sentencias emitas por la autoridad competente</v>
          </cell>
          <cell r="G1915">
            <v>0</v>
          </cell>
          <cell r="H1915">
            <v>0</v>
          </cell>
          <cell r="I1915">
            <v>0.5</v>
          </cell>
          <cell r="J1915">
            <v>1</v>
          </cell>
          <cell r="K1915">
            <v>1</v>
          </cell>
        </row>
        <row r="1916">
          <cell r="B1916" t="str">
            <v>38C001_10</v>
          </cell>
          <cell r="C1916" t="str">
            <v>38C001N001_1</v>
          </cell>
          <cell r="D1916" t="str">
            <v>N001</v>
          </cell>
          <cell r="E1916" t="str">
            <v>CUMPLIMIENTO DE LOS PROGRAMAS DE PROTECCION CIVIL</v>
          </cell>
          <cell r="F1916" t="str">
            <v>Capacitación a brigadistas que integran el comité de protección civil interno.</v>
          </cell>
          <cell r="G1916">
            <v>0.25</v>
          </cell>
          <cell r="H1916">
            <v>0.5</v>
          </cell>
          <cell r="I1916">
            <v>0.75</v>
          </cell>
          <cell r="J1916">
            <v>1</v>
          </cell>
          <cell r="K1916">
            <v>0.5</v>
          </cell>
        </row>
        <row r="1917">
          <cell r="B1917" t="str">
            <v>38C001_11</v>
          </cell>
          <cell r="C1917" t="str">
            <v>38C001N001_2</v>
          </cell>
          <cell r="D1917" t="str">
            <v>N001</v>
          </cell>
          <cell r="E1917" t="str">
            <v>CUMPLIMIENTO DE LOS PROGRAMAS DE PROTECCION CIVIL</v>
          </cell>
          <cell r="F1917" t="str">
            <v>Mantenimiento a los equipos contra incendios de las oficinas centrales, las Unidades Territoriales de Atención y Prevención de la Violencia de Genero, asi como los espacios de refugio para mujeres, sus hijas e hijos.</v>
          </cell>
          <cell r="G1917">
            <v>0.25</v>
          </cell>
          <cell r="H1917">
            <v>0.5</v>
          </cell>
          <cell r="I1917">
            <v>0.75</v>
          </cell>
          <cell r="J1917">
            <v>1</v>
          </cell>
          <cell r="K1917">
            <v>0.25</v>
          </cell>
        </row>
        <row r="1918">
          <cell r="B1918" t="str">
            <v>38C001_12</v>
          </cell>
          <cell r="C1918" t="str">
            <v>38C001N001_3</v>
          </cell>
          <cell r="D1918" t="str">
            <v>N001</v>
          </cell>
          <cell r="E1918" t="str">
            <v>CUMPLIMIENTO DE LOS PROGRAMAS DE PROTECCION CIVIL</v>
          </cell>
          <cell r="F1918" t="str">
            <v>Adquisición de equipos de seguridad y de identificación del personal y de las oficinas centrales, las Unidades Territoriales de Atención y Prevención de la Violencia de Genero, asi como los espacios de refugio para mujeres, sus hijas e hijos.</v>
          </cell>
          <cell r="G1918">
            <v>0.25</v>
          </cell>
          <cell r="H1918">
            <v>0.5</v>
          </cell>
          <cell r="I1918">
            <v>0.75</v>
          </cell>
          <cell r="J1918">
            <v>1</v>
          </cell>
          <cell r="K1918">
            <v>0.25</v>
          </cell>
        </row>
        <row r="1919">
          <cell r="B1919" t="str">
            <v>38C001_13</v>
          </cell>
          <cell r="C1919" t="str">
            <v>38C001P003_1</v>
          </cell>
          <cell r="D1919" t="str">
            <v>P003</v>
          </cell>
          <cell r="E1919" t="str">
            <v>PLANEACION, SEGUIMIENTO Y EVALUACION A POLITICAS PUBLICAS</v>
          </cell>
          <cell r="F1919" t="str">
            <v>Formar y capacitar a personas de la administración publica en materia de igualdad sustantiva y derechos humanos de las niñas, adolescentes y mujeres.</v>
          </cell>
          <cell r="G1919">
            <v>0.123</v>
          </cell>
          <cell r="H1919">
            <v>0.42199999999999999</v>
          </cell>
          <cell r="I1919">
            <v>0.64200000000000002</v>
          </cell>
          <cell r="J1919">
            <v>1</v>
          </cell>
          <cell r="K1919">
            <v>0.25</v>
          </cell>
        </row>
        <row r="1920">
          <cell r="B1920" t="str">
            <v>38C001_14</v>
          </cell>
          <cell r="C1920" t="str">
            <v>38C001P003_2</v>
          </cell>
          <cell r="D1920" t="str">
            <v>P003</v>
          </cell>
          <cell r="E1920" t="str">
            <v>PLANEACION, SEGUIMIENTO Y EVALUACION A POLITICAS PUBLICAS</v>
          </cell>
          <cell r="F1920" t="str">
            <v>Elaborar boletines de información sobre la condición y posición de las mujeres en la Ciudad de México; Y boletines de divulgación de publicaciones en materia de género y derechos humanos de las mujeres</v>
          </cell>
          <cell r="G1920">
            <v>0.123</v>
          </cell>
          <cell r="H1920">
            <v>0.42199999999999999</v>
          </cell>
          <cell r="I1920">
            <v>0.64200000000000002</v>
          </cell>
          <cell r="J1920">
            <v>1</v>
          </cell>
          <cell r="K1920">
            <v>0.05</v>
          </cell>
        </row>
        <row r="1921">
          <cell r="B1921" t="str">
            <v>38C001_15</v>
          </cell>
          <cell r="C1921" t="str">
            <v>38C001P003_3</v>
          </cell>
          <cell r="D1921" t="str">
            <v>P003</v>
          </cell>
          <cell r="E1921" t="str">
            <v>PLANEACION, SEGUIMIENTO Y EVALUACION A POLITICAS PUBLICAS</v>
          </cell>
          <cell r="F1921" t="str">
            <v>Planeación y seguimiento de acciones de política publica para el derecho a la Ciudad, a partir de garantizar la autonomía física, económica y en la toma de decisiones de las niñas y mujeres de la Ciudad de México.</v>
          </cell>
          <cell r="G1921">
            <v>0.123</v>
          </cell>
          <cell r="H1921">
            <v>0.42199999999999999</v>
          </cell>
          <cell r="I1921">
            <v>0.64200000000000002</v>
          </cell>
          <cell r="J1921">
            <v>1</v>
          </cell>
          <cell r="K1921">
            <v>0.3</v>
          </cell>
        </row>
        <row r="1922">
          <cell r="B1922" t="str">
            <v>38C001_16</v>
          </cell>
          <cell r="C1922" t="str">
            <v>38C001P003_4</v>
          </cell>
          <cell r="D1922" t="str">
            <v>P003</v>
          </cell>
          <cell r="E1922" t="str">
            <v>PLANEACION, SEGUIMIENTO Y EVALUACION A POLITICAS PUBLICAS</v>
          </cell>
          <cell r="F1922" t="str">
            <v>Incorporación de la perspectiva de género en instrumentos normativos de la Ciudad de México.</v>
          </cell>
          <cell r="G1922">
            <v>0.123</v>
          </cell>
          <cell r="H1922">
            <v>0.42199999999999999</v>
          </cell>
          <cell r="I1922">
            <v>0.64200000000000002</v>
          </cell>
          <cell r="J1922">
            <v>1</v>
          </cell>
          <cell r="K1922">
            <v>0.1</v>
          </cell>
        </row>
        <row r="1923">
          <cell r="B1923" t="str">
            <v>38C001_17</v>
          </cell>
          <cell r="C1923" t="str">
            <v>38C001P003_5</v>
          </cell>
          <cell r="D1923" t="str">
            <v>P003</v>
          </cell>
          <cell r="E1923" t="str">
            <v>PLANEACION, SEGUIMIENTO Y EVALUACION A POLITICAS PUBLICAS</v>
          </cell>
          <cell r="F1923" t="str">
            <v>Monitoreo y seguimiento a los resultados de las políticas públicas y sus instrumentos.</v>
          </cell>
          <cell r="G1923">
            <v>0.123</v>
          </cell>
          <cell r="H1923">
            <v>0.42199999999999999</v>
          </cell>
          <cell r="I1923">
            <v>0.64200000000000002</v>
          </cell>
          <cell r="J1923">
            <v>1</v>
          </cell>
          <cell r="K1923">
            <v>0.3</v>
          </cell>
        </row>
        <row r="1924">
          <cell r="B1924" t="str">
            <v>38C001_18</v>
          </cell>
          <cell r="C1924" t="str">
            <v>38C001S056_1</v>
          </cell>
          <cell r="D1924" t="str">
            <v>S056</v>
          </cell>
          <cell r="E1924" t="str">
            <v>APOYO A MUJERES EN SITUACION DE VIOLENCIA DE GENERO</v>
          </cell>
          <cell r="F1924" t="str">
            <v>Evaluación de las solicitudes de ingreso al programa que realizan las mujeres en situación de violencia por razones de género y las instancias canalizadoras.</v>
          </cell>
          <cell r="G1924">
            <v>0.1</v>
          </cell>
          <cell r="H1924">
            <v>0.3</v>
          </cell>
          <cell r="I1924">
            <v>0.66</v>
          </cell>
          <cell r="J1924">
            <v>1</v>
          </cell>
          <cell r="K1924">
            <v>0.4</v>
          </cell>
        </row>
        <row r="1925">
          <cell r="B1925" t="str">
            <v>38C001_19</v>
          </cell>
          <cell r="C1925" t="str">
            <v>38C001S056_2</v>
          </cell>
          <cell r="D1925" t="str">
            <v>S056</v>
          </cell>
          <cell r="E1925" t="str">
            <v>APOYO A MUJERES EN SITUACION DE VIOLENCIA DE GENERO</v>
          </cell>
          <cell r="F1925" t="str">
            <v>Dispersión de recursos a las mujeres en situación de violencia de genero cuyos casos fueron aprobados por la comisión revisora.</v>
          </cell>
          <cell r="G1925">
            <v>0.1</v>
          </cell>
          <cell r="H1925">
            <v>0.3</v>
          </cell>
          <cell r="I1925">
            <v>0.66</v>
          </cell>
          <cell r="J1925">
            <v>1</v>
          </cell>
          <cell r="K1925">
            <v>0.4</v>
          </cell>
        </row>
        <row r="1926">
          <cell r="B1926" t="str">
            <v>38C001_20</v>
          </cell>
          <cell r="C1926" t="str">
            <v>38C001S056_3</v>
          </cell>
          <cell r="D1926" t="str">
            <v>S056</v>
          </cell>
          <cell r="E1926" t="str">
            <v>APOYO A MUJERES EN SITUACION DE VIOLENCIA DE GENERO</v>
          </cell>
          <cell r="F1926" t="str">
            <v>Atención psicológica, jurídica y social.</v>
          </cell>
          <cell r="G1926">
            <v>0.1</v>
          </cell>
          <cell r="H1926">
            <v>0.3</v>
          </cell>
          <cell r="I1926">
            <v>0.66</v>
          </cell>
          <cell r="J1926">
            <v>1</v>
          </cell>
          <cell r="K1926">
            <v>0.1</v>
          </cell>
        </row>
        <row r="1927">
          <cell r="B1927" t="str">
            <v>38C001_21</v>
          </cell>
          <cell r="C1927" t="str">
            <v>38C001S056_4</v>
          </cell>
          <cell r="D1927" t="str">
            <v>S056</v>
          </cell>
          <cell r="E1927" t="str">
            <v>APOYO A MUJERES EN SITUACION DE VIOLENCIA DE GENERO</v>
          </cell>
          <cell r="F1927" t="str">
            <v>Evaluación a las mujeres beneficiadas del programa para medir el avance hacia sus autonomías.</v>
          </cell>
          <cell r="G1927">
            <v>0.1</v>
          </cell>
          <cell r="H1927">
            <v>0.3</v>
          </cell>
          <cell r="I1927">
            <v>0.66</v>
          </cell>
          <cell r="J1927">
            <v>1</v>
          </cell>
          <cell r="K1927">
            <v>0.1</v>
          </cell>
        </row>
        <row r="1928">
          <cell r="B1928" t="str">
            <v>41PDIP_1</v>
          </cell>
          <cell r="C1928" t="str">
            <v>41PDIPM001_1</v>
          </cell>
          <cell r="D1928" t="str">
            <v>M001</v>
          </cell>
          <cell r="E1928" t="str">
            <v>ACTIVIDADES DE APOYO ADMINISTRATIVO</v>
          </cell>
          <cell r="F1928" t="str">
            <v>Adquisición de materiales, insumos y suministros requeridos para el desempeño de las actividades administrativas.</v>
          </cell>
          <cell r="G1928">
            <v>0.25</v>
          </cell>
          <cell r="H1928">
            <v>0.5</v>
          </cell>
          <cell r="I1928">
            <v>0.75</v>
          </cell>
          <cell r="J1928">
            <v>1</v>
          </cell>
          <cell r="K1928">
            <v>0.5</v>
          </cell>
        </row>
        <row r="1929">
          <cell r="B1929" t="str">
            <v>41PDIP_2</v>
          </cell>
          <cell r="C1929" t="str">
            <v>41PDIPM001_2</v>
          </cell>
          <cell r="D1929" t="str">
            <v>M001</v>
          </cell>
          <cell r="E1929" t="str">
            <v>ACTIVIDADES DE APOYO ADMINISTRATIVO</v>
          </cell>
          <cell r="F1929" t="str">
            <v>Pago de servicios generales, servicios profesionales, conservación y mantenimiento del inmueble, asi como servicios de difusión.</v>
          </cell>
          <cell r="G1929">
            <v>0.25</v>
          </cell>
          <cell r="H1929">
            <v>0.5</v>
          </cell>
          <cell r="I1929">
            <v>0.75</v>
          </cell>
          <cell r="J1929">
            <v>1</v>
          </cell>
          <cell r="K1929">
            <v>0.5</v>
          </cell>
        </row>
        <row r="1930">
          <cell r="B1930" t="str">
            <v>41PDIP_3</v>
          </cell>
          <cell r="C1930" t="str">
            <v>41PDIPM002_1</v>
          </cell>
          <cell r="D1930" t="str">
            <v>M002</v>
          </cell>
          <cell r="E1930" t="str">
            <v>PROVISIONES PARA CONTINGENCIAS</v>
          </cell>
          <cell r="F1930" t="str">
            <v>Dar cumplimiento a los laudos emitidos.</v>
          </cell>
          <cell r="G1930">
            <v>0.25</v>
          </cell>
          <cell r="H1930">
            <v>0.5</v>
          </cell>
          <cell r="I1930">
            <v>0.75</v>
          </cell>
          <cell r="J1930">
            <v>1</v>
          </cell>
          <cell r="K1930">
            <v>1</v>
          </cell>
        </row>
        <row r="1931">
          <cell r="B1931" t="str">
            <v>41PDIP_4</v>
          </cell>
          <cell r="C1931" t="str">
            <v>41PDIPP051_1</v>
          </cell>
          <cell r="D1931" t="str">
            <v>P051</v>
          </cell>
          <cell r="E1931" t="str">
            <v>POLITICA DEL SISTEMA DE PLANEACION DEL DESARROLLO Y ORDENAMIENTO TERRITORIAL</v>
          </cell>
          <cell r="F1931" t="str">
            <v>Consultas con los sectores académicos, culturales, sociales y económicos</v>
          </cell>
          <cell r="G1931">
            <v>0.25</v>
          </cell>
          <cell r="H1931">
            <v>0.25</v>
          </cell>
          <cell r="I1931">
            <v>0.75</v>
          </cell>
          <cell r="J1931">
            <v>1</v>
          </cell>
          <cell r="K1931">
            <v>0.2</v>
          </cell>
        </row>
        <row r="1932">
          <cell r="B1932" t="str">
            <v>41PDIP_5</v>
          </cell>
          <cell r="C1932" t="str">
            <v>41PDIPP051_2</v>
          </cell>
          <cell r="D1932" t="str">
            <v>P051</v>
          </cell>
          <cell r="E1932" t="str">
            <v>POLITICA DEL SISTEMA DE PLANEACION DEL DESARROLLO Y ORDENAMIENTO TERRITORIAL</v>
          </cell>
          <cell r="F1932" t="str">
            <v>Valoraciones, integraciones y sistematizaciones de las opiniones, recomendaciones y propuestas de los sectores académicos, culturales, sociales y económicos de la Ciudad de México</v>
          </cell>
          <cell r="G1932">
            <v>0.25</v>
          </cell>
          <cell r="H1932">
            <v>0.25</v>
          </cell>
          <cell r="I1932">
            <v>0.75</v>
          </cell>
          <cell r="J1932">
            <v>1</v>
          </cell>
          <cell r="K1932">
            <v>0.2</v>
          </cell>
        </row>
        <row r="1933">
          <cell r="B1933" t="str">
            <v>41PDIP_6</v>
          </cell>
          <cell r="C1933" t="str">
            <v>41PDIPP051_3</v>
          </cell>
          <cell r="D1933" t="str">
            <v>P051</v>
          </cell>
          <cell r="E1933" t="str">
            <v>POLITICA DEL SISTEMA DE PLANEACION DEL DESARROLLO Y ORDENAMIENTO TERRITORIAL</v>
          </cell>
          <cell r="F1933" t="str">
            <v>Proyecto de Programa General de Ordenamiento Territorial y del Proyecto de Plan General de Desarrollo a la Jefatura de Gobierno de la Ciudad de México</v>
          </cell>
          <cell r="G1933">
            <v>0.25</v>
          </cell>
          <cell r="H1933">
            <v>0.25</v>
          </cell>
          <cell r="I1933">
            <v>0.75</v>
          </cell>
          <cell r="J1933">
            <v>1</v>
          </cell>
          <cell r="K1933">
            <v>0.2</v>
          </cell>
        </row>
        <row r="1934">
          <cell r="B1934" t="str">
            <v>41PDIP_7</v>
          </cell>
          <cell r="C1934" t="str">
            <v>41PDIPP051_4</v>
          </cell>
          <cell r="D1934" t="str">
            <v>P051</v>
          </cell>
          <cell r="E1934" t="str">
            <v>POLITICA DEL SISTEMA DE PLANEACION DEL DESARROLLO Y ORDENAMIENTO TERRITORIAL</v>
          </cell>
          <cell r="F1934" t="str">
            <v>Integración y ejecución del Sistema de Información Estadística y Geográfica de la Ciudad de México.</v>
          </cell>
          <cell r="G1934">
            <v>0.25</v>
          </cell>
          <cell r="H1934">
            <v>0.25</v>
          </cell>
          <cell r="I1934">
            <v>0.75</v>
          </cell>
          <cell r="J1934">
            <v>1</v>
          </cell>
          <cell r="K1934">
            <v>0.2</v>
          </cell>
        </row>
        <row r="1935">
          <cell r="B1935" t="str">
            <v>41PDIP_8</v>
          </cell>
          <cell r="C1935" t="str">
            <v>41PDIPP051_5</v>
          </cell>
          <cell r="D1935" t="str">
            <v>P051</v>
          </cell>
          <cell r="E1935" t="str">
            <v>POLITICA DEL SISTEMA DE PLANEACION DEL DESARROLLO Y ORDENAMIENTO TERRITORIAL</v>
          </cell>
          <cell r="F1935" t="str">
            <v>Integración y ejecución del Sistema de Indicadores del Desarrollo de la Ciudad de México.</v>
          </cell>
          <cell r="G1935">
            <v>0.25</v>
          </cell>
          <cell r="H1935">
            <v>0.25</v>
          </cell>
          <cell r="I1935">
            <v>0.75</v>
          </cell>
          <cell r="J1935">
            <v>1</v>
          </cell>
          <cell r="K1935">
            <v>0.2</v>
          </cell>
        </row>
        <row r="1936">
          <cell r="G1936" t="e">
            <v>#N/A</v>
          </cell>
          <cell r="H1936" t="e">
            <v>#N/A</v>
          </cell>
          <cell r="I1936" t="e">
            <v>#N/A</v>
          </cell>
          <cell r="J1936" t="e">
            <v>#N/A</v>
          </cell>
        </row>
        <row r="1937">
          <cell r="G1937" t="e">
            <v>#N/A</v>
          </cell>
          <cell r="H1937" t="e">
            <v>#N/A</v>
          </cell>
          <cell r="I1937" t="e">
            <v>#N/A</v>
          </cell>
          <cell r="J1937" t="e">
            <v>#N/A</v>
          </cell>
        </row>
        <row r="1938">
          <cell r="G1938" t="e">
            <v>#N/A</v>
          </cell>
          <cell r="H1938" t="e">
            <v>#N/A</v>
          </cell>
          <cell r="I1938" t="e">
            <v>#N/A</v>
          </cell>
          <cell r="J1938" t="e">
            <v>#N/A</v>
          </cell>
        </row>
        <row r="1939">
          <cell r="G1939" t="e">
            <v>#N/A</v>
          </cell>
          <cell r="H1939" t="e">
            <v>#N/A</v>
          </cell>
          <cell r="I1939" t="e">
            <v>#N/A</v>
          </cell>
          <cell r="J1939" t="e">
            <v>#N/A</v>
          </cell>
        </row>
        <row r="1940">
          <cell r="G1940" t="e">
            <v>#N/A</v>
          </cell>
          <cell r="H1940" t="e">
            <v>#N/A</v>
          </cell>
          <cell r="I1940" t="e">
            <v>#N/A</v>
          </cell>
          <cell r="J1940" t="e">
            <v>#N/A</v>
          </cell>
        </row>
        <row r="1941">
          <cell r="G1941" t="e">
            <v>#N/A</v>
          </cell>
          <cell r="H1941" t="e">
            <v>#N/A</v>
          </cell>
          <cell r="I1941" t="e">
            <v>#N/A</v>
          </cell>
          <cell r="J1941" t="e">
            <v>#N/A</v>
          </cell>
        </row>
        <row r="1942">
          <cell r="G1942" t="e">
            <v>#N/A</v>
          </cell>
          <cell r="H1942" t="e">
            <v>#N/A</v>
          </cell>
          <cell r="I1942" t="e">
            <v>#N/A</v>
          </cell>
          <cell r="J1942" t="e">
            <v>#N/A</v>
          </cell>
        </row>
        <row r="1943">
          <cell r="G1943" t="e">
            <v>#N/A</v>
          </cell>
          <cell r="H1943" t="e">
            <v>#N/A</v>
          </cell>
          <cell r="I1943" t="e">
            <v>#N/A</v>
          </cell>
          <cell r="J1943" t="e">
            <v>#N/A</v>
          </cell>
        </row>
        <row r="1944">
          <cell r="G1944" t="e">
            <v>#N/A</v>
          </cell>
          <cell r="H1944" t="e">
            <v>#N/A</v>
          </cell>
          <cell r="I1944" t="e">
            <v>#N/A</v>
          </cell>
          <cell r="J1944" t="e">
            <v>#N/A</v>
          </cell>
        </row>
        <row r="1945">
          <cell r="G1945" t="e">
            <v>#N/A</v>
          </cell>
          <cell r="H1945" t="e">
            <v>#N/A</v>
          </cell>
          <cell r="I1945" t="e">
            <v>#N/A</v>
          </cell>
          <cell r="J1945" t="e">
            <v>#N/A</v>
          </cell>
        </row>
        <row r="1946">
          <cell r="G1946" t="e">
            <v>#N/A</v>
          </cell>
          <cell r="H1946" t="e">
            <v>#N/A</v>
          </cell>
          <cell r="I1946" t="e">
            <v>#N/A</v>
          </cell>
          <cell r="J1946" t="e">
            <v>#N/A</v>
          </cell>
        </row>
        <row r="1947">
          <cell r="G1947" t="e">
            <v>#N/A</v>
          </cell>
          <cell r="H1947" t="e">
            <v>#N/A</v>
          </cell>
          <cell r="I1947" t="e">
            <v>#N/A</v>
          </cell>
          <cell r="J1947" t="e">
            <v>#N/A</v>
          </cell>
        </row>
        <row r="1948">
          <cell r="G1948" t="e">
            <v>#N/A</v>
          </cell>
          <cell r="H1948" t="e">
            <v>#N/A</v>
          </cell>
          <cell r="I1948" t="e">
            <v>#N/A</v>
          </cell>
          <cell r="J1948" t="e">
            <v>#N/A</v>
          </cell>
        </row>
      </sheetData>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PP"/>
      <sheetName val="Concentrado_PB"/>
      <sheetName val="Cat_URG"/>
      <sheetName val="Cat_Periodos"/>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alejandramartinezarmenta@yahoo.com.mx" TargetMode="External"/><Relationship Id="rId2" Type="http://schemas.openxmlformats.org/officeDocument/2006/relationships/hyperlink" Target="mailto:alejandramartinezarmenta@yahoo.com.mx" TargetMode="External"/><Relationship Id="rId1" Type="http://schemas.openxmlformats.org/officeDocument/2006/relationships/hyperlink" Target="mailto:jovanadelvallecha@gmail.com" TargetMode="Externa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R125"/>
  <sheetViews>
    <sheetView tabSelected="1" topLeftCell="B9" zoomScale="110" zoomScaleNormal="110" zoomScaleSheetLayoutView="90" workbookViewId="0">
      <pane xSplit="1" ySplit="1" topLeftCell="H17" activePane="bottomRight" state="frozen"/>
      <selection activeCell="B9" sqref="B9"/>
      <selection pane="topRight" activeCell="C9" sqref="C9"/>
      <selection pane="bottomLeft" activeCell="B10" sqref="B10"/>
      <selection pane="bottomRight" activeCell="N17" sqref="N17"/>
    </sheetView>
  </sheetViews>
  <sheetFormatPr baseColWidth="10" defaultRowHeight="15"/>
  <cols>
    <col min="1" max="1" width="11.42578125" style="135" hidden="1" customWidth="1"/>
    <col min="2" max="2" width="13.7109375" style="135" customWidth="1"/>
    <col min="3" max="3" width="12.140625" style="135" customWidth="1"/>
    <col min="4" max="4" width="13.85546875" style="135" customWidth="1"/>
    <col min="5" max="7" width="18.42578125" style="135" customWidth="1"/>
    <col min="8" max="8" width="50.85546875" style="135" customWidth="1"/>
    <col min="9" max="9" width="53.28515625" style="135" customWidth="1"/>
    <col min="10" max="10" width="14.28515625" style="135" customWidth="1"/>
    <col min="11" max="11" width="13.28515625" style="162" customWidth="1"/>
    <col min="12" max="12" width="12" style="135" customWidth="1"/>
    <col min="13" max="13" width="13.42578125" style="135" customWidth="1"/>
    <col min="14" max="14" width="57.140625" style="135" customWidth="1"/>
    <col min="15" max="16" width="11.42578125" style="135" hidden="1" customWidth="1"/>
    <col min="17" max="16384" width="11.42578125" style="135"/>
  </cols>
  <sheetData>
    <row r="1" spans="1:17" ht="9" customHeight="1">
      <c r="B1" s="136"/>
      <c r="C1" s="136"/>
      <c r="D1" s="136"/>
      <c r="E1" s="136"/>
      <c r="F1" s="136"/>
      <c r="G1" s="136"/>
      <c r="H1" s="136"/>
      <c r="I1" s="136"/>
      <c r="J1" s="136"/>
      <c r="K1" s="158"/>
      <c r="L1" s="136"/>
      <c r="M1" s="136"/>
      <c r="N1" s="136"/>
    </row>
    <row r="2" spans="1:17" ht="29.25" customHeight="1">
      <c r="B2" s="220" t="s">
        <v>16731</v>
      </c>
      <c r="C2" s="220"/>
      <c r="D2" s="220"/>
      <c r="E2" s="220"/>
      <c r="F2" s="220"/>
      <c r="G2" s="220"/>
      <c r="H2" s="220"/>
      <c r="I2" s="220"/>
      <c r="J2" s="220"/>
      <c r="K2" s="220"/>
      <c r="L2" s="220"/>
      <c r="M2" s="220"/>
      <c r="N2" s="220"/>
    </row>
    <row r="3" spans="1:17" ht="23.25" customHeight="1">
      <c r="B3" s="222" t="s">
        <v>16713</v>
      </c>
      <c r="C3" s="222"/>
      <c r="D3" s="222"/>
      <c r="E3" s="222"/>
      <c r="F3" s="222"/>
      <c r="G3" s="222"/>
      <c r="H3" s="222"/>
      <c r="I3" s="222"/>
      <c r="J3" s="222"/>
      <c r="K3" s="222"/>
      <c r="L3" s="222"/>
      <c r="M3" s="222"/>
      <c r="N3" s="222"/>
    </row>
    <row r="4" spans="1:17" ht="33" customHeight="1">
      <c r="B4" s="220" t="s">
        <v>16730</v>
      </c>
      <c r="C4" s="220"/>
      <c r="D4" s="220"/>
      <c r="E4" s="220"/>
      <c r="F4" s="220"/>
      <c r="G4" s="220"/>
      <c r="H4" s="220"/>
      <c r="I4" s="220"/>
      <c r="J4" s="220"/>
      <c r="K4" s="220"/>
      <c r="L4" s="220"/>
      <c r="M4" s="220"/>
      <c r="N4" s="220"/>
    </row>
    <row r="5" spans="1:17" s="136" customFormat="1" ht="8.25" customHeight="1">
      <c r="B5" s="137"/>
      <c r="C5" s="137"/>
      <c r="D5" s="137"/>
      <c r="E5" s="137"/>
      <c r="F5" s="137"/>
      <c r="G5" s="137"/>
      <c r="H5" s="137"/>
      <c r="I5" s="137"/>
      <c r="J5" s="137"/>
      <c r="K5" s="159"/>
      <c r="L5" s="137"/>
      <c r="M5" s="137"/>
      <c r="N5" s="137"/>
    </row>
    <row r="6" spans="1:17" s="153" customFormat="1" ht="54.75" customHeight="1">
      <c r="B6" s="154" t="s">
        <v>16727</v>
      </c>
      <c r="C6" s="221" t="s">
        <v>3291</v>
      </c>
      <c r="D6" s="221"/>
      <c r="E6" s="227" t="s">
        <v>16728</v>
      </c>
      <c r="F6" s="227"/>
      <c r="G6" s="227"/>
      <c r="H6" s="226" t="str">
        <f>IFERROR(VLOOKUP(C6,Estrv!C:D,2,FALSE),"")</f>
        <v>Alcaldia Tlalpan</v>
      </c>
      <c r="I6" s="226"/>
      <c r="J6" s="226"/>
      <c r="K6" s="226"/>
      <c r="L6" s="212" t="s">
        <v>16729</v>
      </c>
      <c r="M6" s="212"/>
      <c r="N6" s="181" t="s">
        <v>16716</v>
      </c>
    </row>
    <row r="7" spans="1:17" ht="10.5" customHeight="1">
      <c r="B7" s="137"/>
      <c r="C7" s="137"/>
      <c r="D7" s="137"/>
      <c r="E7" s="137"/>
      <c r="F7" s="137"/>
      <c r="G7" s="137"/>
      <c r="H7" s="137"/>
      <c r="I7" s="137"/>
      <c r="J7" s="137"/>
      <c r="K7" s="159"/>
      <c r="L7" s="137"/>
      <c r="M7" s="137"/>
      <c r="N7" s="137"/>
    </row>
    <row r="8" spans="1:17" ht="36.75" customHeight="1">
      <c r="B8" s="223" t="s">
        <v>16695</v>
      </c>
      <c r="C8" s="223"/>
      <c r="D8" s="223"/>
      <c r="E8" s="223"/>
      <c r="F8" s="223"/>
      <c r="G8" s="223"/>
      <c r="H8" s="223"/>
      <c r="I8" s="223"/>
      <c r="J8" s="223"/>
      <c r="K8" s="223"/>
      <c r="L8" s="223"/>
      <c r="M8" s="223"/>
      <c r="N8" s="223"/>
      <c r="Q8" s="155"/>
    </row>
    <row r="9" spans="1:17" ht="78" customHeight="1">
      <c r="B9" s="156" t="s">
        <v>16717</v>
      </c>
      <c r="C9" s="219" t="s">
        <v>16718</v>
      </c>
      <c r="D9" s="219"/>
      <c r="E9" s="219" t="s">
        <v>0</v>
      </c>
      <c r="F9" s="219"/>
      <c r="G9" s="219"/>
      <c r="H9" s="157" t="s">
        <v>20778</v>
      </c>
      <c r="I9" s="157" t="s">
        <v>20777</v>
      </c>
      <c r="J9" s="160" t="s">
        <v>20776</v>
      </c>
      <c r="K9" s="160" t="s">
        <v>19253</v>
      </c>
      <c r="L9" s="138" t="s">
        <v>20780</v>
      </c>
      <c r="M9" s="57" t="s">
        <v>20779</v>
      </c>
      <c r="N9" s="157" t="s">
        <v>1</v>
      </c>
      <c r="Q9" s="155"/>
    </row>
    <row r="10" spans="1:17" s="139" customFormat="1" ht="120" customHeight="1">
      <c r="A10" s="139" t="str">
        <f>$C$6&amp;O10</f>
        <v>02CD14_1</v>
      </c>
      <c r="B10" s="140" t="str">
        <f>IFERROR(VLOOKUP(A10,Base!B:E,3,FALSE),"")</f>
        <v>E185</v>
      </c>
      <c r="C10" s="224" t="str">
        <f>IFERROR(VLOOKUP(A10,Base!B:E,4,FALSE),"")</f>
        <v>GOBIERNO Y ATENCION CIUDADANA</v>
      </c>
      <c r="D10" s="224"/>
      <c r="E10" s="218" t="str">
        <f>IFERROR(VLOOKUP(A10,Base!B:F,5,FALSE),"")</f>
        <v>Actualización de censos de asentamientos irregulares.</v>
      </c>
      <c r="F10" s="218"/>
      <c r="G10" s="218"/>
      <c r="H10" s="188" t="s">
        <v>20792</v>
      </c>
      <c r="I10" s="167" t="s">
        <v>20791</v>
      </c>
      <c r="J10" s="196"/>
      <c r="K10" s="171"/>
      <c r="L10" s="172">
        <f>IFERROR(VLOOKUP(A10,Base!B:L,6,FALSE),"")</f>
        <v>0.25</v>
      </c>
      <c r="M10" s="173">
        <v>0.17</v>
      </c>
      <c r="N10" s="168"/>
      <c r="O10" s="139" t="s">
        <v>16588</v>
      </c>
      <c r="P10" s="139">
        <f>IFERROR(M10*VLOOKUP(A10,Base!B:K,10,FALSE),"")</f>
        <v>1.9550000000000001E-2</v>
      </c>
    </row>
    <row r="11" spans="1:17" s="139" customFormat="1" ht="146.25" customHeight="1">
      <c r="A11" s="139" t="str">
        <f t="shared" ref="A11:A73" si="0">$C$6&amp;O11</f>
        <v>02CD14_2</v>
      </c>
      <c r="B11" s="141" t="str">
        <f>IFERROR(VLOOKUP(A11,Base!B:E,3,FALSE),"")</f>
        <v>E185</v>
      </c>
      <c r="C11" s="211" t="str">
        <f>IFERROR(VLOOKUP(A11,Base!B:E,4,FALSE),"")</f>
        <v>GOBIERNO Y ATENCION CIUDADANA</v>
      </c>
      <c r="D11" s="211"/>
      <c r="E11" s="213" t="str">
        <f>IFERROR(VLOOKUP(A11,Base!B:F,5,FALSE),"")</f>
        <v>Trámites y servicios en materia de: giros mercantiles.</v>
      </c>
      <c r="F11" s="213"/>
      <c r="G11" s="213"/>
      <c r="H11" s="188" t="s">
        <v>20793</v>
      </c>
      <c r="I11" s="167" t="s">
        <v>20794</v>
      </c>
      <c r="J11" s="196"/>
      <c r="K11" s="171"/>
      <c r="L11" s="174">
        <f>IFERROR(VLOOKUP(A11,Base!B:L,6,FALSE),"")</f>
        <v>0.25</v>
      </c>
      <c r="M11" s="175"/>
      <c r="N11" s="168"/>
      <c r="O11" s="139" t="s">
        <v>16589</v>
      </c>
      <c r="P11" s="139">
        <f>IFERROR(M11*VLOOKUP(A11,Base!B:K,10,FALSE),"")</f>
        <v>0</v>
      </c>
    </row>
    <row r="12" spans="1:17" s="139" customFormat="1" ht="153.75" customHeight="1">
      <c r="A12" s="139" t="str">
        <f t="shared" si="0"/>
        <v>02CD14_3</v>
      </c>
      <c r="B12" s="141" t="str">
        <f>IFERROR(VLOOKUP(A12,Base!B:E,3,FALSE),"")</f>
        <v>E185</v>
      </c>
      <c r="C12" s="211" t="str">
        <f>IFERROR(VLOOKUP(A12,Base!B:E,4,FALSE),"")</f>
        <v>GOBIERNO Y ATENCION CIUDADANA</v>
      </c>
      <c r="D12" s="211"/>
      <c r="E12" s="213" t="str">
        <f>IFERROR(VLOOKUP(A12,Base!B:F,5,FALSE),"")</f>
        <v>Servicios de asesorías jurídicas y promoción de los Derechos Humanos.</v>
      </c>
      <c r="F12" s="213"/>
      <c r="G12" s="213"/>
      <c r="H12" s="188" t="s">
        <v>20849</v>
      </c>
      <c r="I12" s="165" t="s">
        <v>20795</v>
      </c>
      <c r="J12" s="196"/>
      <c r="K12" s="171"/>
      <c r="L12" s="174">
        <f>IFERROR(VLOOKUP(A12,Base!B:L,6,FALSE),"")</f>
        <v>0.25</v>
      </c>
      <c r="M12" s="175"/>
      <c r="N12" s="168"/>
      <c r="O12" s="139" t="s">
        <v>16590</v>
      </c>
      <c r="P12" s="139">
        <f>IFERROR(M12*VLOOKUP(A12,Base!B:K,10,FALSE),"")</f>
        <v>0</v>
      </c>
    </row>
    <row r="13" spans="1:17" s="139" customFormat="1" ht="81" customHeight="1">
      <c r="A13" s="139" t="str">
        <f t="shared" si="0"/>
        <v>02CD14_4</v>
      </c>
      <c r="B13" s="141" t="str">
        <f>IFERROR(VLOOKUP(A13,Base!B:E,3,FALSE),"")</f>
        <v>E185</v>
      </c>
      <c r="C13" s="211" t="str">
        <f>IFERROR(VLOOKUP(A13,Base!B:E,4,FALSE),"")</f>
        <v>GOBIERNO Y ATENCION CIUDADANA</v>
      </c>
      <c r="D13" s="211"/>
      <c r="E13" s="213" t="str">
        <f>IFERROR(VLOOKUP(A13,Base!B:F,5,FALSE),"")</f>
        <v>Orientaciones en materia de colaboración, vinculación, concertación y participación ciudadana</v>
      </c>
      <c r="F13" s="213"/>
      <c r="G13" s="213"/>
      <c r="H13" s="189" t="s">
        <v>20847</v>
      </c>
      <c r="I13" s="165" t="s">
        <v>20796</v>
      </c>
      <c r="J13" s="197"/>
      <c r="K13" s="171"/>
      <c r="L13" s="174">
        <f>IFERROR(VLOOKUP(A13,Base!B:L,6,FALSE),"")</f>
        <v>0.25</v>
      </c>
      <c r="M13" s="175"/>
      <c r="N13" s="168"/>
      <c r="O13" s="139" t="s">
        <v>16591</v>
      </c>
      <c r="P13" s="139">
        <f>IFERROR(M13*VLOOKUP(A13,Base!B:K,10,FALSE),"")</f>
        <v>0</v>
      </c>
      <c r="Q13" s="142"/>
    </row>
    <row r="14" spans="1:17" s="139" customFormat="1" ht="90" customHeight="1">
      <c r="A14" s="139" t="str">
        <f t="shared" si="0"/>
        <v>02CD14_5</v>
      </c>
      <c r="B14" s="141" t="str">
        <f>IFERROR(VLOOKUP(A14,Base!B:E,3,FALSE),"")</f>
        <v>E185</v>
      </c>
      <c r="C14" s="211" t="str">
        <f>IFERROR(VLOOKUP(A14,Base!B:E,4,FALSE),"")</f>
        <v>GOBIERNO Y ATENCION CIUDADANA</v>
      </c>
      <c r="D14" s="211"/>
      <c r="E14" s="213" t="str">
        <f>IFERROR(VLOOKUP(A14,Base!B:F,5,FALSE),"")</f>
        <v>Levantar diagnósticos de necesidades en colonias, barrios y pueblos.</v>
      </c>
      <c r="F14" s="213"/>
      <c r="G14" s="213"/>
      <c r="H14" s="189" t="s">
        <v>20797</v>
      </c>
      <c r="I14" s="165" t="s">
        <v>20798</v>
      </c>
      <c r="J14" s="197"/>
      <c r="K14" s="176"/>
      <c r="L14" s="174">
        <f>IFERROR(VLOOKUP(A14,[1]Base!B:L,6,FALSE),"")</f>
        <v>0.25</v>
      </c>
      <c r="M14" s="177"/>
      <c r="N14" s="169"/>
      <c r="O14" s="139" t="s">
        <v>16592</v>
      </c>
      <c r="P14" s="139">
        <f>IFERROR(M14*VLOOKUP(A14,Base!B:K,10,FALSE),"")</f>
        <v>0</v>
      </c>
    </row>
    <row r="15" spans="1:17" s="139" customFormat="1" ht="81.75" customHeight="1">
      <c r="A15" s="139" t="str">
        <f t="shared" si="0"/>
        <v>02CD14_6</v>
      </c>
      <c r="B15" s="141" t="str">
        <f>IFERROR(VLOOKUP(A15,Base!B:E,3,FALSE),"")</f>
        <v>E185</v>
      </c>
      <c r="C15" s="211" t="str">
        <f>IFERROR(VLOOKUP(A15,Base!B:E,4,FALSE),"")</f>
        <v>GOBIERNO Y ATENCION CIUDADANA</v>
      </c>
      <c r="D15" s="211"/>
      <c r="E15" s="213" t="str">
        <f>IFERROR(VLOOKUP(A15,Base!B:F,5,FALSE),"")</f>
        <v>Atender las solicitudes de Información Pública y solventacion de requerimientos a través de los INFOMEX</v>
      </c>
      <c r="F15" s="213"/>
      <c r="G15" s="213"/>
      <c r="H15" s="191" t="s">
        <v>20799</v>
      </c>
      <c r="I15" s="166" t="s">
        <v>20800</v>
      </c>
      <c r="J15" s="198"/>
      <c r="K15" s="176"/>
      <c r="L15" s="174">
        <f>IFERROR(VLOOKUP(A15,[1]Base!B:L,6,FALSE),"")</f>
        <v>0.25</v>
      </c>
      <c r="M15" s="177"/>
      <c r="N15" s="169"/>
      <c r="O15" s="139" t="s">
        <v>16593</v>
      </c>
      <c r="P15" s="139">
        <f>IFERROR(M15*VLOOKUP(A15,Base!B:K,10,FALSE),"")</f>
        <v>0</v>
      </c>
    </row>
    <row r="16" spans="1:17" s="139" customFormat="1" ht="144" customHeight="1">
      <c r="A16" s="139" t="str">
        <f t="shared" si="0"/>
        <v>02CD14_7</v>
      </c>
      <c r="B16" s="141" t="str">
        <f>IFERROR(VLOOKUP(A16,Base!B:E,3,FALSE),"")</f>
        <v>E185</v>
      </c>
      <c r="C16" s="211" t="str">
        <f>IFERROR(VLOOKUP(A16,Base!B:E,4,FALSE),"")</f>
        <v>GOBIERNO Y ATENCION CIUDADANA</v>
      </c>
      <c r="D16" s="211"/>
      <c r="E16" s="213" t="str">
        <f>IFERROR(VLOOKUP(A16,Base!B:F,5,FALSE),"")</f>
        <v>Atención de requerimientos de información por parte de los órganos de fiscalización.</v>
      </c>
      <c r="F16" s="213"/>
      <c r="G16" s="213"/>
      <c r="H16" s="190" t="s">
        <v>20801</v>
      </c>
      <c r="I16" s="166" t="s">
        <v>20802</v>
      </c>
      <c r="J16" s="199"/>
      <c r="K16" s="176"/>
      <c r="L16" s="174">
        <f>IFERROR(VLOOKUP(A16,[1]Base!B:L,6,FALSE),"")</f>
        <v>0.25</v>
      </c>
      <c r="M16" s="177"/>
      <c r="N16" s="169"/>
      <c r="O16" s="139" t="s">
        <v>16594</v>
      </c>
      <c r="P16" s="139">
        <f>IFERROR(M16*VLOOKUP(A16,Base!B:K,10,FALSE),"")</f>
        <v>0</v>
      </c>
    </row>
    <row r="17" spans="1:16" s="139" customFormat="1" ht="406.5" customHeight="1">
      <c r="A17" s="139" t="str">
        <f t="shared" si="0"/>
        <v>02CD14_8</v>
      </c>
      <c r="B17" s="141" t="str">
        <f>IFERROR(VLOOKUP(A17,Base!B:E,3,FALSE),"")</f>
        <v>E185</v>
      </c>
      <c r="C17" s="211" t="str">
        <f>IFERROR(VLOOKUP(A17,Base!B:E,4,FALSE),"")</f>
        <v>GOBIERNO Y ATENCION CIUDADANA</v>
      </c>
      <c r="D17" s="211"/>
      <c r="E17" s="213" t="str">
        <f>IFERROR(VLOOKUP(A17,Base!B:F,5,FALSE),"")</f>
        <v>Difusión de las actividades que se realizan en la Alcaldía Tlalpan.</v>
      </c>
      <c r="F17" s="213"/>
      <c r="G17" s="213"/>
      <c r="H17" s="201" t="s">
        <v>20850</v>
      </c>
      <c r="I17" s="210" t="s">
        <v>20856</v>
      </c>
      <c r="J17" s="203">
        <v>699928</v>
      </c>
      <c r="K17" s="202">
        <v>349964</v>
      </c>
      <c r="L17" s="174">
        <v>0.5</v>
      </c>
      <c r="M17" s="177">
        <v>0.57379999999999998</v>
      </c>
      <c r="N17" s="169" t="s">
        <v>20855</v>
      </c>
      <c r="O17" s="139" t="s">
        <v>16595</v>
      </c>
      <c r="P17" s="139">
        <f>IFERROR(M17*VLOOKUP(A17,Base!B:K,10,FALSE),"")</f>
        <v>6.3117999999999994E-2</v>
      </c>
    </row>
    <row r="18" spans="1:16" s="139" customFormat="1" ht="138.75" customHeight="1">
      <c r="A18" s="139" t="str">
        <f t="shared" si="0"/>
        <v>02CD14_9</v>
      </c>
      <c r="B18" s="141" t="str">
        <f>IFERROR(VLOOKUP(A18,Base!B:E,3,FALSE),"")</f>
        <v>E185</v>
      </c>
      <c r="C18" s="211" t="str">
        <f>IFERROR(VLOOKUP(A18,Base!B:E,4,FALSE),"")</f>
        <v>GOBIERNO Y ATENCION CIUDADANA</v>
      </c>
      <c r="D18" s="211"/>
      <c r="E18" s="213" t="str">
        <f>IFERROR(VLOOKUP(A18,Base!B:F,5,FALSE),"")</f>
        <v>Implementar el Modelo Integral de Atención Ciudadana y asegurar su cumplimiento y funcionamiento y Establecer mecanismos de evaluación que contemplen aspectos de satisfacción ciudadana como encuestas, reuniones o análisis estadístico.</v>
      </c>
      <c r="F18" s="213"/>
      <c r="G18" s="213"/>
      <c r="H18" s="191" t="s">
        <v>20803</v>
      </c>
      <c r="I18" s="166" t="s">
        <v>20804</v>
      </c>
      <c r="J18" s="198"/>
      <c r="K18" s="176"/>
      <c r="L18" s="174">
        <f>IFERROR(VLOOKUP(A18,Base!B:L,6,FALSE),"")</f>
        <v>0.25</v>
      </c>
      <c r="M18" s="175"/>
      <c r="N18" s="169"/>
      <c r="O18" s="139" t="s">
        <v>16596</v>
      </c>
      <c r="P18" s="139">
        <f>IFERROR(M18*VLOOKUP(A18,Base!B:K,10,FALSE),"")</f>
        <v>0</v>
      </c>
    </row>
    <row r="19" spans="1:16" s="139" customFormat="1" ht="102" customHeight="1">
      <c r="A19" s="139" t="str">
        <f t="shared" si="0"/>
        <v>02CD14_10</v>
      </c>
      <c r="B19" s="141" t="str">
        <f>IFERROR(VLOOKUP(A19,Base!B:E,3,FALSE),"")</f>
        <v>E186</v>
      </c>
      <c r="C19" s="211" t="str">
        <f>IFERROR(VLOOKUP(A19,Base!B:E,4,FALSE),"")</f>
        <v>SEGURIDAD EN ALCALDIAS</v>
      </c>
      <c r="D19" s="211"/>
      <c r="E19" s="213" t="str">
        <f>IFERROR(VLOOKUP(A19,Base!B:F,5,FALSE),"")</f>
        <v>Operativos de Seguridad en las colonias, barrios y pueblos de la Alcaldía.</v>
      </c>
      <c r="F19" s="213"/>
      <c r="G19" s="213"/>
      <c r="H19" s="192" t="s">
        <v>20805</v>
      </c>
      <c r="I19" s="166" t="s">
        <v>20806</v>
      </c>
      <c r="J19" s="196"/>
      <c r="K19" s="176"/>
      <c r="L19" s="174">
        <f>IFERROR(VLOOKUP(A19,Base!B:L,6,FALSE),"")</f>
        <v>0.25</v>
      </c>
      <c r="M19" s="175"/>
      <c r="N19" s="169"/>
      <c r="O19" s="139" t="s">
        <v>16597</v>
      </c>
      <c r="P19" s="139">
        <f>IFERROR(M19*VLOOKUP(A19,Base!B:K,10,FALSE),"")</f>
        <v>0</v>
      </c>
    </row>
    <row r="20" spans="1:16" s="139" customFormat="1" ht="81.75" customHeight="1">
      <c r="A20" s="139" t="str">
        <f t="shared" si="0"/>
        <v>02CD14_11</v>
      </c>
      <c r="B20" s="141" t="str">
        <f>IFERROR(VLOOKUP(A20,Base!B:E,3,FALSE),"")</f>
        <v>E186</v>
      </c>
      <c r="C20" s="211" t="str">
        <f>IFERROR(VLOOKUP(A20,Base!B:E,4,FALSE),"")</f>
        <v>SEGURIDAD EN ALCALDIAS</v>
      </c>
      <c r="D20" s="211"/>
      <c r="E20" s="213" t="str">
        <f>IFERROR(VLOOKUP(A20,Base!B:F,5,FALSE),"")</f>
        <v>Remisión y acompañamiento institucional ante el juzgado cívico y la fiscalía.</v>
      </c>
      <c r="F20" s="213"/>
      <c r="G20" s="213"/>
      <c r="H20" s="192" t="s">
        <v>20807</v>
      </c>
      <c r="I20" s="166" t="s">
        <v>20808</v>
      </c>
      <c r="J20" s="196"/>
      <c r="K20" s="176"/>
      <c r="L20" s="174">
        <f>IFERROR(VLOOKUP(A20,Base!B:L,6,FALSE),"")</f>
        <v>0.25</v>
      </c>
      <c r="M20" s="175"/>
      <c r="N20" s="169"/>
      <c r="O20" s="139" t="s">
        <v>16598</v>
      </c>
      <c r="P20" s="139">
        <f>IFERROR(M20*VLOOKUP(A20,Base!B:K,10,FALSE),"")</f>
        <v>0</v>
      </c>
    </row>
    <row r="21" spans="1:16" s="139" customFormat="1" ht="105.75" customHeight="1">
      <c r="A21" s="139" t="str">
        <f t="shared" si="0"/>
        <v>02CD14_12</v>
      </c>
      <c r="B21" s="141" t="str">
        <f>IFERROR(VLOOKUP(A21,Base!B:E,3,FALSE),"")</f>
        <v>E186</v>
      </c>
      <c r="C21" s="211" t="str">
        <f>IFERROR(VLOOKUP(A21,Base!B:E,4,FALSE),"")</f>
        <v>SEGURIDAD EN ALCALDIAS</v>
      </c>
      <c r="D21" s="211"/>
      <c r="E21" s="213" t="str">
        <f>IFERROR(VLOOKUP(A21,Base!B:F,5,FALSE),"")</f>
        <v>Estrategias operativas atención integral para apoyo a los habitantes de las colonias con mayor índice delictivo.</v>
      </c>
      <c r="F21" s="213"/>
      <c r="G21" s="213"/>
      <c r="H21" s="192" t="s">
        <v>20848</v>
      </c>
      <c r="I21" s="166" t="s">
        <v>20809</v>
      </c>
      <c r="J21" s="196"/>
      <c r="K21" s="176"/>
      <c r="L21" s="174">
        <f>IFERROR(VLOOKUP(A21,Base!B:L,6,FALSE),"")</f>
        <v>0.25</v>
      </c>
      <c r="M21" s="175"/>
      <c r="N21" s="169"/>
      <c r="O21" s="139" t="s">
        <v>16599</v>
      </c>
      <c r="P21" s="139">
        <f>IFERROR(M21*VLOOKUP(A21,Base!B:K,10,FALSE),"")</f>
        <v>0</v>
      </c>
    </row>
    <row r="22" spans="1:16" s="139" customFormat="1" ht="79.5" customHeight="1">
      <c r="A22" s="139" t="str">
        <f t="shared" si="0"/>
        <v>02CD14_13</v>
      </c>
      <c r="B22" s="141" t="str">
        <f>IFERROR(VLOOKUP(A22,Base!B:E,3,FALSE),"")</f>
        <v>E186</v>
      </c>
      <c r="C22" s="211" t="str">
        <f>IFERROR(VLOOKUP(A22,Base!B:E,4,FALSE),"")</f>
        <v>SEGURIDAD EN ALCALDIAS</v>
      </c>
      <c r="D22" s="211"/>
      <c r="E22" s="213" t="str">
        <f>IFERROR(VLOOKUP(A22,Base!B:F,5,FALSE),"")</f>
        <v>Talleres en materia de prevención de la violencia y cultura de la denuncia.</v>
      </c>
      <c r="F22" s="213"/>
      <c r="G22" s="213"/>
      <c r="H22" s="192" t="s">
        <v>20811</v>
      </c>
      <c r="I22" s="166" t="s">
        <v>20810</v>
      </c>
      <c r="J22" s="196"/>
      <c r="K22" s="176"/>
      <c r="L22" s="174">
        <f>IFERROR(VLOOKUP(A22,Base!B:L,6,FALSE),"")</f>
        <v>0.25</v>
      </c>
      <c r="M22" s="175"/>
      <c r="N22" s="168"/>
      <c r="O22" s="139" t="s">
        <v>16600</v>
      </c>
      <c r="P22" s="139">
        <f>IFERROR(M22*VLOOKUP(A22,Base!B:K,10,FALSE),"")</f>
        <v>0</v>
      </c>
    </row>
    <row r="23" spans="1:16" s="139" customFormat="1" ht="189.75" customHeight="1">
      <c r="A23" s="139" t="str">
        <f t="shared" si="0"/>
        <v>02CD14_14</v>
      </c>
      <c r="B23" s="141" t="str">
        <f>IFERROR(VLOOKUP(A23,Base!B:E,3,FALSE),"")</f>
        <v>E187</v>
      </c>
      <c r="C23" s="211" t="str">
        <f>IFERROR(VLOOKUP(A23,Base!B:E,4,FALSE),"")</f>
        <v>SERVICIOS PUBLICOS</v>
      </c>
      <c r="D23" s="211"/>
      <c r="E23" s="213" t="str">
        <f>IFERROR(VLOOKUP(A23,Base!B:F,5,FALSE),"")</f>
        <v>Recolección domiciliaria de residuos orgánicos, inorgánicos e industriales</v>
      </c>
      <c r="F23" s="213"/>
      <c r="G23" s="213"/>
      <c r="H23" s="193" t="s">
        <v>20812</v>
      </c>
      <c r="I23" s="166" t="s">
        <v>20813</v>
      </c>
      <c r="J23" s="200"/>
      <c r="K23" s="176"/>
      <c r="L23" s="174">
        <f>IFERROR(VLOOKUP(A23,Base!B:L,6,FALSE),"")</f>
        <v>0.25</v>
      </c>
      <c r="M23" s="175"/>
      <c r="N23" s="168"/>
      <c r="O23" s="139" t="s">
        <v>16601</v>
      </c>
      <c r="P23" s="139">
        <f>IFERROR(M23*VLOOKUP(A23,Base!B:K,10,FALSE),"")</f>
        <v>0</v>
      </c>
    </row>
    <row r="24" spans="1:16" s="139" customFormat="1" ht="128.25" customHeight="1">
      <c r="A24" s="139" t="str">
        <f t="shared" si="0"/>
        <v>02CD14_15</v>
      </c>
      <c r="B24" s="141" t="str">
        <f>IFERROR(VLOOKUP(A24,Base!B:E,3,FALSE),"")</f>
        <v>E187</v>
      </c>
      <c r="C24" s="211" t="str">
        <f>IFERROR(VLOOKUP(A24,Base!B:E,4,FALSE),"")</f>
        <v>SERVICIOS PUBLICOS</v>
      </c>
      <c r="D24" s="211"/>
      <c r="E24" s="213" t="str">
        <f>IFERROR(VLOOKUP(A24,Base!B:F,5,FALSE),"")</f>
        <v>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v>
      </c>
      <c r="F24" s="213"/>
      <c r="G24" s="213"/>
      <c r="H24" s="193" t="s">
        <v>20814</v>
      </c>
      <c r="I24" s="166" t="s">
        <v>20815</v>
      </c>
      <c r="J24" s="200"/>
      <c r="K24" s="176"/>
      <c r="L24" s="174">
        <f>IFERROR(VLOOKUP(A24,Base!B:L,6,FALSE),"")</f>
        <v>0.25</v>
      </c>
      <c r="M24" s="175"/>
      <c r="N24" s="169"/>
      <c r="O24" s="139" t="s">
        <v>16602</v>
      </c>
      <c r="P24" s="139">
        <f>IFERROR(M24*VLOOKUP(A24,Base!B:K,10,FALSE),"")</f>
        <v>0</v>
      </c>
    </row>
    <row r="25" spans="1:16" s="139" customFormat="1" ht="158.25" customHeight="1">
      <c r="A25" s="139" t="str">
        <f t="shared" si="0"/>
        <v>02CD14_16</v>
      </c>
      <c r="B25" s="141" t="str">
        <f>IFERROR(VLOOKUP(A25,Base!B:E,3,FALSE),"")</f>
        <v>E187</v>
      </c>
      <c r="C25" s="211" t="str">
        <f>IFERROR(VLOOKUP(A25,Base!B:E,4,FALSE),"")</f>
        <v>SERVICIOS PUBLICOS</v>
      </c>
      <c r="D25" s="211"/>
      <c r="E25" s="213" t="str">
        <f>IFERROR(VLOOKUP(A25,Base!B:F,5,FALSE),"")</f>
        <v>Actividades de mejoramiento en la movilidad y el ordenamiento urbano en intervenciones, con la aplicación de pintura para balizamiento, realización de señalamientos y adecuaciones geométricas, a efecto de mejorar la vialidad y seguridad de las personas.</v>
      </c>
      <c r="F25" s="213"/>
      <c r="G25" s="213"/>
      <c r="H25" s="193" t="s">
        <v>20816</v>
      </c>
      <c r="I25" s="166" t="s">
        <v>20817</v>
      </c>
      <c r="J25" s="200"/>
      <c r="K25" s="176"/>
      <c r="L25" s="174">
        <f>IFERROR(VLOOKUP(A25,Base!B:L,6,FALSE),"")</f>
        <v>0.25</v>
      </c>
      <c r="M25" s="175"/>
      <c r="N25" s="168"/>
      <c r="O25" s="139" t="s">
        <v>16603</v>
      </c>
      <c r="P25" s="139">
        <f>IFERROR(M25*VLOOKUP(A25,Base!B:K,10,FALSE),"")</f>
        <v>0</v>
      </c>
    </row>
    <row r="26" spans="1:16" s="139" customFormat="1" ht="234.75" customHeight="1">
      <c r="A26" s="139" t="str">
        <f t="shared" si="0"/>
        <v>02CD14_17</v>
      </c>
      <c r="B26" s="141" t="str">
        <f>IFERROR(VLOOKUP(A26,Base!B:E,3,FALSE),"")</f>
        <v>E187</v>
      </c>
      <c r="C26" s="211" t="str">
        <f>IFERROR(VLOOKUP(A26,Base!B:E,4,FALSE),"")</f>
        <v>SERVICIOS PUBLICOS</v>
      </c>
      <c r="D26" s="211"/>
      <c r="E26" s="213" t="str">
        <f>IFERROR(VLOOKUP(A26,Base!B:F,5,FALSE),"")</f>
        <v>Mantenimiento de áreas verdes en parques, jardines, camellones, plazas y espacios públicos, conservándolos limpios y seguros con actividades de poda de árboles, poda de pasto, riego de áreas verdes, barrido de áreas verdes, retiro de hierba y maleza.</v>
      </c>
      <c r="F26" s="213"/>
      <c r="G26" s="213"/>
      <c r="H26" s="193" t="s">
        <v>20818</v>
      </c>
      <c r="I26" s="166" t="s">
        <v>20819</v>
      </c>
      <c r="J26" s="200"/>
      <c r="K26" s="176"/>
      <c r="L26" s="174">
        <f>IFERROR(VLOOKUP(A26,Base!B:L,6,FALSE),"")</f>
        <v>0.25</v>
      </c>
      <c r="M26" s="175"/>
      <c r="N26" s="168"/>
      <c r="O26" s="139" t="s">
        <v>16604</v>
      </c>
      <c r="P26" s="139">
        <f>IFERROR(M26*VLOOKUP(A26,Base!B:K,10,FALSE),"")</f>
        <v>0</v>
      </c>
    </row>
    <row r="27" spans="1:16" s="139" customFormat="1" ht="179.25" customHeight="1">
      <c r="A27" s="139" t="str">
        <f t="shared" si="0"/>
        <v>02CD14_18</v>
      </c>
      <c r="B27" s="141" t="str">
        <f>IFERROR(VLOOKUP(A27,Base!B:E,3,FALSE),"")</f>
        <v>E187</v>
      </c>
      <c r="C27" s="211" t="str">
        <f>IFERROR(VLOOKUP(A27,Base!B:E,4,FALSE),"")</f>
        <v>SERVICIOS PUBLICOS</v>
      </c>
      <c r="D27" s="211"/>
      <c r="E27" s="213" t="str">
        <f>IFERROR(VLOOKUP(A27,Base!B:F,5,FALSE),"")</f>
        <v>Mantenimiento y conservación del mobiliario urbano en espacios públicos como: kioscos, fuentes ornamentales, bustos, monumentos, bajo puentes, etc. con trabajos de eliminación y borrado de grafiti con la aplicación de pintura en muros y bardas, colocación de malla ciclónica, etc.</v>
      </c>
      <c r="F27" s="213"/>
      <c r="G27" s="213"/>
      <c r="H27" s="194" t="s">
        <v>20820</v>
      </c>
      <c r="I27" s="165" t="s">
        <v>20821</v>
      </c>
      <c r="J27" s="200"/>
      <c r="K27" s="176"/>
      <c r="L27" s="174">
        <f>IFERROR(VLOOKUP(A27,Base!B:L,6,FALSE),"")</f>
        <v>0.25</v>
      </c>
      <c r="M27" s="175"/>
      <c r="N27" s="168"/>
      <c r="O27" s="139" t="s">
        <v>16605</v>
      </c>
      <c r="P27" s="139">
        <f>IFERROR(M27*VLOOKUP(A27,Base!B:K,10,FALSE),"")</f>
        <v>0</v>
      </c>
    </row>
    <row r="28" spans="1:16" s="139" customFormat="1" ht="177.75" customHeight="1">
      <c r="A28" s="139" t="str">
        <f t="shared" si="0"/>
        <v>02CD14_19</v>
      </c>
      <c r="B28" s="141" t="str">
        <f>IFERROR(VLOOKUP(A28,Base!B:E,3,FALSE),"")</f>
        <v>E187</v>
      </c>
      <c r="C28" s="211" t="str">
        <f>IFERROR(VLOOKUP(A28,Base!B:E,4,FALSE),"")</f>
        <v>SERVICIOS PUBLICOS</v>
      </c>
      <c r="D28" s="211"/>
      <c r="E28" s="213" t="str">
        <f>IFERROR(VLOOKUP(A28,Base!B:F,5,FALSE),"")</f>
        <v>Otorgar servicios funerarios y dar mantenimiento a panteones.</v>
      </c>
      <c r="F28" s="213"/>
      <c r="G28" s="213"/>
      <c r="H28" s="188" t="s">
        <v>20822</v>
      </c>
      <c r="I28" s="165" t="s">
        <v>20823</v>
      </c>
      <c r="J28" s="196"/>
      <c r="K28" s="176"/>
      <c r="L28" s="174">
        <f>IFERROR(VLOOKUP(A28,Base!B:L,6,FALSE),"")</f>
        <v>0.25</v>
      </c>
      <c r="M28" s="175"/>
      <c r="N28" s="168"/>
      <c r="O28" s="139" t="s">
        <v>16606</v>
      </c>
      <c r="P28" s="139">
        <f>IFERROR(M28*VLOOKUP(A28,Base!B:K,10,FALSE),"")</f>
        <v>0</v>
      </c>
    </row>
    <row r="29" spans="1:16" s="139" customFormat="1" ht="87" hidden="1" customHeight="1">
      <c r="A29" s="139" t="str">
        <f t="shared" si="0"/>
        <v>02CD14_20</v>
      </c>
      <c r="B29" s="141" t="str">
        <f>IFERROR(VLOOKUP(A29,Base!B:E,3,FALSE),"")</f>
        <v>E187</v>
      </c>
      <c r="C29" s="211" t="str">
        <f>IFERROR(VLOOKUP(A29,Base!B:E,4,FALSE),"")</f>
        <v>SERVICIOS PUBLICOS</v>
      </c>
      <c r="D29" s="211"/>
      <c r="E29" s="213" t="str">
        <f>IFERROR(VLOOKUP(A29,Base!B:F,5,FALSE),"")</f>
        <v>Contribuir al derecho de la población a contar con el agua potable en sus viviendas, principalmente en las zonas de marginación.</v>
      </c>
      <c r="F29" s="213"/>
      <c r="G29" s="213"/>
      <c r="H29" s="166" t="s">
        <v>20824</v>
      </c>
      <c r="I29" s="166" t="s">
        <v>20825</v>
      </c>
      <c r="J29" s="167"/>
      <c r="K29" s="176"/>
      <c r="L29" s="174">
        <f>IFERROR(VLOOKUP(A29,Base!B:L,6,FALSE),"")</f>
        <v>0.25</v>
      </c>
      <c r="M29" s="175"/>
      <c r="N29" s="168"/>
      <c r="O29" s="139" t="s">
        <v>16607</v>
      </c>
      <c r="P29" s="139">
        <f>IFERROR(M29*VLOOKUP(A29,Base!B:K,10,FALSE),"")</f>
        <v>0</v>
      </c>
    </row>
    <row r="30" spans="1:16" s="139" customFormat="1" ht="116.25" hidden="1" customHeight="1">
      <c r="A30" s="139" t="str">
        <f t="shared" si="0"/>
        <v>02CD14_21</v>
      </c>
      <c r="B30" s="141" t="str">
        <f>IFERROR(VLOOKUP(A30,Base!B:E,3,FALSE),"")</f>
        <v>E187</v>
      </c>
      <c r="C30" s="211" t="str">
        <f>IFERROR(VLOOKUP(A30,Base!B:E,4,FALSE),"")</f>
        <v>SERVICIOS PUBLICOS</v>
      </c>
      <c r="D30" s="211"/>
      <c r="E30" s="213" t="str">
        <f>IFERROR(VLOOKUP(A30,Base!B:F,5,FALSE),"")</f>
        <v>Difusión de información sobre el cuidado del medio ambiente, el desarrollo sustentable, el cambio climático, los efectos de la contaminación y conservación de la biodiversidad entre la población tlalpense.</v>
      </c>
      <c r="F30" s="213"/>
      <c r="G30" s="213"/>
      <c r="H30" s="166" t="s">
        <v>20827</v>
      </c>
      <c r="I30" s="166" t="s">
        <v>20826</v>
      </c>
      <c r="J30" s="167"/>
      <c r="K30" s="176"/>
      <c r="L30" s="174">
        <f>IFERROR(VLOOKUP(A30,Base!B:L,6,FALSE),"")</f>
        <v>0.25</v>
      </c>
      <c r="M30" s="175"/>
      <c r="N30" s="168"/>
      <c r="O30" s="139" t="s">
        <v>16608</v>
      </c>
      <c r="P30" s="139">
        <f>IFERROR(M30*VLOOKUP(A30,Base!B:K,10,FALSE),"")</f>
        <v>0</v>
      </c>
    </row>
    <row r="31" spans="1:16" s="139" customFormat="1" ht="97.5" hidden="1" customHeight="1">
      <c r="A31" s="139" t="str">
        <f t="shared" si="0"/>
        <v>02CD14_22</v>
      </c>
      <c r="B31" s="141" t="str">
        <f>IFERROR(VLOOKUP(A31,Base!B:E,3,FALSE),"")</f>
        <v>E187</v>
      </c>
      <c r="C31" s="211" t="str">
        <f>IFERROR(VLOOKUP(A31,Base!B:E,4,FALSE),"")</f>
        <v>SERVICIOS PUBLICOS</v>
      </c>
      <c r="D31" s="211"/>
      <c r="E31" s="213" t="str">
        <f>IFERROR(VLOOKUP(A31,Base!B:F,5,FALSE),"")</f>
        <v>Capacitación a inspectores, dictaminadores, funcionarios y personal de la alcaldía, en temas ambientales.</v>
      </c>
      <c r="F31" s="213"/>
      <c r="G31" s="213"/>
      <c r="H31" s="170" t="s">
        <v>20828</v>
      </c>
      <c r="I31" s="184" t="s">
        <v>20829</v>
      </c>
      <c r="J31" s="185"/>
      <c r="K31" s="176"/>
      <c r="L31" s="174">
        <f>IFERROR(VLOOKUP(A31,Base!B:L,6,FALSE),"")</f>
        <v>0.25</v>
      </c>
      <c r="M31" s="175"/>
      <c r="N31" s="168"/>
      <c r="O31" s="139" t="s">
        <v>16609</v>
      </c>
      <c r="P31" s="139">
        <f>IFERROR(M31*VLOOKUP(A31,Base!B:K,10,FALSE),"")</f>
        <v>0</v>
      </c>
    </row>
    <row r="32" spans="1:16" s="139" customFormat="1" ht="78" hidden="1" customHeight="1">
      <c r="A32" s="139" t="str">
        <f t="shared" si="0"/>
        <v>02CD14_23</v>
      </c>
      <c r="B32" s="141" t="str">
        <f>IFERROR(VLOOKUP(A32,Base!B:E,3,FALSE),"")</f>
        <v>E187</v>
      </c>
      <c r="C32" s="211" t="str">
        <f>IFERROR(VLOOKUP(A32,Base!B:E,4,FALSE),"")</f>
        <v>SERVICIOS PUBLICOS</v>
      </c>
      <c r="D32" s="211"/>
      <c r="E32" s="213" t="str">
        <f>IFERROR(VLOOKUP(A32,Base!B:F,5,FALSE),"")</f>
        <v>Contribución a la protección, preservación y conservación de los recursos naturales,</v>
      </c>
      <c r="F32" s="213"/>
      <c r="G32" s="213"/>
      <c r="H32" s="183" t="s">
        <v>20781</v>
      </c>
      <c r="I32" s="182"/>
      <c r="J32" s="179"/>
      <c r="K32" s="171"/>
      <c r="L32" s="174">
        <f>IFERROR(VLOOKUP(A32,Base!B:L,6,FALSE),"")</f>
        <v>0.25</v>
      </c>
      <c r="M32" s="175"/>
      <c r="N32" s="168"/>
      <c r="O32" s="139" t="s">
        <v>16610</v>
      </c>
      <c r="P32" s="139">
        <f>IFERROR(M32*VLOOKUP(A32,Base!B:K,10,FALSE),"")</f>
        <v>0</v>
      </c>
    </row>
    <row r="33" spans="1:16" s="130" customFormat="1" ht="140.25" hidden="1" customHeight="1">
      <c r="A33" s="130" t="str">
        <f t="shared" si="0"/>
        <v>02CD14_25</v>
      </c>
      <c r="B33" s="132" t="str">
        <f>IFERROR(VLOOKUP(A33,Base!B:E,3,FALSE),"")</f>
        <v>E188</v>
      </c>
      <c r="C33" s="213" t="str">
        <f>IFERROR(VLOOKUP(A33,Base!B:E,4,FALSE),"")</f>
        <v>EDUCACION, CULTURA, DEPORTE Y RECREACION</v>
      </c>
      <c r="D33" s="213"/>
      <c r="E33" s="213" t="str">
        <f>IFERROR(VLOOKUP(A33,Base!B:F,5,FALSE),"")</f>
        <v>Implementar actividades culturales</v>
      </c>
      <c r="F33" s="213"/>
      <c r="G33" s="213"/>
      <c r="H33" s="186" t="s">
        <v>20830</v>
      </c>
      <c r="I33" s="186" t="s">
        <v>20831</v>
      </c>
      <c r="J33" s="131"/>
      <c r="K33" s="161"/>
      <c r="L33" s="133">
        <f>IFERROR(VLOOKUP(A33,Base!B:L,6,FALSE),"")</f>
        <v>0.25</v>
      </c>
      <c r="M33" s="134"/>
      <c r="N33" s="131"/>
      <c r="O33" s="130" t="s">
        <v>16611</v>
      </c>
      <c r="P33" s="130">
        <f>IFERROR(M33*VLOOKUP(A33,Base!B:K,10,FALSE),"")</f>
        <v>0</v>
      </c>
    </row>
    <row r="34" spans="1:16" s="130" customFormat="1" ht="96" hidden="1" customHeight="1">
      <c r="A34" s="130" t="str">
        <f t="shared" si="0"/>
        <v>02CD14_26</v>
      </c>
      <c r="B34" s="132" t="str">
        <f>IFERROR(VLOOKUP(A34,Base!B:E,3,FALSE),"")</f>
        <v>E188</v>
      </c>
      <c r="C34" s="213" t="str">
        <f>IFERROR(VLOOKUP(A34,Base!B:E,4,FALSE),"")</f>
        <v>EDUCACION, CULTURA, DEPORTE Y RECREACION</v>
      </c>
      <c r="D34" s="213"/>
      <c r="E34" s="213" t="str">
        <f>IFERROR(VLOOKUP(A34,Base!B:F,5,FALSE),"")</f>
        <v>Impartir de clases deportivas en Módulos y Centros Deportivos a través de las Escuelas Técnico Deportivas.</v>
      </c>
      <c r="F34" s="213"/>
      <c r="G34" s="213"/>
      <c r="H34" s="187" t="s">
        <v>20782</v>
      </c>
      <c r="I34" s="187"/>
      <c r="J34" s="131"/>
      <c r="K34" s="161"/>
      <c r="L34" s="133">
        <f>IFERROR(VLOOKUP(A34,Base!B:L,6,FALSE),"")</f>
        <v>0.25</v>
      </c>
      <c r="M34" s="134"/>
      <c r="N34" s="131"/>
      <c r="O34" s="130" t="s">
        <v>16612</v>
      </c>
      <c r="P34" s="130">
        <f>IFERROR(M34*VLOOKUP(A34,Base!B:K,10,FALSE),"")</f>
        <v>0</v>
      </c>
    </row>
    <row r="35" spans="1:16" s="130" customFormat="1" ht="146.25" hidden="1" customHeight="1">
      <c r="A35" s="130" t="str">
        <f t="shared" si="0"/>
        <v>02CD14_27</v>
      </c>
      <c r="B35" s="132" t="str">
        <f>IFERROR(VLOOKUP(A35,Base!B:E,3,FALSE),"")</f>
        <v>E188</v>
      </c>
      <c r="C35" s="213" t="str">
        <f>IFERROR(VLOOKUP(A35,Base!B:E,4,FALSE),"")</f>
        <v>EDUCACION, CULTURA, DEPORTE Y RECREACION</v>
      </c>
      <c r="D35" s="213"/>
      <c r="E35" s="213" t="str">
        <f>IFERROR(VLOOKUP(A35,Base!B:F,5,FALSE),"")</f>
        <v>Fomentar la cultura física y promoción deportiva organizando eventos deportivos gratuitos.</v>
      </c>
      <c r="F35" s="213"/>
      <c r="G35" s="213"/>
      <c r="H35" s="186" t="s">
        <v>20832</v>
      </c>
      <c r="I35" s="186" t="s">
        <v>20833</v>
      </c>
      <c r="J35" s="131"/>
      <c r="K35" s="161"/>
      <c r="L35" s="133">
        <f>IFERROR(VLOOKUP(A35,Base!B:L,6,FALSE),"")</f>
        <v>0.25</v>
      </c>
      <c r="M35" s="134"/>
      <c r="N35" s="131"/>
      <c r="O35" s="130" t="s">
        <v>16613</v>
      </c>
      <c r="P35" s="130">
        <f>IFERROR(M35*VLOOKUP(A35,Base!B:K,10,FALSE),"")</f>
        <v>0</v>
      </c>
    </row>
    <row r="36" spans="1:16" s="130" customFormat="1" ht="114.75" hidden="1" customHeight="1">
      <c r="A36" s="130" t="str">
        <f t="shared" si="0"/>
        <v>02CD14_28</v>
      </c>
      <c r="B36" s="132" t="str">
        <f>IFERROR(VLOOKUP(A36,Base!B:E,3,FALSE),"")</f>
        <v>E188</v>
      </c>
      <c r="C36" s="213" t="str">
        <f>IFERROR(VLOOKUP(A36,Base!B:E,4,FALSE),"")</f>
        <v>EDUCACION, CULTURA, DEPORTE Y RECREACION</v>
      </c>
      <c r="D36" s="213"/>
      <c r="E36" s="213" t="str">
        <f>IFERROR(VLOOKUP(A36,Base!B:F,5,FALSE),"")</f>
        <v>Realizar actividades de mantenimiento menor a Centros y Módulos Deportivos a cargo de la Alcaldía Tlalpan</v>
      </c>
      <c r="F36" s="213"/>
      <c r="G36" s="213"/>
      <c r="H36" s="186" t="s">
        <v>20834</v>
      </c>
      <c r="I36" s="186" t="s">
        <v>20835</v>
      </c>
      <c r="J36" s="131"/>
      <c r="K36" s="161"/>
      <c r="L36" s="133">
        <f>IFERROR(VLOOKUP(A36,Base!B:L,6,FALSE),"")</f>
        <v>0.25</v>
      </c>
      <c r="M36" s="134"/>
      <c r="N36" s="131"/>
      <c r="O36" s="130" t="s">
        <v>16614</v>
      </c>
      <c r="P36" s="130">
        <f>IFERROR(M36*VLOOKUP(A36,Base!B:K,10,FALSE),"")</f>
        <v>0</v>
      </c>
    </row>
    <row r="37" spans="1:16" s="130" customFormat="1" ht="96" hidden="1" customHeight="1">
      <c r="A37" s="130" t="str">
        <f t="shared" si="0"/>
        <v>02CD14_29</v>
      </c>
      <c r="B37" s="132" t="str">
        <f>IFERROR(VLOOKUP(A37,Base!B:E,3,FALSE),"")</f>
        <v>E189</v>
      </c>
      <c r="C37" s="213" t="str">
        <f>IFERROR(VLOOKUP(A37,Base!B:E,4,FALSE),"")</f>
        <v>SERVICIOS DE SALUD EN ALCALDIAS</v>
      </c>
      <c r="D37" s="213"/>
      <c r="E37" s="213" t="str">
        <f>IFERROR(VLOOKUP(A37,Base!B:F,5,FALSE),"")</f>
        <v>Otorgar Consultas Medica tales como: Odontológica, Optometrista, Nutricional y Alternativa.</v>
      </c>
      <c r="F37" s="213"/>
      <c r="G37" s="213"/>
      <c r="H37" s="131" t="s">
        <v>20836</v>
      </c>
      <c r="I37" s="131" t="s">
        <v>20837</v>
      </c>
      <c r="J37" s="131"/>
      <c r="K37" s="161"/>
      <c r="L37" s="133">
        <f>IFERROR(VLOOKUP(A37,Base!B:L,6,FALSE),"")</f>
        <v>0.25</v>
      </c>
      <c r="M37" s="134"/>
      <c r="N37" s="131"/>
      <c r="O37" s="130" t="s">
        <v>16615</v>
      </c>
      <c r="P37" s="130">
        <f>IFERROR(M37*VLOOKUP(A37,Base!B:K,10,FALSE),"")</f>
        <v>0</v>
      </c>
    </row>
    <row r="38" spans="1:16" s="130" customFormat="1" ht="59.25" hidden="1" customHeight="1">
      <c r="A38" s="130" t="str">
        <f t="shared" si="0"/>
        <v>02CD14_30</v>
      </c>
      <c r="B38" s="132" t="str">
        <f>IFERROR(VLOOKUP(A38,Base!B:E,3,FALSE),"")</f>
        <v>E189</v>
      </c>
      <c r="C38" s="213" t="str">
        <f>IFERROR(VLOOKUP(A38,Base!B:E,4,FALSE),"")</f>
        <v>SERVICIOS DE SALUD EN ALCALDIAS</v>
      </c>
      <c r="D38" s="213"/>
      <c r="E38" s="213" t="str">
        <f>IFERROR(VLOOKUP(A38,Base!B:F,5,FALSE),"")</f>
        <v>Brindar Servicios de Salud Mental (Atención Psicológica, Talleres de Crianza Positiva y Grupos Focales de Prevención de Adicciones)</v>
      </c>
      <c r="F38" s="213"/>
      <c r="G38" s="213"/>
      <c r="H38" s="187"/>
      <c r="I38" s="187"/>
      <c r="J38" s="131"/>
      <c r="K38" s="161"/>
      <c r="L38" s="133">
        <f>IFERROR(VLOOKUP(A38,Base!B:L,6,FALSE),"")</f>
        <v>0.25</v>
      </c>
      <c r="M38" s="134"/>
      <c r="N38" s="131"/>
      <c r="O38" s="130" t="s">
        <v>16616</v>
      </c>
      <c r="P38" s="130">
        <f>IFERROR(M38*VLOOKUP(A38,Base!B:K,10,FALSE),"")</f>
        <v>0</v>
      </c>
    </row>
    <row r="39" spans="1:16" s="130" customFormat="1" ht="59.25" hidden="1" customHeight="1">
      <c r="A39" s="130" t="str">
        <f t="shared" si="0"/>
        <v>02CD14_31</v>
      </c>
      <c r="B39" s="132" t="str">
        <f>IFERROR(VLOOKUP(A39,Base!B:E,3,FALSE),"")</f>
        <v>E189</v>
      </c>
      <c r="C39" s="213" t="str">
        <f>IFERROR(VLOOKUP(A39,Base!B:E,4,FALSE),"")</f>
        <v>SERVICIOS DE SALUD EN ALCALDIAS</v>
      </c>
      <c r="D39" s="213"/>
      <c r="E39" s="213" t="str">
        <f>IFERROR(VLOOKUP(A39,Base!B:F,5,FALSE),"")</f>
        <v>Proporcionar Servicios de Detecciones: Presión arterial, glicemia capilar, cáncer de mama, cervicouterino, cáncer de próstata y VIH.</v>
      </c>
      <c r="F39" s="213"/>
      <c r="G39" s="213"/>
      <c r="H39" s="187"/>
      <c r="I39" s="187"/>
      <c r="J39" s="131"/>
      <c r="K39" s="161"/>
      <c r="L39" s="133">
        <f>IFERROR(VLOOKUP(A39,Base!B:L,6,FALSE),"")</f>
        <v>0.25</v>
      </c>
      <c r="M39" s="134"/>
      <c r="N39" s="131"/>
      <c r="O39" s="130" t="s">
        <v>16617</v>
      </c>
      <c r="P39" s="130">
        <f>IFERROR(M39*VLOOKUP(A39,Base!B:K,10,FALSE),"")</f>
        <v>0</v>
      </c>
    </row>
    <row r="40" spans="1:16" s="130" customFormat="1" ht="59.25" hidden="1" customHeight="1">
      <c r="A40" s="130" t="str">
        <f t="shared" si="0"/>
        <v>02CD14_32</v>
      </c>
      <c r="B40" s="132" t="str">
        <f>IFERROR(VLOOKUP(A40,Base!B:E,3,FALSE),"")</f>
        <v>E189</v>
      </c>
      <c r="C40" s="213" t="str">
        <f>IFERROR(VLOOKUP(A40,Base!B:E,4,FALSE),"")</f>
        <v>SERVICIOS DE SALUD EN ALCALDIAS</v>
      </c>
      <c r="D40" s="213"/>
      <c r="E40" s="213" t="str">
        <f>IFERROR(VLOOKUP(A40,Base!B:F,5,FALSE),"")</f>
        <v>Brindará Servicios de Salud Preventiva como: Vacunación, Somatometría, Primeros Auxilios, Prevención y Promoción a la Salud.</v>
      </c>
      <c r="F40" s="213"/>
      <c r="G40" s="213"/>
      <c r="H40" s="187"/>
      <c r="I40" s="187"/>
      <c r="J40" s="131"/>
      <c r="K40" s="161"/>
      <c r="L40" s="133">
        <f>IFERROR(VLOOKUP(A40,Base!B:L,6,FALSE),"")</f>
        <v>0.25</v>
      </c>
      <c r="M40" s="134"/>
      <c r="N40" s="131"/>
      <c r="O40" s="130" t="s">
        <v>16618</v>
      </c>
      <c r="P40" s="130">
        <f>IFERROR(M40*VLOOKUP(A40,Base!B:K,10,FALSE),"")</f>
        <v>0</v>
      </c>
    </row>
    <row r="41" spans="1:16" s="130" customFormat="1" ht="59.25" hidden="1" customHeight="1">
      <c r="A41" s="130" t="str">
        <f t="shared" si="0"/>
        <v>02CD14_33</v>
      </c>
      <c r="B41" s="132" t="str">
        <f>IFERROR(VLOOKUP(A41,Base!B:E,3,FALSE),"")</f>
        <v>E189</v>
      </c>
      <c r="C41" s="213" t="str">
        <f>IFERROR(VLOOKUP(A41,Base!B:E,4,FALSE),"")</f>
        <v>SERVICIOS DE SALUD EN ALCALDIAS</v>
      </c>
      <c r="D41" s="213"/>
      <c r="E41" s="213" t="str">
        <f>IFERROR(VLOOKUP(A41,Base!B:F,5,FALSE),"")</f>
        <v>Realizar el seguimiento de atención temprana en el neurodesarrollo a niñas y niños entre 0 y 4 años 6 meses de edad cumplidos, mediante Evaluaciones del Desarrollo Infantil.</v>
      </c>
      <c r="F41" s="213"/>
      <c r="G41" s="213"/>
      <c r="H41" s="187"/>
      <c r="I41" s="187"/>
      <c r="J41" s="131"/>
      <c r="K41" s="161"/>
      <c r="L41" s="133">
        <f>IFERROR(VLOOKUP(A41,Base!B:L,6,FALSE),"")</f>
        <v>0.25</v>
      </c>
      <c r="M41" s="134"/>
      <c r="N41" s="131"/>
      <c r="O41" s="130" t="s">
        <v>16619</v>
      </c>
      <c r="P41" s="130">
        <f>IFERROR(M41*VLOOKUP(A41,Base!B:K,10,FALSE),"")</f>
        <v>0</v>
      </c>
    </row>
    <row r="42" spans="1:16" s="130" customFormat="1" ht="59.25" hidden="1" customHeight="1">
      <c r="A42" s="130" t="str">
        <f t="shared" si="0"/>
        <v>02CD14_34</v>
      </c>
      <c r="B42" s="132" t="str">
        <f>IFERROR(VLOOKUP(A42,Base!B:E,3,FALSE),"")</f>
        <v>E189</v>
      </c>
      <c r="C42" s="213" t="str">
        <f>IFERROR(VLOOKUP(A42,Base!B:E,4,FALSE),"")</f>
        <v>SERVICIOS DE SALUD EN ALCALDIAS</v>
      </c>
      <c r="D42" s="213"/>
      <c r="E42" s="213" t="str">
        <f>IFERROR(VLOOKUP(A42,Base!B:F,5,FALSE),"")</f>
        <v>Realizar servicios de detección, manejo y rehabilitación musculo esquelética</v>
      </c>
      <c r="F42" s="213"/>
      <c r="G42" s="213"/>
      <c r="H42" s="187"/>
      <c r="I42" s="187"/>
      <c r="J42" s="131"/>
      <c r="K42" s="161"/>
      <c r="L42" s="133">
        <f>IFERROR(VLOOKUP(A42,Base!B:L,6,FALSE),"")</f>
        <v>0.25</v>
      </c>
      <c r="M42" s="134"/>
      <c r="N42" s="131"/>
      <c r="O42" s="130" t="s">
        <v>16620</v>
      </c>
      <c r="P42" s="130">
        <f>IFERROR(M42*VLOOKUP(A42,Base!B:K,10,FALSE),"")</f>
        <v>0</v>
      </c>
    </row>
    <row r="43" spans="1:16" s="130" customFormat="1" ht="59.25" hidden="1" customHeight="1">
      <c r="A43" s="130" t="str">
        <f t="shared" si="0"/>
        <v>02CD14_35</v>
      </c>
      <c r="B43" s="132" t="str">
        <f>IFERROR(VLOOKUP(A43,Base!B:E,3,FALSE),"")</f>
        <v>E189</v>
      </c>
      <c r="C43" s="213" t="str">
        <f>IFERROR(VLOOKUP(A43,Base!B:E,4,FALSE),"")</f>
        <v>SERVICIOS DE SALUD EN ALCALDIAS</v>
      </c>
      <c r="D43" s="213"/>
      <c r="E43" s="213" t="str">
        <f>IFERROR(VLOOKUP(A43,Base!B:F,5,FALSE),"")</f>
        <v>Brindar talleres sobre Derechos de las Personas con Discapacidad, lenguaje incluyente, Lengua de Señas Mexicanas y Sistema de lecto-escritura Braille.</v>
      </c>
      <c r="F43" s="213"/>
      <c r="G43" s="213"/>
      <c r="H43" s="187"/>
      <c r="I43" s="187"/>
      <c r="J43" s="131"/>
      <c r="K43" s="161"/>
      <c r="L43" s="133">
        <f>IFERROR(VLOOKUP(A43,Base!B:L,6,FALSE),"")</f>
        <v>0.25</v>
      </c>
      <c r="M43" s="134"/>
      <c r="N43" s="131"/>
      <c r="O43" s="130" t="s">
        <v>16621</v>
      </c>
      <c r="P43" s="130">
        <f>IFERROR(M43*VLOOKUP(A43,Base!B:K,10,FALSE),"")</f>
        <v>0</v>
      </c>
    </row>
    <row r="44" spans="1:16" s="130" customFormat="1" ht="51.75" hidden="1" customHeight="1">
      <c r="A44" s="130" t="str">
        <f t="shared" si="0"/>
        <v>02CD14_36</v>
      </c>
      <c r="B44" s="132" t="str">
        <f>IFERROR(VLOOKUP(A44,Base!B:E,3,FALSE),"")</f>
        <v>E190</v>
      </c>
      <c r="C44" s="213" t="str">
        <f>IFERROR(VLOOKUP(A44,Base!B:E,4,FALSE),"")</f>
        <v>SERVICIOS DE ATENCION ANIMAL</v>
      </c>
      <c r="D44" s="213"/>
      <c r="E44" s="213" t="str">
        <f>IFERROR(VLOOKUP(A44,Base!B:F,5,FALSE),"")</f>
        <v>Contribuir a la salud animal entre los que destacan las cirugías, esterilizaciones y vacunas</v>
      </c>
      <c r="F44" s="213"/>
      <c r="G44" s="213"/>
      <c r="H44" s="187"/>
      <c r="I44" s="187"/>
      <c r="J44" s="131"/>
      <c r="K44" s="161"/>
      <c r="L44" s="133">
        <f>IFERROR(VLOOKUP(A44,Base!B:L,6,FALSE),"")</f>
        <v>0.25</v>
      </c>
      <c r="M44" s="134"/>
      <c r="N44" s="131"/>
      <c r="O44" s="130" t="s">
        <v>16622</v>
      </c>
      <c r="P44" s="130">
        <f>IFERROR(M44*VLOOKUP(A44,Base!B:K,10,FALSE),"")</f>
        <v>0</v>
      </c>
    </row>
    <row r="45" spans="1:16" s="130" customFormat="1" ht="91.5" hidden="1" customHeight="1">
      <c r="A45" s="130" t="str">
        <f t="shared" si="0"/>
        <v>02CD14_37</v>
      </c>
      <c r="B45" s="132" t="str">
        <f>IFERROR(VLOOKUP(A45,Base!B:E,3,FALSE),"")</f>
        <v>E190</v>
      </c>
      <c r="C45" s="213" t="str">
        <f>IFERROR(VLOOKUP(A45,Base!B:E,4,FALSE),"")</f>
        <v>SERVICIOS DE ATENCION ANIMAL</v>
      </c>
      <c r="D45" s="213"/>
      <c r="E45" s="213" t="str">
        <f>IFERROR(VLOOKUP(A45,Base!B:F,5,FALSE),"")</f>
        <v>Proporcionar servicios a animales de compañía como rehabilitaciones, adiestramiento, adopciones, etc.</v>
      </c>
      <c r="F45" s="213"/>
      <c r="G45" s="213"/>
      <c r="H45" s="131" t="s">
        <v>20838</v>
      </c>
      <c r="I45" s="131" t="s">
        <v>20839</v>
      </c>
      <c r="J45" s="131"/>
      <c r="K45" s="161"/>
      <c r="L45" s="133">
        <f>IFERROR(VLOOKUP(A45,Base!B:L,6,FALSE),"")</f>
        <v>0.25</v>
      </c>
      <c r="M45" s="134"/>
      <c r="N45" s="131"/>
      <c r="O45" s="130" t="s">
        <v>16623</v>
      </c>
      <c r="P45" s="130">
        <f>IFERROR(M45*VLOOKUP(A45,Base!B:K,10,FALSE),"")</f>
        <v>0</v>
      </c>
    </row>
    <row r="46" spans="1:16" s="130" customFormat="1" ht="43.5" hidden="1" customHeight="1">
      <c r="A46" s="130" t="str">
        <f t="shared" si="0"/>
        <v>02CD14_38</v>
      </c>
      <c r="B46" s="132" t="str">
        <f>IFERROR(VLOOKUP(A46,Base!B:E,3,FALSE),"")</f>
        <v>E190</v>
      </c>
      <c r="C46" s="213" t="str">
        <f>IFERROR(VLOOKUP(A46,Base!B:E,4,FALSE),"")</f>
        <v>SERVICIOS DE ATENCION ANIMAL</v>
      </c>
      <c r="D46" s="213"/>
      <c r="E46" s="213" t="str">
        <f>IFERROR(VLOOKUP(A46,Base!B:F,5,FALSE),"")</f>
        <v>Recepción de animales donados voluntariamente a razón de lo comprendido en el Artículo 51 de la Ley de Protección a los Animales de la Ciudad de México.</v>
      </c>
      <c r="F46" s="213"/>
      <c r="G46" s="213"/>
      <c r="H46" s="131"/>
      <c r="I46" s="131"/>
      <c r="J46" s="131"/>
      <c r="K46" s="161"/>
      <c r="L46" s="133">
        <f>IFERROR(VLOOKUP(A46,Base!B:L,6,FALSE),"")</f>
        <v>0.25</v>
      </c>
      <c r="M46" s="134"/>
      <c r="N46" s="131"/>
      <c r="O46" s="130" t="s">
        <v>16624</v>
      </c>
      <c r="P46" s="130">
        <f>IFERROR(M46*VLOOKUP(A46,Base!B:K,10,FALSE),"")</f>
        <v>0</v>
      </c>
    </row>
    <row r="47" spans="1:16" s="130" customFormat="1" ht="79.5" hidden="1" customHeight="1">
      <c r="A47" s="130" t="str">
        <f t="shared" si="0"/>
        <v>02CD14_39</v>
      </c>
      <c r="B47" s="132" t="str">
        <f>IFERROR(VLOOKUP(A47,Base!B:E,3,FALSE),"")</f>
        <v>E190</v>
      </c>
      <c r="C47" s="213" t="str">
        <f>IFERROR(VLOOKUP(A47,Base!B:E,4,FALSE),"")</f>
        <v>SERVICIOS DE ATENCION ANIMAL</v>
      </c>
      <c r="D47" s="213"/>
      <c r="E47" s="213" t="str">
        <f>IFERROR(VLOOKUP(A47,Base!B:F,5,FALSE),"")</f>
        <v>Difusión en redes oficiales a través de materiales pedagógicos para dar Atención a personas sobre la tutela responsable de animales de compañía y el respeto por la vida</v>
      </c>
      <c r="F47" s="213"/>
      <c r="G47" s="213"/>
      <c r="H47" s="131" t="s">
        <v>20840</v>
      </c>
      <c r="I47" s="131" t="s">
        <v>20841</v>
      </c>
      <c r="J47" s="131"/>
      <c r="K47" s="161"/>
      <c r="L47" s="133">
        <f>IFERROR(VLOOKUP(A47,Base!B:L,6,FALSE),"")</f>
        <v>0.25</v>
      </c>
      <c r="M47" s="134"/>
      <c r="N47" s="131"/>
      <c r="O47" s="130" t="s">
        <v>16625</v>
      </c>
      <c r="P47" s="130">
        <f>IFERROR(M47*VLOOKUP(A47,Base!B:K,10,FALSE),"")</f>
        <v>0</v>
      </c>
    </row>
    <row r="48" spans="1:16" s="130" customFormat="1" ht="43.5" hidden="1" customHeight="1">
      <c r="A48" s="130" t="str">
        <f t="shared" si="0"/>
        <v>02CD14_40</v>
      </c>
      <c r="B48" s="132" t="str">
        <f>IFERROR(VLOOKUP(A48,Base!B:E,3,FALSE),"")</f>
        <v>E190</v>
      </c>
      <c r="C48" s="213" t="str">
        <f>IFERROR(VLOOKUP(A48,Base!B:E,4,FALSE),"")</f>
        <v>SERVICIOS DE ATENCION ANIMAL</v>
      </c>
      <c r="D48" s="213"/>
      <c r="E48" s="213" t="str">
        <f>IFERROR(VLOOKUP(A48,Base!B:F,5,FALSE),"")</f>
        <v>Realizar desparasitaciones internas de la población canina y felina en las instalaciones de la clínica veterinaria para la prevención de enfermedades transmitidas entre animales y humanos</v>
      </c>
      <c r="F48" s="213"/>
      <c r="G48" s="213"/>
      <c r="H48" s="131" t="s">
        <v>20842</v>
      </c>
      <c r="I48" s="131" t="s">
        <v>20843</v>
      </c>
      <c r="J48" s="131"/>
      <c r="K48" s="161"/>
      <c r="L48" s="133">
        <f>IFERROR(VLOOKUP(A48,Base!B:L,6,FALSE),"")</f>
        <v>0.25</v>
      </c>
      <c r="M48" s="134"/>
      <c r="N48" s="131"/>
      <c r="O48" s="130" t="s">
        <v>16626</v>
      </c>
      <c r="P48" s="130">
        <f>IFERROR(M48*VLOOKUP(A48,Base!B:K,10,FALSE),"")</f>
        <v>0</v>
      </c>
    </row>
    <row r="49" spans="1:16" s="130" customFormat="1" ht="43.5" hidden="1" customHeight="1">
      <c r="A49" s="130" t="str">
        <f t="shared" si="0"/>
        <v>02CD14_41</v>
      </c>
      <c r="B49" s="132" t="str">
        <f>IFERROR(VLOOKUP(A49,Base!B:E,3,FALSE),"")</f>
        <v>E190</v>
      </c>
      <c r="C49" s="213" t="str">
        <f>IFERROR(VLOOKUP(A49,Base!B:E,4,FALSE),"")</f>
        <v>SERVICIOS DE ATENCION ANIMAL</v>
      </c>
      <c r="D49" s="213"/>
      <c r="E49" s="213" t="str">
        <f>IFERROR(VLOOKUP(A49,Base!B:F,5,FALSE),"")</f>
        <v>Brindar asesorías medicas veterinarias en las instalaciones de la clínica veterinaria</v>
      </c>
      <c r="F49" s="213"/>
      <c r="G49" s="213"/>
      <c r="H49" s="187"/>
      <c r="I49" s="187"/>
      <c r="J49" s="131"/>
      <c r="K49" s="161"/>
      <c r="L49" s="133">
        <f>IFERROR(VLOOKUP(A49,Base!B:L,6,FALSE),"")</f>
        <v>0.25</v>
      </c>
      <c r="M49" s="134"/>
      <c r="N49" s="131"/>
      <c r="O49" s="130" t="s">
        <v>16627</v>
      </c>
      <c r="P49" s="130">
        <f>IFERROR(M49*VLOOKUP(A49,Base!B:K,10,FALSE),"")</f>
        <v>0</v>
      </c>
    </row>
    <row r="50" spans="1:16" s="130" customFormat="1" ht="30" hidden="1" customHeight="1">
      <c r="A50" s="130" t="str">
        <f t="shared" si="0"/>
        <v>02CD14_42</v>
      </c>
      <c r="B50" s="132" t="str">
        <f>IFERROR(VLOOKUP(A50,Base!B:E,3,FALSE),"")</f>
        <v>E198</v>
      </c>
      <c r="C50" s="213" t="str">
        <f>IFERROR(VLOOKUP(A50,Base!B:E,4,FALSE),"")</f>
        <v>SERVICIOS DE CUIDADO INFANTIL</v>
      </c>
      <c r="D50" s="213"/>
      <c r="E50" s="213" t="str">
        <f>IFERROR(VLOOKUP(A50,Base!B:F,5,FALSE),"")</f>
        <v>Realizar acciones de 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v>
      </c>
      <c r="F50" s="213"/>
      <c r="G50" s="213"/>
      <c r="H50" s="187"/>
      <c r="I50" s="187"/>
      <c r="J50" s="131"/>
      <c r="K50" s="161"/>
      <c r="L50" s="133">
        <f>IFERROR(VLOOKUP(A50,Base!B:L,6,FALSE),"")</f>
        <v>0.25</v>
      </c>
      <c r="M50" s="134"/>
      <c r="N50" s="131"/>
      <c r="O50" s="130" t="s">
        <v>16628</v>
      </c>
      <c r="P50" s="130">
        <f>IFERROR(M50*VLOOKUP(A50,Base!B:K,10,FALSE),"")</f>
        <v>0</v>
      </c>
    </row>
    <row r="51" spans="1:16" s="130" customFormat="1" ht="30" hidden="1" customHeight="1">
      <c r="A51" s="130" t="str">
        <f t="shared" si="0"/>
        <v>02CD14_43</v>
      </c>
      <c r="B51" s="132" t="str">
        <f>IFERROR(VLOOKUP(A51,Base!B:E,3,FALSE),"")</f>
        <v>E198</v>
      </c>
      <c r="C51" s="213" t="str">
        <f>IFERROR(VLOOKUP(A51,Base!B:E,4,FALSE),"")</f>
        <v>SERVICIOS DE CUIDADO INFANTIL</v>
      </c>
      <c r="D51" s="213"/>
      <c r="E51" s="213" t="str">
        <f>IFERROR(VLOOKUP(A51,Base!B:F,5,FALSE),"")</f>
        <v>Realizar acciones de consolidación del Sistema Protección de las Niñas, Niños y Adolescentes SIPINNA Tlalpan, respondiendo al mandato de la Ley General de los derechos de las niñas, niños y adolescentes, asi como a la Convención de los derechos del niño.</v>
      </c>
      <c r="F51" s="213"/>
      <c r="G51" s="213"/>
      <c r="H51" s="187"/>
      <c r="I51" s="187"/>
      <c r="J51" s="131"/>
      <c r="K51" s="161"/>
      <c r="L51" s="133">
        <f>IFERROR(VLOOKUP(A51,Base!B:L,6,FALSE),"")</f>
        <v>0.25</v>
      </c>
      <c r="M51" s="134"/>
      <c r="N51" s="131"/>
      <c r="O51" s="130" t="s">
        <v>16629</v>
      </c>
      <c r="P51" s="130">
        <f>IFERROR(M51*VLOOKUP(A51,Base!B:K,10,FALSE),"")</f>
        <v>0</v>
      </c>
    </row>
    <row r="52" spans="1:16" s="130" customFormat="1" ht="30" hidden="1" customHeight="1">
      <c r="A52" s="130" t="str">
        <f t="shared" si="0"/>
        <v>02CD14_44</v>
      </c>
      <c r="B52" s="132" t="str">
        <f>IFERROR(VLOOKUP(A52,Base!B:E,3,FALSE),"")</f>
        <v>E198</v>
      </c>
      <c r="C52" s="213" t="str">
        <f>IFERROR(VLOOKUP(A52,Base!B:E,4,FALSE),"")</f>
        <v>SERVICIOS DE CUIDADO INFANTIL</v>
      </c>
      <c r="D52" s="213"/>
      <c r="E52" s="213" t="str">
        <f>IFERROR(VLOOKUP(A52,Base!B:F,5,FALSE),"")</f>
        <v>Implementar Audiencias Públicas Infantiles, con el objetivo de generar un espacio de dialogo-escucha para y con niñas y niños de la Alcaldía Tlalpan</v>
      </c>
      <c r="F52" s="213"/>
      <c r="G52" s="213"/>
      <c r="H52" s="187"/>
      <c r="I52" s="187"/>
      <c r="J52" s="131"/>
      <c r="K52" s="161"/>
      <c r="L52" s="133">
        <f>IFERROR(VLOOKUP(A52,Base!B:L,6,FALSE),"")</f>
        <v>0.25</v>
      </c>
      <c r="M52" s="134"/>
      <c r="N52" s="131"/>
      <c r="O52" s="130" t="s">
        <v>16630</v>
      </c>
      <c r="P52" s="130">
        <f>IFERROR(M52*VLOOKUP(A52,Base!B:K,10,FALSE),"")</f>
        <v>0</v>
      </c>
    </row>
    <row r="53" spans="1:16" s="130" customFormat="1" ht="30" hidden="1" customHeight="1">
      <c r="A53" s="130" t="str">
        <f t="shared" si="0"/>
        <v>02CD14_45</v>
      </c>
      <c r="B53" s="132" t="str">
        <f>IFERROR(VLOOKUP(A53,Base!B:E,3,FALSE),"")</f>
        <v>E198</v>
      </c>
      <c r="C53" s="213" t="str">
        <f>IFERROR(VLOOKUP(A53,Base!B:E,4,FALSE),"")</f>
        <v>SERVICIOS DE CUIDADO INFANTIL</v>
      </c>
      <c r="D53" s="213"/>
      <c r="E53" s="213" t="str">
        <f>IFERROR(VLOOKUP(A53,Base!B:F,5,FALSE),"")</f>
        <v>Creación de una campaña promoción de los derechos de las niñas, niños y adolescentes, con la finalidad de contribuir a una cultura del respeto a sus derechos.</v>
      </c>
      <c r="F53" s="213"/>
      <c r="G53" s="213"/>
      <c r="H53" s="187"/>
      <c r="I53" s="187"/>
      <c r="J53" s="131"/>
      <c r="K53" s="161"/>
      <c r="L53" s="133">
        <f>IFERROR(VLOOKUP(A53,Base!B:L,6,FALSE),"")</f>
        <v>0.25</v>
      </c>
      <c r="M53" s="134"/>
      <c r="N53" s="131"/>
      <c r="O53" s="130" t="s">
        <v>16631</v>
      </c>
      <c r="P53" s="130">
        <f>IFERROR(M53*VLOOKUP(A53,Base!B:K,10,FALSE),"")</f>
        <v>0</v>
      </c>
    </row>
    <row r="54" spans="1:16" s="130" customFormat="1" ht="30" hidden="1" customHeight="1">
      <c r="A54" s="130" t="str">
        <f t="shared" si="0"/>
        <v>02CD14_46</v>
      </c>
      <c r="B54" s="132" t="str">
        <f>IFERROR(VLOOKUP(A54,Base!B:E,3,FALSE),"")</f>
        <v>F037</v>
      </c>
      <c r="C54" s="213" t="str">
        <f>IFERROR(VLOOKUP(A54,Base!B:E,4,FALSE),"")</f>
        <v>TURISMO, EMPLEO Y FOMENTO ECONOMICO</v>
      </c>
      <c r="D54" s="213"/>
      <c r="E54" s="213" t="str">
        <f>IFERROR(VLOOKUP(A54,Base!B:F,5,FALSE),"")</f>
        <v>Organizar ferias relacionadas al sector primario de los sectores de la economía</v>
      </c>
      <c r="F54" s="213"/>
      <c r="G54" s="213"/>
      <c r="H54" s="187"/>
      <c r="I54" s="187"/>
      <c r="J54" s="131"/>
      <c r="K54" s="161"/>
      <c r="L54" s="133">
        <f>IFERROR(VLOOKUP(A54,Base!B:L,6,FALSE),"")</f>
        <v>0.25</v>
      </c>
      <c r="M54" s="134"/>
      <c r="N54" s="131"/>
      <c r="O54" s="130" t="s">
        <v>16632</v>
      </c>
      <c r="P54" s="130">
        <f>IFERROR(M54*VLOOKUP(A54,Base!B:K,10,FALSE),"")</f>
        <v>0</v>
      </c>
    </row>
    <row r="55" spans="1:16" s="130" customFormat="1" ht="30" hidden="1" customHeight="1">
      <c r="A55" s="130" t="str">
        <f t="shared" si="0"/>
        <v>02CD14_47</v>
      </c>
      <c r="B55" s="132" t="str">
        <f>IFERROR(VLOOKUP(A55,Base!B:E,3,FALSE),"")</f>
        <v>F037</v>
      </c>
      <c r="C55" s="213" t="str">
        <f>IFERROR(VLOOKUP(A55,Base!B:E,4,FALSE),"")</f>
        <v>TURISMO, EMPLEO Y FOMENTO ECONOMICO</v>
      </c>
      <c r="D55" s="213"/>
      <c r="E55" s="213" t="str">
        <f>IFERROR(VLOOKUP(A55,Base!B:F,5,FALSE),"")</f>
        <v>Coordinar ferias para la promoción de empleo y de bienes y servicios locales, para apoyar al comercio y productores locales.</v>
      </c>
      <c r="F55" s="213"/>
      <c r="G55" s="213"/>
      <c r="H55" s="187"/>
      <c r="I55" s="187"/>
      <c r="J55" s="131"/>
      <c r="K55" s="161"/>
      <c r="L55" s="133">
        <f>IFERROR(VLOOKUP(A55,Base!B:L,6,FALSE),"")</f>
        <v>0.25</v>
      </c>
      <c r="M55" s="134"/>
      <c r="N55" s="131"/>
      <c r="O55" s="130" t="s">
        <v>16633</v>
      </c>
      <c r="P55" s="130">
        <f>IFERROR(M55*VLOOKUP(A55,Base!B:K,10,FALSE),"")</f>
        <v>0</v>
      </c>
    </row>
    <row r="56" spans="1:16" s="130" customFormat="1" ht="30" hidden="1" customHeight="1">
      <c r="A56" s="130" t="str">
        <f t="shared" si="0"/>
        <v>02CD14_48</v>
      </c>
      <c r="B56" s="132" t="str">
        <f>IFERROR(VLOOKUP(A56,Base!B:E,3,FALSE),"")</f>
        <v>F037</v>
      </c>
      <c r="C56" s="213" t="str">
        <f>IFERROR(VLOOKUP(A56,Base!B:E,4,FALSE),"")</f>
        <v>TURISMO, EMPLEO Y FOMENTO ECONOMICO</v>
      </c>
      <c r="D56" s="213"/>
      <c r="E56" s="213" t="str">
        <f>IFERROR(VLOOKUP(A56,Base!B:F,5,FALSE),"")</f>
        <v>Contactar agentes económicos y realizar actividades relacionadas con el sector de servicios</v>
      </c>
      <c r="F56" s="213"/>
      <c r="G56" s="213"/>
      <c r="H56" s="187"/>
      <c r="I56" s="187"/>
      <c r="J56" s="131"/>
      <c r="K56" s="161"/>
      <c r="L56" s="133">
        <f>IFERROR(VLOOKUP(A56,Base!B:L,6,FALSE),"")</f>
        <v>0.25</v>
      </c>
      <c r="M56" s="134"/>
      <c r="N56" s="131"/>
      <c r="O56" s="130" t="s">
        <v>16634</v>
      </c>
      <c r="P56" s="130">
        <f>IFERROR(M56*VLOOKUP(A56,Base!B:K,10,FALSE),"")</f>
        <v>0</v>
      </c>
    </row>
    <row r="57" spans="1:16" s="130" customFormat="1" ht="30" hidden="1" customHeight="1">
      <c r="A57" s="130" t="str">
        <f t="shared" si="0"/>
        <v>02CD14_49</v>
      </c>
      <c r="B57" s="132" t="str">
        <f>IFERROR(VLOOKUP(A57,Base!B:E,3,FALSE),"")</f>
        <v>F037</v>
      </c>
      <c r="C57" s="213" t="str">
        <f>IFERROR(VLOOKUP(A57,Base!B:E,4,FALSE),"")</f>
        <v>TURISMO, EMPLEO Y FOMENTO ECONOMICO</v>
      </c>
      <c r="D57" s="213"/>
      <c r="E57" s="213" t="str">
        <f>IFERROR(VLOOKUP(A57,Base!B:F,5,FALSE),"")</f>
        <v>Realizar actividades para fomentar el desarrollo de MYPIMES y sociedades cooperativas</v>
      </c>
      <c r="F57" s="213"/>
      <c r="G57" s="213"/>
      <c r="H57" s="187"/>
      <c r="I57" s="187"/>
      <c r="J57" s="131"/>
      <c r="K57" s="161"/>
      <c r="L57" s="133">
        <f>IFERROR(VLOOKUP(A57,Base!B:L,6,FALSE),"")</f>
        <v>0.25</v>
      </c>
      <c r="M57" s="134"/>
      <c r="N57" s="131"/>
      <c r="O57" s="130" t="s">
        <v>16635</v>
      </c>
      <c r="P57" s="130">
        <f>IFERROR(M57*VLOOKUP(A57,Base!B:K,10,FALSE),"")</f>
        <v>0</v>
      </c>
    </row>
    <row r="58" spans="1:16" s="130" customFormat="1" ht="30" hidden="1" customHeight="1">
      <c r="A58" s="130" t="str">
        <f t="shared" si="0"/>
        <v>02CD14_50</v>
      </c>
      <c r="B58" s="132" t="str">
        <f>IFERROR(VLOOKUP(A58,Base!B:E,3,FALSE),"")</f>
        <v>F037</v>
      </c>
      <c r="C58" s="213" t="str">
        <f>IFERROR(VLOOKUP(A58,Base!B:E,4,FALSE),"")</f>
        <v>TURISMO, EMPLEO Y FOMENTO ECONOMICO</v>
      </c>
      <c r="D58" s="213"/>
      <c r="E58" s="213" t="str">
        <f>IFERROR(VLOOKUP(A58,Base!B:F,5,FALSE),"")</f>
        <v>Generar capacitaciones para el trabajo y promoción del autoempleo para personas jóvenes</v>
      </c>
      <c r="F58" s="213"/>
      <c r="G58" s="213"/>
      <c r="H58" s="187"/>
      <c r="I58" s="187"/>
      <c r="J58" s="131"/>
      <c r="K58" s="161"/>
      <c r="L58" s="133">
        <f>IFERROR(VLOOKUP(A58,Base!B:L,6,FALSE),"")</f>
        <v>0.25</v>
      </c>
      <c r="M58" s="134"/>
      <c r="N58" s="131"/>
      <c r="O58" s="130" t="s">
        <v>16636</v>
      </c>
      <c r="P58" s="130">
        <f>IFERROR(M58*VLOOKUP(A58,Base!B:K,10,FALSE),"")</f>
        <v>0</v>
      </c>
    </row>
    <row r="59" spans="1:16" s="130" customFormat="1" ht="30" hidden="1" customHeight="1">
      <c r="A59" s="130" t="str">
        <f t="shared" si="0"/>
        <v>02CD14_51</v>
      </c>
      <c r="B59" s="132" t="str">
        <f>IFERROR(VLOOKUP(A59,Base!B:E,3,FALSE),"")</f>
        <v>F037</v>
      </c>
      <c r="C59" s="213" t="str">
        <f>IFERROR(VLOOKUP(A59,Base!B:E,4,FALSE),"")</f>
        <v>TURISMO, EMPLEO Y FOMENTO ECONOMICO</v>
      </c>
      <c r="D59" s="213"/>
      <c r="E59" s="213" t="str">
        <f>IFERROR(VLOOKUP(A59,Base!B:F,5,FALSE),"")</f>
        <v>Facilitar créditos y financiamientos a personas dedicadas a la producción agrícola y aquellas que se encuentran en condición de desempleo o no cuentan con los recursos necesarios para emprender.</v>
      </c>
      <c r="F59" s="213"/>
      <c r="G59" s="213"/>
      <c r="H59" s="187"/>
      <c r="I59" s="187"/>
      <c r="J59" s="131"/>
      <c r="K59" s="161"/>
      <c r="L59" s="133">
        <f>IFERROR(VLOOKUP(A59,Base!B:L,6,FALSE),"")</f>
        <v>0.25</v>
      </c>
      <c r="M59" s="134"/>
      <c r="N59" s="131"/>
      <c r="O59" s="130" t="s">
        <v>16637</v>
      </c>
      <c r="P59" s="130">
        <f>IFERROR(M59*VLOOKUP(A59,Base!B:K,10,FALSE),"")</f>
        <v>0</v>
      </c>
    </row>
    <row r="60" spans="1:16" s="130" customFormat="1" ht="30" hidden="1" customHeight="1">
      <c r="A60" s="130" t="str">
        <f t="shared" si="0"/>
        <v>02CD14_52</v>
      </c>
      <c r="B60" s="132" t="str">
        <f>IFERROR(VLOOKUP(A60,Base!B:E,3,FALSE),"")</f>
        <v>F037</v>
      </c>
      <c r="C60" s="213" t="str">
        <f>IFERROR(VLOOKUP(A60,Base!B:E,4,FALSE),"")</f>
        <v>TURISMO, EMPLEO Y FOMENTO ECONOMICO</v>
      </c>
      <c r="D60" s="213"/>
      <c r="E60" s="213" t="str">
        <f>IFERROR(VLOOKUP(A60,Base!B:F,5,FALSE),"")</f>
        <v>Generar capacitaciones para el trabajo y promoción del autoempleo para personas adultas</v>
      </c>
      <c r="F60" s="213"/>
      <c r="G60" s="213"/>
      <c r="H60" s="187"/>
      <c r="I60" s="187"/>
      <c r="J60" s="131"/>
      <c r="K60" s="161"/>
      <c r="L60" s="133">
        <f>IFERROR(VLOOKUP(A60,Base!B:L,6,FALSE),"")</f>
        <v>0.25</v>
      </c>
      <c r="M60" s="134"/>
      <c r="N60" s="131"/>
      <c r="O60" s="130" t="s">
        <v>16638</v>
      </c>
      <c r="P60" s="130">
        <f>IFERROR(M60*VLOOKUP(A60,Base!B:K,10,FALSE),"")</f>
        <v>0</v>
      </c>
    </row>
    <row r="61" spans="1:16" s="130" customFormat="1" ht="30" hidden="1" customHeight="1">
      <c r="A61" s="130" t="str">
        <f t="shared" si="0"/>
        <v>02CD14_53</v>
      </c>
      <c r="B61" s="132" t="str">
        <f>IFERROR(VLOOKUP(A61,Base!B:E,3,FALSE),"")</f>
        <v>F037</v>
      </c>
      <c r="C61" s="213" t="str">
        <f>IFERROR(VLOOKUP(A61,Base!B:E,4,FALSE),"")</f>
        <v>TURISMO, EMPLEO Y FOMENTO ECONOMICO</v>
      </c>
      <c r="D61" s="213"/>
      <c r="E61" s="213" t="str">
        <f>IFERROR(VLOOKUP(A61,Base!B:F,5,FALSE),"")</f>
        <v>Realizar actividades para fomentar y Promocionar el Turismo en la Alcaldía Tlalpan</v>
      </c>
      <c r="F61" s="213"/>
      <c r="G61" s="213"/>
      <c r="H61" s="187"/>
      <c r="I61" s="187"/>
      <c r="J61" s="131"/>
      <c r="K61" s="161"/>
      <c r="L61" s="133">
        <f>IFERROR(VLOOKUP(A61,Base!B:L,6,FALSE),"")</f>
        <v>0.25</v>
      </c>
      <c r="M61" s="134"/>
      <c r="N61" s="131"/>
      <c r="O61" s="130" t="s">
        <v>16639</v>
      </c>
      <c r="P61" s="130">
        <f>IFERROR(M61*VLOOKUP(A61,Base!B:K,10,FALSE),"")</f>
        <v>0</v>
      </c>
    </row>
    <row r="62" spans="1:16" s="130" customFormat="1" ht="30" hidden="1" customHeight="1">
      <c r="A62" s="130" t="str">
        <f t="shared" si="0"/>
        <v>02CD14_54</v>
      </c>
      <c r="B62" s="132" t="str">
        <f>IFERROR(VLOOKUP(A62,Base!B:E,3,FALSE),"")</f>
        <v>K023</v>
      </c>
      <c r="C62" s="213" t="str">
        <f>IFERROR(VLOOKUP(A62,Base!B:E,4,FALSE),"")</f>
        <v>INFRAESTRUCTURA URBANA</v>
      </c>
      <c r="D62" s="213"/>
      <c r="E62" s="213" t="str">
        <f>IFERROR(VLOOKUP(A62,Base!B:F,5,FALSE),"")</f>
        <v>Construcción, ampliación, rehabilitación, mantenimiento, mejoramiento de inmuebles deportivos, culturales, educativos y sociales en diversas ubicaciones de la Alcaldía, con el objetivo de elevar la calidad de vida de la población.</v>
      </c>
      <c r="F62" s="213"/>
      <c r="G62" s="213"/>
      <c r="H62" s="187"/>
      <c r="I62" s="187"/>
      <c r="J62" s="131"/>
      <c r="K62" s="161"/>
      <c r="L62" s="133">
        <f>IFERROR(VLOOKUP(A62,Base!B:L,6,FALSE),"")</f>
        <v>0.25</v>
      </c>
      <c r="M62" s="134"/>
      <c r="N62" s="131"/>
      <c r="O62" s="130" t="s">
        <v>16640</v>
      </c>
      <c r="P62" s="130">
        <f>IFERROR(M62*VLOOKUP(A62,Base!B:K,10,FALSE),"")</f>
        <v>0</v>
      </c>
    </row>
    <row r="63" spans="1:16" s="130" customFormat="1" ht="30" hidden="1" customHeight="1">
      <c r="A63" s="130" t="str">
        <f t="shared" si="0"/>
        <v>02CD14_55</v>
      </c>
      <c r="B63" s="132" t="str">
        <f>IFERROR(VLOOKUP(A63,Base!B:E,3,FALSE),"")</f>
        <v>K023</v>
      </c>
      <c r="C63" s="213" t="str">
        <f>IFERROR(VLOOKUP(A63,Base!B:E,4,FALSE),"")</f>
        <v>INFRAESTRUCTURA URBANA</v>
      </c>
      <c r="D63" s="213"/>
      <c r="E63" s="213" t="str">
        <f>IFERROR(VLOOKUP(A63,Base!B:F,5,FALSE),"")</f>
        <v>Construcción, ampliación, rehabilitación, mantenimiento, mejoramiento de edificios públicos en diversas ubicaciones de la Alcaldía, con el objetivo de mejorar la calidad de los servicios.</v>
      </c>
      <c r="F63" s="213"/>
      <c r="G63" s="213"/>
      <c r="H63" s="187"/>
      <c r="I63" s="187"/>
      <c r="J63" s="131"/>
      <c r="K63" s="161"/>
      <c r="L63" s="133">
        <f>IFERROR(VLOOKUP(A63,Base!B:L,6,FALSE),"")</f>
        <v>0.25</v>
      </c>
      <c r="M63" s="134"/>
      <c r="N63" s="131"/>
      <c r="O63" s="130" t="s">
        <v>16641</v>
      </c>
      <c r="P63" s="130">
        <f>IFERROR(M63*VLOOKUP(A63,Base!B:K,10,FALSE),"")</f>
        <v>0</v>
      </c>
    </row>
    <row r="64" spans="1:16" s="130" customFormat="1" ht="30" hidden="1" customHeight="1">
      <c r="A64" s="130" t="str">
        <f t="shared" si="0"/>
        <v>02CD14_56</v>
      </c>
      <c r="B64" s="132" t="str">
        <f>IFERROR(VLOOKUP(A64,Base!B:E,3,FALSE),"")</f>
        <v>K023</v>
      </c>
      <c r="C64" s="213" t="str">
        <f>IFERROR(VLOOKUP(A64,Base!B:E,4,FALSE),"")</f>
        <v>INFRAESTRUCTURA URBANA</v>
      </c>
      <c r="D64" s="213"/>
      <c r="E64" s="213" t="str">
        <f>IFERROR(VLOOKUP(A64,Base!B:F,5,FALSE),"")</f>
        <v>Construcción, ampliación, rehabilitación, mantenimiento, mejoramiento de espacios públicos, asi como proyectos de alumbrado público en diversas ubicaciones de la Alcaldía, con el objetivo de dotar a la población de espacios para esparcimiento</v>
      </c>
      <c r="F64" s="213"/>
      <c r="G64" s="213"/>
      <c r="H64" s="187"/>
      <c r="I64" s="187"/>
      <c r="J64" s="131"/>
      <c r="K64" s="161"/>
      <c r="L64" s="133">
        <f>IFERROR(VLOOKUP(A64,Base!B:L,6,FALSE),"")</f>
        <v>0.25</v>
      </c>
      <c r="M64" s="134"/>
      <c r="N64" s="131"/>
      <c r="O64" s="130" t="s">
        <v>16642</v>
      </c>
      <c r="P64" s="130">
        <f>IFERROR(M64*VLOOKUP(A64,Base!B:K,10,FALSE),"")</f>
        <v>0</v>
      </c>
    </row>
    <row r="65" spans="1:16" s="130" customFormat="1" ht="30" hidden="1" customHeight="1">
      <c r="A65" s="130" t="str">
        <f t="shared" si="0"/>
        <v>02CD14_57</v>
      </c>
      <c r="B65" s="132" t="str">
        <f>IFERROR(VLOOKUP(A65,Base!B:E,3,FALSE),"")</f>
        <v>K023</v>
      </c>
      <c r="C65" s="213" t="str">
        <f>IFERROR(VLOOKUP(A65,Base!B:E,4,FALSE),"")</f>
        <v>INFRAESTRUCTURA URBANA</v>
      </c>
      <c r="D65" s="213"/>
      <c r="E65" s="213" t="str">
        <f>IFERROR(VLOOKUP(A65,Base!B:F,5,FALSE),"")</f>
        <v>Construcción, ampliación, rehabilitación, mantenimiento, mejoramiento de asfalto y balizamiento en vialidades secundarias, en diversas ubicaciones de la Alcaldía, garantizando un libre tránsito peatonal y vehicular más eficiente y seguro.</v>
      </c>
      <c r="F65" s="213"/>
      <c r="G65" s="213"/>
      <c r="H65" s="187"/>
      <c r="I65" s="187"/>
      <c r="J65" s="131"/>
      <c r="K65" s="161"/>
      <c r="L65" s="133">
        <f>IFERROR(VLOOKUP(A65,Base!B:L,6,FALSE),"")</f>
        <v>0.25</v>
      </c>
      <c r="M65" s="134"/>
      <c r="N65" s="131"/>
      <c r="O65" s="130" t="s">
        <v>16643</v>
      </c>
      <c r="P65" s="130">
        <f>IFERROR(M65*VLOOKUP(A65,Base!B:K,10,FALSE),"")</f>
        <v>0</v>
      </c>
    </row>
    <row r="66" spans="1:16" s="130" customFormat="1" ht="30" hidden="1" customHeight="1">
      <c r="A66" s="130" t="str">
        <f t="shared" si="0"/>
        <v>02CD14_58</v>
      </c>
      <c r="B66" s="132" t="str">
        <f>IFERROR(VLOOKUP(A66,Base!B:E,3,FALSE),"")</f>
        <v>K023</v>
      </c>
      <c r="C66" s="213" t="str">
        <f>IFERROR(VLOOKUP(A66,Base!B:E,4,FALSE),"")</f>
        <v>INFRAESTRUCTURA URBANA</v>
      </c>
      <c r="D66" s="213"/>
      <c r="E66" s="213" t="str">
        <f>IFERROR(VLOOKUP(A66,Base!B:F,5,FALSE),"")</f>
        <v>Construcción, ampliación, rehabilitación, mantenimiento, obra para la mitigación de riesgos, en diversas ubicaciones de la Alcaldía, con el fin de evitar derrumbes, deslaves, en zonas de alto riesgo</v>
      </c>
      <c r="F66" s="213"/>
      <c r="G66" s="213"/>
      <c r="H66" s="187"/>
      <c r="I66" s="187"/>
      <c r="J66" s="131"/>
      <c r="K66" s="161"/>
      <c r="L66" s="133">
        <f>IFERROR(VLOOKUP(A66,Base!B:L,6,FALSE),"")</f>
        <v>0.25</v>
      </c>
      <c r="M66" s="134"/>
      <c r="N66" s="131"/>
      <c r="O66" s="130" t="s">
        <v>16644</v>
      </c>
      <c r="P66" s="130">
        <f>IFERROR(M66*VLOOKUP(A66,Base!B:K,10,FALSE),"")</f>
        <v>0</v>
      </c>
    </row>
    <row r="67" spans="1:16" s="130" customFormat="1" ht="30" hidden="1" customHeight="1">
      <c r="A67" s="130" t="str">
        <f t="shared" si="0"/>
        <v>02CD14_59</v>
      </c>
      <c r="B67" s="132" t="str">
        <f>IFERROR(VLOOKUP(A67,Base!B:E,3,FALSE),"")</f>
        <v>K023</v>
      </c>
      <c r="C67" s="213" t="str">
        <f>IFERROR(VLOOKUP(A67,Base!B:E,4,FALSE),"")</f>
        <v>INFRAESTRUCTURA URBANA</v>
      </c>
      <c r="D67" s="213"/>
      <c r="E67" s="213" t="str">
        <f>IFERROR(VLOOKUP(A67,Base!B:F,5,FALSE),"")</f>
        <v>Construcción, ampliación, rehabilitación, mantenimiento, mejoramiento en de banquetas en diversas ubicaciones de la Alcaldía, con el objetivo de garantizar un libre tránsito peatonal más eficiente, seguro y con accesibilidad para personas con capacidades diferentes</v>
      </c>
      <c r="F67" s="213"/>
      <c r="G67" s="213"/>
      <c r="H67" s="187"/>
      <c r="I67" s="187"/>
      <c r="J67" s="131"/>
      <c r="K67" s="161"/>
      <c r="L67" s="133">
        <f>IFERROR(VLOOKUP(A67,Base!B:L,6,FALSE),"")</f>
        <v>0.25</v>
      </c>
      <c r="M67" s="134"/>
      <c r="N67" s="131"/>
      <c r="O67" s="130" t="s">
        <v>16645</v>
      </c>
      <c r="P67" s="130">
        <f>IFERROR(M67*VLOOKUP(A67,Base!B:K,10,FALSE),"")</f>
        <v>0</v>
      </c>
    </row>
    <row r="68" spans="1:16" s="130" customFormat="1" ht="30" hidden="1" customHeight="1">
      <c r="A68" s="130" t="str">
        <f t="shared" si="0"/>
        <v>02CD14_60</v>
      </c>
      <c r="B68" s="132" t="str">
        <f>IFERROR(VLOOKUP(A68,Base!B:E,3,FALSE),"")</f>
        <v>K023</v>
      </c>
      <c r="C68" s="213" t="str">
        <f>IFERROR(VLOOKUP(A68,Base!B:E,4,FALSE),"")</f>
        <v>INFRAESTRUCTURA URBANA</v>
      </c>
      <c r="D68" s="213"/>
      <c r="E68" s="213" t="str">
        <f>IFERROR(VLOOKUP(A68,Base!B:F,5,FALSE),"")</f>
        <v>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v>
      </c>
      <c r="F68" s="213"/>
      <c r="G68" s="213"/>
      <c r="H68" s="187"/>
      <c r="I68" s="187"/>
      <c r="J68" s="131"/>
      <c r="K68" s="161"/>
      <c r="L68" s="133">
        <f>IFERROR(VLOOKUP(A68,Base!B:L,6,FALSE),"")</f>
        <v>0.25</v>
      </c>
      <c r="M68" s="134"/>
      <c r="N68" s="131"/>
      <c r="O68" s="130" t="s">
        <v>16646</v>
      </c>
      <c r="P68" s="130">
        <f>IFERROR(M68*VLOOKUP(A68,Base!B:K,10,FALSE),"")</f>
        <v>0</v>
      </c>
    </row>
    <row r="69" spans="1:16" s="130" customFormat="1" ht="30" hidden="1" customHeight="1">
      <c r="A69" s="130" t="str">
        <f t="shared" si="0"/>
        <v>02CD14_61</v>
      </c>
      <c r="B69" s="132" t="str">
        <f>IFERROR(VLOOKUP(A69,Base!B:E,3,FALSE),"")</f>
        <v>K023</v>
      </c>
      <c r="C69" s="213" t="str">
        <f>IFERROR(VLOOKUP(A69,Base!B:E,4,FALSE),"")</f>
        <v>INFRAESTRUCTURA URBANA</v>
      </c>
      <c r="D69" s="213"/>
      <c r="E69" s="213" t="str">
        <f>IFERROR(VLOOKUP(A69,Base!B:F,5,FALSE),"")</f>
        <v>Mantenimiento de áreas verdes en parques, jardines, camellones, plazas y espacios públicos, conservándolos limpios y seguros con actividades de poda de árboles, poda de pasto, riego de áreas verdes, barrido de áreas verdes, retiro de hierba y maleza.</v>
      </c>
      <c r="F69" s="213"/>
      <c r="G69" s="213"/>
      <c r="H69" s="187"/>
      <c r="I69" s="187"/>
      <c r="J69" s="131"/>
      <c r="K69" s="161"/>
      <c r="L69" s="133">
        <f>IFERROR(VLOOKUP(A69,Base!B:L,6,FALSE),"")</f>
        <v>0.25</v>
      </c>
      <c r="M69" s="134"/>
      <c r="N69" s="131"/>
      <c r="O69" s="130" t="s">
        <v>16647</v>
      </c>
      <c r="P69" s="130">
        <f>IFERROR(M69*VLOOKUP(A69,Base!B:K,10,FALSE),"")</f>
        <v>0</v>
      </c>
    </row>
    <row r="70" spans="1:16" s="130" customFormat="1" ht="30" hidden="1" customHeight="1">
      <c r="A70" s="130" t="str">
        <f t="shared" si="0"/>
        <v>02CD14_62</v>
      </c>
      <c r="B70" s="132" t="str">
        <f>IFERROR(VLOOKUP(A70,Base!B:E,3,FALSE),"")</f>
        <v>K023</v>
      </c>
      <c r="C70" s="213" t="str">
        <f>IFERROR(VLOOKUP(A70,Base!B:E,4,FALSE),"")</f>
        <v>INFRAESTRUCTURA URBANA</v>
      </c>
      <c r="D70" s="213"/>
      <c r="E70" s="213" t="str">
        <f>IFERROR(VLOOKUP(A70,Base!B:F,5,FALSE),"")</f>
        <v>Mantenimiento y conservación del mobiliario urbano en espacios públicos como: kioscos, fuentes ornamentales, bustos, monumentos, bajo puentes, etc. con trabajos de eliminación y borrado de grafiti con la aplicación de pintura en muros y bardas, colocación de malla ciclónica, etc.</v>
      </c>
      <c r="F70" s="213"/>
      <c r="G70" s="213"/>
      <c r="H70" s="187"/>
      <c r="I70" s="187"/>
      <c r="J70" s="131"/>
      <c r="K70" s="161"/>
      <c r="L70" s="133">
        <f>IFERROR(VLOOKUP(A70,Base!B:L,6,FALSE),"")</f>
        <v>0.25</v>
      </c>
      <c r="M70" s="134"/>
      <c r="N70" s="131"/>
      <c r="O70" s="130" t="s">
        <v>16648</v>
      </c>
      <c r="P70" s="130">
        <f>IFERROR(M70*VLOOKUP(A70,Base!B:K,10,FALSE),"")</f>
        <v>0</v>
      </c>
    </row>
    <row r="71" spans="1:16" s="130" customFormat="1" ht="30" hidden="1" customHeight="1">
      <c r="A71" s="130" t="str">
        <f t="shared" si="0"/>
        <v>02CD14_63</v>
      </c>
      <c r="B71" s="132" t="str">
        <f>IFERROR(VLOOKUP(A71,Base!B:E,3,FALSE),"")</f>
        <v>K023</v>
      </c>
      <c r="C71" s="213" t="str">
        <f>IFERROR(VLOOKUP(A71,Base!B:E,4,FALSE),"")</f>
        <v>INFRAESTRUCTURA URBANA</v>
      </c>
      <c r="D71" s="213"/>
      <c r="E71" s="213" t="str">
        <f>IFERROR(VLOOKUP(A71,Base!B:F,5,FALSE),"")</f>
        <v>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v>
      </c>
      <c r="F71" s="213"/>
      <c r="G71" s="213"/>
      <c r="H71" s="187"/>
      <c r="I71" s="187"/>
      <c r="J71" s="131"/>
      <c r="K71" s="161"/>
      <c r="L71" s="133">
        <f>IFERROR(VLOOKUP(A71,Base!B:L,6,FALSE),"")</f>
        <v>0.25</v>
      </c>
      <c r="M71" s="134"/>
      <c r="N71" s="131"/>
      <c r="O71" s="130" t="s">
        <v>16649</v>
      </c>
      <c r="P71" s="130">
        <f>IFERROR(M71*VLOOKUP(A71,Base!B:K,10,FALSE),"")</f>
        <v>0</v>
      </c>
    </row>
    <row r="72" spans="1:16" s="130" customFormat="1" ht="30" hidden="1" customHeight="1">
      <c r="A72" s="130" t="str">
        <f t="shared" si="0"/>
        <v>02CD14_64</v>
      </c>
      <c r="B72" s="132" t="str">
        <f>IFERROR(VLOOKUP(A72,Base!B:E,3,FALSE),"")</f>
        <v>K026</v>
      </c>
      <c r="C72" s="213" t="str">
        <f>IFERROR(VLOOKUP(A72,Base!B:E,4,FALSE),"")</f>
        <v>INFRAESTRUCTURA DE AGUA POTABLE EN ALCALDIAS</v>
      </c>
      <c r="D72" s="213"/>
      <c r="E72" s="213" t="str">
        <f>IFERROR(VLOOKUP(A72,Base!B:F,5,FALSE),"")</f>
        <v>Construcción, ampliación, rehabilitación, mantenimiento, mejoramiento en metros de la red de agua potable en diversas ubicaciones de la Alcaldía, con el objetivo de que la población cuente con más y mejores servicios.</v>
      </c>
      <c r="F72" s="213"/>
      <c r="G72" s="213"/>
      <c r="H72" s="187"/>
      <c r="I72" s="187"/>
      <c r="J72" s="131"/>
      <c r="K72" s="161"/>
      <c r="L72" s="133">
        <f>IFERROR(VLOOKUP(A72,Base!B:L,6,FALSE),"")</f>
        <v>0.25</v>
      </c>
      <c r="M72" s="134"/>
      <c r="N72" s="131"/>
      <c r="O72" s="130" t="s">
        <v>16650</v>
      </c>
      <c r="P72" s="130">
        <f>IFERROR(M72*VLOOKUP(A72,Base!B:K,10,FALSE),"")</f>
        <v>0</v>
      </c>
    </row>
    <row r="73" spans="1:16" s="130" customFormat="1" ht="30" hidden="1" customHeight="1">
      <c r="A73" s="130" t="str">
        <f t="shared" si="0"/>
        <v>02CD14_65</v>
      </c>
      <c r="B73" s="132" t="str">
        <f>IFERROR(VLOOKUP(A73,Base!B:E,3,FALSE),"")</f>
        <v>K027</v>
      </c>
      <c r="C73" s="213" t="str">
        <f>IFERROR(VLOOKUP(A73,Base!B:E,4,FALSE),"")</f>
        <v>INFRAESTRUCTURA DE DRENAJE, ALCANTARILLADO Y SANEAMIENTO EN ALCALDIAS</v>
      </c>
      <c r="D73" s="213"/>
      <c r="E73" s="213" t="str">
        <f>IFERROR(VLOOKUP(A73,Base!B:F,5,FALSE),"")</f>
        <v>Construcción, ampliación, rehabilitación, mantenimiento, mejoramiento, desazolve de la red de drenaje en diversas ubicaciones de la Alcaldía, con el objetivo que la población cuente con más y mejores servicios.</v>
      </c>
      <c r="F73" s="213"/>
      <c r="G73" s="213"/>
      <c r="H73" s="187"/>
      <c r="I73" s="187"/>
      <c r="J73" s="131"/>
      <c r="K73" s="161"/>
      <c r="L73" s="133">
        <f>IFERROR(VLOOKUP(A73,Base!B:L,6,FALSE),"")</f>
        <v>0.25</v>
      </c>
      <c r="M73" s="134"/>
      <c r="N73" s="131"/>
      <c r="O73" s="130" t="s">
        <v>16651</v>
      </c>
      <c r="P73" s="130">
        <f>IFERROR(M73*VLOOKUP(A73,Base!B:K,10,FALSE),"")</f>
        <v>0</v>
      </c>
    </row>
    <row r="74" spans="1:16" s="130" customFormat="1" ht="30" hidden="1" customHeight="1">
      <c r="A74" s="130" t="str">
        <f t="shared" ref="A74:A110" si="1">$C$6&amp;O74</f>
        <v>02CD14_66</v>
      </c>
      <c r="B74" s="132" t="str">
        <f>IFERROR(VLOOKUP(A74,Base!B:E,3,FALSE),"")</f>
        <v>K027</v>
      </c>
      <c r="C74" s="213" t="str">
        <f>IFERROR(VLOOKUP(A74,Base!B:E,4,FALSE),"")</f>
        <v>INFRAESTRUCTURA DE DRENAJE, ALCANTARILLADO Y SANEAMIENTO EN ALCALDIAS</v>
      </c>
      <c r="D74" s="213"/>
      <c r="E74" s="213" t="str">
        <f>IFERROR(VLOOKUP(A74,Base!B:F,5,FALSE),"")</f>
        <v>Construcción, ampliación, rehabilitación, mantenimiento, mejoramiento en  resumideros.</v>
      </c>
      <c r="F74" s="213"/>
      <c r="G74" s="213"/>
      <c r="H74" s="187"/>
      <c r="I74" s="187"/>
      <c r="J74" s="131"/>
      <c r="K74" s="161"/>
      <c r="L74" s="133">
        <f>IFERROR(VLOOKUP(A74,Base!B:L,6,FALSE),"")</f>
        <v>0.25</v>
      </c>
      <c r="M74" s="134"/>
      <c r="N74" s="131"/>
      <c r="O74" s="130" t="s">
        <v>16652</v>
      </c>
      <c r="P74" s="130">
        <f>IFERROR(M74*VLOOKUP(A74,Base!B:K,10,FALSE),"")</f>
        <v>0</v>
      </c>
    </row>
    <row r="75" spans="1:16" s="130" customFormat="1" ht="30" hidden="1" customHeight="1">
      <c r="A75" s="130" t="str">
        <f t="shared" si="1"/>
        <v>02CD14_67</v>
      </c>
      <c r="B75" s="132" t="str">
        <f>IFERROR(VLOOKUP(A75,Base!B:E,3,FALSE),"")</f>
        <v>K027</v>
      </c>
      <c r="C75" s="213" t="str">
        <f>IFERROR(VLOOKUP(A75,Base!B:E,4,FALSE),"")</f>
        <v>INFRAESTRUCTURA DE DRENAJE, ALCANTARILLADO Y SANEAMIENTO EN ALCALDIAS</v>
      </c>
      <c r="D75" s="213"/>
      <c r="E75" s="213" t="str">
        <f>IFERROR(VLOOKUP(A75,Base!B:F,5,FALSE),"")</f>
        <v>Construcción, ampliación, rehabilitación, mantenimiento, mejoramiento, de la red de drenaje en diversas ubicaciones de la Alcaldía, con el objetivo que la población cuente con más y mejores servicios.</v>
      </c>
      <c r="F75" s="213"/>
      <c r="G75" s="213"/>
      <c r="H75" s="187"/>
      <c r="I75" s="187"/>
      <c r="J75" s="131"/>
      <c r="K75" s="161"/>
      <c r="L75" s="133">
        <f>IFERROR(VLOOKUP(A75,Base!B:L,6,FALSE),"")</f>
        <v>0.25</v>
      </c>
      <c r="M75" s="134"/>
      <c r="N75" s="131"/>
      <c r="O75" s="130" t="s">
        <v>16653</v>
      </c>
      <c r="P75" s="130">
        <f>IFERROR(M75*VLOOKUP(A75,Base!B:K,10,FALSE),"")</f>
        <v>0</v>
      </c>
    </row>
    <row r="76" spans="1:16" s="130" customFormat="1" ht="30" hidden="1" customHeight="1">
      <c r="A76" s="130" t="str">
        <f t="shared" si="1"/>
        <v>02CD14_68</v>
      </c>
      <c r="B76" s="132" t="str">
        <f>IFERROR(VLOOKUP(A76,Base!B:E,3,FALSE),"")</f>
        <v>M001</v>
      </c>
      <c r="C76" s="213" t="str">
        <f>IFERROR(VLOOKUP(A76,Base!B:E,4,FALSE),"")</f>
        <v>ACTIVIDADES DE APOYO ADMINISTRATIVO</v>
      </c>
      <c r="D76" s="213"/>
      <c r="E76" s="213" t="str">
        <f>IFERROR(VLOOKUP(A76,Base!B:F,5,FALSE),"")</f>
        <v>Recursos Materiales necesarios para la operación de la Alcaldía.</v>
      </c>
      <c r="F76" s="213"/>
      <c r="G76" s="213"/>
      <c r="H76" s="187"/>
      <c r="I76" s="187"/>
      <c r="J76" s="131"/>
      <c r="K76" s="161"/>
      <c r="L76" s="133">
        <f>IFERROR(VLOOKUP(A76,Base!B:L,6,FALSE),"")</f>
        <v>0.25</v>
      </c>
      <c r="M76" s="134"/>
      <c r="N76" s="131"/>
      <c r="O76" s="130" t="s">
        <v>16654</v>
      </c>
      <c r="P76" s="130">
        <f>IFERROR(M76*VLOOKUP(A76,Base!B:K,10,FALSE),"")</f>
        <v>0</v>
      </c>
    </row>
    <row r="77" spans="1:16" s="130" customFormat="1" ht="30" hidden="1" customHeight="1">
      <c r="A77" s="130" t="str">
        <f t="shared" si="1"/>
        <v>02CD14_69</v>
      </c>
      <c r="B77" s="132" t="str">
        <f>IFERROR(VLOOKUP(A77,Base!B:E,3,FALSE),"")</f>
        <v>M001</v>
      </c>
      <c r="C77" s="213" t="str">
        <f>IFERROR(VLOOKUP(A77,Base!B:E,4,FALSE),"")</f>
        <v>ACTIVIDADES DE APOYO ADMINISTRATIVO</v>
      </c>
      <c r="D77" s="213"/>
      <c r="E77" s="213" t="str">
        <f>IFERROR(VLOOKUP(A77,Base!B:F,5,FALSE),"")</f>
        <v>Servicios generales necesarios para la operación de la Alcaldía.</v>
      </c>
      <c r="F77" s="213"/>
      <c r="G77" s="213"/>
      <c r="H77" s="187"/>
      <c r="I77" s="187"/>
      <c r="J77" s="131"/>
      <c r="K77" s="161"/>
      <c r="L77" s="133">
        <f>IFERROR(VLOOKUP(A77,Base!B:L,6,FALSE),"")</f>
        <v>0.25</v>
      </c>
      <c r="M77" s="134"/>
      <c r="N77" s="131"/>
      <c r="O77" s="130" t="s">
        <v>16655</v>
      </c>
      <c r="P77" s="130">
        <f>IFERROR(M77*VLOOKUP(A77,Base!B:K,10,FALSE),"")</f>
        <v>0</v>
      </c>
    </row>
    <row r="78" spans="1:16" s="130" customFormat="1" ht="30" hidden="1" customHeight="1">
      <c r="A78" s="130" t="str">
        <f t="shared" si="1"/>
        <v>02CD14_70</v>
      </c>
      <c r="B78" s="132" t="str">
        <f>IFERROR(VLOOKUP(A78,Base!B:E,3,FALSE),"")</f>
        <v>M002</v>
      </c>
      <c r="C78" s="213" t="str">
        <f>IFERROR(VLOOKUP(A78,Base!B:E,4,FALSE),"")</f>
        <v>PROVISIONES PARA CONTINGENCIAS</v>
      </c>
      <c r="D78" s="213"/>
      <c r="E78" s="213" t="str">
        <f>IFERROR(VLOOKUP(A78,Base!B:F,5,FALSE),"")</f>
        <v>Brindar recursos para cubrir las obligaciones que deriven de laudos emitidos o sentencias definitivas dictadas por autoridad competente.</v>
      </c>
      <c r="F78" s="213"/>
      <c r="G78" s="213"/>
      <c r="H78" s="187"/>
      <c r="I78" s="187"/>
      <c r="J78" s="131"/>
      <c r="K78" s="161"/>
      <c r="L78" s="133">
        <f>IFERROR(VLOOKUP(A78,Base!B:L,6,FALSE),"")</f>
        <v>0.25</v>
      </c>
      <c r="M78" s="134"/>
      <c r="N78" s="131"/>
      <c r="O78" s="130" t="s">
        <v>16656</v>
      </c>
      <c r="P78" s="130">
        <f>IFERROR(M78*VLOOKUP(A78,Base!B:K,10,FALSE),"")</f>
        <v>0</v>
      </c>
    </row>
    <row r="79" spans="1:16" s="130" customFormat="1" ht="30" hidden="1" customHeight="1">
      <c r="A79" s="130" t="str">
        <f t="shared" si="1"/>
        <v>02CD14_71</v>
      </c>
      <c r="B79" s="132" t="str">
        <f>IFERROR(VLOOKUP(A79,Base!B:E,3,FALSE),"")</f>
        <v>N001</v>
      </c>
      <c r="C79" s="213" t="str">
        <f>IFERROR(VLOOKUP(A79,Base!B:E,4,FALSE),"")</f>
        <v>CUMPLIMIENTO DE LOS PROGRAMAS DE PROTECCION CIVIL</v>
      </c>
      <c r="D79" s="213"/>
      <c r="E79" s="213" t="str">
        <f>IFERROR(VLOOKUP(A79,Base!B:F,5,FALSE),"")</f>
        <v>Reconocimientos y vigilancia de medidas de seguridad en los establecimientos mercantiles, asi como la revisión de sus programas internos en materia de protección civil.</v>
      </c>
      <c r="F79" s="213"/>
      <c r="G79" s="213"/>
      <c r="H79" s="187"/>
      <c r="I79" s="187"/>
      <c r="J79" s="131"/>
      <c r="K79" s="161"/>
      <c r="L79" s="133">
        <f>IFERROR(VLOOKUP(A79,Base!B:L,6,FALSE),"")</f>
        <v>0.25</v>
      </c>
      <c r="M79" s="134"/>
      <c r="N79" s="131"/>
      <c r="O79" s="130" t="s">
        <v>16657</v>
      </c>
      <c r="P79" s="130">
        <f>IFERROR(M79*VLOOKUP(A79,Base!B:K,10,FALSE),"")</f>
        <v>0</v>
      </c>
    </row>
    <row r="80" spans="1:16" s="130" customFormat="1" ht="30" hidden="1" customHeight="1">
      <c r="A80" s="130" t="str">
        <f t="shared" si="1"/>
        <v>02CD14_72</v>
      </c>
      <c r="B80" s="132" t="str">
        <f>IFERROR(VLOOKUP(A80,Base!B:E,3,FALSE),"")</f>
        <v>N001</v>
      </c>
      <c r="C80" s="213" t="str">
        <f>IFERROR(VLOOKUP(A80,Base!B:E,4,FALSE),"")</f>
        <v>CUMPLIMIENTO DE LOS PROGRAMAS DE PROTECCION CIVIL</v>
      </c>
      <c r="D80" s="213"/>
      <c r="E80" s="213" t="str">
        <f>IFERROR(VLOOKUP(A80,Base!B:F,5,FALSE),"")</f>
        <v>Emisión de dictámenes de riesgo sustentados en un análisis técnico profesional, garantizando la integridad del individuo, sus bienes y entorno</v>
      </c>
      <c r="F80" s="213"/>
      <c r="G80" s="213"/>
      <c r="H80" s="187"/>
      <c r="I80" s="187"/>
      <c r="J80" s="131"/>
      <c r="K80" s="161"/>
      <c r="L80" s="133">
        <f>IFERROR(VLOOKUP(A80,Base!B:L,6,FALSE),"")</f>
        <v>0.25</v>
      </c>
      <c r="M80" s="134"/>
      <c r="N80" s="131"/>
      <c r="O80" s="130" t="s">
        <v>16658</v>
      </c>
      <c r="P80" s="130">
        <f>IFERROR(M80*VLOOKUP(A80,Base!B:K,10,FALSE),"")</f>
        <v>0</v>
      </c>
    </row>
    <row r="81" spans="1:16" s="130" customFormat="1" ht="30" hidden="1" customHeight="1">
      <c r="A81" s="130" t="str">
        <f t="shared" si="1"/>
        <v>02CD14_73</v>
      </c>
      <c r="B81" s="132" t="str">
        <f>IFERROR(VLOOKUP(A81,Base!B:E,3,FALSE),"")</f>
        <v>N001</v>
      </c>
      <c r="C81" s="213" t="str">
        <f>IFERROR(VLOOKUP(A81,Base!B:E,4,FALSE),"")</f>
        <v>CUMPLIMIENTO DE LOS PROGRAMAS DE PROTECCION CIVIL</v>
      </c>
      <c r="D81" s="213"/>
      <c r="E81" s="213" t="str">
        <f>IFERROR(VLOOKUP(A81,Base!B:F,5,FALSE),"")</f>
        <v>Respuesta a las solicitudes o llamados de emergencias para salvaguardar la integridad física de la población, de sus bienes y entorno.</v>
      </c>
      <c r="F81" s="213"/>
      <c r="G81" s="213"/>
      <c r="H81" s="187"/>
      <c r="I81" s="187"/>
      <c r="J81" s="131"/>
      <c r="K81" s="161"/>
      <c r="L81" s="133">
        <f>IFERROR(VLOOKUP(A81,Base!B:L,6,FALSE),"")</f>
        <v>0.25</v>
      </c>
      <c r="M81" s="134"/>
      <c r="N81" s="131"/>
      <c r="O81" s="130" t="s">
        <v>16659</v>
      </c>
      <c r="P81" s="130">
        <f>IFERROR(M81*VLOOKUP(A81,Base!B:K,10,FALSE),"")</f>
        <v>0</v>
      </c>
    </row>
    <row r="82" spans="1:16" s="130" customFormat="1" ht="30" hidden="1" customHeight="1">
      <c r="A82" s="130" t="str">
        <f t="shared" si="1"/>
        <v>02CD14_74</v>
      </c>
      <c r="B82" s="132" t="str">
        <f>IFERROR(VLOOKUP(A82,Base!B:E,3,FALSE),"")</f>
        <v>N001</v>
      </c>
      <c r="C82" s="213" t="str">
        <f>IFERROR(VLOOKUP(A82,Base!B:E,4,FALSE),"")</f>
        <v>CUMPLIMIENTO DE LOS PROGRAMAS DE PROTECCION CIVIL</v>
      </c>
      <c r="D82" s="213"/>
      <c r="E82" s="213" t="str">
        <f>IFERROR(VLOOKUP(A82,Base!B:F,5,FALSE),"")</f>
        <v>Capacitación de simulacros y asesorías en temas como: Primeros auxilios; prevención, evacuación, repliegue y combate de incendios; brigadas de Protección Civil, Plan Familiar de Protección Civil.</v>
      </c>
      <c r="F82" s="213"/>
      <c r="G82" s="213"/>
      <c r="H82" s="187"/>
      <c r="I82" s="187"/>
      <c r="J82" s="131"/>
      <c r="K82" s="161"/>
      <c r="L82" s="133">
        <f>IFERROR(VLOOKUP(A82,Base!B:L,6,FALSE),"")</f>
        <v>0.25</v>
      </c>
      <c r="M82" s="134"/>
      <c r="N82" s="131"/>
      <c r="O82" s="130" t="s">
        <v>16660</v>
      </c>
      <c r="P82" s="130">
        <f>IFERROR(M82*VLOOKUP(A82,Base!B:K,10,FALSE),"")</f>
        <v>0</v>
      </c>
    </row>
    <row r="83" spans="1:16" s="130" customFormat="1" ht="30" hidden="1" customHeight="1">
      <c r="A83" s="130" t="str">
        <f t="shared" si="1"/>
        <v>02CD14_75</v>
      </c>
      <c r="B83" s="132" t="str">
        <f>IFERROR(VLOOKUP(A83,Base!B:E,3,FALSE),"")</f>
        <v>R002</v>
      </c>
      <c r="C83" s="213" t="str">
        <f>IFERROR(VLOOKUP(A83,Base!B:E,4,FALSE),"")</f>
        <v>PRESUPUESTO PARTICIPATIVO</v>
      </c>
      <c r="D83" s="213"/>
      <c r="E83" s="213" t="str">
        <f>IFERROR(VLOOKUP(A83,Base!B:F,5,FALSE),"")</f>
        <v>Llevar a cabo los procedimientos necesarios, para ejecutar los Proyectos ganadores, correspondientes a los 179 comités ciudadano del Programa de Presupuesto Participativo 2023 de la Alcaldía</v>
      </c>
      <c r="F83" s="213"/>
      <c r="G83" s="213"/>
      <c r="H83" s="187"/>
      <c r="I83" s="187"/>
      <c r="J83" s="131"/>
      <c r="K83" s="161"/>
      <c r="L83" s="133">
        <f>IFERROR(VLOOKUP(A83,Base!B:L,6,FALSE),"")</f>
        <v>0.25</v>
      </c>
      <c r="M83" s="134"/>
      <c r="N83" s="131"/>
      <c r="O83" s="130" t="s">
        <v>16661</v>
      </c>
      <c r="P83" s="130">
        <f>IFERROR(M83*VLOOKUP(A83,Base!B:K,10,FALSE),"")</f>
        <v>0</v>
      </c>
    </row>
    <row r="84" spans="1:16" s="130" customFormat="1" ht="30" hidden="1" customHeight="1">
      <c r="A84" s="130" t="str">
        <f t="shared" si="1"/>
        <v>02CD14_76</v>
      </c>
      <c r="B84" s="132" t="str">
        <f>IFERROR(VLOOKUP(A84,Base!B:E,3,FALSE),"")</f>
        <v>R002</v>
      </c>
      <c r="C84" s="213" t="str">
        <f>IFERROR(VLOOKUP(A84,Base!B:E,4,FALSE),"")</f>
        <v>PRESUPUESTO PARTICIPATIVO</v>
      </c>
      <c r="D84" s="213"/>
      <c r="E84" s="213" t="str">
        <f>IFERROR(VLOOKUP(A84,Base!B:F,5,FALSE),"")</f>
        <v>Se llevaran a cabo obras en Vialidades, Luminarias, Banquetas y Guarniciones, Espacios Públicos, Drenaje, áreas comunes de Unidades Habitacionales, etc. en el Marco del Presupuesto Participativo en 179 Comités Ciudadanos en diversas ubicaciones del perímetro de la Alcaldía</v>
      </c>
      <c r="F84" s="213"/>
      <c r="G84" s="213"/>
      <c r="H84" s="187"/>
      <c r="I84" s="187"/>
      <c r="J84" s="131"/>
      <c r="K84" s="161"/>
      <c r="L84" s="133">
        <f>IFERROR(VLOOKUP(A84,Base!B:L,6,FALSE),"")</f>
        <v>0.25</v>
      </c>
      <c r="M84" s="134"/>
      <c r="N84" s="131"/>
      <c r="O84" s="130" t="s">
        <v>16662</v>
      </c>
      <c r="P84" s="130">
        <f>IFERROR(M84*VLOOKUP(A84,Base!B:K,10,FALSE),"")</f>
        <v>0</v>
      </c>
    </row>
    <row r="85" spans="1:16" s="130" customFormat="1" ht="30" hidden="1" customHeight="1">
      <c r="A85" s="130" t="str">
        <f t="shared" si="1"/>
        <v>02CD14_77</v>
      </c>
      <c r="B85" s="132" t="str">
        <f>IFERROR(VLOOKUP(A85,Base!B:E,3,FALSE),"")</f>
        <v>R002</v>
      </c>
      <c r="C85" s="213" t="str">
        <f>IFERROR(VLOOKUP(A85,Base!B:E,4,FALSE),"")</f>
        <v>PRESUPUESTO PARTICIPATIVO</v>
      </c>
      <c r="D85" s="213"/>
      <c r="E85" s="213" t="str">
        <f>IFERROR(VLOOKUP(A85,Base!B:F,5,FALSE),"")</f>
        <v>Seguimiento de los avances en los proyectos del Programa de Presupuesto Participativo a través de los comités ciudadanos e informar a las áreas correspondientes,</v>
      </c>
      <c r="F85" s="213"/>
      <c r="G85" s="213"/>
      <c r="H85" s="187"/>
      <c r="I85" s="187"/>
      <c r="J85" s="131"/>
      <c r="K85" s="161"/>
      <c r="L85" s="133">
        <f>IFERROR(VLOOKUP(A85,Base!B:L,6,FALSE),"")</f>
        <v>0.25</v>
      </c>
      <c r="M85" s="134"/>
      <c r="N85" s="131"/>
      <c r="O85" s="130" t="s">
        <v>16663</v>
      </c>
      <c r="P85" s="130">
        <f>IFERROR(M85*VLOOKUP(A85,Base!B:K,10,FALSE),"")</f>
        <v>0</v>
      </c>
    </row>
    <row r="86" spans="1:16" s="130" customFormat="1" ht="30" hidden="1" customHeight="1">
      <c r="A86" s="130" t="str">
        <f t="shared" si="1"/>
        <v>02CD14_78</v>
      </c>
      <c r="B86" s="132" t="str">
        <f>IFERROR(VLOOKUP(A86,Base!B:E,3,FALSE),"")</f>
        <v>S229</v>
      </c>
      <c r="C86" s="213" t="str">
        <f>IFERROR(VLOOKUP(A86,Base!B:E,4,FALSE),"")</f>
        <v>APOYO PARA EL DESARROLLO INTEGRAL DE LA MUJER</v>
      </c>
      <c r="D86" s="213"/>
      <c r="E86" s="213" t="str">
        <f>IFERROR(VLOOKUP(A86,Base!B:F,5,FALSE),"")</f>
        <v>Otorgar apoyos económicos o en especie a mujeres habitantes de la Alcaldía Tlalpan que sean víctimas de violencia de género y con ello contribuir a mejorar su calidad de vida.</v>
      </c>
      <c r="F86" s="213"/>
      <c r="G86" s="213"/>
      <c r="H86" s="187"/>
      <c r="I86" s="187"/>
      <c r="J86" s="131"/>
      <c r="K86" s="161"/>
      <c r="L86" s="133">
        <f>IFERROR(VLOOKUP(A86,Base!B:L,6,FALSE),"")</f>
        <v>0</v>
      </c>
      <c r="M86" s="134"/>
      <c r="N86" s="131"/>
      <c r="O86" s="130" t="s">
        <v>16664</v>
      </c>
      <c r="P86" s="130">
        <f>IFERROR(M86*VLOOKUP(A86,Base!B:K,10,FALSE),"")</f>
        <v>0</v>
      </c>
    </row>
    <row r="87" spans="1:16" s="130" customFormat="1" ht="169.5" hidden="1" customHeight="1">
      <c r="A87" s="130" t="str">
        <f t="shared" si="1"/>
        <v>02CD14_79</v>
      </c>
      <c r="B87" s="132" t="str">
        <f>IFERROR(VLOOKUP(A87,Base!B:E,3,FALSE),"")</f>
        <v>S229</v>
      </c>
      <c r="C87" s="213" t="str">
        <f>IFERROR(VLOOKUP(A87,Base!B:E,4,FALSE),"")</f>
        <v>APOYO PARA EL DESARROLLO INTEGRAL DE LA MUJER</v>
      </c>
      <c r="D87" s="213"/>
      <c r="E87" s="213" t="str">
        <f>IFERROR(VLOOKUP(A87,Base!B:F,5,FALSE),"")</f>
        <v>Otorgar apoyos económicos a personas beneficiarias denominadas facilitadores que coadyuven a desarrollar las siguientes actividades: 1) Capacitaciones a la población adolescente en temas de derechos sexuales, reproductivos y la prevención del embarazo adolescente no deseado, para el ejercicio del derecho a una vida libre de violencia en las mujeres de 15 años y más que habitan en zonas con mayores índices de delitos de género. 2) difunda servicios de asesoría y primera atención psicológica y jurídica a la violencia de género disponibles en el Centro de Atención Integral para mujeres víctimas de violencia de género. Justa Hernandez Farfán.</v>
      </c>
      <c r="F87" s="213"/>
      <c r="G87" s="213"/>
      <c r="H87" s="186" t="s">
        <v>20844</v>
      </c>
      <c r="I87" s="186" t="s">
        <v>20845</v>
      </c>
      <c r="J87" s="131"/>
      <c r="K87" s="161"/>
      <c r="L87" s="133">
        <f>IFERROR(VLOOKUP(A87,Base!B:L,6,FALSE),"")</f>
        <v>0</v>
      </c>
      <c r="M87" s="134"/>
      <c r="N87" s="131"/>
      <c r="O87" s="130" t="s">
        <v>16665</v>
      </c>
      <c r="P87" s="130">
        <f>IFERROR(M87*VLOOKUP(A87,Base!B:K,10,FALSE),"")</f>
        <v>0</v>
      </c>
    </row>
    <row r="88" spans="1:16" s="130" customFormat="1" ht="108.75" hidden="1" customHeight="1">
      <c r="A88" s="130" t="str">
        <f t="shared" si="1"/>
        <v>02CD14_80</v>
      </c>
      <c r="B88" s="132" t="str">
        <f>IFERROR(VLOOKUP(A88,Base!B:E,3,FALSE),"")</f>
        <v>S229</v>
      </c>
      <c r="C88" s="213" t="str">
        <f>IFERROR(VLOOKUP(A88,Base!B:E,4,FALSE),"")</f>
        <v>APOYO PARA EL DESARROLLO INTEGRAL DE LA MUJER</v>
      </c>
      <c r="D88" s="213"/>
      <c r="E88" s="213" t="str">
        <f>IFERROR(VLOOKUP(A88,Base!B:F,5,FALSE),"")</f>
        <v>Otorgar apoyos económicos o en especie a mujeres habitantes de la Alcaldía Tlalpan que desarrollen proyectos económicos, comunitarios, culturales, educativos.</v>
      </c>
      <c r="F88" s="213"/>
      <c r="G88" s="213"/>
      <c r="H88" s="187"/>
      <c r="I88" s="187"/>
      <c r="J88" s="131"/>
      <c r="K88" s="161"/>
      <c r="L88" s="133">
        <f>IFERROR(VLOOKUP(A88,Base!B:L,6,FALSE),"")</f>
        <v>0</v>
      </c>
      <c r="M88" s="134"/>
      <c r="N88" s="131"/>
      <c r="O88" s="130" t="s">
        <v>16666</v>
      </c>
      <c r="P88" s="130">
        <f>IFERROR(M88*VLOOKUP(A88,Base!B:K,10,FALSE),"")</f>
        <v>0</v>
      </c>
    </row>
    <row r="89" spans="1:16" s="130" customFormat="1" ht="30" hidden="1" customHeight="1">
      <c r="A89" s="130" t="str">
        <f t="shared" si="1"/>
        <v>02CD14_81</v>
      </c>
      <c r="B89" s="132" t="str">
        <f>IFERROR(VLOOKUP(A89,Base!B:E,3,FALSE),"")</f>
        <v>S231</v>
      </c>
      <c r="C89" s="213" t="str">
        <f>IFERROR(VLOOKUP(A89,Base!B:E,4,FALSE),"")</f>
        <v>PROGRAMA PARA EL IMPULSO AGROALIMENTARIO</v>
      </c>
      <c r="D89" s="213"/>
      <c r="E89" s="213" t="str">
        <f>IFERROR(VLOOKUP(A89,Base!B:F,5,FALSE),"")</f>
        <v>Economía Sustentable: Impulsar la creación y fortalecimiento de micro, pequeñas y medianas empresas, sociedades cooperativas, proyectos ecoturísticos, asi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incorporando a personas en condición de desempleo con alguna vocación productiva.</v>
      </c>
      <c r="F89" s="213"/>
      <c r="G89" s="213"/>
      <c r="H89" s="187"/>
      <c r="I89" s="187"/>
      <c r="J89" s="131"/>
      <c r="K89" s="161"/>
      <c r="L89" s="133">
        <f>IFERROR(VLOOKUP(A89,Base!B:L,6,FALSE),"")</f>
        <v>0</v>
      </c>
      <c r="M89" s="134"/>
      <c r="N89" s="131"/>
      <c r="O89" s="130" t="s">
        <v>16667</v>
      </c>
      <c r="P89" s="130">
        <f>IFERROR(M89*VLOOKUP(A89,Base!B:K,10,FALSE),"")</f>
        <v>0</v>
      </c>
    </row>
    <row r="90" spans="1:16" s="130" customFormat="1" ht="30" hidden="1" customHeight="1">
      <c r="A90" s="130" t="str">
        <f t="shared" si="1"/>
        <v>02CD14_82</v>
      </c>
      <c r="B90" s="132" t="str">
        <f>IFERROR(VLOOKUP(A90,Base!B:E,3,FALSE),"")</f>
        <v>S231</v>
      </c>
      <c r="C90" s="213" t="str">
        <f>IFERROR(VLOOKUP(A90,Base!B:E,4,FALSE),"")</f>
        <v>PROGRAMA PARA EL IMPULSO AGROALIMENTARIO</v>
      </c>
      <c r="D90" s="213"/>
      <c r="E90" s="213" t="str">
        <f>IFERROR(VLOOKUP(A90,Base!B:F,5,FALSE),"")</f>
        <v>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ecosistemicos y la protección de Áreas Naturales Protegidas en sus distintas categorías.</v>
      </c>
      <c r="F90" s="213"/>
      <c r="G90" s="213"/>
      <c r="H90" s="187"/>
      <c r="I90" s="187"/>
      <c r="J90" s="131"/>
      <c r="K90" s="161"/>
      <c r="L90" s="133">
        <f>IFERROR(VLOOKUP(A90,Base!B:L,6,FALSE),"")</f>
        <v>0</v>
      </c>
      <c r="M90" s="134"/>
      <c r="N90" s="131"/>
      <c r="O90" s="130" t="s">
        <v>16668</v>
      </c>
      <c r="P90" s="130">
        <f>IFERROR(M90*VLOOKUP(A90,Base!B:K,10,FALSE),"")</f>
        <v>0</v>
      </c>
    </row>
    <row r="91" spans="1:16" s="130" customFormat="1" ht="30" hidden="1" customHeight="1">
      <c r="A91" s="130" t="str">
        <f t="shared" si="1"/>
        <v>02CD14_83</v>
      </c>
      <c r="B91" s="132" t="str">
        <f>IFERROR(VLOOKUP(A91,Base!B:E,3,FALSE),"")</f>
        <v>S231</v>
      </c>
      <c r="C91" s="213" t="str">
        <f>IFERROR(VLOOKUP(A91,Base!B:E,4,FALSE),"")</f>
        <v>PROGRAMA PARA EL IMPULSO AGROALIMENTARIO</v>
      </c>
      <c r="D91" s="213"/>
      <c r="E91" s="213" t="str">
        <f>IFERROR(VLOOKUP(A91,Base!B:F,5,FALSE),"")</f>
        <v>Producción Agropecuaria: Con el fin de fomentar las actividades productivas rurales sustentables de la Alcaldía Tlalpan, se otorgara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asi mismo se brindara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v>
      </c>
      <c r="F91" s="213"/>
      <c r="G91" s="213"/>
      <c r="H91" s="187"/>
      <c r="I91" s="187"/>
      <c r="J91" s="131"/>
      <c r="K91" s="161"/>
      <c r="L91" s="133">
        <f>IFERROR(VLOOKUP(A91,Base!B:L,6,FALSE),"")</f>
        <v>0</v>
      </c>
      <c r="M91" s="134"/>
      <c r="N91" s="131"/>
      <c r="O91" s="130" t="s">
        <v>16669</v>
      </c>
      <c r="P91" s="130">
        <f>IFERROR(M91*VLOOKUP(A91,Base!B:K,10,FALSE),"")</f>
        <v>0</v>
      </c>
    </row>
    <row r="92" spans="1:16" s="130" customFormat="1" ht="30" hidden="1" customHeight="1">
      <c r="A92" s="130" t="str">
        <f t="shared" si="1"/>
        <v>02CD14_84</v>
      </c>
      <c r="B92" s="132" t="str">
        <f>IFERROR(VLOOKUP(A92,Base!B:E,3,FALSE),"")</f>
        <v>S231</v>
      </c>
      <c r="C92" s="213" t="str">
        <f>IFERROR(VLOOKUP(A92,Base!B:E,4,FALSE),"")</f>
        <v>PROGRAMA PARA EL IMPULSO AGROALIMENTARIO</v>
      </c>
      <c r="D92" s="213"/>
      <c r="E92" s="213" t="str">
        <f>IFERROR(VLOOKUP(A92,Base!B:F,5,FALSE),"")</f>
        <v>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paneles solares, se pretende reducir el problema de abastecimiento de agua, disminuir el gasto familiar por la obtención del recurso y capacitar a los habitantes en materia de educación ambiental acerca del cuidado y aprovechamiento racional del agua.</v>
      </c>
      <c r="F92" s="213"/>
      <c r="G92" s="213"/>
      <c r="H92" s="187"/>
      <c r="I92" s="187"/>
      <c r="J92" s="131"/>
      <c r="K92" s="161"/>
      <c r="L92" s="133">
        <f>IFERROR(VLOOKUP(A92,Base!B:L,6,FALSE),"")</f>
        <v>0</v>
      </c>
      <c r="M92" s="134"/>
      <c r="N92" s="131"/>
      <c r="O92" s="130" t="s">
        <v>16670</v>
      </c>
      <c r="P92" s="130">
        <f>IFERROR(M92*VLOOKUP(A92,Base!B:K,10,FALSE),"")</f>
        <v>0</v>
      </c>
    </row>
    <row r="93" spans="1:16" s="130" customFormat="1" ht="30" hidden="1" customHeight="1">
      <c r="A93" s="130" t="str">
        <f t="shared" si="1"/>
        <v>02CD14_85</v>
      </c>
      <c r="B93" s="132" t="str">
        <f>IFERROR(VLOOKUP(A93,Base!B:E,3,FALSE),"")</f>
        <v>S233</v>
      </c>
      <c r="C93" s="213" t="str">
        <f>IFERROR(VLOOKUP(A93,Base!B:E,4,FALSE),"")</f>
        <v>APOYO DE ALIMENTACION Y REFUGIO PARA PERSONAS VULNERABLES</v>
      </c>
      <c r="D93" s="213"/>
      <c r="E93" s="213" t="str">
        <f>IFERROR(VLOOKUP(A93,Base!B:F,5,FALSE),"")</f>
        <v>Otorgar apoyos económicos para que niñas y niñas entre 1 año y 3 años 11 meses de edad, incluyendo niñas y niños con discapacidad cuyas madres, padres o tutores legales residan preferentemente en la Alcaldía Tlalpan, o que tengan su centro de trabajo en la Alcaldía Tlalpan reciben el servicio de cuidado y atención infantil.</v>
      </c>
      <c r="F93" s="213"/>
      <c r="G93" s="213"/>
      <c r="H93" s="187"/>
      <c r="I93" s="187"/>
      <c r="J93" s="131"/>
      <c r="K93" s="161"/>
      <c r="L93" s="133">
        <f>IFERROR(VLOOKUP(A93,Base!B:L,6,FALSE),"")</f>
        <v>0</v>
      </c>
      <c r="M93" s="134"/>
      <c r="N93" s="131"/>
      <c r="O93" s="130" t="s">
        <v>16671</v>
      </c>
      <c r="P93" s="130">
        <f>IFERROR(M93*VLOOKUP(A93,Base!B:K,10,FALSE),"")</f>
        <v>0</v>
      </c>
    </row>
    <row r="94" spans="1:16" s="130" customFormat="1" ht="58.5" customHeight="1">
      <c r="A94" s="130" t="str">
        <f t="shared" si="1"/>
        <v>02CD14_86</v>
      </c>
      <c r="B94" s="132" t="str">
        <f>IFERROR(VLOOKUP(A94,Base!B:E,3,FALSE),"")</f>
        <v>S234</v>
      </c>
      <c r="C94" s="213" t="str">
        <f>IFERROR(VLOOKUP(A94,Base!B:E,4,FALSE),"")</f>
        <v>PROGRAMA DE APOYO PARA EL BIENESTAR FAMILIAR</v>
      </c>
      <c r="D94" s="213"/>
      <c r="E94" s="225" t="str">
        <f>IFERROR(VLOOKUP(A94,Base!B:F,5,FALSE),"")</f>
        <v>Otorgar apoyos económicos o en especie, a jóvenes de tercer grado de secundaria, y aquellos que han concluido este nivel educativo provenientes de cualquiera de las escuelas secundarias públicas ubicadas en la Alcaldía Tlalpan y jóvenes residentes de la demarcación, interesados en presentar el examen del Concurso de Asignación a la EMS 2023, convocado por la COMIPEMS.</v>
      </c>
      <c r="F94" s="225"/>
      <c r="G94" s="225"/>
      <c r="H94" s="187" t="s">
        <v>20783</v>
      </c>
      <c r="I94" s="131"/>
      <c r="J94" s="131"/>
      <c r="K94" s="161"/>
      <c r="L94" s="133">
        <f>IFERROR(VLOOKUP(A94,Base!B:L,6,FALSE),"")</f>
        <v>0</v>
      </c>
      <c r="M94" s="134"/>
      <c r="N94" s="131"/>
      <c r="O94" s="130" t="s">
        <v>16672</v>
      </c>
      <c r="P94" s="130">
        <f>IFERROR(M94*VLOOKUP(A94,Base!B:K,10,FALSE),"")</f>
        <v>0</v>
      </c>
    </row>
    <row r="95" spans="1:16" s="130" customFormat="1" ht="30" hidden="1" customHeight="1">
      <c r="A95" s="130" t="str">
        <f t="shared" si="1"/>
        <v>02CD14_87</v>
      </c>
      <c r="B95" s="132" t="str">
        <f>IFERROR(VLOOKUP(A95,Base!B:E,3,FALSE),"")</f>
        <v>S234</v>
      </c>
      <c r="C95" s="213" t="str">
        <f>IFERROR(VLOOKUP(A95,Base!B:E,4,FALSE),"")</f>
        <v>PROGRAMA DE APOYO PARA EL BIENESTAR FAMILIAR</v>
      </c>
      <c r="D95" s="213"/>
      <c r="E95" s="225" t="str">
        <f>IFERROR(VLOOKUP(A95,Base!B:F,5,FALSE),"")</f>
        <v>Otorgar apoyos económicos o en especie con el fin de proveer del servicio de Internet a niños con rezago educativo y que encuentran en desigualdad de oportunidades, que se residan en las zonas de bajo índice de desarrollo social en la alcaldía Tlalpan, asimismo se capacitaran facilitadores que coadyuvaran en el seguimiento del programa social que se implemente. Contribuyendo a mejorar su calidad de vida y solventar sus necesidades básicas.</v>
      </c>
      <c r="F95" s="225"/>
      <c r="G95" s="225"/>
      <c r="H95" s="187"/>
      <c r="I95" s="187"/>
      <c r="J95" s="131"/>
      <c r="K95" s="161"/>
      <c r="L95" s="133">
        <f>IFERROR(VLOOKUP(A95,Base!B:L,6,FALSE),"")</f>
        <v>0</v>
      </c>
      <c r="M95" s="134"/>
      <c r="N95" s="131"/>
      <c r="O95" s="130" t="s">
        <v>16673</v>
      </c>
      <c r="P95" s="130">
        <f>IFERROR(M95*VLOOKUP(A95,Base!B:K,10,FALSE),"")</f>
        <v>0</v>
      </c>
    </row>
    <row r="96" spans="1:16" s="130" customFormat="1" ht="30" hidden="1" customHeight="1">
      <c r="A96" s="130" t="str">
        <f t="shared" si="1"/>
        <v>02CD14_88</v>
      </c>
      <c r="B96" s="132" t="str">
        <f>IFERROR(VLOOKUP(A96,Base!B:E,3,FALSE),"")</f>
        <v>S234</v>
      </c>
      <c r="C96" s="213" t="str">
        <f>IFERROR(VLOOKUP(A96,Base!B:E,4,FALSE),"")</f>
        <v>PROGRAMA DE APOYO PARA EL BIENESTAR FAMILIAR</v>
      </c>
      <c r="D96" s="213"/>
      <c r="E96" s="225" t="str">
        <f>IFERROR(VLOOKUP(A96,Base!B:F,5,FALSE),"")</f>
        <v>Otorgar apoyos económicos o en especie para la formación musical de los integrantes de la Camerata infantil y Juvenil de Tlalpan, para extender y ampliar los derechos sociales de la atención a grupos vulnerables y no vulnerables, garantizando el acceso a la formación musical, promoviendo el pleno ejercicio de los derechos culturales, mejorando la calidad de vida de los habitantes de esta Alcaldía.</v>
      </c>
      <c r="F96" s="225"/>
      <c r="G96" s="225"/>
      <c r="H96" s="187"/>
      <c r="I96" s="187"/>
      <c r="J96" s="131"/>
      <c r="K96" s="161"/>
      <c r="L96" s="133">
        <f>IFERROR(VLOOKUP(A96,Base!B:L,6,FALSE),"")</f>
        <v>0</v>
      </c>
      <c r="M96" s="134"/>
      <c r="N96" s="131"/>
      <c r="O96" s="130" t="s">
        <v>16674</v>
      </c>
      <c r="P96" s="130">
        <f>IFERROR(M96*VLOOKUP(A96,Base!B:K,10,FALSE),"")</f>
        <v>0</v>
      </c>
    </row>
    <row r="97" spans="1:16" s="130" customFormat="1" ht="30" hidden="1" customHeight="1">
      <c r="A97" s="130" t="str">
        <f t="shared" si="1"/>
        <v>02CD14_89</v>
      </c>
      <c r="B97" s="132" t="str">
        <f>IFERROR(VLOOKUP(A97,Base!B:E,3,FALSE),"")</f>
        <v>S234</v>
      </c>
      <c r="C97" s="213" t="str">
        <f>IFERROR(VLOOKUP(A97,Base!B:E,4,FALSE),"")</f>
        <v>PROGRAMA DE APOYO PARA EL BIENESTAR FAMILIAR</v>
      </c>
      <c r="D97" s="213"/>
      <c r="E97" s="225" t="str">
        <f>IFERROR(VLOOKUP(A97,Base!B:F,5,FALSE),"")</f>
        <v>Otorgar apoyos económicos o en especie a niñas, niños y adolescentes a través de sus cuidadores y/o tutores, que permitan contribuir a su desarrollo, promoviendo el ejercicio de los derechos humanos de niñas, niños y adolescentes en condición de orfandad mediante talleres, actividades y acciones didácticas y contribuir a mejorar su calidad de vida y con ello solventen sus necesidades básicas.</v>
      </c>
      <c r="F97" s="225"/>
      <c r="G97" s="225"/>
      <c r="H97" s="187"/>
      <c r="I97" s="187"/>
      <c r="J97" s="131"/>
      <c r="K97" s="161"/>
      <c r="L97" s="133">
        <f>IFERROR(VLOOKUP(A97,Base!B:L,6,FALSE),"")</f>
        <v>0</v>
      </c>
      <c r="M97" s="134"/>
      <c r="N97" s="131"/>
      <c r="O97" s="130" t="s">
        <v>16675</v>
      </c>
      <c r="P97" s="130">
        <f>IFERROR(M97*VLOOKUP(A97,Base!B:K,10,FALSE),"")</f>
        <v>0</v>
      </c>
    </row>
    <row r="98" spans="1:16" s="130" customFormat="1" ht="30" hidden="1" customHeight="1">
      <c r="A98" s="130" t="str">
        <f t="shared" si="1"/>
        <v>02CD14_90</v>
      </c>
      <c r="B98" s="132" t="str">
        <f>IFERROR(VLOOKUP(A98,Base!B:E,3,FALSE),"")</f>
        <v>S234</v>
      </c>
      <c r="C98" s="213" t="str">
        <f>IFERROR(VLOOKUP(A98,Base!B:E,4,FALSE),"")</f>
        <v>PROGRAMA DE APOYO PARA EL BIENESTAR FAMILIAR</v>
      </c>
      <c r="D98" s="213"/>
      <c r="E98" s="225" t="str">
        <f>IFERROR(VLOOKUP(A98,Base!B:F,5,FALSE),"")</f>
        <v>Otorgar apoyos económicos o en especie a habitantes de la Alcaldía Tlalpan en la promoción de la salud relacionadas con la tutela responsable de animales de compañía y la prevención de enfermedades zoonoticas de manera presencial y a distancia.</v>
      </c>
      <c r="F98" s="225"/>
      <c r="G98" s="225"/>
      <c r="H98" s="187" t="s">
        <v>20784</v>
      </c>
      <c r="I98" s="131"/>
      <c r="J98" s="131"/>
      <c r="K98" s="161"/>
      <c r="L98" s="133">
        <f>IFERROR(VLOOKUP(A98,Base!B:L,6,FALSE),"")</f>
        <v>0</v>
      </c>
      <c r="M98" s="134"/>
      <c r="N98" s="131"/>
      <c r="O98" s="130" t="s">
        <v>16676</v>
      </c>
      <c r="P98" s="130">
        <f>IFERROR(M98*VLOOKUP(A98,Base!B:K,10,FALSE),"")</f>
        <v>0</v>
      </c>
    </row>
    <row r="99" spans="1:16" s="130" customFormat="1" ht="30" hidden="1" customHeight="1">
      <c r="A99" s="130" t="str">
        <f t="shared" si="1"/>
        <v>02CD14_91</v>
      </c>
      <c r="B99" s="132" t="str">
        <f>IFERROR(VLOOKUP(A99,Base!B:E,3,FALSE),"")</f>
        <v>S234</v>
      </c>
      <c r="C99" s="213" t="str">
        <f>IFERROR(VLOOKUP(A99,Base!B:E,4,FALSE),"")</f>
        <v>PROGRAMA DE APOYO PARA EL BIENESTAR FAMILIAR</v>
      </c>
      <c r="D99" s="213"/>
      <c r="E99" s="225" t="str">
        <f>IFERROR(VLOOKUP(A99,Base!B:F,5,FALSE),"")</f>
        <v>Otorgar apoyos económicos o en especie a habitantes de la Alcaldía Tlalpan que realicen actividades físicas y deportivas en diferentes disciplinas, en diferentes espacios deportivos de la Alcaldía, para fomentar la práctica de actividades físicas y deportivas en los habitantes de la demarcación. Para contribuir a mejorar su calidad de vida.</v>
      </c>
      <c r="F99" s="225"/>
      <c r="G99" s="225"/>
      <c r="H99" s="187" t="s">
        <v>20785</v>
      </c>
      <c r="I99" s="131"/>
      <c r="J99" s="131"/>
      <c r="K99" s="161"/>
      <c r="L99" s="133">
        <f>IFERROR(VLOOKUP(A99,Base!B:L,6,FALSE),"")</f>
        <v>0</v>
      </c>
      <c r="M99" s="134"/>
      <c r="N99" s="131"/>
      <c r="O99" s="130" t="s">
        <v>16677</v>
      </c>
      <c r="P99" s="130">
        <f>IFERROR(M99*VLOOKUP(A99,Base!B:K,10,FALSE),"")</f>
        <v>0</v>
      </c>
    </row>
    <row r="100" spans="1:16" s="130" customFormat="1" ht="30" hidden="1" customHeight="1">
      <c r="A100" s="130" t="str">
        <f t="shared" si="1"/>
        <v>02CD14_92</v>
      </c>
      <c r="B100" s="132" t="str">
        <f>IFERROR(VLOOKUP(A100,Base!B:E,3,FALSE),"")</f>
        <v>S234</v>
      </c>
      <c r="C100" s="213" t="str">
        <f>IFERROR(VLOOKUP(A100,Base!B:E,4,FALSE),"")</f>
        <v>PROGRAMA DE APOYO PARA EL BIENESTAR FAMILIAR</v>
      </c>
      <c r="D100" s="213"/>
      <c r="E100" s="225" t="str">
        <f>IFERROR(VLOOKUP(A100,Base!B:F,5,FALSE),"")</f>
        <v>Otorgar apoyos económicos o en especie a "colectivos juveniles” que desarrollen e implementen proyectos que atiendan problemáticas juveniles en sus comunidades.</v>
      </c>
      <c r="F100" s="225"/>
      <c r="G100" s="225"/>
      <c r="H100" s="187" t="s">
        <v>20786</v>
      </c>
      <c r="I100" s="131"/>
      <c r="J100" s="131"/>
      <c r="K100" s="161"/>
      <c r="L100" s="133">
        <f>IFERROR(VLOOKUP(A100,Base!B:L,6,FALSE),"")</f>
        <v>0</v>
      </c>
      <c r="M100" s="134"/>
      <c r="N100" s="131"/>
      <c r="O100" s="130" t="s">
        <v>16678</v>
      </c>
      <c r="P100" s="130">
        <f>IFERROR(M100*VLOOKUP(A100,Base!B:K,10,FALSE),"")</f>
        <v>0</v>
      </c>
    </row>
    <row r="101" spans="1:16" s="130" customFormat="1" ht="404.25" customHeight="1">
      <c r="A101" s="130" t="str">
        <f t="shared" si="1"/>
        <v>02CD14_93</v>
      </c>
      <c r="B101" s="132" t="str">
        <f>IFERROR(VLOOKUP(A101,Base!B:E,3,FALSE),"")</f>
        <v>S234</v>
      </c>
      <c r="C101" s="213" t="str">
        <f>IFERROR(VLOOKUP(A101,Base!B:E,4,FALSE),"")</f>
        <v>PROGRAMA DE APOYO PARA EL BIENESTAR FAMILIAR</v>
      </c>
      <c r="D101" s="213"/>
      <c r="E101" s="225" t="str">
        <f>IFERROR(VLOOKUP(A101,Base!B:F,5,FALSE),"")</f>
        <v>Otorgar apoyos económicos a personas beneficiarias denominadas facilitadores que coadyuven a desarrollar las siguientes actividades: 1) Identificar obstáculos en vía pública que dificulten la movilidad, reportar y canalizar a diferentes áreas de la Alcaldía para su atención correspondiente. 2) Prevención de las violencias, como orientación psicológica, jurídica, establecer mecanismos y acciones para concientizar a la población en general. 3) impartir asesorías educativas presenciales o virtuales, a través de la utilización de medios electrónicos y plataformas digitales. 4) Realización y disfrute de actividades artísticas, lúdicas y de oficios en la población Tlalpense que busca generar una vida más recreativa, cultural y artística por medio de los Centros de Artes y Oficios. 5) impartir talleres lúdicos, formativos, participativos y ocupacionales de manera personal o mediante materiales audiovisuales a personas que habiten en zonas de muy bajo y bajo índice de desarrollo social. 6) Servicios de mejoramiento y mantenimiento de espacios públicos, en colonias, barrios, pueblos originarios y unidades habitacionales de la Alcaldía Tlalpan, que padecen conflictos sociales o requieren mejoramiento de su entorno físico. 7) Implementar actividades del programa social brindando accesibilidad a la información de programas y servicios mediante la difusión y contacto directo con la ciudadanía. Propiciar la organización y realización de actividades que fortalezcan la organización vecinal en las colonias, barrios, pueblos originarios y unidades y conjuntos habitacionales de la demarcación Tlalpan.</v>
      </c>
      <c r="F101" s="225"/>
      <c r="G101" s="225"/>
      <c r="H101" s="195" t="s">
        <v>20846</v>
      </c>
      <c r="I101" s="131"/>
      <c r="J101" s="131"/>
      <c r="K101" s="161"/>
      <c r="L101" s="133">
        <f>IFERROR(VLOOKUP(A101,Base!B:L,6,FALSE),"")</f>
        <v>0</v>
      </c>
      <c r="M101" s="134"/>
      <c r="N101" s="131"/>
      <c r="O101" s="130" t="s">
        <v>16679</v>
      </c>
      <c r="P101" s="130">
        <f>IFERROR(M101*VLOOKUP(A101,Base!B:K,10,FALSE),"")</f>
        <v>0</v>
      </c>
    </row>
    <row r="102" spans="1:16" s="130" customFormat="1" ht="30" hidden="1" customHeight="1">
      <c r="A102" s="130" t="str">
        <f t="shared" si="1"/>
        <v>02CD14_94</v>
      </c>
      <c r="B102" s="132" t="str">
        <f>IFERROR(VLOOKUP(A102,Base!B:E,3,FALSE),"")</f>
        <v>S235</v>
      </c>
      <c r="C102" s="213" t="str">
        <f>IFERROR(VLOOKUP(A102,Base!B:E,4,FALSE),"")</f>
        <v>APOYOS PARA EL CUIDADO DEL ADULTO MAYOR</v>
      </c>
      <c r="D102" s="213"/>
      <c r="E102" s="213" t="str">
        <f>IFERROR(VLOOKUP(A102,Base!B:F,5,FALSE),"")</f>
        <v>Otorgar apoyos económicos a personas mayores de 60 años en estado de vulnerabilidad agrupados en colectivos</v>
      </c>
      <c r="F102" s="213"/>
      <c r="G102" s="213"/>
      <c r="H102" s="131" t="s">
        <v>20787</v>
      </c>
      <c r="I102" s="131"/>
      <c r="J102" s="131"/>
      <c r="K102" s="161"/>
      <c r="L102" s="133">
        <f>IFERROR(VLOOKUP(A102,Base!B:L,6,FALSE),"")</f>
        <v>0</v>
      </c>
      <c r="M102" s="134"/>
      <c r="N102" s="131"/>
      <c r="O102" s="130" t="s">
        <v>16680</v>
      </c>
      <c r="P102" s="130">
        <f>IFERROR(M102*VLOOKUP(A102,Base!B:K,10,FALSE),"")</f>
        <v>0</v>
      </c>
    </row>
    <row r="103" spans="1:16" s="130" customFormat="1" ht="30" hidden="1" customHeight="1">
      <c r="A103" s="130" t="str">
        <f t="shared" si="1"/>
        <v>02CD14_95</v>
      </c>
      <c r="B103" s="132" t="str">
        <f>IFERROR(VLOOKUP(A103,Base!B:E,3,FALSE),"")</f>
        <v>S235</v>
      </c>
      <c r="C103" s="213" t="str">
        <f>IFERROR(VLOOKUP(A103,Base!B:E,4,FALSE),"")</f>
        <v>APOYOS PARA EL CUIDADO DEL ADULTO MAYOR</v>
      </c>
      <c r="D103" s="213"/>
      <c r="E103" s="213" t="str">
        <f>IFERROR(VLOOKUP(A103,Base!B:F,5,FALSE),"")</f>
        <v>Capacitación de personas facilitadoras de servicios, que les permita contar con las herramientas necesaria para impulsar la construcción de un modelo de envejecimiento, mediante formas de organización colectiva y la participación en la cultura de los cuidados.</v>
      </c>
      <c r="F103" s="213"/>
      <c r="G103" s="213"/>
      <c r="H103" s="131" t="s">
        <v>20788</v>
      </c>
      <c r="I103" s="131"/>
      <c r="J103" s="131"/>
      <c r="K103" s="161"/>
      <c r="L103" s="133">
        <f>IFERROR(VLOOKUP(A103,Base!B:L,6,FALSE),"")</f>
        <v>0</v>
      </c>
      <c r="M103" s="134"/>
      <c r="N103" s="131"/>
      <c r="O103" s="130" t="s">
        <v>16681</v>
      </c>
      <c r="P103" s="130">
        <f>IFERROR(M103*VLOOKUP(A103,Base!B:K,10,FALSE),"")</f>
        <v>0</v>
      </c>
    </row>
    <row r="104" spans="1:16" s="130" customFormat="1" ht="30" hidden="1" customHeight="1">
      <c r="A104" s="130" t="str">
        <f t="shared" si="1"/>
        <v>02CD14_96</v>
      </c>
      <c r="B104" s="132" t="str">
        <f>IFERROR(VLOOKUP(A104,Base!B:E,3,FALSE),"")</f>
        <v>S235</v>
      </c>
      <c r="C104" s="213" t="str">
        <f>IFERROR(VLOOKUP(A104,Base!B:E,4,FALSE),"")</f>
        <v>APOYOS PARA EL CUIDADO DEL ADULTO MAYOR</v>
      </c>
      <c r="D104" s="213"/>
      <c r="E104" s="213" t="str">
        <f>IFERROR(VLOOKUP(A104,Base!B:F,5,FALSE),"")</f>
        <v>Por medio de las personas facilitadores, se brinda acompañamiento, asesorías e información sobre el autocuidado y cuidado a personas mayores y sus familias residentes de colonias de muy bajo y bajo índice de desarrollo social, generando la cultura de los cuidado.</v>
      </c>
      <c r="F104" s="213"/>
      <c r="G104" s="213"/>
      <c r="H104" s="131" t="s">
        <v>20789</v>
      </c>
      <c r="I104" s="131"/>
      <c r="J104" s="131"/>
      <c r="K104" s="161"/>
      <c r="L104" s="133">
        <f>IFERROR(VLOOKUP(A104,Base!B:L,6,FALSE),"")</f>
        <v>0</v>
      </c>
      <c r="M104" s="134"/>
      <c r="N104" s="131"/>
      <c r="O104" s="130" t="s">
        <v>16682</v>
      </c>
      <c r="P104" s="130">
        <f>IFERROR(M104*VLOOKUP(A104,Base!B:K,10,FALSE),"")</f>
        <v>0</v>
      </c>
    </row>
    <row r="105" spans="1:16" s="130" customFormat="1" ht="30" hidden="1" customHeight="1">
      <c r="A105" s="130" t="str">
        <f t="shared" si="1"/>
        <v>02CD14_97</v>
      </c>
      <c r="B105" s="132" t="str">
        <f>IFERROR(VLOOKUP(A105,Base!B:E,3,FALSE),"")</f>
        <v>U048</v>
      </c>
      <c r="C105" s="213" t="str">
        <f>IFERROR(VLOOKUP(A105,Base!B:E,4,FALSE),"")</f>
        <v>APOYOS SOCIALES</v>
      </c>
      <c r="D105" s="213"/>
      <c r="E105" s="213" t="str">
        <f>IFERROR(VLOOKUP(A105,Base!B:F,5,FALSE),"")</f>
        <v>Brindar apoyos económicos a personas con discapacidad permanente que vivan en la Alcaldía Tlalpan y 10 facilitadores que apoyan en el proceso de registro. 2.- Brindar talleres sobre derechos de las personas con discapacidad, lenguaje incluyente, lengua de señas mexicana y sistema de lecto-escritura braille. 3.- Dar 5 sesiones de capacitación para personas cuidadoras. 4.- Brindar talleres a las personas servidoras públicos en materia de discapacidad, lenguaje incluyente y lengua de señas mexicana. 5.- Promover proyectos de inclusión económica para personas con discapacidad</v>
      </c>
      <c r="F105" s="213"/>
      <c r="G105" s="213"/>
      <c r="H105" s="131" t="s">
        <v>20790</v>
      </c>
      <c r="I105" s="131"/>
      <c r="J105" s="131"/>
      <c r="K105" s="161"/>
      <c r="L105" s="133">
        <f>IFERROR(VLOOKUP(A105,Base!B:L,6,FALSE),"")</f>
        <v>0</v>
      </c>
      <c r="M105" s="134"/>
      <c r="N105" s="131"/>
      <c r="O105" s="130" t="s">
        <v>16683</v>
      </c>
      <c r="P105" s="130">
        <f>IFERROR(M105*VLOOKUP(A105,Base!B:K,10,FALSE),"")</f>
        <v>0</v>
      </c>
    </row>
    <row r="106" spans="1:16" s="130" customFormat="1" ht="30" hidden="1" customHeight="1">
      <c r="A106" s="130" t="str">
        <f t="shared" si="1"/>
        <v>02CD14_98</v>
      </c>
      <c r="B106" s="132" t="str">
        <f>IFERROR(VLOOKUP(A106,Base!B:E,3,FALSE),"")</f>
        <v>U048</v>
      </c>
      <c r="C106" s="213" t="str">
        <f>IFERROR(VLOOKUP(A106,Base!B:E,4,FALSE),"")</f>
        <v>APOYOS SOCIALES</v>
      </c>
      <c r="D106" s="213"/>
      <c r="E106" s="213" t="str">
        <f>IFERROR(VLOOKUP(A106,Base!B:F,5,FALSE),"")</f>
        <v>Apoyos económicos a deportistas destacados y prospectos deportivos 2023; Ayudas económicas para cubrir gastos de participación en eventos deportivos 2023: XVII Carrera Tlalpense 10 km. 2023; XV Circuito Tlalpense de Pista y Campo 2023</v>
      </c>
      <c r="F106" s="213"/>
      <c r="G106" s="213"/>
      <c r="H106" s="187"/>
      <c r="I106" s="187"/>
      <c r="J106" s="131"/>
      <c r="K106" s="161"/>
      <c r="L106" s="133">
        <f>IFERROR(VLOOKUP(A106,Base!B:L,6,FALSE),"")</f>
        <v>0</v>
      </c>
      <c r="M106" s="134"/>
      <c r="N106" s="131"/>
      <c r="O106" s="130" t="s">
        <v>16684</v>
      </c>
      <c r="P106" s="130">
        <f>IFERROR(M106*VLOOKUP(A106,Base!B:K,10,FALSE),"")</f>
        <v>0</v>
      </c>
    </row>
    <row r="107" spans="1:16" s="130" customFormat="1" ht="30" hidden="1" customHeight="1">
      <c r="A107" s="130" t="str">
        <f t="shared" si="1"/>
        <v>02CD14_99</v>
      </c>
      <c r="B107" s="132" t="str">
        <f>IFERROR(VLOOKUP(A107,Base!B:E,3,FALSE),"")</f>
        <v>U048</v>
      </c>
      <c r="C107" s="213" t="str">
        <f>IFERROR(VLOOKUP(A107,Base!B:E,4,FALSE),"")</f>
        <v>APOYOS SOCIALES</v>
      </c>
      <c r="D107" s="213"/>
      <c r="E107" s="213" t="str">
        <f>IFERROR(VLOOKUP(A107,Base!B:F,5,FALSE),"")</f>
        <v>Apoyos de emergencia social a personas con situación de vulnerabilidad en la Alcaldía Tlalpan</v>
      </c>
      <c r="F107" s="213"/>
      <c r="G107" s="213"/>
      <c r="H107" s="187"/>
      <c r="I107" s="187"/>
      <c r="J107" s="131"/>
      <c r="K107" s="161"/>
      <c r="L107" s="133">
        <f>IFERROR(VLOOKUP(A107,Base!B:L,6,FALSE),"")</f>
        <v>0</v>
      </c>
      <c r="M107" s="134"/>
      <c r="N107" s="131"/>
      <c r="O107" s="130" t="s">
        <v>16685</v>
      </c>
      <c r="P107" s="130">
        <f>IFERROR(M107*VLOOKUP(A107,Base!B:K,10,FALSE),"")</f>
        <v>0</v>
      </c>
    </row>
    <row r="108" spans="1:16" s="130" customFormat="1" ht="30" hidden="1" customHeight="1">
      <c r="A108" s="130" t="str">
        <f t="shared" si="1"/>
        <v>02CD14_100</v>
      </c>
      <c r="B108" s="132" t="str">
        <f>IFERROR(VLOOKUP(A108,Base!B:E,3,FALSE),"")</f>
        <v>U048</v>
      </c>
      <c r="C108" s="213" t="str">
        <f>IFERROR(VLOOKUP(A108,Base!B:E,4,FALSE),"")</f>
        <v>APOYOS SOCIALES</v>
      </c>
      <c r="D108" s="213"/>
      <c r="E108" s="213" t="str">
        <f>IFERROR(VLOOKUP(A108,Base!B:F,5,FALSE),"")</f>
        <v>Apoyo alimentario a las familias de Tlalpan por una emergencia sanitaria o desastre natural</v>
      </c>
      <c r="F108" s="213"/>
      <c r="G108" s="213"/>
      <c r="H108" s="187"/>
      <c r="I108" s="187"/>
      <c r="J108" s="131"/>
      <c r="K108" s="161"/>
      <c r="L108" s="133">
        <f>IFERROR(VLOOKUP(A108,Base!B:L,6,FALSE),"")</f>
        <v>0</v>
      </c>
      <c r="M108" s="134"/>
      <c r="N108" s="131"/>
      <c r="O108" s="130" t="s">
        <v>16686</v>
      </c>
      <c r="P108" s="130">
        <f>IFERROR(M108*VLOOKUP(A108,Base!B:K,10,FALSE),"")</f>
        <v>0</v>
      </c>
    </row>
    <row r="109" spans="1:16" s="130" customFormat="1" ht="30" hidden="1" customHeight="1">
      <c r="A109" s="130" t="str">
        <f t="shared" si="1"/>
        <v>02CD14_101</v>
      </c>
      <c r="B109" s="132" t="str">
        <f>IFERROR(VLOOKUP(A109,Base!B:E,3,FALSE),"")</f>
        <v>U048</v>
      </c>
      <c r="C109" s="213" t="str">
        <f>IFERROR(VLOOKUP(A109,Base!B:E,4,FALSE),"")</f>
        <v>APOYOS SOCIALES</v>
      </c>
      <c r="D109" s="213"/>
      <c r="E109" s="213" t="str">
        <f>IFERROR(VLOOKUP(A109,Base!B:F,5,FALSE),"")</f>
        <v>Apoyos de emergencia por desastres naturales a las familias de Tlalpan que sean afectadas en sus bienes.</v>
      </c>
      <c r="F109" s="213"/>
      <c r="G109" s="213"/>
      <c r="H109" s="187"/>
      <c r="I109" s="187"/>
      <c r="J109" s="131"/>
      <c r="K109" s="161"/>
      <c r="L109" s="133">
        <f>IFERROR(VLOOKUP(A109,Base!B:L,6,FALSE),"")</f>
        <v>0</v>
      </c>
      <c r="M109" s="134"/>
      <c r="N109" s="131"/>
      <c r="O109" s="130" t="s">
        <v>16687</v>
      </c>
      <c r="P109" s="130">
        <f>IFERROR(M109*VLOOKUP(A109,Base!B:K,10,FALSE),"")</f>
        <v>0</v>
      </c>
    </row>
    <row r="110" spans="1:16" s="130" customFormat="1" ht="30" hidden="1" customHeight="1">
      <c r="A110" s="130" t="str">
        <f t="shared" si="1"/>
        <v>02CD14_102</v>
      </c>
      <c r="B110" s="132" t="str">
        <f>IFERROR(VLOOKUP(A110,Base!B:E,3,FALSE),"")</f>
        <v>U048</v>
      </c>
      <c r="C110" s="213" t="str">
        <f>IFERROR(VLOOKUP(A110,Base!B:E,4,FALSE),"")</f>
        <v>APOYOS SOCIALES</v>
      </c>
      <c r="D110" s="213"/>
      <c r="E110" s="213" t="str">
        <f>IFERROR(VLOOKUP(A110,Base!B:F,5,FALSE),"")</f>
        <v>Apoyo de la economía familiar en temporada invernal, reparto de cobijas y chamarras.</v>
      </c>
      <c r="F110" s="213"/>
      <c r="G110" s="213"/>
      <c r="H110" s="187"/>
      <c r="I110" s="187"/>
      <c r="J110" s="131"/>
      <c r="K110" s="161"/>
      <c r="L110" s="133">
        <f>IFERROR(VLOOKUP(A110,Base!B:L,6,FALSE),"")</f>
        <v>0</v>
      </c>
      <c r="M110" s="134"/>
      <c r="N110" s="131"/>
      <c r="O110" s="130" t="s">
        <v>16688</v>
      </c>
      <c r="P110" s="130">
        <f>IFERROR(M110*VLOOKUP(A110,Base!B:K,10,FALSE),"")</f>
        <v>0</v>
      </c>
    </row>
    <row r="111" spans="1:16" s="139" customFormat="1" ht="39.75" customHeight="1">
      <c r="B111" s="214" t="s">
        <v>19252</v>
      </c>
      <c r="C111" s="214"/>
      <c r="D111" s="214"/>
      <c r="E111" s="215"/>
      <c r="F111" s="216"/>
      <c r="G111" s="216"/>
      <c r="H111" s="216"/>
      <c r="I111" s="216"/>
      <c r="J111" s="216"/>
      <c r="K111" s="216"/>
      <c r="L111" s="216"/>
      <c r="M111" s="216"/>
      <c r="N111" s="217"/>
    </row>
    <row r="112" spans="1:16" ht="21" customHeight="1">
      <c r="B112" s="136"/>
      <c r="C112" s="136"/>
      <c r="D112" s="136"/>
      <c r="E112" s="136"/>
      <c r="F112" s="136"/>
      <c r="G112" s="136"/>
      <c r="H112" s="136"/>
      <c r="I112" s="136"/>
      <c r="J112" s="136"/>
      <c r="K112" s="158"/>
      <c r="L112" s="136"/>
      <c r="M112" s="136"/>
      <c r="N112" s="136"/>
    </row>
    <row r="113" spans="2:18" s="143" customFormat="1" ht="21" customHeight="1">
      <c r="B113" s="228" t="s">
        <v>16711</v>
      </c>
      <c r="C113" s="228"/>
      <c r="D113" s="228"/>
      <c r="E113" s="228"/>
      <c r="F113" s="228"/>
      <c r="G113" s="228"/>
      <c r="H113" s="144"/>
      <c r="K113" s="228" t="s">
        <v>16712</v>
      </c>
      <c r="L113" s="228"/>
      <c r="M113" s="228"/>
      <c r="N113" s="228"/>
    </row>
    <row r="114" spans="2:18" s="143" customFormat="1" ht="21" customHeight="1">
      <c r="B114" s="144"/>
      <c r="C114" s="144"/>
      <c r="D114" s="144"/>
      <c r="E114" s="144"/>
      <c r="F114" s="144"/>
      <c r="G114" s="144"/>
      <c r="H114" s="144"/>
      <c r="K114" s="144"/>
      <c r="L114" s="144"/>
      <c r="M114" s="144"/>
      <c r="N114" s="144"/>
    </row>
    <row r="115" spans="2:18" s="143" customFormat="1" ht="21" customHeight="1">
      <c r="B115" s="144"/>
      <c r="C115" s="144"/>
      <c r="D115" s="144"/>
      <c r="E115" s="144"/>
      <c r="F115" s="144"/>
      <c r="G115" s="144"/>
      <c r="H115" s="144"/>
      <c r="K115" s="144"/>
      <c r="L115" s="144"/>
      <c r="M115" s="144"/>
      <c r="N115" s="144"/>
    </row>
    <row r="116" spans="2:18" s="143" customFormat="1" ht="21" customHeight="1">
      <c r="B116" s="145"/>
      <c r="C116" s="145"/>
      <c r="D116" s="145"/>
      <c r="E116" s="145"/>
      <c r="F116" s="145"/>
      <c r="G116" s="145"/>
      <c r="H116" s="144"/>
      <c r="K116" s="145"/>
      <c r="L116" s="145"/>
      <c r="M116" s="145"/>
      <c r="N116" s="145"/>
    </row>
    <row r="117" spans="2:18" s="143" customFormat="1" ht="21" customHeight="1">
      <c r="B117" s="229"/>
      <c r="C117" s="229"/>
      <c r="D117" s="229"/>
      <c r="E117" s="229"/>
      <c r="F117" s="229"/>
      <c r="G117" s="229"/>
      <c r="H117" s="144"/>
      <c r="K117" s="229"/>
      <c r="L117" s="229"/>
      <c r="M117" s="229"/>
      <c r="N117" s="229"/>
    </row>
    <row r="118" spans="2:18" s="143" customFormat="1" ht="21" customHeight="1">
      <c r="B118" s="228"/>
      <c r="C118" s="228"/>
      <c r="D118" s="228"/>
      <c r="E118" s="228"/>
      <c r="F118" s="228"/>
      <c r="G118" s="228"/>
      <c r="H118" s="144"/>
      <c r="K118" s="228"/>
      <c r="L118" s="228"/>
      <c r="M118" s="228"/>
      <c r="N118" s="228"/>
    </row>
    <row r="119" spans="2:18" s="149" customFormat="1" ht="21" customHeight="1">
      <c r="B119" s="230"/>
      <c r="C119" s="230"/>
      <c r="D119" s="230"/>
      <c r="E119" s="230"/>
      <c r="F119" s="230"/>
      <c r="G119" s="230"/>
      <c r="H119" s="150"/>
      <c r="K119" s="230"/>
      <c r="L119" s="230"/>
      <c r="M119" s="230"/>
      <c r="N119" s="230"/>
    </row>
    <row r="120" spans="2:18" s="143" customFormat="1" ht="21" customHeight="1">
      <c r="B120" s="146"/>
      <c r="C120" s="146"/>
      <c r="D120" s="146"/>
      <c r="E120" s="146"/>
      <c r="F120" s="146"/>
      <c r="G120" s="146"/>
      <c r="H120" s="146"/>
      <c r="I120" s="146"/>
      <c r="J120" s="146"/>
      <c r="K120" s="163"/>
      <c r="L120" s="146"/>
      <c r="M120" s="147"/>
      <c r="N120" s="147"/>
      <c r="P120" s="148"/>
      <c r="Q120" s="148"/>
      <c r="R120" s="148"/>
    </row>
    <row r="121" spans="2:18" s="143" customFormat="1" ht="21" customHeight="1">
      <c r="B121" s="146"/>
      <c r="C121" s="146"/>
      <c r="D121" s="146"/>
      <c r="E121" s="146"/>
      <c r="F121" s="146"/>
      <c r="G121" s="146"/>
      <c r="H121" s="146"/>
      <c r="I121" s="146"/>
      <c r="J121" s="146"/>
      <c r="K121" s="163"/>
      <c r="L121" s="146"/>
      <c r="M121" s="146"/>
      <c r="N121" s="146"/>
      <c r="P121" s="151"/>
      <c r="Q121" s="151"/>
      <c r="R121" s="151"/>
    </row>
    <row r="122" spans="2:18" s="143" customFormat="1" ht="21" customHeight="1">
      <c r="B122" s="152"/>
      <c r="C122" s="152"/>
      <c r="D122" s="152"/>
      <c r="E122" s="152"/>
      <c r="F122" s="152"/>
      <c r="G122" s="152"/>
      <c r="H122" s="152"/>
      <c r="I122" s="152"/>
      <c r="J122" s="152"/>
      <c r="K122" s="164"/>
      <c r="L122" s="152"/>
      <c r="M122" s="152"/>
      <c r="N122" s="152"/>
      <c r="O122" s="151"/>
      <c r="P122" s="151"/>
      <c r="Q122" s="151"/>
      <c r="R122" s="151"/>
    </row>
    <row r="123" spans="2:18" ht="21" customHeight="1"/>
    <row r="124" spans="2:18" ht="21" customHeight="1"/>
    <row r="125" spans="2:18" ht="15.75">
      <c r="B125" s="231"/>
      <c r="C125" s="231"/>
      <c r="D125" s="231"/>
      <c r="E125" s="231"/>
      <c r="F125" s="231"/>
      <c r="G125" s="231"/>
      <c r="H125" s="231"/>
      <c r="I125" s="231"/>
      <c r="J125" s="231"/>
      <c r="K125" s="231"/>
      <c r="L125" s="231"/>
      <c r="M125" s="231"/>
      <c r="N125" s="231"/>
    </row>
  </sheetData>
  <sheetProtection formatColumns="0" formatRows="0"/>
  <mergeCells count="223">
    <mergeCell ref="C94:D94"/>
    <mergeCell ref="C95:D95"/>
    <mergeCell ref="C96:D96"/>
    <mergeCell ref="C97:D97"/>
    <mergeCell ref="C88:D88"/>
    <mergeCell ref="C89:D89"/>
    <mergeCell ref="C90:D90"/>
    <mergeCell ref="C91:D91"/>
    <mergeCell ref="C92:D92"/>
    <mergeCell ref="K113:N113"/>
    <mergeCell ref="K117:N117"/>
    <mergeCell ref="K118:N118"/>
    <mergeCell ref="K119:N119"/>
    <mergeCell ref="B125:N125"/>
    <mergeCell ref="B113:G113"/>
    <mergeCell ref="B117:G117"/>
    <mergeCell ref="B118:G118"/>
    <mergeCell ref="B119:G119"/>
    <mergeCell ref="H6:K6"/>
    <mergeCell ref="E6:G6"/>
    <mergeCell ref="C108:D108"/>
    <mergeCell ref="C109:D109"/>
    <mergeCell ref="C110:D110"/>
    <mergeCell ref="C103:D103"/>
    <mergeCell ref="C104:D104"/>
    <mergeCell ref="C105:D105"/>
    <mergeCell ref="C106:D106"/>
    <mergeCell ref="C107:D107"/>
    <mergeCell ref="C98:D98"/>
    <mergeCell ref="C99:D99"/>
    <mergeCell ref="C100:D100"/>
    <mergeCell ref="C101:D101"/>
    <mergeCell ref="C102:D102"/>
    <mergeCell ref="C93:D93"/>
    <mergeCell ref="C85:D85"/>
    <mergeCell ref="C86:D86"/>
    <mergeCell ref="C87:D87"/>
    <mergeCell ref="C78:D78"/>
    <mergeCell ref="C79:D79"/>
    <mergeCell ref="C80:D80"/>
    <mergeCell ref="C81:D81"/>
    <mergeCell ref="C82:D82"/>
    <mergeCell ref="C73:D73"/>
    <mergeCell ref="C74:D74"/>
    <mergeCell ref="C75:D75"/>
    <mergeCell ref="C76:D76"/>
    <mergeCell ref="C77:D77"/>
    <mergeCell ref="C83:D83"/>
    <mergeCell ref="C84:D84"/>
    <mergeCell ref="C68:D68"/>
    <mergeCell ref="C69:D69"/>
    <mergeCell ref="C70:D70"/>
    <mergeCell ref="C71:D71"/>
    <mergeCell ref="C72:D72"/>
    <mergeCell ref="C63:D63"/>
    <mergeCell ref="C64:D64"/>
    <mergeCell ref="C65:D65"/>
    <mergeCell ref="C66:D66"/>
    <mergeCell ref="C67:D67"/>
    <mergeCell ref="C58:D58"/>
    <mergeCell ref="C59:D59"/>
    <mergeCell ref="C60:D60"/>
    <mergeCell ref="C61:D61"/>
    <mergeCell ref="C62:D62"/>
    <mergeCell ref="C53:D53"/>
    <mergeCell ref="C54:D54"/>
    <mergeCell ref="C55:D55"/>
    <mergeCell ref="C56:D56"/>
    <mergeCell ref="C57:D57"/>
    <mergeCell ref="C33:D33"/>
    <mergeCell ref="C34:D34"/>
    <mergeCell ref="C35:D35"/>
    <mergeCell ref="C36:D36"/>
    <mergeCell ref="C37:D37"/>
    <mergeCell ref="C48:D48"/>
    <mergeCell ref="C49:D49"/>
    <mergeCell ref="C50:D50"/>
    <mergeCell ref="C51:D51"/>
    <mergeCell ref="C43:D43"/>
    <mergeCell ref="C44:D44"/>
    <mergeCell ref="C45:D45"/>
    <mergeCell ref="C46:D46"/>
    <mergeCell ref="C47:D47"/>
    <mergeCell ref="C41:D41"/>
    <mergeCell ref="C42:D42"/>
    <mergeCell ref="C38:D38"/>
    <mergeCell ref="C39:D39"/>
    <mergeCell ref="C40:D40"/>
    <mergeCell ref="C52:D52"/>
    <mergeCell ref="E99:G99"/>
    <mergeCell ref="E100:G100"/>
    <mergeCell ref="E101:G101"/>
    <mergeCell ref="E102:G102"/>
    <mergeCell ref="E103:G103"/>
    <mergeCell ref="E94:G94"/>
    <mergeCell ref="E95:G95"/>
    <mergeCell ref="E96:G96"/>
    <mergeCell ref="E97:G97"/>
    <mergeCell ref="E98:G98"/>
    <mergeCell ref="E89:G89"/>
    <mergeCell ref="E90:G90"/>
    <mergeCell ref="E91:G91"/>
    <mergeCell ref="E92:G92"/>
    <mergeCell ref="E93:G93"/>
    <mergeCell ref="E84:G84"/>
    <mergeCell ref="E85:G85"/>
    <mergeCell ref="E86:G86"/>
    <mergeCell ref="E87:G87"/>
    <mergeCell ref="E88:G88"/>
    <mergeCell ref="E79:G79"/>
    <mergeCell ref="E80:G80"/>
    <mergeCell ref="E81:G81"/>
    <mergeCell ref="E109:G109"/>
    <mergeCell ref="E110:G110"/>
    <mergeCell ref="E104:G104"/>
    <mergeCell ref="E105:G105"/>
    <mergeCell ref="E106:G106"/>
    <mergeCell ref="E107:G107"/>
    <mergeCell ref="E108:G108"/>
    <mergeCell ref="E82:G82"/>
    <mergeCell ref="E83:G83"/>
    <mergeCell ref="E74:G74"/>
    <mergeCell ref="E75:G75"/>
    <mergeCell ref="E76:G76"/>
    <mergeCell ref="E77:G77"/>
    <mergeCell ref="E78:G78"/>
    <mergeCell ref="E69:G69"/>
    <mergeCell ref="E70:G70"/>
    <mergeCell ref="E71:G71"/>
    <mergeCell ref="E72:G72"/>
    <mergeCell ref="E73:G73"/>
    <mergeCell ref="E64:G64"/>
    <mergeCell ref="E65:G65"/>
    <mergeCell ref="E66:G66"/>
    <mergeCell ref="E67:G67"/>
    <mergeCell ref="E68:G68"/>
    <mergeCell ref="E59:G59"/>
    <mergeCell ref="E60:G60"/>
    <mergeCell ref="E61:G61"/>
    <mergeCell ref="E62:G62"/>
    <mergeCell ref="E63:G63"/>
    <mergeCell ref="E35:G35"/>
    <mergeCell ref="E36:G36"/>
    <mergeCell ref="E37:G37"/>
    <mergeCell ref="E38:G38"/>
    <mergeCell ref="E54:G54"/>
    <mergeCell ref="E55:G55"/>
    <mergeCell ref="E56:G56"/>
    <mergeCell ref="E57:G57"/>
    <mergeCell ref="E58:G58"/>
    <mergeCell ref="E50:G50"/>
    <mergeCell ref="E51:G51"/>
    <mergeCell ref="E52:G52"/>
    <mergeCell ref="E53:G53"/>
    <mergeCell ref="E49:G49"/>
    <mergeCell ref="E44:G44"/>
    <mergeCell ref="E45:G45"/>
    <mergeCell ref="E46:G46"/>
    <mergeCell ref="E47:G47"/>
    <mergeCell ref="E48:G48"/>
    <mergeCell ref="E42:G42"/>
    <mergeCell ref="E43:G43"/>
    <mergeCell ref="E41:G41"/>
    <mergeCell ref="C16:D16"/>
    <mergeCell ref="C17:D17"/>
    <mergeCell ref="C18:D18"/>
    <mergeCell ref="C29:D29"/>
    <mergeCell ref="C30:D30"/>
    <mergeCell ref="C31:D31"/>
    <mergeCell ref="C32:D32"/>
    <mergeCell ref="C24:D24"/>
    <mergeCell ref="C25:D25"/>
    <mergeCell ref="C26:D26"/>
    <mergeCell ref="C27:D27"/>
    <mergeCell ref="C28:D28"/>
    <mergeCell ref="E34:G34"/>
    <mergeCell ref="B2:N2"/>
    <mergeCell ref="C6:D6"/>
    <mergeCell ref="B3:N3"/>
    <mergeCell ref="B4:N4"/>
    <mergeCell ref="B8:N8"/>
    <mergeCell ref="E20:G20"/>
    <mergeCell ref="E21:G21"/>
    <mergeCell ref="E22:G22"/>
    <mergeCell ref="E23:G23"/>
    <mergeCell ref="E16:G16"/>
    <mergeCell ref="E17:G17"/>
    <mergeCell ref="E18:G18"/>
    <mergeCell ref="E19:G19"/>
    <mergeCell ref="C19:D19"/>
    <mergeCell ref="C20:D20"/>
    <mergeCell ref="C21:D21"/>
    <mergeCell ref="C22:D22"/>
    <mergeCell ref="C23:D23"/>
    <mergeCell ref="C10:D10"/>
    <mergeCell ref="C11:D11"/>
    <mergeCell ref="C12:D12"/>
    <mergeCell ref="C13:D13"/>
    <mergeCell ref="C14:D14"/>
    <mergeCell ref="C15:D15"/>
    <mergeCell ref="L6:M6"/>
    <mergeCell ref="E15:G15"/>
    <mergeCell ref="B111:D111"/>
    <mergeCell ref="E111:N111"/>
    <mergeCell ref="E10:G10"/>
    <mergeCell ref="E11:G11"/>
    <mergeCell ref="E12:G12"/>
    <mergeCell ref="E13:G13"/>
    <mergeCell ref="E14:G14"/>
    <mergeCell ref="C9:D9"/>
    <mergeCell ref="E9:G9"/>
    <mergeCell ref="E24:G24"/>
    <mergeCell ref="E30:G30"/>
    <mergeCell ref="E31:G31"/>
    <mergeCell ref="E32:G32"/>
    <mergeCell ref="E33:G33"/>
    <mergeCell ref="E25:G25"/>
    <mergeCell ref="E26:G26"/>
    <mergeCell ref="E27:G27"/>
    <mergeCell ref="E28:G28"/>
    <mergeCell ref="E29:G29"/>
    <mergeCell ref="E39:G39"/>
    <mergeCell ref="E40:G40"/>
  </mergeCells>
  <conditionalFormatting sqref="B10:D32 B34:D110">
    <cfRule type="expression" dxfId="16" priority="9">
      <formula>$B10=$B9</formula>
    </cfRule>
  </conditionalFormatting>
  <conditionalFormatting sqref="B111 B10:D110">
    <cfRule type="expression" dxfId="15" priority="8">
      <formula>$B10=""</formula>
    </cfRule>
  </conditionalFormatting>
  <conditionalFormatting sqref="B33:D33">
    <cfRule type="expression" dxfId="14" priority="27">
      <formula>$B33=#REF!</formula>
    </cfRule>
  </conditionalFormatting>
  <conditionalFormatting sqref="M10:M110">
    <cfRule type="expression" dxfId="13" priority="1">
      <formula>$M10&gt;($L10*1.15)</formula>
    </cfRule>
    <cfRule type="expression" dxfId="12" priority="2">
      <formula>$L10+$M10=0</formula>
    </cfRule>
    <cfRule type="expression" dxfId="11" priority="3">
      <formula>$M10&gt;=($L10*0.85)</formula>
    </cfRule>
    <cfRule type="expression" dxfId="10" priority="4">
      <formula>$M10&gt;=($L10*0.7)</formula>
    </cfRule>
    <cfRule type="expression" dxfId="9" priority="5">
      <formula>$M10&lt;($L10*0.7)</formula>
    </cfRule>
  </conditionalFormatting>
  <conditionalFormatting sqref="B111">
    <cfRule type="expression" dxfId="8" priority="29">
      <formula>$B111=#REF!</formula>
    </cfRule>
  </conditionalFormatting>
  <printOptions horizontalCentered="1" verticalCentered="1"/>
  <pageMargins left="0.19685039370078741" right="0.19685039370078741" top="0.78740157480314965" bottom="0.43307086614173229" header="0" footer="0"/>
  <pageSetup scale="43" fitToHeight="0" orientation="landscape" r:id="rId1"/>
  <headerFooter>
    <oddHeader>&amp;L&amp;G&amp;R&amp;G</oddHeader>
    <oddFooter>&amp;C&amp;16&amp;P de &amp;N&amp;R&amp;G</oddFooter>
  </headerFooter>
  <rowBreaks count="3" manualBreakCount="3">
    <brk id="13" min="1" max="12" man="1"/>
    <brk id="26" min="1" max="12" man="1"/>
    <brk id="29" min="1" max="12" man="1"/>
  </row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000-000000000000}">
          <x14:formula1>
            <xm:f>Hoja1!$A$3:$A$99</xm:f>
          </x14:formula1>
          <xm:sqref>C6:D6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93"/>
  <sheetViews>
    <sheetView showGridLines="0" topLeftCell="G5" zoomScale="80" zoomScaleNormal="80" zoomScaleSheetLayoutView="50" zoomScalePageLayoutView="55" workbookViewId="0">
      <selection activeCell="AG14" sqref="AG14"/>
    </sheetView>
  </sheetViews>
  <sheetFormatPr baseColWidth="10" defaultColWidth="11.42578125" defaultRowHeight="13.5"/>
  <cols>
    <col min="1" max="1" width="6.5703125" style="28" hidden="1" customWidth="1"/>
    <col min="2" max="2" width="29.85546875" style="29" hidden="1" customWidth="1"/>
    <col min="3" max="3" width="5.85546875" style="50" customWidth="1"/>
    <col min="4" max="5" width="6.85546875" style="50" customWidth="1"/>
    <col min="6" max="6" width="17" style="49" customWidth="1"/>
    <col min="7" max="7" width="6.7109375" style="49" customWidth="1"/>
    <col min="8" max="8" width="7.42578125" style="49" customWidth="1"/>
    <col min="9" max="9" width="9.5703125" style="30" customWidth="1"/>
    <col min="10" max="11" width="13.85546875" style="30" customWidth="1"/>
    <col min="12" max="12" width="12.42578125" style="30" customWidth="1"/>
    <col min="13" max="14" width="11.85546875" style="30" customWidth="1"/>
    <col min="15" max="18" width="12.140625" style="30" customWidth="1"/>
    <col min="19" max="19" width="13.28515625" style="30" customWidth="1"/>
    <col min="20" max="20" width="10.7109375" style="30" customWidth="1"/>
    <col min="21" max="21" width="5.28515625" style="30" customWidth="1"/>
    <col min="22" max="22" width="11" style="30" customWidth="1"/>
    <col min="23" max="23" width="9.28515625" style="30" customWidth="1"/>
    <col min="24" max="24" width="10.140625" style="30" customWidth="1"/>
    <col min="25" max="25" width="9.28515625" style="30" customWidth="1"/>
    <col min="26" max="26" width="8.5703125" style="30" customWidth="1"/>
    <col min="27" max="27" width="16" style="30" customWidth="1"/>
    <col min="28" max="28" width="19.85546875" style="104" customWidth="1"/>
    <col min="29" max="29" width="18.42578125" style="104" customWidth="1"/>
    <col min="30" max="30" width="16.28515625" style="30" customWidth="1"/>
    <col min="31" max="31" width="15.85546875" style="30" customWidth="1"/>
    <col min="32" max="32" width="12.28515625" style="30" customWidth="1"/>
    <col min="33" max="33" width="9.7109375" style="30" customWidth="1"/>
    <col min="34" max="34" width="10" style="30" customWidth="1"/>
    <col min="35" max="35" width="11" style="30" customWidth="1"/>
    <col min="36" max="38" width="11.42578125" style="30"/>
    <col min="39" max="39" width="17.5703125" style="30" customWidth="1"/>
    <col min="40" max="16384" width="11.42578125" style="30"/>
  </cols>
  <sheetData>
    <row r="1" spans="1:34" ht="31.5" hidden="1" customHeight="1">
      <c r="C1" s="30"/>
      <c r="D1" s="30"/>
      <c r="E1" s="30"/>
      <c r="F1" s="31"/>
      <c r="G1" s="31"/>
      <c r="H1" s="31"/>
    </row>
    <row r="2" spans="1:34" ht="31.5" hidden="1" customHeight="1">
      <c r="C2" s="30"/>
      <c r="D2" s="30"/>
      <c r="E2" s="30"/>
      <c r="F2" s="31"/>
      <c r="G2" s="31"/>
      <c r="H2" s="31"/>
    </row>
    <row r="3" spans="1:34" ht="31.5" hidden="1" customHeight="1">
      <c r="C3" s="30"/>
      <c r="D3" s="30"/>
      <c r="E3" s="30"/>
      <c r="F3" s="31"/>
      <c r="G3" s="31"/>
      <c r="H3" s="31"/>
    </row>
    <row r="4" spans="1:34" ht="31.5" hidden="1" customHeight="1">
      <c r="C4" s="30"/>
      <c r="D4" s="30"/>
      <c r="E4" s="30"/>
      <c r="F4" s="31"/>
      <c r="G4" s="31"/>
      <c r="H4" s="31"/>
    </row>
    <row r="5" spans="1:34" s="33" customFormat="1" ht="48" customHeight="1">
      <c r="A5" s="32"/>
      <c r="B5" s="29"/>
      <c r="C5" s="279" t="s">
        <v>16690</v>
      </c>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G5"/>
      <c r="AH5"/>
    </row>
    <row r="6" spans="1:34" s="33" customFormat="1" ht="33" customHeight="1">
      <c r="A6" s="32"/>
      <c r="B6" s="29"/>
      <c r="C6" s="280" t="s">
        <v>16713</v>
      </c>
      <c r="D6" s="280"/>
      <c r="E6" s="280"/>
      <c r="F6" s="280"/>
      <c r="G6" s="280"/>
      <c r="H6" s="280"/>
      <c r="I6" s="280"/>
      <c r="J6" s="280"/>
      <c r="K6" s="280"/>
      <c r="L6" s="280"/>
      <c r="M6" s="280"/>
      <c r="N6" s="280"/>
      <c r="O6" s="280"/>
      <c r="P6" s="280"/>
      <c r="Q6" s="280"/>
      <c r="R6" s="280"/>
      <c r="S6" s="280"/>
      <c r="T6" s="280"/>
      <c r="U6" s="280"/>
      <c r="V6" s="280"/>
      <c r="W6" s="280"/>
      <c r="X6" s="280"/>
      <c r="Y6" s="280"/>
      <c r="Z6" s="280"/>
      <c r="AA6" s="280"/>
      <c r="AB6" s="280"/>
      <c r="AC6" s="280"/>
      <c r="AD6" s="280"/>
      <c r="AE6" s="280"/>
      <c r="AG6"/>
      <c r="AH6"/>
    </row>
    <row r="7" spans="1:34" ht="40.5" customHeight="1">
      <c r="C7" s="281" t="s">
        <v>16691</v>
      </c>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G7"/>
      <c r="AH7"/>
    </row>
    <row r="8" spans="1:34" ht="25.5" customHeight="1">
      <c r="C8" s="34"/>
      <c r="D8" s="34"/>
      <c r="E8" s="34"/>
      <c r="F8" s="34"/>
      <c r="G8" s="34"/>
      <c r="H8" s="34"/>
      <c r="I8" s="34"/>
      <c r="J8" s="34"/>
      <c r="K8" s="34"/>
      <c r="L8" s="34"/>
      <c r="M8" s="34"/>
      <c r="N8" s="34"/>
      <c r="O8" s="34"/>
      <c r="P8" s="34"/>
      <c r="Q8" s="34"/>
      <c r="R8" s="34"/>
      <c r="S8" s="34"/>
      <c r="T8" s="34"/>
      <c r="U8" s="34"/>
      <c r="V8" s="34"/>
      <c r="W8" s="34"/>
      <c r="X8" s="34"/>
      <c r="Y8" s="34"/>
      <c r="Z8" s="34"/>
      <c r="AA8" s="34"/>
      <c r="AB8" s="105"/>
      <c r="AC8" s="105"/>
      <c r="AD8" s="34">
        <v>0</v>
      </c>
      <c r="AE8" s="34"/>
      <c r="AG8"/>
      <c r="AH8"/>
    </row>
    <row r="9" spans="1:34" s="123" customFormat="1" ht="40.5" customHeight="1">
      <c r="A9" s="122"/>
      <c r="B9" s="122"/>
      <c r="C9" s="283" t="s">
        <v>16692</v>
      </c>
      <c r="D9" s="284"/>
      <c r="E9" s="284"/>
      <c r="F9" s="284"/>
      <c r="G9" s="284"/>
      <c r="H9" s="284"/>
      <c r="I9" s="285"/>
      <c r="J9" s="286" t="str">
        <f>IAAR!H6</f>
        <v>Alcaldia Tlalpan</v>
      </c>
      <c r="K9" s="287"/>
      <c r="L9" s="287"/>
      <c r="M9" s="287"/>
      <c r="N9" s="287"/>
      <c r="O9" s="287"/>
      <c r="P9" s="287"/>
      <c r="Q9" s="287"/>
      <c r="R9" s="287"/>
      <c r="S9" s="287"/>
      <c r="T9" s="288" t="s">
        <v>16693</v>
      </c>
      <c r="U9" s="288"/>
      <c r="V9" s="289" t="str">
        <f>IAAR!C6</f>
        <v>02CD14</v>
      </c>
      <c r="W9" s="290"/>
      <c r="X9" s="291"/>
      <c r="Y9" s="288" t="s">
        <v>16694</v>
      </c>
      <c r="Z9" s="288"/>
      <c r="AA9" s="288"/>
      <c r="AB9" s="292" t="s">
        <v>20851</v>
      </c>
      <c r="AC9" s="287"/>
      <c r="AD9" s="287"/>
      <c r="AE9" s="293"/>
    </row>
    <row r="10" spans="1:34" ht="21.75" customHeight="1">
      <c r="C10" s="35"/>
      <c r="D10" s="35"/>
      <c r="E10" s="35"/>
      <c r="F10" s="36"/>
      <c r="G10" s="36"/>
      <c r="H10" s="36"/>
      <c r="I10" s="35"/>
      <c r="J10" s="35"/>
      <c r="K10" s="35"/>
      <c r="L10" s="35"/>
      <c r="M10" s="35"/>
      <c r="N10" s="35"/>
      <c r="O10" s="35"/>
      <c r="P10" s="35"/>
      <c r="Q10" s="35"/>
      <c r="R10" s="35"/>
      <c r="S10" s="35"/>
      <c r="T10" s="35"/>
      <c r="U10" s="35"/>
      <c r="V10" s="35"/>
      <c r="W10" s="35"/>
      <c r="X10" s="35"/>
      <c r="Y10" s="35"/>
      <c r="Z10" s="35"/>
      <c r="AA10" s="35"/>
      <c r="AB10" s="106"/>
      <c r="AC10" s="106"/>
      <c r="AD10" s="35"/>
      <c r="AE10" s="37"/>
    </row>
    <row r="11" spans="1:34" ht="19.5" customHeight="1">
      <c r="C11" s="294" t="s">
        <v>16695</v>
      </c>
      <c r="D11" s="294"/>
      <c r="E11" s="294"/>
      <c r="F11" s="294"/>
      <c r="G11" s="294"/>
      <c r="H11" s="294"/>
      <c r="I11" s="294"/>
      <c r="J11" s="294"/>
      <c r="K11" s="294"/>
      <c r="L11" s="294"/>
      <c r="M11" s="294"/>
      <c r="N11" s="294"/>
      <c r="O11" s="294"/>
      <c r="P11" s="294"/>
      <c r="Q11" s="294"/>
      <c r="R11" s="294"/>
      <c r="S11" s="294"/>
      <c r="T11" s="294"/>
      <c r="U11" s="294"/>
      <c r="V11" s="294"/>
      <c r="W11" s="294"/>
      <c r="X11" s="294"/>
      <c r="Y11" s="294"/>
      <c r="Z11" s="294"/>
      <c r="AA11" s="294"/>
      <c r="AB11" s="294"/>
      <c r="AC11" s="294"/>
      <c r="AD11" s="294"/>
      <c r="AE11" s="294"/>
    </row>
    <row r="12" spans="1:34" ht="22.5" customHeight="1">
      <c r="C12" s="276" t="s">
        <v>16726</v>
      </c>
      <c r="D12" s="277"/>
      <c r="E12" s="277"/>
      <c r="F12" s="277"/>
      <c r="G12" s="277"/>
      <c r="H12" s="278"/>
      <c r="I12" s="295" t="s">
        <v>16725</v>
      </c>
      <c r="J12" s="270" t="s">
        <v>16699</v>
      </c>
      <c r="K12" s="266"/>
      <c r="L12" s="274" t="s">
        <v>43</v>
      </c>
      <c r="M12" s="264" t="s">
        <v>16700</v>
      </c>
      <c r="N12" s="265"/>
      <c r="O12" s="272"/>
      <c r="P12" s="270" t="s">
        <v>16701</v>
      </c>
      <c r="Q12" s="265"/>
      <c r="R12" s="266"/>
      <c r="S12" s="264" t="s">
        <v>16702</v>
      </c>
      <c r="T12" s="265"/>
      <c r="U12" s="266"/>
      <c r="V12" s="262" t="s">
        <v>16721</v>
      </c>
      <c r="W12" s="259" t="s">
        <v>16720</v>
      </c>
      <c r="X12" s="260"/>
      <c r="Y12" s="260"/>
      <c r="Z12" s="261"/>
      <c r="AA12" s="295" t="s">
        <v>16722</v>
      </c>
      <c r="AB12" s="297" t="s">
        <v>16707</v>
      </c>
      <c r="AC12" s="299" t="s">
        <v>16708</v>
      </c>
      <c r="AD12" s="274" t="s">
        <v>16709</v>
      </c>
      <c r="AE12" s="301" t="s">
        <v>16710</v>
      </c>
    </row>
    <row r="13" spans="1:34" ht="52.5" customHeight="1">
      <c r="C13" s="55" t="s">
        <v>20</v>
      </c>
      <c r="D13" s="56" t="s">
        <v>16696</v>
      </c>
      <c r="E13" s="56" t="s">
        <v>16697</v>
      </c>
      <c r="F13" s="54" t="s">
        <v>16724</v>
      </c>
      <c r="G13" s="53" t="s">
        <v>16698</v>
      </c>
      <c r="H13" s="129" t="s">
        <v>16723</v>
      </c>
      <c r="I13" s="296"/>
      <c r="J13" s="271"/>
      <c r="K13" s="269"/>
      <c r="L13" s="275"/>
      <c r="M13" s="267"/>
      <c r="N13" s="268"/>
      <c r="O13" s="273"/>
      <c r="P13" s="271"/>
      <c r="Q13" s="268"/>
      <c r="R13" s="269"/>
      <c r="S13" s="267"/>
      <c r="T13" s="268"/>
      <c r="U13" s="269"/>
      <c r="V13" s="263"/>
      <c r="W13" s="54" t="s">
        <v>16703</v>
      </c>
      <c r="X13" s="53" t="s">
        <v>16704</v>
      </c>
      <c r="Y13" s="53" t="s">
        <v>16705</v>
      </c>
      <c r="Z13" s="53" t="s">
        <v>16706</v>
      </c>
      <c r="AA13" s="296"/>
      <c r="AB13" s="298"/>
      <c r="AC13" s="300"/>
      <c r="AD13" s="275"/>
      <c r="AE13" s="302"/>
    </row>
    <row r="14" spans="1:34" s="91" customFormat="1" ht="216" customHeight="1">
      <c r="A14" s="83" t="s">
        <v>16588</v>
      </c>
      <c r="B14" s="84" t="str">
        <f t="shared" ref="B14:B34" si="0">CONCATENATE($V$9,A14)</f>
        <v>02CD14_1</v>
      </c>
      <c r="C14" s="85">
        <f>IFERROR(VLOOKUP(B14,Estrv!A:AQ,11,FALSE),"")</f>
        <v>2</v>
      </c>
      <c r="D14" s="86">
        <f>IFERROR(VLOOKUP(B14,Estrv!A:AQ,13,FALSE),"")</f>
        <v>1</v>
      </c>
      <c r="E14" s="86">
        <f>IFERROR(VLOOKUP(B14,Estrv!A:AQ,15,FALSE),"")</f>
        <v>3</v>
      </c>
      <c r="F14" s="86" t="str">
        <f>IFERROR(VLOOKUP(B14,Estrv!A:AQ,29,FALSE),"")</f>
        <v>1.8.1</v>
      </c>
      <c r="G14" s="86" t="str">
        <f>IFERROR(VLOOKUP(B14,Estrv!A:AQ,25,FALSE),"")</f>
        <v>16</v>
      </c>
      <c r="H14" s="87">
        <f>IFERROR(VLOOKUP(B14,Estrv!A:AQ,27,FALSE),"")</f>
        <v>16.600000000000001</v>
      </c>
      <c r="I14" s="86" t="str">
        <f>IFERROR(VLOOKUP(B14,Estrv!A:J,9,FALSE),"")</f>
        <v>E185</v>
      </c>
      <c r="J14" s="254" t="str">
        <f>IFERROR(VLOOKUP(B14,Estrv!A:J,10,FALSE),"")</f>
        <v>Gobierno y atención ciudadana</v>
      </c>
      <c r="K14" s="254"/>
      <c r="L14" s="86" t="str">
        <f>IFERROR(VLOOKUP(B14,Estrv!A:AQ,35,FALSE),"")</f>
        <v>100%</v>
      </c>
      <c r="M14" s="254" t="str">
        <f>IFERROR(VLOOKUP(B14,Estrv!A:AQ,36,FALSE),"")</f>
        <v>Indice que mide el avance de las atenciones de los servicios administrativos y operativos que la poblacion requiere.</v>
      </c>
      <c r="N14" s="254"/>
      <c r="O14" s="254"/>
      <c r="P14" s="255" t="str">
        <f>IFERROR(VLOOKUP(B14,Estrv!A:AQ,37,FALSE),"")</f>
        <v>((Actualizacion de censos de asentamientos irregulares realizados/ Actualizacion de censos de asentamientos irregulares programados)*11.5)+((Tramites y servicios para la operacion de giros mercantiles realizados/Tramites y servicios para la operacion de giros mercantiles programados) *11.5)+((Servicios de asesoria juridica y promocion de los Derechos Humanos realizados/Servicios de asesoria juridica y promocion de los Derechos Humanos programados) *11)+((Orientaciones en materia de colaboracion, vinculacion, concertacion y participacion ciudadana realizadas/Orientaciones en materia de colaboracion, vinculacion, concertacion y participacion ciudadana programadas)*11)+((Total de diagnosticos de necesidades en colonias, barrios y pueblos. realizados / Total de diagnosticos de necesidades en colonias, barrios y pueblos programados)*11)+(((Tota de solicitudes de Informacion publica y solvatacion de requerimientos a traves de INFOMEX atenidas/total de solicitudes de Informacion publica y solvatacion de requerimientos a traves de INFOMEX programadas)*11)+((Atencion de requerimientos de informacion por parte de los organos de fiscalizacion requesitados/Atencion de requerimientos de informacion por parte de los organos de fiscalizacion solicitados) *11)+((Difusion de las actividades que se realizan en la Alcaldia Tlalpan realizadas/ Difusion de las actividades que se realizan en la Alcaldia Tlalpan programadas)*11) + ((Total de solicitudes atendidas en el Centro de Servicios y Atencion Ciudadana/Total de solicitudes recibidas en el Centro de Servicios y Atencion Ciudadana)*11)</v>
      </c>
      <c r="Q14" s="255"/>
      <c r="R14" s="255"/>
      <c r="S14" s="256" t="str">
        <f>IFERROR(VLOOKUP(B14,Estrv!A:AQ,39,FALSE),"")</f>
        <v>http://micrositiotransparencia.tlalpan.cdmx.gob.mx/index.html</v>
      </c>
      <c r="T14" s="257"/>
      <c r="U14" s="258"/>
      <c r="V14" s="86" t="str">
        <f>IFERROR(VLOOKUP(B14,Estrv!A:AQ,38,FALSE),"")</f>
        <v>Indice</v>
      </c>
      <c r="W14" s="204">
        <f>IFERROR(VLOOKUP(B14,Estrv!A:AQ,40,FALSE),"")</f>
        <v>0.25</v>
      </c>
      <c r="X14" s="204">
        <f>IFERROR(VLOOKUP(B14,Estrv!A:AQ,41,FALSE),"")</f>
        <v>0.5</v>
      </c>
      <c r="Y14" s="205">
        <f>IFERROR(VLOOKUP(B14,Estrv!A:AQ,42,FALSE),"")</f>
        <v>0.75</v>
      </c>
      <c r="Z14" s="205">
        <f>IFERROR(VLOOKUP(B14,Estrv!A:AQ,43,FALSE),"")</f>
        <v>1</v>
      </c>
      <c r="AA14" s="180">
        <v>0.56999999999999995</v>
      </c>
      <c r="AB14" s="126">
        <v>2000000</v>
      </c>
      <c r="AC14" s="124">
        <v>1245000</v>
      </c>
      <c r="AD14" s="89">
        <f>IFERROR(AC14/AB14,"")</f>
        <v>0.62250000000000005</v>
      </c>
      <c r="AE14" s="90"/>
    </row>
    <row r="15" spans="1:34" s="91" customFormat="1" ht="153.75" customHeight="1">
      <c r="A15" s="83" t="s">
        <v>16589</v>
      </c>
      <c r="B15" s="84" t="str">
        <f t="shared" si="0"/>
        <v>02CD14_2</v>
      </c>
      <c r="C15" s="85">
        <f>IFERROR(VLOOKUP(B15,Estrv!A:AQ,11,FALSE),"")</f>
        <v>6</v>
      </c>
      <c r="D15" s="85">
        <f>IFERROR(VLOOKUP(B15,Estrv!A:AQ,13,FALSE),"")</f>
        <v>5</v>
      </c>
      <c r="E15" s="85">
        <f>IFERROR(VLOOKUP(B15,Estrv!A:AQ,15,FALSE),"")</f>
        <v>1</v>
      </c>
      <c r="F15" s="85" t="str">
        <f>IFERROR(VLOOKUP(B15,Estrv!A:AQ,29,FALSE),"")</f>
        <v>2.2.1</v>
      </c>
      <c r="G15" s="85" t="str">
        <f>IFERROR(VLOOKUP(B15,Estrv!A:AQ,25,FALSE),"")</f>
        <v>16</v>
      </c>
      <c r="H15" s="87">
        <f>IFERROR(VLOOKUP(B15,Estrv!A:AQ,27,FALSE),"")</f>
        <v>16.100000000000001</v>
      </c>
      <c r="I15" s="85" t="str">
        <f>IFERROR(VLOOKUP(B15,Estrv!A:J,9,FALSE),"")</f>
        <v>E186</v>
      </c>
      <c r="J15" s="250" t="str">
        <f>IFERROR(VLOOKUP(B15,Estrv!A:J,10,FALSE),"")</f>
        <v>Seguridad en Alcalíias</v>
      </c>
      <c r="K15" s="250"/>
      <c r="L15" s="85" t="str">
        <f>IFERROR(VLOOKUP(B15,Estrv!A:AQ,35,FALSE),"")</f>
        <v>100%</v>
      </c>
      <c r="M15" s="250" t="str">
        <f>IFERROR(VLOOKUP(B15,Estrv!A:AQ,36,FALSE),"")</f>
        <v>Indice que mide el avance de las atenciones de los servicios de seguridad proporcionados por la Alcaldia Tlalpan.</v>
      </c>
      <c r="N15" s="250"/>
      <c r="O15" s="250"/>
      <c r="P15" s="250" t="str">
        <f>IFERROR(VLOOKUP(B15,Estrv!A:AQ,37,FALSE),"")</f>
        <v>((Operativos de Seguridad en las colonias, barrios y pueblos de la Alcaldia realizados/ Operativos de Seguridad en las colonias, barrios y pueblos de la Alcaldia programados)*25)+((Remision y acompañamiento institucional ante el juzgado civico y la fiscalia realizados/ Remision y acompañamiento institucional ante el juzgado civico y la fiscalia realizados)*25)+((Estrategias operativas atencion integral para apoyo a los habitantes de las colonias con mayor indice delictivo realizadas/ Estrategias operativas atencion integral para apoyo a los habitantes de las colonias con mayor indice delictivo programadas)*25)+((Talleres en materia de prevencion de la violencia y cultura de la denuncia realizados/Talleres en materia de prevencion de la violencia y cultura de la denuncia programados)*25).</v>
      </c>
      <c r="Q15" s="250"/>
      <c r="R15" s="250"/>
      <c r="S15" s="251" t="str">
        <f>IFERROR(VLOOKUP(B15,Estrv!A:AQ,39,FALSE),"")</f>
        <v>http://micrositiotransparencia.tlalpan.cdmx.gob.mx/index.html</v>
      </c>
      <c r="T15" s="252"/>
      <c r="U15" s="253"/>
      <c r="V15" s="85" t="str">
        <f>IFERROR(VLOOKUP(B15,Estrv!A:AQ,38,FALSE),"")</f>
        <v>Indice</v>
      </c>
      <c r="W15" s="95">
        <f>IFERROR(VLOOKUP(B15,Estrv!A:AQ,40,FALSE),"")</f>
        <v>0.25</v>
      </c>
      <c r="X15" s="92">
        <f>IFERROR(VLOOKUP(B15,Estrv!A:AQ,41,FALSE),"")</f>
        <v>0.5</v>
      </c>
      <c r="Y15" s="92">
        <f>IFERROR(VLOOKUP(B15,Estrv!A:AQ,42,FALSE),"")</f>
        <v>0.75</v>
      </c>
      <c r="Z15" s="92">
        <f>IFERROR(VLOOKUP(B15,Estrv!A:AQ,43,FALSE),"")</f>
        <v>1</v>
      </c>
      <c r="AA15" s="178">
        <f ca="1">IF(I15&lt;&gt;"", SUMIF(IAAR!B$10:P$110,I15,IAAR!P$10:P$110),"")</f>
        <v>0</v>
      </c>
      <c r="AB15" s="127">
        <v>43740000</v>
      </c>
      <c r="AC15" s="207">
        <v>43437000</v>
      </c>
      <c r="AD15" s="93">
        <f t="shared" ref="AD15:AD34" si="1">IFERROR(AC15/AB15,"")</f>
        <v>0.99307270233196154</v>
      </c>
      <c r="AE15" s="94"/>
    </row>
    <row r="16" spans="1:34" s="91" customFormat="1" ht="158.25" customHeight="1">
      <c r="A16" s="83" t="s">
        <v>16590</v>
      </c>
      <c r="B16" s="84" t="str">
        <f t="shared" si="0"/>
        <v>02CD14_3</v>
      </c>
      <c r="C16" s="85">
        <f>IFERROR(VLOOKUP(B16,Estrv!A:AQ,11,FALSE),"")</f>
        <v>2</v>
      </c>
      <c r="D16" s="85">
        <f>IFERROR(VLOOKUP(B16,Estrv!A:AQ,13,FALSE),"")</f>
        <v>2</v>
      </c>
      <c r="E16" s="85" t="str">
        <f>IFERROR(VLOOKUP(B16,Estrv!A:AQ,15,FALSE),"")</f>
        <v>2</v>
      </c>
      <c r="F16" s="85" t="str">
        <f>IFERROR(VLOOKUP(B16,Estrv!A:AQ,29,FALSE),"")</f>
        <v>2.2.6</v>
      </c>
      <c r="G16" s="85" t="str">
        <f>IFERROR(VLOOKUP(B16,Estrv!A:AQ,25,FALSE),"")</f>
        <v>11</v>
      </c>
      <c r="H16" s="87">
        <f>IFERROR(VLOOKUP(B16,Estrv!A:AQ,27,FALSE),"")</f>
        <v>11.6</v>
      </c>
      <c r="I16" s="85" t="str">
        <f>IFERROR(VLOOKUP(B16,Estrv!A:J,9,FALSE),"")</f>
        <v>E187</v>
      </c>
      <c r="J16" s="250" t="str">
        <f>IFERROR(VLOOKUP(B16,Estrv!A:J,10,FALSE),"")</f>
        <v>Servicios públicos</v>
      </c>
      <c r="K16" s="250"/>
      <c r="L16" s="85" t="str">
        <f>IFERROR(VLOOKUP(B16,Estrv!A:AQ,35,FALSE),"")</f>
        <v>100%</v>
      </c>
      <c r="M16" s="250" t="str">
        <f>IFERROR(VLOOKUP(B16,Estrv!A:AQ,36,FALSE),"")</f>
        <v>Indice que mide el avance de los servicios publicos que se otorgan a la poblacion de la Alcaldia Tlalpan.</v>
      </c>
      <c r="N16" s="250"/>
      <c r="O16" s="250"/>
      <c r="P16" s="250" t="str">
        <f>IFERROR(VLOOKUP(B16,Estrv!A:AQ,37,FALSE),"")</f>
        <v>((Total de toneladas de residuos solidos organicos, inorganicos e industriales recolectados/ Total de toneladas de residuos solidos organicos e inorganico programados) *0.10 + ((Total de luminarias de la Red de alumbrado publico atendidas/Total de luminarias de la Red de alumbrado publico programadas)*0.10)+(Total de actividades como trabajos de balizamiento + señalamientos + adecuaciones geometricas realizados/Total de actividades como trabajos de balizamiento, señalamientos, adecuaciones geometricas programados)*0.10)+((Total de trabajos de poda de arboles, poda de pasto, riego de areas verdes, barrido de areas verdes, retiro de hierba y maleza realizados/Total de trabajos de poda de arbole, poda de pasto, riego de areas verdes, barrido de areas verdes, retiro de hierba y maleza programados) *0.10)+((Total de trabajos de eliminacion y borrado de grafiti, aplicacion de pintura en muros y bardas, colocacion de malla ciclonica y otros realizados/Total de trabajos de eliminacion y borrado de grafiti, aplicacion de pintura en muros y barda, colocacion de malla ciclonica y otros programados)*0.10)+((Total de servicios funerarios atendidos, mantenimiento a panteones realizados/Total de servicios funerarios y mantenimiento a panteones programados)*0.10)+(Metros cubicos entregados/Metros cubicos programados)*0.10 + ((Difusion de informacion sobre el cuidado del medio ambiente, el desarrollo sustentable, el cambio climatico, los efectos de la contaminacion y conservacion de la biodiversidad entre la poblacion tlalpense ofrecida/Difusion de informacion sobre el cuidado del medio ambiente, el desarrollo sustentable, el cambio climatico, los efectos de la contaminacion y conservacion de la biodiversidad entre la poblacion tlalpense programada)*0.10) +((Numero de capacitaciones a inspectores, dictaminadores, funcionarios y personal de la alcaldia, en temas ambientales brindadas/ numero de capacitaciones a inspectores, dictaminadores, funcionarios y personal de la alcaldia, en temas ambientales programadas)*0.10)+((numero de contribuciones a la proteccion, preservacion y conservacion de los recursos naturales entregadas/numero de contribuciones a la proteccion, preservacion y conservacion de los recursos naturales programadas)*0.10)</v>
      </c>
      <c r="Q16" s="250"/>
      <c r="R16" s="250"/>
      <c r="S16" s="251" t="str">
        <f>IFERROR(VLOOKUP(B16,Estrv!A:AQ,39,FALSE),"")</f>
        <v>http://micrositiotransparencia.tlalpan.cdmx.gob.mx/index.html</v>
      </c>
      <c r="T16" s="252"/>
      <c r="U16" s="253"/>
      <c r="V16" s="85" t="str">
        <f>IFERROR(VLOOKUP(B16,Estrv!A:AQ,38,FALSE),"")</f>
        <v>Indice</v>
      </c>
      <c r="W16" s="95">
        <f>IFERROR(VLOOKUP(B16,Estrv!A:AQ,40,FALSE),"")</f>
        <v>0.25</v>
      </c>
      <c r="X16" s="92">
        <f>IFERROR(VLOOKUP(B16,Estrv!A:AQ,41,FALSE),"")</f>
        <v>0.5</v>
      </c>
      <c r="Y16" s="92">
        <f>IFERROR(VLOOKUP(B16,Estrv!A:AQ,42,FALSE),"")</f>
        <v>0.75</v>
      </c>
      <c r="Z16" s="92">
        <f>IFERROR(VLOOKUP(B16,Estrv!A:AQ,43,FALSE),"")</f>
        <v>1</v>
      </c>
      <c r="AA16" s="88">
        <f ca="1">IF(I16&lt;&gt;"", SUMIF(IAAR!B$10:P$110,I16,IAAR!P$10:P$110),"")</f>
        <v>0</v>
      </c>
      <c r="AB16" s="209">
        <v>161031098</v>
      </c>
      <c r="AC16" s="206">
        <v>117247033.75</v>
      </c>
      <c r="AD16" s="93">
        <f t="shared" si="1"/>
        <v>0.72810180894376064</v>
      </c>
      <c r="AE16" s="94"/>
    </row>
    <row r="17" spans="1:31" s="91" customFormat="1" ht="166.5" customHeight="1">
      <c r="A17" s="83" t="s">
        <v>16591</v>
      </c>
      <c r="B17" s="84" t="str">
        <f t="shared" si="0"/>
        <v>02CD14_4</v>
      </c>
      <c r="C17" s="85">
        <f>IFERROR(VLOOKUP(B17,Estrv!A:AQ,11,FALSE),"")</f>
        <v>2</v>
      </c>
      <c r="D17" s="85">
        <f>IFERROR(VLOOKUP(B17,Estrv!A:AQ,13,FALSE),"")</f>
        <v>1</v>
      </c>
      <c r="E17" s="85">
        <f>IFERROR(VLOOKUP(B17,Estrv!A:AQ,15,FALSE),"")</f>
        <v>5</v>
      </c>
      <c r="F17" s="85" t="str">
        <f>IFERROR(VLOOKUP(B17,Estrv!A:AQ,29,FALSE),"")</f>
        <v>2.4.2</v>
      </c>
      <c r="G17" s="85" t="str">
        <f>IFERROR(VLOOKUP(B17,Estrv!A:AQ,25,FALSE),"")</f>
        <v>11</v>
      </c>
      <c r="H17" s="87">
        <f>IFERROR(VLOOKUP(B17,Estrv!A:AQ,27,FALSE),"")</f>
        <v>11.4</v>
      </c>
      <c r="I17" s="85" t="str">
        <f>IFERROR(VLOOKUP(B17,Estrv!A:J,9,FALSE),"")</f>
        <v>E188</v>
      </c>
      <c r="J17" s="250" t="str">
        <f>IFERROR(VLOOKUP(B17,Estrv!A:J,10,FALSE),"")</f>
        <v>Educación, cultura, deporte y recreación</v>
      </c>
      <c r="K17" s="250"/>
      <c r="L17" s="85" t="str">
        <f>IFERROR(VLOOKUP(B17,Estrv!A:AQ,35,FALSE),"")</f>
        <v>100%</v>
      </c>
      <c r="M17" s="250" t="str">
        <f>IFERROR(VLOOKUP(B17,Estrv!A:AQ,36,FALSE),"")</f>
        <v>Indice que mide el avance de las acciones de las actividades que la Alcaldia realiza para el desarrollo de la cultura, la educacion, el arte y la recreacion que demandan los ciudadanos.</v>
      </c>
      <c r="N17" s="250"/>
      <c r="O17" s="250"/>
      <c r="P17" s="250" t="str">
        <f>IFERROR(VLOOKUP(B17,Estrv!A:AQ,37,FALSE),"")</f>
        <v>((Actividades culturales de diversas expresiones artisticas realizadas/ Actividades culturales de diversas expresiones artisticas programadas)*0.20 + ((Total de actividades culturales realizadas/ Total de actividades culturales programadas)*+20 ((Total de clases deportivas en Modulos y Centros Deportivos a traves de las Escuelas Tecnico Deportivas impartidas/ total de clases deportivas en Modulos y Centros Deportivos a traves de las Escuelas Tecnico Deportivas programadas))*0.20 + ((Total de eventos deportivos gratuitos realizados/ Total de eventos deportivos gratuitos programados)*0.20+ ((Total de actividades de mantenimiento menor a Centros y Modulos Deportivos a cargo de la Alcaldia Tlalpan realizadas/ Total de actividades de mantenimiento menor a Centros y Modulos Deportivos a cargo de la Alcaldia Tlalpan programadas)*0.20)</v>
      </c>
      <c r="Q17" s="250"/>
      <c r="R17" s="250"/>
      <c r="S17" s="251" t="str">
        <f>IFERROR(VLOOKUP(B17,Estrv!A:AQ,39,FALSE),"")</f>
        <v>http://micrositiotransparencia.tlalpan.cdmx.gob.mx/index.html</v>
      </c>
      <c r="T17" s="252"/>
      <c r="U17" s="253"/>
      <c r="V17" s="85" t="str">
        <f>IFERROR(VLOOKUP(B17,Estrv!A:AQ,38,FALSE),"")</f>
        <v>Indice</v>
      </c>
      <c r="W17" s="95">
        <f>IFERROR(VLOOKUP(B17,Estrv!A:AQ,40,FALSE),"")</f>
        <v>0.25</v>
      </c>
      <c r="X17" s="92">
        <f>IFERROR(VLOOKUP(B17,Estrv!A:AQ,41,FALSE),"")</f>
        <v>0.5</v>
      </c>
      <c r="Y17" s="92">
        <f>IFERROR(VLOOKUP(B17,Estrv!A:AQ,42,FALSE),"")</f>
        <v>0.75</v>
      </c>
      <c r="Z17" s="92">
        <f>IFERROR(VLOOKUP(B17,Estrv!A:AQ,43,FALSE),"")</f>
        <v>1</v>
      </c>
      <c r="AA17" s="88">
        <f ca="1">IF(I17&lt;&gt;"", SUMIF(IAAR!B$10:P$110,I17,IAAR!P$10:P$110),"")</f>
        <v>0</v>
      </c>
      <c r="AB17" s="127">
        <v>31332010</v>
      </c>
      <c r="AC17" s="207">
        <v>23500893.25</v>
      </c>
      <c r="AD17" s="93">
        <f t="shared" si="1"/>
        <v>0.75006018605253855</v>
      </c>
      <c r="AE17" s="94"/>
    </row>
    <row r="18" spans="1:31" s="91" customFormat="1" ht="159" customHeight="1">
      <c r="A18" s="83" t="s">
        <v>16592</v>
      </c>
      <c r="B18" s="84" t="str">
        <f t="shared" si="0"/>
        <v>02CD14_5</v>
      </c>
      <c r="C18" s="85">
        <f>IFERROR(VLOOKUP(B18,Estrv!A:AQ,11,FALSE),"")</f>
        <v>2</v>
      </c>
      <c r="D18" s="85">
        <f>IFERROR(VLOOKUP(B18,Estrv!A:AQ,13,FALSE),"")</f>
        <v>1</v>
      </c>
      <c r="E18" s="85">
        <f>IFERROR(VLOOKUP(B18,Estrv!A:AQ,15,FALSE),"")</f>
        <v>7</v>
      </c>
      <c r="F18" s="85" t="str">
        <f>IFERROR(VLOOKUP(B18,Estrv!A:AQ,29,FALSE),"")</f>
        <v>2.3.2</v>
      </c>
      <c r="G18" s="85" t="str">
        <f>IFERROR(VLOOKUP(B18,Estrv!A:AQ,25,FALSE),"")</f>
        <v>11</v>
      </c>
      <c r="H18" s="87">
        <f>IFERROR(VLOOKUP(B18,Estrv!A:AQ,27,FALSE),"")</f>
        <v>11.1</v>
      </c>
      <c r="I18" s="85" t="str">
        <f>IFERROR(VLOOKUP(B18,Estrv!A:J,9,FALSE),"")</f>
        <v>E189</v>
      </c>
      <c r="J18" s="250" t="str">
        <f>IFERROR(VLOOKUP(B18,Estrv!A:J,10,FALSE),"")</f>
        <v>Servicios de salud en Alcaldias</v>
      </c>
      <c r="K18" s="250"/>
      <c r="L18" s="85" t="str">
        <f>IFERROR(VLOOKUP(B18,Estrv!A:AQ,35,FALSE),"")</f>
        <v>100%</v>
      </c>
      <c r="M18" s="250" t="str">
        <f>IFERROR(VLOOKUP(B18,Estrv!A:AQ,36,FALSE),"")</f>
        <v>Indice que mide el avance de las atenciones de los servicios de alud requeridos para los habitantes de la Alcaldia.</v>
      </c>
      <c r="N18" s="250"/>
      <c r="O18" s="250"/>
      <c r="P18" s="250" t="str">
        <f>IFERROR(VLOOKUP(B18,Estrv!A:AQ,37,FALSE),"")</f>
        <v>((Total de Consultas Medica tales como: Odontologica, Optometrista, Nutricional y Alternativa realizadas / Total de Consultas Medica tales como: Odontologica, Optometrista, Nutricional y Alternativa programadas)*0.14 )+((Total de Servicios de Salud Mental (Atencion Psicologica, Talleres de Crianza Positiva y Grupos Focales de Prevencion de Adicciones) brindados/ Total Servicios de Salud Mental (Atencion Psicologica, Talleres de Crianza Positiva y Grupos Focales de Prevencion de Adicciones) programados)*0.14)+((Total de Servicios de Salud de Detecciones: Presion arterial, glicemia capilar, cancer de mama, cervicouterino, cancer de prostata y VIH proporcionados/ Total de Servicios de Detecciones: Presion arterial, glicemia capilar, cancer de mama, cervicouterino, cancer de prostata y VIH programados)*0.14)+((Total de Servicios de Salud Preventiva como : Vacunacion, Somatometria, Primeros Auxilios, Prevencion y Promocion a la Salud brindados/ Total de Servicios de Salud Preventiva como : Vacunacion, Somatometria, Primeros Auxilios, Prevencion y Promocion a la Salud programados*0.16) + (( Total de Evaluaciones del Desarrollo Infantil realizados / total de Evaluaciones del Desarrollo Infantil programados)*0.14)+(( Total de servicios de deteccion, manejo y rehabilitacion musculo esqueletica realizados + total de servicios de deteccion, manejo y rehabilitacion musculo esqueletica programados)*0.14)+((Total de Talleres sobre Derechos de las Personas con Discapacidad, lenguaje incluyente, Lengua de Señas Mexicanas y Sistema de lecto-escritura Braille realizados/ total de talleres sobre Derechos de las Personas con Discapacidad, lenguaje incluyente, Lengua de Señas Mexicanas y Sistema de lecto-escritura Braille programados)*0.14)</v>
      </c>
      <c r="Q18" s="250"/>
      <c r="R18" s="250"/>
      <c r="S18" s="251" t="str">
        <f>IFERROR(VLOOKUP(B18,Estrv!A:AQ,39,FALSE),"")</f>
        <v>http://micrositiotransparencia.tlalpan.cdmx.gob.mx/index.html</v>
      </c>
      <c r="T18" s="252"/>
      <c r="U18" s="253"/>
      <c r="V18" s="85" t="str">
        <f>IFERROR(VLOOKUP(B18,Estrv!A:AQ,38,FALSE),"")</f>
        <v>Indice</v>
      </c>
      <c r="W18" s="95">
        <f>IFERROR(VLOOKUP(B18,Estrv!A:AQ,40,FALSE),"")</f>
        <v>0.25</v>
      </c>
      <c r="X18" s="92">
        <f>IFERROR(VLOOKUP(B18,Estrv!A:AQ,41,FALSE),"")</f>
        <v>0.5</v>
      </c>
      <c r="Y18" s="92">
        <f>IFERROR(VLOOKUP(B18,Estrv!A:AQ,42,FALSE),"")</f>
        <v>0.75</v>
      </c>
      <c r="Z18" s="92">
        <f>IFERROR(VLOOKUP(B18,Estrv!A:AQ,43,FALSE),"")</f>
        <v>1</v>
      </c>
      <c r="AA18" s="88">
        <f ca="1">IF(I18&lt;&gt;"", SUMIF(IAAR!B$10:P$110,I18,IAAR!P$10:P$110),"")</f>
        <v>0</v>
      </c>
      <c r="AB18" s="127">
        <v>3759989</v>
      </c>
      <c r="AC18" s="128">
        <v>0</v>
      </c>
      <c r="AD18" s="93">
        <f t="shared" si="1"/>
        <v>0</v>
      </c>
      <c r="AE18" s="94"/>
    </row>
    <row r="19" spans="1:31" s="91" customFormat="1" ht="144.75" customHeight="1">
      <c r="A19" s="83" t="s">
        <v>16593</v>
      </c>
      <c r="B19" s="84" t="str">
        <f t="shared" si="0"/>
        <v>02CD14_6</v>
      </c>
      <c r="C19" s="85">
        <f>IFERROR(VLOOKUP(B19,Estrv!A:AQ,11,FALSE),"")</f>
        <v>2</v>
      </c>
      <c r="D19" s="85">
        <f>IFERROR(VLOOKUP(B19,Estrv!A:AQ,13,FALSE),"")</f>
        <v>3</v>
      </c>
      <c r="E19" s="85" t="str">
        <f>IFERROR(VLOOKUP(B19,Estrv!A:AQ,15,FALSE),"")</f>
        <v>4</v>
      </c>
      <c r="F19" s="85" t="str">
        <f>IFERROR(VLOOKUP(B19,Estrv!A:AQ,29,FALSE),"")</f>
        <v>2.1.6</v>
      </c>
      <c r="G19" s="85" t="str">
        <f>IFERROR(VLOOKUP(B19,Estrv!A:AQ,25,FALSE),"")</f>
        <v>15</v>
      </c>
      <c r="H19" s="87" t="str">
        <f>IFERROR(VLOOKUP(B19,Estrv!A:AQ,27,FALSE),"")</f>
        <v>15.a</v>
      </c>
      <c r="I19" s="85" t="str">
        <f>IFERROR(VLOOKUP(B19,Estrv!A:J,9,FALSE),"")</f>
        <v>E190</v>
      </c>
      <c r="J19" s="250" t="str">
        <f>IFERROR(VLOOKUP(B19,Estrv!A:J,10,FALSE),"")</f>
        <v>Servicios de atención animal</v>
      </c>
      <c r="K19" s="250"/>
      <c r="L19" s="85" t="str">
        <f>IFERROR(VLOOKUP(B19,Estrv!A:AQ,35,FALSE),"")</f>
        <v>100%</v>
      </c>
      <c r="M19" s="250" t="str">
        <f>IFERROR(VLOOKUP(B19,Estrv!A:AQ,36,FALSE),"")</f>
        <v>Indice que mide el avance de los servicios de la atencion animal en la demarcacion.</v>
      </c>
      <c r="N19" s="250"/>
      <c r="O19" s="250"/>
      <c r="P19" s="250" t="str">
        <f>IFERROR(VLOOKUP(B19,Estrv!A:AQ,37,FALSE),"")</f>
        <v>((Total de Cirugias, esterilizaciones y vacunas realizadas/ Total de Cirugias, esterilizaciones y vacunas programadas)*0.17)+((Total de servicios a animales de compañia como rehabilitaciones, adiestramiento, adopciones, etc. realizados/Total de servicios a animales de compañia como rehabilitaciones, adiestramiento, adopciones, etc. programados) *0.17) + ((Total de animales donados voluntariamente a razon de lo comprendido en el Articulo 51 de la Ley de Proteccion a los Animales de la Ciudad de Mexico recibidos/ Total de animales donados voluntariamente a razon de lo comprendido en el Articulo 51 de la Ley de Proteccion a los Animales de la Ciudad de Mexico programados a recibir) *0.17) + ((Total de difusiones en redes oficiales a traves de materiales pedagogicos para dar atencion a personas sobre la tutela responsable de animales de compañia y el respeto por la vida publicados/ Total de difusiones en redes oficiales a traves de materiales pedagogicos para dar atencion a personas sobre la tutela responsable de animales de compañia y el respeto por la vida programados) *0.17) + ((Total de desparasitaciones internas de la poblacion canina y felina en las instalaciones de la clinica veterinaria para la prevencion de enfermedades transmitidas entre animales y humanos realizadas / total de desparasitaciones internas de la poblacion canina y felina en las instalaciones de la clinica veterinaria para la prevencion de enfermedades transmitidas entre animales y humanos programadas) *0.17)+ (Total de asesorias medicas veterinarias en las instalaciones de la clinica veterinaria brindadas / Total de asesorias medicas veterinarias en las instalaciones de la clinica veterinaria programadas) *0.15)</v>
      </c>
      <c r="Q19" s="250"/>
      <c r="R19" s="250"/>
      <c r="S19" s="251" t="str">
        <f>IFERROR(VLOOKUP(B19,Estrv!A:AQ,39,FALSE),"")</f>
        <v>http://micrositiotransparencia.tlalpan.cdmx.gob.mx/index.html</v>
      </c>
      <c r="T19" s="252"/>
      <c r="U19" s="253"/>
      <c r="V19" s="85" t="str">
        <f>IFERROR(VLOOKUP(B19,Estrv!A:AQ,38,FALSE),"")</f>
        <v>Indice</v>
      </c>
      <c r="W19" s="95">
        <f>IFERROR(VLOOKUP(B19,Estrv!A:AQ,40,FALSE),"")</f>
        <v>0.25</v>
      </c>
      <c r="X19" s="92">
        <f>IFERROR(VLOOKUP(B19,Estrv!A:AQ,41,FALSE),"")</f>
        <v>0.5</v>
      </c>
      <c r="Y19" s="92">
        <f>IFERROR(VLOOKUP(B19,Estrv!A:AQ,42,FALSE),"")</f>
        <v>0.75</v>
      </c>
      <c r="Z19" s="92">
        <f>IFERROR(VLOOKUP(B19,Estrv!A:AQ,43,FALSE),"")</f>
        <v>1</v>
      </c>
      <c r="AA19" s="88">
        <f ca="1">IF(I19&lt;&gt;"", SUMIF(IAAR!B$10:P$110,I19,IAAR!P$10:P$110),"")</f>
        <v>0</v>
      </c>
      <c r="AB19" s="127">
        <v>0</v>
      </c>
      <c r="AC19" s="128">
        <v>0</v>
      </c>
      <c r="AD19" s="93" t="str">
        <f t="shared" si="1"/>
        <v/>
      </c>
      <c r="AE19" s="94"/>
    </row>
    <row r="20" spans="1:31" s="91" customFormat="1" ht="122.25" customHeight="1">
      <c r="A20" s="83" t="s">
        <v>16594</v>
      </c>
      <c r="B20" s="84" t="str">
        <f t="shared" si="0"/>
        <v>02CD14_7</v>
      </c>
      <c r="C20" s="85">
        <f>IFERROR(VLOOKUP(B20,Estrv!A:AQ,11,FALSE),"")</f>
        <v>2</v>
      </c>
      <c r="D20" s="85">
        <f>IFERROR(VLOOKUP(B20,Estrv!A:AQ,13,FALSE),"")</f>
        <v>1</v>
      </c>
      <c r="E20" s="85">
        <f>IFERROR(VLOOKUP(B20,Estrv!A:AQ,15,FALSE),"")</f>
        <v>7</v>
      </c>
      <c r="F20" s="85" t="str">
        <f>IFERROR(VLOOKUP(B20,Estrv!A:AQ,29,FALSE),"")</f>
        <v>2.6.3</v>
      </c>
      <c r="G20" s="85" t="str">
        <f>IFERROR(VLOOKUP(B20,Estrv!A:AQ,25,FALSE),"")</f>
        <v>11</v>
      </c>
      <c r="H20" s="87">
        <f>IFERROR(VLOOKUP(B20,Estrv!A:AQ,27,FALSE),"")</f>
        <v>11.1</v>
      </c>
      <c r="I20" s="85" t="str">
        <f>IFERROR(VLOOKUP(B20,Estrv!A:J,9,FALSE),"")</f>
        <v>E198</v>
      </c>
      <c r="J20" s="250" t="str">
        <f>IFERROR(VLOOKUP(B20,Estrv!A:J,10,FALSE),"")</f>
        <v>Servicios de cuidado infantil</v>
      </c>
      <c r="K20" s="250"/>
      <c r="L20" s="85" t="str">
        <f>IFERROR(VLOOKUP(B20,Estrv!A:AQ,35,FALSE),"")</f>
        <v>100%</v>
      </c>
      <c r="M20" s="250" t="str">
        <f>IFERROR(VLOOKUP(B20,Estrv!A:AQ,36,FALSE),"")</f>
        <v>Indice que mide el avance de los servicios de cuidado infantil en la demarcacion.</v>
      </c>
      <c r="N20" s="250"/>
      <c r="O20" s="250"/>
      <c r="P20" s="250" t="str">
        <f>IFERROR(VLOOKUP(B20,Estrv!A:AQ,37,FALSE),"")</f>
        <v>((Total de Acciones de Consolidacion del Consejo de niñas y niños para promover los derechos de las niñas, niños y adolescentes realizadas /Total de Acciones de Consolidacion del Consejo de niñas y niños para promover los derechos de las niñas, niños y adolescentes programadas)*0.25) (Acciones del Sistema de Proteccion de niñas y niños (SIPINNA) realizadas / acciones del Sistema de Proteccion de niñas y niños (SIPINNA)) programadas)*0.25)+((Total de Audiencias Publicas Infantiles, con el objetivo de generar un espacio de dialogo-escucha para y con niñas y niños de la Alcaldia Tlalpan realizadas/ Total de Audiencias Publicas Infantiles, con el objetivo de generar un espacio de dialogo-escucha para y con niñas y niños de la Alcaldia Tlalpan programadas)*0.25) +((Total de Campañas de promocion de los derechos de las niñas, niños y adolescentes, con la finalidad de contribuir a una cultura del respeto a sus derechos realizadas/ Total de Campañas de promocion de los derechos de las niñas, niños y adolescentes, con la finalidad de contribuir a una cultura del respeto a sus derechos programadas)*0.25*).</v>
      </c>
      <c r="Q20" s="250"/>
      <c r="R20" s="250"/>
      <c r="S20" s="251" t="str">
        <f>IFERROR(VLOOKUP(B20,Estrv!A:AQ,39,FALSE),"")</f>
        <v>http://micrositiotransparencia.tlalpan.cdmx.gob.mx/index.html</v>
      </c>
      <c r="T20" s="252"/>
      <c r="U20" s="253"/>
      <c r="V20" s="85" t="str">
        <f>IFERROR(VLOOKUP(B20,Estrv!A:AQ,38,FALSE),"")</f>
        <v>Indice</v>
      </c>
      <c r="W20" s="95">
        <f>IFERROR(VLOOKUP(B20,Estrv!A:AQ,40,FALSE),"")</f>
        <v>0.25</v>
      </c>
      <c r="X20" s="92">
        <f>IFERROR(VLOOKUP(B20,Estrv!A:AQ,41,FALSE),"")</f>
        <v>0.5</v>
      </c>
      <c r="Y20" s="92">
        <f>IFERROR(VLOOKUP(B20,Estrv!A:AQ,42,FALSE),"")</f>
        <v>0.75</v>
      </c>
      <c r="Z20" s="92">
        <f>IFERROR(VLOOKUP(B20,Estrv!A:AQ,43,FALSE),"")</f>
        <v>1</v>
      </c>
      <c r="AA20" s="88">
        <f ca="1">IF(I20&lt;&gt;"", SUMIF(IAAR!B$10:P$110,I20,IAAR!P$10:P$110),"")</f>
        <v>0</v>
      </c>
      <c r="AB20" s="209">
        <v>205438593</v>
      </c>
      <c r="AC20" s="206">
        <v>142113913.57000002</v>
      </c>
      <c r="AD20" s="93">
        <f t="shared" si="1"/>
        <v>0.69175860043979187</v>
      </c>
      <c r="AE20" s="94"/>
    </row>
    <row r="21" spans="1:31" s="91" customFormat="1" ht="178.5" customHeight="1">
      <c r="A21" s="83" t="s">
        <v>16595</v>
      </c>
      <c r="B21" s="84" t="str">
        <f t="shared" si="0"/>
        <v>02CD14_8</v>
      </c>
      <c r="C21" s="85">
        <f>IFERROR(VLOOKUP(B21,Estrv!A:AQ,11,FALSE),"")</f>
        <v>2</v>
      </c>
      <c r="D21" s="85">
        <f>IFERROR(VLOOKUP(B21,Estrv!A:AQ,13,FALSE),"")</f>
        <v>1</v>
      </c>
      <c r="E21" s="85" t="str">
        <f>IFERROR(VLOOKUP(B21,Estrv!A:AQ,15,FALSE),"")</f>
        <v>3</v>
      </c>
      <c r="F21" s="85" t="str">
        <f>IFERROR(VLOOKUP(B21,Estrv!A:AQ,29,FALSE),"")</f>
        <v>3.1.1</v>
      </c>
      <c r="G21" s="85" t="str">
        <f>IFERROR(VLOOKUP(B21,Estrv!A:AQ,25,FALSE),"")</f>
        <v>8</v>
      </c>
      <c r="H21" s="87">
        <f>IFERROR(VLOOKUP(B21,Estrv!A:AQ,27,FALSE),"")</f>
        <v>8.3000000000000007</v>
      </c>
      <c r="I21" s="85" t="str">
        <f>IFERROR(VLOOKUP(B21,Estrv!A:J,9,FALSE),"")</f>
        <v>F037</v>
      </c>
      <c r="J21" s="250" t="str">
        <f>IFERROR(VLOOKUP(B21,Estrv!A:J,10,FALSE),"")</f>
        <v>Turismo, empleo y fomento económico</v>
      </c>
      <c r="K21" s="250"/>
      <c r="L21" s="85" t="str">
        <f>IFERROR(VLOOKUP(B21,Estrv!A:AQ,35,FALSE),"")</f>
        <v>100%</v>
      </c>
      <c r="M21" s="250" t="str">
        <f>IFERROR(VLOOKUP(B21,Estrv!A:AQ,36,FALSE),"")</f>
        <v>Indice que mide el avance de las actividades para impulsar la economia en la demarcacion.</v>
      </c>
      <c r="N21" s="250"/>
      <c r="O21" s="250"/>
      <c r="P21" s="250" t="str">
        <f>IFERROR(VLOOKUP(B21,Estrv!A:AQ,37,FALSE),"")</f>
        <v>((Total de Ferias relacionadas al sector primario de los sectores de la economia realizadas/ total de Ferias relacionadas al sector primario de los sectores de la economia programadas)*12.5)+((Total de ferias para la promocion de empleo y de bienes y servicios locales, para apoyar al comercio y productores locales realizadas / total de ferias para la promocion de empleo y de bienes y servicios locales, para apoyar al comercio y productores locales realizadas)*12.5)+((Total de agentes economicos contactados y actividades relacionadas con el sector servicios realizadas/Total de agentes economicos programados a contactar y actividades relacionadas con el sector servicios programadas)*12.5)+((Total de actividades para fomentar el desarrollo de MYPIMES y sociedades cooperativas realizadas/ total de actividades para fomentar el desarrollo de MYPIMES y sociedades cooperativas programadas)*12.5)+((Total de capacitaciones para el trabajo y promocion del autoempleo para personas jovenes brindadas / Total de capacitaciones para el trabajo y promocion del autoempleo para personas jovenes programadas)*12.5)+((Total de creditos y financiamientos a personas dedicadas a la produccion agricola y aquellas que se encuentran en condicion de desempleo o no cuentan con los recursos necesarios para emprender entregados / total de creditos y financiamientos a personas dedicadas a la produccion agricola y aquellas que se encuentran en condicion de desempleo o no cuentan con los recursos necesarios para emprender programados)*12.5)+(( Total de capacitaciones para el trabajo y promocion del autoempleo para personas adultas brindadas/ Total de capacitaciones para el trabajo y promocion del autoempleo para personas adultas programadas)*12.5)+(( Total de actividades realizadas para fomentar y Promocionar el Turismo en la Alcaldia Tlalpan/ Total de actividades programadas para fomentar y Promocionar el Turismo en la Alcaldia Tlalpan)*12.5).</v>
      </c>
      <c r="Q21" s="250"/>
      <c r="R21" s="250"/>
      <c r="S21" s="251" t="str">
        <f>IFERROR(VLOOKUP(B21,Estrv!A:AQ,39,FALSE),"")</f>
        <v>http://micrositiotransparencia.tlalpan.cdmx.gob.mx/index.html</v>
      </c>
      <c r="T21" s="252"/>
      <c r="U21" s="253"/>
      <c r="V21" s="85" t="str">
        <f>IFERROR(VLOOKUP(B21,Estrv!A:AQ,38,FALSE),"")</f>
        <v>Indice</v>
      </c>
      <c r="W21" s="95">
        <f>IFERROR(VLOOKUP(B21,Estrv!A:AQ,40,FALSE),"")</f>
        <v>0.25</v>
      </c>
      <c r="X21" s="92">
        <f>IFERROR(VLOOKUP(B21,Estrv!A:AQ,41,FALSE),"")</f>
        <v>0.5</v>
      </c>
      <c r="Y21" s="92">
        <f>IFERROR(VLOOKUP(B21,Estrv!A:AQ,42,FALSE),"")</f>
        <v>0.75</v>
      </c>
      <c r="Z21" s="92">
        <f>IFERROR(VLOOKUP(B21,Estrv!A:AQ,43,FALSE),"")</f>
        <v>1</v>
      </c>
      <c r="AA21" s="88">
        <f ca="1">IF(I21&lt;&gt;"", SUMIF(IAAR!B$10:P$110,I21,IAAR!P$10:P$110),"")</f>
        <v>0</v>
      </c>
      <c r="AB21" s="127">
        <v>55784436</v>
      </c>
      <c r="AC21" s="207">
        <v>30814359.859999999</v>
      </c>
      <c r="AD21" s="93">
        <f t="shared" si="1"/>
        <v>0.55238274453469427</v>
      </c>
      <c r="AE21" s="94"/>
    </row>
    <row r="22" spans="1:31" s="91" customFormat="1" ht="223.5" customHeight="1">
      <c r="A22" s="83" t="s">
        <v>16596</v>
      </c>
      <c r="B22" s="84" t="str">
        <f t="shared" si="0"/>
        <v>02CD14_9</v>
      </c>
      <c r="C22" s="85">
        <f>IFERROR(VLOOKUP(B22,Estrv!A:AQ,11,FALSE),"")</f>
        <v>6</v>
      </c>
      <c r="D22" s="85">
        <f>IFERROR(VLOOKUP(B22,Estrv!A:AQ,13,FALSE),"")</f>
        <v>2</v>
      </c>
      <c r="E22" s="85">
        <f>IFERROR(VLOOKUP(B22,Estrv!A:AQ,15,FALSE),"")</f>
        <v>4</v>
      </c>
      <c r="F22" s="85" t="str">
        <f>IFERROR(VLOOKUP(B22,Estrv!A:AQ,29,FALSE),"")</f>
        <v>2.2.1</v>
      </c>
      <c r="G22" s="85" t="str">
        <f>IFERROR(VLOOKUP(B22,Estrv!A:AQ,25,FALSE),"")</f>
        <v>11</v>
      </c>
      <c r="H22" s="87">
        <f>IFERROR(VLOOKUP(B22,Estrv!A:AQ,27,FALSE),"")</f>
        <v>11.3</v>
      </c>
      <c r="I22" s="85" t="str">
        <f>IFERROR(VLOOKUP(B22,Estrv!A:J,9,FALSE),"")</f>
        <v>K023</v>
      </c>
      <c r="J22" s="250" t="str">
        <f>IFERROR(VLOOKUP(B22,Estrv!A:J,10,FALSE),"")</f>
        <v>Infraestructura urbana</v>
      </c>
      <c r="K22" s="250"/>
      <c r="L22" s="85" t="str">
        <f>IFERROR(VLOOKUP(B22,Estrv!A:AQ,35,FALSE),"")</f>
        <v>100%</v>
      </c>
      <c r="M22" s="250" t="str">
        <f>IFERROR(VLOOKUP(B22,Estrv!A:AQ,36,FALSE),"")</f>
        <v>Indice que mide el avance de las obras para llevar a cabo la infraestructura urbana de la demarcacion.</v>
      </c>
      <c r="N22" s="250"/>
      <c r="O22" s="250"/>
      <c r="P22" s="250" t="str">
        <f>IFERROR(VLOOKUP(B22,Estrv!A:AQ,37,FALSE),"")</f>
        <v>((Numero de metros de desazolve de la red de drenaje realizada al trimestre/numero de metros desazolve de la red de drenaje programada al trimestre)*0.40) +((Numero de kilometros de la red de drenaje realizados al trimestre/numero de kilometros de la red de drenaje programados al trimestre)*0.50) +((Numero de resumideros realizados al trimestre/numero de resumideros programados al trimestre)*0.10)+((Numero de inmuebles culturales + numero de inmuebles deportivos, realizados al trimestre/numero de inmuebles culturales + numero de inmuebles deportivos programados al trimestre)*0.15)+ ((numero de edificios publicos realizados al trimestre/numero de edificios publicos programados al trimestre)*0.10)+((numero de espacios publicos realizados al trimestre/numero de espacios publicos programados al trimestre)*0.05) +((numero de inmuebles educativos realizados al trimestre/numero de inmuebles educativos programados al trimestre)*0.15)+((numero de obras para la mitigacion de riesgos realizados al trimestre/numero de Obras para la mitigacion de riesgos programados al trimestre)*0.05)+((numero de m2 de banquetas realizados al trimestre/numero de m2 de banquetas programados al trimestre)*0.15)+((numero de m2 de asfalto en vialidades secundarias + numero de metros de balizamiento realizados al trimestre/numero de m2 de asfalto en vialidades secundarias +numero de metros de balizamiento programados al trimestre)*0.15)+((numero de inmuebles de infraestructura sociales realizados al trimestre/numero de inmuebles de infraestructura social programados al trimestre)*0.10)+ (( numero de piezas de luminarias atendidas al trimestre/ numero de piezas de luminarias programados al trimestre)*0.05)+(numero proyectos de obra en el marco del presupuesto participativo realizados al trimestre/numero de proyectos de obra en el marco del presupuesto participativo programado al trimestre)*0.05).</v>
      </c>
      <c r="Q22" s="250"/>
      <c r="R22" s="250"/>
      <c r="S22" s="251" t="str">
        <f>IFERROR(VLOOKUP(B22,Estrv!A:AQ,39,FALSE),"")</f>
        <v>http://micrositiotransparencia.tlalpan.cdmx.gob.mx/index.html</v>
      </c>
      <c r="T22" s="252"/>
      <c r="U22" s="253"/>
      <c r="V22" s="85" t="str">
        <f>IFERROR(VLOOKUP(B22,Estrv!A:AQ,38,FALSE),"")</f>
        <v>Indice</v>
      </c>
      <c r="W22" s="95">
        <f>IFERROR(VLOOKUP(B22,Estrv!A:AQ,40,FALSE),"")</f>
        <v>0.25</v>
      </c>
      <c r="X22" s="92">
        <f>IFERROR(VLOOKUP(B22,Estrv!A:AQ,41,FALSE),"")</f>
        <v>0.5</v>
      </c>
      <c r="Y22" s="92">
        <f>IFERROR(VLOOKUP(B22,Estrv!A:AQ,42,FALSE),"")</f>
        <v>0.75</v>
      </c>
      <c r="Z22" s="92">
        <f>IFERROR(VLOOKUP(B22,Estrv!A:AQ,43,FALSE),"")</f>
        <v>1</v>
      </c>
      <c r="AA22" s="88">
        <f ca="1">IF(I22&lt;&gt;"", SUMIF(IAAR!B$10:P$110,I22,IAAR!P$10:P$110),"")</f>
        <v>0</v>
      </c>
      <c r="AB22" s="208">
        <v>136375107</v>
      </c>
      <c r="AC22" s="206">
        <v>123299429.45</v>
      </c>
      <c r="AD22" s="93">
        <f t="shared" si="1"/>
        <v>0.90411976322042409</v>
      </c>
      <c r="AE22" s="94"/>
    </row>
    <row r="23" spans="1:31" ht="210" hidden="1" customHeight="1">
      <c r="A23" s="38" t="s">
        <v>16599</v>
      </c>
      <c r="B23" s="39" t="str">
        <f t="shared" si="0"/>
        <v>02CD14_12</v>
      </c>
      <c r="C23" s="40">
        <f>IFERROR(VLOOKUP(B23,Estrv!A:AQ,11,FALSE),"")</f>
        <v>2</v>
      </c>
      <c r="D23" s="40">
        <f>IFERROR(VLOOKUP(B23,Estrv!A:AQ,13,FALSE),"")</f>
        <v>2</v>
      </c>
      <c r="E23" s="40">
        <f>IFERROR(VLOOKUP(B23,Estrv!A:AQ,15,FALSE),"")</f>
        <v>2</v>
      </c>
      <c r="F23" s="40" t="str">
        <f>IFERROR(VLOOKUP(B23,Estrv!A:AQ,29,FALSE),"")</f>
        <v>2.2.1</v>
      </c>
      <c r="G23" s="40" t="str">
        <f>IFERROR(VLOOKUP(B23,Estrv!A:AQ,25,FALSE),"")</f>
        <v>11</v>
      </c>
      <c r="H23" s="41">
        <f>IFERROR(VLOOKUP(B23,Estrv!A:AQ,27,FALSE),"")</f>
        <v>11.3</v>
      </c>
      <c r="I23" s="40" t="str">
        <f>IFERROR(VLOOKUP(B23,Estrv!A:J,9,FALSE),"")</f>
        <v>M001</v>
      </c>
      <c r="J23" s="246" t="str">
        <f>IFERROR(VLOOKUP(B23,Estrv!A:J,10,FALSE),"")</f>
        <v>Actividades de apoyo administrativo</v>
      </c>
      <c r="K23" s="246"/>
      <c r="L23" s="40" t="str">
        <f>IFERROR(VLOOKUP(B23,Estrv!A:AQ,35,FALSE),"")</f>
        <v>100%</v>
      </c>
      <c r="M23" s="246" t="str">
        <f>IFERROR(VLOOKUP(B23,Estrv!A:AQ,36,FALSE),"")</f>
        <v>Indice que mide el avance de las necesidades que en materia de servicios administrativos que requiera la estructura operativa y areas sustantivas de la Alcaldia.</v>
      </c>
      <c r="N23" s="246"/>
      <c r="O23" s="246"/>
      <c r="P23" s="246" t="str">
        <f>IFERROR(VLOOKUP(B23,Estrv!A:AQ,37,FALSE),"")</f>
        <v>((Recursos Materiales necesarios para la operacion de la Alcaldia realizados/ Recursos Materiales necesarios para la operacion de la Alcaldia programados)*0.50)+((Servicios generales necesarios para la operacion de la Alcaldia realizados/Servicios generales necesarios para la operacion de la Alcaldia)*0.50).</v>
      </c>
      <c r="Q23" s="246"/>
      <c r="R23" s="246"/>
      <c r="S23" s="247" t="str">
        <f>IFERROR(VLOOKUP(B23,Estrv!A:AQ,39,FALSE),"")</f>
        <v>http://micrositiotransparencia.tlalpan.cdmx.gob.mx/index.html</v>
      </c>
      <c r="T23" s="248"/>
      <c r="U23" s="249"/>
      <c r="V23" s="40" t="str">
        <f>IFERROR(VLOOKUP(B23,Estrv!A:AQ,38,FALSE),"")</f>
        <v>Indice</v>
      </c>
      <c r="W23" s="42">
        <f>IFERROR(VLOOKUP(B23,Estrv!A:AQ,40,FALSE),"")</f>
        <v>0.25</v>
      </c>
      <c r="X23" s="42">
        <f>IFERROR(VLOOKUP(B23,Estrv!A:AQ,41,FALSE),"")</f>
        <v>0.5</v>
      </c>
      <c r="Y23" s="42">
        <f>IFERROR(VLOOKUP(B23,Estrv!A:AQ,42,FALSE),"")</f>
        <v>0.75</v>
      </c>
      <c r="Z23" s="42">
        <f>IFERROR(VLOOKUP(B23,Estrv!A:AQ,43,FALSE),"")</f>
        <v>1</v>
      </c>
      <c r="AA23" s="43">
        <f ca="1">IF(I23&lt;&gt;"", SUMIF(IAAR!B$10:P$110,I23,IAAR!P$10:P$110),"")</f>
        <v>0</v>
      </c>
      <c r="AB23" s="107"/>
      <c r="AC23" s="108"/>
      <c r="AD23" s="52" t="str">
        <f t="shared" si="1"/>
        <v/>
      </c>
      <c r="AE23" s="44"/>
    </row>
    <row r="24" spans="1:31" ht="210" hidden="1" customHeight="1">
      <c r="A24" s="38" t="s">
        <v>16600</v>
      </c>
      <c r="B24" s="39" t="str">
        <f t="shared" si="0"/>
        <v>02CD14_13</v>
      </c>
      <c r="C24" s="40">
        <f>IFERROR(VLOOKUP(B24,Estrv!A:AQ,11,FALSE),"")</f>
        <v>2</v>
      </c>
      <c r="D24" s="40">
        <f>IFERROR(VLOOKUP(B24,Estrv!A:AQ,13,FALSE),"")</f>
        <v>1</v>
      </c>
      <c r="E24" s="40">
        <f>IFERROR(VLOOKUP(B24,Estrv!A:AQ,15,FALSE),"")</f>
        <v>7</v>
      </c>
      <c r="F24" s="40" t="str">
        <f>IFERROR(VLOOKUP(B24,Estrv!A:AQ,29,FALSE),"")</f>
        <v>1.8.1</v>
      </c>
      <c r="G24" s="40" t="str">
        <f>IFERROR(VLOOKUP(B24,Estrv!A:AQ,25,FALSE),"")</f>
        <v>11</v>
      </c>
      <c r="H24" s="41">
        <f>IFERROR(VLOOKUP(B24,Estrv!A:AQ,27,FALSE),"")</f>
        <v>11.3</v>
      </c>
      <c r="I24" s="40" t="str">
        <f>IFERROR(VLOOKUP(B24,Estrv!A:J,9,FALSE),"")</f>
        <v>M002</v>
      </c>
      <c r="J24" s="246" t="str">
        <f>IFERROR(VLOOKUP(B24,Estrv!A:J,10,FALSE),"")</f>
        <v>Provisiones para contingencias</v>
      </c>
      <c r="K24" s="246"/>
      <c r="L24" s="40" t="str">
        <f>IFERROR(VLOOKUP(B24,Estrv!A:AQ,35,FALSE),"")</f>
        <v>100%</v>
      </c>
      <c r="M24" s="246" t="str">
        <f>IFERROR(VLOOKUP(B24,Estrv!A:AQ,36,FALSE),"")</f>
        <v>Porcentaje de avance de laudos laborales y sentencias pendientes de resolucion en la Alcaldia.</v>
      </c>
      <c r="N24" s="246"/>
      <c r="O24" s="246"/>
      <c r="P24" s="246" t="str">
        <f>IFERROR(VLOOKUP(B24,Estrv!A:AQ,37,FALSE),"")</f>
        <v>(Numero de laudos o sentencias atendidas / Numero de laudos o sentencias Programadas)*100</v>
      </c>
      <c r="Q24" s="246"/>
      <c r="R24" s="246"/>
      <c r="S24" s="247" t="str">
        <f>IFERROR(VLOOKUP(B24,Estrv!A:AQ,39,FALSE),"")</f>
        <v>http://micrositiotransparencia.tlalpan.cdmx.gob.mx/index.html</v>
      </c>
      <c r="T24" s="248"/>
      <c r="U24" s="249"/>
      <c r="V24" s="40" t="str">
        <f>IFERROR(VLOOKUP(B24,Estrv!A:AQ,38,FALSE),"")</f>
        <v>Porcentaje</v>
      </c>
      <c r="W24" s="42">
        <f>IFERROR(VLOOKUP(B24,Estrv!A:AQ,40,FALSE),"")</f>
        <v>0.25</v>
      </c>
      <c r="X24" s="42">
        <f>IFERROR(VLOOKUP(B24,Estrv!A:AQ,41,FALSE),"")</f>
        <v>0.5</v>
      </c>
      <c r="Y24" s="42">
        <f>IFERROR(VLOOKUP(B24,Estrv!A:AQ,42,FALSE),"")</f>
        <v>0.75</v>
      </c>
      <c r="Z24" s="42">
        <f>IFERROR(VLOOKUP(B24,Estrv!A:AQ,43,FALSE),"")</f>
        <v>1</v>
      </c>
      <c r="AA24" s="43">
        <f ca="1">IF(I24&lt;&gt;"", SUMIF(IAAR!B$10:P$110,I24,IAAR!P$10:P$110),"")</f>
        <v>0</v>
      </c>
      <c r="AB24" s="107"/>
      <c r="AC24" s="108"/>
      <c r="AD24" s="52" t="str">
        <f t="shared" si="1"/>
        <v/>
      </c>
      <c r="AE24" s="44"/>
    </row>
    <row r="25" spans="1:31" ht="210" hidden="1" customHeight="1">
      <c r="A25" s="38" t="s">
        <v>16601</v>
      </c>
      <c r="B25" s="39" t="str">
        <f t="shared" si="0"/>
        <v>02CD14_14</v>
      </c>
      <c r="C25" s="40">
        <f>IFERROR(VLOOKUP(B25,Estrv!A:AQ,11,FALSE),"")</f>
        <v>5</v>
      </c>
      <c r="D25" s="40">
        <f>IFERROR(VLOOKUP(B25,Estrv!A:AQ,13,FALSE),"")</f>
        <v>3</v>
      </c>
      <c r="E25" s="40" t="str">
        <f>IFERROR(VLOOKUP(B25,Estrv!A:AQ,15,FALSE),"")</f>
        <v>3</v>
      </c>
      <c r="F25" s="40" t="str">
        <f>IFERROR(VLOOKUP(B25,Estrv!A:AQ,29,FALSE),"")</f>
        <v>1.7.2</v>
      </c>
      <c r="G25" s="40" t="str">
        <f>IFERROR(VLOOKUP(B25,Estrv!A:AQ,25,FALSE),"")</f>
        <v>11</v>
      </c>
      <c r="H25" s="41">
        <f>IFERROR(VLOOKUP(B25,Estrv!A:AQ,27,FALSE),"")</f>
        <v>11.5</v>
      </c>
      <c r="I25" s="40" t="str">
        <f>IFERROR(VLOOKUP(B25,Estrv!A:J,9,FALSE),"")</f>
        <v>N001</v>
      </c>
      <c r="J25" s="246" t="str">
        <f>IFERROR(VLOOKUP(B25,Estrv!A:J,10,FALSE),"")</f>
        <v>Cumplimiento de los programas de protección civil</v>
      </c>
      <c r="K25" s="246"/>
      <c r="L25" s="40" t="str">
        <f>IFERROR(VLOOKUP(B25,Estrv!A:AQ,35,FALSE),"")</f>
        <v>100%</v>
      </c>
      <c r="M25" s="246" t="str">
        <f>IFERROR(VLOOKUP(B25,Estrv!A:AQ,36,FALSE),"")</f>
        <v>Indice que mide el avance en el Programa Interno de Proteccion Civil en la Alcaldia.</v>
      </c>
      <c r="N25" s="246"/>
      <c r="O25" s="246"/>
      <c r="P25" s="246" t="str">
        <f>IFERROR(VLOOKUP(B25,Estrv!A:AQ,37,FALSE),"")</f>
        <v>((Numero de reconocimientos y vigilancia a establecimientos mercantiles realizados al trimestre/numero de reconocimientos y vigilancia a establecimientos mercantiles, programados al trimestre)*0.25) + ((Numero de dictamenes de riesgo, realizados al trimestre/numero de dictamenes de riesgo,programados al trimestre)*0.25)+((numero de atenciones a llamadas de emergencia, realizadas al trimestre/numero de atenciones a llamadas de emergencia, programadas al trimestre)*0.25)+(numero de capacitaciones, simulacros y asesorias, realizados al trimestre/numero de capacitaciones, simulacros y asesorias, programados al trimestre)*0.25).</v>
      </c>
      <c r="Q25" s="246"/>
      <c r="R25" s="246"/>
      <c r="S25" s="247" t="str">
        <f>IFERROR(VLOOKUP(B25,Estrv!A:AQ,39,FALSE),"")</f>
        <v>http://micrositiotransparencia.tlalpan.cdmx.gob.mx/index.html</v>
      </c>
      <c r="T25" s="248"/>
      <c r="U25" s="249"/>
      <c r="V25" s="40" t="str">
        <f>IFERROR(VLOOKUP(B25,Estrv!A:AQ,38,FALSE),"")</f>
        <v>Indice</v>
      </c>
      <c r="W25" s="42">
        <f>IFERROR(VLOOKUP(B25,Estrv!A:AQ,40,FALSE),"")</f>
        <v>0.25</v>
      </c>
      <c r="X25" s="42">
        <f>IFERROR(VLOOKUP(B25,Estrv!A:AQ,41,FALSE),"")</f>
        <v>0.5</v>
      </c>
      <c r="Y25" s="42">
        <f>IFERROR(VLOOKUP(B25,Estrv!A:AQ,42,FALSE),"")</f>
        <v>0.75</v>
      </c>
      <c r="Z25" s="42">
        <f>IFERROR(VLOOKUP(B25,Estrv!A:AQ,43,FALSE),"")</f>
        <v>1</v>
      </c>
      <c r="AA25" s="43">
        <f ca="1">IF(I25&lt;&gt;"", SUMIF(IAAR!B$10:P$110,I25,IAAR!P$10:P$110),"")</f>
        <v>0</v>
      </c>
      <c r="AB25" s="107"/>
      <c r="AC25" s="108"/>
      <c r="AD25" s="52" t="str">
        <f t="shared" si="1"/>
        <v/>
      </c>
      <c r="AE25" s="44"/>
    </row>
    <row r="26" spans="1:31" ht="210" hidden="1" customHeight="1">
      <c r="A26" s="38" t="s">
        <v>16602</v>
      </c>
      <c r="B26" s="39" t="str">
        <f t="shared" si="0"/>
        <v>02CD14_15</v>
      </c>
      <c r="C26" s="40">
        <f>IFERROR(VLOOKUP(B26,Estrv!A:AQ,11,FALSE),"")</f>
        <v>2</v>
      </c>
      <c r="D26" s="40">
        <f>IFERROR(VLOOKUP(B26,Estrv!A:AQ,13,FALSE),"")</f>
        <v>2</v>
      </c>
      <c r="E26" s="40">
        <f>IFERROR(VLOOKUP(B26,Estrv!A:AQ,15,FALSE),"")</f>
        <v>2</v>
      </c>
      <c r="F26" s="40" t="str">
        <f>IFERROR(VLOOKUP(B26,Estrv!A:AQ,29,FALSE),"")</f>
        <v>2.2.2</v>
      </c>
      <c r="G26" s="40" t="str">
        <f>IFERROR(VLOOKUP(B26,Estrv!A:AQ,25,FALSE),"")</f>
        <v>16</v>
      </c>
      <c r="H26" s="41">
        <f>IFERROR(VLOOKUP(B26,Estrv!A:AQ,27,FALSE),"")</f>
        <v>16.7</v>
      </c>
      <c r="I26" s="40" t="str">
        <f>IFERROR(VLOOKUP(B26,Estrv!A:J,9,FALSE),"")</f>
        <v>R002</v>
      </c>
      <c r="J26" s="246" t="str">
        <f>IFERROR(VLOOKUP(B26,Estrv!A:J,10,FALSE),"")</f>
        <v>Presupuesto participativo</v>
      </c>
      <c r="K26" s="246"/>
      <c r="L26" s="40" t="str">
        <f>IFERROR(VLOOKUP(B26,Estrv!A:AQ,35,FALSE),"")</f>
        <v>100%</v>
      </c>
      <c r="M26" s="246" t="str">
        <f>IFERROR(VLOOKUP(B26,Estrv!A:AQ,36,FALSE),"")</f>
        <v>Indice que mide el avance en los mecanismos de participacion ciudadana y la eficiencia de los proyectos participativos ganadores.</v>
      </c>
      <c r="N26" s="246"/>
      <c r="O26" s="246"/>
      <c r="P26" s="246" t="str">
        <f>IFERROR(VLOOKUP(B26,Estrv!A:AQ,37,FALSE),"")</f>
        <v>((Total de gestiones realizadas para la ejecucion de los proyectos ganadores del Programa de Presupuesto Participativo en la Alcaldia/Total de gestiones programadas para la ejecucion de los proyectos ganadores del Programa de Presupuesto Participativo en la Alcaldia)*0.30)+((Numero de unidades territoriales que iniciaron actividades o trabajos para la ejecucion de cada proyecto ganador en campo/Total de proyectos ganadores programados por unidad territorial para iniciar actividades o trabajos para la ejecucion de cada proyecto ganador en campo) *0.30)+((Total de verificaciones en campo para el seguimiento de los trabajos realizados en cada proyecto ganador por unidad territorial + elaboracion de informes del avance porcentual de los trabajos alcanzados para cada proyecto ganador por unidad territorial/Total de verificaciones en campo de los trabajos programados para cada proyecto ganador, por unidad territorial + elaboracion de informes del avance porcentual de los trabajos programados para cada proyecto ganador, por unidad territorial)*0.40).</v>
      </c>
      <c r="Q26" s="246"/>
      <c r="R26" s="246"/>
      <c r="S26" s="247" t="str">
        <f>IFERROR(VLOOKUP(B26,Estrv!A:AQ,39,FALSE),"")</f>
        <v>http://micrositiotransparencia.tlalpan.cdmx.gob.mx/index.html</v>
      </c>
      <c r="T26" s="248"/>
      <c r="U26" s="249"/>
      <c r="V26" s="40" t="str">
        <f>IFERROR(VLOOKUP(B26,Estrv!A:AQ,38,FALSE),"")</f>
        <v>Indice</v>
      </c>
      <c r="W26" s="42">
        <f>IFERROR(VLOOKUP(B26,Estrv!A:AQ,40,FALSE),"")</f>
        <v>0.25</v>
      </c>
      <c r="X26" s="42">
        <f>IFERROR(VLOOKUP(B26,Estrv!A:AQ,41,FALSE),"")</f>
        <v>0.5</v>
      </c>
      <c r="Y26" s="42">
        <f>IFERROR(VLOOKUP(B26,Estrv!A:AQ,42,FALSE),"")</f>
        <v>0.75</v>
      </c>
      <c r="Z26" s="42">
        <f>IFERROR(VLOOKUP(B26,Estrv!A:AQ,43,FALSE),"")</f>
        <v>1</v>
      </c>
      <c r="AA26" s="43">
        <f ca="1">IF(I26&lt;&gt;"", SUMIF(IAAR!B$10:P$110,I26,IAAR!P$10:P$110),"")</f>
        <v>0</v>
      </c>
      <c r="AB26" s="107"/>
      <c r="AC26" s="108"/>
      <c r="AD26" s="52" t="str">
        <f t="shared" si="1"/>
        <v/>
      </c>
      <c r="AE26" s="44"/>
    </row>
    <row r="27" spans="1:31" ht="210" hidden="1" customHeight="1">
      <c r="A27" s="38" t="s">
        <v>16603</v>
      </c>
      <c r="B27" s="39" t="str">
        <f t="shared" si="0"/>
        <v>02CD14_16</v>
      </c>
      <c r="C27" s="40">
        <f>IFERROR(VLOOKUP(B27,Estrv!A:AQ,11,FALSE),"")</f>
        <v>2</v>
      </c>
      <c r="D27" s="40">
        <f>IFERROR(VLOOKUP(B27,Estrv!A:AQ,13,FALSE),"")</f>
        <v>1</v>
      </c>
      <c r="E27" s="40">
        <f>IFERROR(VLOOKUP(B27,Estrv!A:AQ,15,FALSE),"")</f>
        <v>3</v>
      </c>
      <c r="F27" s="40" t="str">
        <f>IFERROR(VLOOKUP(B27,Estrv!A:AQ,29,FALSE),"")</f>
        <v>2.6.8</v>
      </c>
      <c r="G27" s="40" t="str">
        <f>IFERROR(VLOOKUP(B27,Estrv!A:AQ,25,FALSE),"")</f>
        <v>5</v>
      </c>
      <c r="H27" s="41">
        <f>IFERROR(VLOOKUP(B27,Estrv!A:AQ,27,FALSE),"")</f>
        <v>5.0999999999999996</v>
      </c>
      <c r="I27" s="40" t="str">
        <f>IFERROR(VLOOKUP(B27,Estrv!A:J,9,FALSE),"")</f>
        <v>S229</v>
      </c>
      <c r="J27" s="246" t="str">
        <f>IFERROR(VLOOKUP(B27,Estrv!A:J,10,FALSE),"")</f>
        <v>Apoyo para el desarrollo integral de la mujer</v>
      </c>
      <c r="K27" s="246"/>
      <c r="L27" s="40" t="str">
        <f>IFERROR(VLOOKUP(B27,Estrv!A:AQ,35,FALSE),"")</f>
        <v>100%</v>
      </c>
      <c r="M27" s="246" t="str">
        <f>IFERROR(VLOOKUP(B27,Estrv!A:AQ,36,FALSE),"")</f>
        <v>Mide la atencion a mujeres que reciben formacion, capacitacion en derechos de las mujeres, la igualdad de genero y la prevencion de la violencia hacia las mujeres y atencion para el acceso a la justicia.</v>
      </c>
      <c r="N27" s="246"/>
      <c r="O27" s="246"/>
      <c r="P27" s="246" t="str">
        <f>IFERROR(VLOOKUP(B27,Estrv!A:AQ,37,FALSE),"")</f>
        <v>((Total de apoyos economicos o en especie a mujeres victimas de violencia de genero entregados / Total de apoyos economicos o en especie a mujeres victimas de violencia de genero programados) *35 + ((Total de apoyos economicos a facilitadores de servicio entregados/ total de apoyos economicos a facilitadores de servicios programados) *35 + ((Total de apoyos economicos o en especie a mujeres que desarrollen proyectos economicos, comunitarios, culturales, educativos. Entregados/ Total de apoyos economicos o en especie a mujeres que desarrollen proyectos economicos, comunitarios, culturales, educativos. Programados) *30).</v>
      </c>
      <c r="Q27" s="246"/>
      <c r="R27" s="246"/>
      <c r="S27" s="247" t="str">
        <f>IFERROR(VLOOKUP(B27,Estrv!A:AQ,39,FALSE),"")</f>
        <v>Listas de asisencia a las actividade de formacion y capacitacion. Registros de mujeres atendidas en prevencion de la violencia y acceso a la justicia. Reportes.</v>
      </c>
      <c r="T27" s="248"/>
      <c r="U27" s="249"/>
      <c r="V27" s="40" t="str">
        <f>IFERROR(VLOOKUP(B27,Estrv!A:AQ,38,FALSE),"")</f>
        <v>Porcentaje</v>
      </c>
      <c r="W27" s="42">
        <f>IFERROR(VLOOKUP(B27,Estrv!A:AQ,40,FALSE),"")</f>
        <v>0</v>
      </c>
      <c r="X27" s="42">
        <f>IFERROR(VLOOKUP(B27,Estrv!A:AQ,41,FALSE),"")</f>
        <v>0.4</v>
      </c>
      <c r="Y27" s="42">
        <f>IFERROR(VLOOKUP(B27,Estrv!A:AQ,42,FALSE),"")</f>
        <v>0.75</v>
      </c>
      <c r="Z27" s="42">
        <f>IFERROR(VLOOKUP(B27,Estrv!A:AQ,43,FALSE),"")</f>
        <v>1</v>
      </c>
      <c r="AA27" s="43">
        <f ca="1">IF(I27&lt;&gt;"", SUMIF(IAAR!B$10:P$110,I27,IAAR!P$10:P$110),"")</f>
        <v>0</v>
      </c>
      <c r="AB27" s="107"/>
      <c r="AC27" s="108"/>
      <c r="AD27" s="52" t="str">
        <f t="shared" si="1"/>
        <v/>
      </c>
      <c r="AE27" s="44"/>
    </row>
    <row r="28" spans="1:31" ht="210" hidden="1" customHeight="1">
      <c r="A28" s="38" t="s">
        <v>16604</v>
      </c>
      <c r="B28" s="39" t="str">
        <f t="shared" si="0"/>
        <v>02CD14_17</v>
      </c>
      <c r="C28" s="40">
        <f>IFERROR(VLOOKUP(B28,Estrv!A:AQ,11,FALSE),"")</f>
        <v>2</v>
      </c>
      <c r="D28" s="40">
        <f>IFERROR(VLOOKUP(B28,Estrv!A:AQ,13,FALSE),"")</f>
        <v>1</v>
      </c>
      <c r="E28" s="40" t="str">
        <f>IFERROR(VLOOKUP(B28,Estrv!A:AQ,15,FALSE),"")</f>
        <v>3</v>
      </c>
      <c r="F28" s="40" t="str">
        <f>IFERROR(VLOOKUP(B28,Estrv!A:AQ,29,FALSE),"")</f>
        <v>3.2.1</v>
      </c>
      <c r="G28" s="40" t="str">
        <f>IFERROR(VLOOKUP(B28,Estrv!A:AQ,25,FALSE),"")</f>
        <v>2</v>
      </c>
      <c r="H28" s="41">
        <f>IFERROR(VLOOKUP(B28,Estrv!A:AQ,27,FALSE),"")</f>
        <v>2.4</v>
      </c>
      <c r="I28" s="40" t="str">
        <f>IFERROR(VLOOKUP(B28,Estrv!A:J,9,FALSE),"")</f>
        <v>S231</v>
      </c>
      <c r="J28" s="246" t="str">
        <f>IFERROR(VLOOKUP(B28,Estrv!A:J,10,FALSE),"")</f>
        <v>Programa para el impulso agroalimentario</v>
      </c>
      <c r="K28" s="246"/>
      <c r="L28" s="40" t="str">
        <f>IFERROR(VLOOKUP(B28,Estrv!A:AQ,35,FALSE),"")</f>
        <v>100%</v>
      </c>
      <c r="M28" s="246" t="str">
        <f>IFERROR(VLOOKUP(B28,Estrv!A:AQ,36,FALSE),"")</f>
        <v>Contribuir al fortalecimiento o expansion de proyectos productivos, de comercializacion y capacitacion de micro, pequeñas, medianas empresas y organizaciones de la economia social y solidaria, contribuyendo a mejorar la calidad de vida de la poblacion, proyectos entre productores agropecuarios, proyectos encaminados a la proteccion y conservacion del ambiente, mediante transferencias monetarias y capacitacion especializada que contribuya a la mitigacion del desempleo.</v>
      </c>
      <c r="N28" s="246"/>
      <c r="O28" s="246"/>
      <c r="P28" s="246" t="str">
        <f>IFERROR(VLOOKUP(B28,Estrv!A:AQ,37,FALSE),"")</f>
        <v>((Total proyectos en economia sustentable beneficiados/Total de proyectos en economia sustentable programados) *35 + ((Total de proyectos de manejo de recursos naturales beneficiados/Numero de proyectos de manejo de recursos naturales programados) *.25+ ((Total de Apoyos economicos a las mujeres y los hombres que se interesen y/o realicen actividades agropecuarias entregados/ Total de Apoyos economicos a las mujeres y los hombres que se interesen y/o realicen actividades agropecuarias programados) * 25 + ((Total de capacitaciones a beneficiarios realizadas/ Total de capacitaciones a beneficiarios programadas) *15)</v>
      </c>
      <c r="Q28" s="246"/>
      <c r="R28" s="246"/>
      <c r="S28" s="247" t="str">
        <f>IFERROR(VLOOKUP(B28,Estrv!A:AQ,39,FALSE),"")</f>
        <v>Expedientes de los proyectos, los cuales podran ser consultados en la Direccion General de Medio Ambiente, Desarrollo Sustentable y Fomento Economico, ubicada en calle Benito Juarez 68, Col. Tlalpan Centro, C.P. 14000, Alcaldia de Tlalpan.</v>
      </c>
      <c r="T28" s="248"/>
      <c r="U28" s="249"/>
      <c r="V28" s="40" t="str">
        <f>IFERROR(VLOOKUP(B28,Estrv!A:AQ,38,FALSE),"")</f>
        <v>Porcentaje</v>
      </c>
      <c r="W28" s="42">
        <f>IFERROR(VLOOKUP(B28,Estrv!A:AQ,40,FALSE),"")</f>
        <v>0</v>
      </c>
      <c r="X28" s="42">
        <f>IFERROR(VLOOKUP(B28,Estrv!A:AQ,41,FALSE),"")</f>
        <v>0.25</v>
      </c>
      <c r="Y28" s="42">
        <f>IFERROR(VLOOKUP(B28,Estrv!A:AQ,42,FALSE),"")</f>
        <v>0.5</v>
      </c>
      <c r="Z28" s="42">
        <f>IFERROR(VLOOKUP(B28,Estrv!A:AQ,43,FALSE),"")</f>
        <v>1</v>
      </c>
      <c r="AA28" s="43">
        <f ca="1">IF(I28&lt;&gt;"", SUMIF(IAAR!B$10:P$110,I28,IAAR!P$10:P$110),"")</f>
        <v>0</v>
      </c>
      <c r="AB28" s="107"/>
      <c r="AC28" s="108"/>
      <c r="AD28" s="52" t="str">
        <f t="shared" si="1"/>
        <v/>
      </c>
      <c r="AE28" s="44"/>
    </row>
    <row r="29" spans="1:31" ht="210" hidden="1" customHeight="1">
      <c r="A29" s="38" t="s">
        <v>16605</v>
      </c>
      <c r="B29" s="39" t="str">
        <f t="shared" si="0"/>
        <v>02CD14_18</v>
      </c>
      <c r="C29" s="40">
        <f>IFERROR(VLOOKUP(B29,Estrv!A:AQ,11,FALSE),"")</f>
        <v>2</v>
      </c>
      <c r="D29" s="40">
        <f>IFERROR(VLOOKUP(B29,Estrv!A:AQ,13,FALSE),"")</f>
        <v>1</v>
      </c>
      <c r="E29" s="40">
        <f>IFERROR(VLOOKUP(B29,Estrv!A:AQ,15,FALSE),"")</f>
        <v>6</v>
      </c>
      <c r="F29" s="40" t="str">
        <f>IFERROR(VLOOKUP(B29,Estrv!A:AQ,29,FALSE),"")</f>
        <v>2.6.8</v>
      </c>
      <c r="G29" s="40" t="str">
        <f>IFERROR(VLOOKUP(B29,Estrv!A:AQ,25,FALSE),"")</f>
        <v>2</v>
      </c>
      <c r="H29" s="41">
        <f>IFERROR(VLOOKUP(B29,Estrv!A:AQ,27,FALSE),"")</f>
        <v>2.1</v>
      </c>
      <c r="I29" s="40" t="str">
        <f>IFERROR(VLOOKUP(B29,Estrv!A:J,9,FALSE),"")</f>
        <v>S233</v>
      </c>
      <c r="J29" s="246" t="str">
        <f>IFERROR(VLOOKUP(B29,Estrv!A:J,10,FALSE),"")</f>
        <v>Apoyo de alimentación y refugio para personas vulnerables</v>
      </c>
      <c r="K29" s="246"/>
      <c r="L29" s="40" t="str">
        <f>IFERROR(VLOOKUP(B29,Estrv!A:AQ,35,FALSE),"")</f>
        <v>100%</v>
      </c>
      <c r="M29" s="246" t="str">
        <f>IFERROR(VLOOKUP(B29,Estrv!A:AQ,36,FALSE),"")</f>
        <v>Niños entre 1 año y 3 años 11 meses de edad, incluyendo niñas y niños con discapacidad cuyas madres, padres o tutores legales residan preferentemente en la Alcaldia Tlalpan, o que tengan su centro de trabajo en la Alcaldia Tlalpan reciben el servicio de cuidado y atencion infantil.</v>
      </c>
      <c r="N29" s="246"/>
      <c r="O29" s="246"/>
      <c r="P29" s="246" t="str">
        <f>IFERROR(VLOOKUP(B29,Estrv!A:AQ,37,FALSE),"")</f>
        <v>((Total de apoyos economicos para el cuidado y atencion infantil (en estancias infantilesentregados/ Total de apoyos economicos para el cuidado y atencion infantil ( en estancias infantiles) programado * 100)</v>
      </c>
      <c r="Q29" s="246"/>
      <c r="R29" s="246"/>
      <c r="S29" s="247" t="str">
        <f>IFERROR(VLOOKUP(B29,Estrv!A:AQ,39,FALSE),"")</f>
        <v>Listas de Asistencia, evidencia documental que puede encontrarse en la Direccion General de Desarrollo Social.</v>
      </c>
      <c r="T29" s="248"/>
      <c r="U29" s="249"/>
      <c r="V29" s="40" t="str">
        <f>IFERROR(VLOOKUP(B29,Estrv!A:AQ,38,FALSE),"")</f>
        <v>Porcentaje</v>
      </c>
      <c r="W29" s="42">
        <f>IFERROR(VLOOKUP(B29,Estrv!A:AQ,40,FALSE),"")</f>
        <v>0</v>
      </c>
      <c r="X29" s="42">
        <f>IFERROR(VLOOKUP(B29,Estrv!A:AQ,41,FALSE),"")</f>
        <v>0.4</v>
      </c>
      <c r="Y29" s="42">
        <f>IFERROR(VLOOKUP(B29,Estrv!A:AQ,42,FALSE),"")</f>
        <v>0.75</v>
      </c>
      <c r="Z29" s="42">
        <f>IFERROR(VLOOKUP(B29,Estrv!A:AQ,43,FALSE),"")</f>
        <v>1</v>
      </c>
      <c r="AA29" s="43">
        <f ca="1">IF(I29&lt;&gt;"", SUMIF(IAAR!B$10:P$110,I29,IAAR!P$10:P$110),"")</f>
        <v>0</v>
      </c>
      <c r="AB29" s="107"/>
      <c r="AC29" s="108"/>
      <c r="AD29" s="52" t="str">
        <f t="shared" si="1"/>
        <v/>
      </c>
      <c r="AE29" s="44"/>
    </row>
    <row r="30" spans="1:31" ht="210" hidden="1" customHeight="1">
      <c r="A30" s="38" t="s">
        <v>16606</v>
      </c>
      <c r="B30" s="39" t="str">
        <f t="shared" si="0"/>
        <v>02CD14_19</v>
      </c>
      <c r="C30" s="40">
        <f>IFERROR(VLOOKUP(B30,Estrv!A:AQ,11,FALSE),"")</f>
        <v>2</v>
      </c>
      <c r="D30" s="40">
        <f>IFERROR(VLOOKUP(B30,Estrv!A:AQ,13,FALSE),"")</f>
        <v>1</v>
      </c>
      <c r="E30" s="40">
        <f>IFERROR(VLOOKUP(B30,Estrv!A:AQ,15,FALSE),"")</f>
        <v>6</v>
      </c>
      <c r="F30" s="40" t="str">
        <f>IFERROR(VLOOKUP(B30,Estrv!A:AQ,29,FALSE),"")</f>
        <v>2.6.3</v>
      </c>
      <c r="G30" s="40" t="str">
        <f>IFERROR(VLOOKUP(B30,Estrv!A:AQ,25,FALSE),"")</f>
        <v>10</v>
      </c>
      <c r="H30" s="41">
        <f>IFERROR(VLOOKUP(B30,Estrv!A:AQ,27,FALSE),"")</f>
        <v>10.199999999999999</v>
      </c>
      <c r="I30" s="40" t="str">
        <f>IFERROR(VLOOKUP(B30,Estrv!A:J,9,FALSE),"")</f>
        <v>S234</v>
      </c>
      <c r="J30" s="246" t="str">
        <f>IFERROR(VLOOKUP(B30,Estrv!A:J,10,FALSE),"")</f>
        <v>Programa de apoyo para el bienestar familiar</v>
      </c>
      <c r="K30" s="246"/>
      <c r="L30" s="40" t="str">
        <f>IFERROR(VLOOKUP(B30,Estrv!A:AQ,35,FALSE),"")</f>
        <v>100%</v>
      </c>
      <c r="M30" s="246" t="str">
        <f>IFERROR(VLOOKUP(B30,Estrv!A:AQ,36,FALSE),"")</f>
        <v>Numero de Personas beneficiarias que reciben apoyos economicos o en especie, que contribuyen a mejorar su calidad de vida y con ello pueden solventar sus nececidades basicas.</v>
      </c>
      <c r="N30" s="246"/>
      <c r="O30" s="246"/>
      <c r="P30" s="246" t="str">
        <f>IFERROR(VLOOKUP(B30,Estrv!A:AQ,37,FALSE),"")</f>
        <v>((Total de Apoyos economicos o en especie a jovenes que estan interesados en acceder al nivel medio superior entregados / Total de Apoyos economicos o en especie a jovenes que estan interesados en acceder al nivel medio superior programados) *14 +((Total de Apoyos economicos o en especie con el fin de proveer internet a niños con rezago educativo entregados/ Total de Apoyos economicos o en especie con el fin de proveer internet a niños con rezago educativo programados) * 14+ ((Total de apoyos economicos o en especie para la formacion musical de los integrantes de la Camerata infantil y Juvenil de Tlalpan entregados// Total de apoyos economicos o en especie para la formacion musical de los integrantes de la Camerata infantil y Juvenil de Tlalpan programados) *14 +((Total de apoyos economicos o en especie a niñas, niños y adolescentes a traves de sus cuidadores y/o tutores entregados/ Total de apoyos economicos o en especie a niñas, niños y adolescentes a traves de sus cuidadores y/o tutores programados) *14 + (Total de apoyos economicos o en especie a habitantes de la Alcaldia Tlalpan en la promocion de la salud entregados/ Total de apoyos economicos o en especie a habitantes de la Alcaldia Tlalpan en la promocion de la salud programados) *14 + (( Total de apoyos economicos o en especie a habitantes de la Alcaldia Tlalpan que realicen actividades fisicas y deportiva entregados/ Total de apoyos economicos o en especie a habitantes de la Alcaldia Tlalpan que realicen actividades fisicas y deportiva programados) *14 + ((Total de apoyos economicos o en especie a "colectivos juveniles” que desarrollen e implementen proyectos que atiendan problematicas juveniles en sus comunidades entregados/ implementen proyectos que atiendan problematicas juveniles en sus comunidades programados)*14 +(Total de de Apoyos a personas beneficiarias denominadas facilitadores que desarrollan diversas actividades en beneficio de la poblacion Tlalpense entregados / Total de Apoyos a personas beneficiarias denominadas facilitadores que desarrollan diversas actividades en beneficio de la poblacion Tlalpense programados) *16)</v>
      </c>
      <c r="Q30" s="246"/>
      <c r="R30" s="246"/>
      <c r="S30" s="247" t="str">
        <f>IFERROR(VLOOKUP(B30,Estrv!A:AQ,39,FALSE),"")</f>
        <v>Listas de asistencia, ordenes de pago entregadas, registros de personas atendidas, las cuales estaran disponibles para consulta en las siguientes Direcciones : Direccion General de Derechos Culturales y Educativos, Direccion General de Desarrollo Social y Direccion General de Planeacion del Desarrollo, asimismo en la siguiente direccion electronica: http://repositorio.tlalpan.gob.mx:8080/</v>
      </c>
      <c r="T30" s="248"/>
      <c r="U30" s="249"/>
      <c r="V30" s="40" t="str">
        <f>IFERROR(VLOOKUP(B30,Estrv!A:AQ,38,FALSE),"")</f>
        <v>Porcentaje</v>
      </c>
      <c r="W30" s="42">
        <f>IFERROR(VLOOKUP(B30,Estrv!A:AQ,40,FALSE),"")</f>
        <v>0</v>
      </c>
      <c r="X30" s="42">
        <f>IFERROR(VLOOKUP(B30,Estrv!A:AQ,41,FALSE),"")</f>
        <v>0.4</v>
      </c>
      <c r="Y30" s="42">
        <f>IFERROR(VLOOKUP(B30,Estrv!A:AQ,42,FALSE),"")</f>
        <v>0.75</v>
      </c>
      <c r="Z30" s="42">
        <f>IFERROR(VLOOKUP(B30,Estrv!A:AQ,43,FALSE),"")</f>
        <v>1</v>
      </c>
      <c r="AA30" s="43">
        <f ca="1">IF(I30&lt;&gt;"", SUMIF(IAAR!B$10:P$110,I30,IAAR!P$10:P$110),"")</f>
        <v>0</v>
      </c>
      <c r="AB30" s="107"/>
      <c r="AC30" s="108"/>
      <c r="AD30" s="52" t="str">
        <f t="shared" si="1"/>
        <v/>
      </c>
      <c r="AE30" s="44"/>
    </row>
    <row r="31" spans="1:31" ht="210" hidden="1" customHeight="1">
      <c r="A31" s="38" t="s">
        <v>16607</v>
      </c>
      <c r="B31" s="39" t="str">
        <f t="shared" si="0"/>
        <v>02CD14_20</v>
      </c>
      <c r="C31" s="40">
        <f>IFERROR(VLOOKUP(B31,Estrv!A:AQ,11,FALSE),"")</f>
        <v>2</v>
      </c>
      <c r="D31" s="40">
        <f>IFERROR(VLOOKUP(B31,Estrv!A:AQ,13,FALSE),"")</f>
        <v>1</v>
      </c>
      <c r="E31" s="40">
        <f>IFERROR(VLOOKUP(B31,Estrv!A:AQ,15,FALSE),"")</f>
        <v>6</v>
      </c>
      <c r="F31" s="40" t="str">
        <f>IFERROR(VLOOKUP(B31,Estrv!A:AQ,29,FALSE),"")</f>
        <v>2.6.2</v>
      </c>
      <c r="G31" s="40" t="str">
        <f>IFERROR(VLOOKUP(B31,Estrv!A:AQ,25,FALSE),"")</f>
        <v>10</v>
      </c>
      <c r="H31" s="41">
        <f>IFERROR(VLOOKUP(B31,Estrv!A:AQ,27,FALSE),"")</f>
        <v>10.199999999999999</v>
      </c>
      <c r="I31" s="40" t="str">
        <f>IFERROR(VLOOKUP(B31,Estrv!A:J,9,FALSE),"")</f>
        <v>S235</v>
      </c>
      <c r="J31" s="246" t="str">
        <f>IFERROR(VLOOKUP(B31,Estrv!A:J,10,FALSE),"")</f>
        <v>Apoyos para el cuidado del adulto mayor</v>
      </c>
      <c r="K31" s="246"/>
      <c r="L31" s="40" t="str">
        <f>IFERROR(VLOOKUP(B31,Estrv!A:AQ,35,FALSE),"")</f>
        <v>100%</v>
      </c>
      <c r="M31" s="246" t="str">
        <f>IFERROR(VLOOKUP(B31,Estrv!A:AQ,36,FALSE),"")</f>
        <v>Personas adultas mayores que participan en los colectivos y redes de apoyo.</v>
      </c>
      <c r="N31" s="246"/>
      <c r="O31" s="246"/>
      <c r="P31" s="246" t="str">
        <f>IFERROR(VLOOKUP(B31,Estrv!A:AQ,37,FALSE),"")</f>
        <v>((Total de apoyos economicos a personas mayores de 60 años en estado de vulnerabilidad entregados/Total de apoyos economicos a personas mayores de 60 años en estado de vulnerabilidad programados)*40)+((Total de capacitaciones impartidas por facilitadores de servicios/Total de capacitaciones programadas a impartir por facilitadores de servicios)*40)+(Total de acompañamientos y asesorias brindadas por los facilitadores de servicios/Total de acompañamientos y asesorias programadas)*20)</v>
      </c>
      <c r="Q31" s="246"/>
      <c r="R31" s="246"/>
      <c r="S31" s="247" t="str">
        <f>IFERROR(VLOOKUP(B31,Estrv!A:AQ,39,FALSE),"")</f>
        <v>Listas de asistencia, ordenes de pago entregadas, registros de personas atendidas, las cuales estaran disponibles para consulta en la Direccion de Atencion a Grupos Prioritarios, ubicada en el interior del Parque Juana de Asbaje, calle Moneda s/n, Col. Tlalpan Centro, C.P. 14000, Alcaldia de Tlalpan.</v>
      </c>
      <c r="T31" s="248"/>
      <c r="U31" s="249"/>
      <c r="V31" s="40" t="str">
        <f>IFERROR(VLOOKUP(B31,Estrv!A:AQ,38,FALSE),"")</f>
        <v>Porcentaje</v>
      </c>
      <c r="W31" s="42">
        <f>IFERROR(VLOOKUP(B31,Estrv!A:AQ,40,FALSE),"")</f>
        <v>0</v>
      </c>
      <c r="X31" s="42">
        <f>IFERROR(VLOOKUP(B31,Estrv!A:AQ,41,FALSE),"")</f>
        <v>0.4</v>
      </c>
      <c r="Y31" s="42">
        <f>IFERROR(VLOOKUP(B31,Estrv!A:AQ,42,FALSE),"")</f>
        <v>0.75</v>
      </c>
      <c r="Z31" s="42">
        <f>IFERROR(VLOOKUP(B31,Estrv!A:AQ,43,FALSE),"")</f>
        <v>1</v>
      </c>
      <c r="AA31" s="43">
        <f ca="1">IF(I31&lt;&gt;"", SUMIF(IAAR!B$10:P$110,I31,IAAR!P$10:P$110),"")</f>
        <v>0</v>
      </c>
      <c r="AB31" s="107"/>
      <c r="AC31" s="108"/>
      <c r="AD31" s="52" t="str">
        <f t="shared" si="1"/>
        <v/>
      </c>
      <c r="AE31" s="44"/>
    </row>
    <row r="32" spans="1:31" ht="210" hidden="1" customHeight="1">
      <c r="A32" s="38" t="s">
        <v>16608</v>
      </c>
      <c r="B32" s="39" t="str">
        <f t="shared" si="0"/>
        <v>02CD14_21</v>
      </c>
      <c r="C32" s="40">
        <f>IFERROR(VLOOKUP(B32,Estrv!A:AQ,11,FALSE),"")</f>
        <v>2</v>
      </c>
      <c r="D32" s="40">
        <f>IFERROR(VLOOKUP(B32,Estrv!A:AQ,13,FALSE),"")</f>
        <v>1</v>
      </c>
      <c r="E32" s="40">
        <f>IFERROR(VLOOKUP(B32,Estrv!A:AQ,15,FALSE),"")</f>
        <v>3</v>
      </c>
      <c r="F32" s="40" t="str">
        <f>IFERROR(VLOOKUP(B32,Estrv!A:AQ,29,FALSE),"")</f>
        <v>2.7.1</v>
      </c>
      <c r="G32" s="40" t="str">
        <f>IFERROR(VLOOKUP(B32,Estrv!A:AQ,25,FALSE),"")</f>
        <v>10</v>
      </c>
      <c r="H32" s="41">
        <f>IFERROR(VLOOKUP(B32,Estrv!A:AQ,27,FALSE),"")</f>
        <v>10.199999999999999</v>
      </c>
      <c r="I32" s="40" t="str">
        <f>IFERROR(VLOOKUP(B32,Estrv!A:J,9,FALSE),"")</f>
        <v>U048</v>
      </c>
      <c r="J32" s="246" t="str">
        <f>IFERROR(VLOOKUP(B32,Estrv!A:J,10,FALSE),"")</f>
        <v>Apoyos sociales</v>
      </c>
      <c r="K32" s="246"/>
      <c r="L32" s="40" t="str">
        <f>IFERROR(VLOOKUP(B32,Estrv!A:AQ,35,FALSE),"")</f>
        <v>100%</v>
      </c>
      <c r="M32" s="246" t="str">
        <f>IFERROR(VLOOKUP(B32,Estrv!A:AQ,36,FALSE),"")</f>
        <v>Mide la atencion a mujeres que reciben formacion, capacitacion en derechos de las mujeres, la igualdad de genero y la prevencion de la violencia hacia las mujeres y atencion para el acceso a la justicia.</v>
      </c>
      <c r="N32" s="246"/>
      <c r="O32" s="246"/>
      <c r="P32" s="246" t="str">
        <f>IFERROR(VLOOKUP(B32,Estrv!A:AQ,37,FALSE),"")</f>
        <v>((Total de apoyos economicos o en especie a mujeres victimas de violencia de genero entregados / Total de apoyos economicos o en especie a mujeres victimas de violencia de genero programados) *35 + ((Total de apoyos economicos a facilitadores de servicio entregados/ total de apoyos economicos a facilitadores de servicios programados) *35 + (Total de apoyos economicos o en especie a mujeres que desarrollen proyectos economicos, comunitarios, culturales, educativos. Entregados/ Total de apoyos economicos o en especie a mujeres que desarrollen proyectos economicos, comunitarios, culturales, educativos. Programados) *30).</v>
      </c>
      <c r="Q32" s="246"/>
      <c r="R32" s="246"/>
      <c r="S32" s="247" t="str">
        <f>IFERROR(VLOOKUP(B32,Estrv!A:AQ,39,FALSE),"")</f>
        <v>Listas de asisencia a las actividade de formacion y capacitacion. Registros de mujeres atendidas en prevencion de la violencia y acceso a la justicia. Reportes. http://micrositiotransparencia.tlalpan.cdmx.gob.mx/index.html</v>
      </c>
      <c r="T32" s="248"/>
      <c r="U32" s="249"/>
      <c r="V32" s="40" t="str">
        <f>IFERROR(VLOOKUP(B32,Estrv!A:AQ,38,FALSE),"")</f>
        <v>Porcentaje</v>
      </c>
      <c r="W32" s="42">
        <f>IFERROR(VLOOKUP(B32,Estrv!A:AQ,40,FALSE),"")</f>
        <v>0</v>
      </c>
      <c r="X32" s="42">
        <f>IFERROR(VLOOKUP(B32,Estrv!A:AQ,41,FALSE),"")</f>
        <v>0.4</v>
      </c>
      <c r="Y32" s="42">
        <f>IFERROR(VLOOKUP(B32,Estrv!A:AQ,42,FALSE),"")</f>
        <v>0.75</v>
      </c>
      <c r="Z32" s="42">
        <f>IFERROR(VLOOKUP(B32,Estrv!A:AQ,43,FALSE),"")</f>
        <v>1</v>
      </c>
      <c r="AA32" s="43">
        <f ca="1">IF(I32&lt;&gt;"", SUMIF(IAAR!B$10:P$110,I32,IAAR!P$10:P$110),"")</f>
        <v>0</v>
      </c>
      <c r="AB32" s="107"/>
      <c r="AC32" s="108"/>
      <c r="AD32" s="52" t="str">
        <f t="shared" si="1"/>
        <v/>
      </c>
      <c r="AE32" s="44"/>
    </row>
    <row r="33" spans="1:31" ht="210" hidden="1" customHeight="1">
      <c r="A33" s="38" t="s">
        <v>16609</v>
      </c>
      <c r="B33" s="39" t="str">
        <f t="shared" si="0"/>
        <v>02CD14_22</v>
      </c>
      <c r="C33" s="40" t="str">
        <f>IFERROR(VLOOKUP(B33,Estrv!A:AQ,11,FALSE),"")</f>
        <v/>
      </c>
      <c r="D33" s="40" t="str">
        <f>IFERROR(VLOOKUP(B33,Estrv!A:AQ,13,FALSE),"")</f>
        <v/>
      </c>
      <c r="E33" s="40" t="str">
        <f>IFERROR(VLOOKUP(B33,Estrv!A:AQ,15,FALSE),"")</f>
        <v/>
      </c>
      <c r="F33" s="40" t="str">
        <f>IFERROR(VLOOKUP(B33,Estrv!A:AQ,29,FALSE),"")</f>
        <v/>
      </c>
      <c r="G33" s="40" t="str">
        <f>IFERROR(VLOOKUP(B33,Estrv!A:AQ,25,FALSE),"")</f>
        <v/>
      </c>
      <c r="H33" s="41" t="str">
        <f>IFERROR(VLOOKUP(B33,Estrv!A:AQ,27,FALSE),"")</f>
        <v/>
      </c>
      <c r="I33" s="40" t="str">
        <f>IFERROR(VLOOKUP(B33,Estrv!A:J,9,FALSE),"")</f>
        <v/>
      </c>
      <c r="J33" s="246" t="str">
        <f>IFERROR(VLOOKUP(B33,Estrv!A:J,10,FALSE),"")</f>
        <v/>
      </c>
      <c r="K33" s="246"/>
      <c r="L33" s="40" t="str">
        <f>IFERROR(VLOOKUP(B33,Estrv!A:AQ,35,FALSE),"")</f>
        <v/>
      </c>
      <c r="M33" s="246" t="str">
        <f>IFERROR(VLOOKUP(B33,Estrv!A:AQ,36,FALSE),"")</f>
        <v/>
      </c>
      <c r="N33" s="246"/>
      <c r="O33" s="246"/>
      <c r="P33" s="246" t="str">
        <f>IFERROR(VLOOKUP(B33,Estrv!A:AQ,37,FALSE),"")</f>
        <v/>
      </c>
      <c r="Q33" s="246"/>
      <c r="R33" s="246"/>
      <c r="S33" s="247" t="str">
        <f>IFERROR(VLOOKUP(B33,Estrv!A:AQ,39,FALSE),"")</f>
        <v/>
      </c>
      <c r="T33" s="248"/>
      <c r="U33" s="249"/>
      <c r="V33" s="40" t="str">
        <f>IFERROR(VLOOKUP(B33,Estrv!A:AQ,38,FALSE),"")</f>
        <v/>
      </c>
      <c r="W33" s="42" t="str">
        <f>IFERROR(VLOOKUP(B33,Estrv!A:AQ,40,FALSE),"")</f>
        <v/>
      </c>
      <c r="X33" s="42" t="str">
        <f>IFERROR(VLOOKUP(B33,Estrv!A:AQ,41,FALSE),"")</f>
        <v/>
      </c>
      <c r="Y33" s="42" t="str">
        <f>IFERROR(VLOOKUP(B33,Estrv!A:AQ,42,FALSE),"")</f>
        <v/>
      </c>
      <c r="Z33" s="42" t="str">
        <f>IFERROR(VLOOKUP(B33,Estrv!A:AQ,43,FALSE),"")</f>
        <v/>
      </c>
      <c r="AA33" s="43" t="str">
        <f>IF(I33&lt;&gt;"", SUMIF(IAAR!B$10:P$110,I33,IAAR!P$10:P$110),"")</f>
        <v/>
      </c>
      <c r="AB33" s="107"/>
      <c r="AC33" s="108"/>
      <c r="AD33" s="52" t="str">
        <f t="shared" si="1"/>
        <v/>
      </c>
      <c r="AE33" s="44"/>
    </row>
    <row r="34" spans="1:31" ht="210" hidden="1" customHeight="1">
      <c r="A34" s="38" t="s">
        <v>16610</v>
      </c>
      <c r="B34" s="39" t="str">
        <f t="shared" si="0"/>
        <v>02CD14_23</v>
      </c>
      <c r="C34" s="40" t="str">
        <f>IFERROR(VLOOKUP(B34,Estrv!A:AQ,11,FALSE),"")</f>
        <v/>
      </c>
      <c r="D34" s="40" t="str">
        <f>IFERROR(VLOOKUP(B34,Estrv!A:AQ,13,FALSE),"")</f>
        <v/>
      </c>
      <c r="E34" s="40" t="str">
        <f>IFERROR(VLOOKUP(B34,Estrv!A:AQ,15,FALSE),"")</f>
        <v/>
      </c>
      <c r="F34" s="40" t="str">
        <f>IFERROR(VLOOKUP(B34,Estrv!A:AQ,29,FALSE),"")</f>
        <v/>
      </c>
      <c r="G34" s="40" t="str">
        <f>IFERROR(VLOOKUP(B34,Estrv!A:AQ,25,FALSE),"")</f>
        <v/>
      </c>
      <c r="H34" s="41" t="str">
        <f>IFERROR(VLOOKUP(B34,Estrv!A:AQ,27,FALSE),"")</f>
        <v/>
      </c>
      <c r="I34" s="40" t="str">
        <f>IFERROR(VLOOKUP(B34,Estrv!A:J,9,FALSE),"")</f>
        <v/>
      </c>
      <c r="J34" s="246" t="str">
        <f>IFERROR(VLOOKUP(B34,Estrv!A:J,10,FALSE),"")</f>
        <v/>
      </c>
      <c r="K34" s="246"/>
      <c r="L34" s="40" t="str">
        <f>IFERROR(VLOOKUP(B34,Estrv!A:AQ,35,FALSE),"")</f>
        <v/>
      </c>
      <c r="M34" s="246" t="str">
        <f>IFERROR(VLOOKUP(B34,Estrv!A:AQ,36,FALSE),"")</f>
        <v/>
      </c>
      <c r="N34" s="246"/>
      <c r="O34" s="246"/>
      <c r="P34" s="246" t="str">
        <f>IFERROR(VLOOKUP(B34,Estrv!A:AQ,37,FALSE),"")</f>
        <v/>
      </c>
      <c r="Q34" s="246"/>
      <c r="R34" s="246"/>
      <c r="S34" s="247" t="str">
        <f>IFERROR(VLOOKUP(B34,Estrv!A:AQ,39,FALSE),"")</f>
        <v/>
      </c>
      <c r="T34" s="248"/>
      <c r="U34" s="249"/>
      <c r="V34" s="40" t="str">
        <f>IFERROR(VLOOKUP(B34,Estrv!A:AQ,38,FALSE),"")</f>
        <v/>
      </c>
      <c r="W34" s="42" t="str">
        <f>IFERROR(VLOOKUP(B34,Estrv!A:AQ,40,FALSE),"")</f>
        <v/>
      </c>
      <c r="X34" s="42" t="str">
        <f>IFERROR(VLOOKUP(B34,Estrv!A:AQ,41,FALSE),"")</f>
        <v/>
      </c>
      <c r="Y34" s="42" t="str">
        <f>IFERROR(VLOOKUP(B34,Estrv!A:AQ,42,FALSE),"")</f>
        <v/>
      </c>
      <c r="Z34" s="42" t="str">
        <f>IFERROR(VLOOKUP(B34,Estrv!A:AQ,43,FALSE),"")</f>
        <v/>
      </c>
      <c r="AA34" s="43" t="str">
        <f>IF(I34&lt;&gt;"", SUMIF(IAAR!B$10:P$110,I34,IAAR!P$10:P$110),"")</f>
        <v/>
      </c>
      <c r="AB34" s="107"/>
      <c r="AC34" s="108"/>
      <c r="AD34" s="52" t="str">
        <f t="shared" si="1"/>
        <v/>
      </c>
      <c r="AE34" s="44"/>
    </row>
    <row r="35" spans="1:31" ht="24" customHeight="1">
      <c r="C35" s="45"/>
      <c r="D35" s="45"/>
      <c r="E35" s="45"/>
      <c r="F35" s="46"/>
      <c r="G35" s="46"/>
      <c r="H35" s="46"/>
      <c r="I35" s="37"/>
      <c r="J35" s="37"/>
      <c r="K35" s="37"/>
      <c r="L35" s="37"/>
      <c r="M35" s="37"/>
      <c r="N35" s="37"/>
      <c r="O35" s="37"/>
      <c r="P35" s="37"/>
      <c r="Q35" s="37"/>
      <c r="R35" s="37"/>
      <c r="S35" s="37"/>
      <c r="T35" s="37"/>
      <c r="U35" s="37"/>
      <c r="V35" s="37"/>
      <c r="W35" s="37"/>
      <c r="X35" s="37"/>
      <c r="Y35" s="37"/>
      <c r="Z35" s="37"/>
      <c r="AA35" s="37"/>
      <c r="AB35" s="109"/>
      <c r="AC35" s="109"/>
      <c r="AD35" s="37"/>
      <c r="AE35" s="37"/>
    </row>
    <row r="36" spans="1:31" ht="24" customHeight="1">
      <c r="C36" s="45"/>
      <c r="D36" s="45"/>
      <c r="E36" s="45"/>
      <c r="F36" s="46"/>
      <c r="G36" s="46"/>
      <c r="H36" s="46"/>
      <c r="I36" s="37"/>
      <c r="J36" s="37"/>
      <c r="K36" s="37"/>
      <c r="L36" s="37"/>
      <c r="M36" s="37"/>
      <c r="N36" s="37"/>
      <c r="O36" s="37"/>
      <c r="P36" s="37"/>
      <c r="Q36" s="37"/>
      <c r="R36" s="37"/>
      <c r="S36" s="37"/>
      <c r="T36" s="37"/>
      <c r="U36" s="37"/>
      <c r="V36" s="37"/>
      <c r="W36" s="37"/>
      <c r="X36" s="37"/>
      <c r="Y36" s="37"/>
      <c r="Z36" s="37"/>
      <c r="AA36" s="37"/>
      <c r="AB36" s="109"/>
      <c r="AC36" s="109"/>
      <c r="AD36" s="37"/>
      <c r="AE36" s="37"/>
    </row>
    <row r="37" spans="1:31" ht="24" customHeight="1">
      <c r="C37" s="78"/>
      <c r="D37" s="78"/>
      <c r="E37" s="78"/>
      <c r="F37" s="79"/>
      <c r="G37" s="79"/>
      <c r="H37" s="79"/>
      <c r="I37" s="73"/>
      <c r="J37" s="237" t="s">
        <v>16711</v>
      </c>
      <c r="K37" s="237"/>
      <c r="L37" s="237"/>
      <c r="M37" s="237"/>
      <c r="N37" s="237"/>
      <c r="O37" s="237"/>
      <c r="P37" s="73"/>
      <c r="Q37" s="73"/>
      <c r="R37" s="73"/>
      <c r="S37" s="73"/>
      <c r="T37" s="73"/>
      <c r="U37" s="73"/>
      <c r="V37" s="73"/>
      <c r="W37" s="73"/>
      <c r="X37" s="73"/>
      <c r="Y37" s="236" t="s">
        <v>16712</v>
      </c>
      <c r="Z37" s="237"/>
      <c r="AA37" s="237"/>
      <c r="AB37" s="237"/>
      <c r="AC37" s="237"/>
      <c r="AD37" s="237"/>
      <c r="AE37" s="101"/>
    </row>
    <row r="38" spans="1:31" ht="24" customHeight="1">
      <c r="B38" s="47"/>
      <c r="C38" s="74"/>
      <c r="D38" s="74"/>
      <c r="E38" s="74"/>
      <c r="F38" s="79"/>
      <c r="G38" s="79"/>
      <c r="H38" s="79"/>
      <c r="I38" s="73"/>
      <c r="J38" s="96"/>
      <c r="K38" s="99"/>
      <c r="L38" s="99"/>
      <c r="M38" s="99"/>
      <c r="N38" s="97"/>
      <c r="O38" s="97"/>
      <c r="P38" s="73"/>
      <c r="Q38" s="73"/>
      <c r="R38" s="73"/>
      <c r="S38" s="73"/>
      <c r="T38" s="73"/>
      <c r="U38" s="73"/>
      <c r="V38" s="73"/>
      <c r="W38" s="73"/>
      <c r="X38" s="73"/>
      <c r="Y38" s="99"/>
      <c r="Z38" s="99"/>
      <c r="AA38" s="99"/>
      <c r="AB38" s="110"/>
      <c r="AC38" s="110"/>
      <c r="AD38" s="97"/>
      <c r="AE38" s="100"/>
    </row>
    <row r="39" spans="1:31" ht="24" customHeight="1">
      <c r="B39" s="47"/>
      <c r="C39" s="74"/>
      <c r="D39" s="74"/>
      <c r="E39" s="74"/>
      <c r="F39" s="80"/>
      <c r="G39" s="80"/>
      <c r="H39" s="80"/>
      <c r="I39" s="73"/>
      <c r="J39" s="96"/>
      <c r="K39" s="99"/>
      <c r="L39" s="99"/>
      <c r="M39" s="99"/>
      <c r="N39" s="97"/>
      <c r="O39" s="97"/>
      <c r="P39" s="102"/>
      <c r="Q39" s="102"/>
      <c r="R39" s="73"/>
      <c r="S39" s="239"/>
      <c r="T39" s="239"/>
      <c r="U39" s="239"/>
      <c r="V39" s="239"/>
      <c r="W39" s="239"/>
      <c r="X39" s="239"/>
      <c r="Y39" s="99"/>
      <c r="Z39" s="99"/>
      <c r="AA39" s="99"/>
      <c r="AB39" s="110"/>
      <c r="AC39" s="110"/>
      <c r="AD39" s="97"/>
      <c r="AE39" s="100"/>
    </row>
    <row r="40" spans="1:31" ht="24" customHeight="1">
      <c r="B40" s="47"/>
      <c r="C40" s="74"/>
      <c r="D40" s="74"/>
      <c r="E40" s="74"/>
      <c r="F40" s="74"/>
      <c r="G40" s="74"/>
      <c r="H40" s="74"/>
      <c r="I40" s="73"/>
      <c r="J40" s="96"/>
      <c r="K40" s="99"/>
      <c r="L40" s="99"/>
      <c r="M40" s="99"/>
      <c r="N40" s="97"/>
      <c r="O40" s="97"/>
      <c r="P40" s="102"/>
      <c r="Q40" s="102"/>
      <c r="R40" s="73"/>
      <c r="S40" s="74"/>
      <c r="T40" s="74"/>
      <c r="U40" s="74"/>
      <c r="V40" s="74"/>
      <c r="W40" s="74"/>
      <c r="X40" s="102"/>
      <c r="Y40" s="99"/>
      <c r="Z40" s="99"/>
      <c r="AA40" s="99"/>
      <c r="AB40" s="110"/>
      <c r="AC40" s="110"/>
      <c r="AD40" s="97"/>
      <c r="AE40" s="100"/>
    </row>
    <row r="41" spans="1:31" ht="24" customHeight="1">
      <c r="B41" s="47"/>
      <c r="C41" s="74"/>
      <c r="D41" s="74"/>
      <c r="E41" s="74"/>
      <c r="F41" s="74"/>
      <c r="G41" s="74"/>
      <c r="H41" s="74"/>
      <c r="I41" s="73"/>
      <c r="J41" s="96"/>
      <c r="K41" s="99"/>
      <c r="L41" s="99"/>
      <c r="M41" s="99"/>
      <c r="N41" s="97"/>
      <c r="O41" s="97"/>
      <c r="P41" s="102"/>
      <c r="Q41" s="102"/>
      <c r="R41" s="73"/>
      <c r="S41" s="74"/>
      <c r="T41" s="74"/>
      <c r="U41" s="74"/>
      <c r="V41" s="74"/>
      <c r="W41" s="74"/>
      <c r="X41" s="74"/>
      <c r="Y41" s="99"/>
      <c r="Z41" s="99"/>
      <c r="AA41" s="99"/>
      <c r="AB41" s="110"/>
      <c r="AC41" s="110"/>
      <c r="AD41" s="99"/>
      <c r="AE41" s="100"/>
    </row>
    <row r="42" spans="1:31" ht="24" customHeight="1">
      <c r="B42" s="47"/>
      <c r="C42" s="74"/>
      <c r="D42" s="74"/>
      <c r="E42" s="74"/>
      <c r="F42" s="80"/>
      <c r="G42" s="80"/>
      <c r="H42" s="80"/>
      <c r="I42" s="73"/>
      <c r="J42" s="240" t="s">
        <v>20852</v>
      </c>
      <c r="K42" s="240"/>
      <c r="L42" s="240"/>
      <c r="M42" s="240"/>
      <c r="N42" s="240"/>
      <c r="O42" s="240"/>
      <c r="P42" s="102"/>
      <c r="Q42" s="102"/>
      <c r="R42" s="73"/>
      <c r="S42" s="239"/>
      <c r="T42" s="239"/>
      <c r="U42" s="239"/>
      <c r="V42" s="239"/>
      <c r="W42" s="239"/>
      <c r="X42" s="239"/>
      <c r="Y42" s="234" t="s">
        <v>20852</v>
      </c>
      <c r="Z42" s="235"/>
      <c r="AA42" s="235"/>
      <c r="AB42" s="235"/>
      <c r="AC42" s="235"/>
      <c r="AD42" s="235"/>
      <c r="AE42" s="98"/>
    </row>
    <row r="43" spans="1:31" ht="24" customHeight="1">
      <c r="B43" s="47"/>
      <c r="C43" s="74"/>
      <c r="D43" s="74"/>
      <c r="E43" s="74"/>
      <c r="F43" s="81"/>
      <c r="G43" s="81"/>
      <c r="H43" s="81"/>
      <c r="I43" s="73"/>
      <c r="J43" s="241" t="s">
        <v>20853</v>
      </c>
      <c r="K43" s="241"/>
      <c r="L43" s="241"/>
      <c r="M43" s="241"/>
      <c r="N43" s="241"/>
      <c r="O43" s="241"/>
      <c r="P43" s="102"/>
      <c r="Q43" s="102"/>
      <c r="R43" s="73"/>
      <c r="S43" s="75"/>
      <c r="T43" s="75"/>
      <c r="U43" s="75"/>
      <c r="V43" s="75"/>
      <c r="W43" s="102"/>
      <c r="X43" s="102"/>
      <c r="Y43" s="244" t="s">
        <v>20853</v>
      </c>
      <c r="Z43" s="245"/>
      <c r="AA43" s="245"/>
      <c r="AB43" s="245"/>
      <c r="AC43" s="245"/>
      <c r="AD43" s="245"/>
      <c r="AE43" s="98"/>
    </row>
    <row r="44" spans="1:31" ht="24" customHeight="1">
      <c r="B44" s="47"/>
      <c r="C44" s="74"/>
      <c r="D44" s="74"/>
      <c r="E44" s="74"/>
      <c r="F44" s="81"/>
      <c r="G44" s="81"/>
      <c r="H44" s="81"/>
      <c r="I44" s="73"/>
      <c r="J44" s="242" t="s">
        <v>20854</v>
      </c>
      <c r="K44" s="243"/>
      <c r="L44" s="243"/>
      <c r="M44" s="243"/>
      <c r="N44" s="243"/>
      <c r="O44" s="243"/>
      <c r="P44" s="102"/>
      <c r="Q44" s="102"/>
      <c r="R44" s="73"/>
      <c r="S44" s="238"/>
      <c r="T44" s="238"/>
      <c r="U44" s="238"/>
      <c r="V44" s="238"/>
      <c r="W44" s="238"/>
      <c r="X44" s="238"/>
      <c r="Y44" s="232" t="s">
        <v>20854</v>
      </c>
      <c r="Z44" s="233"/>
      <c r="AA44" s="233"/>
      <c r="AB44" s="233"/>
      <c r="AC44" s="233"/>
      <c r="AD44" s="233"/>
      <c r="AE44" s="100"/>
    </row>
    <row r="45" spans="1:31" ht="24" customHeight="1">
      <c r="B45" s="47"/>
      <c r="C45" s="74"/>
      <c r="D45" s="74"/>
      <c r="E45" s="74"/>
      <c r="F45" s="81"/>
      <c r="G45" s="81"/>
      <c r="H45" s="81"/>
      <c r="I45" s="73"/>
      <c r="J45" s="73"/>
      <c r="K45" s="238"/>
      <c r="L45" s="238"/>
      <c r="M45" s="238"/>
      <c r="N45" s="238"/>
      <c r="O45" s="238"/>
      <c r="P45" s="73"/>
      <c r="Q45" s="73"/>
      <c r="R45" s="73"/>
      <c r="S45" s="238"/>
      <c r="T45" s="238"/>
      <c r="U45" s="238"/>
      <c r="V45" s="238"/>
      <c r="W45" s="238"/>
      <c r="X45" s="238"/>
      <c r="Y45" s="73"/>
      <c r="Z45" s="73"/>
      <c r="AA45" s="73"/>
      <c r="AB45" s="111"/>
      <c r="AC45" s="111"/>
      <c r="AD45" s="73"/>
      <c r="AE45" s="73"/>
    </row>
    <row r="46" spans="1:31" ht="24" customHeight="1">
      <c r="B46" s="47"/>
      <c r="C46" s="74"/>
      <c r="D46" s="74"/>
      <c r="E46" s="74"/>
      <c r="F46" s="75"/>
      <c r="G46" s="75"/>
      <c r="H46" s="75"/>
      <c r="I46" s="73"/>
      <c r="J46" s="73"/>
      <c r="K46" s="238"/>
      <c r="L46" s="238"/>
      <c r="M46" s="238"/>
      <c r="N46" s="238"/>
      <c r="O46" s="238"/>
      <c r="P46" s="73"/>
      <c r="Q46" s="73"/>
      <c r="R46" s="73"/>
      <c r="S46" s="238"/>
      <c r="T46" s="238"/>
      <c r="U46" s="238"/>
      <c r="V46" s="238"/>
      <c r="W46" s="238"/>
      <c r="X46" s="238"/>
      <c r="Y46" s="73"/>
      <c r="Z46" s="73"/>
      <c r="AA46" s="117"/>
      <c r="AB46" s="118"/>
      <c r="AC46" s="118"/>
      <c r="AD46" s="73"/>
      <c r="AE46" s="73"/>
    </row>
    <row r="47" spans="1:31" ht="39.75" customHeight="1">
      <c r="B47" s="47"/>
      <c r="C47" s="82"/>
      <c r="D47" s="82"/>
      <c r="E47" s="82"/>
      <c r="F47" s="77"/>
      <c r="G47" s="77"/>
      <c r="H47" s="77"/>
      <c r="I47" s="76"/>
      <c r="J47" s="76"/>
      <c r="K47" s="76"/>
      <c r="L47" s="76"/>
      <c r="M47" s="76"/>
      <c r="N47" s="76"/>
      <c r="O47" s="76"/>
      <c r="P47" s="76"/>
      <c r="Q47" s="76"/>
      <c r="R47" s="77"/>
      <c r="S47" s="77"/>
      <c r="T47" s="77"/>
      <c r="U47" s="77"/>
      <c r="V47" s="77"/>
      <c r="W47" s="77"/>
      <c r="X47" s="77"/>
      <c r="Y47" s="76"/>
      <c r="Z47" s="73"/>
      <c r="AA47" s="119"/>
      <c r="AB47" s="125"/>
      <c r="AC47" s="125"/>
      <c r="AD47" s="113"/>
      <c r="AE47" s="113"/>
    </row>
    <row r="48" spans="1:31" ht="38.25" customHeight="1">
      <c r="B48" s="47"/>
      <c r="C48" s="82"/>
      <c r="D48" s="82"/>
      <c r="E48" s="82"/>
      <c r="F48" s="77"/>
      <c r="G48" s="77"/>
      <c r="H48" s="77"/>
      <c r="I48" s="76"/>
      <c r="J48" s="76"/>
      <c r="K48" s="76"/>
      <c r="L48" s="76"/>
      <c r="M48" s="76"/>
      <c r="N48" s="76"/>
      <c r="O48" s="76"/>
      <c r="P48" s="76"/>
      <c r="Q48" s="76"/>
      <c r="R48" s="77"/>
      <c r="S48" s="77"/>
      <c r="T48" s="77"/>
      <c r="U48" s="77"/>
      <c r="V48" s="77"/>
      <c r="W48" s="77"/>
      <c r="X48" s="77"/>
      <c r="Y48" s="76"/>
      <c r="Z48" s="73"/>
      <c r="AA48" s="119"/>
      <c r="AB48" s="125"/>
      <c r="AC48" s="125"/>
      <c r="AD48" s="113"/>
      <c r="AE48" s="113"/>
    </row>
    <row r="49" spans="1:39" s="49" customFormat="1" ht="32.25" customHeight="1">
      <c r="A49" s="28"/>
      <c r="B49" s="29"/>
      <c r="C49" s="50"/>
      <c r="D49" s="48"/>
      <c r="E49" s="48"/>
      <c r="I49" s="76"/>
      <c r="J49" s="76"/>
      <c r="K49" s="76"/>
      <c r="L49" s="76"/>
      <c r="M49" s="76"/>
      <c r="N49" s="76"/>
      <c r="O49" s="76"/>
      <c r="P49" s="76"/>
      <c r="Q49" s="76"/>
      <c r="R49" s="76"/>
      <c r="S49" s="76"/>
      <c r="T49" s="76"/>
      <c r="U49" s="76"/>
      <c r="V49" s="76"/>
      <c r="W49" s="76"/>
      <c r="X49" s="76"/>
      <c r="Y49" s="76"/>
      <c r="Z49" s="73"/>
      <c r="AA49" s="119"/>
      <c r="AB49" s="125"/>
      <c r="AC49" s="125"/>
      <c r="AD49" s="114"/>
      <c r="AE49" s="114"/>
      <c r="AF49" s="30"/>
      <c r="AG49" s="30"/>
      <c r="AH49" s="30"/>
      <c r="AI49" s="30"/>
      <c r="AJ49" s="30"/>
      <c r="AK49" s="30"/>
      <c r="AL49" s="30"/>
      <c r="AM49" s="30"/>
    </row>
    <row r="50" spans="1:39" s="49" customFormat="1" ht="24" customHeight="1">
      <c r="A50" s="28"/>
      <c r="B50" s="29"/>
      <c r="C50" s="50"/>
      <c r="D50" s="48"/>
      <c r="E50" s="48"/>
      <c r="I50" s="30"/>
      <c r="J50" s="30"/>
      <c r="K50" s="30"/>
      <c r="L50" s="30"/>
      <c r="M50" s="30"/>
      <c r="N50" s="30"/>
      <c r="O50" s="30"/>
      <c r="P50" s="30"/>
      <c r="Q50" s="30"/>
      <c r="R50" s="30"/>
      <c r="S50" s="30"/>
      <c r="T50" s="30"/>
      <c r="U50" s="30"/>
      <c r="V50" s="30"/>
      <c r="W50" s="30"/>
      <c r="X50" s="30"/>
      <c r="Y50" s="30"/>
      <c r="Z50" s="37"/>
      <c r="AA50" s="120"/>
      <c r="AB50" s="121"/>
      <c r="AC50" s="121"/>
      <c r="AD50" s="114"/>
      <c r="AE50" s="114"/>
      <c r="AF50" s="30"/>
      <c r="AG50" s="30"/>
      <c r="AH50" s="30"/>
      <c r="AI50" s="30"/>
      <c r="AJ50" s="30"/>
      <c r="AK50" s="30"/>
      <c r="AL50" s="30"/>
      <c r="AM50" s="30"/>
    </row>
    <row r="51" spans="1:39" s="49" customFormat="1" ht="24" customHeight="1">
      <c r="A51" s="28"/>
      <c r="B51" s="29"/>
      <c r="C51" s="50"/>
      <c r="D51" s="48"/>
      <c r="E51" s="48"/>
      <c r="I51" s="30"/>
      <c r="J51" s="30"/>
      <c r="K51" s="30"/>
      <c r="L51" s="30"/>
      <c r="M51" s="30"/>
      <c r="N51" s="30"/>
      <c r="O51" s="30"/>
      <c r="P51" s="30"/>
      <c r="Q51" s="30"/>
      <c r="R51" s="30"/>
      <c r="S51" s="30"/>
      <c r="T51" s="30"/>
      <c r="U51" s="30"/>
      <c r="V51" s="30"/>
      <c r="W51" s="30"/>
      <c r="X51" s="30"/>
      <c r="Y51" s="30"/>
      <c r="Z51" s="37"/>
      <c r="AA51" s="115"/>
      <c r="AB51" s="116"/>
      <c r="AC51" s="116"/>
      <c r="AD51" s="114"/>
      <c r="AE51" s="114"/>
      <c r="AF51" s="30"/>
      <c r="AG51" s="30"/>
      <c r="AH51" s="30"/>
      <c r="AI51" s="30"/>
      <c r="AJ51" s="30"/>
      <c r="AK51" s="30"/>
      <c r="AL51" s="30"/>
      <c r="AM51" s="30"/>
    </row>
    <row r="52" spans="1:39" s="49" customFormat="1" ht="24" customHeight="1">
      <c r="A52" s="28"/>
      <c r="B52" s="29"/>
      <c r="C52" s="50"/>
      <c r="D52" s="48"/>
      <c r="E52" s="48"/>
      <c r="I52" s="30"/>
      <c r="J52" s="30"/>
      <c r="K52" s="30"/>
      <c r="L52" s="30"/>
      <c r="M52" s="30"/>
      <c r="N52" s="30"/>
      <c r="O52" s="30"/>
      <c r="P52" s="30"/>
      <c r="Q52" s="30"/>
      <c r="R52" s="30"/>
      <c r="S52" s="30"/>
      <c r="T52" s="30"/>
      <c r="U52" s="30"/>
      <c r="V52" s="30"/>
      <c r="W52" s="30"/>
      <c r="X52" s="30"/>
      <c r="Y52" s="30"/>
      <c r="Z52" s="37"/>
      <c r="AA52" s="115"/>
      <c r="AB52" s="116"/>
      <c r="AC52" s="116"/>
      <c r="AD52" s="114"/>
      <c r="AE52" s="114"/>
      <c r="AF52" s="30"/>
      <c r="AG52" s="30"/>
      <c r="AH52" s="30"/>
      <c r="AI52" s="30"/>
      <c r="AJ52" s="30"/>
      <c r="AK52" s="30"/>
      <c r="AL52" s="30"/>
      <c r="AM52" s="30"/>
    </row>
    <row r="53" spans="1:39" ht="24" customHeight="1">
      <c r="Z53" s="37"/>
      <c r="AA53" s="114"/>
      <c r="AB53" s="116"/>
      <c r="AC53" s="116"/>
      <c r="AD53" s="114"/>
      <c r="AE53" s="114"/>
    </row>
    <row r="54" spans="1:39" ht="24" customHeight="1">
      <c r="Z54" s="37"/>
      <c r="AA54" s="114"/>
      <c r="AB54" s="116"/>
      <c r="AC54" s="116"/>
      <c r="AD54" s="114"/>
      <c r="AE54" s="114"/>
    </row>
    <row r="55" spans="1:39" ht="24" customHeight="1">
      <c r="Z55" s="37"/>
      <c r="AA55" s="103"/>
      <c r="AB55" s="112"/>
      <c r="AC55" s="112"/>
      <c r="AD55" s="103"/>
      <c r="AE55" s="103"/>
    </row>
    <row r="56" spans="1:39" ht="24" customHeight="1">
      <c r="Z56" s="37"/>
      <c r="AA56" s="103"/>
      <c r="AB56" s="112"/>
      <c r="AC56" s="112"/>
      <c r="AD56" s="103"/>
      <c r="AE56" s="103"/>
    </row>
    <row r="57" spans="1:39" ht="24" customHeight="1">
      <c r="Z57" s="37"/>
      <c r="AA57" s="37"/>
      <c r="AB57" s="109"/>
      <c r="AC57" s="109"/>
      <c r="AD57" s="37"/>
      <c r="AE57" s="37"/>
    </row>
    <row r="58" spans="1:39" ht="24" customHeight="1"/>
    <row r="59" spans="1:39" ht="24" customHeight="1"/>
    <row r="60" spans="1:39" ht="24" customHeight="1"/>
    <row r="61" spans="1:39" ht="24" customHeight="1"/>
    <row r="62" spans="1:39" ht="24" customHeight="1"/>
    <row r="63" spans="1:39" ht="24" customHeight="1"/>
    <row r="64" spans="1:39"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sheetData>
  <sheetProtection formatCells="0" formatColumns="0" formatRows="0"/>
  <mergeCells count="125">
    <mergeCell ref="W12:Z12"/>
    <mergeCell ref="V12:V13"/>
    <mergeCell ref="S12:U13"/>
    <mergeCell ref="P12:R13"/>
    <mergeCell ref="M12:O13"/>
    <mergeCell ref="J12:K13"/>
    <mergeCell ref="L12:L13"/>
    <mergeCell ref="C12:H12"/>
    <mergeCell ref="C5:AE5"/>
    <mergeCell ref="C6:AE6"/>
    <mergeCell ref="C7:AE7"/>
    <mergeCell ref="C9:I9"/>
    <mergeCell ref="J9:S9"/>
    <mergeCell ref="T9:U9"/>
    <mergeCell ref="V9:X9"/>
    <mergeCell ref="Y9:AA9"/>
    <mergeCell ref="AB9:AE9"/>
    <mergeCell ref="C11:AE11"/>
    <mergeCell ref="I12:I13"/>
    <mergeCell ref="AA12:AA13"/>
    <mergeCell ref="AB12:AB13"/>
    <mergeCell ref="AC12:AC13"/>
    <mergeCell ref="AD12:AD13"/>
    <mergeCell ref="AE12:AE13"/>
    <mergeCell ref="J15:K15"/>
    <mergeCell ref="M15:O15"/>
    <mergeCell ref="P15:R15"/>
    <mergeCell ref="S15:U15"/>
    <mergeCell ref="J16:K16"/>
    <mergeCell ref="M16:O16"/>
    <mergeCell ref="P16:R16"/>
    <mergeCell ref="S16:U16"/>
    <mergeCell ref="J14:K14"/>
    <mergeCell ref="M14:O14"/>
    <mergeCell ref="P14:R14"/>
    <mergeCell ref="S14:U14"/>
    <mergeCell ref="J19:K19"/>
    <mergeCell ref="M19:O19"/>
    <mergeCell ref="P19:R19"/>
    <mergeCell ref="S19:U19"/>
    <mergeCell ref="J20:K20"/>
    <mergeCell ref="M20:O20"/>
    <mergeCell ref="P20:R20"/>
    <mergeCell ref="S20:U20"/>
    <mergeCell ref="J17:K17"/>
    <mergeCell ref="M17:O17"/>
    <mergeCell ref="P17:R17"/>
    <mergeCell ref="S17:U17"/>
    <mergeCell ref="J18:K18"/>
    <mergeCell ref="M18:O18"/>
    <mergeCell ref="P18:R18"/>
    <mergeCell ref="S18:U18"/>
    <mergeCell ref="J23:K23"/>
    <mergeCell ref="M23:O23"/>
    <mergeCell ref="P23:R23"/>
    <mergeCell ref="S23:U23"/>
    <mergeCell ref="J24:K24"/>
    <mergeCell ref="M24:O24"/>
    <mergeCell ref="P24:R24"/>
    <mergeCell ref="S24:U24"/>
    <mergeCell ref="J21:K21"/>
    <mergeCell ref="M21:O21"/>
    <mergeCell ref="P21:R21"/>
    <mergeCell ref="S21:U21"/>
    <mergeCell ref="J22:K22"/>
    <mergeCell ref="M22:O22"/>
    <mergeCell ref="P22:R22"/>
    <mergeCell ref="S22:U22"/>
    <mergeCell ref="J27:K27"/>
    <mergeCell ref="M27:O27"/>
    <mergeCell ref="P27:R27"/>
    <mergeCell ref="S27:U27"/>
    <mergeCell ref="J28:K28"/>
    <mergeCell ref="M28:O28"/>
    <mergeCell ref="P28:R28"/>
    <mergeCell ref="S28:U28"/>
    <mergeCell ref="J25:K25"/>
    <mergeCell ref="M25:O25"/>
    <mergeCell ref="P25:R25"/>
    <mergeCell ref="S25:U25"/>
    <mergeCell ref="J26:K26"/>
    <mergeCell ref="M26:O26"/>
    <mergeCell ref="P26:R26"/>
    <mergeCell ref="S26:U26"/>
    <mergeCell ref="J31:K31"/>
    <mergeCell ref="M31:O31"/>
    <mergeCell ref="P31:R31"/>
    <mergeCell ref="S31:U31"/>
    <mergeCell ref="J32:K32"/>
    <mergeCell ref="M32:O32"/>
    <mergeCell ref="P32:R32"/>
    <mergeCell ref="S32:U32"/>
    <mergeCell ref="J29:K29"/>
    <mergeCell ref="M29:O29"/>
    <mergeCell ref="P29:R29"/>
    <mergeCell ref="S29:U29"/>
    <mergeCell ref="J30:K30"/>
    <mergeCell ref="M30:O30"/>
    <mergeCell ref="P30:R30"/>
    <mergeCell ref="S30:U30"/>
    <mergeCell ref="J33:K33"/>
    <mergeCell ref="M33:O33"/>
    <mergeCell ref="P33:R33"/>
    <mergeCell ref="S33:U33"/>
    <mergeCell ref="J34:K34"/>
    <mergeCell ref="M34:O34"/>
    <mergeCell ref="P34:R34"/>
    <mergeCell ref="S34:U34"/>
    <mergeCell ref="J37:O37"/>
    <mergeCell ref="Y44:AD44"/>
    <mergeCell ref="Y42:AD42"/>
    <mergeCell ref="Y37:AD37"/>
    <mergeCell ref="K46:M46"/>
    <mergeCell ref="N46:O46"/>
    <mergeCell ref="S46:V46"/>
    <mergeCell ref="W46:X46"/>
    <mergeCell ref="S42:X42"/>
    <mergeCell ref="S44:X44"/>
    <mergeCell ref="K45:O45"/>
    <mergeCell ref="S45:X45"/>
    <mergeCell ref="J42:O42"/>
    <mergeCell ref="J43:O43"/>
    <mergeCell ref="J44:O44"/>
    <mergeCell ref="Y43:AD43"/>
    <mergeCell ref="S39:X39"/>
  </mergeCells>
  <conditionalFormatting sqref="AE14">
    <cfRule type="expression" dxfId="7" priority="1">
      <formula>$AA14&gt;($W14*1.15)</formula>
    </cfRule>
  </conditionalFormatting>
  <conditionalFormatting sqref="AE14:AE34">
    <cfRule type="expression" dxfId="6" priority="2">
      <formula>$W14+$AA14=0</formula>
    </cfRule>
    <cfRule type="expression" dxfId="5" priority="3">
      <formula>$AA14&gt;=($W14*0.85)</formula>
    </cfRule>
    <cfRule type="expression" dxfId="4" priority="4">
      <formula>$AA14&lt;($W14*0.7)</formula>
    </cfRule>
    <cfRule type="expression" dxfId="3" priority="5">
      <formula>$AA14&gt;=($W14*0.7)</formula>
    </cfRule>
  </conditionalFormatting>
  <hyperlinks>
    <hyperlink ref="J43" r:id="rId1" display="jovanadelvallecha@gmail.com" xr:uid="{00000000-0004-0000-0100-000000000000}"/>
    <hyperlink ref="J44" r:id="rId2" xr:uid="{00000000-0004-0000-0100-000001000000}"/>
    <hyperlink ref="Y44" r:id="rId3" xr:uid="{00000000-0004-0000-0100-000002000000}"/>
  </hyperlinks>
  <printOptions horizontalCentered="1" verticalCentered="1"/>
  <pageMargins left="0.23622047244094491" right="0.15748031496062992" top="0.62992125984251968" bottom="0.43307086614173229" header="0" footer="0"/>
  <pageSetup scale="40" fitToHeight="0" orientation="landscape" r:id="rId4"/>
  <headerFooter>
    <oddHeader>&amp;L&amp;G&amp;R&amp;G</oddHeader>
    <oddFooter>&amp;C&amp;20&amp;P de &amp;N&amp;R&amp;G</oddFooter>
  </headerFooter>
  <rowBreaks count="1" manualBreakCount="1">
    <brk id="20" min="2" max="30" man="1"/>
  </rowBreaks>
  <ignoredErrors>
    <ignoredError sqref="AA23:AA34" unlockedFormula="1"/>
  </ignoredErrors>
  <legacyDrawingHF r:id="rId5"/>
  <extLst>
    <ext xmlns:x14="http://schemas.microsoft.com/office/spreadsheetml/2009/9/main" uri="{CCE6A557-97BC-4b89-ADB6-D9C93CAAB3DF}">
      <x14:dataValidations xmlns:xm="http://schemas.microsoft.com/office/excel/2006/main" disablePrompts="1" count="1">
        <x14:dataValidation type="list" allowBlank="1" showDropDown="1" showErrorMessage="1" prompt="SELECCIONA O INGRESA CLAVE DEL CG" xr:uid="{00000000-0002-0000-0100-000000000000}">
          <x14:formula1>
            <xm:f>'G:\2022\Trimestrales\4to Trimestre\Formatos\[IR_PP enero-dic.xlsx]Cat_URG'!#REF!</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N1948"/>
  <sheetViews>
    <sheetView topLeftCell="B1" workbookViewId="0">
      <selection activeCell="O14" sqref="O14"/>
    </sheetView>
  </sheetViews>
  <sheetFormatPr baseColWidth="10" defaultRowHeight="15"/>
  <cols>
    <col min="3" max="4" width="19.85546875" customWidth="1"/>
    <col min="6" max="6" width="35.140625" customWidth="1"/>
    <col min="16" max="16" width="16.28515625" customWidth="1"/>
  </cols>
  <sheetData>
    <row r="1" spans="1:14">
      <c r="A1" t="s">
        <v>16587</v>
      </c>
      <c r="C1" t="s">
        <v>16579</v>
      </c>
      <c r="D1" t="s">
        <v>16689</v>
      </c>
      <c r="E1" t="s">
        <v>16580</v>
      </c>
      <c r="F1" t="s">
        <v>0</v>
      </c>
      <c r="G1" t="s">
        <v>16581</v>
      </c>
      <c r="H1" t="s">
        <v>16582</v>
      </c>
      <c r="I1" t="s">
        <v>16583</v>
      </c>
      <c r="J1" t="s">
        <v>16584</v>
      </c>
      <c r="K1" t="s">
        <v>16585</v>
      </c>
      <c r="L1" t="s">
        <v>16586</v>
      </c>
    </row>
    <row r="2" spans="1:14">
      <c r="A2" s="26" t="s">
        <v>68</v>
      </c>
      <c r="B2" s="26" t="s">
        <v>17144</v>
      </c>
      <c r="C2" s="26" t="s">
        <v>9839</v>
      </c>
      <c r="D2" s="26" t="s">
        <v>109</v>
      </c>
      <c r="E2" s="61" t="s">
        <v>17145</v>
      </c>
      <c r="F2" s="62" t="s">
        <v>19254</v>
      </c>
      <c r="G2">
        <f>VLOOKUP(N2,Estrv!B:AS,39,FALSE)</f>
        <v>0.25</v>
      </c>
      <c r="H2">
        <f>VLOOKUP(N2,Estrv!B:AS,40,FALSE)</f>
        <v>0.5</v>
      </c>
      <c r="I2">
        <f>VLOOKUP(N2,Estrv!B:AS,41,FALSE)</f>
        <v>0.75</v>
      </c>
      <c r="J2">
        <f>VLOOKUP(N2,Estrv!B:AS,42,FALSE)</f>
        <v>1</v>
      </c>
      <c r="K2" s="66">
        <v>0.5</v>
      </c>
      <c r="N2" t="str">
        <f>A2&amp;D2</f>
        <v>01C001M001</v>
      </c>
    </row>
    <row r="3" spans="1:14">
      <c r="A3" s="26" t="s">
        <v>68</v>
      </c>
      <c r="B3" s="26" t="s">
        <v>17146</v>
      </c>
      <c r="C3" s="26" t="s">
        <v>10513</v>
      </c>
      <c r="D3" s="26" t="s">
        <v>109</v>
      </c>
      <c r="E3" s="61" t="s">
        <v>17145</v>
      </c>
      <c r="F3" s="62" t="s">
        <v>19255</v>
      </c>
      <c r="G3">
        <f>VLOOKUP(N3,Estrv!B:AS,39,FALSE)</f>
        <v>0.25</v>
      </c>
      <c r="H3">
        <f>VLOOKUP(N3,Estrv!B:AS,40,FALSE)</f>
        <v>0.5</v>
      </c>
      <c r="I3">
        <f>VLOOKUP(N3,Estrv!B:AS,41,FALSE)</f>
        <v>0.75</v>
      </c>
      <c r="J3">
        <f>VLOOKUP(N3,Estrv!B:AS,42,FALSE)</f>
        <v>1</v>
      </c>
      <c r="K3" s="66">
        <v>0.5</v>
      </c>
      <c r="N3" t="str">
        <f t="shared" ref="N3:N66" si="0">A3&amp;D3</f>
        <v>01C001M001</v>
      </c>
    </row>
    <row r="4" spans="1:14">
      <c r="A4" s="26" t="s">
        <v>68</v>
      </c>
      <c r="B4" s="26" t="s">
        <v>17147</v>
      </c>
      <c r="C4" s="26" t="s">
        <v>9840</v>
      </c>
      <c r="D4" s="26" t="s">
        <v>126</v>
      </c>
      <c r="E4" s="61" t="s">
        <v>17148</v>
      </c>
      <c r="F4" s="62" t="s">
        <v>19256</v>
      </c>
      <c r="G4">
        <f>VLOOKUP(N4,Estrv!B:AS,39,FALSE)</f>
        <v>0</v>
      </c>
      <c r="H4">
        <f>VLOOKUP(N4,Estrv!B:AS,40,FALSE)</f>
        <v>0.2</v>
      </c>
      <c r="I4">
        <f>VLOOKUP(N4,Estrv!B:AS,41,FALSE)</f>
        <v>0.4</v>
      </c>
      <c r="J4">
        <f>VLOOKUP(N4,Estrv!B:AS,42,FALSE)</f>
        <v>1</v>
      </c>
      <c r="K4" s="66">
        <v>1</v>
      </c>
      <c r="N4" t="str">
        <f t="shared" si="0"/>
        <v>01C001M002</v>
      </c>
    </row>
    <row r="5" spans="1:14">
      <c r="A5" s="26" t="s">
        <v>68</v>
      </c>
      <c r="B5" s="26" t="s">
        <v>17149</v>
      </c>
      <c r="C5" s="26" t="s">
        <v>9841</v>
      </c>
      <c r="D5" s="26" t="s">
        <v>141</v>
      </c>
      <c r="E5" s="61" t="s">
        <v>17150</v>
      </c>
      <c r="F5" s="62" t="s">
        <v>19257</v>
      </c>
      <c r="G5">
        <f>VLOOKUP(N5,Estrv!B:AS,39,FALSE)</f>
        <v>0.25</v>
      </c>
      <c r="H5">
        <f>VLOOKUP(N5,Estrv!B:AS,40,FALSE)</f>
        <v>0.5</v>
      </c>
      <c r="I5">
        <f>VLOOKUP(N5,Estrv!B:AS,41,FALSE)</f>
        <v>0.75</v>
      </c>
      <c r="J5">
        <f>VLOOKUP(N5,Estrv!B:AS,42,FALSE)</f>
        <v>1</v>
      </c>
      <c r="K5" s="66">
        <v>0.5</v>
      </c>
      <c r="N5" t="str">
        <f t="shared" si="0"/>
        <v>01C001N001</v>
      </c>
    </row>
    <row r="6" spans="1:14">
      <c r="A6" s="26" t="s">
        <v>68</v>
      </c>
      <c r="B6" s="26" t="s">
        <v>17151</v>
      </c>
      <c r="C6" s="26" t="s">
        <v>10515</v>
      </c>
      <c r="D6" s="26" t="s">
        <v>141</v>
      </c>
      <c r="E6" s="61" t="s">
        <v>17150</v>
      </c>
      <c r="F6" s="62" t="s">
        <v>19258</v>
      </c>
      <c r="G6">
        <f>VLOOKUP(N6,Estrv!B:AS,39,FALSE)</f>
        <v>0.25</v>
      </c>
      <c r="H6">
        <f>VLOOKUP(N6,Estrv!B:AS,40,FALSE)</f>
        <v>0.5</v>
      </c>
      <c r="I6">
        <f>VLOOKUP(N6,Estrv!B:AS,41,FALSE)</f>
        <v>0.75</v>
      </c>
      <c r="J6">
        <f>VLOOKUP(N6,Estrv!B:AS,42,FALSE)</f>
        <v>1</v>
      </c>
      <c r="K6" s="66">
        <v>0.5</v>
      </c>
      <c r="N6" t="str">
        <f t="shared" si="0"/>
        <v>01C001N001</v>
      </c>
    </row>
    <row r="7" spans="1:14">
      <c r="A7" s="26" t="s">
        <v>68</v>
      </c>
      <c r="B7" s="26" t="s">
        <v>17152</v>
      </c>
      <c r="C7" s="26" t="s">
        <v>9829</v>
      </c>
      <c r="D7" s="26" t="s">
        <v>73</v>
      </c>
      <c r="E7" s="61" t="s">
        <v>17153</v>
      </c>
      <c r="F7" s="62" t="s">
        <v>19259</v>
      </c>
      <c r="G7">
        <f>VLOOKUP(N7,Estrv!B:AS,39,FALSE)</f>
        <v>0.21099999999999999</v>
      </c>
      <c r="H7">
        <f>VLOOKUP(N7,Estrv!B:AS,40,FALSE)</f>
        <v>0.47199999999999998</v>
      </c>
      <c r="I7">
        <f>VLOOKUP(N7,Estrv!B:AS,41,FALSE)</f>
        <v>0.73299999999999998</v>
      </c>
      <c r="J7">
        <f>VLOOKUP(N7,Estrv!B:AS,42,FALSE)</f>
        <v>1</v>
      </c>
      <c r="K7" s="66">
        <v>0.25</v>
      </c>
      <c r="N7" t="str">
        <f t="shared" si="0"/>
        <v>01C001P020</v>
      </c>
    </row>
    <row r="8" spans="1:14">
      <c r="A8" s="26" t="s">
        <v>68</v>
      </c>
      <c r="B8" s="26" t="s">
        <v>17154</v>
      </c>
      <c r="C8" s="26" t="s">
        <v>9830</v>
      </c>
      <c r="D8" s="26" t="s">
        <v>73</v>
      </c>
      <c r="E8" s="61" t="s">
        <v>17153</v>
      </c>
      <c r="F8" s="62" t="s">
        <v>19260</v>
      </c>
      <c r="G8">
        <f>VLOOKUP(N8,Estrv!B:AS,39,FALSE)</f>
        <v>0.21099999999999999</v>
      </c>
      <c r="H8">
        <f>VLOOKUP(N8,Estrv!B:AS,40,FALSE)</f>
        <v>0.47199999999999998</v>
      </c>
      <c r="I8">
        <f>VLOOKUP(N8,Estrv!B:AS,41,FALSE)</f>
        <v>0.73299999999999998</v>
      </c>
      <c r="J8">
        <f>VLOOKUP(N8,Estrv!B:AS,42,FALSE)</f>
        <v>1</v>
      </c>
      <c r="K8" s="66">
        <v>0.25</v>
      </c>
      <c r="N8" t="str">
        <f t="shared" si="0"/>
        <v>01C001P020</v>
      </c>
    </row>
    <row r="9" spans="1:14">
      <c r="A9" s="26" t="s">
        <v>68</v>
      </c>
      <c r="B9" s="26" t="s">
        <v>17155</v>
      </c>
      <c r="C9" s="26" t="s">
        <v>9831</v>
      </c>
      <c r="D9" s="26" t="s">
        <v>73</v>
      </c>
      <c r="E9" s="61" t="s">
        <v>17153</v>
      </c>
      <c r="F9" s="62" t="s">
        <v>19261</v>
      </c>
      <c r="G9">
        <f>VLOOKUP(N9,Estrv!B:AS,39,FALSE)</f>
        <v>0.21099999999999999</v>
      </c>
      <c r="H9">
        <f>VLOOKUP(N9,Estrv!B:AS,40,FALSE)</f>
        <v>0.47199999999999998</v>
      </c>
      <c r="I9">
        <f>VLOOKUP(N9,Estrv!B:AS,41,FALSE)</f>
        <v>0.73299999999999998</v>
      </c>
      <c r="J9">
        <f>VLOOKUP(N9,Estrv!B:AS,42,FALSE)</f>
        <v>1</v>
      </c>
      <c r="K9" s="66">
        <v>0.25</v>
      </c>
      <c r="N9" t="str">
        <f t="shared" si="0"/>
        <v>01C001P020</v>
      </c>
    </row>
    <row r="10" spans="1:14">
      <c r="A10" s="26" t="s">
        <v>68</v>
      </c>
      <c r="B10" s="26" t="s">
        <v>17156</v>
      </c>
      <c r="C10" s="26" t="s">
        <v>9832</v>
      </c>
      <c r="D10" s="26" t="s">
        <v>73</v>
      </c>
      <c r="E10" s="61" t="s">
        <v>17153</v>
      </c>
      <c r="F10" s="62" t="s">
        <v>105</v>
      </c>
      <c r="G10">
        <f>VLOOKUP(N10,Estrv!B:AS,39,FALSE)</f>
        <v>0.21099999999999999</v>
      </c>
      <c r="H10">
        <f>VLOOKUP(N10,Estrv!B:AS,40,FALSE)</f>
        <v>0.47199999999999998</v>
      </c>
      <c r="I10">
        <f>VLOOKUP(N10,Estrv!B:AS,41,FALSE)</f>
        <v>0.73299999999999998</v>
      </c>
      <c r="J10">
        <f>VLOOKUP(N10,Estrv!B:AS,42,FALSE)</f>
        <v>1</v>
      </c>
      <c r="K10" s="66">
        <v>0.25</v>
      </c>
      <c r="N10" t="str">
        <f t="shared" si="0"/>
        <v>01C001P020</v>
      </c>
    </row>
    <row r="11" spans="1:14">
      <c r="A11" s="26" t="s">
        <v>160</v>
      </c>
      <c r="B11" s="26" t="s">
        <v>17157</v>
      </c>
      <c r="C11" s="26" t="s">
        <v>9842</v>
      </c>
      <c r="D11" s="26" t="s">
        <v>165</v>
      </c>
      <c r="E11" s="62" t="s">
        <v>17158</v>
      </c>
      <c r="F11" s="62" t="s">
        <v>19262</v>
      </c>
      <c r="G11">
        <f>VLOOKUP(N11,Estrv!B:AS,39,FALSE)</f>
        <v>0.97</v>
      </c>
      <c r="H11">
        <f>VLOOKUP(N11,Estrv!B:AS,40,FALSE)</f>
        <v>0.97</v>
      </c>
      <c r="I11">
        <f>VLOOKUP(N11,Estrv!B:AS,41,FALSE)</f>
        <v>0.98</v>
      </c>
      <c r="J11">
        <f>VLOOKUP(N11,Estrv!B:AS,42,FALSE)</f>
        <v>0.98</v>
      </c>
      <c r="K11" s="67">
        <v>0.25</v>
      </c>
      <c r="N11" t="str">
        <f t="shared" si="0"/>
        <v>01CD03E065</v>
      </c>
    </row>
    <row r="12" spans="1:14">
      <c r="A12" s="26" t="s">
        <v>160</v>
      </c>
      <c r="B12" s="26" t="s">
        <v>17159</v>
      </c>
      <c r="C12" s="26" t="s">
        <v>10516</v>
      </c>
      <c r="D12" s="26" t="s">
        <v>165</v>
      </c>
      <c r="E12" s="62" t="s">
        <v>17158</v>
      </c>
      <c r="F12" s="62" t="s">
        <v>19263</v>
      </c>
      <c r="G12">
        <f>VLOOKUP(N12,Estrv!B:AS,39,FALSE)</f>
        <v>0.97</v>
      </c>
      <c r="H12">
        <f>VLOOKUP(N12,Estrv!B:AS,40,FALSE)</f>
        <v>0.97</v>
      </c>
      <c r="I12">
        <f>VLOOKUP(N12,Estrv!B:AS,41,FALSE)</f>
        <v>0.98</v>
      </c>
      <c r="J12">
        <f>VLOOKUP(N12,Estrv!B:AS,42,FALSE)</f>
        <v>0.98</v>
      </c>
      <c r="K12" s="67">
        <v>0.25</v>
      </c>
      <c r="N12" t="str">
        <f t="shared" si="0"/>
        <v>01CD03E065</v>
      </c>
    </row>
    <row r="13" spans="1:14">
      <c r="A13" s="26" t="s">
        <v>160</v>
      </c>
      <c r="B13" s="26" t="s">
        <v>17160</v>
      </c>
      <c r="C13" s="26" t="s">
        <v>11190</v>
      </c>
      <c r="D13" s="26" t="s">
        <v>165</v>
      </c>
      <c r="E13" s="62" t="s">
        <v>17158</v>
      </c>
      <c r="F13" s="62" t="s">
        <v>19264</v>
      </c>
      <c r="G13">
        <f>VLOOKUP(N13,Estrv!B:AS,39,FALSE)</f>
        <v>0.97</v>
      </c>
      <c r="H13">
        <f>VLOOKUP(N13,Estrv!B:AS,40,FALSE)</f>
        <v>0.97</v>
      </c>
      <c r="I13">
        <f>VLOOKUP(N13,Estrv!B:AS,41,FALSE)</f>
        <v>0.98</v>
      </c>
      <c r="J13">
        <f>VLOOKUP(N13,Estrv!B:AS,42,FALSE)</f>
        <v>0.98</v>
      </c>
      <c r="K13" s="67">
        <v>0.25</v>
      </c>
      <c r="N13" t="str">
        <f t="shared" si="0"/>
        <v>01CD03E065</v>
      </c>
    </row>
    <row r="14" spans="1:14">
      <c r="A14" s="26" t="s">
        <v>160</v>
      </c>
      <c r="B14" s="26" t="s">
        <v>17161</v>
      </c>
      <c r="C14" s="26" t="s">
        <v>11864</v>
      </c>
      <c r="D14" s="26" t="s">
        <v>165</v>
      </c>
      <c r="E14" s="62" t="s">
        <v>17158</v>
      </c>
      <c r="F14" s="62" t="s">
        <v>19265</v>
      </c>
      <c r="G14">
        <f>VLOOKUP(N14,Estrv!B:AS,39,FALSE)</f>
        <v>0.97</v>
      </c>
      <c r="H14">
        <f>VLOOKUP(N14,Estrv!B:AS,40,FALSE)</f>
        <v>0.97</v>
      </c>
      <c r="I14">
        <f>VLOOKUP(N14,Estrv!B:AS,41,FALSE)</f>
        <v>0.98</v>
      </c>
      <c r="J14">
        <f>VLOOKUP(N14,Estrv!B:AS,42,FALSE)</f>
        <v>0.98</v>
      </c>
      <c r="K14" s="67">
        <v>0.25</v>
      </c>
      <c r="N14" t="str">
        <f t="shared" si="0"/>
        <v>01CD03E065</v>
      </c>
    </row>
    <row r="15" spans="1:14">
      <c r="A15" s="26" t="s">
        <v>160</v>
      </c>
      <c r="B15" s="26" t="s">
        <v>17162</v>
      </c>
      <c r="C15" s="26" t="s">
        <v>9843</v>
      </c>
      <c r="D15" s="26" t="s">
        <v>109</v>
      </c>
      <c r="E15" s="62" t="s">
        <v>17145</v>
      </c>
      <c r="F15" s="62" t="s">
        <v>19254</v>
      </c>
      <c r="G15">
        <f>VLOOKUP(N15,Estrv!B:AS,39,FALSE)</f>
        <v>0.25</v>
      </c>
      <c r="H15">
        <f>VLOOKUP(N15,Estrv!B:AS,40,FALSE)</f>
        <v>0.5</v>
      </c>
      <c r="I15">
        <f>VLOOKUP(N15,Estrv!B:AS,41,FALSE)</f>
        <v>0.75</v>
      </c>
      <c r="J15">
        <f>VLOOKUP(N15,Estrv!B:AS,42,FALSE)</f>
        <v>1</v>
      </c>
      <c r="K15" s="67">
        <v>0.5</v>
      </c>
      <c r="N15" t="str">
        <f t="shared" si="0"/>
        <v>01CD03M001</v>
      </c>
    </row>
    <row r="16" spans="1:14">
      <c r="A16" s="26" t="s">
        <v>160</v>
      </c>
      <c r="B16" s="26" t="s">
        <v>17163</v>
      </c>
      <c r="C16" s="26" t="s">
        <v>10517</v>
      </c>
      <c r="D16" s="26" t="s">
        <v>109</v>
      </c>
      <c r="E16" s="62" t="s">
        <v>17145</v>
      </c>
      <c r="F16" s="62" t="s">
        <v>19255</v>
      </c>
      <c r="G16">
        <f>VLOOKUP(N16,Estrv!B:AS,39,FALSE)</f>
        <v>0.25</v>
      </c>
      <c r="H16">
        <f>VLOOKUP(N16,Estrv!B:AS,40,FALSE)</f>
        <v>0.5</v>
      </c>
      <c r="I16">
        <f>VLOOKUP(N16,Estrv!B:AS,41,FALSE)</f>
        <v>0.75</v>
      </c>
      <c r="J16">
        <f>VLOOKUP(N16,Estrv!B:AS,42,FALSE)</f>
        <v>1</v>
      </c>
      <c r="K16" s="67">
        <v>0.5</v>
      </c>
      <c r="N16" t="str">
        <f t="shared" si="0"/>
        <v>01CD03M001</v>
      </c>
    </row>
    <row r="17" spans="1:14">
      <c r="A17" s="26" t="s">
        <v>160</v>
      </c>
      <c r="B17" s="26" t="s">
        <v>17164</v>
      </c>
      <c r="C17" s="26" t="s">
        <v>9844</v>
      </c>
      <c r="D17" s="26" t="s">
        <v>126</v>
      </c>
      <c r="E17" s="62" t="s">
        <v>17148</v>
      </c>
      <c r="F17" s="62" t="s">
        <v>19266</v>
      </c>
      <c r="G17">
        <f>VLOOKUP(N17,Estrv!B:AS,39,FALSE)</f>
        <v>0</v>
      </c>
      <c r="H17">
        <f>VLOOKUP(N17,Estrv!B:AS,40,FALSE)</f>
        <v>0.2</v>
      </c>
      <c r="I17">
        <f>VLOOKUP(N17,Estrv!B:AS,41,FALSE)</f>
        <v>0.4</v>
      </c>
      <c r="J17">
        <f>VLOOKUP(N17,Estrv!B:AS,42,FALSE)</f>
        <v>1</v>
      </c>
      <c r="K17" s="67">
        <v>1</v>
      </c>
      <c r="N17" t="str">
        <f t="shared" si="0"/>
        <v>01CD03M002</v>
      </c>
    </row>
    <row r="18" spans="1:14">
      <c r="A18" s="26" t="s">
        <v>160</v>
      </c>
      <c r="B18" s="26" t="s">
        <v>17165</v>
      </c>
      <c r="C18" s="26" t="s">
        <v>9845</v>
      </c>
      <c r="D18" s="26" t="s">
        <v>141</v>
      </c>
      <c r="E18" s="62" t="s">
        <v>17150</v>
      </c>
      <c r="F18" s="62" t="s">
        <v>19267</v>
      </c>
      <c r="G18">
        <f>VLOOKUP(N18,Estrv!B:AS,39,FALSE)</f>
        <v>0.25</v>
      </c>
      <c r="H18">
        <f>VLOOKUP(N18,Estrv!B:AS,40,FALSE)</f>
        <v>0.5</v>
      </c>
      <c r="I18">
        <f>VLOOKUP(N18,Estrv!B:AS,41,FALSE)</f>
        <v>0.75</v>
      </c>
      <c r="J18">
        <f>VLOOKUP(N18,Estrv!B:AS,42,FALSE)</f>
        <v>1</v>
      </c>
      <c r="K18" s="67">
        <v>0.5</v>
      </c>
      <c r="N18" t="str">
        <f t="shared" si="0"/>
        <v>01CD03N001</v>
      </c>
    </row>
    <row r="19" spans="1:14">
      <c r="A19" s="26" t="s">
        <v>160</v>
      </c>
      <c r="B19" s="26" t="s">
        <v>17166</v>
      </c>
      <c r="C19" s="26" t="s">
        <v>10519</v>
      </c>
      <c r="D19" s="26" t="s">
        <v>141</v>
      </c>
      <c r="E19" s="62" t="s">
        <v>17150</v>
      </c>
      <c r="F19" s="62" t="s">
        <v>19268</v>
      </c>
      <c r="G19">
        <f>VLOOKUP(N19,Estrv!B:AS,39,FALSE)</f>
        <v>0.25</v>
      </c>
      <c r="H19">
        <f>VLOOKUP(N19,Estrv!B:AS,40,FALSE)</f>
        <v>0.5</v>
      </c>
      <c r="I19">
        <f>VLOOKUP(N19,Estrv!B:AS,41,FALSE)</f>
        <v>0.75</v>
      </c>
      <c r="J19">
        <f>VLOOKUP(N19,Estrv!B:AS,42,FALSE)</f>
        <v>1</v>
      </c>
      <c r="K19" s="67">
        <v>0.5</v>
      </c>
      <c r="N19" t="str">
        <f t="shared" si="0"/>
        <v>01CD03N001</v>
      </c>
    </row>
    <row r="20" spans="1:14">
      <c r="A20" s="26" t="s">
        <v>229</v>
      </c>
      <c r="B20" s="26" t="s">
        <v>17167</v>
      </c>
      <c r="C20" s="26" t="s">
        <v>9846</v>
      </c>
      <c r="D20" s="26" t="s">
        <v>234</v>
      </c>
      <c r="E20" s="62" t="s">
        <v>17168</v>
      </c>
      <c r="F20" s="62" t="s">
        <v>19269</v>
      </c>
      <c r="G20">
        <f>VLOOKUP(N20,Estrv!B:AS,39,FALSE)</f>
        <v>0.24</v>
      </c>
      <c r="H20">
        <f>VLOOKUP(N20,Estrv!B:AS,40,FALSE)</f>
        <v>0.48</v>
      </c>
      <c r="I20">
        <f>VLOOKUP(N20,Estrv!B:AS,41,FALSE)</f>
        <v>0.73</v>
      </c>
      <c r="J20">
        <f>VLOOKUP(N20,Estrv!B:AS,42,FALSE)</f>
        <v>1</v>
      </c>
      <c r="K20" s="67">
        <v>0.35</v>
      </c>
      <c r="N20" t="str">
        <f t="shared" si="0"/>
        <v>01CD06E005</v>
      </c>
    </row>
    <row r="21" spans="1:14">
      <c r="A21" s="26" t="s">
        <v>229</v>
      </c>
      <c r="B21" s="26" t="s">
        <v>17169</v>
      </c>
      <c r="C21" s="26" t="s">
        <v>10520</v>
      </c>
      <c r="D21" s="26" t="s">
        <v>234</v>
      </c>
      <c r="E21" s="62" t="s">
        <v>17168</v>
      </c>
      <c r="F21" s="62" t="s">
        <v>19270</v>
      </c>
      <c r="G21">
        <f>VLOOKUP(N21,Estrv!B:AS,39,FALSE)</f>
        <v>0.24</v>
      </c>
      <c r="H21">
        <f>VLOOKUP(N21,Estrv!B:AS,40,FALSE)</f>
        <v>0.48</v>
      </c>
      <c r="I21">
        <f>VLOOKUP(N21,Estrv!B:AS,41,FALSE)</f>
        <v>0.73</v>
      </c>
      <c r="J21">
        <f>VLOOKUP(N21,Estrv!B:AS,42,FALSE)</f>
        <v>1</v>
      </c>
      <c r="K21" s="67">
        <v>0.35</v>
      </c>
      <c r="N21" t="str">
        <f t="shared" si="0"/>
        <v>01CD06E005</v>
      </c>
    </row>
    <row r="22" spans="1:14">
      <c r="A22" s="26" t="s">
        <v>229</v>
      </c>
      <c r="B22" s="26" t="s">
        <v>17170</v>
      </c>
      <c r="C22" s="26" t="s">
        <v>11194</v>
      </c>
      <c r="D22" s="26" t="s">
        <v>234</v>
      </c>
      <c r="E22" s="62" t="s">
        <v>17168</v>
      </c>
      <c r="F22" s="62" t="s">
        <v>19271</v>
      </c>
      <c r="G22">
        <f>VLOOKUP(N22,Estrv!B:AS,39,FALSE)</f>
        <v>0.24</v>
      </c>
      <c r="H22">
        <f>VLOOKUP(N22,Estrv!B:AS,40,FALSE)</f>
        <v>0.48</v>
      </c>
      <c r="I22">
        <f>VLOOKUP(N22,Estrv!B:AS,41,FALSE)</f>
        <v>0.73</v>
      </c>
      <c r="J22">
        <f>VLOOKUP(N22,Estrv!B:AS,42,FALSE)</f>
        <v>1</v>
      </c>
      <c r="K22" s="67">
        <v>0.3</v>
      </c>
      <c r="N22" t="str">
        <f t="shared" si="0"/>
        <v>01CD06E005</v>
      </c>
    </row>
    <row r="23" spans="1:14">
      <c r="A23" s="26" t="s">
        <v>229</v>
      </c>
      <c r="B23" s="26" t="s">
        <v>17171</v>
      </c>
      <c r="C23" s="26" t="s">
        <v>9847</v>
      </c>
      <c r="D23" s="26" t="s">
        <v>259</v>
      </c>
      <c r="E23" s="62" t="s">
        <v>17172</v>
      </c>
      <c r="F23" s="62" t="s">
        <v>19272</v>
      </c>
      <c r="G23">
        <f>VLOOKUP(N23,Estrv!B:AS,39,FALSE)</f>
        <v>0.25</v>
      </c>
      <c r="H23">
        <f>VLOOKUP(N23,Estrv!B:AS,40,FALSE)</f>
        <v>0.5</v>
      </c>
      <c r="I23">
        <f>VLOOKUP(N23,Estrv!B:AS,41,FALSE)</f>
        <v>0.75</v>
      </c>
      <c r="J23">
        <f>VLOOKUP(N23,Estrv!B:AS,42,FALSE)</f>
        <v>1</v>
      </c>
      <c r="K23" s="67">
        <v>1</v>
      </c>
      <c r="N23" t="str">
        <f t="shared" si="0"/>
        <v>01CD06E157</v>
      </c>
    </row>
    <row r="24" spans="1:14">
      <c r="A24" s="26" t="s">
        <v>229</v>
      </c>
      <c r="B24" s="26" t="s">
        <v>17173</v>
      </c>
      <c r="C24" s="26" t="s">
        <v>9848</v>
      </c>
      <c r="D24" s="26" t="s">
        <v>109</v>
      </c>
      <c r="E24" s="62" t="s">
        <v>17145</v>
      </c>
      <c r="F24" s="62" t="s">
        <v>284</v>
      </c>
      <c r="G24">
        <f>VLOOKUP(N24,Estrv!B:AS,39,FALSE)</f>
        <v>0.15</v>
      </c>
      <c r="H24">
        <f>VLOOKUP(N24,Estrv!B:AS,40,FALSE)</f>
        <v>0.35</v>
      </c>
      <c r="I24">
        <f>VLOOKUP(N24,Estrv!B:AS,41,FALSE)</f>
        <v>0.75</v>
      </c>
      <c r="J24">
        <f>VLOOKUP(N24,Estrv!B:AS,42,FALSE)</f>
        <v>1</v>
      </c>
      <c r="K24" s="67">
        <v>0.5</v>
      </c>
      <c r="N24" t="str">
        <f t="shared" si="0"/>
        <v>01CD06M001</v>
      </c>
    </row>
    <row r="25" spans="1:14">
      <c r="A25" s="26" t="s">
        <v>229</v>
      </c>
      <c r="B25" s="26" t="s">
        <v>17174</v>
      </c>
      <c r="C25" s="26" t="s">
        <v>10522</v>
      </c>
      <c r="D25" s="26" t="s">
        <v>109</v>
      </c>
      <c r="E25" s="62" t="s">
        <v>17145</v>
      </c>
      <c r="F25" s="62" t="s">
        <v>287</v>
      </c>
      <c r="G25">
        <f>VLOOKUP(N25,Estrv!B:AS,39,FALSE)</f>
        <v>0.15</v>
      </c>
      <c r="H25">
        <f>VLOOKUP(N25,Estrv!B:AS,40,FALSE)</f>
        <v>0.35</v>
      </c>
      <c r="I25">
        <f>VLOOKUP(N25,Estrv!B:AS,41,FALSE)</f>
        <v>0.75</v>
      </c>
      <c r="J25">
        <f>VLOOKUP(N25,Estrv!B:AS,42,FALSE)</f>
        <v>1</v>
      </c>
      <c r="K25" s="67">
        <v>0.5</v>
      </c>
      <c r="N25" t="str">
        <f t="shared" si="0"/>
        <v>01CD06M001</v>
      </c>
    </row>
    <row r="26" spans="1:14">
      <c r="A26" s="26" t="s">
        <v>229</v>
      </c>
      <c r="B26" s="26" t="s">
        <v>17175</v>
      </c>
      <c r="C26" s="26" t="s">
        <v>9849</v>
      </c>
      <c r="D26" s="26" t="s">
        <v>126</v>
      </c>
      <c r="E26" s="62" t="s">
        <v>17148</v>
      </c>
      <c r="F26" s="62" t="s">
        <v>19273</v>
      </c>
      <c r="G26">
        <f>VLOOKUP(N26,Estrv!B:AS,39,FALSE)</f>
        <v>0</v>
      </c>
      <c r="H26">
        <f>VLOOKUP(N26,Estrv!B:AS,40,FALSE)</f>
        <v>0.25</v>
      </c>
      <c r="I26">
        <f>VLOOKUP(N26,Estrv!B:AS,41,FALSE)</f>
        <v>0.4</v>
      </c>
      <c r="J26">
        <f>VLOOKUP(N26,Estrv!B:AS,42,FALSE)</f>
        <v>1</v>
      </c>
      <c r="K26" s="67">
        <v>1</v>
      </c>
      <c r="N26" t="str">
        <f t="shared" si="0"/>
        <v>01CD06M002</v>
      </c>
    </row>
    <row r="27" spans="1:14">
      <c r="A27" s="26" t="s">
        <v>229</v>
      </c>
      <c r="B27" s="26" t="s">
        <v>17176</v>
      </c>
      <c r="C27" s="26" t="s">
        <v>9850</v>
      </c>
      <c r="D27" s="26" t="s">
        <v>141</v>
      </c>
      <c r="E27" s="62" t="s">
        <v>17150</v>
      </c>
      <c r="F27" s="62" t="s">
        <v>19274</v>
      </c>
      <c r="G27">
        <f>VLOOKUP(N27,Estrv!B:AS,39,FALSE)</f>
        <v>0.18</v>
      </c>
      <c r="H27">
        <f>VLOOKUP(N27,Estrv!B:AS,40,FALSE)</f>
        <v>0.22</v>
      </c>
      <c r="I27">
        <f>VLOOKUP(N27,Estrv!B:AS,41,FALSE)</f>
        <v>0.78</v>
      </c>
      <c r="J27">
        <f>VLOOKUP(N27,Estrv!B:AS,42,FALSE)</f>
        <v>1</v>
      </c>
      <c r="K27" s="67">
        <v>0.35</v>
      </c>
      <c r="N27" t="str">
        <f t="shared" si="0"/>
        <v>01CD06N001</v>
      </c>
    </row>
    <row r="28" spans="1:14">
      <c r="A28" s="26" t="s">
        <v>229</v>
      </c>
      <c r="B28" s="26" t="s">
        <v>17177</v>
      </c>
      <c r="C28" s="26" t="s">
        <v>10524</v>
      </c>
      <c r="D28" s="26" t="s">
        <v>141</v>
      </c>
      <c r="E28" s="62" t="s">
        <v>17150</v>
      </c>
      <c r="F28" s="62" t="s">
        <v>19275</v>
      </c>
      <c r="G28">
        <f>VLOOKUP(N28,Estrv!B:AS,39,FALSE)</f>
        <v>0.18</v>
      </c>
      <c r="H28">
        <f>VLOOKUP(N28,Estrv!B:AS,40,FALSE)</f>
        <v>0.22</v>
      </c>
      <c r="I28">
        <f>VLOOKUP(N28,Estrv!B:AS,41,FALSE)</f>
        <v>0.78</v>
      </c>
      <c r="J28">
        <f>VLOOKUP(N28,Estrv!B:AS,42,FALSE)</f>
        <v>1</v>
      </c>
      <c r="K28" s="67">
        <v>0.35</v>
      </c>
      <c r="N28" t="str">
        <f t="shared" si="0"/>
        <v>01CD06N001</v>
      </c>
    </row>
    <row r="29" spans="1:14">
      <c r="A29" s="26" t="s">
        <v>229</v>
      </c>
      <c r="B29" s="26" t="s">
        <v>17178</v>
      </c>
      <c r="C29" s="26" t="s">
        <v>11198</v>
      </c>
      <c r="D29" s="26" t="s">
        <v>141</v>
      </c>
      <c r="E29" s="62" t="s">
        <v>17150</v>
      </c>
      <c r="F29" s="62" t="s">
        <v>19276</v>
      </c>
      <c r="G29">
        <f>VLOOKUP(N29,Estrv!B:AS,39,FALSE)</f>
        <v>0.18</v>
      </c>
      <c r="H29">
        <f>VLOOKUP(N29,Estrv!B:AS,40,FALSE)</f>
        <v>0.22</v>
      </c>
      <c r="I29">
        <f>VLOOKUP(N29,Estrv!B:AS,41,FALSE)</f>
        <v>0.78</v>
      </c>
      <c r="J29">
        <f>VLOOKUP(N29,Estrv!B:AS,42,FALSE)</f>
        <v>1</v>
      </c>
      <c r="K29" s="67">
        <v>0.3</v>
      </c>
      <c r="N29" t="str">
        <f t="shared" si="0"/>
        <v>01CD06N001</v>
      </c>
    </row>
    <row r="30" spans="1:14">
      <c r="A30" s="26" t="s">
        <v>309</v>
      </c>
      <c r="B30" s="26" t="s">
        <v>17179</v>
      </c>
      <c r="C30" s="26" t="s">
        <v>9852</v>
      </c>
      <c r="D30" s="26" t="s">
        <v>109</v>
      </c>
      <c r="E30" s="61" t="s">
        <v>17145</v>
      </c>
      <c r="F30" s="62" t="s">
        <v>19254</v>
      </c>
      <c r="G30">
        <f>VLOOKUP(N30,Estrv!B:AS,39,FALSE)</f>
        <v>0.25</v>
      </c>
      <c r="H30">
        <f>VLOOKUP(N30,Estrv!B:AS,40,FALSE)</f>
        <v>0.5</v>
      </c>
      <c r="I30">
        <f>VLOOKUP(N30,Estrv!B:AS,41,FALSE)</f>
        <v>0.75</v>
      </c>
      <c r="J30">
        <f>VLOOKUP(N30,Estrv!B:AS,42,FALSE)</f>
        <v>1</v>
      </c>
      <c r="K30" s="66">
        <v>0.5</v>
      </c>
      <c r="N30" t="str">
        <f t="shared" si="0"/>
        <v>01P0ESM001</v>
      </c>
    </row>
    <row r="31" spans="1:14">
      <c r="A31" s="26" t="s">
        <v>309</v>
      </c>
      <c r="B31" s="26" t="s">
        <v>17180</v>
      </c>
      <c r="C31" s="26" t="s">
        <v>10526</v>
      </c>
      <c r="D31" s="26" t="s">
        <v>109</v>
      </c>
      <c r="E31" s="61" t="s">
        <v>17145</v>
      </c>
      <c r="F31" s="62" t="s">
        <v>19255</v>
      </c>
      <c r="G31">
        <f>VLOOKUP(N31,Estrv!B:AS,39,FALSE)</f>
        <v>0.25</v>
      </c>
      <c r="H31">
        <f>VLOOKUP(N31,Estrv!B:AS,40,FALSE)</f>
        <v>0.5</v>
      </c>
      <c r="I31">
        <f>VLOOKUP(N31,Estrv!B:AS,41,FALSE)</f>
        <v>0.75</v>
      </c>
      <c r="J31">
        <f>VLOOKUP(N31,Estrv!B:AS,42,FALSE)</f>
        <v>1</v>
      </c>
      <c r="K31" s="66">
        <v>0.5</v>
      </c>
      <c r="N31" t="str">
        <f t="shared" si="0"/>
        <v>01P0ESM001</v>
      </c>
    </row>
    <row r="32" spans="1:14">
      <c r="A32" s="26" t="s">
        <v>309</v>
      </c>
      <c r="B32" s="26" t="s">
        <v>17181</v>
      </c>
      <c r="C32" s="26" t="s">
        <v>9853</v>
      </c>
      <c r="D32" s="26" t="s">
        <v>126</v>
      </c>
      <c r="E32" s="61" t="s">
        <v>17148</v>
      </c>
      <c r="F32" s="62" t="s">
        <v>19277</v>
      </c>
      <c r="G32">
        <f>VLOOKUP(N32,Estrv!B:AS,39,FALSE)</f>
        <v>0</v>
      </c>
      <c r="H32">
        <f>VLOOKUP(N32,Estrv!B:AS,40,FALSE)</f>
        <v>0.2</v>
      </c>
      <c r="I32">
        <f>VLOOKUP(N32,Estrv!B:AS,41,FALSE)</f>
        <v>0.8</v>
      </c>
      <c r="J32">
        <f>VLOOKUP(N32,Estrv!B:AS,42,FALSE)</f>
        <v>1</v>
      </c>
      <c r="K32" s="66">
        <v>1</v>
      </c>
      <c r="N32" t="str">
        <f t="shared" si="0"/>
        <v>01P0ESM002</v>
      </c>
    </row>
    <row r="33" spans="1:14">
      <c r="A33" s="26" t="s">
        <v>309</v>
      </c>
      <c r="B33" s="26" t="s">
        <v>17182</v>
      </c>
      <c r="C33" s="26" t="s">
        <v>9854</v>
      </c>
      <c r="D33" s="26" t="s">
        <v>141</v>
      </c>
      <c r="E33" s="61" t="s">
        <v>17150</v>
      </c>
      <c r="F33" s="62" t="s">
        <v>19278</v>
      </c>
      <c r="G33">
        <f>VLOOKUP(N33,Estrv!B:AS,39,FALSE)</f>
        <v>0</v>
      </c>
      <c r="H33">
        <f>VLOOKUP(N33,Estrv!B:AS,40,FALSE)</f>
        <v>0.3</v>
      </c>
      <c r="I33">
        <f>VLOOKUP(N33,Estrv!B:AS,41,FALSE)</f>
        <v>0.6</v>
      </c>
      <c r="J33">
        <f>VLOOKUP(N33,Estrv!B:AS,42,FALSE)</f>
        <v>1</v>
      </c>
      <c r="K33" s="66">
        <v>1</v>
      </c>
      <c r="N33" t="str">
        <f t="shared" si="0"/>
        <v>01P0ESN001</v>
      </c>
    </row>
    <row r="34" spans="1:14">
      <c r="A34" s="26" t="s">
        <v>309</v>
      </c>
      <c r="B34" s="26" t="s">
        <v>17183</v>
      </c>
      <c r="C34" s="26" t="s">
        <v>9851</v>
      </c>
      <c r="D34" s="26" t="s">
        <v>314</v>
      </c>
      <c r="E34" s="61" t="s">
        <v>17184</v>
      </c>
      <c r="F34" s="62" t="s">
        <v>19279</v>
      </c>
      <c r="G34">
        <f>VLOOKUP(N34,Estrv!B:AS,39,FALSE)</f>
        <v>0</v>
      </c>
      <c r="H34">
        <f>VLOOKUP(N34,Estrv!B:AS,40,FALSE)</f>
        <v>0.5</v>
      </c>
      <c r="I34">
        <f>VLOOKUP(N34,Estrv!B:AS,41,FALSE)</f>
        <v>0.9</v>
      </c>
      <c r="J34">
        <f>VLOOKUP(N34,Estrv!B:AS,42,FALSE)</f>
        <v>1</v>
      </c>
      <c r="K34" s="66">
        <v>1</v>
      </c>
      <c r="N34" t="str">
        <f t="shared" si="0"/>
        <v>01P0ESP054</v>
      </c>
    </row>
    <row r="35" spans="1:14">
      <c r="A35" s="26" t="s">
        <v>360</v>
      </c>
      <c r="B35" s="26" t="s">
        <v>17185</v>
      </c>
      <c r="C35" s="26" t="s">
        <v>9855</v>
      </c>
      <c r="D35" s="26" t="s">
        <v>109</v>
      </c>
      <c r="E35" s="61" t="s">
        <v>17145</v>
      </c>
      <c r="F35" s="62" t="s">
        <v>19255</v>
      </c>
      <c r="G35">
        <f>VLOOKUP(N35,Estrv!B:AS,39,FALSE)</f>
        <v>0.25</v>
      </c>
      <c r="H35">
        <f>VLOOKUP(N35,Estrv!B:AS,40,FALSE)</f>
        <v>0.5</v>
      </c>
      <c r="I35">
        <f>VLOOKUP(N35,Estrv!B:AS,41,FALSE)</f>
        <v>0.75</v>
      </c>
      <c r="J35">
        <f>VLOOKUP(N35,Estrv!B:AS,42,FALSE)</f>
        <v>1</v>
      </c>
      <c r="K35" s="66">
        <v>0.5</v>
      </c>
      <c r="N35" t="str">
        <f t="shared" si="0"/>
        <v>02C001M001</v>
      </c>
    </row>
    <row r="36" spans="1:14">
      <c r="A36" s="26" t="s">
        <v>360</v>
      </c>
      <c r="B36" s="26" t="s">
        <v>17186</v>
      </c>
      <c r="C36" s="26" t="s">
        <v>10529</v>
      </c>
      <c r="D36" s="26" t="s">
        <v>109</v>
      </c>
      <c r="E36" s="61" t="s">
        <v>17145</v>
      </c>
      <c r="F36" s="62" t="s">
        <v>19254</v>
      </c>
      <c r="G36">
        <f>VLOOKUP(N36,Estrv!B:AS,39,FALSE)</f>
        <v>0.25</v>
      </c>
      <c r="H36">
        <f>VLOOKUP(N36,Estrv!B:AS,40,FALSE)</f>
        <v>0.5</v>
      </c>
      <c r="I36">
        <f>VLOOKUP(N36,Estrv!B:AS,41,FALSE)</f>
        <v>0.75</v>
      </c>
      <c r="J36">
        <f>VLOOKUP(N36,Estrv!B:AS,42,FALSE)</f>
        <v>1</v>
      </c>
      <c r="K36" s="66">
        <v>0.5</v>
      </c>
      <c r="N36" t="str">
        <f t="shared" si="0"/>
        <v>02C001M001</v>
      </c>
    </row>
    <row r="37" spans="1:14">
      <c r="A37" s="26" t="s">
        <v>360</v>
      </c>
      <c r="B37" s="26" t="s">
        <v>17187</v>
      </c>
      <c r="C37" s="26" t="s">
        <v>9856</v>
      </c>
      <c r="D37" s="26" t="s">
        <v>126</v>
      </c>
      <c r="E37" s="61" t="s">
        <v>17148</v>
      </c>
      <c r="F37" s="62" t="s">
        <v>19280</v>
      </c>
      <c r="G37">
        <f>VLOOKUP(N37,Estrv!B:AS,39,FALSE)</f>
        <v>0.25</v>
      </c>
      <c r="H37">
        <f>VLOOKUP(N37,Estrv!B:AS,40,FALSE)</f>
        <v>0.5</v>
      </c>
      <c r="I37">
        <f>VLOOKUP(N37,Estrv!B:AS,41,FALSE)</f>
        <v>0.75</v>
      </c>
      <c r="J37">
        <f>VLOOKUP(N37,Estrv!B:AS,42,FALSE)</f>
        <v>1</v>
      </c>
      <c r="K37" s="66">
        <v>1</v>
      </c>
      <c r="N37" t="str">
        <f t="shared" si="0"/>
        <v>02C001M002</v>
      </c>
    </row>
    <row r="38" spans="1:14">
      <c r="A38" s="26" t="s">
        <v>360</v>
      </c>
      <c r="B38" s="26" t="s">
        <v>17188</v>
      </c>
      <c r="C38" s="26" t="s">
        <v>9858</v>
      </c>
      <c r="D38" s="26" t="s">
        <v>141</v>
      </c>
      <c r="E38" s="61" t="s">
        <v>17150</v>
      </c>
      <c r="F38" s="62" t="s">
        <v>19281</v>
      </c>
      <c r="G38">
        <f>VLOOKUP(N38,Estrv!B:AS,39,FALSE)</f>
        <v>0.25</v>
      </c>
      <c r="H38">
        <f>VLOOKUP(N38,Estrv!B:AS,40,FALSE)</f>
        <v>0.5</v>
      </c>
      <c r="I38">
        <f>VLOOKUP(N38,Estrv!B:AS,41,FALSE)</f>
        <v>0.75</v>
      </c>
      <c r="J38">
        <f>VLOOKUP(N38,Estrv!B:AS,42,FALSE)</f>
        <v>1</v>
      </c>
      <c r="K38" s="66">
        <v>1</v>
      </c>
      <c r="N38" t="str">
        <f t="shared" si="0"/>
        <v>02C001N001</v>
      </c>
    </row>
    <row r="39" spans="1:14">
      <c r="A39" s="26" t="s">
        <v>360</v>
      </c>
      <c r="B39" s="26" t="s">
        <v>17189</v>
      </c>
      <c r="C39" s="26" t="s">
        <v>9857</v>
      </c>
      <c r="D39" s="26" t="s">
        <v>385</v>
      </c>
      <c r="E39" s="61" t="s">
        <v>17190</v>
      </c>
      <c r="F39" s="62" t="s">
        <v>19282</v>
      </c>
      <c r="G39">
        <f>VLOOKUP(N39,Estrv!B:AS,39,FALSE)</f>
        <v>0.25</v>
      </c>
      <c r="H39">
        <f>VLOOKUP(N39,Estrv!B:AS,40,FALSE)</f>
        <v>0.5</v>
      </c>
      <c r="I39">
        <f>VLOOKUP(N39,Estrv!B:AS,41,FALSE)</f>
        <v>0.75</v>
      </c>
      <c r="J39">
        <f>VLOOKUP(N39,Estrv!B:AS,42,FALSE)</f>
        <v>1</v>
      </c>
      <c r="K39" s="66">
        <v>0.25</v>
      </c>
      <c r="N39" t="str">
        <f t="shared" si="0"/>
        <v>02C001P055</v>
      </c>
    </row>
    <row r="40" spans="1:14">
      <c r="A40" s="26" t="s">
        <v>360</v>
      </c>
      <c r="B40" s="26" t="s">
        <v>17191</v>
      </c>
      <c r="C40" s="26" t="s">
        <v>10531</v>
      </c>
      <c r="D40" s="26" t="s">
        <v>385</v>
      </c>
      <c r="E40" s="61" t="s">
        <v>17190</v>
      </c>
      <c r="F40" s="62" t="s">
        <v>19283</v>
      </c>
      <c r="G40">
        <f>VLOOKUP(N40,Estrv!B:AS,39,FALSE)</f>
        <v>0.25</v>
      </c>
      <c r="H40">
        <f>VLOOKUP(N40,Estrv!B:AS,40,FALSE)</f>
        <v>0.5</v>
      </c>
      <c r="I40">
        <f>VLOOKUP(N40,Estrv!B:AS,41,FALSE)</f>
        <v>0.75</v>
      </c>
      <c r="J40">
        <f>VLOOKUP(N40,Estrv!B:AS,42,FALSE)</f>
        <v>1</v>
      </c>
      <c r="K40" s="66">
        <v>0.25</v>
      </c>
      <c r="N40" t="str">
        <f t="shared" si="0"/>
        <v>02C001P055</v>
      </c>
    </row>
    <row r="41" spans="1:14">
      <c r="A41" s="26" t="s">
        <v>360</v>
      </c>
      <c r="B41" s="26" t="s">
        <v>17192</v>
      </c>
      <c r="C41" s="26" t="s">
        <v>11205</v>
      </c>
      <c r="D41" s="26" t="s">
        <v>385</v>
      </c>
      <c r="E41" s="61" t="s">
        <v>17190</v>
      </c>
      <c r="F41" s="62" t="s">
        <v>402</v>
      </c>
      <c r="G41">
        <f>VLOOKUP(N41,Estrv!B:AS,39,FALSE)</f>
        <v>0.25</v>
      </c>
      <c r="H41">
        <f>VLOOKUP(N41,Estrv!B:AS,40,FALSE)</f>
        <v>0.5</v>
      </c>
      <c r="I41">
        <f>VLOOKUP(N41,Estrv!B:AS,41,FALSE)</f>
        <v>0.75</v>
      </c>
      <c r="J41">
        <f>VLOOKUP(N41,Estrv!B:AS,42,FALSE)</f>
        <v>1</v>
      </c>
      <c r="K41" s="66">
        <v>0.25</v>
      </c>
      <c r="N41" t="str">
        <f t="shared" si="0"/>
        <v>02C001P055</v>
      </c>
    </row>
    <row r="42" spans="1:14">
      <c r="A42" s="26" t="s">
        <v>360</v>
      </c>
      <c r="B42" s="26" t="s">
        <v>17193</v>
      </c>
      <c r="C42" s="26" t="s">
        <v>11879</v>
      </c>
      <c r="D42" s="26" t="s">
        <v>385</v>
      </c>
      <c r="E42" s="61" t="s">
        <v>17190</v>
      </c>
      <c r="F42" s="62" t="s">
        <v>405</v>
      </c>
      <c r="G42">
        <f>VLOOKUP(N42,Estrv!B:AS,39,FALSE)</f>
        <v>0.25</v>
      </c>
      <c r="H42">
        <f>VLOOKUP(N42,Estrv!B:AS,40,FALSE)</f>
        <v>0.5</v>
      </c>
      <c r="I42">
        <f>VLOOKUP(N42,Estrv!B:AS,41,FALSE)</f>
        <v>0.75</v>
      </c>
      <c r="J42">
        <f>VLOOKUP(N42,Estrv!B:AS,42,FALSE)</f>
        <v>1</v>
      </c>
      <c r="K42" s="66">
        <v>0.25</v>
      </c>
      <c r="N42" t="str">
        <f t="shared" si="0"/>
        <v>02C001P055</v>
      </c>
    </row>
    <row r="43" spans="1:14">
      <c r="A43" s="26" t="s">
        <v>360</v>
      </c>
      <c r="B43" s="26" t="s">
        <v>17194</v>
      </c>
      <c r="C43" s="26" t="s">
        <v>9859</v>
      </c>
      <c r="D43" s="26" t="s">
        <v>421</v>
      </c>
      <c r="E43" s="61" t="s">
        <v>17195</v>
      </c>
      <c r="F43" s="62" t="s">
        <v>19284</v>
      </c>
      <c r="G43">
        <f>VLOOKUP(N43,Estrv!B:AS,39,FALSE)</f>
        <v>0.2</v>
      </c>
      <c r="H43">
        <f>VLOOKUP(N43,Estrv!B:AS,40,FALSE)</f>
        <v>0.5</v>
      </c>
      <c r="I43">
        <f>VLOOKUP(N43,Estrv!B:AS,41,FALSE)</f>
        <v>0.75</v>
      </c>
      <c r="J43">
        <f>VLOOKUP(N43,Estrv!B:AS,42,FALSE)</f>
        <v>1</v>
      </c>
      <c r="K43" s="66">
        <v>0.5</v>
      </c>
      <c r="N43" t="str">
        <f t="shared" si="0"/>
        <v>02C001S005</v>
      </c>
    </row>
    <row r="44" spans="1:14">
      <c r="A44" s="26" t="s">
        <v>360</v>
      </c>
      <c r="B44" s="26" t="s">
        <v>17196</v>
      </c>
      <c r="C44" s="26" t="s">
        <v>10533</v>
      </c>
      <c r="D44" s="26" t="s">
        <v>421</v>
      </c>
      <c r="E44" s="61" t="s">
        <v>17195</v>
      </c>
      <c r="F44" s="62" t="s">
        <v>19285</v>
      </c>
      <c r="G44">
        <f>VLOOKUP(N44,Estrv!B:AS,39,FALSE)</f>
        <v>0.2</v>
      </c>
      <c r="H44">
        <f>VLOOKUP(N44,Estrv!B:AS,40,FALSE)</f>
        <v>0.5</v>
      </c>
      <c r="I44">
        <f>VLOOKUP(N44,Estrv!B:AS,41,FALSE)</f>
        <v>0.75</v>
      </c>
      <c r="J44">
        <f>VLOOKUP(N44,Estrv!B:AS,42,FALSE)</f>
        <v>1</v>
      </c>
      <c r="K44" s="66">
        <v>0.2</v>
      </c>
      <c r="N44" t="str">
        <f t="shared" si="0"/>
        <v>02C001S005</v>
      </c>
    </row>
    <row r="45" spans="1:14">
      <c r="A45" s="26" t="s">
        <v>360</v>
      </c>
      <c r="B45" s="26" t="s">
        <v>17197</v>
      </c>
      <c r="C45" s="26" t="s">
        <v>11207</v>
      </c>
      <c r="D45" s="26" t="s">
        <v>421</v>
      </c>
      <c r="E45" s="61" t="s">
        <v>17195</v>
      </c>
      <c r="F45" s="62" t="s">
        <v>19286</v>
      </c>
      <c r="G45">
        <f>VLOOKUP(N45,Estrv!B:AS,39,FALSE)</f>
        <v>0.2</v>
      </c>
      <c r="H45">
        <f>VLOOKUP(N45,Estrv!B:AS,40,FALSE)</f>
        <v>0.5</v>
      </c>
      <c r="I45">
        <f>VLOOKUP(N45,Estrv!B:AS,41,FALSE)</f>
        <v>0.75</v>
      </c>
      <c r="J45">
        <f>VLOOKUP(N45,Estrv!B:AS,42,FALSE)</f>
        <v>1</v>
      </c>
      <c r="K45" s="66">
        <v>0.3</v>
      </c>
      <c r="N45" t="str">
        <f t="shared" si="0"/>
        <v>02C001S005</v>
      </c>
    </row>
    <row r="46" spans="1:14">
      <c r="A46" s="26" t="s">
        <v>360</v>
      </c>
      <c r="B46" s="26" t="s">
        <v>17198</v>
      </c>
      <c r="C46" s="26" t="s">
        <v>9860</v>
      </c>
      <c r="D46" s="26" t="s">
        <v>443</v>
      </c>
      <c r="E46" s="61" t="s">
        <v>17199</v>
      </c>
      <c r="F46" s="62" t="s">
        <v>19287</v>
      </c>
      <c r="G46">
        <f>VLOOKUP(N46,Estrv!B:AS,39,FALSE)</f>
        <v>0.1</v>
      </c>
      <c r="H46">
        <f>VLOOKUP(N46,Estrv!B:AS,40,FALSE)</f>
        <v>0.3</v>
      </c>
      <c r="I46">
        <f>VLOOKUP(N46,Estrv!B:AS,41,FALSE)</f>
        <v>0.6</v>
      </c>
      <c r="J46">
        <f>VLOOKUP(N46,Estrv!B:AS,42,FALSE)</f>
        <v>1</v>
      </c>
      <c r="K46" s="66">
        <v>1</v>
      </c>
      <c r="N46" t="str">
        <f t="shared" si="0"/>
        <v>02C001U019</v>
      </c>
    </row>
    <row r="47" spans="1:14">
      <c r="A47" s="26" t="s">
        <v>460</v>
      </c>
      <c r="B47" s="26" t="s">
        <v>17200</v>
      </c>
      <c r="C47" s="26" t="s">
        <v>9861</v>
      </c>
      <c r="D47" s="26" t="s">
        <v>465</v>
      </c>
      <c r="E47" s="61" t="s">
        <v>17201</v>
      </c>
      <c r="F47" s="62" t="s">
        <v>19288</v>
      </c>
      <c r="G47">
        <f>VLOOKUP(N47,Estrv!B:AS,39,FALSE)</f>
        <v>0.25</v>
      </c>
      <c r="H47">
        <f>VLOOKUP(N47,Estrv!B:AS,40,FALSE)</f>
        <v>0.5</v>
      </c>
      <c r="I47">
        <f>VLOOKUP(N47,Estrv!B:AS,41,FALSE)</f>
        <v>0.75</v>
      </c>
      <c r="J47">
        <f>VLOOKUP(N47,Estrv!B:AS,42,FALSE)</f>
        <v>1</v>
      </c>
      <c r="K47" s="68">
        <v>0.125</v>
      </c>
      <c r="N47" t="str">
        <f t="shared" si="0"/>
        <v>02CD01E185</v>
      </c>
    </row>
    <row r="48" spans="1:14">
      <c r="A48" s="26" t="s">
        <v>460</v>
      </c>
      <c r="B48" s="26" t="s">
        <v>17202</v>
      </c>
      <c r="C48" s="26" t="s">
        <v>10535</v>
      </c>
      <c r="D48" s="26" t="s">
        <v>465</v>
      </c>
      <c r="E48" s="61" t="s">
        <v>17201</v>
      </c>
      <c r="F48" s="62" t="s">
        <v>19289</v>
      </c>
      <c r="G48">
        <f>VLOOKUP(N48,Estrv!B:AS,39,FALSE)</f>
        <v>0.25</v>
      </c>
      <c r="H48">
        <f>VLOOKUP(N48,Estrv!B:AS,40,FALSE)</f>
        <v>0.5</v>
      </c>
      <c r="I48">
        <f>VLOOKUP(N48,Estrv!B:AS,41,FALSE)</f>
        <v>0.75</v>
      </c>
      <c r="J48">
        <f>VLOOKUP(N48,Estrv!B:AS,42,FALSE)</f>
        <v>1</v>
      </c>
      <c r="K48" s="68">
        <v>0.125</v>
      </c>
      <c r="N48" t="str">
        <f t="shared" si="0"/>
        <v>02CD01E185</v>
      </c>
    </row>
    <row r="49" spans="1:14">
      <c r="A49" s="26" t="s">
        <v>460</v>
      </c>
      <c r="B49" s="26" t="s">
        <v>17203</v>
      </c>
      <c r="C49" s="26" t="s">
        <v>11209</v>
      </c>
      <c r="D49" s="26" t="s">
        <v>465</v>
      </c>
      <c r="E49" s="61" t="s">
        <v>17201</v>
      </c>
      <c r="F49" s="62" t="s">
        <v>19290</v>
      </c>
      <c r="G49">
        <f>VLOOKUP(N49,Estrv!B:AS,39,FALSE)</f>
        <v>0.25</v>
      </c>
      <c r="H49">
        <f>VLOOKUP(N49,Estrv!B:AS,40,FALSE)</f>
        <v>0.5</v>
      </c>
      <c r="I49">
        <f>VLOOKUP(N49,Estrv!B:AS,41,FALSE)</f>
        <v>0.75</v>
      </c>
      <c r="J49">
        <f>VLOOKUP(N49,Estrv!B:AS,42,FALSE)</f>
        <v>1</v>
      </c>
      <c r="K49" s="68">
        <v>0.125</v>
      </c>
      <c r="N49" t="str">
        <f t="shared" si="0"/>
        <v>02CD01E185</v>
      </c>
    </row>
    <row r="50" spans="1:14">
      <c r="A50" s="26" t="s">
        <v>460</v>
      </c>
      <c r="B50" s="26" t="s">
        <v>17204</v>
      </c>
      <c r="C50" s="26" t="s">
        <v>11883</v>
      </c>
      <c r="D50" s="26" t="s">
        <v>465</v>
      </c>
      <c r="E50" s="61" t="s">
        <v>17201</v>
      </c>
      <c r="F50" s="62" t="s">
        <v>19291</v>
      </c>
      <c r="G50">
        <f>VLOOKUP(N50,Estrv!B:AS,39,FALSE)</f>
        <v>0.25</v>
      </c>
      <c r="H50">
        <f>VLOOKUP(N50,Estrv!B:AS,40,FALSE)</f>
        <v>0.5</v>
      </c>
      <c r="I50">
        <f>VLOOKUP(N50,Estrv!B:AS,41,FALSE)</f>
        <v>0.75</v>
      </c>
      <c r="J50">
        <f>VLOOKUP(N50,Estrv!B:AS,42,FALSE)</f>
        <v>1</v>
      </c>
      <c r="K50" s="68">
        <v>0.125</v>
      </c>
      <c r="N50" t="str">
        <f t="shared" si="0"/>
        <v>02CD01E185</v>
      </c>
    </row>
    <row r="51" spans="1:14">
      <c r="A51" s="26" t="s">
        <v>460</v>
      </c>
      <c r="B51" s="26" t="s">
        <v>17205</v>
      </c>
      <c r="C51" s="26" t="s">
        <v>12557</v>
      </c>
      <c r="D51" s="26" t="s">
        <v>465</v>
      </c>
      <c r="E51" s="61" t="s">
        <v>17201</v>
      </c>
      <c r="F51" s="62" t="s">
        <v>19292</v>
      </c>
      <c r="G51">
        <f>VLOOKUP(N51,Estrv!B:AS,39,FALSE)</f>
        <v>0.25</v>
      </c>
      <c r="H51">
        <f>VLOOKUP(N51,Estrv!B:AS,40,FALSE)</f>
        <v>0.5</v>
      </c>
      <c r="I51">
        <f>VLOOKUP(N51,Estrv!B:AS,41,FALSE)</f>
        <v>0.75</v>
      </c>
      <c r="J51">
        <f>VLOOKUP(N51,Estrv!B:AS,42,FALSE)</f>
        <v>1</v>
      </c>
      <c r="K51" s="68">
        <v>0.125</v>
      </c>
      <c r="N51" t="str">
        <f t="shared" si="0"/>
        <v>02CD01E185</v>
      </c>
    </row>
    <row r="52" spans="1:14">
      <c r="A52" s="26" t="s">
        <v>460</v>
      </c>
      <c r="B52" s="26" t="s">
        <v>17206</v>
      </c>
      <c r="C52" s="26" t="s">
        <v>13231</v>
      </c>
      <c r="D52" s="26" t="s">
        <v>465</v>
      </c>
      <c r="E52" s="61" t="s">
        <v>17201</v>
      </c>
      <c r="F52" s="62" t="s">
        <v>19293</v>
      </c>
      <c r="G52">
        <f>VLOOKUP(N52,Estrv!B:AS,39,FALSE)</f>
        <v>0.25</v>
      </c>
      <c r="H52">
        <f>VLOOKUP(N52,Estrv!B:AS,40,FALSE)</f>
        <v>0.5</v>
      </c>
      <c r="I52">
        <f>VLOOKUP(N52,Estrv!B:AS,41,FALSE)</f>
        <v>0.75</v>
      </c>
      <c r="J52">
        <f>VLOOKUP(N52,Estrv!B:AS,42,FALSE)</f>
        <v>1</v>
      </c>
      <c r="K52" s="68">
        <v>0.125</v>
      </c>
      <c r="N52" t="str">
        <f t="shared" si="0"/>
        <v>02CD01E185</v>
      </c>
    </row>
    <row r="53" spans="1:14">
      <c r="A53" s="26" t="s">
        <v>460</v>
      </c>
      <c r="B53" s="26" t="s">
        <v>17207</v>
      </c>
      <c r="C53" s="26" t="s">
        <v>13905</v>
      </c>
      <c r="D53" s="26" t="s">
        <v>465</v>
      </c>
      <c r="E53" s="61" t="s">
        <v>17201</v>
      </c>
      <c r="F53" s="62" t="s">
        <v>19294</v>
      </c>
      <c r="G53">
        <f>VLOOKUP(N53,Estrv!B:AS,39,FALSE)</f>
        <v>0.25</v>
      </c>
      <c r="H53">
        <f>VLOOKUP(N53,Estrv!B:AS,40,FALSE)</f>
        <v>0.5</v>
      </c>
      <c r="I53">
        <f>VLOOKUP(N53,Estrv!B:AS,41,FALSE)</f>
        <v>0.75</v>
      </c>
      <c r="J53">
        <f>VLOOKUP(N53,Estrv!B:AS,42,FALSE)</f>
        <v>1</v>
      </c>
      <c r="K53" s="68">
        <v>0.125</v>
      </c>
      <c r="N53" t="str">
        <f t="shared" si="0"/>
        <v>02CD01E185</v>
      </c>
    </row>
    <row r="54" spans="1:14">
      <c r="A54" s="26" t="s">
        <v>460</v>
      </c>
      <c r="B54" s="26" t="s">
        <v>17208</v>
      </c>
      <c r="C54" s="26" t="s">
        <v>14579</v>
      </c>
      <c r="D54" s="26" t="s">
        <v>465</v>
      </c>
      <c r="E54" s="61" t="s">
        <v>17201</v>
      </c>
      <c r="F54" s="62" t="s">
        <v>19295</v>
      </c>
      <c r="G54">
        <f>VLOOKUP(N54,Estrv!B:AS,39,FALSE)</f>
        <v>0.25</v>
      </c>
      <c r="H54">
        <f>VLOOKUP(N54,Estrv!B:AS,40,FALSE)</f>
        <v>0.5</v>
      </c>
      <c r="I54">
        <f>VLOOKUP(N54,Estrv!B:AS,41,FALSE)</f>
        <v>0.75</v>
      </c>
      <c r="J54">
        <f>VLOOKUP(N54,Estrv!B:AS,42,FALSE)</f>
        <v>1</v>
      </c>
      <c r="K54" s="68">
        <v>0.125</v>
      </c>
      <c r="N54" t="str">
        <f t="shared" si="0"/>
        <v>02CD01E185</v>
      </c>
    </row>
    <row r="55" spans="1:14">
      <c r="A55" s="26" t="s">
        <v>460</v>
      </c>
      <c r="B55" s="26" t="s">
        <v>17209</v>
      </c>
      <c r="C55" s="26" t="s">
        <v>9862</v>
      </c>
      <c r="D55" s="26" t="s">
        <v>494</v>
      </c>
      <c r="E55" s="61" t="s">
        <v>17210</v>
      </c>
      <c r="F55" s="62" t="s">
        <v>19296</v>
      </c>
      <c r="G55">
        <f>VLOOKUP(N55,Estrv!B:AS,39,FALSE)</f>
        <v>0.25</v>
      </c>
      <c r="H55">
        <f>VLOOKUP(N55,Estrv!B:AS,40,FALSE)</f>
        <v>0.5</v>
      </c>
      <c r="I55">
        <f>VLOOKUP(N55,Estrv!B:AS,41,FALSE)</f>
        <v>0.75</v>
      </c>
      <c r="J55">
        <f>VLOOKUP(N55,Estrv!B:AS,42,FALSE)</f>
        <v>1</v>
      </c>
      <c r="K55" s="68">
        <v>0.2</v>
      </c>
      <c r="N55" t="str">
        <f t="shared" si="0"/>
        <v>02CD01E186</v>
      </c>
    </row>
    <row r="56" spans="1:14">
      <c r="A56" s="26" t="s">
        <v>460</v>
      </c>
      <c r="B56" s="26" t="s">
        <v>17211</v>
      </c>
      <c r="C56" s="26" t="s">
        <v>10536</v>
      </c>
      <c r="D56" s="26" t="s">
        <v>494</v>
      </c>
      <c r="E56" s="61" t="s">
        <v>17210</v>
      </c>
      <c r="F56" s="62" t="s">
        <v>19297</v>
      </c>
      <c r="G56">
        <f>VLOOKUP(N56,Estrv!B:AS,39,FALSE)</f>
        <v>0.25</v>
      </c>
      <c r="H56">
        <f>VLOOKUP(N56,Estrv!B:AS,40,FALSE)</f>
        <v>0.5</v>
      </c>
      <c r="I56">
        <f>VLOOKUP(N56,Estrv!B:AS,41,FALSE)</f>
        <v>0.75</v>
      </c>
      <c r="J56">
        <f>VLOOKUP(N56,Estrv!B:AS,42,FALSE)</f>
        <v>1</v>
      </c>
      <c r="K56" s="68">
        <v>0.16</v>
      </c>
      <c r="N56" t="str">
        <f t="shared" si="0"/>
        <v>02CD01E186</v>
      </c>
    </row>
    <row r="57" spans="1:14">
      <c r="A57" s="26" t="s">
        <v>460</v>
      </c>
      <c r="B57" s="26" t="s">
        <v>17212</v>
      </c>
      <c r="C57" s="26" t="s">
        <v>11210</v>
      </c>
      <c r="D57" s="26" t="s">
        <v>494</v>
      </c>
      <c r="E57" s="61" t="s">
        <v>17210</v>
      </c>
      <c r="F57" s="62" t="s">
        <v>19298</v>
      </c>
      <c r="G57">
        <f>VLOOKUP(N57,Estrv!B:AS,39,FALSE)</f>
        <v>0.25</v>
      </c>
      <c r="H57">
        <f>VLOOKUP(N57,Estrv!B:AS,40,FALSE)</f>
        <v>0.5</v>
      </c>
      <c r="I57">
        <f>VLOOKUP(N57,Estrv!B:AS,41,FALSE)</f>
        <v>0.75</v>
      </c>
      <c r="J57">
        <f>VLOOKUP(N57,Estrv!B:AS,42,FALSE)</f>
        <v>1</v>
      </c>
      <c r="K57" s="68">
        <v>0.16</v>
      </c>
      <c r="N57" t="str">
        <f t="shared" si="0"/>
        <v>02CD01E186</v>
      </c>
    </row>
    <row r="58" spans="1:14">
      <c r="A58" s="26" t="s">
        <v>460</v>
      </c>
      <c r="B58" s="26" t="s">
        <v>17213</v>
      </c>
      <c r="C58" s="26" t="s">
        <v>11884</v>
      </c>
      <c r="D58" s="26" t="s">
        <v>494</v>
      </c>
      <c r="E58" s="61" t="s">
        <v>17210</v>
      </c>
      <c r="F58" s="62" t="s">
        <v>19299</v>
      </c>
      <c r="G58">
        <f>VLOOKUP(N58,Estrv!B:AS,39,FALSE)</f>
        <v>0.25</v>
      </c>
      <c r="H58">
        <f>VLOOKUP(N58,Estrv!B:AS,40,FALSE)</f>
        <v>0.5</v>
      </c>
      <c r="I58">
        <f>VLOOKUP(N58,Estrv!B:AS,41,FALSE)</f>
        <v>0.75</v>
      </c>
      <c r="J58">
        <f>VLOOKUP(N58,Estrv!B:AS,42,FALSE)</f>
        <v>1</v>
      </c>
      <c r="K58" s="68">
        <v>0.16</v>
      </c>
      <c r="N58" t="str">
        <f t="shared" si="0"/>
        <v>02CD01E186</v>
      </c>
    </row>
    <row r="59" spans="1:14">
      <c r="A59" s="26" t="s">
        <v>460</v>
      </c>
      <c r="B59" s="26" t="s">
        <v>17214</v>
      </c>
      <c r="C59" s="26" t="s">
        <v>12558</v>
      </c>
      <c r="D59" s="26" t="s">
        <v>494</v>
      </c>
      <c r="E59" s="61" t="s">
        <v>17210</v>
      </c>
      <c r="F59" s="62" t="s">
        <v>19300</v>
      </c>
      <c r="G59">
        <f>VLOOKUP(N59,Estrv!B:AS,39,FALSE)</f>
        <v>0.25</v>
      </c>
      <c r="H59">
        <f>VLOOKUP(N59,Estrv!B:AS,40,FALSE)</f>
        <v>0.5</v>
      </c>
      <c r="I59">
        <f>VLOOKUP(N59,Estrv!B:AS,41,FALSE)</f>
        <v>0.75</v>
      </c>
      <c r="J59">
        <f>VLOOKUP(N59,Estrv!B:AS,42,FALSE)</f>
        <v>1</v>
      </c>
      <c r="K59" s="68">
        <v>0.16</v>
      </c>
      <c r="N59" t="str">
        <f t="shared" si="0"/>
        <v>02CD01E186</v>
      </c>
    </row>
    <row r="60" spans="1:14">
      <c r="A60" s="26" t="s">
        <v>460</v>
      </c>
      <c r="B60" s="26" t="s">
        <v>17215</v>
      </c>
      <c r="C60" s="26" t="s">
        <v>13232</v>
      </c>
      <c r="D60" s="26" t="s">
        <v>494</v>
      </c>
      <c r="E60" s="61" t="s">
        <v>17210</v>
      </c>
      <c r="F60" s="62" t="s">
        <v>19301</v>
      </c>
      <c r="G60">
        <f>VLOOKUP(N60,Estrv!B:AS,39,FALSE)</f>
        <v>0.25</v>
      </c>
      <c r="H60">
        <f>VLOOKUP(N60,Estrv!B:AS,40,FALSE)</f>
        <v>0.5</v>
      </c>
      <c r="I60">
        <f>VLOOKUP(N60,Estrv!B:AS,41,FALSE)</f>
        <v>0.75</v>
      </c>
      <c r="J60">
        <f>VLOOKUP(N60,Estrv!B:AS,42,FALSE)</f>
        <v>1</v>
      </c>
      <c r="K60" s="68">
        <v>0.16</v>
      </c>
      <c r="N60" t="str">
        <f t="shared" si="0"/>
        <v>02CD01E186</v>
      </c>
    </row>
    <row r="61" spans="1:14">
      <c r="A61" s="26" t="s">
        <v>460</v>
      </c>
      <c r="B61" s="26" t="s">
        <v>17216</v>
      </c>
      <c r="C61" s="26" t="s">
        <v>9863</v>
      </c>
      <c r="D61" s="26" t="s">
        <v>515</v>
      </c>
      <c r="E61" s="61" t="s">
        <v>17217</v>
      </c>
      <c r="F61" s="62" t="s">
        <v>19302</v>
      </c>
      <c r="G61">
        <f>VLOOKUP(N61,Estrv!B:AS,39,FALSE)</f>
        <v>0.25</v>
      </c>
      <c r="H61">
        <f>VLOOKUP(N61,Estrv!B:AS,40,FALSE)</f>
        <v>0.5</v>
      </c>
      <c r="I61">
        <f>VLOOKUP(N61,Estrv!B:AS,41,FALSE)</f>
        <v>0.75</v>
      </c>
      <c r="J61">
        <f>VLOOKUP(N61,Estrv!B:AS,42,FALSE)</f>
        <v>1</v>
      </c>
      <c r="K61" s="68">
        <v>0.125</v>
      </c>
      <c r="N61" t="str">
        <f t="shared" si="0"/>
        <v>02CD01E187</v>
      </c>
    </row>
    <row r="62" spans="1:14">
      <c r="A62" s="26" t="s">
        <v>460</v>
      </c>
      <c r="B62" s="26" t="s">
        <v>17218</v>
      </c>
      <c r="C62" s="26" t="s">
        <v>10537</v>
      </c>
      <c r="D62" s="26" t="s">
        <v>515</v>
      </c>
      <c r="E62" s="61" t="s">
        <v>17217</v>
      </c>
      <c r="F62" s="62" t="s">
        <v>19303</v>
      </c>
      <c r="G62">
        <f>VLOOKUP(N62,Estrv!B:AS,39,FALSE)</f>
        <v>0.25</v>
      </c>
      <c r="H62">
        <f>VLOOKUP(N62,Estrv!B:AS,40,FALSE)</f>
        <v>0.5</v>
      </c>
      <c r="I62">
        <f>VLOOKUP(N62,Estrv!B:AS,41,FALSE)</f>
        <v>0.75</v>
      </c>
      <c r="J62">
        <f>VLOOKUP(N62,Estrv!B:AS,42,FALSE)</f>
        <v>1</v>
      </c>
      <c r="K62" s="68">
        <v>0.125</v>
      </c>
      <c r="N62" t="str">
        <f t="shared" si="0"/>
        <v>02CD01E187</v>
      </c>
    </row>
    <row r="63" spans="1:14">
      <c r="A63" s="26" t="s">
        <v>460</v>
      </c>
      <c r="B63" s="26" t="s">
        <v>17219</v>
      </c>
      <c r="C63" s="26" t="s">
        <v>11211</v>
      </c>
      <c r="D63" s="26" t="s">
        <v>515</v>
      </c>
      <c r="E63" s="61" t="s">
        <v>17217</v>
      </c>
      <c r="F63" s="62" t="s">
        <v>19304</v>
      </c>
      <c r="G63">
        <f>VLOOKUP(N63,Estrv!B:AS,39,FALSE)</f>
        <v>0.25</v>
      </c>
      <c r="H63">
        <f>VLOOKUP(N63,Estrv!B:AS,40,FALSE)</f>
        <v>0.5</v>
      </c>
      <c r="I63">
        <f>VLOOKUP(N63,Estrv!B:AS,41,FALSE)</f>
        <v>0.75</v>
      </c>
      <c r="J63">
        <f>VLOOKUP(N63,Estrv!B:AS,42,FALSE)</f>
        <v>1</v>
      </c>
      <c r="K63" s="68">
        <v>0.125</v>
      </c>
      <c r="N63" t="str">
        <f t="shared" si="0"/>
        <v>02CD01E187</v>
      </c>
    </row>
    <row r="64" spans="1:14">
      <c r="A64" s="26" t="s">
        <v>460</v>
      </c>
      <c r="B64" s="26" t="s">
        <v>17220</v>
      </c>
      <c r="C64" s="26" t="s">
        <v>11885</v>
      </c>
      <c r="D64" s="26" t="s">
        <v>515</v>
      </c>
      <c r="E64" s="61" t="s">
        <v>17217</v>
      </c>
      <c r="F64" s="62" t="s">
        <v>19305</v>
      </c>
      <c r="G64">
        <f>VLOOKUP(N64,Estrv!B:AS,39,FALSE)</f>
        <v>0.25</v>
      </c>
      <c r="H64">
        <f>VLOOKUP(N64,Estrv!B:AS,40,FALSE)</f>
        <v>0.5</v>
      </c>
      <c r="I64">
        <f>VLOOKUP(N64,Estrv!B:AS,41,FALSE)</f>
        <v>0.75</v>
      </c>
      <c r="J64">
        <f>VLOOKUP(N64,Estrv!B:AS,42,FALSE)</f>
        <v>1</v>
      </c>
      <c r="K64" s="68">
        <v>0.125</v>
      </c>
      <c r="N64" t="str">
        <f t="shared" si="0"/>
        <v>02CD01E187</v>
      </c>
    </row>
    <row r="65" spans="1:14">
      <c r="A65" s="26" t="s">
        <v>460</v>
      </c>
      <c r="B65" s="26" t="s">
        <v>17221</v>
      </c>
      <c r="C65" s="26" t="s">
        <v>12559</v>
      </c>
      <c r="D65" s="26" t="s">
        <v>515</v>
      </c>
      <c r="E65" s="61" t="s">
        <v>17217</v>
      </c>
      <c r="F65" s="62" t="s">
        <v>19306</v>
      </c>
      <c r="G65">
        <f>VLOOKUP(N65,Estrv!B:AS,39,FALSE)</f>
        <v>0.25</v>
      </c>
      <c r="H65">
        <f>VLOOKUP(N65,Estrv!B:AS,40,FALSE)</f>
        <v>0.5</v>
      </c>
      <c r="I65">
        <f>VLOOKUP(N65,Estrv!B:AS,41,FALSE)</f>
        <v>0.75</v>
      </c>
      <c r="J65">
        <f>VLOOKUP(N65,Estrv!B:AS,42,FALSE)</f>
        <v>1</v>
      </c>
      <c r="K65" s="68">
        <v>0.125</v>
      </c>
      <c r="N65" t="str">
        <f t="shared" si="0"/>
        <v>02CD01E187</v>
      </c>
    </row>
    <row r="66" spans="1:14">
      <c r="A66" s="26" t="s">
        <v>460</v>
      </c>
      <c r="B66" s="26" t="s">
        <v>17222</v>
      </c>
      <c r="C66" s="26" t="s">
        <v>13233</v>
      </c>
      <c r="D66" s="26" t="s">
        <v>515</v>
      </c>
      <c r="E66" s="61" t="s">
        <v>17217</v>
      </c>
      <c r="F66" s="62" t="s">
        <v>19307</v>
      </c>
      <c r="G66">
        <f>VLOOKUP(N66,Estrv!B:AS,39,FALSE)</f>
        <v>0.25</v>
      </c>
      <c r="H66">
        <f>VLOOKUP(N66,Estrv!B:AS,40,FALSE)</f>
        <v>0.5</v>
      </c>
      <c r="I66">
        <f>VLOOKUP(N66,Estrv!B:AS,41,FALSE)</f>
        <v>0.75</v>
      </c>
      <c r="J66">
        <f>VLOOKUP(N66,Estrv!B:AS,42,FALSE)</f>
        <v>1</v>
      </c>
      <c r="K66" s="68">
        <v>0.125</v>
      </c>
      <c r="N66" t="str">
        <f t="shared" si="0"/>
        <v>02CD01E187</v>
      </c>
    </row>
    <row r="67" spans="1:14">
      <c r="A67" s="26" t="s">
        <v>460</v>
      </c>
      <c r="B67" s="26" t="s">
        <v>17223</v>
      </c>
      <c r="C67" s="26" t="s">
        <v>13907</v>
      </c>
      <c r="D67" s="26" t="s">
        <v>515</v>
      </c>
      <c r="E67" s="61" t="s">
        <v>17217</v>
      </c>
      <c r="F67" s="62" t="s">
        <v>19308</v>
      </c>
      <c r="G67">
        <f>VLOOKUP(N67,Estrv!B:AS,39,FALSE)</f>
        <v>0.25</v>
      </c>
      <c r="H67">
        <f>VLOOKUP(N67,Estrv!B:AS,40,FALSE)</f>
        <v>0.5</v>
      </c>
      <c r="I67">
        <f>VLOOKUP(N67,Estrv!B:AS,41,FALSE)</f>
        <v>0.75</v>
      </c>
      <c r="J67">
        <f>VLOOKUP(N67,Estrv!B:AS,42,FALSE)</f>
        <v>1</v>
      </c>
      <c r="K67" s="68">
        <v>0.125</v>
      </c>
      <c r="N67" t="str">
        <f t="shared" ref="N67:N130" si="1">A67&amp;D67</f>
        <v>02CD01E187</v>
      </c>
    </row>
    <row r="68" spans="1:14">
      <c r="A68" s="26" t="s">
        <v>460</v>
      </c>
      <c r="B68" s="26" t="s">
        <v>17224</v>
      </c>
      <c r="C68" s="26" t="s">
        <v>14581</v>
      </c>
      <c r="D68" s="26" t="s">
        <v>515</v>
      </c>
      <c r="E68" s="61" t="s">
        <v>17217</v>
      </c>
      <c r="F68" s="62" t="s">
        <v>19309</v>
      </c>
      <c r="G68">
        <f>VLOOKUP(N68,Estrv!B:AS,39,FALSE)</f>
        <v>0.25</v>
      </c>
      <c r="H68">
        <f>VLOOKUP(N68,Estrv!B:AS,40,FALSE)</f>
        <v>0.5</v>
      </c>
      <c r="I68">
        <f>VLOOKUP(N68,Estrv!B:AS,41,FALSE)</f>
        <v>0.75</v>
      </c>
      <c r="J68">
        <f>VLOOKUP(N68,Estrv!B:AS,42,FALSE)</f>
        <v>1</v>
      </c>
      <c r="K68" s="68">
        <v>0.125</v>
      </c>
      <c r="N68" t="str">
        <f t="shared" si="1"/>
        <v>02CD01E187</v>
      </c>
    </row>
    <row r="69" spans="1:14">
      <c r="A69" s="26" t="s">
        <v>460</v>
      </c>
      <c r="B69" s="26" t="s">
        <v>17225</v>
      </c>
      <c r="C69" s="26" t="s">
        <v>9864</v>
      </c>
      <c r="D69" s="26" t="s">
        <v>547</v>
      </c>
      <c r="E69" s="61" t="s">
        <v>17226</v>
      </c>
      <c r="F69" s="62" t="s">
        <v>19310</v>
      </c>
      <c r="G69">
        <f>VLOOKUP(N69,Estrv!B:AS,39,FALSE)</f>
        <v>0.25</v>
      </c>
      <c r="H69">
        <f>VLOOKUP(N69,Estrv!B:AS,40,FALSE)</f>
        <v>0.5</v>
      </c>
      <c r="I69">
        <f>VLOOKUP(N69,Estrv!B:AS,41,FALSE)</f>
        <v>0.75</v>
      </c>
      <c r="J69">
        <f>VLOOKUP(N69,Estrv!B:AS,42,FALSE)</f>
        <v>1</v>
      </c>
      <c r="K69" s="68">
        <v>0.1</v>
      </c>
      <c r="N69" t="str">
        <f t="shared" si="1"/>
        <v>02CD01E188</v>
      </c>
    </row>
    <row r="70" spans="1:14">
      <c r="A70" s="26" t="s">
        <v>460</v>
      </c>
      <c r="B70" s="26" t="s">
        <v>17227</v>
      </c>
      <c r="C70" s="26" t="s">
        <v>10538</v>
      </c>
      <c r="D70" s="26" t="s">
        <v>547</v>
      </c>
      <c r="E70" s="61" t="s">
        <v>17226</v>
      </c>
      <c r="F70" s="62" t="s">
        <v>19311</v>
      </c>
      <c r="G70">
        <f>VLOOKUP(N70,Estrv!B:AS,39,FALSE)</f>
        <v>0.25</v>
      </c>
      <c r="H70">
        <f>VLOOKUP(N70,Estrv!B:AS,40,FALSE)</f>
        <v>0.5</v>
      </c>
      <c r="I70">
        <f>VLOOKUP(N70,Estrv!B:AS,41,FALSE)</f>
        <v>0.75</v>
      </c>
      <c r="J70">
        <f>VLOOKUP(N70,Estrv!B:AS,42,FALSE)</f>
        <v>1</v>
      </c>
      <c r="K70" s="68">
        <v>0.1</v>
      </c>
      <c r="N70" t="str">
        <f t="shared" si="1"/>
        <v>02CD01E188</v>
      </c>
    </row>
    <row r="71" spans="1:14">
      <c r="A71" s="26" t="s">
        <v>460</v>
      </c>
      <c r="B71" s="26" t="s">
        <v>17228</v>
      </c>
      <c r="C71" s="26" t="s">
        <v>11212</v>
      </c>
      <c r="D71" s="26" t="s">
        <v>547</v>
      </c>
      <c r="E71" s="61" t="s">
        <v>17226</v>
      </c>
      <c r="F71" s="62" t="s">
        <v>19312</v>
      </c>
      <c r="G71">
        <f>VLOOKUP(N71,Estrv!B:AS,39,FALSE)</f>
        <v>0.25</v>
      </c>
      <c r="H71">
        <f>VLOOKUP(N71,Estrv!B:AS,40,FALSE)</f>
        <v>0.5</v>
      </c>
      <c r="I71">
        <f>VLOOKUP(N71,Estrv!B:AS,41,FALSE)</f>
        <v>0.75</v>
      </c>
      <c r="J71">
        <f>VLOOKUP(N71,Estrv!B:AS,42,FALSE)</f>
        <v>1</v>
      </c>
      <c r="K71" s="68">
        <v>0.1</v>
      </c>
      <c r="N71" t="str">
        <f t="shared" si="1"/>
        <v>02CD01E188</v>
      </c>
    </row>
    <row r="72" spans="1:14">
      <c r="A72" s="26" t="s">
        <v>460</v>
      </c>
      <c r="B72" s="26" t="s">
        <v>17229</v>
      </c>
      <c r="C72" s="26" t="s">
        <v>11886</v>
      </c>
      <c r="D72" s="26" t="s">
        <v>547</v>
      </c>
      <c r="E72" s="61" t="s">
        <v>17226</v>
      </c>
      <c r="F72" s="62" t="s">
        <v>568</v>
      </c>
      <c r="G72">
        <f>VLOOKUP(N72,Estrv!B:AS,39,FALSE)</f>
        <v>0.25</v>
      </c>
      <c r="H72">
        <f>VLOOKUP(N72,Estrv!B:AS,40,FALSE)</f>
        <v>0.5</v>
      </c>
      <c r="I72">
        <f>VLOOKUP(N72,Estrv!B:AS,41,FALSE)</f>
        <v>0.75</v>
      </c>
      <c r="J72">
        <f>VLOOKUP(N72,Estrv!B:AS,42,FALSE)</f>
        <v>1</v>
      </c>
      <c r="K72" s="68">
        <v>0.1</v>
      </c>
      <c r="N72" t="str">
        <f t="shared" si="1"/>
        <v>02CD01E188</v>
      </c>
    </row>
    <row r="73" spans="1:14">
      <c r="A73" s="26" t="s">
        <v>460</v>
      </c>
      <c r="B73" s="26" t="s">
        <v>17230</v>
      </c>
      <c r="C73" s="26" t="s">
        <v>12560</v>
      </c>
      <c r="D73" s="26" t="s">
        <v>547</v>
      </c>
      <c r="E73" s="61" t="s">
        <v>17226</v>
      </c>
      <c r="F73" s="62" t="s">
        <v>19313</v>
      </c>
      <c r="G73">
        <f>VLOOKUP(N73,Estrv!B:AS,39,FALSE)</f>
        <v>0.25</v>
      </c>
      <c r="H73">
        <f>VLOOKUP(N73,Estrv!B:AS,40,FALSE)</f>
        <v>0.5</v>
      </c>
      <c r="I73">
        <f>VLOOKUP(N73,Estrv!B:AS,41,FALSE)</f>
        <v>0.75</v>
      </c>
      <c r="J73">
        <f>VLOOKUP(N73,Estrv!B:AS,42,FALSE)</f>
        <v>1</v>
      </c>
      <c r="K73" s="68">
        <v>0.1</v>
      </c>
      <c r="N73" t="str">
        <f t="shared" si="1"/>
        <v>02CD01E188</v>
      </c>
    </row>
    <row r="74" spans="1:14">
      <c r="A74" s="26" t="s">
        <v>460</v>
      </c>
      <c r="B74" s="26" t="s">
        <v>17231</v>
      </c>
      <c r="C74" s="26" t="s">
        <v>13234</v>
      </c>
      <c r="D74" s="26" t="s">
        <v>547</v>
      </c>
      <c r="E74" s="61" t="s">
        <v>17226</v>
      </c>
      <c r="F74" s="62" t="s">
        <v>19314</v>
      </c>
      <c r="G74">
        <f>VLOOKUP(N74,Estrv!B:AS,39,FALSE)</f>
        <v>0.25</v>
      </c>
      <c r="H74">
        <f>VLOOKUP(N74,Estrv!B:AS,40,FALSE)</f>
        <v>0.5</v>
      </c>
      <c r="I74">
        <f>VLOOKUP(N74,Estrv!B:AS,41,FALSE)</f>
        <v>0.75</v>
      </c>
      <c r="J74">
        <f>VLOOKUP(N74,Estrv!B:AS,42,FALSE)</f>
        <v>1</v>
      </c>
      <c r="K74" s="68">
        <v>0.1</v>
      </c>
      <c r="N74" t="str">
        <f t="shared" si="1"/>
        <v>02CD01E188</v>
      </c>
    </row>
    <row r="75" spans="1:14">
      <c r="A75" s="26" t="s">
        <v>460</v>
      </c>
      <c r="B75" s="26" t="s">
        <v>17232</v>
      </c>
      <c r="C75" s="26" t="s">
        <v>13908</v>
      </c>
      <c r="D75" s="26" t="s">
        <v>547</v>
      </c>
      <c r="E75" s="61" t="s">
        <v>17226</v>
      </c>
      <c r="F75" s="62" t="s">
        <v>19315</v>
      </c>
      <c r="G75">
        <f>VLOOKUP(N75,Estrv!B:AS,39,FALSE)</f>
        <v>0.25</v>
      </c>
      <c r="H75">
        <f>VLOOKUP(N75,Estrv!B:AS,40,FALSE)</f>
        <v>0.5</v>
      </c>
      <c r="I75">
        <f>VLOOKUP(N75,Estrv!B:AS,41,FALSE)</f>
        <v>0.75</v>
      </c>
      <c r="J75">
        <f>VLOOKUP(N75,Estrv!B:AS,42,FALSE)</f>
        <v>1</v>
      </c>
      <c r="K75" s="68">
        <v>0.1</v>
      </c>
      <c r="N75" t="str">
        <f t="shared" si="1"/>
        <v>02CD01E188</v>
      </c>
    </row>
    <row r="76" spans="1:14">
      <c r="A76" s="26" t="s">
        <v>460</v>
      </c>
      <c r="B76" s="26" t="s">
        <v>17233</v>
      </c>
      <c r="C76" s="26" t="s">
        <v>14582</v>
      </c>
      <c r="D76" s="26" t="s">
        <v>547</v>
      </c>
      <c r="E76" s="61" t="s">
        <v>17226</v>
      </c>
      <c r="F76" s="62" t="s">
        <v>19316</v>
      </c>
      <c r="G76">
        <f>VLOOKUP(N76,Estrv!B:AS,39,FALSE)</f>
        <v>0.25</v>
      </c>
      <c r="H76">
        <f>VLOOKUP(N76,Estrv!B:AS,40,FALSE)</f>
        <v>0.5</v>
      </c>
      <c r="I76">
        <f>VLOOKUP(N76,Estrv!B:AS,41,FALSE)</f>
        <v>0.75</v>
      </c>
      <c r="J76">
        <f>VLOOKUP(N76,Estrv!B:AS,42,FALSE)</f>
        <v>1</v>
      </c>
      <c r="K76" s="68">
        <v>0.1</v>
      </c>
      <c r="N76" t="str">
        <f t="shared" si="1"/>
        <v>02CD01E188</v>
      </c>
    </row>
    <row r="77" spans="1:14">
      <c r="A77" s="26" t="s">
        <v>460</v>
      </c>
      <c r="B77" s="26" t="s">
        <v>17234</v>
      </c>
      <c r="C77" s="26" t="s">
        <v>15256</v>
      </c>
      <c r="D77" s="26" t="s">
        <v>547</v>
      </c>
      <c r="E77" s="61" t="s">
        <v>17226</v>
      </c>
      <c r="F77" s="62" t="s">
        <v>19317</v>
      </c>
      <c r="G77">
        <f>VLOOKUP(N77,Estrv!B:AS,39,FALSE)</f>
        <v>0.25</v>
      </c>
      <c r="H77">
        <f>VLOOKUP(N77,Estrv!B:AS,40,FALSE)</f>
        <v>0.5</v>
      </c>
      <c r="I77">
        <f>VLOOKUP(N77,Estrv!B:AS,41,FALSE)</f>
        <v>0.75</v>
      </c>
      <c r="J77">
        <f>VLOOKUP(N77,Estrv!B:AS,42,FALSE)</f>
        <v>1</v>
      </c>
      <c r="K77" s="68">
        <v>0.1</v>
      </c>
      <c r="N77" t="str">
        <f t="shared" si="1"/>
        <v>02CD01E188</v>
      </c>
    </row>
    <row r="78" spans="1:14">
      <c r="A78" s="26" t="s">
        <v>460</v>
      </c>
      <c r="B78" s="26" t="s">
        <v>17235</v>
      </c>
      <c r="C78" s="26" t="s">
        <v>15930</v>
      </c>
      <c r="D78" s="26" t="s">
        <v>547</v>
      </c>
      <c r="E78" s="61" t="s">
        <v>17226</v>
      </c>
      <c r="F78" s="62" t="s">
        <v>19318</v>
      </c>
      <c r="G78">
        <f>VLOOKUP(N78,Estrv!B:AS,39,FALSE)</f>
        <v>0.25</v>
      </c>
      <c r="H78">
        <f>VLOOKUP(N78,Estrv!B:AS,40,FALSE)</f>
        <v>0.5</v>
      </c>
      <c r="I78">
        <f>VLOOKUP(N78,Estrv!B:AS,41,FALSE)</f>
        <v>0.75</v>
      </c>
      <c r="J78">
        <f>VLOOKUP(N78,Estrv!B:AS,42,FALSE)</f>
        <v>1</v>
      </c>
      <c r="K78" s="68">
        <v>0.1</v>
      </c>
      <c r="N78" t="str">
        <f t="shared" si="1"/>
        <v>02CD01E188</v>
      </c>
    </row>
    <row r="79" spans="1:14">
      <c r="A79" s="26" t="s">
        <v>460</v>
      </c>
      <c r="B79" s="26" t="s">
        <v>17236</v>
      </c>
      <c r="C79" s="26" t="s">
        <v>9865</v>
      </c>
      <c r="D79" s="26" t="s">
        <v>575</v>
      </c>
      <c r="E79" s="61" t="s">
        <v>17237</v>
      </c>
      <c r="F79" s="62" t="s">
        <v>19319</v>
      </c>
      <c r="G79">
        <f>VLOOKUP(N79,Estrv!B:AS,39,FALSE)</f>
        <v>0.25</v>
      </c>
      <c r="H79">
        <f>VLOOKUP(N79,Estrv!B:AS,40,FALSE)</f>
        <v>0.5</v>
      </c>
      <c r="I79">
        <f>VLOOKUP(N79,Estrv!B:AS,41,FALSE)</f>
        <v>0.75</v>
      </c>
      <c r="J79">
        <f>VLOOKUP(N79,Estrv!B:AS,42,FALSE)</f>
        <v>1</v>
      </c>
      <c r="K79" s="66">
        <v>0.2</v>
      </c>
      <c r="N79" t="str">
        <f t="shared" si="1"/>
        <v>02CD01E189</v>
      </c>
    </row>
    <row r="80" spans="1:14">
      <c r="A80" s="26" t="s">
        <v>460</v>
      </c>
      <c r="B80" s="26" t="s">
        <v>17238</v>
      </c>
      <c r="C80" s="26" t="s">
        <v>10539</v>
      </c>
      <c r="D80" s="26" t="s">
        <v>575</v>
      </c>
      <c r="E80" s="61" t="s">
        <v>17237</v>
      </c>
      <c r="F80" s="62" t="s">
        <v>594</v>
      </c>
      <c r="G80">
        <f>VLOOKUP(N80,Estrv!B:AS,39,FALSE)</f>
        <v>0.25</v>
      </c>
      <c r="H80">
        <f>VLOOKUP(N80,Estrv!B:AS,40,FALSE)</f>
        <v>0.5</v>
      </c>
      <c r="I80">
        <f>VLOOKUP(N80,Estrv!B:AS,41,FALSE)</f>
        <v>0.75</v>
      </c>
      <c r="J80">
        <f>VLOOKUP(N80,Estrv!B:AS,42,FALSE)</f>
        <v>1</v>
      </c>
      <c r="K80" s="66">
        <v>0.2</v>
      </c>
      <c r="N80" t="str">
        <f t="shared" si="1"/>
        <v>02CD01E189</v>
      </c>
    </row>
    <row r="81" spans="1:14">
      <c r="A81" s="26" t="s">
        <v>460</v>
      </c>
      <c r="B81" s="26" t="s">
        <v>17239</v>
      </c>
      <c r="C81" s="26" t="s">
        <v>11213</v>
      </c>
      <c r="D81" s="26" t="s">
        <v>575</v>
      </c>
      <c r="E81" s="61" t="s">
        <v>17237</v>
      </c>
      <c r="F81" s="62" t="s">
        <v>19320</v>
      </c>
      <c r="G81">
        <f>VLOOKUP(N81,Estrv!B:AS,39,FALSE)</f>
        <v>0.25</v>
      </c>
      <c r="H81">
        <f>VLOOKUP(N81,Estrv!B:AS,40,FALSE)</f>
        <v>0.5</v>
      </c>
      <c r="I81">
        <f>VLOOKUP(N81,Estrv!B:AS,41,FALSE)</f>
        <v>0.75</v>
      </c>
      <c r="J81">
        <f>VLOOKUP(N81,Estrv!B:AS,42,FALSE)</f>
        <v>1</v>
      </c>
      <c r="K81" s="66">
        <v>0.2</v>
      </c>
      <c r="N81" t="str">
        <f t="shared" si="1"/>
        <v>02CD01E189</v>
      </c>
    </row>
    <row r="82" spans="1:14">
      <c r="A82" s="26" t="s">
        <v>460</v>
      </c>
      <c r="B82" s="26" t="s">
        <v>17240</v>
      </c>
      <c r="C82" s="26" t="s">
        <v>11887</v>
      </c>
      <c r="D82" s="26" t="s">
        <v>575</v>
      </c>
      <c r="E82" s="61" t="s">
        <v>17237</v>
      </c>
      <c r="F82" s="62" t="s">
        <v>19321</v>
      </c>
      <c r="G82">
        <f>VLOOKUP(N82,Estrv!B:AS,39,FALSE)</f>
        <v>0.25</v>
      </c>
      <c r="H82">
        <f>VLOOKUP(N82,Estrv!B:AS,40,FALSE)</f>
        <v>0.5</v>
      </c>
      <c r="I82">
        <f>VLOOKUP(N82,Estrv!B:AS,41,FALSE)</f>
        <v>0.75</v>
      </c>
      <c r="J82">
        <f>VLOOKUP(N82,Estrv!B:AS,42,FALSE)</f>
        <v>1</v>
      </c>
      <c r="K82" s="66">
        <v>0.2</v>
      </c>
      <c r="N82" t="str">
        <f t="shared" si="1"/>
        <v>02CD01E189</v>
      </c>
    </row>
    <row r="83" spans="1:14">
      <c r="A83" s="26" t="s">
        <v>460</v>
      </c>
      <c r="B83" s="26" t="s">
        <v>17241</v>
      </c>
      <c r="C83" s="26" t="s">
        <v>12561</v>
      </c>
      <c r="D83" s="26" t="s">
        <v>575</v>
      </c>
      <c r="E83" s="61" t="s">
        <v>17237</v>
      </c>
      <c r="F83" s="62" t="s">
        <v>19322</v>
      </c>
      <c r="G83">
        <f>VLOOKUP(N83,Estrv!B:AS,39,FALSE)</f>
        <v>0.25</v>
      </c>
      <c r="H83">
        <f>VLOOKUP(N83,Estrv!B:AS,40,FALSE)</f>
        <v>0.5</v>
      </c>
      <c r="I83">
        <f>VLOOKUP(N83,Estrv!B:AS,41,FALSE)</f>
        <v>0.75</v>
      </c>
      <c r="J83">
        <f>VLOOKUP(N83,Estrv!B:AS,42,FALSE)</f>
        <v>1</v>
      </c>
      <c r="K83" s="66">
        <v>0.2</v>
      </c>
      <c r="N83" t="str">
        <f t="shared" si="1"/>
        <v>02CD01E189</v>
      </c>
    </row>
    <row r="84" spans="1:14">
      <c r="A84" s="26" t="s">
        <v>460</v>
      </c>
      <c r="B84" s="26" t="s">
        <v>17242</v>
      </c>
      <c r="C84" s="26" t="s">
        <v>9866</v>
      </c>
      <c r="D84" s="26" t="s">
        <v>600</v>
      </c>
      <c r="E84" s="61" t="s">
        <v>17243</v>
      </c>
      <c r="F84" s="62" t="s">
        <v>19323</v>
      </c>
      <c r="G84">
        <f>VLOOKUP(N84,Estrv!B:AS,39,FALSE)</f>
        <v>0.25</v>
      </c>
      <c r="H84">
        <f>VLOOKUP(N84,Estrv!B:AS,40,FALSE)</f>
        <v>0.5</v>
      </c>
      <c r="I84">
        <f>VLOOKUP(N84,Estrv!B:AS,41,FALSE)</f>
        <v>0.75</v>
      </c>
      <c r="J84">
        <f>VLOOKUP(N84,Estrv!B:AS,42,FALSE)</f>
        <v>1</v>
      </c>
      <c r="K84" s="66">
        <v>1</v>
      </c>
      <c r="N84" t="str">
        <f t="shared" si="1"/>
        <v>02CD01E190</v>
      </c>
    </row>
    <row r="85" spans="1:14">
      <c r="A85" s="26" t="s">
        <v>460</v>
      </c>
      <c r="B85" s="26" t="s">
        <v>17244</v>
      </c>
      <c r="C85" s="26" t="s">
        <v>9867</v>
      </c>
      <c r="D85" s="26" t="s">
        <v>618</v>
      </c>
      <c r="E85" s="61" t="s">
        <v>17245</v>
      </c>
      <c r="F85" s="62" t="s">
        <v>19324</v>
      </c>
      <c r="G85">
        <f>VLOOKUP(N85,Estrv!B:AS,39,FALSE)</f>
        <v>0.25</v>
      </c>
      <c r="H85">
        <f>VLOOKUP(N85,Estrv!B:AS,40,FALSE)</f>
        <v>0.5</v>
      </c>
      <c r="I85">
        <f>VLOOKUP(N85,Estrv!B:AS,41,FALSE)</f>
        <v>0.75</v>
      </c>
      <c r="J85">
        <f>VLOOKUP(N85,Estrv!B:AS,42,FALSE)</f>
        <v>1</v>
      </c>
      <c r="K85" s="66">
        <v>0.5</v>
      </c>
      <c r="N85" t="str">
        <f t="shared" si="1"/>
        <v>02CD01E198</v>
      </c>
    </row>
    <row r="86" spans="1:14">
      <c r="A86" s="26" t="s">
        <v>460</v>
      </c>
      <c r="B86" s="26" t="s">
        <v>17246</v>
      </c>
      <c r="C86" s="26" t="s">
        <v>10541</v>
      </c>
      <c r="D86" s="26" t="s">
        <v>618</v>
      </c>
      <c r="E86" s="61" t="s">
        <v>17245</v>
      </c>
      <c r="F86" s="62" t="s">
        <v>19325</v>
      </c>
      <c r="G86">
        <f>VLOOKUP(N86,Estrv!B:AS,39,FALSE)</f>
        <v>0.25</v>
      </c>
      <c r="H86">
        <f>VLOOKUP(N86,Estrv!B:AS,40,FALSE)</f>
        <v>0.5</v>
      </c>
      <c r="I86">
        <f>VLOOKUP(N86,Estrv!B:AS,41,FALSE)</f>
        <v>0.75</v>
      </c>
      <c r="J86">
        <f>VLOOKUP(N86,Estrv!B:AS,42,FALSE)</f>
        <v>1</v>
      </c>
      <c r="K86" s="66">
        <v>0.5</v>
      </c>
      <c r="N86" t="str">
        <f t="shared" si="1"/>
        <v>02CD01E198</v>
      </c>
    </row>
    <row r="87" spans="1:14">
      <c r="A87" s="26" t="s">
        <v>460</v>
      </c>
      <c r="B87" s="26" t="s">
        <v>17247</v>
      </c>
      <c r="C87" s="26" t="s">
        <v>9868</v>
      </c>
      <c r="D87" s="26" t="s">
        <v>636</v>
      </c>
      <c r="E87" s="61" t="s">
        <v>17248</v>
      </c>
      <c r="F87" s="62" t="s">
        <v>649</v>
      </c>
      <c r="G87">
        <f>VLOOKUP(N87,Estrv!B:AS,39,FALSE)</f>
        <v>0.25</v>
      </c>
      <c r="H87">
        <f>VLOOKUP(N87,Estrv!B:AS,40,FALSE)</f>
        <v>0.5</v>
      </c>
      <c r="I87">
        <f>VLOOKUP(N87,Estrv!B:AS,41,FALSE)</f>
        <v>0.75</v>
      </c>
      <c r="J87">
        <f>VLOOKUP(N87,Estrv!B:AS,42,FALSE)</f>
        <v>1</v>
      </c>
      <c r="K87" s="66">
        <v>0.2</v>
      </c>
      <c r="N87" t="str">
        <f t="shared" si="1"/>
        <v>02CD01F037</v>
      </c>
    </row>
    <row r="88" spans="1:14">
      <c r="A88" s="26" t="s">
        <v>460</v>
      </c>
      <c r="B88" s="26" t="s">
        <v>17249</v>
      </c>
      <c r="C88" s="26" t="s">
        <v>10542</v>
      </c>
      <c r="D88" s="26" t="s">
        <v>636</v>
      </c>
      <c r="E88" s="61" t="s">
        <v>17248</v>
      </c>
      <c r="F88" s="62" t="s">
        <v>19326</v>
      </c>
      <c r="G88">
        <f>VLOOKUP(N88,Estrv!B:AS,39,FALSE)</f>
        <v>0.25</v>
      </c>
      <c r="H88">
        <f>VLOOKUP(N88,Estrv!B:AS,40,FALSE)</f>
        <v>0.5</v>
      </c>
      <c r="I88">
        <f>VLOOKUP(N88,Estrv!B:AS,41,FALSE)</f>
        <v>0.75</v>
      </c>
      <c r="J88">
        <f>VLOOKUP(N88,Estrv!B:AS,42,FALSE)</f>
        <v>1</v>
      </c>
      <c r="K88" s="66">
        <v>0.2</v>
      </c>
      <c r="N88" t="str">
        <f t="shared" si="1"/>
        <v>02CD01F037</v>
      </c>
    </row>
    <row r="89" spans="1:14">
      <c r="A89" s="26" t="s">
        <v>460</v>
      </c>
      <c r="B89" s="26" t="s">
        <v>17250</v>
      </c>
      <c r="C89" s="26" t="s">
        <v>11216</v>
      </c>
      <c r="D89" s="26" t="s">
        <v>636</v>
      </c>
      <c r="E89" s="61" t="s">
        <v>17248</v>
      </c>
      <c r="F89" s="62" t="s">
        <v>19327</v>
      </c>
      <c r="G89">
        <f>VLOOKUP(N89,Estrv!B:AS,39,FALSE)</f>
        <v>0.25</v>
      </c>
      <c r="H89">
        <f>VLOOKUP(N89,Estrv!B:AS,40,FALSE)</f>
        <v>0.5</v>
      </c>
      <c r="I89">
        <f>VLOOKUP(N89,Estrv!B:AS,41,FALSE)</f>
        <v>0.75</v>
      </c>
      <c r="J89">
        <f>VLOOKUP(N89,Estrv!B:AS,42,FALSE)</f>
        <v>1</v>
      </c>
      <c r="K89" s="66">
        <v>0.2</v>
      </c>
      <c r="N89" t="str">
        <f t="shared" si="1"/>
        <v>02CD01F037</v>
      </c>
    </row>
    <row r="90" spans="1:14">
      <c r="A90" s="26" t="s">
        <v>460</v>
      </c>
      <c r="B90" s="26" t="s">
        <v>17251</v>
      </c>
      <c r="C90" s="26" t="s">
        <v>11890</v>
      </c>
      <c r="D90" s="26" t="s">
        <v>636</v>
      </c>
      <c r="E90" s="61" t="s">
        <v>17248</v>
      </c>
      <c r="F90" s="62" t="s">
        <v>19328</v>
      </c>
      <c r="G90">
        <f>VLOOKUP(N90,Estrv!B:AS,39,FALSE)</f>
        <v>0.25</v>
      </c>
      <c r="H90">
        <f>VLOOKUP(N90,Estrv!B:AS,40,FALSE)</f>
        <v>0.5</v>
      </c>
      <c r="I90">
        <f>VLOOKUP(N90,Estrv!B:AS,41,FALSE)</f>
        <v>0.75</v>
      </c>
      <c r="J90">
        <f>VLOOKUP(N90,Estrv!B:AS,42,FALSE)</f>
        <v>1</v>
      </c>
      <c r="K90" s="66">
        <v>0.2</v>
      </c>
      <c r="N90" t="str">
        <f t="shared" si="1"/>
        <v>02CD01F037</v>
      </c>
    </row>
    <row r="91" spans="1:14">
      <c r="A91" s="26" t="s">
        <v>460</v>
      </c>
      <c r="B91" s="26" t="s">
        <v>17252</v>
      </c>
      <c r="C91" s="26" t="s">
        <v>12564</v>
      </c>
      <c r="D91" s="26" t="s">
        <v>636</v>
      </c>
      <c r="E91" s="61" t="s">
        <v>17248</v>
      </c>
      <c r="F91" s="62" t="s">
        <v>19329</v>
      </c>
      <c r="G91">
        <f>VLOOKUP(N91,Estrv!B:AS,39,FALSE)</f>
        <v>0.25</v>
      </c>
      <c r="H91">
        <f>VLOOKUP(N91,Estrv!B:AS,40,FALSE)</f>
        <v>0.5</v>
      </c>
      <c r="I91">
        <f>VLOOKUP(N91,Estrv!B:AS,41,FALSE)</f>
        <v>0.75</v>
      </c>
      <c r="J91">
        <f>VLOOKUP(N91,Estrv!B:AS,42,FALSE)</f>
        <v>1</v>
      </c>
      <c r="K91" s="66">
        <v>0.2</v>
      </c>
      <c r="N91" t="str">
        <f t="shared" si="1"/>
        <v>02CD01F037</v>
      </c>
    </row>
    <row r="92" spans="1:14">
      <c r="A92" s="26" t="s">
        <v>460</v>
      </c>
      <c r="B92" s="26" t="s">
        <v>17253</v>
      </c>
      <c r="C92" s="26" t="s">
        <v>9869</v>
      </c>
      <c r="D92" s="26" t="s">
        <v>654</v>
      </c>
      <c r="E92" s="61" t="s">
        <v>17254</v>
      </c>
      <c r="F92" s="62" t="s">
        <v>19330</v>
      </c>
      <c r="G92">
        <f>VLOOKUP(N92,Estrv!B:AS,39,FALSE)</f>
        <v>0.25</v>
      </c>
      <c r="H92">
        <f>VLOOKUP(N92,Estrv!B:AS,40,FALSE)</f>
        <v>0.5</v>
      </c>
      <c r="I92">
        <f>VLOOKUP(N92,Estrv!B:AS,41,FALSE)</f>
        <v>0.75</v>
      </c>
      <c r="J92">
        <f>VLOOKUP(N92,Estrv!B:AS,42,FALSE)</f>
        <v>1</v>
      </c>
      <c r="K92" s="66">
        <v>0.34</v>
      </c>
      <c r="N92" t="str">
        <f t="shared" si="1"/>
        <v>02CD01K023</v>
      </c>
    </row>
    <row r="93" spans="1:14">
      <c r="A93" s="26" t="s">
        <v>460</v>
      </c>
      <c r="B93" s="26" t="s">
        <v>17255</v>
      </c>
      <c r="C93" s="26" t="s">
        <v>10543</v>
      </c>
      <c r="D93" s="26" t="s">
        <v>654</v>
      </c>
      <c r="E93" s="61" t="s">
        <v>17254</v>
      </c>
      <c r="F93" s="62" t="s">
        <v>19331</v>
      </c>
      <c r="G93">
        <f>VLOOKUP(N93,Estrv!B:AS,39,FALSE)</f>
        <v>0.25</v>
      </c>
      <c r="H93">
        <f>VLOOKUP(N93,Estrv!B:AS,40,FALSE)</f>
        <v>0.5</v>
      </c>
      <c r="I93">
        <f>VLOOKUP(N93,Estrv!B:AS,41,FALSE)</f>
        <v>0.75</v>
      </c>
      <c r="J93">
        <f>VLOOKUP(N93,Estrv!B:AS,42,FALSE)</f>
        <v>1</v>
      </c>
      <c r="K93" s="66">
        <v>0.33</v>
      </c>
      <c r="N93" t="str">
        <f t="shared" si="1"/>
        <v>02CD01K023</v>
      </c>
    </row>
    <row r="94" spans="1:14">
      <c r="A94" s="26" t="s">
        <v>460</v>
      </c>
      <c r="B94" s="26" t="s">
        <v>17256</v>
      </c>
      <c r="C94" s="26" t="s">
        <v>11217</v>
      </c>
      <c r="D94" s="26" t="s">
        <v>654</v>
      </c>
      <c r="E94" s="61" t="s">
        <v>17254</v>
      </c>
      <c r="F94" s="62" t="s">
        <v>19332</v>
      </c>
      <c r="G94">
        <f>VLOOKUP(N94,Estrv!B:AS,39,FALSE)</f>
        <v>0.25</v>
      </c>
      <c r="H94">
        <f>VLOOKUP(N94,Estrv!B:AS,40,FALSE)</f>
        <v>0.5</v>
      </c>
      <c r="I94">
        <f>VLOOKUP(N94,Estrv!B:AS,41,FALSE)</f>
        <v>0.75</v>
      </c>
      <c r="J94">
        <f>VLOOKUP(N94,Estrv!B:AS,42,FALSE)</f>
        <v>1</v>
      </c>
      <c r="K94" s="66">
        <v>0.33</v>
      </c>
      <c r="N94" t="str">
        <f t="shared" si="1"/>
        <v>02CD01K023</v>
      </c>
    </row>
    <row r="95" spans="1:14">
      <c r="A95" s="26" t="s">
        <v>460</v>
      </c>
      <c r="B95" s="26" t="s">
        <v>17257</v>
      </c>
      <c r="C95" s="26" t="s">
        <v>9870</v>
      </c>
      <c r="D95" s="26" t="s">
        <v>673</v>
      </c>
      <c r="E95" s="61" t="s">
        <v>17258</v>
      </c>
      <c r="F95" s="62" t="s">
        <v>19333</v>
      </c>
      <c r="G95">
        <f>VLOOKUP(N95,Estrv!B:AS,39,FALSE)</f>
        <v>0.25</v>
      </c>
      <c r="H95">
        <f>VLOOKUP(N95,Estrv!B:AS,40,FALSE)</f>
        <v>0.5</v>
      </c>
      <c r="I95">
        <f>VLOOKUP(N95,Estrv!B:AS,41,FALSE)</f>
        <v>0.75</v>
      </c>
      <c r="J95">
        <f>VLOOKUP(N95,Estrv!B:AS,42,FALSE)</f>
        <v>1</v>
      </c>
      <c r="K95" s="66">
        <v>1</v>
      </c>
      <c r="N95" t="str">
        <f t="shared" si="1"/>
        <v>02CD01K026</v>
      </c>
    </row>
    <row r="96" spans="1:14">
      <c r="A96" s="26" t="s">
        <v>460</v>
      </c>
      <c r="B96" s="26" t="s">
        <v>17259</v>
      </c>
      <c r="C96" s="26" t="s">
        <v>9871</v>
      </c>
      <c r="D96" s="26" t="s">
        <v>689</v>
      </c>
      <c r="E96" s="61" t="s">
        <v>17260</v>
      </c>
      <c r="F96" s="62" t="s">
        <v>19334</v>
      </c>
      <c r="G96">
        <f>VLOOKUP(N96,Estrv!B:AS,39,FALSE)</f>
        <v>0.25</v>
      </c>
      <c r="H96">
        <f>VLOOKUP(N96,Estrv!B:AS,40,FALSE)</f>
        <v>0.5</v>
      </c>
      <c r="I96">
        <f>VLOOKUP(N96,Estrv!B:AS,41,FALSE)</f>
        <v>0.75</v>
      </c>
      <c r="J96">
        <f>VLOOKUP(N96,Estrv!B:AS,42,FALSE)</f>
        <v>1</v>
      </c>
      <c r="K96" s="66">
        <v>1</v>
      </c>
      <c r="N96" t="str">
        <f t="shared" si="1"/>
        <v>02CD01K027</v>
      </c>
    </row>
    <row r="97" spans="1:14">
      <c r="A97" s="26" t="s">
        <v>460</v>
      </c>
      <c r="B97" s="26" t="s">
        <v>17261</v>
      </c>
      <c r="C97" s="26" t="s">
        <v>9872</v>
      </c>
      <c r="D97" s="26" t="s">
        <v>109</v>
      </c>
      <c r="E97" s="61" t="s">
        <v>17145</v>
      </c>
      <c r="F97" s="62" t="s">
        <v>19335</v>
      </c>
      <c r="G97">
        <f>VLOOKUP(N97,Estrv!B:AS,39,FALSE)</f>
        <v>0.25</v>
      </c>
      <c r="H97">
        <f>VLOOKUP(N97,Estrv!B:AS,40,FALSE)</f>
        <v>0.5</v>
      </c>
      <c r="I97">
        <f>VLOOKUP(N97,Estrv!B:AS,41,FALSE)</f>
        <v>0.75</v>
      </c>
      <c r="J97">
        <f>VLOOKUP(N97,Estrv!B:AS,42,FALSE)</f>
        <v>1</v>
      </c>
      <c r="K97" s="66">
        <v>1</v>
      </c>
      <c r="N97" t="str">
        <f t="shared" si="1"/>
        <v>02CD01M001</v>
      </c>
    </row>
    <row r="98" spans="1:14">
      <c r="A98" s="26" t="s">
        <v>460</v>
      </c>
      <c r="B98" s="26" t="s">
        <v>17262</v>
      </c>
      <c r="C98" s="26" t="s">
        <v>9873</v>
      </c>
      <c r="D98" s="26" t="s">
        <v>126</v>
      </c>
      <c r="E98" s="61" t="s">
        <v>17148</v>
      </c>
      <c r="F98" s="62" t="s">
        <v>720</v>
      </c>
      <c r="G98">
        <f>VLOOKUP(N98,Estrv!B:AS,39,FALSE)</f>
        <v>0.25</v>
      </c>
      <c r="H98">
        <f>VLOOKUP(N98,Estrv!B:AS,40,FALSE)</f>
        <v>0.5</v>
      </c>
      <c r="I98">
        <f>VLOOKUP(N98,Estrv!B:AS,41,FALSE)</f>
        <v>0.75</v>
      </c>
      <c r="J98">
        <f>VLOOKUP(N98,Estrv!B:AS,42,FALSE)</f>
        <v>1</v>
      </c>
      <c r="K98" s="66">
        <v>1</v>
      </c>
      <c r="N98" t="str">
        <f t="shared" si="1"/>
        <v>02CD01M002</v>
      </c>
    </row>
    <row r="99" spans="1:14">
      <c r="A99" s="26" t="s">
        <v>460</v>
      </c>
      <c r="B99" s="26" t="s">
        <v>17263</v>
      </c>
      <c r="C99" s="26" t="s">
        <v>9874</v>
      </c>
      <c r="D99" s="26" t="s">
        <v>141</v>
      </c>
      <c r="E99" s="61" t="s">
        <v>17150</v>
      </c>
      <c r="F99" s="62" t="s">
        <v>19336</v>
      </c>
      <c r="G99">
        <f>VLOOKUP(N99,Estrv!B:AS,39,FALSE)</f>
        <v>0.25</v>
      </c>
      <c r="H99">
        <f>VLOOKUP(N99,Estrv!B:AS,40,FALSE)</f>
        <v>0.5</v>
      </c>
      <c r="I99">
        <f>VLOOKUP(N99,Estrv!B:AS,41,FALSE)</f>
        <v>0.75</v>
      </c>
      <c r="J99">
        <f>VLOOKUP(N99,Estrv!B:AS,42,FALSE)</f>
        <v>1</v>
      </c>
      <c r="K99" s="66">
        <v>0.25</v>
      </c>
      <c r="N99" t="str">
        <f t="shared" si="1"/>
        <v>02CD01N001</v>
      </c>
    </row>
    <row r="100" spans="1:14">
      <c r="A100" s="26" t="s">
        <v>460</v>
      </c>
      <c r="B100" s="26" t="s">
        <v>17264</v>
      </c>
      <c r="C100" s="26" t="s">
        <v>10548</v>
      </c>
      <c r="D100" s="26" t="s">
        <v>141</v>
      </c>
      <c r="E100" s="61" t="s">
        <v>17150</v>
      </c>
      <c r="F100" s="62" t="s">
        <v>19337</v>
      </c>
      <c r="G100">
        <f>VLOOKUP(N100,Estrv!B:AS,39,FALSE)</f>
        <v>0.25</v>
      </c>
      <c r="H100">
        <f>VLOOKUP(N100,Estrv!B:AS,40,FALSE)</f>
        <v>0.5</v>
      </c>
      <c r="I100">
        <f>VLOOKUP(N100,Estrv!B:AS,41,FALSE)</f>
        <v>0.75</v>
      </c>
      <c r="J100">
        <f>VLOOKUP(N100,Estrv!B:AS,42,FALSE)</f>
        <v>1</v>
      </c>
      <c r="K100" s="66">
        <v>0.25</v>
      </c>
      <c r="N100" t="str">
        <f t="shared" si="1"/>
        <v>02CD01N001</v>
      </c>
    </row>
    <row r="101" spans="1:14">
      <c r="A101" s="26" t="s">
        <v>460</v>
      </c>
      <c r="B101" s="26" t="s">
        <v>17265</v>
      </c>
      <c r="C101" s="26" t="s">
        <v>11222</v>
      </c>
      <c r="D101" s="26" t="s">
        <v>141</v>
      </c>
      <c r="E101" s="61" t="s">
        <v>17150</v>
      </c>
      <c r="F101" s="62" t="s">
        <v>19338</v>
      </c>
      <c r="G101">
        <f>VLOOKUP(N101,Estrv!B:AS,39,FALSE)</f>
        <v>0.25</v>
      </c>
      <c r="H101">
        <f>VLOOKUP(N101,Estrv!B:AS,40,FALSE)</f>
        <v>0.5</v>
      </c>
      <c r="I101">
        <f>VLOOKUP(N101,Estrv!B:AS,41,FALSE)</f>
        <v>0.75</v>
      </c>
      <c r="J101">
        <f>VLOOKUP(N101,Estrv!B:AS,42,FALSE)</f>
        <v>1</v>
      </c>
      <c r="K101" s="66">
        <v>0.25</v>
      </c>
      <c r="N101" t="str">
        <f t="shared" si="1"/>
        <v>02CD01N001</v>
      </c>
    </row>
    <row r="102" spans="1:14">
      <c r="A102" s="26" t="s">
        <v>460</v>
      </c>
      <c r="B102" s="26" t="s">
        <v>17266</v>
      </c>
      <c r="C102" s="26" t="s">
        <v>11896</v>
      </c>
      <c r="D102" s="26" t="s">
        <v>141</v>
      </c>
      <c r="E102" s="61" t="s">
        <v>17150</v>
      </c>
      <c r="F102" s="62" t="s">
        <v>736</v>
      </c>
      <c r="G102">
        <f>VLOOKUP(N102,Estrv!B:AS,39,FALSE)</f>
        <v>0.25</v>
      </c>
      <c r="H102">
        <f>VLOOKUP(N102,Estrv!B:AS,40,FALSE)</f>
        <v>0.5</v>
      </c>
      <c r="I102">
        <f>VLOOKUP(N102,Estrv!B:AS,41,FALSE)</f>
        <v>0.75</v>
      </c>
      <c r="J102">
        <f>VLOOKUP(N102,Estrv!B:AS,42,FALSE)</f>
        <v>1</v>
      </c>
      <c r="K102" s="66">
        <v>0.25</v>
      </c>
      <c r="N102" t="str">
        <f t="shared" si="1"/>
        <v>02CD01N001</v>
      </c>
    </row>
    <row r="103" spans="1:14">
      <c r="A103" s="26" t="s">
        <v>460</v>
      </c>
      <c r="B103" s="26" t="s">
        <v>17267</v>
      </c>
      <c r="C103" s="26" t="s">
        <v>9875</v>
      </c>
      <c r="D103" s="26" t="s">
        <v>737</v>
      </c>
      <c r="E103" s="61" t="s">
        <v>17268</v>
      </c>
      <c r="F103" s="62" t="s">
        <v>19339</v>
      </c>
      <c r="G103">
        <f>VLOOKUP(N103,Estrv!B:AS,39,FALSE)</f>
        <v>0.25</v>
      </c>
      <c r="H103">
        <f>VLOOKUP(N103,Estrv!B:AS,40,FALSE)</f>
        <v>0.5</v>
      </c>
      <c r="I103">
        <f>VLOOKUP(N103,Estrv!B:AS,41,FALSE)</f>
        <v>0.75</v>
      </c>
      <c r="J103">
        <f>VLOOKUP(N103,Estrv!B:AS,42,FALSE)</f>
        <v>1</v>
      </c>
      <c r="K103" s="66">
        <v>1</v>
      </c>
      <c r="N103" t="str">
        <f t="shared" si="1"/>
        <v>02CD01R002</v>
      </c>
    </row>
    <row r="104" spans="1:14">
      <c r="A104" s="26" t="s">
        <v>460</v>
      </c>
      <c r="B104" s="26" t="s">
        <v>17269</v>
      </c>
      <c r="C104" s="26" t="s">
        <v>9876</v>
      </c>
      <c r="D104" s="26" t="s">
        <v>753</v>
      </c>
      <c r="E104" s="61" t="s">
        <v>17270</v>
      </c>
      <c r="F104" s="62" t="s">
        <v>19340</v>
      </c>
      <c r="G104">
        <f>VLOOKUP(N104,Estrv!B:AS,39,FALSE)</f>
        <v>0.25</v>
      </c>
      <c r="H104">
        <f>VLOOKUP(N104,Estrv!B:AS,40,FALSE)</f>
        <v>0.5</v>
      </c>
      <c r="I104">
        <f>VLOOKUP(N104,Estrv!B:AS,41,FALSE)</f>
        <v>0.75</v>
      </c>
      <c r="J104">
        <f>VLOOKUP(N104,Estrv!B:AS,42,FALSE)</f>
        <v>1</v>
      </c>
      <c r="K104" s="66">
        <v>0.4</v>
      </c>
      <c r="N104" t="str">
        <f t="shared" si="1"/>
        <v>02CD01S229</v>
      </c>
    </row>
    <row r="105" spans="1:14">
      <c r="A105" s="26" t="s">
        <v>460</v>
      </c>
      <c r="B105" s="26" t="s">
        <v>17271</v>
      </c>
      <c r="C105" s="26" t="s">
        <v>10550</v>
      </c>
      <c r="D105" s="26" t="s">
        <v>753</v>
      </c>
      <c r="E105" s="61" t="s">
        <v>17270</v>
      </c>
      <c r="F105" s="62" t="s">
        <v>19341</v>
      </c>
      <c r="G105">
        <f>VLOOKUP(N105,Estrv!B:AS,39,FALSE)</f>
        <v>0.25</v>
      </c>
      <c r="H105">
        <f>VLOOKUP(N105,Estrv!B:AS,40,FALSE)</f>
        <v>0.5</v>
      </c>
      <c r="I105">
        <f>VLOOKUP(N105,Estrv!B:AS,41,FALSE)</f>
        <v>0.75</v>
      </c>
      <c r="J105">
        <f>VLOOKUP(N105,Estrv!B:AS,42,FALSE)</f>
        <v>1</v>
      </c>
      <c r="K105" s="66">
        <v>0.4</v>
      </c>
      <c r="N105" t="str">
        <f t="shared" si="1"/>
        <v>02CD01S229</v>
      </c>
    </row>
    <row r="106" spans="1:14">
      <c r="A106" s="26" t="s">
        <v>460</v>
      </c>
      <c r="B106" s="26" t="s">
        <v>17272</v>
      </c>
      <c r="C106" s="26" t="s">
        <v>11224</v>
      </c>
      <c r="D106" s="26" t="s">
        <v>753</v>
      </c>
      <c r="E106" s="61" t="s">
        <v>17270</v>
      </c>
      <c r="F106" s="62" t="s">
        <v>19342</v>
      </c>
      <c r="G106">
        <f>VLOOKUP(N106,Estrv!B:AS,39,FALSE)</f>
        <v>0.25</v>
      </c>
      <c r="H106">
        <f>VLOOKUP(N106,Estrv!B:AS,40,FALSE)</f>
        <v>0.5</v>
      </c>
      <c r="I106">
        <f>VLOOKUP(N106,Estrv!B:AS,41,FALSE)</f>
        <v>0.75</v>
      </c>
      <c r="J106">
        <f>VLOOKUP(N106,Estrv!B:AS,42,FALSE)</f>
        <v>1</v>
      </c>
      <c r="K106" s="66">
        <v>0.2</v>
      </c>
      <c r="N106" t="str">
        <f t="shared" si="1"/>
        <v>02CD01S229</v>
      </c>
    </row>
    <row r="107" spans="1:14">
      <c r="A107" s="26" t="s">
        <v>460</v>
      </c>
      <c r="B107" s="26" t="s">
        <v>17273</v>
      </c>
      <c r="C107" s="26" t="s">
        <v>9877</v>
      </c>
      <c r="D107" s="26" t="s">
        <v>772</v>
      </c>
      <c r="E107" s="61" t="s">
        <v>17274</v>
      </c>
      <c r="F107" s="62" t="s">
        <v>19343</v>
      </c>
      <c r="G107">
        <f>VLOOKUP(N107,Estrv!B:AS,39,FALSE)</f>
        <v>0.25</v>
      </c>
      <c r="H107">
        <f>VLOOKUP(N107,Estrv!B:AS,40,FALSE)</f>
        <v>0.5</v>
      </c>
      <c r="I107">
        <f>VLOOKUP(N107,Estrv!B:AS,41,FALSE)</f>
        <v>0.75</v>
      </c>
      <c r="J107">
        <f>VLOOKUP(N107,Estrv!B:AS,42,FALSE)</f>
        <v>1</v>
      </c>
      <c r="K107" s="66">
        <v>0.33</v>
      </c>
      <c r="N107" t="str">
        <f t="shared" si="1"/>
        <v>02CD01S230</v>
      </c>
    </row>
    <row r="108" spans="1:14">
      <c r="A108" s="26" t="s">
        <v>460</v>
      </c>
      <c r="B108" s="26" t="s">
        <v>17275</v>
      </c>
      <c r="C108" s="26" t="s">
        <v>10551</v>
      </c>
      <c r="D108" s="26" t="s">
        <v>772</v>
      </c>
      <c r="E108" s="61" t="s">
        <v>17274</v>
      </c>
      <c r="F108" s="62" t="s">
        <v>787</v>
      </c>
      <c r="G108">
        <f>VLOOKUP(N108,Estrv!B:AS,39,FALSE)</f>
        <v>0.25</v>
      </c>
      <c r="H108">
        <f>VLOOKUP(N108,Estrv!B:AS,40,FALSE)</f>
        <v>0.5</v>
      </c>
      <c r="I108">
        <f>VLOOKUP(N108,Estrv!B:AS,41,FALSE)</f>
        <v>0.75</v>
      </c>
      <c r="J108">
        <f>VLOOKUP(N108,Estrv!B:AS,42,FALSE)</f>
        <v>1</v>
      </c>
      <c r="K108" s="66">
        <v>0.33</v>
      </c>
      <c r="N108" t="str">
        <f t="shared" si="1"/>
        <v>02CD01S230</v>
      </c>
    </row>
    <row r="109" spans="1:14">
      <c r="A109" s="26" t="s">
        <v>460</v>
      </c>
      <c r="B109" s="26" t="s">
        <v>17276</v>
      </c>
      <c r="C109" s="26" t="s">
        <v>11225</v>
      </c>
      <c r="D109" s="26" t="s">
        <v>772</v>
      </c>
      <c r="E109" s="61" t="s">
        <v>17274</v>
      </c>
      <c r="F109" s="62" t="s">
        <v>19344</v>
      </c>
      <c r="G109">
        <f>VLOOKUP(N109,Estrv!B:AS,39,FALSE)</f>
        <v>0.25</v>
      </c>
      <c r="H109">
        <f>VLOOKUP(N109,Estrv!B:AS,40,FALSE)</f>
        <v>0.5</v>
      </c>
      <c r="I109">
        <f>VLOOKUP(N109,Estrv!B:AS,41,FALSE)</f>
        <v>0.75</v>
      </c>
      <c r="J109">
        <f>VLOOKUP(N109,Estrv!B:AS,42,FALSE)</f>
        <v>1</v>
      </c>
      <c r="K109" s="66">
        <v>0.34</v>
      </c>
      <c r="N109" t="str">
        <f t="shared" si="1"/>
        <v>02CD01S230</v>
      </c>
    </row>
    <row r="110" spans="1:14">
      <c r="A110" s="26" t="s">
        <v>460</v>
      </c>
      <c r="B110" s="26" t="s">
        <v>17277</v>
      </c>
      <c r="C110" s="26" t="s">
        <v>9878</v>
      </c>
      <c r="D110" s="26" t="s">
        <v>789</v>
      </c>
      <c r="E110" s="61" t="s">
        <v>17278</v>
      </c>
      <c r="F110" s="62" t="s">
        <v>804</v>
      </c>
      <c r="G110">
        <f>VLOOKUP(N110,Estrv!B:AS,39,FALSE)</f>
        <v>0.25</v>
      </c>
      <c r="H110">
        <f>VLOOKUP(N110,Estrv!B:AS,40,FALSE)</f>
        <v>0.5</v>
      </c>
      <c r="I110">
        <f>VLOOKUP(N110,Estrv!B:AS,41,FALSE)</f>
        <v>0.75</v>
      </c>
      <c r="J110">
        <f>VLOOKUP(N110,Estrv!B:AS,42,FALSE)</f>
        <v>1</v>
      </c>
      <c r="K110" s="66">
        <v>0.25</v>
      </c>
      <c r="N110" t="str">
        <f t="shared" si="1"/>
        <v>02CD01U048</v>
      </c>
    </row>
    <row r="111" spans="1:14">
      <c r="A111" s="26" t="s">
        <v>460</v>
      </c>
      <c r="B111" s="26" t="s">
        <v>17279</v>
      </c>
      <c r="C111" s="26" t="s">
        <v>10552</v>
      </c>
      <c r="D111" s="26" t="s">
        <v>789</v>
      </c>
      <c r="E111" s="61" t="s">
        <v>17278</v>
      </c>
      <c r="F111" s="62" t="s">
        <v>19345</v>
      </c>
      <c r="G111">
        <f>VLOOKUP(N111,Estrv!B:AS,39,FALSE)</f>
        <v>0.25</v>
      </c>
      <c r="H111">
        <f>VLOOKUP(N111,Estrv!B:AS,40,FALSE)</f>
        <v>0.5</v>
      </c>
      <c r="I111">
        <f>VLOOKUP(N111,Estrv!B:AS,41,FALSE)</f>
        <v>0.75</v>
      </c>
      <c r="J111">
        <f>VLOOKUP(N111,Estrv!B:AS,42,FALSE)</f>
        <v>1</v>
      </c>
      <c r="K111" s="66">
        <v>0.25</v>
      </c>
      <c r="N111" t="str">
        <f t="shared" si="1"/>
        <v>02CD01U048</v>
      </c>
    </row>
    <row r="112" spans="1:14">
      <c r="A112" s="26" t="s">
        <v>460</v>
      </c>
      <c r="B112" s="26" t="s">
        <v>17280</v>
      </c>
      <c r="C112" s="26" t="s">
        <v>11226</v>
      </c>
      <c r="D112" s="26" t="s">
        <v>789</v>
      </c>
      <c r="E112" s="61" t="s">
        <v>17278</v>
      </c>
      <c r="F112" s="62" t="s">
        <v>19346</v>
      </c>
      <c r="G112">
        <f>VLOOKUP(N112,Estrv!B:AS,39,FALSE)</f>
        <v>0.25</v>
      </c>
      <c r="H112">
        <f>VLOOKUP(N112,Estrv!B:AS,40,FALSE)</f>
        <v>0.5</v>
      </c>
      <c r="I112">
        <f>VLOOKUP(N112,Estrv!B:AS,41,FALSE)</f>
        <v>0.75</v>
      </c>
      <c r="J112">
        <f>VLOOKUP(N112,Estrv!B:AS,42,FALSE)</f>
        <v>1</v>
      </c>
      <c r="K112" s="66">
        <v>0.25</v>
      </c>
      <c r="N112" t="str">
        <f t="shared" si="1"/>
        <v>02CD01U048</v>
      </c>
    </row>
    <row r="113" spans="1:14">
      <c r="A113" s="26" t="s">
        <v>460</v>
      </c>
      <c r="B113" s="26" t="s">
        <v>17281</v>
      </c>
      <c r="C113" s="26" t="s">
        <v>11900</v>
      </c>
      <c r="D113" s="26" t="s">
        <v>789</v>
      </c>
      <c r="E113" s="61" t="s">
        <v>17278</v>
      </c>
      <c r="F113" s="62" t="s">
        <v>19347</v>
      </c>
      <c r="G113">
        <f>VLOOKUP(N113,Estrv!B:AS,39,FALSE)</f>
        <v>0.25</v>
      </c>
      <c r="H113">
        <f>VLOOKUP(N113,Estrv!B:AS,40,FALSE)</f>
        <v>0.5</v>
      </c>
      <c r="I113">
        <f>VLOOKUP(N113,Estrv!B:AS,41,FALSE)</f>
        <v>0.75</v>
      </c>
      <c r="J113">
        <f>VLOOKUP(N113,Estrv!B:AS,42,FALSE)</f>
        <v>1</v>
      </c>
      <c r="K113" s="66">
        <v>0.25</v>
      </c>
      <c r="N113" t="str">
        <f t="shared" si="1"/>
        <v>02CD01U048</v>
      </c>
    </row>
    <row r="114" spans="1:14">
      <c r="A114" s="26" t="s">
        <v>810</v>
      </c>
      <c r="B114" s="26" t="s">
        <v>17282</v>
      </c>
      <c r="C114" s="26" t="s">
        <v>9879</v>
      </c>
      <c r="D114" s="26" t="s">
        <v>465</v>
      </c>
      <c r="E114" s="61" t="s">
        <v>17201</v>
      </c>
      <c r="F114" s="62" t="s">
        <v>19348</v>
      </c>
      <c r="G114">
        <f>VLOOKUP(N114,Estrv!B:AS,39,FALSE)</f>
        <v>0.25</v>
      </c>
      <c r="H114">
        <f>VLOOKUP(N114,Estrv!B:AS,40,FALSE)</f>
        <v>0.5</v>
      </c>
      <c r="I114">
        <f>VLOOKUP(N114,Estrv!B:AS,41,FALSE)</f>
        <v>0.75</v>
      </c>
      <c r="J114">
        <f>VLOOKUP(N114,Estrv!B:AS,42,FALSE)</f>
        <v>1</v>
      </c>
      <c r="K114" s="66">
        <v>0.16</v>
      </c>
      <c r="N114" t="str">
        <f t="shared" si="1"/>
        <v>02CD02E185</v>
      </c>
    </row>
    <row r="115" spans="1:14">
      <c r="A115" s="26" t="s">
        <v>810</v>
      </c>
      <c r="B115" s="26" t="s">
        <v>17283</v>
      </c>
      <c r="C115" s="26" t="s">
        <v>10553</v>
      </c>
      <c r="D115" s="26" t="s">
        <v>465</v>
      </c>
      <c r="E115" s="61" t="s">
        <v>17201</v>
      </c>
      <c r="F115" s="62" t="s">
        <v>19349</v>
      </c>
      <c r="G115">
        <f>VLOOKUP(N115,Estrv!B:AS,39,FALSE)</f>
        <v>0.25</v>
      </c>
      <c r="H115">
        <f>VLOOKUP(N115,Estrv!B:AS,40,FALSE)</f>
        <v>0.5</v>
      </c>
      <c r="I115">
        <f>VLOOKUP(N115,Estrv!B:AS,41,FALSE)</f>
        <v>0.75</v>
      </c>
      <c r="J115">
        <f>VLOOKUP(N115,Estrv!B:AS,42,FALSE)</f>
        <v>1</v>
      </c>
      <c r="K115" s="66">
        <v>0.14000000000000001</v>
      </c>
      <c r="N115" t="str">
        <f t="shared" si="1"/>
        <v>02CD02E185</v>
      </c>
    </row>
    <row r="116" spans="1:14">
      <c r="A116" s="26" t="s">
        <v>810</v>
      </c>
      <c r="B116" s="26" t="s">
        <v>17284</v>
      </c>
      <c r="C116" s="26" t="s">
        <v>11227</v>
      </c>
      <c r="D116" s="26" t="s">
        <v>465</v>
      </c>
      <c r="E116" s="61" t="s">
        <v>17201</v>
      </c>
      <c r="F116" s="62" t="s">
        <v>19350</v>
      </c>
      <c r="G116">
        <f>VLOOKUP(N116,Estrv!B:AS,39,FALSE)</f>
        <v>0.25</v>
      </c>
      <c r="H116">
        <f>VLOOKUP(N116,Estrv!B:AS,40,FALSE)</f>
        <v>0.5</v>
      </c>
      <c r="I116">
        <f>VLOOKUP(N116,Estrv!B:AS,41,FALSE)</f>
        <v>0.75</v>
      </c>
      <c r="J116">
        <f>VLOOKUP(N116,Estrv!B:AS,42,FALSE)</f>
        <v>1</v>
      </c>
      <c r="K116" s="66">
        <v>0.14000000000000001</v>
      </c>
      <c r="N116" t="str">
        <f t="shared" si="1"/>
        <v>02CD02E185</v>
      </c>
    </row>
    <row r="117" spans="1:14">
      <c r="A117" s="26" t="s">
        <v>810</v>
      </c>
      <c r="B117" s="26" t="s">
        <v>17285</v>
      </c>
      <c r="C117" s="26" t="s">
        <v>11901</v>
      </c>
      <c r="D117" s="26" t="s">
        <v>465</v>
      </c>
      <c r="E117" s="61" t="s">
        <v>17201</v>
      </c>
      <c r="F117" s="62" t="s">
        <v>19351</v>
      </c>
      <c r="G117">
        <f>VLOOKUP(N117,Estrv!B:AS,39,FALSE)</f>
        <v>0.25</v>
      </c>
      <c r="H117">
        <f>VLOOKUP(N117,Estrv!B:AS,40,FALSE)</f>
        <v>0.5</v>
      </c>
      <c r="I117">
        <f>VLOOKUP(N117,Estrv!B:AS,41,FALSE)</f>
        <v>0.75</v>
      </c>
      <c r="J117">
        <f>VLOOKUP(N117,Estrv!B:AS,42,FALSE)</f>
        <v>1</v>
      </c>
      <c r="K117" s="66">
        <v>0.14000000000000001</v>
      </c>
      <c r="N117" t="str">
        <f t="shared" si="1"/>
        <v>02CD02E185</v>
      </c>
    </row>
    <row r="118" spans="1:14">
      <c r="A118" s="26" t="s">
        <v>810</v>
      </c>
      <c r="B118" s="26" t="s">
        <v>17286</v>
      </c>
      <c r="C118" s="26" t="s">
        <v>12575</v>
      </c>
      <c r="D118" s="26" t="s">
        <v>465</v>
      </c>
      <c r="E118" s="61" t="s">
        <v>17201</v>
      </c>
      <c r="F118" s="62" t="s">
        <v>19352</v>
      </c>
      <c r="G118">
        <f>VLOOKUP(N118,Estrv!B:AS,39,FALSE)</f>
        <v>0.25</v>
      </c>
      <c r="H118">
        <f>VLOOKUP(N118,Estrv!B:AS,40,FALSE)</f>
        <v>0.5</v>
      </c>
      <c r="I118">
        <f>VLOOKUP(N118,Estrv!B:AS,41,FALSE)</f>
        <v>0.75</v>
      </c>
      <c r="J118">
        <f>VLOOKUP(N118,Estrv!B:AS,42,FALSE)</f>
        <v>1</v>
      </c>
      <c r="K118" s="66">
        <v>0.14000000000000001</v>
      </c>
      <c r="N118" t="str">
        <f t="shared" si="1"/>
        <v>02CD02E185</v>
      </c>
    </row>
    <row r="119" spans="1:14">
      <c r="A119" s="26" t="s">
        <v>810</v>
      </c>
      <c r="B119" s="26" t="s">
        <v>17287</v>
      </c>
      <c r="C119" s="26" t="s">
        <v>13249</v>
      </c>
      <c r="D119" s="26" t="s">
        <v>465</v>
      </c>
      <c r="E119" s="61" t="s">
        <v>17201</v>
      </c>
      <c r="F119" s="62" t="s">
        <v>19353</v>
      </c>
      <c r="G119">
        <f>VLOOKUP(N119,Estrv!B:AS,39,FALSE)</f>
        <v>0.25</v>
      </c>
      <c r="H119">
        <f>VLOOKUP(N119,Estrv!B:AS,40,FALSE)</f>
        <v>0.5</v>
      </c>
      <c r="I119">
        <f>VLOOKUP(N119,Estrv!B:AS,41,FALSE)</f>
        <v>0.75</v>
      </c>
      <c r="J119">
        <f>VLOOKUP(N119,Estrv!B:AS,42,FALSE)</f>
        <v>1</v>
      </c>
      <c r="K119" s="66">
        <v>0.14000000000000001</v>
      </c>
      <c r="N119" t="str">
        <f t="shared" si="1"/>
        <v>02CD02E185</v>
      </c>
    </row>
    <row r="120" spans="1:14">
      <c r="A120" s="26" t="s">
        <v>810</v>
      </c>
      <c r="B120" s="26" t="s">
        <v>17288</v>
      </c>
      <c r="C120" s="26" t="s">
        <v>13923</v>
      </c>
      <c r="D120" s="26" t="s">
        <v>465</v>
      </c>
      <c r="E120" s="61" t="s">
        <v>17201</v>
      </c>
      <c r="F120" s="62" t="s">
        <v>19354</v>
      </c>
      <c r="G120">
        <f>VLOOKUP(N120,Estrv!B:AS,39,FALSE)</f>
        <v>0.25</v>
      </c>
      <c r="H120">
        <f>VLOOKUP(N120,Estrv!B:AS,40,FALSE)</f>
        <v>0.5</v>
      </c>
      <c r="I120">
        <f>VLOOKUP(N120,Estrv!B:AS,41,FALSE)</f>
        <v>0.75</v>
      </c>
      <c r="J120">
        <f>VLOOKUP(N120,Estrv!B:AS,42,FALSE)</f>
        <v>1</v>
      </c>
      <c r="K120" s="66">
        <v>0.14000000000000001</v>
      </c>
      <c r="N120" t="str">
        <f t="shared" si="1"/>
        <v>02CD02E185</v>
      </c>
    </row>
    <row r="121" spans="1:14">
      <c r="A121" s="26" t="s">
        <v>810</v>
      </c>
      <c r="B121" s="26" t="s">
        <v>17289</v>
      </c>
      <c r="C121" s="26" t="s">
        <v>9880</v>
      </c>
      <c r="D121" s="26" t="s">
        <v>494</v>
      </c>
      <c r="E121" s="61" t="s">
        <v>17210</v>
      </c>
      <c r="F121" s="62" t="s">
        <v>19355</v>
      </c>
      <c r="G121">
        <f>VLOOKUP(N121,Estrv!B:AS,39,FALSE)</f>
        <v>0.25</v>
      </c>
      <c r="H121">
        <f>VLOOKUP(N121,Estrv!B:AS,40,FALSE)</f>
        <v>0.5</v>
      </c>
      <c r="I121">
        <f>VLOOKUP(N121,Estrv!B:AS,41,FALSE)</f>
        <v>0.75</v>
      </c>
      <c r="J121">
        <f>VLOOKUP(N121,Estrv!B:AS,42,FALSE)</f>
        <v>1</v>
      </c>
      <c r="K121" s="66">
        <v>1</v>
      </c>
      <c r="N121" t="str">
        <f t="shared" si="1"/>
        <v>02CD02E186</v>
      </c>
    </row>
    <row r="122" spans="1:14">
      <c r="A122" s="26" t="s">
        <v>810</v>
      </c>
      <c r="B122" s="26" t="s">
        <v>17290</v>
      </c>
      <c r="C122" s="26" t="s">
        <v>9881</v>
      </c>
      <c r="D122" s="26" t="s">
        <v>515</v>
      </c>
      <c r="E122" s="61" t="s">
        <v>17217</v>
      </c>
      <c r="F122" s="62" t="s">
        <v>19356</v>
      </c>
      <c r="G122">
        <f>VLOOKUP(N122,Estrv!B:AS,39,FALSE)</f>
        <v>0.25</v>
      </c>
      <c r="H122">
        <f>VLOOKUP(N122,Estrv!B:AS,40,FALSE)</f>
        <v>0.5</v>
      </c>
      <c r="I122">
        <f>VLOOKUP(N122,Estrv!B:AS,41,FALSE)</f>
        <v>0.75</v>
      </c>
      <c r="J122">
        <f>VLOOKUP(N122,Estrv!B:AS,42,FALSE)</f>
        <v>1</v>
      </c>
      <c r="K122" s="66">
        <v>0.25</v>
      </c>
      <c r="N122" t="str">
        <f t="shared" si="1"/>
        <v>02CD02E187</v>
      </c>
    </row>
    <row r="123" spans="1:14">
      <c r="A123" s="26" t="s">
        <v>810</v>
      </c>
      <c r="B123" s="26" t="s">
        <v>17291</v>
      </c>
      <c r="C123" s="26" t="s">
        <v>10555</v>
      </c>
      <c r="D123" s="26" t="s">
        <v>515</v>
      </c>
      <c r="E123" s="61" t="s">
        <v>17217</v>
      </c>
      <c r="F123" s="62" t="s">
        <v>19357</v>
      </c>
      <c r="G123">
        <f>VLOOKUP(N123,Estrv!B:AS,39,FALSE)</f>
        <v>0.25</v>
      </c>
      <c r="H123">
        <f>VLOOKUP(N123,Estrv!B:AS,40,FALSE)</f>
        <v>0.5</v>
      </c>
      <c r="I123">
        <f>VLOOKUP(N123,Estrv!B:AS,41,FALSE)</f>
        <v>0.75</v>
      </c>
      <c r="J123">
        <f>VLOOKUP(N123,Estrv!B:AS,42,FALSE)</f>
        <v>1</v>
      </c>
      <c r="K123" s="66">
        <v>0.25</v>
      </c>
      <c r="N123" t="str">
        <f t="shared" si="1"/>
        <v>02CD02E187</v>
      </c>
    </row>
    <row r="124" spans="1:14">
      <c r="A124" s="26" t="s">
        <v>810</v>
      </c>
      <c r="B124" s="26" t="s">
        <v>17292</v>
      </c>
      <c r="C124" s="26" t="s">
        <v>11229</v>
      </c>
      <c r="D124" s="26" t="s">
        <v>515</v>
      </c>
      <c r="E124" s="61" t="s">
        <v>17217</v>
      </c>
      <c r="F124" s="62" t="s">
        <v>19358</v>
      </c>
      <c r="G124">
        <f>VLOOKUP(N124,Estrv!B:AS,39,FALSE)</f>
        <v>0.25</v>
      </c>
      <c r="H124">
        <f>VLOOKUP(N124,Estrv!B:AS,40,FALSE)</f>
        <v>0.5</v>
      </c>
      <c r="I124">
        <f>VLOOKUP(N124,Estrv!B:AS,41,FALSE)</f>
        <v>0.75</v>
      </c>
      <c r="J124">
        <f>VLOOKUP(N124,Estrv!B:AS,42,FALSE)</f>
        <v>1</v>
      </c>
      <c r="K124" s="66">
        <v>0.25</v>
      </c>
      <c r="N124" t="str">
        <f t="shared" si="1"/>
        <v>02CD02E187</v>
      </c>
    </row>
    <row r="125" spans="1:14">
      <c r="A125" s="26" t="s">
        <v>810</v>
      </c>
      <c r="B125" s="26" t="s">
        <v>17293</v>
      </c>
      <c r="C125" s="26" t="s">
        <v>11903</v>
      </c>
      <c r="D125" s="26" t="s">
        <v>515</v>
      </c>
      <c r="E125" s="61" t="s">
        <v>17217</v>
      </c>
      <c r="F125" s="62" t="s">
        <v>19359</v>
      </c>
      <c r="G125">
        <f>VLOOKUP(N125,Estrv!B:AS,39,FALSE)</f>
        <v>0.25</v>
      </c>
      <c r="H125">
        <f>VLOOKUP(N125,Estrv!B:AS,40,FALSE)</f>
        <v>0.5</v>
      </c>
      <c r="I125">
        <f>VLOOKUP(N125,Estrv!B:AS,41,FALSE)</f>
        <v>0.75</v>
      </c>
      <c r="J125">
        <f>VLOOKUP(N125,Estrv!B:AS,42,FALSE)</f>
        <v>1</v>
      </c>
      <c r="K125" s="66">
        <v>0.25</v>
      </c>
      <c r="N125" t="str">
        <f t="shared" si="1"/>
        <v>02CD02E187</v>
      </c>
    </row>
    <row r="126" spans="1:14">
      <c r="A126" s="26" t="s">
        <v>810</v>
      </c>
      <c r="B126" s="26" t="s">
        <v>17294</v>
      </c>
      <c r="C126" s="26" t="s">
        <v>9882</v>
      </c>
      <c r="D126" s="26" t="s">
        <v>547</v>
      </c>
      <c r="E126" s="61" t="s">
        <v>17226</v>
      </c>
      <c r="F126" s="62" t="s">
        <v>19360</v>
      </c>
      <c r="G126">
        <f>VLOOKUP(N126,Estrv!B:AS,39,FALSE)</f>
        <v>0.25</v>
      </c>
      <c r="H126">
        <f>VLOOKUP(N126,Estrv!B:AS,40,FALSE)</f>
        <v>0.5</v>
      </c>
      <c r="I126">
        <f>VLOOKUP(N126,Estrv!B:AS,41,FALSE)</f>
        <v>0.75</v>
      </c>
      <c r="J126">
        <f>VLOOKUP(N126,Estrv!B:AS,42,FALSE)</f>
        <v>1</v>
      </c>
      <c r="K126" s="66">
        <v>0.34</v>
      </c>
      <c r="N126" t="str">
        <f t="shared" si="1"/>
        <v>02CD02E188</v>
      </c>
    </row>
    <row r="127" spans="1:14">
      <c r="A127" s="26" t="s">
        <v>810</v>
      </c>
      <c r="B127" s="26" t="s">
        <v>17295</v>
      </c>
      <c r="C127" s="26" t="s">
        <v>10556</v>
      </c>
      <c r="D127" s="26" t="s">
        <v>547</v>
      </c>
      <c r="E127" s="61" t="s">
        <v>17226</v>
      </c>
      <c r="F127" s="62" t="s">
        <v>19361</v>
      </c>
      <c r="G127">
        <f>VLOOKUP(N127,Estrv!B:AS,39,FALSE)</f>
        <v>0.25</v>
      </c>
      <c r="H127">
        <f>VLOOKUP(N127,Estrv!B:AS,40,FALSE)</f>
        <v>0.5</v>
      </c>
      <c r="I127">
        <f>VLOOKUP(N127,Estrv!B:AS,41,FALSE)</f>
        <v>0.75</v>
      </c>
      <c r="J127">
        <f>VLOOKUP(N127,Estrv!B:AS,42,FALSE)</f>
        <v>1</v>
      </c>
      <c r="K127" s="66">
        <v>0.33</v>
      </c>
      <c r="N127" t="str">
        <f t="shared" si="1"/>
        <v>02CD02E188</v>
      </c>
    </row>
    <row r="128" spans="1:14">
      <c r="A128" s="26" t="s">
        <v>810</v>
      </c>
      <c r="B128" s="26" t="s">
        <v>17296</v>
      </c>
      <c r="C128" s="26" t="s">
        <v>11230</v>
      </c>
      <c r="D128" s="26" t="s">
        <v>547</v>
      </c>
      <c r="E128" s="61" t="s">
        <v>17226</v>
      </c>
      <c r="F128" s="62" t="s">
        <v>19362</v>
      </c>
      <c r="G128">
        <f>VLOOKUP(N128,Estrv!B:AS,39,FALSE)</f>
        <v>0.25</v>
      </c>
      <c r="H128">
        <f>VLOOKUP(N128,Estrv!B:AS,40,FALSE)</f>
        <v>0.5</v>
      </c>
      <c r="I128">
        <f>VLOOKUP(N128,Estrv!B:AS,41,FALSE)</f>
        <v>0.75</v>
      </c>
      <c r="J128">
        <f>VLOOKUP(N128,Estrv!B:AS,42,FALSE)</f>
        <v>1</v>
      </c>
      <c r="K128" s="66">
        <v>0.33</v>
      </c>
      <c r="N128" t="str">
        <f t="shared" si="1"/>
        <v>02CD02E188</v>
      </c>
    </row>
    <row r="129" spans="1:14">
      <c r="A129" s="26" t="s">
        <v>810</v>
      </c>
      <c r="B129" s="26" t="s">
        <v>17297</v>
      </c>
      <c r="C129" s="26" t="s">
        <v>9883</v>
      </c>
      <c r="D129" s="26" t="s">
        <v>618</v>
      </c>
      <c r="E129" s="61" t="s">
        <v>17245</v>
      </c>
      <c r="F129" s="62" t="s">
        <v>19363</v>
      </c>
      <c r="G129">
        <f>VLOOKUP(N129,Estrv!B:AS,39,FALSE)</f>
        <v>0</v>
      </c>
      <c r="H129">
        <f>VLOOKUP(N129,Estrv!B:AS,40,FALSE)</f>
        <v>0.3</v>
      </c>
      <c r="I129">
        <f>VLOOKUP(N129,Estrv!B:AS,41,FALSE)</f>
        <v>0.6</v>
      </c>
      <c r="J129">
        <f>VLOOKUP(N129,Estrv!B:AS,42,FALSE)</f>
        <v>1</v>
      </c>
      <c r="K129" s="66">
        <v>1</v>
      </c>
      <c r="N129" t="str">
        <f t="shared" si="1"/>
        <v>02CD02E198</v>
      </c>
    </row>
    <row r="130" spans="1:14">
      <c r="A130" s="26" t="s">
        <v>810</v>
      </c>
      <c r="B130" s="26" t="s">
        <v>17298</v>
      </c>
      <c r="C130" s="26" t="s">
        <v>9884</v>
      </c>
      <c r="D130" s="26" t="s">
        <v>636</v>
      </c>
      <c r="E130" s="61" t="s">
        <v>17248</v>
      </c>
      <c r="F130" s="62" t="s">
        <v>19364</v>
      </c>
      <c r="G130">
        <f>VLOOKUP(N130,Estrv!B:AS,39,FALSE)</f>
        <v>0.2</v>
      </c>
      <c r="H130">
        <f>VLOOKUP(N130,Estrv!B:AS,40,FALSE)</f>
        <v>0.5</v>
      </c>
      <c r="I130">
        <f>VLOOKUP(N130,Estrv!B:AS,41,FALSE)</f>
        <v>0.8</v>
      </c>
      <c r="J130">
        <f>VLOOKUP(N130,Estrv!B:AS,42,FALSE)</f>
        <v>1</v>
      </c>
      <c r="K130" s="66">
        <v>0.5</v>
      </c>
      <c r="N130" t="str">
        <f t="shared" si="1"/>
        <v>02CD02F037</v>
      </c>
    </row>
    <row r="131" spans="1:14">
      <c r="A131" s="26" t="s">
        <v>810</v>
      </c>
      <c r="B131" s="26" t="s">
        <v>17299</v>
      </c>
      <c r="C131" s="26" t="s">
        <v>10558</v>
      </c>
      <c r="D131" s="26" t="s">
        <v>636</v>
      </c>
      <c r="E131" s="61" t="s">
        <v>17248</v>
      </c>
      <c r="F131" s="62" t="s">
        <v>897</v>
      </c>
      <c r="G131">
        <f>VLOOKUP(N131,Estrv!B:AS,39,FALSE)</f>
        <v>0.2</v>
      </c>
      <c r="H131">
        <f>VLOOKUP(N131,Estrv!B:AS,40,FALSE)</f>
        <v>0.5</v>
      </c>
      <c r="I131">
        <f>VLOOKUP(N131,Estrv!B:AS,41,FALSE)</f>
        <v>0.8</v>
      </c>
      <c r="J131">
        <f>VLOOKUP(N131,Estrv!B:AS,42,FALSE)</f>
        <v>1</v>
      </c>
      <c r="K131" s="66">
        <v>0.5</v>
      </c>
      <c r="N131" t="str">
        <f t="shared" ref="N131:N194" si="2">A131&amp;D131</f>
        <v>02CD02F037</v>
      </c>
    </row>
    <row r="132" spans="1:14">
      <c r="A132" s="26" t="s">
        <v>810</v>
      </c>
      <c r="B132" s="26" t="s">
        <v>17300</v>
      </c>
      <c r="C132" s="26" t="s">
        <v>9885</v>
      </c>
      <c r="D132" s="26" t="s">
        <v>654</v>
      </c>
      <c r="E132" s="61" t="s">
        <v>17254</v>
      </c>
      <c r="F132" s="62" t="s">
        <v>19365</v>
      </c>
      <c r="G132">
        <f>VLOOKUP(N132,Estrv!B:AS,39,FALSE)</f>
        <v>0</v>
      </c>
      <c r="H132">
        <f>VLOOKUP(N132,Estrv!B:AS,40,FALSE)</f>
        <v>0.3</v>
      </c>
      <c r="I132">
        <f>VLOOKUP(N132,Estrv!B:AS,41,FALSE)</f>
        <v>0.6</v>
      </c>
      <c r="J132">
        <f>VLOOKUP(N132,Estrv!B:AS,42,FALSE)</f>
        <v>1</v>
      </c>
      <c r="K132" s="66">
        <v>0.34</v>
      </c>
      <c r="N132" t="str">
        <f t="shared" si="2"/>
        <v>02CD02K023</v>
      </c>
    </row>
    <row r="133" spans="1:14">
      <c r="A133" s="26" t="s">
        <v>810</v>
      </c>
      <c r="B133" s="26" t="s">
        <v>17301</v>
      </c>
      <c r="C133" s="26" t="s">
        <v>10559</v>
      </c>
      <c r="D133" s="26" t="s">
        <v>654</v>
      </c>
      <c r="E133" s="61" t="s">
        <v>17254</v>
      </c>
      <c r="F133" s="62" t="s">
        <v>19366</v>
      </c>
      <c r="G133">
        <f>VLOOKUP(N133,Estrv!B:AS,39,FALSE)</f>
        <v>0</v>
      </c>
      <c r="H133">
        <f>VLOOKUP(N133,Estrv!B:AS,40,FALSE)</f>
        <v>0.3</v>
      </c>
      <c r="I133">
        <f>VLOOKUP(N133,Estrv!B:AS,41,FALSE)</f>
        <v>0.6</v>
      </c>
      <c r="J133">
        <f>VLOOKUP(N133,Estrv!B:AS,42,FALSE)</f>
        <v>1</v>
      </c>
      <c r="K133" s="66">
        <v>0.33</v>
      </c>
      <c r="N133" t="str">
        <f t="shared" si="2"/>
        <v>02CD02K023</v>
      </c>
    </row>
    <row r="134" spans="1:14">
      <c r="A134" s="26" t="s">
        <v>810</v>
      </c>
      <c r="B134" s="26" t="s">
        <v>17302</v>
      </c>
      <c r="C134" s="26" t="s">
        <v>11233</v>
      </c>
      <c r="D134" s="26" t="s">
        <v>654</v>
      </c>
      <c r="E134" s="61" t="s">
        <v>17254</v>
      </c>
      <c r="F134" s="62" t="s">
        <v>19367</v>
      </c>
      <c r="G134">
        <f>VLOOKUP(N134,Estrv!B:AS,39,FALSE)</f>
        <v>0</v>
      </c>
      <c r="H134">
        <f>VLOOKUP(N134,Estrv!B:AS,40,FALSE)</f>
        <v>0.3</v>
      </c>
      <c r="I134">
        <f>VLOOKUP(N134,Estrv!B:AS,41,FALSE)</f>
        <v>0.6</v>
      </c>
      <c r="J134">
        <f>VLOOKUP(N134,Estrv!B:AS,42,FALSE)</f>
        <v>1</v>
      </c>
      <c r="K134" s="66">
        <v>0.33</v>
      </c>
      <c r="N134" t="str">
        <f t="shared" si="2"/>
        <v>02CD02K023</v>
      </c>
    </row>
    <row r="135" spans="1:14">
      <c r="A135" s="26" t="s">
        <v>810</v>
      </c>
      <c r="B135" s="26" t="s">
        <v>17303</v>
      </c>
      <c r="C135" s="26" t="s">
        <v>9886</v>
      </c>
      <c r="D135" s="26" t="s">
        <v>673</v>
      </c>
      <c r="E135" s="61" t="s">
        <v>17258</v>
      </c>
      <c r="F135" s="62" t="s">
        <v>19368</v>
      </c>
      <c r="G135">
        <f>VLOOKUP(N135,Estrv!B:AS,39,FALSE)</f>
        <v>0</v>
      </c>
      <c r="H135">
        <f>VLOOKUP(N135,Estrv!B:AS,40,FALSE)</f>
        <v>0.3</v>
      </c>
      <c r="I135">
        <f>VLOOKUP(N135,Estrv!B:AS,41,FALSE)</f>
        <v>0.6</v>
      </c>
      <c r="J135">
        <f>VLOOKUP(N135,Estrv!B:AS,42,FALSE)</f>
        <v>1</v>
      </c>
      <c r="K135" s="66">
        <v>1</v>
      </c>
      <c r="N135" t="str">
        <f t="shared" si="2"/>
        <v>02CD02K026</v>
      </c>
    </row>
    <row r="136" spans="1:14">
      <c r="A136" s="26" t="s">
        <v>810</v>
      </c>
      <c r="B136" s="26" t="s">
        <v>17304</v>
      </c>
      <c r="C136" s="26" t="s">
        <v>9887</v>
      </c>
      <c r="D136" s="26" t="s">
        <v>689</v>
      </c>
      <c r="E136" s="61" t="s">
        <v>17260</v>
      </c>
      <c r="F136" s="62" t="s">
        <v>19369</v>
      </c>
      <c r="G136">
        <f>VLOOKUP(N136,Estrv!B:AS,39,FALSE)</f>
        <v>0</v>
      </c>
      <c r="H136">
        <f>VLOOKUP(N136,Estrv!B:AS,40,FALSE)</f>
        <v>0.3</v>
      </c>
      <c r="I136">
        <f>VLOOKUP(N136,Estrv!B:AS,41,FALSE)</f>
        <v>0.6</v>
      </c>
      <c r="J136">
        <f>VLOOKUP(N136,Estrv!B:AS,42,FALSE)</f>
        <v>1</v>
      </c>
      <c r="K136" s="66">
        <v>1</v>
      </c>
      <c r="N136" t="str">
        <f t="shared" si="2"/>
        <v>02CD02K027</v>
      </c>
    </row>
    <row r="137" spans="1:14">
      <c r="A137" s="26" t="s">
        <v>810</v>
      </c>
      <c r="B137" s="26" t="s">
        <v>17305</v>
      </c>
      <c r="C137" s="26" t="s">
        <v>9888</v>
      </c>
      <c r="D137" s="26" t="s">
        <v>109</v>
      </c>
      <c r="E137" s="61" t="s">
        <v>17145</v>
      </c>
      <c r="F137" s="62" t="s">
        <v>19370</v>
      </c>
      <c r="G137">
        <f>VLOOKUP(N137,Estrv!B:AS,39,FALSE)</f>
        <v>0.25</v>
      </c>
      <c r="H137">
        <f>VLOOKUP(N137,Estrv!B:AS,40,FALSE)</f>
        <v>0.5</v>
      </c>
      <c r="I137">
        <f>VLOOKUP(N137,Estrv!B:AS,41,FALSE)</f>
        <v>0.75</v>
      </c>
      <c r="J137">
        <f>VLOOKUP(N137,Estrv!B:AS,42,FALSE)</f>
        <v>1</v>
      </c>
      <c r="K137" s="66">
        <v>1</v>
      </c>
      <c r="N137" t="str">
        <f t="shared" si="2"/>
        <v>02CD02M001</v>
      </c>
    </row>
    <row r="138" spans="1:14">
      <c r="A138" s="26" t="s">
        <v>810</v>
      </c>
      <c r="B138" s="26" t="s">
        <v>17306</v>
      </c>
      <c r="C138" s="26" t="s">
        <v>9889</v>
      </c>
      <c r="D138" s="26" t="s">
        <v>126</v>
      </c>
      <c r="E138" s="61" t="s">
        <v>17148</v>
      </c>
      <c r="F138" s="62" t="s">
        <v>948</v>
      </c>
      <c r="G138">
        <f>VLOOKUP(N138,Estrv!B:AS,39,FALSE)</f>
        <v>0</v>
      </c>
      <c r="H138">
        <f>VLOOKUP(N138,Estrv!B:AS,40,FALSE)</f>
        <v>0.3</v>
      </c>
      <c r="I138">
        <f>VLOOKUP(N138,Estrv!B:AS,41,FALSE)</f>
        <v>0.6</v>
      </c>
      <c r="J138">
        <f>VLOOKUP(N138,Estrv!B:AS,42,FALSE)</f>
        <v>1</v>
      </c>
      <c r="K138" s="66">
        <v>1</v>
      </c>
      <c r="N138" t="str">
        <f t="shared" si="2"/>
        <v>02CD02M002</v>
      </c>
    </row>
    <row r="139" spans="1:14">
      <c r="A139" s="26" t="s">
        <v>810</v>
      </c>
      <c r="B139" s="26" t="s">
        <v>17307</v>
      </c>
      <c r="C139" s="26" t="s">
        <v>9890</v>
      </c>
      <c r="D139" s="26" t="s">
        <v>141</v>
      </c>
      <c r="E139" s="61" t="s">
        <v>17150</v>
      </c>
      <c r="F139" s="62" t="s">
        <v>19371</v>
      </c>
      <c r="G139">
        <f>VLOOKUP(N139,Estrv!B:AS,39,FALSE)</f>
        <v>0.25</v>
      </c>
      <c r="H139">
        <f>VLOOKUP(N139,Estrv!B:AS,40,FALSE)</f>
        <v>0.5</v>
      </c>
      <c r="I139">
        <f>VLOOKUP(N139,Estrv!B:AS,41,FALSE)</f>
        <v>0.75</v>
      </c>
      <c r="J139">
        <f>VLOOKUP(N139,Estrv!B:AS,42,FALSE)</f>
        <v>1</v>
      </c>
      <c r="K139" s="66">
        <v>0.4</v>
      </c>
      <c r="N139" t="str">
        <f t="shared" si="2"/>
        <v>02CD02N001</v>
      </c>
    </row>
    <row r="140" spans="1:14">
      <c r="A140" s="26" t="s">
        <v>810</v>
      </c>
      <c r="B140" s="26" t="s">
        <v>17308</v>
      </c>
      <c r="C140" s="26" t="s">
        <v>10564</v>
      </c>
      <c r="D140" s="26" t="s">
        <v>141</v>
      </c>
      <c r="E140" s="61" t="s">
        <v>17150</v>
      </c>
      <c r="F140" s="62" t="s">
        <v>19372</v>
      </c>
      <c r="G140">
        <f>VLOOKUP(N140,Estrv!B:AS,39,FALSE)</f>
        <v>0.25</v>
      </c>
      <c r="H140">
        <f>VLOOKUP(N140,Estrv!B:AS,40,FALSE)</f>
        <v>0.5</v>
      </c>
      <c r="I140">
        <f>VLOOKUP(N140,Estrv!B:AS,41,FALSE)</f>
        <v>0.75</v>
      </c>
      <c r="J140">
        <f>VLOOKUP(N140,Estrv!B:AS,42,FALSE)</f>
        <v>1</v>
      </c>
      <c r="K140" s="66">
        <v>0.6</v>
      </c>
      <c r="N140" t="str">
        <f t="shared" si="2"/>
        <v>02CD02N001</v>
      </c>
    </row>
    <row r="141" spans="1:14">
      <c r="A141" s="26" t="s">
        <v>810</v>
      </c>
      <c r="B141" s="26" t="s">
        <v>17309</v>
      </c>
      <c r="C141" s="26" t="s">
        <v>9891</v>
      </c>
      <c r="D141" s="26" t="s">
        <v>737</v>
      </c>
      <c r="E141" s="61" t="s">
        <v>17268</v>
      </c>
      <c r="F141" s="62" t="s">
        <v>19373</v>
      </c>
      <c r="G141">
        <f>VLOOKUP(N141,Estrv!B:AS,39,FALSE)</f>
        <v>0</v>
      </c>
      <c r="H141">
        <f>VLOOKUP(N141,Estrv!B:AS,40,FALSE)</f>
        <v>0.25</v>
      </c>
      <c r="I141">
        <f>VLOOKUP(N141,Estrv!B:AS,41,FALSE)</f>
        <v>0.5</v>
      </c>
      <c r="J141">
        <f>VLOOKUP(N141,Estrv!B:AS,42,FALSE)</f>
        <v>1</v>
      </c>
      <c r="K141" s="66">
        <v>1</v>
      </c>
      <c r="N141" t="str">
        <f t="shared" si="2"/>
        <v>02CD02R002</v>
      </c>
    </row>
    <row r="142" spans="1:14">
      <c r="A142" s="26" t="s">
        <v>810</v>
      </c>
      <c r="B142" s="26" t="s">
        <v>17310</v>
      </c>
      <c r="C142" s="26" t="s">
        <v>9892</v>
      </c>
      <c r="D142" s="26" t="s">
        <v>753</v>
      </c>
      <c r="E142" s="61" t="s">
        <v>17270</v>
      </c>
      <c r="F142" s="62" t="s">
        <v>19374</v>
      </c>
      <c r="G142">
        <f>VLOOKUP(N142,Estrv!B:AS,39,FALSE)</f>
        <v>0.25</v>
      </c>
      <c r="H142">
        <f>VLOOKUP(N142,Estrv!B:AS,40,FALSE)</f>
        <v>0.5</v>
      </c>
      <c r="I142">
        <f>VLOOKUP(N142,Estrv!B:AS,41,FALSE)</f>
        <v>0.75</v>
      </c>
      <c r="J142">
        <f>VLOOKUP(N142,Estrv!B:AS,42,FALSE)</f>
        <v>1</v>
      </c>
      <c r="K142" s="66">
        <v>0.5</v>
      </c>
      <c r="N142" t="str">
        <f t="shared" si="2"/>
        <v>02CD02S229</v>
      </c>
    </row>
    <row r="143" spans="1:14">
      <c r="A143" s="26" t="s">
        <v>810</v>
      </c>
      <c r="B143" s="26" t="s">
        <v>17311</v>
      </c>
      <c r="C143" s="26" t="s">
        <v>10566</v>
      </c>
      <c r="D143" s="26" t="s">
        <v>753</v>
      </c>
      <c r="E143" s="61" t="s">
        <v>17270</v>
      </c>
      <c r="F143" s="62" t="s">
        <v>19375</v>
      </c>
      <c r="G143">
        <f>VLOOKUP(N143,Estrv!B:AS,39,FALSE)</f>
        <v>0.25</v>
      </c>
      <c r="H143">
        <f>VLOOKUP(N143,Estrv!B:AS,40,FALSE)</f>
        <v>0.5</v>
      </c>
      <c r="I143">
        <f>VLOOKUP(N143,Estrv!B:AS,41,FALSE)</f>
        <v>0.75</v>
      </c>
      <c r="J143">
        <f>VLOOKUP(N143,Estrv!B:AS,42,FALSE)</f>
        <v>1</v>
      </c>
      <c r="K143" s="66">
        <v>0.5</v>
      </c>
      <c r="N143" t="str">
        <f t="shared" si="2"/>
        <v>02CD02S229</v>
      </c>
    </row>
    <row r="144" spans="1:14">
      <c r="A144" s="26" t="s">
        <v>810</v>
      </c>
      <c r="B144" s="26" t="s">
        <v>17312</v>
      </c>
      <c r="C144" s="26" t="s">
        <v>9893</v>
      </c>
      <c r="D144" s="26" t="s">
        <v>772</v>
      </c>
      <c r="E144" s="61" t="s">
        <v>17274</v>
      </c>
      <c r="F144" s="62" t="s">
        <v>996</v>
      </c>
      <c r="G144">
        <f>VLOOKUP(N144,Estrv!B:AS,39,FALSE)</f>
        <v>0.25</v>
      </c>
      <c r="H144">
        <f>VLOOKUP(N144,Estrv!B:AS,40,FALSE)</f>
        <v>0.5</v>
      </c>
      <c r="I144">
        <f>VLOOKUP(N144,Estrv!B:AS,41,FALSE)</f>
        <v>0.75</v>
      </c>
      <c r="J144">
        <f>VLOOKUP(N144,Estrv!B:AS,42,FALSE)</f>
        <v>1</v>
      </c>
      <c r="K144" s="66">
        <v>1</v>
      </c>
      <c r="N144" t="str">
        <f t="shared" si="2"/>
        <v>02CD02S230</v>
      </c>
    </row>
    <row r="145" spans="1:14">
      <c r="A145" s="26" t="s">
        <v>997</v>
      </c>
      <c r="B145" s="26" t="s">
        <v>17313</v>
      </c>
      <c r="C145" s="26" t="s">
        <v>9894</v>
      </c>
      <c r="D145" s="26" t="s">
        <v>465</v>
      </c>
      <c r="E145" s="61" t="s">
        <v>17201</v>
      </c>
      <c r="F145" s="62" t="s">
        <v>19376</v>
      </c>
      <c r="G145">
        <f>VLOOKUP(N145,Estrv!B:AS,39,FALSE)</f>
        <v>0.26</v>
      </c>
      <c r="H145">
        <f>VLOOKUP(N145,Estrv!B:AS,40,FALSE)</f>
        <v>0.57999999999999996</v>
      </c>
      <c r="I145">
        <f>VLOOKUP(N145,Estrv!B:AS,41,FALSE)</f>
        <v>0.75</v>
      </c>
      <c r="J145">
        <f>VLOOKUP(N145,Estrv!B:AS,42,FALSE)</f>
        <v>1</v>
      </c>
      <c r="K145" s="66">
        <v>0.1</v>
      </c>
      <c r="N145" t="str">
        <f t="shared" si="2"/>
        <v>02CD03E185</v>
      </c>
    </row>
    <row r="146" spans="1:14">
      <c r="A146" s="26" t="s">
        <v>997</v>
      </c>
      <c r="B146" s="26" t="s">
        <v>17314</v>
      </c>
      <c r="C146" s="26" t="s">
        <v>10568</v>
      </c>
      <c r="D146" s="26" t="s">
        <v>465</v>
      </c>
      <c r="E146" s="61" t="s">
        <v>17201</v>
      </c>
      <c r="F146" s="62" t="s">
        <v>19377</v>
      </c>
      <c r="G146">
        <f>VLOOKUP(N146,Estrv!B:AS,39,FALSE)</f>
        <v>0.26</v>
      </c>
      <c r="H146">
        <f>VLOOKUP(N146,Estrv!B:AS,40,FALSE)</f>
        <v>0.57999999999999996</v>
      </c>
      <c r="I146">
        <f>VLOOKUP(N146,Estrv!B:AS,41,FALSE)</f>
        <v>0.75</v>
      </c>
      <c r="J146">
        <f>VLOOKUP(N146,Estrv!B:AS,42,FALSE)</f>
        <v>1</v>
      </c>
      <c r="K146" s="66">
        <v>0.1</v>
      </c>
      <c r="N146" t="str">
        <f t="shared" si="2"/>
        <v>02CD03E185</v>
      </c>
    </row>
    <row r="147" spans="1:14">
      <c r="A147" s="26" t="s">
        <v>997</v>
      </c>
      <c r="B147" s="26" t="s">
        <v>17315</v>
      </c>
      <c r="C147" s="26" t="s">
        <v>11242</v>
      </c>
      <c r="D147" s="26" t="s">
        <v>465</v>
      </c>
      <c r="E147" s="61" t="s">
        <v>17201</v>
      </c>
      <c r="F147" s="62" t="s">
        <v>19378</v>
      </c>
      <c r="G147">
        <f>VLOOKUP(N147,Estrv!B:AS,39,FALSE)</f>
        <v>0.26</v>
      </c>
      <c r="H147">
        <f>VLOOKUP(N147,Estrv!B:AS,40,FALSE)</f>
        <v>0.57999999999999996</v>
      </c>
      <c r="I147">
        <f>VLOOKUP(N147,Estrv!B:AS,41,FALSE)</f>
        <v>0.75</v>
      </c>
      <c r="J147">
        <f>VLOOKUP(N147,Estrv!B:AS,42,FALSE)</f>
        <v>1</v>
      </c>
      <c r="K147" s="66">
        <v>0.1</v>
      </c>
      <c r="N147" t="str">
        <f t="shared" si="2"/>
        <v>02CD03E185</v>
      </c>
    </row>
    <row r="148" spans="1:14">
      <c r="A148" s="26" t="s">
        <v>997</v>
      </c>
      <c r="B148" s="26" t="s">
        <v>17316</v>
      </c>
      <c r="C148" s="26" t="s">
        <v>11916</v>
      </c>
      <c r="D148" s="26" t="s">
        <v>465</v>
      </c>
      <c r="E148" s="61" t="s">
        <v>17201</v>
      </c>
      <c r="F148" s="62" t="s">
        <v>19379</v>
      </c>
      <c r="G148">
        <f>VLOOKUP(N148,Estrv!B:AS,39,FALSE)</f>
        <v>0.26</v>
      </c>
      <c r="H148">
        <f>VLOOKUP(N148,Estrv!B:AS,40,FALSE)</f>
        <v>0.57999999999999996</v>
      </c>
      <c r="I148">
        <f>VLOOKUP(N148,Estrv!B:AS,41,FALSE)</f>
        <v>0.75</v>
      </c>
      <c r="J148">
        <f>VLOOKUP(N148,Estrv!B:AS,42,FALSE)</f>
        <v>1</v>
      </c>
      <c r="K148" s="66">
        <v>0.3</v>
      </c>
      <c r="N148" t="str">
        <f t="shared" si="2"/>
        <v>02CD03E185</v>
      </c>
    </row>
    <row r="149" spans="1:14">
      <c r="A149" s="26" t="s">
        <v>997</v>
      </c>
      <c r="B149" s="26" t="s">
        <v>17317</v>
      </c>
      <c r="C149" s="26" t="s">
        <v>12590</v>
      </c>
      <c r="D149" s="26" t="s">
        <v>465</v>
      </c>
      <c r="E149" s="61" t="s">
        <v>17201</v>
      </c>
      <c r="F149" s="62" t="s">
        <v>19380</v>
      </c>
      <c r="G149">
        <f>VLOOKUP(N149,Estrv!B:AS,39,FALSE)</f>
        <v>0.26</v>
      </c>
      <c r="H149">
        <f>VLOOKUP(N149,Estrv!B:AS,40,FALSE)</f>
        <v>0.57999999999999996</v>
      </c>
      <c r="I149">
        <f>VLOOKUP(N149,Estrv!B:AS,41,FALSE)</f>
        <v>0.75</v>
      </c>
      <c r="J149">
        <f>VLOOKUP(N149,Estrv!B:AS,42,FALSE)</f>
        <v>1</v>
      </c>
      <c r="K149" s="66">
        <v>0.3</v>
      </c>
      <c r="N149" t="str">
        <f t="shared" si="2"/>
        <v>02CD03E185</v>
      </c>
    </row>
    <row r="150" spans="1:14">
      <c r="A150" s="26" t="s">
        <v>997</v>
      </c>
      <c r="B150" s="26" t="s">
        <v>17318</v>
      </c>
      <c r="C150" s="26" t="s">
        <v>13264</v>
      </c>
      <c r="D150" s="26" t="s">
        <v>465</v>
      </c>
      <c r="E150" s="61" t="s">
        <v>17201</v>
      </c>
      <c r="F150" s="62" t="s">
        <v>19381</v>
      </c>
      <c r="G150">
        <f>VLOOKUP(N150,Estrv!B:AS,39,FALSE)</f>
        <v>0.26</v>
      </c>
      <c r="H150">
        <f>VLOOKUP(N150,Estrv!B:AS,40,FALSE)</f>
        <v>0.57999999999999996</v>
      </c>
      <c r="I150">
        <f>VLOOKUP(N150,Estrv!B:AS,41,FALSE)</f>
        <v>0.75</v>
      </c>
      <c r="J150">
        <f>VLOOKUP(N150,Estrv!B:AS,42,FALSE)</f>
        <v>1</v>
      </c>
      <c r="K150" s="66">
        <v>0.05</v>
      </c>
      <c r="N150" t="str">
        <f t="shared" si="2"/>
        <v>02CD03E185</v>
      </c>
    </row>
    <row r="151" spans="1:14">
      <c r="A151" s="26" t="s">
        <v>997</v>
      </c>
      <c r="B151" s="26" t="s">
        <v>17319</v>
      </c>
      <c r="C151" s="26" t="s">
        <v>13938</v>
      </c>
      <c r="D151" s="26" t="s">
        <v>465</v>
      </c>
      <c r="E151" s="61" t="s">
        <v>17201</v>
      </c>
      <c r="F151" s="62" t="s">
        <v>1021</v>
      </c>
      <c r="G151">
        <f>VLOOKUP(N151,Estrv!B:AS,39,FALSE)</f>
        <v>0.26</v>
      </c>
      <c r="H151">
        <f>VLOOKUP(N151,Estrv!B:AS,40,FALSE)</f>
        <v>0.57999999999999996</v>
      </c>
      <c r="I151">
        <f>VLOOKUP(N151,Estrv!B:AS,41,FALSE)</f>
        <v>0.75</v>
      </c>
      <c r="J151">
        <f>VLOOKUP(N151,Estrv!B:AS,42,FALSE)</f>
        <v>1</v>
      </c>
      <c r="K151" s="69">
        <v>0.05</v>
      </c>
      <c r="N151" t="str">
        <f t="shared" si="2"/>
        <v>02CD03E185</v>
      </c>
    </row>
    <row r="152" spans="1:14">
      <c r="A152" s="26" t="s">
        <v>997</v>
      </c>
      <c r="B152" s="26" t="s">
        <v>17320</v>
      </c>
      <c r="C152" s="26" t="s">
        <v>9895</v>
      </c>
      <c r="D152" s="26" t="s">
        <v>494</v>
      </c>
      <c r="E152" s="61" t="s">
        <v>17210</v>
      </c>
      <c r="F152" s="62" t="s">
        <v>19382</v>
      </c>
      <c r="G152">
        <f>VLOOKUP(N152,Estrv!B:AS,39,FALSE)</f>
        <v>0.25</v>
      </c>
      <c r="H152">
        <f>VLOOKUP(N152,Estrv!B:AS,40,FALSE)</f>
        <v>0.5</v>
      </c>
      <c r="I152">
        <f>VLOOKUP(N152,Estrv!B:AS,41,FALSE)</f>
        <v>0.75</v>
      </c>
      <c r="J152">
        <f>VLOOKUP(N152,Estrv!B:AS,42,FALSE)</f>
        <v>1</v>
      </c>
      <c r="K152" s="66">
        <v>0.11</v>
      </c>
      <c r="N152" t="str">
        <f t="shared" si="2"/>
        <v>02CD03E186</v>
      </c>
    </row>
    <row r="153" spans="1:14">
      <c r="A153" s="26" t="s">
        <v>997</v>
      </c>
      <c r="B153" s="26" t="s">
        <v>17321</v>
      </c>
      <c r="C153" s="26" t="s">
        <v>10569</v>
      </c>
      <c r="D153" s="26" t="s">
        <v>494</v>
      </c>
      <c r="E153" s="61" t="s">
        <v>17210</v>
      </c>
      <c r="F153" s="62" t="s">
        <v>19383</v>
      </c>
      <c r="G153">
        <f>VLOOKUP(N153,Estrv!B:AS,39,FALSE)</f>
        <v>0.25</v>
      </c>
      <c r="H153">
        <f>VLOOKUP(N153,Estrv!B:AS,40,FALSE)</f>
        <v>0.5</v>
      </c>
      <c r="I153">
        <f>VLOOKUP(N153,Estrv!B:AS,41,FALSE)</f>
        <v>0.75</v>
      </c>
      <c r="J153">
        <f>VLOOKUP(N153,Estrv!B:AS,42,FALSE)</f>
        <v>1</v>
      </c>
      <c r="K153" s="66">
        <v>0.11</v>
      </c>
      <c r="N153" t="str">
        <f t="shared" si="2"/>
        <v>02CD03E186</v>
      </c>
    </row>
    <row r="154" spans="1:14">
      <c r="A154" s="26" t="s">
        <v>997</v>
      </c>
      <c r="B154" s="26" t="s">
        <v>17322</v>
      </c>
      <c r="C154" s="26" t="s">
        <v>11243</v>
      </c>
      <c r="D154" s="26" t="s">
        <v>494</v>
      </c>
      <c r="E154" s="61" t="s">
        <v>17210</v>
      </c>
      <c r="F154" s="62" t="s">
        <v>19384</v>
      </c>
      <c r="G154">
        <f>VLOOKUP(N154,Estrv!B:AS,39,FALSE)</f>
        <v>0.25</v>
      </c>
      <c r="H154">
        <f>VLOOKUP(N154,Estrv!B:AS,40,FALSE)</f>
        <v>0.5</v>
      </c>
      <c r="I154">
        <f>VLOOKUP(N154,Estrv!B:AS,41,FALSE)</f>
        <v>0.75</v>
      </c>
      <c r="J154">
        <f>VLOOKUP(N154,Estrv!B:AS,42,FALSE)</f>
        <v>1</v>
      </c>
      <c r="K154" s="66">
        <v>0.11</v>
      </c>
      <c r="N154" t="str">
        <f t="shared" si="2"/>
        <v>02CD03E186</v>
      </c>
    </row>
    <row r="155" spans="1:14">
      <c r="A155" s="26" t="s">
        <v>997</v>
      </c>
      <c r="B155" s="26" t="s">
        <v>17323</v>
      </c>
      <c r="C155" s="26" t="s">
        <v>11917</v>
      </c>
      <c r="D155" s="26" t="s">
        <v>494</v>
      </c>
      <c r="E155" s="61" t="s">
        <v>17210</v>
      </c>
      <c r="F155" s="62" t="s">
        <v>19385</v>
      </c>
      <c r="G155">
        <f>VLOOKUP(N155,Estrv!B:AS,39,FALSE)</f>
        <v>0.25</v>
      </c>
      <c r="H155">
        <f>VLOOKUP(N155,Estrv!B:AS,40,FALSE)</f>
        <v>0.5</v>
      </c>
      <c r="I155">
        <f>VLOOKUP(N155,Estrv!B:AS,41,FALSE)</f>
        <v>0.75</v>
      </c>
      <c r="J155">
        <f>VLOOKUP(N155,Estrv!B:AS,42,FALSE)</f>
        <v>1</v>
      </c>
      <c r="K155" s="66">
        <v>0.16</v>
      </c>
      <c r="N155" t="str">
        <f t="shared" si="2"/>
        <v>02CD03E186</v>
      </c>
    </row>
    <row r="156" spans="1:14">
      <c r="A156" s="26" t="s">
        <v>997</v>
      </c>
      <c r="B156" s="26" t="s">
        <v>17324</v>
      </c>
      <c r="C156" s="26" t="s">
        <v>12591</v>
      </c>
      <c r="D156" s="26" t="s">
        <v>494</v>
      </c>
      <c r="E156" s="61" t="s">
        <v>17210</v>
      </c>
      <c r="F156" s="62" t="s">
        <v>19386</v>
      </c>
      <c r="G156">
        <f>VLOOKUP(N156,Estrv!B:AS,39,FALSE)</f>
        <v>0.25</v>
      </c>
      <c r="H156">
        <f>VLOOKUP(N156,Estrv!B:AS,40,FALSE)</f>
        <v>0.5</v>
      </c>
      <c r="I156">
        <f>VLOOKUP(N156,Estrv!B:AS,41,FALSE)</f>
        <v>0.75</v>
      </c>
      <c r="J156">
        <f>VLOOKUP(N156,Estrv!B:AS,42,FALSE)</f>
        <v>1</v>
      </c>
      <c r="K156" s="66">
        <v>0.19</v>
      </c>
      <c r="N156" t="str">
        <f t="shared" si="2"/>
        <v>02CD03E186</v>
      </c>
    </row>
    <row r="157" spans="1:14">
      <c r="A157" s="26" t="s">
        <v>997</v>
      </c>
      <c r="B157" s="26" t="s">
        <v>17325</v>
      </c>
      <c r="C157" s="26" t="s">
        <v>13265</v>
      </c>
      <c r="D157" s="26" t="s">
        <v>494</v>
      </c>
      <c r="E157" s="61" t="s">
        <v>17210</v>
      </c>
      <c r="F157" s="62" t="s">
        <v>19387</v>
      </c>
      <c r="G157">
        <f>VLOOKUP(N157,Estrv!B:AS,39,FALSE)</f>
        <v>0.25</v>
      </c>
      <c r="H157">
        <f>VLOOKUP(N157,Estrv!B:AS,40,FALSE)</f>
        <v>0.5</v>
      </c>
      <c r="I157">
        <f>VLOOKUP(N157,Estrv!B:AS,41,FALSE)</f>
        <v>0.75</v>
      </c>
      <c r="J157">
        <f>VLOOKUP(N157,Estrv!B:AS,42,FALSE)</f>
        <v>1</v>
      </c>
      <c r="K157" s="66">
        <v>0.16</v>
      </c>
      <c r="N157" t="str">
        <f t="shared" si="2"/>
        <v>02CD03E186</v>
      </c>
    </row>
    <row r="158" spans="1:14">
      <c r="A158" s="26" t="s">
        <v>997</v>
      </c>
      <c r="B158" s="26" t="s">
        <v>17326</v>
      </c>
      <c r="C158" s="26" t="s">
        <v>13939</v>
      </c>
      <c r="D158" s="26" t="s">
        <v>494</v>
      </c>
      <c r="E158" s="61" t="s">
        <v>17210</v>
      </c>
      <c r="F158" s="62" t="s">
        <v>19388</v>
      </c>
      <c r="G158">
        <f>VLOOKUP(N158,Estrv!B:AS,39,FALSE)</f>
        <v>0.25</v>
      </c>
      <c r="H158">
        <f>VLOOKUP(N158,Estrv!B:AS,40,FALSE)</f>
        <v>0.5</v>
      </c>
      <c r="I158">
        <f>VLOOKUP(N158,Estrv!B:AS,41,FALSE)</f>
        <v>0.75</v>
      </c>
      <c r="J158">
        <f>VLOOKUP(N158,Estrv!B:AS,42,FALSE)</f>
        <v>1</v>
      </c>
      <c r="K158" s="66">
        <v>0.16</v>
      </c>
      <c r="N158" t="str">
        <f t="shared" si="2"/>
        <v>02CD03E186</v>
      </c>
    </row>
    <row r="159" spans="1:14">
      <c r="A159" s="26" t="s">
        <v>997</v>
      </c>
      <c r="B159" s="26" t="s">
        <v>17327</v>
      </c>
      <c r="C159" s="26" t="s">
        <v>9896</v>
      </c>
      <c r="D159" s="26" t="s">
        <v>515</v>
      </c>
      <c r="E159" s="61" t="s">
        <v>17217</v>
      </c>
      <c r="F159" s="62" t="s">
        <v>19389</v>
      </c>
      <c r="G159">
        <f>VLOOKUP(N159,Estrv!B:AS,39,FALSE)</f>
        <v>0.26</v>
      </c>
      <c r="H159">
        <f>VLOOKUP(N159,Estrv!B:AS,40,FALSE)</f>
        <v>0.47</v>
      </c>
      <c r="I159">
        <f>VLOOKUP(N159,Estrv!B:AS,41,FALSE)</f>
        <v>0.76</v>
      </c>
      <c r="J159">
        <f>VLOOKUP(N159,Estrv!B:AS,42,FALSE)</f>
        <v>1</v>
      </c>
      <c r="K159" s="66">
        <v>0.16</v>
      </c>
      <c r="N159" t="str">
        <f t="shared" si="2"/>
        <v>02CD03E187</v>
      </c>
    </row>
    <row r="160" spans="1:14">
      <c r="A160" s="26" t="s">
        <v>997</v>
      </c>
      <c r="B160" s="26" t="s">
        <v>17328</v>
      </c>
      <c r="C160" s="26" t="s">
        <v>10570</v>
      </c>
      <c r="D160" s="26" t="s">
        <v>515</v>
      </c>
      <c r="E160" s="61" t="s">
        <v>17217</v>
      </c>
      <c r="F160" s="62" t="s">
        <v>19390</v>
      </c>
      <c r="G160">
        <f>VLOOKUP(N160,Estrv!B:AS,39,FALSE)</f>
        <v>0.26</v>
      </c>
      <c r="H160">
        <f>VLOOKUP(N160,Estrv!B:AS,40,FALSE)</f>
        <v>0.47</v>
      </c>
      <c r="I160">
        <f>VLOOKUP(N160,Estrv!B:AS,41,FALSE)</f>
        <v>0.76</v>
      </c>
      <c r="J160">
        <f>VLOOKUP(N160,Estrv!B:AS,42,FALSE)</f>
        <v>1</v>
      </c>
      <c r="K160" s="66">
        <v>0.16</v>
      </c>
      <c r="N160" t="str">
        <f t="shared" si="2"/>
        <v>02CD03E187</v>
      </c>
    </row>
    <row r="161" spans="1:14">
      <c r="A161" s="26" t="s">
        <v>997</v>
      </c>
      <c r="B161" s="26" t="s">
        <v>17329</v>
      </c>
      <c r="C161" s="26" t="s">
        <v>11244</v>
      </c>
      <c r="D161" s="26" t="s">
        <v>515</v>
      </c>
      <c r="E161" s="61" t="s">
        <v>17217</v>
      </c>
      <c r="F161" s="62" t="s">
        <v>19391</v>
      </c>
      <c r="G161">
        <f>VLOOKUP(N161,Estrv!B:AS,39,FALSE)</f>
        <v>0.26</v>
      </c>
      <c r="H161">
        <f>VLOOKUP(N161,Estrv!B:AS,40,FALSE)</f>
        <v>0.47</v>
      </c>
      <c r="I161">
        <f>VLOOKUP(N161,Estrv!B:AS,41,FALSE)</f>
        <v>0.76</v>
      </c>
      <c r="J161">
        <f>VLOOKUP(N161,Estrv!B:AS,42,FALSE)</f>
        <v>1</v>
      </c>
      <c r="K161" s="66">
        <v>0.17</v>
      </c>
      <c r="N161" t="str">
        <f t="shared" si="2"/>
        <v>02CD03E187</v>
      </c>
    </row>
    <row r="162" spans="1:14">
      <c r="A162" s="26" t="s">
        <v>997</v>
      </c>
      <c r="B162" s="26" t="s">
        <v>17330</v>
      </c>
      <c r="C162" s="26" t="s">
        <v>11918</v>
      </c>
      <c r="D162" s="26" t="s">
        <v>515</v>
      </c>
      <c r="E162" s="61" t="s">
        <v>17217</v>
      </c>
      <c r="F162" s="62" t="s">
        <v>19392</v>
      </c>
      <c r="G162">
        <f>VLOOKUP(N162,Estrv!B:AS,39,FALSE)</f>
        <v>0.26</v>
      </c>
      <c r="H162">
        <f>VLOOKUP(N162,Estrv!B:AS,40,FALSE)</f>
        <v>0.47</v>
      </c>
      <c r="I162">
        <f>VLOOKUP(N162,Estrv!B:AS,41,FALSE)</f>
        <v>0.76</v>
      </c>
      <c r="J162">
        <f>VLOOKUP(N162,Estrv!B:AS,42,FALSE)</f>
        <v>1</v>
      </c>
      <c r="K162" s="66">
        <v>0.17</v>
      </c>
      <c r="N162" t="str">
        <f t="shared" si="2"/>
        <v>02CD03E187</v>
      </c>
    </row>
    <row r="163" spans="1:14">
      <c r="A163" s="26" t="s">
        <v>997</v>
      </c>
      <c r="B163" s="26" t="s">
        <v>17331</v>
      </c>
      <c r="C163" s="26" t="s">
        <v>12592</v>
      </c>
      <c r="D163" s="26" t="s">
        <v>515</v>
      </c>
      <c r="E163" s="61" t="s">
        <v>17217</v>
      </c>
      <c r="F163" s="62" t="s">
        <v>19393</v>
      </c>
      <c r="G163">
        <f>VLOOKUP(N163,Estrv!B:AS,39,FALSE)</f>
        <v>0.26</v>
      </c>
      <c r="H163">
        <f>VLOOKUP(N163,Estrv!B:AS,40,FALSE)</f>
        <v>0.47</v>
      </c>
      <c r="I163">
        <f>VLOOKUP(N163,Estrv!B:AS,41,FALSE)</f>
        <v>0.76</v>
      </c>
      <c r="J163">
        <f>VLOOKUP(N163,Estrv!B:AS,42,FALSE)</f>
        <v>1</v>
      </c>
      <c r="K163" s="66">
        <v>0.17</v>
      </c>
      <c r="N163" t="str">
        <f t="shared" si="2"/>
        <v>02CD03E187</v>
      </c>
    </row>
    <row r="164" spans="1:14">
      <c r="A164" s="26" t="s">
        <v>997</v>
      </c>
      <c r="B164" s="26" t="s">
        <v>17332</v>
      </c>
      <c r="C164" s="26" t="s">
        <v>13266</v>
      </c>
      <c r="D164" s="26" t="s">
        <v>515</v>
      </c>
      <c r="E164" s="61" t="s">
        <v>17217</v>
      </c>
      <c r="F164" s="62" t="s">
        <v>19394</v>
      </c>
      <c r="G164">
        <f>VLOOKUP(N164,Estrv!B:AS,39,FALSE)</f>
        <v>0.26</v>
      </c>
      <c r="H164">
        <f>VLOOKUP(N164,Estrv!B:AS,40,FALSE)</f>
        <v>0.47</v>
      </c>
      <c r="I164">
        <f>VLOOKUP(N164,Estrv!B:AS,41,FALSE)</f>
        <v>0.76</v>
      </c>
      <c r="J164">
        <f>VLOOKUP(N164,Estrv!B:AS,42,FALSE)</f>
        <v>1</v>
      </c>
      <c r="K164" s="66">
        <v>0.17</v>
      </c>
      <c r="N164" t="str">
        <f t="shared" si="2"/>
        <v>02CD03E187</v>
      </c>
    </row>
    <row r="165" spans="1:14">
      <c r="A165" s="26" t="s">
        <v>997</v>
      </c>
      <c r="B165" s="26" t="s">
        <v>17333</v>
      </c>
      <c r="C165" s="26" t="s">
        <v>9908</v>
      </c>
      <c r="D165" s="26" t="s">
        <v>547</v>
      </c>
      <c r="E165" s="61" t="s">
        <v>17226</v>
      </c>
      <c r="F165" s="62" t="s">
        <v>19395</v>
      </c>
      <c r="G165">
        <f>VLOOKUP(N165,Estrv!B:AS,39,FALSE)</f>
        <v>0.31</v>
      </c>
      <c r="H165">
        <f>VLOOKUP(N165,Estrv!B:AS,40,FALSE)</f>
        <v>0.6</v>
      </c>
      <c r="I165">
        <f>VLOOKUP(N165,Estrv!B:AS,41,FALSE)</f>
        <v>0.82</v>
      </c>
      <c r="J165">
        <f>VLOOKUP(N165,Estrv!B:AS,42,FALSE)</f>
        <v>1</v>
      </c>
      <c r="K165" s="66">
        <v>0.13</v>
      </c>
      <c r="N165" t="str">
        <f t="shared" si="2"/>
        <v>02CD03E188</v>
      </c>
    </row>
    <row r="166" spans="1:14">
      <c r="A166" s="26" t="s">
        <v>997</v>
      </c>
      <c r="B166" s="26" t="s">
        <v>17334</v>
      </c>
      <c r="C166" s="26" t="s">
        <v>10582</v>
      </c>
      <c r="D166" s="26" t="s">
        <v>547</v>
      </c>
      <c r="E166" s="61" t="s">
        <v>17226</v>
      </c>
      <c r="F166" s="62" t="s">
        <v>19396</v>
      </c>
      <c r="G166">
        <f>VLOOKUP(N166,Estrv!B:AS,39,FALSE)</f>
        <v>0.31</v>
      </c>
      <c r="H166">
        <f>VLOOKUP(N166,Estrv!B:AS,40,FALSE)</f>
        <v>0.6</v>
      </c>
      <c r="I166">
        <f>VLOOKUP(N166,Estrv!B:AS,41,FALSE)</f>
        <v>0.82</v>
      </c>
      <c r="J166">
        <f>VLOOKUP(N166,Estrv!B:AS,42,FALSE)</f>
        <v>1</v>
      </c>
      <c r="K166" s="66">
        <v>0.14000000000000001</v>
      </c>
      <c r="N166" t="str">
        <f t="shared" si="2"/>
        <v>02CD03E188</v>
      </c>
    </row>
    <row r="167" spans="1:14">
      <c r="A167" s="26" t="s">
        <v>997</v>
      </c>
      <c r="B167" s="26" t="s">
        <v>17335</v>
      </c>
      <c r="C167" s="26" t="s">
        <v>11256</v>
      </c>
      <c r="D167" s="26" t="s">
        <v>547</v>
      </c>
      <c r="E167" s="61" t="s">
        <v>17226</v>
      </c>
      <c r="F167" s="62" t="s">
        <v>19397</v>
      </c>
      <c r="G167">
        <f>VLOOKUP(N167,Estrv!B:AS,39,FALSE)</f>
        <v>0.31</v>
      </c>
      <c r="H167">
        <f>VLOOKUP(N167,Estrv!B:AS,40,FALSE)</f>
        <v>0.6</v>
      </c>
      <c r="I167">
        <f>VLOOKUP(N167,Estrv!B:AS,41,FALSE)</f>
        <v>0.82</v>
      </c>
      <c r="J167">
        <f>VLOOKUP(N167,Estrv!B:AS,42,FALSE)</f>
        <v>1</v>
      </c>
      <c r="K167" s="66">
        <v>0.14000000000000001</v>
      </c>
      <c r="N167" t="str">
        <f t="shared" si="2"/>
        <v>02CD03E188</v>
      </c>
    </row>
    <row r="168" spans="1:14">
      <c r="A168" s="26" t="s">
        <v>997</v>
      </c>
      <c r="B168" s="26" t="s">
        <v>17336</v>
      </c>
      <c r="C168" s="26" t="s">
        <v>11930</v>
      </c>
      <c r="D168" s="26" t="s">
        <v>547</v>
      </c>
      <c r="E168" s="61" t="s">
        <v>17226</v>
      </c>
      <c r="F168" s="62" t="s">
        <v>19398</v>
      </c>
      <c r="G168">
        <f>VLOOKUP(N168,Estrv!B:AS,39,FALSE)</f>
        <v>0.31</v>
      </c>
      <c r="H168">
        <f>VLOOKUP(N168,Estrv!B:AS,40,FALSE)</f>
        <v>0.6</v>
      </c>
      <c r="I168">
        <f>VLOOKUP(N168,Estrv!B:AS,41,FALSE)</f>
        <v>0.82</v>
      </c>
      <c r="J168">
        <f>VLOOKUP(N168,Estrv!B:AS,42,FALSE)</f>
        <v>1</v>
      </c>
      <c r="K168" s="66">
        <v>0.14000000000000001</v>
      </c>
      <c r="N168" t="str">
        <f t="shared" si="2"/>
        <v>02CD03E188</v>
      </c>
    </row>
    <row r="169" spans="1:14">
      <c r="A169" s="26" t="s">
        <v>997</v>
      </c>
      <c r="B169" s="26" t="s">
        <v>17337</v>
      </c>
      <c r="C169" s="26" t="s">
        <v>12604</v>
      </c>
      <c r="D169" s="26" t="s">
        <v>547</v>
      </c>
      <c r="E169" s="61" t="s">
        <v>17226</v>
      </c>
      <c r="F169" s="62" t="s">
        <v>19399</v>
      </c>
      <c r="G169">
        <f>VLOOKUP(N169,Estrv!B:AS,39,FALSE)</f>
        <v>0.31</v>
      </c>
      <c r="H169">
        <f>VLOOKUP(N169,Estrv!B:AS,40,FALSE)</f>
        <v>0.6</v>
      </c>
      <c r="I169">
        <f>VLOOKUP(N169,Estrv!B:AS,41,FALSE)</f>
        <v>0.82</v>
      </c>
      <c r="J169">
        <f>VLOOKUP(N169,Estrv!B:AS,42,FALSE)</f>
        <v>1</v>
      </c>
      <c r="K169" s="66">
        <v>0.14000000000000001</v>
      </c>
      <c r="N169" t="str">
        <f t="shared" si="2"/>
        <v>02CD03E188</v>
      </c>
    </row>
    <row r="170" spans="1:14">
      <c r="A170" s="26" t="s">
        <v>997</v>
      </c>
      <c r="B170" s="26" t="s">
        <v>17338</v>
      </c>
      <c r="C170" s="26" t="s">
        <v>13278</v>
      </c>
      <c r="D170" s="26" t="s">
        <v>547</v>
      </c>
      <c r="E170" s="61" t="s">
        <v>17226</v>
      </c>
      <c r="F170" s="62" t="s">
        <v>19400</v>
      </c>
      <c r="G170">
        <f>VLOOKUP(N170,Estrv!B:AS,39,FALSE)</f>
        <v>0.31</v>
      </c>
      <c r="H170">
        <f>VLOOKUP(N170,Estrv!B:AS,40,FALSE)</f>
        <v>0.6</v>
      </c>
      <c r="I170">
        <f>VLOOKUP(N170,Estrv!B:AS,41,FALSE)</f>
        <v>0.82</v>
      </c>
      <c r="J170">
        <f>VLOOKUP(N170,Estrv!B:AS,42,FALSE)</f>
        <v>1</v>
      </c>
      <c r="K170" s="66">
        <v>0.14000000000000001</v>
      </c>
      <c r="N170" t="str">
        <f t="shared" si="2"/>
        <v>02CD03E188</v>
      </c>
    </row>
    <row r="171" spans="1:14">
      <c r="A171" s="26" t="s">
        <v>997</v>
      </c>
      <c r="B171" s="26" t="s">
        <v>17339</v>
      </c>
      <c r="C171" s="26" t="s">
        <v>13952</v>
      </c>
      <c r="D171" s="26" t="s">
        <v>547</v>
      </c>
      <c r="E171" s="61" t="s">
        <v>17226</v>
      </c>
      <c r="F171" s="62" t="s">
        <v>19401</v>
      </c>
      <c r="G171">
        <f>VLOOKUP(N171,Estrv!B:AS,39,FALSE)</f>
        <v>0.31</v>
      </c>
      <c r="H171">
        <f>VLOOKUP(N171,Estrv!B:AS,40,FALSE)</f>
        <v>0.6</v>
      </c>
      <c r="I171">
        <f>VLOOKUP(N171,Estrv!B:AS,41,FALSE)</f>
        <v>0.82</v>
      </c>
      <c r="J171">
        <f>VLOOKUP(N171,Estrv!B:AS,42,FALSE)</f>
        <v>1</v>
      </c>
      <c r="K171" s="66">
        <v>0.17</v>
      </c>
      <c r="N171" t="str">
        <f t="shared" si="2"/>
        <v>02CD03E188</v>
      </c>
    </row>
    <row r="172" spans="1:14">
      <c r="A172" s="26" t="s">
        <v>997</v>
      </c>
      <c r="B172" s="26" t="s">
        <v>17340</v>
      </c>
      <c r="C172" s="26" t="s">
        <v>9898</v>
      </c>
      <c r="D172" s="26" t="s">
        <v>575</v>
      </c>
      <c r="E172" s="61" t="s">
        <v>17237</v>
      </c>
      <c r="F172" s="62" t="s">
        <v>19402</v>
      </c>
      <c r="G172">
        <f>VLOOKUP(N172,Estrv!B:AS,39,FALSE)</f>
        <v>0.26</v>
      </c>
      <c r="H172">
        <f>VLOOKUP(N172,Estrv!B:AS,40,FALSE)</f>
        <v>0.54</v>
      </c>
      <c r="I172">
        <f>VLOOKUP(N172,Estrv!B:AS,41,FALSE)</f>
        <v>0.82</v>
      </c>
      <c r="J172">
        <f>VLOOKUP(N172,Estrv!B:AS,42,FALSE)</f>
        <v>1</v>
      </c>
      <c r="K172" s="66">
        <v>0.34</v>
      </c>
      <c r="N172" t="str">
        <f t="shared" si="2"/>
        <v>02CD03E189</v>
      </c>
    </row>
    <row r="173" spans="1:14">
      <c r="A173" s="26" t="s">
        <v>997</v>
      </c>
      <c r="B173" s="26" t="s">
        <v>17341</v>
      </c>
      <c r="C173" s="26" t="s">
        <v>10572</v>
      </c>
      <c r="D173" s="26" t="s">
        <v>575</v>
      </c>
      <c r="E173" s="61" t="s">
        <v>17237</v>
      </c>
      <c r="F173" s="62" t="s">
        <v>19403</v>
      </c>
      <c r="G173">
        <f>VLOOKUP(N173,Estrv!B:AS,39,FALSE)</f>
        <v>0.26</v>
      </c>
      <c r="H173">
        <f>VLOOKUP(N173,Estrv!B:AS,40,FALSE)</f>
        <v>0.54</v>
      </c>
      <c r="I173">
        <f>VLOOKUP(N173,Estrv!B:AS,41,FALSE)</f>
        <v>0.82</v>
      </c>
      <c r="J173">
        <f>VLOOKUP(N173,Estrv!B:AS,42,FALSE)</f>
        <v>1</v>
      </c>
      <c r="K173" s="66">
        <v>0.3</v>
      </c>
      <c r="N173" t="str">
        <f t="shared" si="2"/>
        <v>02CD03E189</v>
      </c>
    </row>
    <row r="174" spans="1:14">
      <c r="A174" s="26" t="s">
        <v>997</v>
      </c>
      <c r="B174" s="26" t="s">
        <v>17342</v>
      </c>
      <c r="C174" s="26" t="s">
        <v>11246</v>
      </c>
      <c r="D174" s="26" t="s">
        <v>575</v>
      </c>
      <c r="E174" s="61" t="s">
        <v>17237</v>
      </c>
      <c r="F174" s="62" t="s">
        <v>19404</v>
      </c>
      <c r="G174">
        <f>VLOOKUP(N174,Estrv!B:AS,39,FALSE)</f>
        <v>0.26</v>
      </c>
      <c r="H174">
        <f>VLOOKUP(N174,Estrv!B:AS,40,FALSE)</f>
        <v>0.54</v>
      </c>
      <c r="I174">
        <f>VLOOKUP(N174,Estrv!B:AS,41,FALSE)</f>
        <v>0.82</v>
      </c>
      <c r="J174">
        <f>VLOOKUP(N174,Estrv!B:AS,42,FALSE)</f>
        <v>1</v>
      </c>
      <c r="K174" s="66">
        <v>0.31</v>
      </c>
      <c r="N174" t="str">
        <f t="shared" si="2"/>
        <v>02CD03E189</v>
      </c>
    </row>
    <row r="175" spans="1:14">
      <c r="A175" s="26" t="s">
        <v>997</v>
      </c>
      <c r="B175" s="26" t="s">
        <v>17343</v>
      </c>
      <c r="C175" s="26" t="s">
        <v>11920</v>
      </c>
      <c r="D175" s="26" t="s">
        <v>575</v>
      </c>
      <c r="E175" s="61" t="s">
        <v>17237</v>
      </c>
      <c r="F175" s="62" t="s">
        <v>19405</v>
      </c>
      <c r="G175">
        <f>VLOOKUP(N175,Estrv!B:AS,39,FALSE)</f>
        <v>0.26</v>
      </c>
      <c r="H175">
        <f>VLOOKUP(N175,Estrv!B:AS,40,FALSE)</f>
        <v>0.54</v>
      </c>
      <c r="I175">
        <f>VLOOKUP(N175,Estrv!B:AS,41,FALSE)</f>
        <v>0.82</v>
      </c>
      <c r="J175">
        <f>VLOOKUP(N175,Estrv!B:AS,42,FALSE)</f>
        <v>1</v>
      </c>
      <c r="K175" s="66">
        <v>0.05</v>
      </c>
      <c r="N175" t="str">
        <f t="shared" si="2"/>
        <v>02CD03E189</v>
      </c>
    </row>
    <row r="176" spans="1:14">
      <c r="A176" s="26" t="s">
        <v>997</v>
      </c>
      <c r="B176" s="26" t="s">
        <v>17344</v>
      </c>
      <c r="C176" s="26" t="s">
        <v>9897</v>
      </c>
      <c r="D176" s="26" t="s">
        <v>600</v>
      </c>
      <c r="E176" s="61" t="s">
        <v>17243</v>
      </c>
      <c r="F176" s="62" t="s">
        <v>19406</v>
      </c>
      <c r="G176">
        <f>VLOOKUP(N176,Estrv!B:AS,39,FALSE)</f>
        <v>0.1</v>
      </c>
      <c r="H176">
        <f>VLOOKUP(N176,Estrv!B:AS,40,FALSE)</f>
        <v>0.3</v>
      </c>
      <c r="I176">
        <f>VLOOKUP(N176,Estrv!B:AS,41,FALSE)</f>
        <v>0.7</v>
      </c>
      <c r="J176">
        <f>VLOOKUP(N176,Estrv!B:AS,42,FALSE)</f>
        <v>1</v>
      </c>
      <c r="K176" s="66">
        <v>0.5</v>
      </c>
      <c r="N176" t="str">
        <f t="shared" si="2"/>
        <v>02CD03E190</v>
      </c>
    </row>
    <row r="177" spans="1:14">
      <c r="A177" s="26" t="s">
        <v>997</v>
      </c>
      <c r="B177" s="26" t="s">
        <v>17345</v>
      </c>
      <c r="C177" s="26" t="s">
        <v>10571</v>
      </c>
      <c r="D177" s="26" t="s">
        <v>600</v>
      </c>
      <c r="E177" s="61" t="s">
        <v>17243</v>
      </c>
      <c r="F177" s="62" t="s">
        <v>1080</v>
      </c>
      <c r="G177">
        <f>VLOOKUP(N177,Estrv!B:AS,39,FALSE)</f>
        <v>0.1</v>
      </c>
      <c r="H177">
        <f>VLOOKUP(N177,Estrv!B:AS,40,FALSE)</f>
        <v>0.3</v>
      </c>
      <c r="I177">
        <f>VLOOKUP(N177,Estrv!B:AS,41,FALSE)</f>
        <v>0.7</v>
      </c>
      <c r="J177">
        <f>VLOOKUP(N177,Estrv!B:AS,42,FALSE)</f>
        <v>1</v>
      </c>
      <c r="K177" s="66">
        <v>0.5</v>
      </c>
      <c r="N177" t="str">
        <f t="shared" si="2"/>
        <v>02CD03E190</v>
      </c>
    </row>
    <row r="178" spans="1:14">
      <c r="A178" s="26" t="s">
        <v>997</v>
      </c>
      <c r="B178" s="26" t="s">
        <v>17346</v>
      </c>
      <c r="C178" s="26" t="s">
        <v>9899</v>
      </c>
      <c r="D178" s="26" t="s">
        <v>618</v>
      </c>
      <c r="E178" s="61" t="s">
        <v>17245</v>
      </c>
      <c r="F178" s="62" t="s">
        <v>19407</v>
      </c>
      <c r="G178">
        <f>VLOOKUP(N178,Estrv!B:AS,39,FALSE)</f>
        <v>0.25</v>
      </c>
      <c r="H178">
        <f>VLOOKUP(N178,Estrv!B:AS,40,FALSE)</f>
        <v>0.5</v>
      </c>
      <c r="I178">
        <f>VLOOKUP(N178,Estrv!B:AS,41,FALSE)</f>
        <v>0.75</v>
      </c>
      <c r="J178">
        <f>VLOOKUP(N178,Estrv!B:AS,42,FALSE)</f>
        <v>1</v>
      </c>
      <c r="K178" s="66">
        <v>0.25</v>
      </c>
      <c r="N178" t="str">
        <f t="shared" si="2"/>
        <v>02CD03E198</v>
      </c>
    </row>
    <row r="179" spans="1:14">
      <c r="A179" s="26" t="s">
        <v>997</v>
      </c>
      <c r="B179" s="26" t="s">
        <v>17347</v>
      </c>
      <c r="C179" s="26" t="s">
        <v>10573</v>
      </c>
      <c r="D179" s="26" t="s">
        <v>618</v>
      </c>
      <c r="E179" s="61" t="s">
        <v>17245</v>
      </c>
      <c r="F179" s="62" t="s">
        <v>19408</v>
      </c>
      <c r="G179">
        <f>VLOOKUP(N179,Estrv!B:AS,39,FALSE)</f>
        <v>0.25</v>
      </c>
      <c r="H179">
        <f>VLOOKUP(N179,Estrv!B:AS,40,FALSE)</f>
        <v>0.5</v>
      </c>
      <c r="I179">
        <f>VLOOKUP(N179,Estrv!B:AS,41,FALSE)</f>
        <v>0.75</v>
      </c>
      <c r="J179">
        <f>VLOOKUP(N179,Estrv!B:AS,42,FALSE)</f>
        <v>1</v>
      </c>
      <c r="K179" s="66">
        <v>0.25</v>
      </c>
      <c r="N179" t="str">
        <f t="shared" si="2"/>
        <v>02CD03E198</v>
      </c>
    </row>
    <row r="180" spans="1:14">
      <c r="A180" s="26" t="s">
        <v>997</v>
      </c>
      <c r="B180" s="26" t="s">
        <v>17348</v>
      </c>
      <c r="C180" s="26" t="s">
        <v>11247</v>
      </c>
      <c r="D180" s="26" t="s">
        <v>618</v>
      </c>
      <c r="E180" s="61" t="s">
        <v>17245</v>
      </c>
      <c r="F180" s="62" t="s">
        <v>1102</v>
      </c>
      <c r="G180">
        <f>VLOOKUP(N180,Estrv!B:AS,39,FALSE)</f>
        <v>0.25</v>
      </c>
      <c r="H180">
        <f>VLOOKUP(N180,Estrv!B:AS,40,FALSE)</f>
        <v>0.5</v>
      </c>
      <c r="I180">
        <f>VLOOKUP(N180,Estrv!B:AS,41,FALSE)</f>
        <v>0.75</v>
      </c>
      <c r="J180">
        <f>VLOOKUP(N180,Estrv!B:AS,42,FALSE)</f>
        <v>1</v>
      </c>
      <c r="K180" s="66">
        <v>0.5</v>
      </c>
      <c r="N180" t="str">
        <f t="shared" si="2"/>
        <v>02CD03E198</v>
      </c>
    </row>
    <row r="181" spans="1:14">
      <c r="A181" s="26" t="s">
        <v>997</v>
      </c>
      <c r="B181" s="26" t="s">
        <v>17349</v>
      </c>
      <c r="C181" s="26" t="s">
        <v>9900</v>
      </c>
      <c r="D181" s="26" t="s">
        <v>636</v>
      </c>
      <c r="E181" s="61" t="s">
        <v>17248</v>
      </c>
      <c r="F181" s="62" t="s">
        <v>19409</v>
      </c>
      <c r="G181">
        <f>VLOOKUP(N181,Estrv!B:AS,39,FALSE)</f>
        <v>0.32</v>
      </c>
      <c r="H181">
        <f>VLOOKUP(N181,Estrv!B:AS,40,FALSE)</f>
        <v>0.55000000000000004</v>
      </c>
      <c r="I181">
        <f>VLOOKUP(N181,Estrv!B:AS,41,FALSE)</f>
        <v>0.8</v>
      </c>
      <c r="J181">
        <f>VLOOKUP(N181,Estrv!B:AS,42,FALSE)</f>
        <v>1</v>
      </c>
      <c r="K181" s="66">
        <v>0.1</v>
      </c>
      <c r="N181" t="str">
        <f t="shared" si="2"/>
        <v>02CD03F037</v>
      </c>
    </row>
    <row r="182" spans="1:14">
      <c r="A182" s="26" t="s">
        <v>997</v>
      </c>
      <c r="B182" s="26" t="s">
        <v>17350</v>
      </c>
      <c r="C182" s="26" t="s">
        <v>10574</v>
      </c>
      <c r="D182" s="26" t="s">
        <v>636</v>
      </c>
      <c r="E182" s="61" t="s">
        <v>17248</v>
      </c>
      <c r="F182" s="62" t="s">
        <v>19410</v>
      </c>
      <c r="G182">
        <f>VLOOKUP(N182,Estrv!B:AS,39,FALSE)</f>
        <v>0.32</v>
      </c>
      <c r="H182">
        <f>VLOOKUP(N182,Estrv!B:AS,40,FALSE)</f>
        <v>0.55000000000000004</v>
      </c>
      <c r="I182">
        <f>VLOOKUP(N182,Estrv!B:AS,41,FALSE)</f>
        <v>0.8</v>
      </c>
      <c r="J182">
        <f>VLOOKUP(N182,Estrv!B:AS,42,FALSE)</f>
        <v>1</v>
      </c>
      <c r="K182" s="66">
        <v>0.1</v>
      </c>
      <c r="N182" t="str">
        <f t="shared" si="2"/>
        <v>02CD03F037</v>
      </c>
    </row>
    <row r="183" spans="1:14">
      <c r="A183" s="26" t="s">
        <v>997</v>
      </c>
      <c r="B183" s="26" t="s">
        <v>17351</v>
      </c>
      <c r="C183" s="26" t="s">
        <v>11248</v>
      </c>
      <c r="D183" s="26" t="s">
        <v>636</v>
      </c>
      <c r="E183" s="61" t="s">
        <v>17248</v>
      </c>
      <c r="F183" s="62" t="s">
        <v>19411</v>
      </c>
      <c r="G183">
        <f>VLOOKUP(N183,Estrv!B:AS,39,FALSE)</f>
        <v>0.32</v>
      </c>
      <c r="H183">
        <f>VLOOKUP(N183,Estrv!B:AS,40,FALSE)</f>
        <v>0.55000000000000004</v>
      </c>
      <c r="I183">
        <f>VLOOKUP(N183,Estrv!B:AS,41,FALSE)</f>
        <v>0.8</v>
      </c>
      <c r="J183">
        <f>VLOOKUP(N183,Estrv!B:AS,42,FALSE)</f>
        <v>1</v>
      </c>
      <c r="K183" s="66">
        <v>0.4</v>
      </c>
      <c r="N183" t="str">
        <f t="shared" si="2"/>
        <v>02CD03F037</v>
      </c>
    </row>
    <row r="184" spans="1:14">
      <c r="A184" s="26" t="s">
        <v>997</v>
      </c>
      <c r="B184" s="26" t="s">
        <v>17352</v>
      </c>
      <c r="C184" s="26" t="s">
        <v>11922</v>
      </c>
      <c r="D184" s="26" t="s">
        <v>636</v>
      </c>
      <c r="E184" s="61" t="s">
        <v>17248</v>
      </c>
      <c r="F184" s="62" t="s">
        <v>19412</v>
      </c>
      <c r="G184">
        <f>VLOOKUP(N184,Estrv!B:AS,39,FALSE)</f>
        <v>0.32</v>
      </c>
      <c r="H184">
        <f>VLOOKUP(N184,Estrv!B:AS,40,FALSE)</f>
        <v>0.55000000000000004</v>
      </c>
      <c r="I184">
        <f>VLOOKUP(N184,Estrv!B:AS,41,FALSE)</f>
        <v>0.8</v>
      </c>
      <c r="J184">
        <f>VLOOKUP(N184,Estrv!B:AS,42,FALSE)</f>
        <v>1</v>
      </c>
      <c r="K184" s="66">
        <v>0.4</v>
      </c>
      <c r="N184" t="str">
        <f t="shared" si="2"/>
        <v>02CD03F037</v>
      </c>
    </row>
    <row r="185" spans="1:14">
      <c r="A185" s="26" t="s">
        <v>997</v>
      </c>
      <c r="B185" s="26" t="s">
        <v>17353</v>
      </c>
      <c r="C185" s="26" t="s">
        <v>9901</v>
      </c>
      <c r="D185" s="26" t="s">
        <v>654</v>
      </c>
      <c r="E185" s="61" t="s">
        <v>17254</v>
      </c>
      <c r="F185" s="62" t="s">
        <v>19413</v>
      </c>
      <c r="G185">
        <f>VLOOKUP(N185,Estrv!B:AS,39,FALSE)</f>
        <v>0.1</v>
      </c>
      <c r="H185">
        <f>VLOOKUP(N185,Estrv!B:AS,40,FALSE)</f>
        <v>0.25</v>
      </c>
      <c r="I185">
        <f>VLOOKUP(N185,Estrv!B:AS,41,FALSE)</f>
        <v>0.7</v>
      </c>
      <c r="J185">
        <f>VLOOKUP(N185,Estrv!B:AS,42,FALSE)</f>
        <v>1</v>
      </c>
      <c r="K185" s="66">
        <v>0.7</v>
      </c>
      <c r="N185" t="str">
        <f t="shared" si="2"/>
        <v>02CD03K023</v>
      </c>
    </row>
    <row r="186" spans="1:14">
      <c r="A186" s="26" t="s">
        <v>997</v>
      </c>
      <c r="B186" s="26" t="s">
        <v>17354</v>
      </c>
      <c r="C186" s="26" t="s">
        <v>10575</v>
      </c>
      <c r="D186" s="26" t="s">
        <v>654</v>
      </c>
      <c r="E186" s="61" t="s">
        <v>17254</v>
      </c>
      <c r="F186" s="62" t="s">
        <v>19414</v>
      </c>
      <c r="G186">
        <f>VLOOKUP(N186,Estrv!B:AS,39,FALSE)</f>
        <v>0.1</v>
      </c>
      <c r="H186">
        <f>VLOOKUP(N186,Estrv!B:AS,40,FALSE)</f>
        <v>0.25</v>
      </c>
      <c r="I186">
        <f>VLOOKUP(N186,Estrv!B:AS,41,FALSE)</f>
        <v>0.7</v>
      </c>
      <c r="J186">
        <f>VLOOKUP(N186,Estrv!B:AS,42,FALSE)</f>
        <v>1</v>
      </c>
      <c r="K186" s="66">
        <v>0.3</v>
      </c>
      <c r="N186" t="str">
        <f t="shared" si="2"/>
        <v>02CD03K023</v>
      </c>
    </row>
    <row r="187" spans="1:14">
      <c r="A187" s="26" t="s">
        <v>997</v>
      </c>
      <c r="B187" s="26" t="s">
        <v>17355</v>
      </c>
      <c r="C187" s="26" t="s">
        <v>9902</v>
      </c>
      <c r="D187" s="26" t="s">
        <v>673</v>
      </c>
      <c r="E187" s="61" t="s">
        <v>17258</v>
      </c>
      <c r="F187" s="62" t="s">
        <v>1137</v>
      </c>
      <c r="G187">
        <f>VLOOKUP(N187,Estrv!B:AS,39,FALSE)</f>
        <v>0.19800000000000001</v>
      </c>
      <c r="H187">
        <f>VLOOKUP(N187,Estrv!B:AS,40,FALSE)</f>
        <v>0.47</v>
      </c>
      <c r="I187">
        <f>VLOOKUP(N187,Estrv!B:AS,41,FALSE)</f>
        <v>0.79200000000000004</v>
      </c>
      <c r="J187">
        <f>VLOOKUP(N187,Estrv!B:AS,42,FALSE)</f>
        <v>1</v>
      </c>
      <c r="K187" s="66">
        <v>1</v>
      </c>
      <c r="N187" t="str">
        <f t="shared" si="2"/>
        <v>02CD03K026</v>
      </c>
    </row>
    <row r="188" spans="1:14">
      <c r="A188" s="26" t="s">
        <v>997</v>
      </c>
      <c r="B188" s="26" t="s">
        <v>17356</v>
      </c>
      <c r="C188" s="26" t="s">
        <v>9903</v>
      </c>
      <c r="D188" s="26" t="s">
        <v>689</v>
      </c>
      <c r="E188" s="61" t="s">
        <v>17260</v>
      </c>
      <c r="F188" s="62" t="s">
        <v>1146</v>
      </c>
      <c r="G188">
        <f>VLOOKUP(N188,Estrv!B:AS,39,FALSE)</f>
        <v>0.19800000000000001</v>
      </c>
      <c r="H188">
        <f>VLOOKUP(N188,Estrv!B:AS,40,FALSE)</f>
        <v>0.47</v>
      </c>
      <c r="I188">
        <f>VLOOKUP(N188,Estrv!B:AS,41,FALSE)</f>
        <v>0.79200000000000004</v>
      </c>
      <c r="J188">
        <f>VLOOKUP(N188,Estrv!B:AS,42,FALSE)</f>
        <v>1</v>
      </c>
      <c r="K188" s="66">
        <v>1</v>
      </c>
      <c r="N188" t="str">
        <f t="shared" si="2"/>
        <v>02CD03K027</v>
      </c>
    </row>
    <row r="189" spans="1:14">
      <c r="A189" s="26" t="s">
        <v>997</v>
      </c>
      <c r="B189" s="26" t="s">
        <v>17357</v>
      </c>
      <c r="C189" s="26" t="s">
        <v>9909</v>
      </c>
      <c r="D189" s="26" t="s">
        <v>109</v>
      </c>
      <c r="E189" s="61" t="s">
        <v>17145</v>
      </c>
      <c r="F189" s="62" t="s">
        <v>19415</v>
      </c>
      <c r="G189">
        <f>VLOOKUP(N189,Estrv!B:AS,39,FALSE)</f>
        <v>0.25</v>
      </c>
      <c r="H189">
        <f>VLOOKUP(N189,Estrv!B:AS,40,FALSE)</f>
        <v>0.5</v>
      </c>
      <c r="I189">
        <f>VLOOKUP(N189,Estrv!B:AS,41,FALSE)</f>
        <v>0.75</v>
      </c>
      <c r="J189">
        <f>VLOOKUP(N189,Estrv!B:AS,42,FALSE)</f>
        <v>1</v>
      </c>
      <c r="K189" s="66">
        <v>1</v>
      </c>
      <c r="N189" t="str">
        <f t="shared" si="2"/>
        <v>02CD03M001</v>
      </c>
    </row>
    <row r="190" spans="1:14">
      <c r="A190" s="26" t="s">
        <v>997</v>
      </c>
      <c r="B190" s="26" t="s">
        <v>17358</v>
      </c>
      <c r="C190" s="26" t="s">
        <v>9910</v>
      </c>
      <c r="D190" s="26" t="s">
        <v>126</v>
      </c>
      <c r="E190" s="61" t="s">
        <v>17148</v>
      </c>
      <c r="F190" s="62" t="s">
        <v>948</v>
      </c>
      <c r="G190">
        <f>VLOOKUP(N190,Estrv!B:AS,39,FALSE)</f>
        <v>0</v>
      </c>
      <c r="H190">
        <f>VLOOKUP(N190,Estrv!B:AS,40,FALSE)</f>
        <v>0.1</v>
      </c>
      <c r="I190">
        <f>VLOOKUP(N190,Estrv!B:AS,41,FALSE)</f>
        <v>0.6</v>
      </c>
      <c r="J190">
        <f>VLOOKUP(N190,Estrv!B:AS,42,FALSE)</f>
        <v>1</v>
      </c>
      <c r="K190" s="66">
        <v>1</v>
      </c>
      <c r="N190" t="str">
        <f t="shared" si="2"/>
        <v>02CD03M002</v>
      </c>
    </row>
    <row r="191" spans="1:14">
      <c r="A191" s="26" t="s">
        <v>997</v>
      </c>
      <c r="B191" s="26" t="s">
        <v>17359</v>
      </c>
      <c r="C191" s="26" t="s">
        <v>9904</v>
      </c>
      <c r="D191" s="26" t="s">
        <v>141</v>
      </c>
      <c r="E191" s="61" t="s">
        <v>17150</v>
      </c>
      <c r="F191" s="62" t="s">
        <v>19416</v>
      </c>
      <c r="G191">
        <f>VLOOKUP(N191,Estrv!B:AS,39,FALSE)</f>
        <v>0.2</v>
      </c>
      <c r="H191">
        <f>VLOOKUP(N191,Estrv!B:AS,40,FALSE)</f>
        <v>0.45</v>
      </c>
      <c r="I191">
        <f>VLOOKUP(N191,Estrv!B:AS,41,FALSE)</f>
        <v>0.72</v>
      </c>
      <c r="J191">
        <f>VLOOKUP(N191,Estrv!B:AS,42,FALSE)</f>
        <v>1</v>
      </c>
      <c r="K191" s="66">
        <v>0.5</v>
      </c>
      <c r="N191" t="str">
        <f t="shared" si="2"/>
        <v>02CD03N001</v>
      </c>
    </row>
    <row r="192" spans="1:14">
      <c r="A192" s="26" t="s">
        <v>997</v>
      </c>
      <c r="B192" s="26" t="s">
        <v>17360</v>
      </c>
      <c r="C192" s="26" t="s">
        <v>10578</v>
      </c>
      <c r="D192" s="26" t="s">
        <v>141</v>
      </c>
      <c r="E192" s="61" t="s">
        <v>17150</v>
      </c>
      <c r="F192" s="62" t="s">
        <v>19417</v>
      </c>
      <c r="G192">
        <f>VLOOKUP(N192,Estrv!B:AS,39,FALSE)</f>
        <v>0.2</v>
      </c>
      <c r="H192">
        <f>VLOOKUP(N192,Estrv!B:AS,40,FALSE)</f>
        <v>0.45</v>
      </c>
      <c r="I192">
        <f>VLOOKUP(N192,Estrv!B:AS,41,FALSE)</f>
        <v>0.72</v>
      </c>
      <c r="J192">
        <f>VLOOKUP(N192,Estrv!B:AS,42,FALSE)</f>
        <v>1</v>
      </c>
      <c r="K192" s="66">
        <v>0.5</v>
      </c>
      <c r="N192" t="str">
        <f t="shared" si="2"/>
        <v>02CD03N001</v>
      </c>
    </row>
    <row r="193" spans="1:14">
      <c r="A193" s="26" t="s">
        <v>997</v>
      </c>
      <c r="B193" s="26" t="s">
        <v>17361</v>
      </c>
      <c r="C193" s="26" t="s">
        <v>9905</v>
      </c>
      <c r="D193" s="26" t="s">
        <v>737</v>
      </c>
      <c r="E193" s="61" t="s">
        <v>17268</v>
      </c>
      <c r="F193" s="62" t="s">
        <v>19418</v>
      </c>
      <c r="G193">
        <f>VLOOKUP(N193,Estrv!B:AS,39,FALSE)</f>
        <v>0</v>
      </c>
      <c r="H193">
        <f>VLOOKUP(N193,Estrv!B:AS,40,FALSE)</f>
        <v>0</v>
      </c>
      <c r="I193">
        <f>VLOOKUP(N193,Estrv!B:AS,41,FALSE)</f>
        <v>0.5</v>
      </c>
      <c r="J193">
        <f>VLOOKUP(N193,Estrv!B:AS,42,FALSE)</f>
        <v>1</v>
      </c>
      <c r="K193" s="66">
        <v>1</v>
      </c>
      <c r="N193" t="str">
        <f t="shared" si="2"/>
        <v>02CD03R002</v>
      </c>
    </row>
    <row r="194" spans="1:14">
      <c r="A194" s="26" t="s">
        <v>997</v>
      </c>
      <c r="B194" s="26" t="s">
        <v>17362</v>
      </c>
      <c r="C194" s="26" t="s">
        <v>9906</v>
      </c>
      <c r="D194" s="26" t="s">
        <v>772</v>
      </c>
      <c r="E194" s="61" t="s">
        <v>17274</v>
      </c>
      <c r="F194" s="62" t="s">
        <v>19419</v>
      </c>
      <c r="G194">
        <f>VLOOKUP(N194,Estrv!B:AS,39,FALSE)</f>
        <v>0</v>
      </c>
      <c r="H194">
        <f>VLOOKUP(N194,Estrv!B:AS,40,FALSE)</f>
        <v>0.2</v>
      </c>
      <c r="I194">
        <f>VLOOKUP(N194,Estrv!B:AS,41,FALSE)</f>
        <v>0.2</v>
      </c>
      <c r="J194">
        <f>VLOOKUP(N194,Estrv!B:AS,42,FALSE)</f>
        <v>1</v>
      </c>
      <c r="K194" s="66">
        <v>0.5</v>
      </c>
      <c r="N194" t="str">
        <f t="shared" si="2"/>
        <v>02CD03S230</v>
      </c>
    </row>
    <row r="195" spans="1:14">
      <c r="A195" s="26" t="s">
        <v>997</v>
      </c>
      <c r="B195" s="26" t="s">
        <v>17363</v>
      </c>
      <c r="C195" s="26" t="s">
        <v>10580</v>
      </c>
      <c r="D195" s="26" t="s">
        <v>772</v>
      </c>
      <c r="E195" s="61" t="s">
        <v>17274</v>
      </c>
      <c r="F195" s="62" t="s">
        <v>19420</v>
      </c>
      <c r="G195">
        <f>VLOOKUP(N195,Estrv!B:AS,39,FALSE)</f>
        <v>0</v>
      </c>
      <c r="H195">
        <f>VLOOKUP(N195,Estrv!B:AS,40,FALSE)</f>
        <v>0.2</v>
      </c>
      <c r="I195">
        <f>VLOOKUP(N195,Estrv!B:AS,41,FALSE)</f>
        <v>0.2</v>
      </c>
      <c r="J195">
        <f>VLOOKUP(N195,Estrv!B:AS,42,FALSE)</f>
        <v>1</v>
      </c>
      <c r="K195" s="66">
        <v>0.5</v>
      </c>
      <c r="N195" t="str">
        <f t="shared" ref="N195:N258" si="3">A195&amp;D195</f>
        <v>02CD03S230</v>
      </c>
    </row>
    <row r="196" spans="1:14">
      <c r="A196" s="26" t="s">
        <v>997</v>
      </c>
      <c r="B196" s="26" t="s">
        <v>17364</v>
      </c>
      <c r="C196" s="26" t="s">
        <v>9911</v>
      </c>
      <c r="D196" s="26" t="s">
        <v>1233</v>
      </c>
      <c r="E196" s="61" t="s">
        <v>17365</v>
      </c>
      <c r="F196" s="62" t="s">
        <v>1248</v>
      </c>
      <c r="G196" t="str">
        <f>VLOOKUP(N196,Estrv!B:AS,39,FALSE)</f>
        <v>0</v>
      </c>
      <c r="H196" t="str">
        <f>VLOOKUP(N196,Estrv!B:AS,40,FALSE)</f>
        <v>0.25</v>
      </c>
      <c r="I196" t="str">
        <f>VLOOKUP(N196,Estrv!B:AS,41,FALSE)</f>
        <v>0.5</v>
      </c>
      <c r="J196" t="str">
        <f>VLOOKUP(N196,Estrv!B:AS,42,FALSE)</f>
        <v>1</v>
      </c>
      <c r="K196" s="66">
        <v>1</v>
      </c>
      <c r="N196" t="str">
        <f t="shared" si="3"/>
        <v>02CD03S234</v>
      </c>
    </row>
    <row r="197" spans="1:14">
      <c r="A197" s="26" t="s">
        <v>997</v>
      </c>
      <c r="B197" s="26" t="s">
        <v>17366</v>
      </c>
      <c r="C197" s="26" t="s">
        <v>9907</v>
      </c>
      <c r="D197" s="26" t="s">
        <v>1188</v>
      </c>
      <c r="E197" s="61" t="s">
        <v>17367</v>
      </c>
      <c r="F197" s="62" t="s">
        <v>1203</v>
      </c>
      <c r="G197">
        <f>VLOOKUP(N197,Estrv!B:AS,39,FALSE)</f>
        <v>0</v>
      </c>
      <c r="H197">
        <f>VLOOKUP(N197,Estrv!B:AS,40,FALSE)</f>
        <v>0</v>
      </c>
      <c r="I197">
        <f>VLOOKUP(N197,Estrv!B:AS,41,FALSE)</f>
        <v>1</v>
      </c>
      <c r="J197">
        <f>VLOOKUP(N197,Estrv!B:AS,42,FALSE)</f>
        <v>1</v>
      </c>
      <c r="K197" s="66">
        <v>1</v>
      </c>
      <c r="N197" t="str">
        <f t="shared" si="3"/>
        <v>02CD03S235</v>
      </c>
    </row>
    <row r="198" spans="1:14">
      <c r="A198" s="63" t="s">
        <v>1249</v>
      </c>
      <c r="B198" s="63" t="s">
        <v>17368</v>
      </c>
      <c r="C198" s="63" t="s">
        <v>9912</v>
      </c>
      <c r="D198" s="63" t="s">
        <v>465</v>
      </c>
      <c r="E198" s="63" t="s">
        <v>17201</v>
      </c>
      <c r="F198" s="63" t="s">
        <v>19421</v>
      </c>
      <c r="G198">
        <f>VLOOKUP(N198,Estrv!B:AS,39,FALSE)</f>
        <v>0.25</v>
      </c>
      <c r="H198">
        <f>VLOOKUP(N198,Estrv!B:AS,40,FALSE)</f>
        <v>0.5</v>
      </c>
      <c r="I198">
        <f>VLOOKUP(N198,Estrv!B:AS,41,FALSE)</f>
        <v>0.75</v>
      </c>
      <c r="J198">
        <f>VLOOKUP(N198,Estrv!B:AS,42,FALSE)</f>
        <v>1</v>
      </c>
      <c r="K198" s="27">
        <v>0.34</v>
      </c>
      <c r="N198" t="str">
        <f t="shared" si="3"/>
        <v>02CD04E185</v>
      </c>
    </row>
    <row r="199" spans="1:14">
      <c r="A199" s="63" t="s">
        <v>1249</v>
      </c>
      <c r="B199" s="63" t="s">
        <v>17369</v>
      </c>
      <c r="C199" s="63" t="s">
        <v>10586</v>
      </c>
      <c r="D199" s="63" t="s">
        <v>465</v>
      </c>
      <c r="E199" s="63" t="s">
        <v>17201</v>
      </c>
      <c r="F199" s="63" t="s">
        <v>19422</v>
      </c>
      <c r="G199">
        <f>VLOOKUP(N199,Estrv!B:AS,39,FALSE)</f>
        <v>0.25</v>
      </c>
      <c r="H199">
        <f>VLOOKUP(N199,Estrv!B:AS,40,FALSE)</f>
        <v>0.5</v>
      </c>
      <c r="I199">
        <f>VLOOKUP(N199,Estrv!B:AS,41,FALSE)</f>
        <v>0.75</v>
      </c>
      <c r="J199">
        <f>VLOOKUP(N199,Estrv!B:AS,42,FALSE)</f>
        <v>1</v>
      </c>
      <c r="K199" s="27">
        <v>0.33</v>
      </c>
      <c r="N199" t="str">
        <f t="shared" si="3"/>
        <v>02CD04E185</v>
      </c>
    </row>
    <row r="200" spans="1:14">
      <c r="A200" s="63" t="s">
        <v>1249</v>
      </c>
      <c r="B200" s="63" t="s">
        <v>17370</v>
      </c>
      <c r="C200" s="63" t="s">
        <v>11260</v>
      </c>
      <c r="D200" s="63" t="s">
        <v>465</v>
      </c>
      <c r="E200" s="63" t="s">
        <v>17201</v>
      </c>
      <c r="F200" s="63" t="s">
        <v>1269</v>
      </c>
      <c r="G200">
        <f>VLOOKUP(N200,Estrv!B:AS,39,FALSE)</f>
        <v>0.25</v>
      </c>
      <c r="H200">
        <f>VLOOKUP(N200,Estrv!B:AS,40,FALSE)</f>
        <v>0.5</v>
      </c>
      <c r="I200">
        <f>VLOOKUP(N200,Estrv!B:AS,41,FALSE)</f>
        <v>0.75</v>
      </c>
      <c r="J200">
        <f>VLOOKUP(N200,Estrv!B:AS,42,FALSE)</f>
        <v>1</v>
      </c>
      <c r="K200" s="27">
        <v>0.33</v>
      </c>
      <c r="N200" t="str">
        <f t="shared" si="3"/>
        <v>02CD04E185</v>
      </c>
    </row>
    <row r="201" spans="1:14">
      <c r="A201" s="63" t="s">
        <v>1249</v>
      </c>
      <c r="B201" s="63" t="s">
        <v>17371</v>
      </c>
      <c r="C201" s="63" t="s">
        <v>9913</v>
      </c>
      <c r="D201" s="63" t="s">
        <v>494</v>
      </c>
      <c r="E201" s="63" t="s">
        <v>17210</v>
      </c>
      <c r="F201" s="63" t="s">
        <v>19423</v>
      </c>
      <c r="G201">
        <f>VLOOKUP(N201,Estrv!B:AS,39,FALSE)</f>
        <v>0.2</v>
      </c>
      <c r="H201">
        <f>VLOOKUP(N201,Estrv!B:AS,40,FALSE)</f>
        <v>0.4</v>
      </c>
      <c r="I201">
        <f>VLOOKUP(N201,Estrv!B:AS,41,FALSE)</f>
        <v>0.6</v>
      </c>
      <c r="J201">
        <f>VLOOKUP(N201,Estrv!B:AS,42,FALSE)</f>
        <v>0.8</v>
      </c>
      <c r="K201" s="27">
        <v>0.5</v>
      </c>
      <c r="N201" t="str">
        <f t="shared" si="3"/>
        <v>02CD04E186</v>
      </c>
    </row>
    <row r="202" spans="1:14">
      <c r="A202" s="63" t="s">
        <v>1249</v>
      </c>
      <c r="B202" s="63" t="s">
        <v>17372</v>
      </c>
      <c r="C202" s="63" t="s">
        <v>10587</v>
      </c>
      <c r="D202" s="63" t="s">
        <v>494</v>
      </c>
      <c r="E202" s="63" t="s">
        <v>17210</v>
      </c>
      <c r="F202" s="63" t="s">
        <v>19424</v>
      </c>
      <c r="G202">
        <f>VLOOKUP(N202,Estrv!B:AS,39,FALSE)</f>
        <v>0.2</v>
      </c>
      <c r="H202">
        <f>VLOOKUP(N202,Estrv!B:AS,40,FALSE)</f>
        <v>0.4</v>
      </c>
      <c r="I202">
        <f>VLOOKUP(N202,Estrv!B:AS,41,FALSE)</f>
        <v>0.6</v>
      </c>
      <c r="J202">
        <f>VLOOKUP(N202,Estrv!B:AS,42,FALSE)</f>
        <v>0.8</v>
      </c>
      <c r="K202" s="27">
        <v>0.5</v>
      </c>
      <c r="N202" t="str">
        <f t="shared" si="3"/>
        <v>02CD04E186</v>
      </c>
    </row>
    <row r="203" spans="1:14">
      <c r="A203" s="63" t="s">
        <v>1249</v>
      </c>
      <c r="B203" s="63" t="s">
        <v>17373</v>
      </c>
      <c r="C203" s="63" t="s">
        <v>9914</v>
      </c>
      <c r="D203" s="63" t="s">
        <v>515</v>
      </c>
      <c r="E203" s="63" t="s">
        <v>17217</v>
      </c>
      <c r="F203" s="63" t="s">
        <v>19425</v>
      </c>
      <c r="G203">
        <f>VLOOKUP(N203,Estrv!B:AS,39,FALSE)</f>
        <v>0.2</v>
      </c>
      <c r="H203">
        <f>VLOOKUP(N203,Estrv!B:AS,40,FALSE)</f>
        <v>0.4</v>
      </c>
      <c r="I203">
        <f>VLOOKUP(N203,Estrv!B:AS,41,FALSE)</f>
        <v>0.6</v>
      </c>
      <c r="J203">
        <f>VLOOKUP(N203,Estrv!B:AS,42,FALSE)</f>
        <v>0.8</v>
      </c>
      <c r="K203" s="27">
        <v>0.33</v>
      </c>
      <c r="N203" t="str">
        <f t="shared" si="3"/>
        <v>02CD04E187</v>
      </c>
    </row>
    <row r="204" spans="1:14">
      <c r="A204" s="63" t="s">
        <v>1249</v>
      </c>
      <c r="B204" s="63" t="s">
        <v>17374</v>
      </c>
      <c r="C204" s="63" t="s">
        <v>10588</v>
      </c>
      <c r="D204" s="63" t="s">
        <v>515</v>
      </c>
      <c r="E204" s="63" t="s">
        <v>17217</v>
      </c>
      <c r="F204" s="63" t="s">
        <v>19426</v>
      </c>
      <c r="G204">
        <f>VLOOKUP(N204,Estrv!B:AS,39,FALSE)</f>
        <v>0.2</v>
      </c>
      <c r="H204">
        <f>VLOOKUP(N204,Estrv!B:AS,40,FALSE)</f>
        <v>0.4</v>
      </c>
      <c r="I204">
        <f>VLOOKUP(N204,Estrv!B:AS,41,FALSE)</f>
        <v>0.6</v>
      </c>
      <c r="J204">
        <f>VLOOKUP(N204,Estrv!B:AS,42,FALSE)</f>
        <v>0.8</v>
      </c>
      <c r="K204" s="27">
        <v>0.33</v>
      </c>
      <c r="N204" t="str">
        <f t="shared" si="3"/>
        <v>02CD04E187</v>
      </c>
    </row>
    <row r="205" spans="1:14">
      <c r="A205" s="63" t="s">
        <v>1249</v>
      </c>
      <c r="B205" s="63" t="s">
        <v>17375</v>
      </c>
      <c r="C205" s="63" t="s">
        <v>11262</v>
      </c>
      <c r="D205" s="63" t="s">
        <v>515</v>
      </c>
      <c r="E205" s="63" t="s">
        <v>17217</v>
      </c>
      <c r="F205" s="63" t="s">
        <v>19427</v>
      </c>
      <c r="G205">
        <f>VLOOKUP(N205,Estrv!B:AS,39,FALSE)</f>
        <v>0.2</v>
      </c>
      <c r="H205">
        <f>VLOOKUP(N205,Estrv!B:AS,40,FALSE)</f>
        <v>0.4</v>
      </c>
      <c r="I205">
        <f>VLOOKUP(N205,Estrv!B:AS,41,FALSE)</f>
        <v>0.6</v>
      </c>
      <c r="J205">
        <f>VLOOKUP(N205,Estrv!B:AS,42,FALSE)</f>
        <v>0.8</v>
      </c>
      <c r="K205" s="27">
        <v>0.34</v>
      </c>
      <c r="N205" t="str">
        <f t="shared" si="3"/>
        <v>02CD04E187</v>
      </c>
    </row>
    <row r="206" spans="1:14">
      <c r="A206" s="63" t="s">
        <v>1249</v>
      </c>
      <c r="B206" s="63" t="s">
        <v>17376</v>
      </c>
      <c r="C206" s="63" t="s">
        <v>9915</v>
      </c>
      <c r="D206" s="63" t="s">
        <v>547</v>
      </c>
      <c r="E206" s="63" t="s">
        <v>17226</v>
      </c>
      <c r="F206" s="63" t="s">
        <v>19428</v>
      </c>
      <c r="G206">
        <f>VLOOKUP(N206,Estrv!B:AS,39,FALSE)</f>
        <v>0.1</v>
      </c>
      <c r="H206">
        <f>VLOOKUP(N206,Estrv!B:AS,40,FALSE)</f>
        <v>0.28999999999999998</v>
      </c>
      <c r="I206">
        <f>VLOOKUP(N206,Estrv!B:AS,41,FALSE)</f>
        <v>0.53</v>
      </c>
      <c r="J206">
        <f>VLOOKUP(N206,Estrv!B:AS,42,FALSE)</f>
        <v>0.7</v>
      </c>
      <c r="K206" s="27">
        <v>0.34</v>
      </c>
      <c r="N206" t="str">
        <f t="shared" si="3"/>
        <v>02CD04E188</v>
      </c>
    </row>
    <row r="207" spans="1:14">
      <c r="A207" s="63" t="s">
        <v>1249</v>
      </c>
      <c r="B207" s="63" t="s">
        <v>17377</v>
      </c>
      <c r="C207" s="63" t="s">
        <v>10589</v>
      </c>
      <c r="D207" s="63" t="s">
        <v>547</v>
      </c>
      <c r="E207" s="63" t="s">
        <v>17226</v>
      </c>
      <c r="F207" s="63" t="s">
        <v>19429</v>
      </c>
      <c r="G207">
        <f>VLOOKUP(N207,Estrv!B:AS,39,FALSE)</f>
        <v>0.1</v>
      </c>
      <c r="H207">
        <f>VLOOKUP(N207,Estrv!B:AS,40,FALSE)</f>
        <v>0.28999999999999998</v>
      </c>
      <c r="I207">
        <f>VLOOKUP(N207,Estrv!B:AS,41,FALSE)</f>
        <v>0.53</v>
      </c>
      <c r="J207">
        <f>VLOOKUP(N207,Estrv!B:AS,42,FALSE)</f>
        <v>0.7</v>
      </c>
      <c r="K207" s="27">
        <v>0.33</v>
      </c>
      <c r="N207" t="str">
        <f t="shared" si="3"/>
        <v>02CD04E188</v>
      </c>
    </row>
    <row r="208" spans="1:14">
      <c r="A208" s="63" t="s">
        <v>1249</v>
      </c>
      <c r="B208" s="63" t="s">
        <v>17378</v>
      </c>
      <c r="C208" s="63" t="s">
        <v>11263</v>
      </c>
      <c r="D208" s="63" t="s">
        <v>547</v>
      </c>
      <c r="E208" s="63" t="s">
        <v>17226</v>
      </c>
      <c r="F208" s="63" t="s">
        <v>19430</v>
      </c>
      <c r="G208">
        <f>VLOOKUP(N208,Estrv!B:AS,39,FALSE)</f>
        <v>0.1</v>
      </c>
      <c r="H208">
        <f>VLOOKUP(N208,Estrv!B:AS,40,FALSE)</f>
        <v>0.28999999999999998</v>
      </c>
      <c r="I208">
        <f>VLOOKUP(N208,Estrv!B:AS,41,FALSE)</f>
        <v>0.53</v>
      </c>
      <c r="J208">
        <f>VLOOKUP(N208,Estrv!B:AS,42,FALSE)</f>
        <v>0.7</v>
      </c>
      <c r="K208" s="27">
        <v>0.33</v>
      </c>
      <c r="N208" t="str">
        <f t="shared" si="3"/>
        <v>02CD04E188</v>
      </c>
    </row>
    <row r="209" spans="1:14">
      <c r="A209" s="63" t="s">
        <v>1249</v>
      </c>
      <c r="B209" s="63" t="s">
        <v>17379</v>
      </c>
      <c r="C209" s="63" t="s">
        <v>9916</v>
      </c>
      <c r="D209" s="63" t="s">
        <v>575</v>
      </c>
      <c r="E209" s="63" t="s">
        <v>17237</v>
      </c>
      <c r="F209" s="63" t="s">
        <v>19431</v>
      </c>
      <c r="G209">
        <f>VLOOKUP(N209,Estrv!B:AS,39,FALSE)</f>
        <v>0.2</v>
      </c>
      <c r="H209">
        <f>VLOOKUP(N209,Estrv!B:AS,40,FALSE)</f>
        <v>0.4</v>
      </c>
      <c r="I209">
        <f>VLOOKUP(N209,Estrv!B:AS,41,FALSE)</f>
        <v>0.6</v>
      </c>
      <c r="J209">
        <f>VLOOKUP(N209,Estrv!B:AS,42,FALSE)</f>
        <v>0.8</v>
      </c>
      <c r="K209" s="27">
        <v>0.1</v>
      </c>
      <c r="N209" t="str">
        <f t="shared" si="3"/>
        <v>02CD04E189</v>
      </c>
    </row>
    <row r="210" spans="1:14">
      <c r="A210" s="63" t="s">
        <v>1249</v>
      </c>
      <c r="B210" s="63" t="s">
        <v>17380</v>
      </c>
      <c r="C210" s="63" t="s">
        <v>10590</v>
      </c>
      <c r="D210" s="63" t="s">
        <v>575</v>
      </c>
      <c r="E210" s="63" t="s">
        <v>17237</v>
      </c>
      <c r="F210" s="63" t="s">
        <v>19432</v>
      </c>
      <c r="G210">
        <f>VLOOKUP(N210,Estrv!B:AS,39,FALSE)</f>
        <v>0.2</v>
      </c>
      <c r="H210">
        <f>VLOOKUP(N210,Estrv!B:AS,40,FALSE)</f>
        <v>0.4</v>
      </c>
      <c r="I210">
        <f>VLOOKUP(N210,Estrv!B:AS,41,FALSE)</f>
        <v>0.6</v>
      </c>
      <c r="J210">
        <f>VLOOKUP(N210,Estrv!B:AS,42,FALSE)</f>
        <v>0.8</v>
      </c>
      <c r="K210" s="27">
        <v>0.1</v>
      </c>
      <c r="N210" t="str">
        <f t="shared" si="3"/>
        <v>02CD04E189</v>
      </c>
    </row>
    <row r="211" spans="1:14">
      <c r="A211" s="63" t="s">
        <v>1249</v>
      </c>
      <c r="B211" s="63" t="s">
        <v>17381</v>
      </c>
      <c r="C211" s="63" t="s">
        <v>11264</v>
      </c>
      <c r="D211" s="63" t="s">
        <v>575</v>
      </c>
      <c r="E211" s="63" t="s">
        <v>17237</v>
      </c>
      <c r="F211" s="63" t="s">
        <v>19433</v>
      </c>
      <c r="G211">
        <f>VLOOKUP(N211,Estrv!B:AS,39,FALSE)</f>
        <v>0.2</v>
      </c>
      <c r="H211">
        <f>VLOOKUP(N211,Estrv!B:AS,40,FALSE)</f>
        <v>0.4</v>
      </c>
      <c r="I211">
        <f>VLOOKUP(N211,Estrv!B:AS,41,FALSE)</f>
        <v>0.6</v>
      </c>
      <c r="J211">
        <f>VLOOKUP(N211,Estrv!B:AS,42,FALSE)</f>
        <v>0.8</v>
      </c>
      <c r="K211" s="27">
        <v>0.1</v>
      </c>
      <c r="N211" t="str">
        <f t="shared" si="3"/>
        <v>02CD04E189</v>
      </c>
    </row>
    <row r="212" spans="1:14">
      <c r="A212" s="63" t="s">
        <v>1249</v>
      </c>
      <c r="B212" s="63" t="s">
        <v>17382</v>
      </c>
      <c r="C212" s="63" t="s">
        <v>11938</v>
      </c>
      <c r="D212" s="63" t="s">
        <v>575</v>
      </c>
      <c r="E212" s="63" t="s">
        <v>17237</v>
      </c>
      <c r="F212" s="63" t="s">
        <v>1322</v>
      </c>
      <c r="G212">
        <f>VLOOKUP(N212,Estrv!B:AS,39,FALSE)</f>
        <v>0.2</v>
      </c>
      <c r="H212">
        <f>VLOOKUP(N212,Estrv!B:AS,40,FALSE)</f>
        <v>0.4</v>
      </c>
      <c r="I212">
        <f>VLOOKUP(N212,Estrv!B:AS,41,FALSE)</f>
        <v>0.6</v>
      </c>
      <c r="J212">
        <f>VLOOKUP(N212,Estrv!B:AS,42,FALSE)</f>
        <v>0.8</v>
      </c>
      <c r="K212" s="27">
        <v>0.4</v>
      </c>
      <c r="N212" t="str">
        <f t="shared" si="3"/>
        <v>02CD04E189</v>
      </c>
    </row>
    <row r="213" spans="1:14">
      <c r="A213" s="63" t="s">
        <v>1249</v>
      </c>
      <c r="B213" s="63" t="s">
        <v>17383</v>
      </c>
      <c r="C213" s="63" t="s">
        <v>12612</v>
      </c>
      <c r="D213" s="63" t="s">
        <v>575</v>
      </c>
      <c r="E213" s="63" t="s">
        <v>17237</v>
      </c>
      <c r="F213" s="63" t="s">
        <v>19434</v>
      </c>
      <c r="G213">
        <f>VLOOKUP(N213,Estrv!B:AS,39,FALSE)</f>
        <v>0.2</v>
      </c>
      <c r="H213">
        <f>VLOOKUP(N213,Estrv!B:AS,40,FALSE)</f>
        <v>0.4</v>
      </c>
      <c r="I213">
        <f>VLOOKUP(N213,Estrv!B:AS,41,FALSE)</f>
        <v>0.6</v>
      </c>
      <c r="J213">
        <f>VLOOKUP(N213,Estrv!B:AS,42,FALSE)</f>
        <v>0.8</v>
      </c>
      <c r="K213" s="27">
        <v>0.3</v>
      </c>
      <c r="N213" t="str">
        <f t="shared" si="3"/>
        <v>02CD04E189</v>
      </c>
    </row>
    <row r="214" spans="1:14">
      <c r="A214" s="63" t="s">
        <v>1249</v>
      </c>
      <c r="B214" s="63" t="s">
        <v>17384</v>
      </c>
      <c r="C214" s="63" t="s">
        <v>9917</v>
      </c>
      <c r="D214" s="63" t="s">
        <v>600</v>
      </c>
      <c r="E214" s="63" t="s">
        <v>17243</v>
      </c>
      <c r="F214" s="63" t="s">
        <v>19435</v>
      </c>
      <c r="G214">
        <f>VLOOKUP(N214,Estrv!B:AS,39,FALSE)</f>
        <v>0.2</v>
      </c>
      <c r="H214">
        <f>VLOOKUP(N214,Estrv!B:AS,40,FALSE)</f>
        <v>0.4</v>
      </c>
      <c r="I214">
        <f>VLOOKUP(N214,Estrv!B:AS,41,FALSE)</f>
        <v>0.6</v>
      </c>
      <c r="J214">
        <f>VLOOKUP(N214,Estrv!B:AS,42,FALSE)</f>
        <v>0.8</v>
      </c>
      <c r="K214" s="27">
        <v>0.5</v>
      </c>
      <c r="N214" t="str">
        <f t="shared" si="3"/>
        <v>02CD04E190</v>
      </c>
    </row>
    <row r="215" spans="1:14">
      <c r="A215" s="63" t="s">
        <v>1249</v>
      </c>
      <c r="B215" s="63" t="s">
        <v>17385</v>
      </c>
      <c r="C215" s="63" t="s">
        <v>10591</v>
      </c>
      <c r="D215" s="63" t="s">
        <v>600</v>
      </c>
      <c r="E215" s="63" t="s">
        <v>17243</v>
      </c>
      <c r="F215" s="63" t="s">
        <v>19436</v>
      </c>
      <c r="G215">
        <f>VLOOKUP(N215,Estrv!B:AS,39,FALSE)</f>
        <v>0.2</v>
      </c>
      <c r="H215">
        <f>VLOOKUP(N215,Estrv!B:AS,40,FALSE)</f>
        <v>0.4</v>
      </c>
      <c r="I215">
        <f>VLOOKUP(N215,Estrv!B:AS,41,FALSE)</f>
        <v>0.6</v>
      </c>
      <c r="J215">
        <f>VLOOKUP(N215,Estrv!B:AS,42,FALSE)</f>
        <v>0.8</v>
      </c>
      <c r="K215" s="27">
        <v>0.5</v>
      </c>
      <c r="N215" t="str">
        <f t="shared" si="3"/>
        <v>02CD04E190</v>
      </c>
    </row>
    <row r="216" spans="1:14">
      <c r="A216" s="63" t="s">
        <v>1249</v>
      </c>
      <c r="B216" s="63" t="s">
        <v>17386</v>
      </c>
      <c r="C216" s="63" t="s">
        <v>9918</v>
      </c>
      <c r="D216" s="63" t="s">
        <v>618</v>
      </c>
      <c r="E216" s="63" t="s">
        <v>17245</v>
      </c>
      <c r="F216" s="63" t="s">
        <v>19437</v>
      </c>
      <c r="G216">
        <f>VLOOKUP(N216,Estrv!B:AS,39,FALSE)</f>
        <v>0.2</v>
      </c>
      <c r="H216">
        <f>VLOOKUP(N216,Estrv!B:AS,40,FALSE)</f>
        <v>0.4</v>
      </c>
      <c r="I216">
        <f>VLOOKUP(N216,Estrv!B:AS,41,FALSE)</f>
        <v>0.6</v>
      </c>
      <c r="J216">
        <f>VLOOKUP(N216,Estrv!B:AS,42,FALSE)</f>
        <v>0.8</v>
      </c>
      <c r="K216" s="27">
        <v>0.5</v>
      </c>
      <c r="N216" t="str">
        <f t="shared" si="3"/>
        <v>02CD04E198</v>
      </c>
    </row>
    <row r="217" spans="1:14">
      <c r="A217" s="63" t="s">
        <v>1249</v>
      </c>
      <c r="B217" s="63" t="s">
        <v>17387</v>
      </c>
      <c r="C217" s="63" t="s">
        <v>10592</v>
      </c>
      <c r="D217" s="63" t="s">
        <v>618</v>
      </c>
      <c r="E217" s="63" t="s">
        <v>17245</v>
      </c>
      <c r="F217" s="63" t="s">
        <v>19438</v>
      </c>
      <c r="G217">
        <f>VLOOKUP(N217,Estrv!B:AS,39,FALSE)</f>
        <v>0.2</v>
      </c>
      <c r="H217">
        <f>VLOOKUP(N217,Estrv!B:AS,40,FALSE)</f>
        <v>0.4</v>
      </c>
      <c r="I217">
        <f>VLOOKUP(N217,Estrv!B:AS,41,FALSE)</f>
        <v>0.6</v>
      </c>
      <c r="J217">
        <f>VLOOKUP(N217,Estrv!B:AS,42,FALSE)</f>
        <v>0.8</v>
      </c>
      <c r="K217" s="27">
        <v>0.5</v>
      </c>
      <c r="N217" t="str">
        <f t="shared" si="3"/>
        <v>02CD04E198</v>
      </c>
    </row>
    <row r="218" spans="1:14">
      <c r="A218" s="63" t="s">
        <v>1249</v>
      </c>
      <c r="B218" s="63" t="s">
        <v>17388</v>
      </c>
      <c r="C218" s="63" t="s">
        <v>9919</v>
      </c>
      <c r="D218" s="63" t="s">
        <v>636</v>
      </c>
      <c r="E218" s="63" t="s">
        <v>17248</v>
      </c>
      <c r="F218" s="63" t="s">
        <v>19439</v>
      </c>
      <c r="G218">
        <f>VLOOKUP(N218,Estrv!B:AS,39,FALSE)</f>
        <v>0.2</v>
      </c>
      <c r="H218">
        <f>VLOOKUP(N218,Estrv!B:AS,40,FALSE)</f>
        <v>0.4</v>
      </c>
      <c r="I218">
        <f>VLOOKUP(N218,Estrv!B:AS,41,FALSE)</f>
        <v>0.6</v>
      </c>
      <c r="J218">
        <f>VLOOKUP(N218,Estrv!B:AS,42,FALSE)</f>
        <v>0.8</v>
      </c>
      <c r="K218" s="27">
        <v>0.4</v>
      </c>
      <c r="N218" t="str">
        <f t="shared" si="3"/>
        <v>02CD04F037</v>
      </c>
    </row>
    <row r="219" spans="1:14">
      <c r="A219" s="63" t="s">
        <v>1249</v>
      </c>
      <c r="B219" s="63" t="s">
        <v>17389</v>
      </c>
      <c r="C219" s="63" t="s">
        <v>10593</v>
      </c>
      <c r="D219" s="63" t="s">
        <v>636</v>
      </c>
      <c r="E219" s="63" t="s">
        <v>17248</v>
      </c>
      <c r="F219" s="63" t="s">
        <v>19440</v>
      </c>
      <c r="G219">
        <f>VLOOKUP(N219,Estrv!B:AS,39,FALSE)</f>
        <v>0.2</v>
      </c>
      <c r="H219">
        <f>VLOOKUP(N219,Estrv!B:AS,40,FALSE)</f>
        <v>0.4</v>
      </c>
      <c r="I219">
        <f>VLOOKUP(N219,Estrv!B:AS,41,FALSE)</f>
        <v>0.6</v>
      </c>
      <c r="J219">
        <f>VLOOKUP(N219,Estrv!B:AS,42,FALSE)</f>
        <v>0.8</v>
      </c>
      <c r="K219" s="27">
        <v>0.4</v>
      </c>
      <c r="N219" t="str">
        <f t="shared" si="3"/>
        <v>02CD04F037</v>
      </c>
    </row>
    <row r="220" spans="1:14">
      <c r="A220" s="63" t="s">
        <v>1249</v>
      </c>
      <c r="B220" s="63" t="s">
        <v>17390</v>
      </c>
      <c r="C220" s="63" t="s">
        <v>11267</v>
      </c>
      <c r="D220" s="63" t="s">
        <v>636</v>
      </c>
      <c r="E220" s="63" t="s">
        <v>17248</v>
      </c>
      <c r="F220" s="63" t="s">
        <v>19441</v>
      </c>
      <c r="G220">
        <f>VLOOKUP(N220,Estrv!B:AS,39,FALSE)</f>
        <v>0.2</v>
      </c>
      <c r="H220">
        <f>VLOOKUP(N220,Estrv!B:AS,40,FALSE)</f>
        <v>0.4</v>
      </c>
      <c r="I220">
        <f>VLOOKUP(N220,Estrv!B:AS,41,FALSE)</f>
        <v>0.6</v>
      </c>
      <c r="J220">
        <f>VLOOKUP(N220,Estrv!B:AS,42,FALSE)</f>
        <v>0.8</v>
      </c>
      <c r="K220" s="27">
        <v>0.2</v>
      </c>
      <c r="N220" t="str">
        <f t="shared" si="3"/>
        <v>02CD04F037</v>
      </c>
    </row>
    <row r="221" spans="1:14">
      <c r="A221" s="63" t="s">
        <v>1249</v>
      </c>
      <c r="B221" s="63" t="s">
        <v>17391</v>
      </c>
      <c r="C221" s="63" t="s">
        <v>9920</v>
      </c>
      <c r="D221" s="63" t="s">
        <v>654</v>
      </c>
      <c r="E221" s="63" t="s">
        <v>17254</v>
      </c>
      <c r="F221" s="63" t="s">
        <v>19442</v>
      </c>
      <c r="G221">
        <f>VLOOKUP(N221,Estrv!B:AS,39,FALSE)</f>
        <v>0.2</v>
      </c>
      <c r="H221">
        <f>VLOOKUP(N221,Estrv!B:AS,40,FALSE)</f>
        <v>0.4</v>
      </c>
      <c r="I221">
        <f>VLOOKUP(N221,Estrv!B:AS,41,FALSE)</f>
        <v>0.6</v>
      </c>
      <c r="J221">
        <f>VLOOKUP(N221,Estrv!B:AS,42,FALSE)</f>
        <v>0.8</v>
      </c>
      <c r="K221" s="27">
        <v>0.2</v>
      </c>
      <c r="N221" t="str">
        <f t="shared" si="3"/>
        <v>02CD04K023</v>
      </c>
    </row>
    <row r="222" spans="1:14">
      <c r="A222" s="63" t="s">
        <v>1249</v>
      </c>
      <c r="B222" s="63" t="s">
        <v>17392</v>
      </c>
      <c r="C222" s="63" t="s">
        <v>10594</v>
      </c>
      <c r="D222" s="63" t="s">
        <v>654</v>
      </c>
      <c r="E222" s="63" t="s">
        <v>17254</v>
      </c>
      <c r="F222" s="63" t="s">
        <v>19443</v>
      </c>
      <c r="G222">
        <f>VLOOKUP(N222,Estrv!B:AS,39,FALSE)</f>
        <v>0.2</v>
      </c>
      <c r="H222">
        <f>VLOOKUP(N222,Estrv!B:AS,40,FALSE)</f>
        <v>0.4</v>
      </c>
      <c r="I222">
        <f>VLOOKUP(N222,Estrv!B:AS,41,FALSE)</f>
        <v>0.6</v>
      </c>
      <c r="J222">
        <f>VLOOKUP(N222,Estrv!B:AS,42,FALSE)</f>
        <v>0.8</v>
      </c>
      <c r="K222" s="27">
        <v>0.2</v>
      </c>
      <c r="N222" t="str">
        <f t="shared" si="3"/>
        <v>02CD04K023</v>
      </c>
    </row>
    <row r="223" spans="1:14">
      <c r="A223" s="63" t="s">
        <v>1249</v>
      </c>
      <c r="B223" s="63" t="s">
        <v>17393</v>
      </c>
      <c r="C223" s="63" t="s">
        <v>11268</v>
      </c>
      <c r="D223" s="63" t="s">
        <v>654</v>
      </c>
      <c r="E223" s="63" t="s">
        <v>17254</v>
      </c>
      <c r="F223" s="63" t="s">
        <v>19444</v>
      </c>
      <c r="G223">
        <f>VLOOKUP(N223,Estrv!B:AS,39,FALSE)</f>
        <v>0.2</v>
      </c>
      <c r="H223">
        <f>VLOOKUP(N223,Estrv!B:AS,40,FALSE)</f>
        <v>0.4</v>
      </c>
      <c r="I223">
        <f>VLOOKUP(N223,Estrv!B:AS,41,FALSE)</f>
        <v>0.6</v>
      </c>
      <c r="J223">
        <f>VLOOKUP(N223,Estrv!B:AS,42,FALSE)</f>
        <v>0.8</v>
      </c>
      <c r="K223" s="27">
        <v>0.2</v>
      </c>
      <c r="N223" t="str">
        <f t="shared" si="3"/>
        <v>02CD04K023</v>
      </c>
    </row>
    <row r="224" spans="1:14">
      <c r="A224" s="63" t="s">
        <v>1249</v>
      </c>
      <c r="B224" s="63" t="s">
        <v>17394</v>
      </c>
      <c r="C224" s="63" t="s">
        <v>11942</v>
      </c>
      <c r="D224" s="63" t="s">
        <v>654</v>
      </c>
      <c r="E224" s="63" t="s">
        <v>17254</v>
      </c>
      <c r="F224" s="63" t="s">
        <v>19445</v>
      </c>
      <c r="G224">
        <f>VLOOKUP(N224,Estrv!B:AS,39,FALSE)</f>
        <v>0.2</v>
      </c>
      <c r="H224">
        <f>VLOOKUP(N224,Estrv!B:AS,40,FALSE)</f>
        <v>0.4</v>
      </c>
      <c r="I224">
        <f>VLOOKUP(N224,Estrv!B:AS,41,FALSE)</f>
        <v>0.6</v>
      </c>
      <c r="J224">
        <f>VLOOKUP(N224,Estrv!B:AS,42,FALSE)</f>
        <v>0.8</v>
      </c>
      <c r="K224" s="27">
        <v>0.2</v>
      </c>
      <c r="N224" t="str">
        <f t="shared" si="3"/>
        <v>02CD04K023</v>
      </c>
    </row>
    <row r="225" spans="1:14">
      <c r="A225" s="63" t="s">
        <v>1249</v>
      </c>
      <c r="B225" s="63" t="s">
        <v>17395</v>
      </c>
      <c r="C225" s="63" t="s">
        <v>12616</v>
      </c>
      <c r="D225" s="63" t="s">
        <v>654</v>
      </c>
      <c r="E225" s="63" t="s">
        <v>17254</v>
      </c>
      <c r="F225" s="63" t="s">
        <v>19446</v>
      </c>
      <c r="G225">
        <f>VLOOKUP(N225,Estrv!B:AS,39,FALSE)</f>
        <v>0.2</v>
      </c>
      <c r="H225">
        <f>VLOOKUP(N225,Estrv!B:AS,40,FALSE)</f>
        <v>0.4</v>
      </c>
      <c r="I225">
        <f>VLOOKUP(N225,Estrv!B:AS,41,FALSE)</f>
        <v>0.6</v>
      </c>
      <c r="J225">
        <f>VLOOKUP(N225,Estrv!B:AS,42,FALSE)</f>
        <v>0.8</v>
      </c>
      <c r="K225" s="27">
        <v>0.2</v>
      </c>
      <c r="N225" t="str">
        <f t="shared" si="3"/>
        <v>02CD04K023</v>
      </c>
    </row>
    <row r="226" spans="1:14">
      <c r="A226" s="63" t="s">
        <v>1249</v>
      </c>
      <c r="B226" s="63" t="s">
        <v>17396</v>
      </c>
      <c r="C226" s="63" t="s">
        <v>9921</v>
      </c>
      <c r="D226" s="63" t="s">
        <v>673</v>
      </c>
      <c r="E226" s="63" t="s">
        <v>17258</v>
      </c>
      <c r="F226" s="63" t="s">
        <v>19447</v>
      </c>
      <c r="G226">
        <f>VLOOKUP(N226,Estrv!B:AS,39,FALSE)</f>
        <v>0.2</v>
      </c>
      <c r="H226">
        <f>VLOOKUP(N226,Estrv!B:AS,40,FALSE)</f>
        <v>0.4</v>
      </c>
      <c r="I226">
        <f>VLOOKUP(N226,Estrv!B:AS,41,FALSE)</f>
        <v>0.6</v>
      </c>
      <c r="J226">
        <f>VLOOKUP(N226,Estrv!B:AS,42,FALSE)</f>
        <v>0.8</v>
      </c>
      <c r="K226" s="27">
        <v>0.5</v>
      </c>
      <c r="N226" t="str">
        <f t="shared" si="3"/>
        <v>02CD04K026</v>
      </c>
    </row>
    <row r="227" spans="1:14">
      <c r="A227" s="63" t="s">
        <v>1249</v>
      </c>
      <c r="B227" s="63" t="s">
        <v>17397</v>
      </c>
      <c r="C227" s="63" t="s">
        <v>10595</v>
      </c>
      <c r="D227" s="63" t="s">
        <v>673</v>
      </c>
      <c r="E227" s="63" t="s">
        <v>17258</v>
      </c>
      <c r="F227" s="63" t="s">
        <v>1375</v>
      </c>
      <c r="G227">
        <f>VLOOKUP(N227,Estrv!B:AS,39,FALSE)</f>
        <v>0.2</v>
      </c>
      <c r="H227">
        <f>VLOOKUP(N227,Estrv!B:AS,40,FALSE)</f>
        <v>0.4</v>
      </c>
      <c r="I227">
        <f>VLOOKUP(N227,Estrv!B:AS,41,FALSE)</f>
        <v>0.6</v>
      </c>
      <c r="J227">
        <f>VLOOKUP(N227,Estrv!B:AS,42,FALSE)</f>
        <v>0.8</v>
      </c>
      <c r="K227" s="27">
        <v>0.5</v>
      </c>
      <c r="N227" t="str">
        <f t="shared" si="3"/>
        <v>02CD04K026</v>
      </c>
    </row>
    <row r="228" spans="1:14">
      <c r="A228" s="63" t="s">
        <v>1249</v>
      </c>
      <c r="B228" s="63" t="s">
        <v>17398</v>
      </c>
      <c r="C228" s="63" t="s">
        <v>9922</v>
      </c>
      <c r="D228" s="63" t="s">
        <v>689</v>
      </c>
      <c r="E228" s="63" t="s">
        <v>17260</v>
      </c>
      <c r="F228" s="63" t="s">
        <v>1384</v>
      </c>
      <c r="G228">
        <f>VLOOKUP(N228,Estrv!B:AS,39,FALSE)</f>
        <v>0.2</v>
      </c>
      <c r="H228">
        <f>VLOOKUP(N228,Estrv!B:AS,40,FALSE)</f>
        <v>0.4</v>
      </c>
      <c r="I228">
        <f>VLOOKUP(N228,Estrv!B:AS,41,FALSE)</f>
        <v>0.6</v>
      </c>
      <c r="J228">
        <f>VLOOKUP(N228,Estrv!B:AS,42,FALSE)</f>
        <v>0.8</v>
      </c>
      <c r="K228" s="27">
        <v>0.5</v>
      </c>
      <c r="N228" t="str">
        <f t="shared" si="3"/>
        <v>02CD04K027</v>
      </c>
    </row>
    <row r="229" spans="1:14">
      <c r="A229" s="63" t="s">
        <v>1249</v>
      </c>
      <c r="B229" s="63" t="s">
        <v>17399</v>
      </c>
      <c r="C229" s="63" t="s">
        <v>10596</v>
      </c>
      <c r="D229" s="63" t="s">
        <v>689</v>
      </c>
      <c r="E229" s="63" t="s">
        <v>17260</v>
      </c>
      <c r="F229" s="63" t="s">
        <v>19448</v>
      </c>
      <c r="G229">
        <f>VLOOKUP(N229,Estrv!B:AS,39,FALSE)</f>
        <v>0.2</v>
      </c>
      <c r="H229">
        <f>VLOOKUP(N229,Estrv!B:AS,40,FALSE)</f>
        <v>0.4</v>
      </c>
      <c r="I229">
        <f>VLOOKUP(N229,Estrv!B:AS,41,FALSE)</f>
        <v>0.6</v>
      </c>
      <c r="J229">
        <f>VLOOKUP(N229,Estrv!B:AS,42,FALSE)</f>
        <v>0.8</v>
      </c>
      <c r="K229" s="27">
        <v>0.5</v>
      </c>
      <c r="N229" t="str">
        <f t="shared" si="3"/>
        <v>02CD04K027</v>
      </c>
    </row>
    <row r="230" spans="1:14">
      <c r="A230" s="63" t="s">
        <v>1249</v>
      </c>
      <c r="B230" s="63" t="s">
        <v>17400</v>
      </c>
      <c r="C230" s="63" t="s">
        <v>9923</v>
      </c>
      <c r="D230" s="63" t="s">
        <v>109</v>
      </c>
      <c r="E230" s="63" t="s">
        <v>17145</v>
      </c>
      <c r="F230" s="63" t="s">
        <v>19449</v>
      </c>
      <c r="G230">
        <f>VLOOKUP(N230,Estrv!B:AS,39,FALSE)</f>
        <v>0.2</v>
      </c>
      <c r="H230">
        <f>VLOOKUP(N230,Estrv!B:AS,40,FALSE)</f>
        <v>0.4</v>
      </c>
      <c r="I230">
        <f>VLOOKUP(N230,Estrv!B:AS,41,FALSE)</f>
        <v>0.6</v>
      </c>
      <c r="J230">
        <f>VLOOKUP(N230,Estrv!B:AS,42,FALSE)</f>
        <v>0.8</v>
      </c>
      <c r="K230" s="27">
        <v>1</v>
      </c>
      <c r="N230" t="str">
        <f t="shared" si="3"/>
        <v>02CD04M001</v>
      </c>
    </row>
    <row r="231" spans="1:14">
      <c r="A231" s="63" t="s">
        <v>1249</v>
      </c>
      <c r="B231" s="63" t="s">
        <v>17401</v>
      </c>
      <c r="C231" s="63" t="s">
        <v>9924</v>
      </c>
      <c r="D231" s="63" t="s">
        <v>126</v>
      </c>
      <c r="E231" s="63" t="s">
        <v>17148</v>
      </c>
      <c r="F231" s="63" t="s">
        <v>19450</v>
      </c>
      <c r="G231">
        <f>VLOOKUP(N231,Estrv!B:AS,39,FALSE)</f>
        <v>0</v>
      </c>
      <c r="H231">
        <f>VLOOKUP(N231,Estrv!B:AS,40,FALSE)</f>
        <v>0.1</v>
      </c>
      <c r="I231">
        <f>VLOOKUP(N231,Estrv!B:AS,41,FALSE)</f>
        <v>0.6</v>
      </c>
      <c r="J231">
        <f>VLOOKUP(N231,Estrv!B:AS,42,FALSE)</f>
        <v>1</v>
      </c>
      <c r="K231" s="27">
        <v>1</v>
      </c>
      <c r="N231" t="str">
        <f t="shared" si="3"/>
        <v>02CD04M002</v>
      </c>
    </row>
    <row r="232" spans="1:14">
      <c r="A232" s="63" t="s">
        <v>1249</v>
      </c>
      <c r="B232" s="63" t="s">
        <v>17402</v>
      </c>
      <c r="C232" s="63" t="s">
        <v>9925</v>
      </c>
      <c r="D232" s="63" t="s">
        <v>141</v>
      </c>
      <c r="E232" s="63" t="s">
        <v>17150</v>
      </c>
      <c r="F232" s="63" t="s">
        <v>19451</v>
      </c>
      <c r="G232">
        <f>VLOOKUP(N232,Estrv!B:AS,39,FALSE)</f>
        <v>0.2</v>
      </c>
      <c r="H232">
        <f>VLOOKUP(N232,Estrv!B:AS,40,FALSE)</f>
        <v>0.4</v>
      </c>
      <c r="I232">
        <f>VLOOKUP(N232,Estrv!B:AS,41,FALSE)</f>
        <v>0.6</v>
      </c>
      <c r="J232">
        <f>VLOOKUP(N232,Estrv!B:AS,42,FALSE)</f>
        <v>0.8</v>
      </c>
      <c r="K232" s="27">
        <v>0.5</v>
      </c>
      <c r="N232" t="str">
        <f t="shared" si="3"/>
        <v>02CD04N001</v>
      </c>
    </row>
    <row r="233" spans="1:14">
      <c r="A233" s="63" t="s">
        <v>1249</v>
      </c>
      <c r="B233" s="63" t="s">
        <v>17403</v>
      </c>
      <c r="C233" s="63" t="s">
        <v>10599</v>
      </c>
      <c r="D233" s="63" t="s">
        <v>141</v>
      </c>
      <c r="E233" s="63" t="s">
        <v>17150</v>
      </c>
      <c r="F233" s="63" t="s">
        <v>19452</v>
      </c>
      <c r="G233">
        <f>VLOOKUP(N233,Estrv!B:AS,39,FALSE)</f>
        <v>0.2</v>
      </c>
      <c r="H233">
        <f>VLOOKUP(N233,Estrv!B:AS,40,FALSE)</f>
        <v>0.4</v>
      </c>
      <c r="I233">
        <f>VLOOKUP(N233,Estrv!B:AS,41,FALSE)</f>
        <v>0.6</v>
      </c>
      <c r="J233">
        <f>VLOOKUP(N233,Estrv!B:AS,42,FALSE)</f>
        <v>0.8</v>
      </c>
      <c r="K233" s="27">
        <v>0.5</v>
      </c>
      <c r="N233" t="str">
        <f t="shared" si="3"/>
        <v>02CD04N001</v>
      </c>
    </row>
    <row r="234" spans="1:14">
      <c r="A234" s="63" t="s">
        <v>1249</v>
      </c>
      <c r="B234" s="63" t="s">
        <v>17404</v>
      </c>
      <c r="C234" s="63" t="s">
        <v>9926</v>
      </c>
      <c r="D234" s="63" t="s">
        <v>737</v>
      </c>
      <c r="E234" s="63" t="s">
        <v>17268</v>
      </c>
      <c r="F234" s="63" t="s">
        <v>19453</v>
      </c>
      <c r="G234">
        <f>VLOOKUP(N234,Estrv!B:AS,39,FALSE)</f>
        <v>0.2</v>
      </c>
      <c r="H234">
        <f>VLOOKUP(N234,Estrv!B:AS,40,FALSE)</f>
        <v>0.4</v>
      </c>
      <c r="I234">
        <f>VLOOKUP(N234,Estrv!B:AS,41,FALSE)</f>
        <v>0.6</v>
      </c>
      <c r="J234">
        <f>VLOOKUP(N234,Estrv!B:AS,42,FALSE)</f>
        <v>0.8</v>
      </c>
      <c r="K234" s="27">
        <v>0.5</v>
      </c>
      <c r="N234" t="str">
        <f t="shared" si="3"/>
        <v>02CD04R002</v>
      </c>
    </row>
    <row r="235" spans="1:14">
      <c r="A235" s="63" t="s">
        <v>1249</v>
      </c>
      <c r="B235" s="63" t="s">
        <v>17405</v>
      </c>
      <c r="C235" s="63" t="s">
        <v>10600</v>
      </c>
      <c r="D235" s="63" t="s">
        <v>737</v>
      </c>
      <c r="E235" s="63" t="s">
        <v>17268</v>
      </c>
      <c r="F235" s="63" t="s">
        <v>19454</v>
      </c>
      <c r="G235">
        <f>VLOOKUP(N235,Estrv!B:AS,39,FALSE)</f>
        <v>0.2</v>
      </c>
      <c r="H235">
        <f>VLOOKUP(N235,Estrv!B:AS,40,FALSE)</f>
        <v>0.4</v>
      </c>
      <c r="I235">
        <f>VLOOKUP(N235,Estrv!B:AS,41,FALSE)</f>
        <v>0.6</v>
      </c>
      <c r="J235">
        <f>VLOOKUP(N235,Estrv!B:AS,42,FALSE)</f>
        <v>0.8</v>
      </c>
      <c r="K235" s="27">
        <v>0.5</v>
      </c>
      <c r="N235" t="str">
        <f t="shared" si="3"/>
        <v>02CD04R002</v>
      </c>
    </row>
    <row r="236" spans="1:14">
      <c r="A236" s="63" t="s">
        <v>1249</v>
      </c>
      <c r="B236" s="63" t="s">
        <v>17406</v>
      </c>
      <c r="C236" s="63" t="s">
        <v>9927</v>
      </c>
      <c r="D236" s="63" t="s">
        <v>772</v>
      </c>
      <c r="E236" s="63" t="s">
        <v>17274</v>
      </c>
      <c r="F236" s="63" t="s">
        <v>19455</v>
      </c>
      <c r="G236">
        <f>VLOOKUP(N236,Estrv!B:AS,39,FALSE)</f>
        <v>0.25</v>
      </c>
      <c r="H236">
        <f>VLOOKUP(N236,Estrv!B:AS,40,FALSE)</f>
        <v>0.5</v>
      </c>
      <c r="I236">
        <f>VLOOKUP(N236,Estrv!B:AS,41,FALSE)</f>
        <v>0.75</v>
      </c>
      <c r="J236">
        <f>VLOOKUP(N236,Estrv!B:AS,42,FALSE)</f>
        <v>1</v>
      </c>
      <c r="K236" s="27">
        <v>1</v>
      </c>
      <c r="N236" t="str">
        <f t="shared" si="3"/>
        <v>02CD04S230</v>
      </c>
    </row>
    <row r="237" spans="1:14">
      <c r="A237" s="63" t="s">
        <v>1249</v>
      </c>
      <c r="B237" s="63" t="s">
        <v>17407</v>
      </c>
      <c r="C237" s="63" t="s">
        <v>9928</v>
      </c>
      <c r="D237" s="63" t="s">
        <v>1233</v>
      </c>
      <c r="E237" s="63" t="s">
        <v>17365</v>
      </c>
      <c r="F237" s="63" t="s">
        <v>19455</v>
      </c>
      <c r="G237">
        <f>VLOOKUP(N237,Estrv!B:AS,39,FALSE)</f>
        <v>0.2</v>
      </c>
      <c r="H237">
        <f>VLOOKUP(N237,Estrv!B:AS,40,FALSE)</f>
        <v>0.4</v>
      </c>
      <c r="I237">
        <f>VLOOKUP(N237,Estrv!B:AS,41,FALSE)</f>
        <v>0.6</v>
      </c>
      <c r="J237">
        <f>VLOOKUP(N237,Estrv!B:AS,42,FALSE)</f>
        <v>0.8</v>
      </c>
      <c r="K237" s="27">
        <v>0.5</v>
      </c>
      <c r="N237" t="str">
        <f t="shared" si="3"/>
        <v>02CD04S234</v>
      </c>
    </row>
    <row r="238" spans="1:14">
      <c r="A238" s="63" t="s">
        <v>1249</v>
      </c>
      <c r="B238" s="63" t="s">
        <v>17408</v>
      </c>
      <c r="C238" s="63" t="s">
        <v>10602</v>
      </c>
      <c r="D238" s="63" t="s">
        <v>1233</v>
      </c>
      <c r="E238" s="63" t="s">
        <v>17365</v>
      </c>
      <c r="F238" s="63" t="s">
        <v>19456</v>
      </c>
      <c r="G238">
        <f>VLOOKUP(N238,Estrv!B:AS,39,FALSE)</f>
        <v>0.2</v>
      </c>
      <c r="H238">
        <f>VLOOKUP(N238,Estrv!B:AS,40,FALSE)</f>
        <v>0.4</v>
      </c>
      <c r="I238">
        <f>VLOOKUP(N238,Estrv!B:AS,41,FALSE)</f>
        <v>0.6</v>
      </c>
      <c r="J238">
        <f>VLOOKUP(N238,Estrv!B:AS,42,FALSE)</f>
        <v>0.8</v>
      </c>
      <c r="K238" s="27">
        <v>0.5</v>
      </c>
      <c r="N238" t="str">
        <f t="shared" si="3"/>
        <v>02CD04S234</v>
      </c>
    </row>
    <row r="239" spans="1:14">
      <c r="A239" s="63" t="s">
        <v>1249</v>
      </c>
      <c r="B239" s="63" t="s">
        <v>17409</v>
      </c>
      <c r="C239" s="63" t="s">
        <v>9929</v>
      </c>
      <c r="D239" s="63" t="s">
        <v>789</v>
      </c>
      <c r="E239" s="63" t="s">
        <v>17278</v>
      </c>
      <c r="F239" s="63" t="s">
        <v>19457</v>
      </c>
      <c r="G239">
        <f>VLOOKUP(N239,Estrv!B:AS,39,FALSE)</f>
        <v>0.2</v>
      </c>
      <c r="H239">
        <f>VLOOKUP(N239,Estrv!B:AS,40,FALSE)</f>
        <v>0.4</v>
      </c>
      <c r="I239">
        <f>VLOOKUP(N239,Estrv!B:AS,41,FALSE)</f>
        <v>0.6</v>
      </c>
      <c r="J239">
        <f>VLOOKUP(N239,Estrv!B:AS,42,FALSE)</f>
        <v>0.8</v>
      </c>
      <c r="K239" s="27">
        <v>0.25</v>
      </c>
      <c r="N239" t="str">
        <f t="shared" si="3"/>
        <v>02CD04U048</v>
      </c>
    </row>
    <row r="240" spans="1:14">
      <c r="A240" s="63" t="s">
        <v>1249</v>
      </c>
      <c r="B240" s="63" t="s">
        <v>17410</v>
      </c>
      <c r="C240" s="63" t="s">
        <v>10603</v>
      </c>
      <c r="D240" s="63" t="s">
        <v>789</v>
      </c>
      <c r="E240" s="63" t="s">
        <v>17278</v>
      </c>
      <c r="F240" s="63" t="s">
        <v>19458</v>
      </c>
      <c r="G240">
        <f>VLOOKUP(N240,Estrv!B:AS,39,FALSE)</f>
        <v>0.2</v>
      </c>
      <c r="H240">
        <f>VLOOKUP(N240,Estrv!B:AS,40,FALSE)</f>
        <v>0.4</v>
      </c>
      <c r="I240">
        <f>VLOOKUP(N240,Estrv!B:AS,41,FALSE)</f>
        <v>0.6</v>
      </c>
      <c r="J240">
        <f>VLOOKUP(N240,Estrv!B:AS,42,FALSE)</f>
        <v>0.8</v>
      </c>
      <c r="K240" s="27">
        <v>0.25</v>
      </c>
      <c r="N240" t="str">
        <f t="shared" si="3"/>
        <v>02CD04U048</v>
      </c>
    </row>
    <row r="241" spans="1:14">
      <c r="A241" s="63" t="s">
        <v>1249</v>
      </c>
      <c r="B241" s="63" t="s">
        <v>17411</v>
      </c>
      <c r="C241" s="63" t="s">
        <v>11277</v>
      </c>
      <c r="D241" s="63" t="s">
        <v>789</v>
      </c>
      <c r="E241" s="63" t="s">
        <v>17278</v>
      </c>
      <c r="F241" s="63" t="s">
        <v>19459</v>
      </c>
      <c r="G241">
        <f>VLOOKUP(N241,Estrv!B:AS,39,FALSE)</f>
        <v>0.2</v>
      </c>
      <c r="H241">
        <f>VLOOKUP(N241,Estrv!B:AS,40,FALSE)</f>
        <v>0.4</v>
      </c>
      <c r="I241">
        <f>VLOOKUP(N241,Estrv!B:AS,41,FALSE)</f>
        <v>0.6</v>
      </c>
      <c r="J241">
        <f>VLOOKUP(N241,Estrv!B:AS,42,FALSE)</f>
        <v>0.8</v>
      </c>
      <c r="K241" s="27">
        <v>0.25</v>
      </c>
      <c r="N241" t="str">
        <f t="shared" si="3"/>
        <v>02CD04U048</v>
      </c>
    </row>
    <row r="242" spans="1:14">
      <c r="A242" s="63" t="s">
        <v>1249</v>
      </c>
      <c r="B242" s="63" t="s">
        <v>17412</v>
      </c>
      <c r="C242" s="63" t="s">
        <v>11951</v>
      </c>
      <c r="D242" s="63" t="s">
        <v>789</v>
      </c>
      <c r="E242" s="63" t="s">
        <v>17278</v>
      </c>
      <c r="F242" s="63" t="s">
        <v>19460</v>
      </c>
      <c r="G242">
        <f>VLOOKUP(N242,Estrv!B:AS,39,FALSE)</f>
        <v>0.2</v>
      </c>
      <c r="H242">
        <f>VLOOKUP(N242,Estrv!B:AS,40,FALSE)</f>
        <v>0.4</v>
      </c>
      <c r="I242">
        <f>VLOOKUP(N242,Estrv!B:AS,41,FALSE)</f>
        <v>0.6</v>
      </c>
      <c r="J242">
        <f>VLOOKUP(N242,Estrv!B:AS,42,FALSE)</f>
        <v>0.8</v>
      </c>
      <c r="K242" s="27">
        <v>0.25</v>
      </c>
      <c r="N242" t="str">
        <f t="shared" si="3"/>
        <v>02CD04U048</v>
      </c>
    </row>
    <row r="243" spans="1:14">
      <c r="A243" s="63" t="s">
        <v>1455</v>
      </c>
      <c r="B243" s="63" t="s">
        <v>17413</v>
      </c>
      <c r="C243" s="63" t="s">
        <v>9930</v>
      </c>
      <c r="D243" s="63" t="s">
        <v>465</v>
      </c>
      <c r="E243" s="63" t="s">
        <v>17201</v>
      </c>
      <c r="F243" s="63" t="s">
        <v>19461</v>
      </c>
      <c r="G243">
        <f>VLOOKUP(N243,Estrv!B:AS,39,FALSE)</f>
        <v>0.2</v>
      </c>
      <c r="H243">
        <f>VLOOKUP(N243,Estrv!B:AS,40,FALSE)</f>
        <v>0.3</v>
      </c>
      <c r="I243">
        <f>VLOOKUP(N243,Estrv!B:AS,41,FALSE)</f>
        <v>0.8</v>
      </c>
      <c r="J243">
        <f>VLOOKUP(N243,Estrv!B:AS,42,FALSE)</f>
        <v>1</v>
      </c>
      <c r="K243" s="27">
        <v>0.5</v>
      </c>
      <c r="N243" t="str">
        <f t="shared" si="3"/>
        <v>02CD05E185</v>
      </c>
    </row>
    <row r="244" spans="1:14">
      <c r="A244" s="63" t="s">
        <v>1455</v>
      </c>
      <c r="B244" s="63" t="s">
        <v>17414</v>
      </c>
      <c r="C244" s="63" t="s">
        <v>10604</v>
      </c>
      <c r="D244" s="63" t="s">
        <v>465</v>
      </c>
      <c r="E244" s="63" t="s">
        <v>17201</v>
      </c>
      <c r="F244" s="63" t="s">
        <v>19462</v>
      </c>
      <c r="G244">
        <f>VLOOKUP(N244,Estrv!B:AS,39,FALSE)</f>
        <v>0.2</v>
      </c>
      <c r="H244">
        <f>VLOOKUP(N244,Estrv!B:AS,40,FALSE)</f>
        <v>0.3</v>
      </c>
      <c r="I244">
        <f>VLOOKUP(N244,Estrv!B:AS,41,FALSE)</f>
        <v>0.8</v>
      </c>
      <c r="J244">
        <f>VLOOKUP(N244,Estrv!B:AS,42,FALSE)</f>
        <v>1</v>
      </c>
      <c r="K244" s="27">
        <v>0.5</v>
      </c>
      <c r="N244" t="str">
        <f t="shared" si="3"/>
        <v>02CD05E185</v>
      </c>
    </row>
    <row r="245" spans="1:14">
      <c r="A245" s="63" t="s">
        <v>1455</v>
      </c>
      <c r="B245" s="63" t="s">
        <v>17415</v>
      </c>
      <c r="C245" s="63" t="s">
        <v>9931</v>
      </c>
      <c r="D245" s="63" t="s">
        <v>494</v>
      </c>
      <c r="E245" s="63" t="s">
        <v>17210</v>
      </c>
      <c r="F245" s="63" t="s">
        <v>19463</v>
      </c>
      <c r="G245">
        <f>VLOOKUP(N245,Estrv!B:AS,39,FALSE)</f>
        <v>0.2</v>
      </c>
      <c r="H245">
        <f>VLOOKUP(N245,Estrv!B:AS,40,FALSE)</f>
        <v>0.35</v>
      </c>
      <c r="I245">
        <f>VLOOKUP(N245,Estrv!B:AS,41,FALSE)</f>
        <v>0.5</v>
      </c>
      <c r="J245">
        <f>VLOOKUP(N245,Estrv!B:AS,42,FALSE)</f>
        <v>0.8</v>
      </c>
      <c r="K245" s="27">
        <v>0.34</v>
      </c>
      <c r="N245" t="str">
        <f t="shared" si="3"/>
        <v>02CD05E186</v>
      </c>
    </row>
    <row r="246" spans="1:14">
      <c r="A246" s="63" t="s">
        <v>1455</v>
      </c>
      <c r="B246" s="63" t="s">
        <v>17416</v>
      </c>
      <c r="C246" s="63" t="s">
        <v>10605</v>
      </c>
      <c r="D246" s="63" t="s">
        <v>494</v>
      </c>
      <c r="E246" s="63" t="s">
        <v>17210</v>
      </c>
      <c r="F246" s="63" t="s">
        <v>19464</v>
      </c>
      <c r="G246">
        <f>VLOOKUP(N246,Estrv!B:AS,39,FALSE)</f>
        <v>0.2</v>
      </c>
      <c r="H246">
        <f>VLOOKUP(N246,Estrv!B:AS,40,FALSE)</f>
        <v>0.35</v>
      </c>
      <c r="I246">
        <f>VLOOKUP(N246,Estrv!B:AS,41,FALSE)</f>
        <v>0.5</v>
      </c>
      <c r="J246">
        <f>VLOOKUP(N246,Estrv!B:AS,42,FALSE)</f>
        <v>0.8</v>
      </c>
      <c r="K246" s="27">
        <v>0.33</v>
      </c>
      <c r="N246" t="str">
        <f t="shared" si="3"/>
        <v>02CD05E186</v>
      </c>
    </row>
    <row r="247" spans="1:14">
      <c r="A247" s="63" t="s">
        <v>1455</v>
      </c>
      <c r="B247" s="63" t="s">
        <v>17417</v>
      </c>
      <c r="C247" s="63" t="s">
        <v>11279</v>
      </c>
      <c r="D247" s="63" t="s">
        <v>494</v>
      </c>
      <c r="E247" s="63" t="s">
        <v>17210</v>
      </c>
      <c r="F247" s="63" t="s">
        <v>19465</v>
      </c>
      <c r="G247">
        <f>VLOOKUP(N247,Estrv!B:AS,39,FALSE)</f>
        <v>0.2</v>
      </c>
      <c r="H247">
        <f>VLOOKUP(N247,Estrv!B:AS,40,FALSE)</f>
        <v>0.35</v>
      </c>
      <c r="I247">
        <f>VLOOKUP(N247,Estrv!B:AS,41,FALSE)</f>
        <v>0.5</v>
      </c>
      <c r="J247">
        <f>VLOOKUP(N247,Estrv!B:AS,42,FALSE)</f>
        <v>0.8</v>
      </c>
      <c r="K247" s="27">
        <v>0.33</v>
      </c>
      <c r="N247" t="str">
        <f t="shared" si="3"/>
        <v>02CD05E186</v>
      </c>
    </row>
    <row r="248" spans="1:14">
      <c r="A248" s="63" t="s">
        <v>1455</v>
      </c>
      <c r="B248" s="63" t="s">
        <v>17418</v>
      </c>
      <c r="C248" s="63" t="s">
        <v>9932</v>
      </c>
      <c r="D248" s="63" t="s">
        <v>515</v>
      </c>
      <c r="E248" s="63" t="s">
        <v>17217</v>
      </c>
      <c r="F248" s="63" t="s">
        <v>19466</v>
      </c>
      <c r="G248">
        <f>VLOOKUP(N248,Estrv!B:AS,39,FALSE)</f>
        <v>0.26</v>
      </c>
      <c r="H248">
        <f>VLOOKUP(N248,Estrv!B:AS,40,FALSE)</f>
        <v>0.5</v>
      </c>
      <c r="I248">
        <f>VLOOKUP(N248,Estrv!B:AS,41,FALSE)</f>
        <v>0.75</v>
      </c>
      <c r="J248">
        <f>VLOOKUP(N248,Estrv!B:AS,42,FALSE)</f>
        <v>1</v>
      </c>
      <c r="K248" s="27">
        <v>0.25</v>
      </c>
      <c r="N248" t="str">
        <f t="shared" si="3"/>
        <v>02CD05E187</v>
      </c>
    </row>
    <row r="249" spans="1:14">
      <c r="A249" s="63" t="s">
        <v>1455</v>
      </c>
      <c r="B249" s="63" t="s">
        <v>17419</v>
      </c>
      <c r="C249" s="63" t="s">
        <v>10606</v>
      </c>
      <c r="D249" s="63" t="s">
        <v>515</v>
      </c>
      <c r="E249" s="63" t="s">
        <v>17217</v>
      </c>
      <c r="F249" s="63" t="s">
        <v>19467</v>
      </c>
      <c r="G249">
        <f>VLOOKUP(N249,Estrv!B:AS,39,FALSE)</f>
        <v>0.26</v>
      </c>
      <c r="H249">
        <f>VLOOKUP(N249,Estrv!B:AS,40,FALSE)</f>
        <v>0.5</v>
      </c>
      <c r="I249">
        <f>VLOOKUP(N249,Estrv!B:AS,41,FALSE)</f>
        <v>0.75</v>
      </c>
      <c r="J249">
        <f>VLOOKUP(N249,Estrv!B:AS,42,FALSE)</f>
        <v>1</v>
      </c>
      <c r="K249" s="27">
        <v>0.25</v>
      </c>
      <c r="N249" t="str">
        <f t="shared" si="3"/>
        <v>02CD05E187</v>
      </c>
    </row>
    <row r="250" spans="1:14">
      <c r="A250" s="63" t="s">
        <v>1455</v>
      </c>
      <c r="B250" s="63" t="s">
        <v>17420</v>
      </c>
      <c r="C250" s="63" t="s">
        <v>11280</v>
      </c>
      <c r="D250" s="63" t="s">
        <v>515</v>
      </c>
      <c r="E250" s="63" t="s">
        <v>17217</v>
      </c>
      <c r="F250" s="63" t="s">
        <v>19468</v>
      </c>
      <c r="G250">
        <f>VLOOKUP(N250,Estrv!B:AS,39,FALSE)</f>
        <v>0.26</v>
      </c>
      <c r="H250">
        <f>VLOOKUP(N250,Estrv!B:AS,40,FALSE)</f>
        <v>0.5</v>
      </c>
      <c r="I250">
        <f>VLOOKUP(N250,Estrv!B:AS,41,FALSE)</f>
        <v>0.75</v>
      </c>
      <c r="J250">
        <f>VLOOKUP(N250,Estrv!B:AS,42,FALSE)</f>
        <v>1</v>
      </c>
      <c r="K250" s="27">
        <v>0.25</v>
      </c>
      <c r="N250" t="str">
        <f t="shared" si="3"/>
        <v>02CD05E187</v>
      </c>
    </row>
    <row r="251" spans="1:14">
      <c r="A251" s="63" t="s">
        <v>1455</v>
      </c>
      <c r="B251" s="63" t="s">
        <v>17421</v>
      </c>
      <c r="C251" s="63" t="s">
        <v>11954</v>
      </c>
      <c r="D251" s="63" t="s">
        <v>515</v>
      </c>
      <c r="E251" s="63" t="s">
        <v>17217</v>
      </c>
      <c r="F251" s="63" t="s">
        <v>1500</v>
      </c>
      <c r="G251">
        <f>VLOOKUP(N251,Estrv!B:AS,39,FALSE)</f>
        <v>0.26</v>
      </c>
      <c r="H251">
        <f>VLOOKUP(N251,Estrv!B:AS,40,FALSE)</f>
        <v>0.5</v>
      </c>
      <c r="I251">
        <f>VLOOKUP(N251,Estrv!B:AS,41,FALSE)</f>
        <v>0.75</v>
      </c>
      <c r="J251">
        <f>VLOOKUP(N251,Estrv!B:AS,42,FALSE)</f>
        <v>1</v>
      </c>
      <c r="K251" s="27">
        <v>0.25</v>
      </c>
      <c r="N251" t="str">
        <f t="shared" si="3"/>
        <v>02CD05E187</v>
      </c>
    </row>
    <row r="252" spans="1:14">
      <c r="A252" s="63" t="s">
        <v>1455</v>
      </c>
      <c r="B252" s="63" t="s">
        <v>17422</v>
      </c>
      <c r="C252" s="63" t="s">
        <v>9933</v>
      </c>
      <c r="D252" s="63" t="s">
        <v>547</v>
      </c>
      <c r="E252" s="63" t="s">
        <v>17226</v>
      </c>
      <c r="F252" s="63" t="s">
        <v>19469</v>
      </c>
      <c r="G252">
        <f>VLOOKUP(N252,Estrv!B:AS,39,FALSE)</f>
        <v>0.2</v>
      </c>
      <c r="H252">
        <f>VLOOKUP(N252,Estrv!B:AS,40,FALSE)</f>
        <v>0.4</v>
      </c>
      <c r="I252">
        <f>VLOOKUP(N252,Estrv!B:AS,41,FALSE)</f>
        <v>0.7</v>
      </c>
      <c r="J252">
        <f>VLOOKUP(N252,Estrv!B:AS,42,FALSE)</f>
        <v>1</v>
      </c>
      <c r="K252" s="27">
        <v>0.34</v>
      </c>
      <c r="N252" t="str">
        <f t="shared" si="3"/>
        <v>02CD05E188</v>
      </c>
    </row>
    <row r="253" spans="1:14">
      <c r="A253" s="63" t="s">
        <v>1455</v>
      </c>
      <c r="B253" s="63" t="s">
        <v>17423</v>
      </c>
      <c r="C253" s="63" t="s">
        <v>10607</v>
      </c>
      <c r="D253" s="63" t="s">
        <v>547</v>
      </c>
      <c r="E253" s="63" t="s">
        <v>17226</v>
      </c>
      <c r="F253" s="63" t="s">
        <v>19470</v>
      </c>
      <c r="G253">
        <f>VLOOKUP(N253,Estrv!B:AS,39,FALSE)</f>
        <v>0.2</v>
      </c>
      <c r="H253">
        <f>VLOOKUP(N253,Estrv!B:AS,40,FALSE)</f>
        <v>0.4</v>
      </c>
      <c r="I253">
        <f>VLOOKUP(N253,Estrv!B:AS,41,FALSE)</f>
        <v>0.7</v>
      </c>
      <c r="J253">
        <f>VLOOKUP(N253,Estrv!B:AS,42,FALSE)</f>
        <v>1</v>
      </c>
      <c r="K253" s="27">
        <v>0.33</v>
      </c>
      <c r="N253" t="str">
        <f t="shared" si="3"/>
        <v>02CD05E188</v>
      </c>
    </row>
    <row r="254" spans="1:14">
      <c r="A254" s="63" t="s">
        <v>1455</v>
      </c>
      <c r="B254" s="63" t="s">
        <v>17424</v>
      </c>
      <c r="C254" s="63" t="s">
        <v>11281</v>
      </c>
      <c r="D254" s="63" t="s">
        <v>547</v>
      </c>
      <c r="E254" s="63" t="s">
        <v>17226</v>
      </c>
      <c r="F254" s="63" t="s">
        <v>19471</v>
      </c>
      <c r="G254">
        <f>VLOOKUP(N254,Estrv!B:AS,39,FALSE)</f>
        <v>0.2</v>
      </c>
      <c r="H254">
        <f>VLOOKUP(N254,Estrv!B:AS,40,FALSE)</f>
        <v>0.4</v>
      </c>
      <c r="I254">
        <f>VLOOKUP(N254,Estrv!B:AS,41,FALSE)</f>
        <v>0.7</v>
      </c>
      <c r="J254">
        <f>VLOOKUP(N254,Estrv!B:AS,42,FALSE)</f>
        <v>1</v>
      </c>
      <c r="K254" s="27">
        <v>0.33</v>
      </c>
      <c r="N254" t="str">
        <f t="shared" si="3"/>
        <v>02CD05E188</v>
      </c>
    </row>
    <row r="255" spans="1:14">
      <c r="A255" s="63" t="s">
        <v>1455</v>
      </c>
      <c r="B255" s="63" t="s">
        <v>17425</v>
      </c>
      <c r="C255" s="63" t="s">
        <v>9934</v>
      </c>
      <c r="D255" s="63" t="s">
        <v>575</v>
      </c>
      <c r="E255" s="63" t="s">
        <v>17237</v>
      </c>
      <c r="F255" s="63" t="s">
        <v>19472</v>
      </c>
      <c r="G255">
        <f>VLOOKUP(N255,Estrv!B:AS,39,FALSE)</f>
        <v>0.2</v>
      </c>
      <c r="H255">
        <f>VLOOKUP(N255,Estrv!B:AS,40,FALSE)</f>
        <v>0.5</v>
      </c>
      <c r="I255">
        <f>VLOOKUP(N255,Estrv!B:AS,41,FALSE)</f>
        <v>0.7</v>
      </c>
      <c r="J255">
        <f>VLOOKUP(N255,Estrv!B:AS,42,FALSE)</f>
        <v>1</v>
      </c>
      <c r="K255" s="27">
        <v>1</v>
      </c>
      <c r="N255" t="str">
        <f t="shared" si="3"/>
        <v>02CD05E189</v>
      </c>
    </row>
    <row r="256" spans="1:14">
      <c r="A256" s="63" t="s">
        <v>1455</v>
      </c>
      <c r="B256" s="63" t="s">
        <v>17426</v>
      </c>
      <c r="C256" s="63" t="s">
        <v>9935</v>
      </c>
      <c r="D256" s="63" t="s">
        <v>600</v>
      </c>
      <c r="E256" s="63" t="s">
        <v>17243</v>
      </c>
      <c r="F256" s="63" t="s">
        <v>19473</v>
      </c>
      <c r="G256">
        <f>VLOOKUP(N256,Estrv!B:AS,39,FALSE)</f>
        <v>0.15</v>
      </c>
      <c r="H256">
        <f>VLOOKUP(N256,Estrv!B:AS,40,FALSE)</f>
        <v>0.5</v>
      </c>
      <c r="I256">
        <f>VLOOKUP(N256,Estrv!B:AS,41,FALSE)</f>
        <v>1</v>
      </c>
      <c r="J256">
        <f>VLOOKUP(N256,Estrv!B:AS,42,FALSE)</f>
        <v>1</v>
      </c>
      <c r="K256" s="27">
        <v>1</v>
      </c>
      <c r="N256" t="str">
        <f t="shared" si="3"/>
        <v>02CD05E190</v>
      </c>
    </row>
    <row r="257" spans="1:14">
      <c r="A257" s="63" t="s">
        <v>1455</v>
      </c>
      <c r="B257" s="63" t="s">
        <v>17427</v>
      </c>
      <c r="C257" s="63" t="s">
        <v>9936</v>
      </c>
      <c r="D257" s="63" t="s">
        <v>618</v>
      </c>
      <c r="E257" s="63" t="s">
        <v>17245</v>
      </c>
      <c r="F257" s="63" t="s">
        <v>19474</v>
      </c>
      <c r="G257">
        <f>VLOOKUP(N257,Estrv!B:AS,39,FALSE)</f>
        <v>0.25</v>
      </c>
      <c r="H257">
        <f>VLOOKUP(N257,Estrv!B:AS,40,FALSE)</f>
        <v>0.5</v>
      </c>
      <c r="I257">
        <f>VLOOKUP(N257,Estrv!B:AS,41,FALSE)</f>
        <v>0.75</v>
      </c>
      <c r="J257">
        <f>VLOOKUP(N257,Estrv!B:AS,42,FALSE)</f>
        <v>1</v>
      </c>
      <c r="K257" s="27">
        <v>0.5</v>
      </c>
      <c r="N257" t="str">
        <f t="shared" si="3"/>
        <v>02CD05E198</v>
      </c>
    </row>
    <row r="258" spans="1:14">
      <c r="A258" s="63" t="s">
        <v>1455</v>
      </c>
      <c r="B258" s="63" t="s">
        <v>17428</v>
      </c>
      <c r="C258" s="63" t="s">
        <v>10610</v>
      </c>
      <c r="D258" s="63" t="s">
        <v>618</v>
      </c>
      <c r="E258" s="63" t="s">
        <v>17245</v>
      </c>
      <c r="F258" s="63" t="s">
        <v>1543</v>
      </c>
      <c r="G258">
        <f>VLOOKUP(N258,Estrv!B:AS,39,FALSE)</f>
        <v>0.25</v>
      </c>
      <c r="H258">
        <f>VLOOKUP(N258,Estrv!B:AS,40,FALSE)</f>
        <v>0.5</v>
      </c>
      <c r="I258">
        <f>VLOOKUP(N258,Estrv!B:AS,41,FALSE)</f>
        <v>0.75</v>
      </c>
      <c r="J258">
        <f>VLOOKUP(N258,Estrv!B:AS,42,FALSE)</f>
        <v>1</v>
      </c>
      <c r="K258" s="27">
        <v>0.5</v>
      </c>
      <c r="N258" t="str">
        <f t="shared" si="3"/>
        <v>02CD05E198</v>
      </c>
    </row>
    <row r="259" spans="1:14">
      <c r="A259" s="63" t="s">
        <v>1455</v>
      </c>
      <c r="B259" s="63" t="s">
        <v>17429</v>
      </c>
      <c r="C259" s="63" t="s">
        <v>9937</v>
      </c>
      <c r="D259" s="63" t="s">
        <v>636</v>
      </c>
      <c r="E259" s="63" t="s">
        <v>17248</v>
      </c>
      <c r="F259" s="63" t="s">
        <v>19475</v>
      </c>
      <c r="G259">
        <f>VLOOKUP(N259,Estrv!B:AS,39,FALSE)</f>
        <v>0.25</v>
      </c>
      <c r="H259">
        <f>VLOOKUP(N259,Estrv!B:AS,40,FALSE)</f>
        <v>0.5</v>
      </c>
      <c r="I259">
        <f>VLOOKUP(N259,Estrv!B:AS,41,FALSE)</f>
        <v>0.75</v>
      </c>
      <c r="J259">
        <f>VLOOKUP(N259,Estrv!B:AS,42,FALSE)</f>
        <v>1</v>
      </c>
      <c r="K259" s="27">
        <v>0.25</v>
      </c>
      <c r="N259" t="str">
        <f t="shared" ref="N259:N322" si="4">A259&amp;D259</f>
        <v>02CD05F037</v>
      </c>
    </row>
    <row r="260" spans="1:14">
      <c r="A260" s="63" t="s">
        <v>1455</v>
      </c>
      <c r="B260" s="63" t="s">
        <v>17430</v>
      </c>
      <c r="C260" s="63" t="s">
        <v>10611</v>
      </c>
      <c r="D260" s="63" t="s">
        <v>636</v>
      </c>
      <c r="E260" s="63" t="s">
        <v>17248</v>
      </c>
      <c r="F260" s="63" t="s">
        <v>1554</v>
      </c>
      <c r="G260">
        <f>VLOOKUP(N260,Estrv!B:AS,39,FALSE)</f>
        <v>0.25</v>
      </c>
      <c r="H260">
        <f>VLOOKUP(N260,Estrv!B:AS,40,FALSE)</f>
        <v>0.5</v>
      </c>
      <c r="I260">
        <f>VLOOKUP(N260,Estrv!B:AS,41,FALSE)</f>
        <v>0.75</v>
      </c>
      <c r="J260">
        <f>VLOOKUP(N260,Estrv!B:AS,42,FALSE)</f>
        <v>1</v>
      </c>
      <c r="K260" s="27">
        <v>0.25</v>
      </c>
      <c r="N260" t="str">
        <f t="shared" si="4"/>
        <v>02CD05F037</v>
      </c>
    </row>
    <row r="261" spans="1:14">
      <c r="A261" s="63" t="s">
        <v>1455</v>
      </c>
      <c r="B261" s="63" t="s">
        <v>17431</v>
      </c>
      <c r="C261" s="63" t="s">
        <v>11285</v>
      </c>
      <c r="D261" s="63" t="s">
        <v>636</v>
      </c>
      <c r="E261" s="63" t="s">
        <v>17248</v>
      </c>
      <c r="F261" s="63" t="s">
        <v>1555</v>
      </c>
      <c r="G261">
        <f>VLOOKUP(N261,Estrv!B:AS,39,FALSE)</f>
        <v>0.25</v>
      </c>
      <c r="H261">
        <f>VLOOKUP(N261,Estrv!B:AS,40,FALSE)</f>
        <v>0.5</v>
      </c>
      <c r="I261">
        <f>VLOOKUP(N261,Estrv!B:AS,41,FALSE)</f>
        <v>0.75</v>
      </c>
      <c r="J261">
        <f>VLOOKUP(N261,Estrv!B:AS,42,FALSE)</f>
        <v>1</v>
      </c>
      <c r="K261" s="27">
        <v>0.25</v>
      </c>
      <c r="N261" t="str">
        <f t="shared" si="4"/>
        <v>02CD05F037</v>
      </c>
    </row>
    <row r="262" spans="1:14">
      <c r="A262" s="63" t="s">
        <v>1455</v>
      </c>
      <c r="B262" s="63" t="s">
        <v>17432</v>
      </c>
      <c r="C262" s="63" t="s">
        <v>11959</v>
      </c>
      <c r="D262" s="63" t="s">
        <v>636</v>
      </c>
      <c r="E262" s="63" t="s">
        <v>17248</v>
      </c>
      <c r="F262" s="63" t="s">
        <v>1556</v>
      </c>
      <c r="G262">
        <f>VLOOKUP(N262,Estrv!B:AS,39,FALSE)</f>
        <v>0.25</v>
      </c>
      <c r="H262">
        <f>VLOOKUP(N262,Estrv!B:AS,40,FALSE)</f>
        <v>0.5</v>
      </c>
      <c r="I262">
        <f>VLOOKUP(N262,Estrv!B:AS,41,FALSE)</f>
        <v>0.75</v>
      </c>
      <c r="J262">
        <f>VLOOKUP(N262,Estrv!B:AS,42,FALSE)</f>
        <v>1</v>
      </c>
      <c r="K262" s="27">
        <v>0.25</v>
      </c>
      <c r="N262" t="str">
        <f t="shared" si="4"/>
        <v>02CD05F037</v>
      </c>
    </row>
    <row r="263" spans="1:14">
      <c r="A263" s="63" t="s">
        <v>1455</v>
      </c>
      <c r="B263" s="63" t="s">
        <v>17433</v>
      </c>
      <c r="C263" s="63" t="s">
        <v>9938</v>
      </c>
      <c r="D263" s="63" t="s">
        <v>654</v>
      </c>
      <c r="E263" s="63" t="s">
        <v>17254</v>
      </c>
      <c r="F263" s="63" t="s">
        <v>1563</v>
      </c>
      <c r="G263">
        <f>VLOOKUP(N263,Estrv!B:AS,39,FALSE)</f>
        <v>0.2</v>
      </c>
      <c r="H263">
        <f>VLOOKUP(N263,Estrv!B:AS,40,FALSE)</f>
        <v>0.4</v>
      </c>
      <c r="I263">
        <f>VLOOKUP(N263,Estrv!B:AS,41,FALSE)</f>
        <v>0.6</v>
      </c>
      <c r="J263">
        <f>VLOOKUP(N263,Estrv!B:AS,42,FALSE)</f>
        <v>1</v>
      </c>
      <c r="K263" s="27">
        <v>0.2</v>
      </c>
      <c r="N263" t="str">
        <f t="shared" si="4"/>
        <v>02CD05K023</v>
      </c>
    </row>
    <row r="264" spans="1:14">
      <c r="A264" s="63" t="s">
        <v>1455</v>
      </c>
      <c r="B264" s="63" t="s">
        <v>17434</v>
      </c>
      <c r="C264" s="63" t="s">
        <v>10612</v>
      </c>
      <c r="D264" s="63" t="s">
        <v>654</v>
      </c>
      <c r="E264" s="63" t="s">
        <v>17254</v>
      </c>
      <c r="F264" s="63" t="s">
        <v>19476</v>
      </c>
      <c r="G264">
        <f>VLOOKUP(N264,Estrv!B:AS,39,FALSE)</f>
        <v>0.2</v>
      </c>
      <c r="H264">
        <f>VLOOKUP(N264,Estrv!B:AS,40,FALSE)</f>
        <v>0.4</v>
      </c>
      <c r="I264">
        <f>VLOOKUP(N264,Estrv!B:AS,41,FALSE)</f>
        <v>0.6</v>
      </c>
      <c r="J264">
        <f>VLOOKUP(N264,Estrv!B:AS,42,FALSE)</f>
        <v>1</v>
      </c>
      <c r="K264" s="27">
        <v>0.2</v>
      </c>
      <c r="N264" t="str">
        <f t="shared" si="4"/>
        <v>02CD05K023</v>
      </c>
    </row>
    <row r="265" spans="1:14">
      <c r="A265" s="63" t="s">
        <v>1455</v>
      </c>
      <c r="B265" s="63" t="s">
        <v>17435</v>
      </c>
      <c r="C265" s="63" t="s">
        <v>11286</v>
      </c>
      <c r="D265" s="63" t="s">
        <v>654</v>
      </c>
      <c r="E265" s="63" t="s">
        <v>17254</v>
      </c>
      <c r="F265" s="63" t="s">
        <v>1565</v>
      </c>
      <c r="G265">
        <f>VLOOKUP(N265,Estrv!B:AS,39,FALSE)</f>
        <v>0.2</v>
      </c>
      <c r="H265">
        <f>VLOOKUP(N265,Estrv!B:AS,40,FALSE)</f>
        <v>0.4</v>
      </c>
      <c r="I265">
        <f>VLOOKUP(N265,Estrv!B:AS,41,FALSE)</f>
        <v>0.6</v>
      </c>
      <c r="J265">
        <f>VLOOKUP(N265,Estrv!B:AS,42,FALSE)</f>
        <v>1</v>
      </c>
      <c r="K265" s="27">
        <v>0.2</v>
      </c>
      <c r="N265" t="str">
        <f t="shared" si="4"/>
        <v>02CD05K023</v>
      </c>
    </row>
    <row r="266" spans="1:14">
      <c r="A266" s="63" t="s">
        <v>1455</v>
      </c>
      <c r="B266" s="63" t="s">
        <v>17436</v>
      </c>
      <c r="C266" s="63" t="s">
        <v>11960</v>
      </c>
      <c r="D266" s="63" t="s">
        <v>654</v>
      </c>
      <c r="E266" s="63" t="s">
        <v>17254</v>
      </c>
      <c r="F266" s="63" t="s">
        <v>19477</v>
      </c>
      <c r="G266">
        <f>VLOOKUP(N266,Estrv!B:AS,39,FALSE)</f>
        <v>0.2</v>
      </c>
      <c r="H266">
        <f>VLOOKUP(N266,Estrv!B:AS,40,FALSE)</f>
        <v>0.4</v>
      </c>
      <c r="I266">
        <f>VLOOKUP(N266,Estrv!B:AS,41,FALSE)</f>
        <v>0.6</v>
      </c>
      <c r="J266">
        <f>VLOOKUP(N266,Estrv!B:AS,42,FALSE)</f>
        <v>1</v>
      </c>
      <c r="K266" s="27">
        <v>0.2</v>
      </c>
      <c r="N266" t="str">
        <f t="shared" si="4"/>
        <v>02CD05K023</v>
      </c>
    </row>
    <row r="267" spans="1:14">
      <c r="A267" s="63" t="s">
        <v>1455</v>
      </c>
      <c r="B267" s="63" t="s">
        <v>17437</v>
      </c>
      <c r="C267" s="63" t="s">
        <v>12634</v>
      </c>
      <c r="D267" s="63" t="s">
        <v>654</v>
      </c>
      <c r="E267" s="63" t="s">
        <v>17254</v>
      </c>
      <c r="F267" s="63" t="s">
        <v>1567</v>
      </c>
      <c r="G267">
        <f>VLOOKUP(N267,Estrv!B:AS,39,FALSE)</f>
        <v>0.2</v>
      </c>
      <c r="H267">
        <f>VLOOKUP(N267,Estrv!B:AS,40,FALSE)</f>
        <v>0.4</v>
      </c>
      <c r="I267">
        <f>VLOOKUP(N267,Estrv!B:AS,41,FALSE)</f>
        <v>0.6</v>
      </c>
      <c r="J267">
        <f>VLOOKUP(N267,Estrv!B:AS,42,FALSE)</f>
        <v>1</v>
      </c>
      <c r="K267" s="27">
        <v>0.2</v>
      </c>
      <c r="N267" t="str">
        <f t="shared" si="4"/>
        <v>02CD05K023</v>
      </c>
    </row>
    <row r="268" spans="1:14">
      <c r="A268" s="63" t="s">
        <v>1455</v>
      </c>
      <c r="B268" s="63" t="s">
        <v>17438</v>
      </c>
      <c r="C268" s="63" t="s">
        <v>9939</v>
      </c>
      <c r="D268" s="63" t="s">
        <v>673</v>
      </c>
      <c r="E268" s="63" t="s">
        <v>17258</v>
      </c>
      <c r="F268" s="63" t="s">
        <v>19478</v>
      </c>
      <c r="G268">
        <f>VLOOKUP(N268,Estrv!B:AS,39,FALSE)</f>
        <v>0</v>
      </c>
      <c r="H268">
        <f>VLOOKUP(N268,Estrv!B:AS,40,FALSE)</f>
        <v>0.5</v>
      </c>
      <c r="I268">
        <f>VLOOKUP(N268,Estrv!B:AS,41,FALSE)</f>
        <v>1</v>
      </c>
      <c r="J268">
        <f>VLOOKUP(N268,Estrv!B:AS,42,FALSE)</f>
        <v>1</v>
      </c>
      <c r="K268" s="27">
        <v>1</v>
      </c>
      <c r="N268" t="str">
        <f t="shared" si="4"/>
        <v>02CD05K026</v>
      </c>
    </row>
    <row r="269" spans="1:14">
      <c r="A269" s="63" t="s">
        <v>1455</v>
      </c>
      <c r="B269" s="63" t="s">
        <v>17439</v>
      </c>
      <c r="C269" s="63" t="s">
        <v>9940</v>
      </c>
      <c r="D269" s="63" t="s">
        <v>689</v>
      </c>
      <c r="E269" s="63" t="s">
        <v>17260</v>
      </c>
      <c r="F269" s="63" t="s">
        <v>19479</v>
      </c>
      <c r="G269">
        <f>VLOOKUP(N269,Estrv!B:AS,39,FALSE)</f>
        <v>0</v>
      </c>
      <c r="H269">
        <f>VLOOKUP(N269,Estrv!B:AS,40,FALSE)</f>
        <v>0.5</v>
      </c>
      <c r="I269">
        <f>VLOOKUP(N269,Estrv!B:AS,41,FALSE)</f>
        <v>1</v>
      </c>
      <c r="J269">
        <f>VLOOKUP(N269,Estrv!B:AS,42,FALSE)</f>
        <v>1</v>
      </c>
      <c r="K269" s="27">
        <v>1</v>
      </c>
      <c r="N269" t="str">
        <f t="shared" si="4"/>
        <v>02CD05K027</v>
      </c>
    </row>
    <row r="270" spans="1:14">
      <c r="A270" s="63" t="s">
        <v>1455</v>
      </c>
      <c r="B270" s="63" t="s">
        <v>17440</v>
      </c>
      <c r="C270" s="63" t="s">
        <v>9941</v>
      </c>
      <c r="D270" s="63" t="s">
        <v>109</v>
      </c>
      <c r="E270" s="63" t="s">
        <v>17145</v>
      </c>
      <c r="F270" s="63" t="s">
        <v>19480</v>
      </c>
      <c r="G270">
        <f>VLOOKUP(N270,Estrv!B:AS,39,FALSE)</f>
        <v>0.25</v>
      </c>
      <c r="H270">
        <f>VLOOKUP(N270,Estrv!B:AS,40,FALSE)</f>
        <v>0.5</v>
      </c>
      <c r="I270">
        <f>VLOOKUP(N270,Estrv!B:AS,41,FALSE)</f>
        <v>0.75</v>
      </c>
      <c r="J270">
        <f>VLOOKUP(N270,Estrv!B:AS,42,FALSE)</f>
        <v>1</v>
      </c>
      <c r="K270" s="27">
        <v>1</v>
      </c>
      <c r="N270" t="str">
        <f t="shared" si="4"/>
        <v>02CD05M001</v>
      </c>
    </row>
    <row r="271" spans="1:14">
      <c r="A271" s="63" t="s">
        <v>1455</v>
      </c>
      <c r="B271" s="63" t="s">
        <v>17441</v>
      </c>
      <c r="C271" s="63" t="s">
        <v>9942</v>
      </c>
      <c r="D271" s="63" t="s">
        <v>126</v>
      </c>
      <c r="E271" s="63" t="s">
        <v>17148</v>
      </c>
      <c r="F271" s="63" t="s">
        <v>1607</v>
      </c>
      <c r="G271">
        <f>VLOOKUP(N271,Estrv!B:AS,39,FALSE)</f>
        <v>0</v>
      </c>
      <c r="H271">
        <f>VLOOKUP(N271,Estrv!B:AS,40,FALSE)</f>
        <v>0.03</v>
      </c>
      <c r="I271">
        <f>VLOOKUP(N271,Estrv!B:AS,41,FALSE)</f>
        <v>7.0000000000000007E-2</v>
      </c>
      <c r="J271">
        <f>VLOOKUP(N271,Estrv!B:AS,42,FALSE)</f>
        <v>0.1</v>
      </c>
      <c r="K271" s="27">
        <v>0.8</v>
      </c>
      <c r="N271" t="str">
        <f t="shared" si="4"/>
        <v>02CD05M002</v>
      </c>
    </row>
    <row r="272" spans="1:14">
      <c r="A272" s="63" t="s">
        <v>1455</v>
      </c>
      <c r="B272" s="63" t="s">
        <v>17442</v>
      </c>
      <c r="C272" s="63" t="s">
        <v>10616</v>
      </c>
      <c r="D272" s="63" t="s">
        <v>126</v>
      </c>
      <c r="E272" s="63" t="s">
        <v>17148</v>
      </c>
      <c r="F272" s="63" t="s">
        <v>19481</v>
      </c>
      <c r="G272">
        <f>VLOOKUP(N272,Estrv!B:AS,39,FALSE)</f>
        <v>0</v>
      </c>
      <c r="H272">
        <f>VLOOKUP(N272,Estrv!B:AS,40,FALSE)</f>
        <v>0.03</v>
      </c>
      <c r="I272">
        <f>VLOOKUP(N272,Estrv!B:AS,41,FALSE)</f>
        <v>7.0000000000000007E-2</v>
      </c>
      <c r="J272">
        <f>VLOOKUP(N272,Estrv!B:AS,42,FALSE)</f>
        <v>0.1</v>
      </c>
      <c r="K272" s="27">
        <v>0.2</v>
      </c>
      <c r="N272" t="str">
        <f t="shared" si="4"/>
        <v>02CD05M002</v>
      </c>
    </row>
    <row r="273" spans="1:14">
      <c r="A273" s="63" t="s">
        <v>1455</v>
      </c>
      <c r="B273" s="63" t="s">
        <v>17443</v>
      </c>
      <c r="C273" s="63" t="s">
        <v>9943</v>
      </c>
      <c r="D273" s="63" t="s">
        <v>141</v>
      </c>
      <c r="E273" s="63" t="s">
        <v>17150</v>
      </c>
      <c r="F273" s="63" t="s">
        <v>19482</v>
      </c>
      <c r="G273">
        <f>VLOOKUP(N273,Estrv!B:AS,39,FALSE)</f>
        <v>0.25</v>
      </c>
      <c r="H273">
        <f>VLOOKUP(N273,Estrv!B:AS,40,FALSE)</f>
        <v>0.5</v>
      </c>
      <c r="I273">
        <f>VLOOKUP(N273,Estrv!B:AS,41,FALSE)</f>
        <v>0.75</v>
      </c>
      <c r="J273">
        <f>VLOOKUP(N273,Estrv!B:AS,42,FALSE)</f>
        <v>1</v>
      </c>
      <c r="K273" s="27">
        <v>0.5</v>
      </c>
      <c r="N273" t="str">
        <f t="shared" si="4"/>
        <v>02CD05N001</v>
      </c>
    </row>
    <row r="274" spans="1:14">
      <c r="A274" s="63" t="s">
        <v>1455</v>
      </c>
      <c r="B274" s="63" t="s">
        <v>17444</v>
      </c>
      <c r="C274" s="63" t="s">
        <v>10617</v>
      </c>
      <c r="D274" s="63" t="s">
        <v>141</v>
      </c>
      <c r="E274" s="63" t="s">
        <v>17150</v>
      </c>
      <c r="F274" s="63" t="s">
        <v>19483</v>
      </c>
      <c r="G274">
        <f>VLOOKUP(N274,Estrv!B:AS,39,FALSE)</f>
        <v>0.25</v>
      </c>
      <c r="H274">
        <f>VLOOKUP(N274,Estrv!B:AS,40,FALSE)</f>
        <v>0.5</v>
      </c>
      <c r="I274">
        <f>VLOOKUP(N274,Estrv!B:AS,41,FALSE)</f>
        <v>0.75</v>
      </c>
      <c r="J274">
        <f>VLOOKUP(N274,Estrv!B:AS,42,FALSE)</f>
        <v>1</v>
      </c>
      <c r="K274" s="27">
        <v>0.5</v>
      </c>
      <c r="N274" t="str">
        <f t="shared" si="4"/>
        <v>02CD05N001</v>
      </c>
    </row>
    <row r="275" spans="1:14">
      <c r="A275" s="63" t="s">
        <v>1455</v>
      </c>
      <c r="B275" s="63" t="s">
        <v>17445</v>
      </c>
      <c r="C275" s="63" t="s">
        <v>9944</v>
      </c>
      <c r="D275" s="63" t="s">
        <v>737</v>
      </c>
      <c r="E275" s="63" t="s">
        <v>17268</v>
      </c>
      <c r="F275" s="63" t="s">
        <v>19484</v>
      </c>
      <c r="G275">
        <f>VLOOKUP(N275,Estrv!B:AS,39,FALSE)</f>
        <v>0</v>
      </c>
      <c r="H275">
        <f>VLOOKUP(N275,Estrv!B:AS,40,FALSE)</f>
        <v>0</v>
      </c>
      <c r="I275">
        <f>VLOOKUP(N275,Estrv!B:AS,41,FALSE)</f>
        <v>0.5</v>
      </c>
      <c r="J275">
        <f>VLOOKUP(N275,Estrv!B:AS,42,FALSE)</f>
        <v>1</v>
      </c>
      <c r="K275" s="27">
        <v>0.5</v>
      </c>
      <c r="N275" t="str">
        <f t="shared" si="4"/>
        <v>02CD05R002</v>
      </c>
    </row>
    <row r="276" spans="1:14">
      <c r="A276" s="63" t="s">
        <v>1455</v>
      </c>
      <c r="B276" s="63" t="s">
        <v>17446</v>
      </c>
      <c r="C276" s="63" t="s">
        <v>10618</v>
      </c>
      <c r="D276" s="63" t="s">
        <v>737</v>
      </c>
      <c r="E276" s="63" t="s">
        <v>17268</v>
      </c>
      <c r="F276" s="63" t="s">
        <v>19485</v>
      </c>
      <c r="G276">
        <f>VLOOKUP(N276,Estrv!B:AS,39,FALSE)</f>
        <v>0</v>
      </c>
      <c r="H276">
        <f>VLOOKUP(N276,Estrv!B:AS,40,FALSE)</f>
        <v>0</v>
      </c>
      <c r="I276">
        <f>VLOOKUP(N276,Estrv!B:AS,41,FALSE)</f>
        <v>0.5</v>
      </c>
      <c r="J276">
        <f>VLOOKUP(N276,Estrv!B:AS,42,FALSE)</f>
        <v>1</v>
      </c>
      <c r="K276" s="27">
        <v>0.5</v>
      </c>
      <c r="N276" t="str">
        <f t="shared" si="4"/>
        <v>02CD05R002</v>
      </c>
    </row>
    <row r="277" spans="1:14">
      <c r="A277" s="63" t="s">
        <v>1455</v>
      </c>
      <c r="B277" s="63" t="s">
        <v>17447</v>
      </c>
      <c r="C277" s="63" t="s">
        <v>9945</v>
      </c>
      <c r="D277" s="63" t="s">
        <v>1233</v>
      </c>
      <c r="E277" s="63" t="s">
        <v>17365</v>
      </c>
      <c r="F277" s="63" t="s">
        <v>19486</v>
      </c>
      <c r="G277">
        <f>VLOOKUP(N277,Estrv!B:AS,39,FALSE)</f>
        <v>0</v>
      </c>
      <c r="H277">
        <f>VLOOKUP(N277,Estrv!B:AS,40,FALSE)</f>
        <v>0.35</v>
      </c>
      <c r="I277">
        <f>VLOOKUP(N277,Estrv!B:AS,41,FALSE)</f>
        <v>0.7</v>
      </c>
      <c r="J277">
        <f>VLOOKUP(N277,Estrv!B:AS,42,FALSE)</f>
        <v>1</v>
      </c>
      <c r="K277" s="27">
        <v>0.5</v>
      </c>
      <c r="N277" t="str">
        <f t="shared" si="4"/>
        <v>02CD05S234</v>
      </c>
    </row>
    <row r="278" spans="1:14">
      <c r="A278" s="63" t="s">
        <v>1455</v>
      </c>
      <c r="B278" s="63" t="s">
        <v>17448</v>
      </c>
      <c r="C278" s="63" t="s">
        <v>10619</v>
      </c>
      <c r="D278" s="63" t="s">
        <v>1233</v>
      </c>
      <c r="E278" s="63" t="s">
        <v>17365</v>
      </c>
      <c r="F278" s="63" t="s">
        <v>19487</v>
      </c>
      <c r="G278">
        <f>VLOOKUP(N278,Estrv!B:AS,39,FALSE)</f>
        <v>0</v>
      </c>
      <c r="H278">
        <f>VLOOKUP(N278,Estrv!B:AS,40,FALSE)</f>
        <v>0.35</v>
      </c>
      <c r="I278">
        <f>VLOOKUP(N278,Estrv!B:AS,41,FALSE)</f>
        <v>0.7</v>
      </c>
      <c r="J278">
        <f>VLOOKUP(N278,Estrv!B:AS,42,FALSE)</f>
        <v>1</v>
      </c>
      <c r="K278" s="27">
        <v>0.5</v>
      </c>
      <c r="N278" t="str">
        <f t="shared" si="4"/>
        <v>02CD05S234</v>
      </c>
    </row>
    <row r="279" spans="1:14">
      <c r="A279" s="63" t="s">
        <v>1455</v>
      </c>
      <c r="B279" s="63" t="s">
        <v>17449</v>
      </c>
      <c r="C279" s="63" t="s">
        <v>9946</v>
      </c>
      <c r="D279" s="63" t="s">
        <v>789</v>
      </c>
      <c r="E279" s="63" t="s">
        <v>17278</v>
      </c>
      <c r="F279" s="63" t="s">
        <v>19488</v>
      </c>
      <c r="G279">
        <f>VLOOKUP(N279,Estrv!B:AS,39,FALSE)</f>
        <v>0.5</v>
      </c>
      <c r="H279">
        <f>VLOOKUP(N279,Estrv!B:AS,40,FALSE)</f>
        <v>1</v>
      </c>
      <c r="I279">
        <f>VLOOKUP(N279,Estrv!B:AS,41,FALSE)</f>
        <v>1</v>
      </c>
      <c r="J279">
        <f>VLOOKUP(N279,Estrv!B:AS,42,FALSE)</f>
        <v>1</v>
      </c>
      <c r="K279" s="27">
        <v>1</v>
      </c>
      <c r="N279" t="str">
        <f t="shared" si="4"/>
        <v>02CD05U048</v>
      </c>
    </row>
    <row r="280" spans="1:14">
      <c r="A280" s="26" t="s">
        <v>1659</v>
      </c>
      <c r="B280" s="26" t="s">
        <v>17450</v>
      </c>
      <c r="C280" s="26" t="s">
        <v>9947</v>
      </c>
      <c r="D280" s="26" t="s">
        <v>465</v>
      </c>
      <c r="E280" s="61" t="s">
        <v>17201</v>
      </c>
      <c r="F280" s="62" t="s">
        <v>19489</v>
      </c>
      <c r="G280">
        <f>VLOOKUP(N280,Estrv!B:AS,39,FALSE)</f>
        <v>0.25</v>
      </c>
      <c r="H280">
        <f>VLOOKUP(N280,Estrv!B:AS,40,FALSE)</f>
        <v>0.5</v>
      </c>
      <c r="I280">
        <f>VLOOKUP(N280,Estrv!B:AS,41,FALSE)</f>
        <v>0.75</v>
      </c>
      <c r="J280">
        <f>VLOOKUP(N280,Estrv!B:AS,42,FALSE)</f>
        <v>1</v>
      </c>
      <c r="K280" s="66">
        <v>0.25</v>
      </c>
      <c r="N280" t="str">
        <f t="shared" si="4"/>
        <v>02CD06E185</v>
      </c>
    </row>
    <row r="281" spans="1:14">
      <c r="A281" s="26" t="s">
        <v>1659</v>
      </c>
      <c r="B281" s="26" t="s">
        <v>17451</v>
      </c>
      <c r="C281" s="26" t="s">
        <v>10621</v>
      </c>
      <c r="D281" s="26" t="s">
        <v>465</v>
      </c>
      <c r="E281" s="61" t="s">
        <v>17201</v>
      </c>
      <c r="F281" s="62" t="s">
        <v>19490</v>
      </c>
      <c r="G281">
        <f>VLOOKUP(N281,Estrv!B:AS,39,FALSE)</f>
        <v>0.25</v>
      </c>
      <c r="H281">
        <f>VLOOKUP(N281,Estrv!B:AS,40,FALSE)</f>
        <v>0.5</v>
      </c>
      <c r="I281">
        <f>VLOOKUP(N281,Estrv!B:AS,41,FALSE)</f>
        <v>0.75</v>
      </c>
      <c r="J281">
        <f>VLOOKUP(N281,Estrv!B:AS,42,FALSE)</f>
        <v>1</v>
      </c>
      <c r="K281" s="66">
        <v>0.25</v>
      </c>
      <c r="N281" t="str">
        <f t="shared" si="4"/>
        <v>02CD06E185</v>
      </c>
    </row>
    <row r="282" spans="1:14">
      <c r="A282" s="26" t="s">
        <v>1659</v>
      </c>
      <c r="B282" s="26" t="s">
        <v>17452</v>
      </c>
      <c r="C282" s="26" t="s">
        <v>11295</v>
      </c>
      <c r="D282" s="26" t="s">
        <v>465</v>
      </c>
      <c r="E282" s="61" t="s">
        <v>17201</v>
      </c>
      <c r="F282" s="62" t="s">
        <v>19491</v>
      </c>
      <c r="G282">
        <f>VLOOKUP(N282,Estrv!B:AS,39,FALSE)</f>
        <v>0.25</v>
      </c>
      <c r="H282">
        <f>VLOOKUP(N282,Estrv!B:AS,40,FALSE)</f>
        <v>0.5</v>
      </c>
      <c r="I282">
        <f>VLOOKUP(N282,Estrv!B:AS,41,FALSE)</f>
        <v>0.75</v>
      </c>
      <c r="J282">
        <f>VLOOKUP(N282,Estrv!B:AS,42,FALSE)</f>
        <v>1</v>
      </c>
      <c r="K282" s="66">
        <v>0.25</v>
      </c>
      <c r="N282" t="str">
        <f t="shared" si="4"/>
        <v>02CD06E185</v>
      </c>
    </row>
    <row r="283" spans="1:14">
      <c r="A283" s="26" t="s">
        <v>1659</v>
      </c>
      <c r="B283" s="26" t="s">
        <v>17453</v>
      </c>
      <c r="C283" s="26" t="s">
        <v>11969</v>
      </c>
      <c r="D283" s="26" t="s">
        <v>465</v>
      </c>
      <c r="E283" s="61" t="s">
        <v>17201</v>
      </c>
      <c r="F283" s="62" t="s">
        <v>19492</v>
      </c>
      <c r="G283">
        <f>VLOOKUP(N283,Estrv!B:AS,39,FALSE)</f>
        <v>0.25</v>
      </c>
      <c r="H283">
        <f>VLOOKUP(N283,Estrv!B:AS,40,FALSE)</f>
        <v>0.5</v>
      </c>
      <c r="I283">
        <f>VLOOKUP(N283,Estrv!B:AS,41,FALSE)</f>
        <v>0.75</v>
      </c>
      <c r="J283">
        <f>VLOOKUP(N283,Estrv!B:AS,42,FALSE)</f>
        <v>1</v>
      </c>
      <c r="K283" s="66">
        <v>0.25</v>
      </c>
      <c r="N283" t="str">
        <f t="shared" si="4"/>
        <v>02CD06E185</v>
      </c>
    </row>
    <row r="284" spans="1:14">
      <c r="A284" s="26" t="s">
        <v>1659</v>
      </c>
      <c r="B284" s="26" t="s">
        <v>17454</v>
      </c>
      <c r="C284" s="26" t="s">
        <v>9948</v>
      </c>
      <c r="D284" s="26" t="s">
        <v>494</v>
      </c>
      <c r="E284" s="61" t="s">
        <v>17210</v>
      </c>
      <c r="F284" s="62" t="s">
        <v>19493</v>
      </c>
      <c r="G284">
        <f>VLOOKUP(N284,Estrv!B:AS,39,FALSE)</f>
        <v>0.25</v>
      </c>
      <c r="H284">
        <f>VLOOKUP(N284,Estrv!B:AS,40,FALSE)</f>
        <v>0.5</v>
      </c>
      <c r="I284">
        <f>VLOOKUP(N284,Estrv!B:AS,41,FALSE)</f>
        <v>0.75</v>
      </c>
      <c r="J284">
        <f>VLOOKUP(N284,Estrv!B:AS,42,FALSE)</f>
        <v>1</v>
      </c>
      <c r="K284" s="66">
        <v>0.25</v>
      </c>
      <c r="N284" t="str">
        <f t="shared" si="4"/>
        <v>02CD06E186</v>
      </c>
    </row>
    <row r="285" spans="1:14">
      <c r="A285" s="26" t="s">
        <v>1659</v>
      </c>
      <c r="B285" s="26" t="s">
        <v>17455</v>
      </c>
      <c r="C285" s="26" t="s">
        <v>10622</v>
      </c>
      <c r="D285" s="26" t="s">
        <v>494</v>
      </c>
      <c r="E285" s="61" t="s">
        <v>17210</v>
      </c>
      <c r="F285" s="62" t="s">
        <v>1692</v>
      </c>
      <c r="G285">
        <f>VLOOKUP(N285,Estrv!B:AS,39,FALSE)</f>
        <v>0.25</v>
      </c>
      <c r="H285">
        <f>VLOOKUP(N285,Estrv!B:AS,40,FALSE)</f>
        <v>0.5</v>
      </c>
      <c r="I285">
        <f>VLOOKUP(N285,Estrv!B:AS,41,FALSE)</f>
        <v>0.75</v>
      </c>
      <c r="J285">
        <f>VLOOKUP(N285,Estrv!B:AS,42,FALSE)</f>
        <v>1</v>
      </c>
      <c r="K285" s="66">
        <v>0.25</v>
      </c>
      <c r="N285" t="str">
        <f t="shared" si="4"/>
        <v>02CD06E186</v>
      </c>
    </row>
    <row r="286" spans="1:14">
      <c r="A286" s="26" t="s">
        <v>1659</v>
      </c>
      <c r="B286" s="26" t="s">
        <v>17456</v>
      </c>
      <c r="C286" s="26" t="s">
        <v>11296</v>
      </c>
      <c r="D286" s="26" t="s">
        <v>494</v>
      </c>
      <c r="E286" s="61" t="s">
        <v>17210</v>
      </c>
      <c r="F286" s="62" t="s">
        <v>1693</v>
      </c>
      <c r="G286">
        <f>VLOOKUP(N286,Estrv!B:AS,39,FALSE)</f>
        <v>0.25</v>
      </c>
      <c r="H286">
        <f>VLOOKUP(N286,Estrv!B:AS,40,FALSE)</f>
        <v>0.5</v>
      </c>
      <c r="I286">
        <f>VLOOKUP(N286,Estrv!B:AS,41,FALSE)</f>
        <v>0.75</v>
      </c>
      <c r="J286">
        <f>VLOOKUP(N286,Estrv!B:AS,42,FALSE)</f>
        <v>1</v>
      </c>
      <c r="K286" s="66">
        <v>0.25</v>
      </c>
      <c r="N286" t="str">
        <f t="shared" si="4"/>
        <v>02CD06E186</v>
      </c>
    </row>
    <row r="287" spans="1:14">
      <c r="A287" s="26" t="s">
        <v>1659</v>
      </c>
      <c r="B287" s="26" t="s">
        <v>17457</v>
      </c>
      <c r="C287" s="26" t="s">
        <v>11970</v>
      </c>
      <c r="D287" s="26" t="s">
        <v>494</v>
      </c>
      <c r="E287" s="61" t="s">
        <v>17210</v>
      </c>
      <c r="F287" s="62" t="s">
        <v>19494</v>
      </c>
      <c r="G287">
        <f>VLOOKUP(N287,Estrv!B:AS,39,FALSE)</f>
        <v>0.25</v>
      </c>
      <c r="H287">
        <f>VLOOKUP(N287,Estrv!B:AS,40,FALSE)</f>
        <v>0.5</v>
      </c>
      <c r="I287">
        <f>VLOOKUP(N287,Estrv!B:AS,41,FALSE)</f>
        <v>0.75</v>
      </c>
      <c r="J287">
        <f>VLOOKUP(N287,Estrv!B:AS,42,FALSE)</f>
        <v>1</v>
      </c>
      <c r="K287" s="66">
        <v>0.25</v>
      </c>
      <c r="N287" t="str">
        <f t="shared" si="4"/>
        <v>02CD06E186</v>
      </c>
    </row>
    <row r="288" spans="1:14">
      <c r="A288" s="26" t="s">
        <v>1659</v>
      </c>
      <c r="B288" s="26" t="s">
        <v>17458</v>
      </c>
      <c r="C288" s="26" t="s">
        <v>9949</v>
      </c>
      <c r="D288" s="26" t="s">
        <v>515</v>
      </c>
      <c r="E288" s="61" t="s">
        <v>17217</v>
      </c>
      <c r="F288" s="62" t="s">
        <v>19495</v>
      </c>
      <c r="G288">
        <f>VLOOKUP(N288,Estrv!B:AS,39,FALSE)</f>
        <v>0.25</v>
      </c>
      <c r="H288">
        <f>VLOOKUP(N288,Estrv!B:AS,40,FALSE)</f>
        <v>0.5</v>
      </c>
      <c r="I288">
        <f>VLOOKUP(N288,Estrv!B:AS,41,FALSE)</f>
        <v>0.75</v>
      </c>
      <c r="J288">
        <f>VLOOKUP(N288,Estrv!B:AS,42,FALSE)</f>
        <v>1</v>
      </c>
      <c r="K288" s="66">
        <v>0.25</v>
      </c>
      <c r="N288" t="str">
        <f t="shared" si="4"/>
        <v>02CD06E187</v>
      </c>
    </row>
    <row r="289" spans="1:14">
      <c r="A289" s="26" t="s">
        <v>1659</v>
      </c>
      <c r="B289" s="26" t="s">
        <v>17459</v>
      </c>
      <c r="C289" s="26" t="s">
        <v>10623</v>
      </c>
      <c r="D289" s="26" t="s">
        <v>515</v>
      </c>
      <c r="E289" s="61" t="s">
        <v>17217</v>
      </c>
      <c r="F289" s="62" t="s">
        <v>19496</v>
      </c>
      <c r="G289">
        <f>VLOOKUP(N289,Estrv!B:AS,39,FALSE)</f>
        <v>0.25</v>
      </c>
      <c r="H289">
        <f>VLOOKUP(N289,Estrv!B:AS,40,FALSE)</f>
        <v>0.5</v>
      </c>
      <c r="I289">
        <f>VLOOKUP(N289,Estrv!B:AS,41,FALSE)</f>
        <v>0.75</v>
      </c>
      <c r="J289">
        <f>VLOOKUP(N289,Estrv!B:AS,42,FALSE)</f>
        <v>1</v>
      </c>
      <c r="K289" s="66">
        <v>0.25</v>
      </c>
      <c r="N289" t="str">
        <f t="shared" si="4"/>
        <v>02CD06E187</v>
      </c>
    </row>
    <row r="290" spans="1:14">
      <c r="A290" s="26" t="s">
        <v>1659</v>
      </c>
      <c r="B290" s="26" t="s">
        <v>17460</v>
      </c>
      <c r="C290" s="26" t="s">
        <v>11297</v>
      </c>
      <c r="D290" s="26" t="s">
        <v>515</v>
      </c>
      <c r="E290" s="61" t="s">
        <v>17217</v>
      </c>
      <c r="F290" s="62" t="s">
        <v>19497</v>
      </c>
      <c r="G290">
        <f>VLOOKUP(N290,Estrv!B:AS,39,FALSE)</f>
        <v>0.25</v>
      </c>
      <c r="H290">
        <f>VLOOKUP(N290,Estrv!B:AS,40,FALSE)</f>
        <v>0.5</v>
      </c>
      <c r="I290">
        <f>VLOOKUP(N290,Estrv!B:AS,41,FALSE)</f>
        <v>0.75</v>
      </c>
      <c r="J290">
        <f>VLOOKUP(N290,Estrv!B:AS,42,FALSE)</f>
        <v>1</v>
      </c>
      <c r="K290" s="66">
        <v>0.25</v>
      </c>
      <c r="N290" t="str">
        <f t="shared" si="4"/>
        <v>02CD06E187</v>
      </c>
    </row>
    <row r="291" spans="1:14">
      <c r="A291" s="26" t="s">
        <v>1659</v>
      </c>
      <c r="B291" s="26" t="s">
        <v>17461</v>
      </c>
      <c r="C291" s="26" t="s">
        <v>11971</v>
      </c>
      <c r="D291" s="26" t="s">
        <v>515</v>
      </c>
      <c r="E291" s="61" t="s">
        <v>17217</v>
      </c>
      <c r="F291" s="62" t="s">
        <v>19498</v>
      </c>
      <c r="G291">
        <f>VLOOKUP(N291,Estrv!B:AS,39,FALSE)</f>
        <v>0.25</v>
      </c>
      <c r="H291">
        <f>VLOOKUP(N291,Estrv!B:AS,40,FALSE)</f>
        <v>0.5</v>
      </c>
      <c r="I291">
        <f>VLOOKUP(N291,Estrv!B:AS,41,FALSE)</f>
        <v>0.75</v>
      </c>
      <c r="J291">
        <f>VLOOKUP(N291,Estrv!B:AS,42,FALSE)</f>
        <v>1</v>
      </c>
      <c r="K291" s="66">
        <v>0.25</v>
      </c>
      <c r="N291" t="str">
        <f t="shared" si="4"/>
        <v>02CD06E187</v>
      </c>
    </row>
    <row r="292" spans="1:14">
      <c r="A292" s="26" t="s">
        <v>1659</v>
      </c>
      <c r="B292" s="26" t="s">
        <v>17462</v>
      </c>
      <c r="C292" s="26" t="s">
        <v>9950</v>
      </c>
      <c r="D292" s="26" t="s">
        <v>547</v>
      </c>
      <c r="E292" s="61" t="s">
        <v>17226</v>
      </c>
      <c r="F292" s="62" t="s">
        <v>19499</v>
      </c>
      <c r="G292">
        <f>VLOOKUP(N292,Estrv!B:AS,39,FALSE)</f>
        <v>0.25</v>
      </c>
      <c r="H292">
        <f>VLOOKUP(N292,Estrv!B:AS,40,FALSE)</f>
        <v>0.5</v>
      </c>
      <c r="I292">
        <f>VLOOKUP(N292,Estrv!B:AS,41,FALSE)</f>
        <v>0.75</v>
      </c>
      <c r="J292">
        <f>VLOOKUP(N292,Estrv!B:AS,42,FALSE)</f>
        <v>1</v>
      </c>
      <c r="K292" s="66">
        <v>0.25</v>
      </c>
      <c r="N292" t="str">
        <f t="shared" si="4"/>
        <v>02CD06E188</v>
      </c>
    </row>
    <row r="293" spans="1:14">
      <c r="A293" s="26" t="s">
        <v>1659</v>
      </c>
      <c r="B293" s="26" t="s">
        <v>17463</v>
      </c>
      <c r="C293" s="26" t="s">
        <v>10624</v>
      </c>
      <c r="D293" s="26" t="s">
        <v>547</v>
      </c>
      <c r="E293" s="61" t="s">
        <v>17226</v>
      </c>
      <c r="F293" s="62" t="s">
        <v>19500</v>
      </c>
      <c r="G293">
        <f>VLOOKUP(N293,Estrv!B:AS,39,FALSE)</f>
        <v>0.25</v>
      </c>
      <c r="H293">
        <f>VLOOKUP(N293,Estrv!B:AS,40,FALSE)</f>
        <v>0.5</v>
      </c>
      <c r="I293">
        <f>VLOOKUP(N293,Estrv!B:AS,41,FALSE)</f>
        <v>0.75</v>
      </c>
      <c r="J293">
        <f>VLOOKUP(N293,Estrv!B:AS,42,FALSE)</f>
        <v>1</v>
      </c>
      <c r="K293" s="66">
        <v>0.25</v>
      </c>
      <c r="N293" t="str">
        <f t="shared" si="4"/>
        <v>02CD06E188</v>
      </c>
    </row>
    <row r="294" spans="1:14">
      <c r="A294" s="26" t="s">
        <v>1659</v>
      </c>
      <c r="B294" s="26" t="s">
        <v>17464</v>
      </c>
      <c r="C294" s="26" t="s">
        <v>11298</v>
      </c>
      <c r="D294" s="26" t="s">
        <v>547</v>
      </c>
      <c r="E294" s="61" t="s">
        <v>17226</v>
      </c>
      <c r="F294" s="62" t="s">
        <v>19501</v>
      </c>
      <c r="G294">
        <f>VLOOKUP(N294,Estrv!B:AS,39,FALSE)</f>
        <v>0.25</v>
      </c>
      <c r="H294">
        <f>VLOOKUP(N294,Estrv!B:AS,40,FALSE)</f>
        <v>0.5</v>
      </c>
      <c r="I294">
        <f>VLOOKUP(N294,Estrv!B:AS,41,FALSE)</f>
        <v>0.75</v>
      </c>
      <c r="J294">
        <f>VLOOKUP(N294,Estrv!B:AS,42,FALSE)</f>
        <v>1</v>
      </c>
      <c r="K294" s="66">
        <v>0.25</v>
      </c>
      <c r="N294" t="str">
        <f t="shared" si="4"/>
        <v>02CD06E188</v>
      </c>
    </row>
    <row r="295" spans="1:14">
      <c r="A295" s="26" t="s">
        <v>1659</v>
      </c>
      <c r="B295" s="26" t="s">
        <v>17465</v>
      </c>
      <c r="C295" s="26" t="s">
        <v>11972</v>
      </c>
      <c r="D295" s="26" t="s">
        <v>547</v>
      </c>
      <c r="E295" s="61" t="s">
        <v>17226</v>
      </c>
      <c r="F295" s="62" t="s">
        <v>19502</v>
      </c>
      <c r="G295">
        <f>VLOOKUP(N295,Estrv!B:AS,39,FALSE)</f>
        <v>0.25</v>
      </c>
      <c r="H295">
        <f>VLOOKUP(N295,Estrv!B:AS,40,FALSE)</f>
        <v>0.5</v>
      </c>
      <c r="I295">
        <f>VLOOKUP(N295,Estrv!B:AS,41,FALSE)</f>
        <v>0.75</v>
      </c>
      <c r="J295">
        <f>VLOOKUP(N295,Estrv!B:AS,42,FALSE)</f>
        <v>1</v>
      </c>
      <c r="K295" s="66">
        <v>0.25</v>
      </c>
      <c r="N295" t="str">
        <f t="shared" si="4"/>
        <v>02CD06E188</v>
      </c>
    </row>
    <row r="296" spans="1:14">
      <c r="A296" s="26" t="s">
        <v>1659</v>
      </c>
      <c r="B296" s="26" t="s">
        <v>17466</v>
      </c>
      <c r="C296" s="26" t="s">
        <v>9951</v>
      </c>
      <c r="D296" s="26" t="s">
        <v>575</v>
      </c>
      <c r="E296" s="61" t="s">
        <v>17237</v>
      </c>
      <c r="F296" s="62" t="s">
        <v>19503</v>
      </c>
      <c r="G296">
        <f>VLOOKUP(N296,Estrv!B:AS,39,FALSE)</f>
        <v>0.25</v>
      </c>
      <c r="H296">
        <f>VLOOKUP(N296,Estrv!B:AS,40,FALSE)</f>
        <v>0.5</v>
      </c>
      <c r="I296">
        <f>VLOOKUP(N296,Estrv!B:AS,41,FALSE)</f>
        <v>0.75</v>
      </c>
      <c r="J296">
        <f>VLOOKUP(N296,Estrv!B:AS,42,FALSE)</f>
        <v>1</v>
      </c>
      <c r="K296" s="66">
        <v>0.33</v>
      </c>
      <c r="N296" t="str">
        <f t="shared" si="4"/>
        <v>02CD06E189</v>
      </c>
    </row>
    <row r="297" spans="1:14">
      <c r="A297" s="26" t="s">
        <v>1659</v>
      </c>
      <c r="B297" s="26" t="s">
        <v>17467</v>
      </c>
      <c r="C297" s="26" t="s">
        <v>10625</v>
      </c>
      <c r="D297" s="26" t="s">
        <v>575</v>
      </c>
      <c r="E297" s="61" t="s">
        <v>17237</v>
      </c>
      <c r="F297" s="62" t="s">
        <v>19504</v>
      </c>
      <c r="G297">
        <f>VLOOKUP(N297,Estrv!B:AS,39,FALSE)</f>
        <v>0.25</v>
      </c>
      <c r="H297">
        <f>VLOOKUP(N297,Estrv!B:AS,40,FALSE)</f>
        <v>0.5</v>
      </c>
      <c r="I297">
        <f>VLOOKUP(N297,Estrv!B:AS,41,FALSE)</f>
        <v>0.75</v>
      </c>
      <c r="J297">
        <f>VLOOKUP(N297,Estrv!B:AS,42,FALSE)</f>
        <v>1</v>
      </c>
      <c r="K297" s="66">
        <v>0.33</v>
      </c>
      <c r="N297" t="str">
        <f t="shared" si="4"/>
        <v>02CD06E189</v>
      </c>
    </row>
    <row r="298" spans="1:14">
      <c r="A298" s="26" t="s">
        <v>1659</v>
      </c>
      <c r="B298" s="26" t="s">
        <v>17468</v>
      </c>
      <c r="C298" s="26" t="s">
        <v>11299</v>
      </c>
      <c r="D298" s="26" t="s">
        <v>575</v>
      </c>
      <c r="E298" s="61" t="s">
        <v>17237</v>
      </c>
      <c r="F298" s="62" t="s">
        <v>19505</v>
      </c>
      <c r="G298">
        <f>VLOOKUP(N298,Estrv!B:AS,39,FALSE)</f>
        <v>0.25</v>
      </c>
      <c r="H298">
        <f>VLOOKUP(N298,Estrv!B:AS,40,FALSE)</f>
        <v>0.5</v>
      </c>
      <c r="I298">
        <f>VLOOKUP(N298,Estrv!B:AS,41,FALSE)</f>
        <v>0.75</v>
      </c>
      <c r="J298">
        <f>VLOOKUP(N298,Estrv!B:AS,42,FALSE)</f>
        <v>1</v>
      </c>
      <c r="K298" s="66">
        <v>0.34</v>
      </c>
      <c r="N298" t="str">
        <f t="shared" si="4"/>
        <v>02CD06E189</v>
      </c>
    </row>
    <row r="299" spans="1:14">
      <c r="A299" s="26" t="s">
        <v>1659</v>
      </c>
      <c r="B299" s="26" t="s">
        <v>17469</v>
      </c>
      <c r="C299" s="26" t="s">
        <v>9952</v>
      </c>
      <c r="D299" s="26" t="s">
        <v>600</v>
      </c>
      <c r="E299" s="61" t="s">
        <v>17243</v>
      </c>
      <c r="F299" s="62" t="s">
        <v>19506</v>
      </c>
      <c r="G299">
        <f>VLOOKUP(N299,Estrv!B:AS,39,FALSE)</f>
        <v>0.25</v>
      </c>
      <c r="H299">
        <f>VLOOKUP(N299,Estrv!B:AS,40,FALSE)</f>
        <v>0.5</v>
      </c>
      <c r="I299">
        <f>VLOOKUP(N299,Estrv!B:AS,41,FALSE)</f>
        <v>0.75</v>
      </c>
      <c r="J299">
        <f>VLOOKUP(N299,Estrv!B:AS,42,FALSE)</f>
        <v>1</v>
      </c>
      <c r="K299" s="66">
        <v>0.25</v>
      </c>
      <c r="N299" t="str">
        <f t="shared" si="4"/>
        <v>02CD06E190</v>
      </c>
    </row>
    <row r="300" spans="1:14">
      <c r="A300" s="26" t="s">
        <v>1659</v>
      </c>
      <c r="B300" s="26" t="s">
        <v>17470</v>
      </c>
      <c r="C300" s="26" t="s">
        <v>10626</v>
      </c>
      <c r="D300" s="26" t="s">
        <v>600</v>
      </c>
      <c r="E300" s="61" t="s">
        <v>17243</v>
      </c>
      <c r="F300" s="62" t="s">
        <v>19507</v>
      </c>
      <c r="G300">
        <f>VLOOKUP(N300,Estrv!B:AS,39,FALSE)</f>
        <v>0.25</v>
      </c>
      <c r="H300">
        <f>VLOOKUP(N300,Estrv!B:AS,40,FALSE)</f>
        <v>0.5</v>
      </c>
      <c r="I300">
        <f>VLOOKUP(N300,Estrv!B:AS,41,FALSE)</f>
        <v>0.75</v>
      </c>
      <c r="J300">
        <f>VLOOKUP(N300,Estrv!B:AS,42,FALSE)</f>
        <v>1</v>
      </c>
      <c r="K300" s="66">
        <v>0.25</v>
      </c>
      <c r="N300" t="str">
        <f t="shared" si="4"/>
        <v>02CD06E190</v>
      </c>
    </row>
    <row r="301" spans="1:14">
      <c r="A301" s="26" t="s">
        <v>1659</v>
      </c>
      <c r="B301" s="26" t="s">
        <v>17471</v>
      </c>
      <c r="C301" s="26" t="s">
        <v>11300</v>
      </c>
      <c r="D301" s="26" t="s">
        <v>600</v>
      </c>
      <c r="E301" s="61" t="s">
        <v>17243</v>
      </c>
      <c r="F301" s="62" t="s">
        <v>19508</v>
      </c>
      <c r="G301">
        <f>VLOOKUP(N301,Estrv!B:AS,39,FALSE)</f>
        <v>0.25</v>
      </c>
      <c r="H301">
        <f>VLOOKUP(N301,Estrv!B:AS,40,FALSE)</f>
        <v>0.5</v>
      </c>
      <c r="I301">
        <f>VLOOKUP(N301,Estrv!B:AS,41,FALSE)</f>
        <v>0.75</v>
      </c>
      <c r="J301">
        <f>VLOOKUP(N301,Estrv!B:AS,42,FALSE)</f>
        <v>1</v>
      </c>
      <c r="K301" s="66">
        <v>0.25</v>
      </c>
      <c r="N301" t="str">
        <f t="shared" si="4"/>
        <v>02CD06E190</v>
      </c>
    </row>
    <row r="302" spans="1:14">
      <c r="A302" s="26" t="s">
        <v>1659</v>
      </c>
      <c r="B302" s="26" t="s">
        <v>17472</v>
      </c>
      <c r="C302" s="26" t="s">
        <v>11974</v>
      </c>
      <c r="D302" s="26" t="s">
        <v>600</v>
      </c>
      <c r="E302" s="61" t="s">
        <v>17243</v>
      </c>
      <c r="F302" s="62" t="s">
        <v>19509</v>
      </c>
      <c r="G302">
        <f>VLOOKUP(N302,Estrv!B:AS,39,FALSE)</f>
        <v>0.25</v>
      </c>
      <c r="H302">
        <f>VLOOKUP(N302,Estrv!B:AS,40,FALSE)</f>
        <v>0.5</v>
      </c>
      <c r="I302">
        <f>VLOOKUP(N302,Estrv!B:AS,41,FALSE)</f>
        <v>0.75</v>
      </c>
      <c r="J302">
        <f>VLOOKUP(N302,Estrv!B:AS,42,FALSE)</f>
        <v>1</v>
      </c>
      <c r="K302" s="66">
        <v>0.25</v>
      </c>
      <c r="N302" t="str">
        <f t="shared" si="4"/>
        <v>02CD06E190</v>
      </c>
    </row>
    <row r="303" spans="1:14">
      <c r="A303" s="26" t="s">
        <v>1659</v>
      </c>
      <c r="B303" s="60" t="s">
        <v>17473</v>
      </c>
      <c r="C303" s="60" t="s">
        <v>9953</v>
      </c>
      <c r="D303" s="60" t="s">
        <v>618</v>
      </c>
      <c r="E303" s="64" t="s">
        <v>17245</v>
      </c>
      <c r="F303" s="65" t="s">
        <v>19510</v>
      </c>
      <c r="G303">
        <f>VLOOKUP(N303,Estrv!B:AS,39,FALSE)</f>
        <v>0.25</v>
      </c>
      <c r="H303">
        <f>VLOOKUP(N303,Estrv!B:AS,40,FALSE)</f>
        <v>0.5</v>
      </c>
      <c r="I303">
        <f>VLOOKUP(N303,Estrv!B:AS,41,FALSE)</f>
        <v>0.75</v>
      </c>
      <c r="J303">
        <f>VLOOKUP(N303,Estrv!B:AS,42,FALSE)</f>
        <v>1</v>
      </c>
      <c r="K303" s="70">
        <v>0.34</v>
      </c>
      <c r="N303" t="str">
        <f t="shared" si="4"/>
        <v>02CD06E198</v>
      </c>
    </row>
    <row r="304" spans="1:14">
      <c r="A304" s="26" t="s">
        <v>1659</v>
      </c>
      <c r="B304" s="60" t="s">
        <v>17474</v>
      </c>
      <c r="C304" s="60" t="s">
        <v>10627</v>
      </c>
      <c r="D304" s="60" t="s">
        <v>618</v>
      </c>
      <c r="E304" s="64" t="s">
        <v>17245</v>
      </c>
      <c r="F304" s="65" t="s">
        <v>19511</v>
      </c>
      <c r="G304">
        <f>VLOOKUP(N304,Estrv!B:AS,39,FALSE)</f>
        <v>0.25</v>
      </c>
      <c r="H304">
        <f>VLOOKUP(N304,Estrv!B:AS,40,FALSE)</f>
        <v>0.5</v>
      </c>
      <c r="I304">
        <f>VLOOKUP(N304,Estrv!B:AS,41,FALSE)</f>
        <v>0.75</v>
      </c>
      <c r="J304">
        <f>VLOOKUP(N304,Estrv!B:AS,42,FALSE)</f>
        <v>1</v>
      </c>
      <c r="K304" s="70">
        <v>0.33</v>
      </c>
      <c r="N304" t="str">
        <f t="shared" si="4"/>
        <v>02CD06E198</v>
      </c>
    </row>
    <row r="305" spans="1:14">
      <c r="A305" s="26" t="s">
        <v>1659</v>
      </c>
      <c r="B305" s="60" t="s">
        <v>17475</v>
      </c>
      <c r="C305" s="60" t="s">
        <v>11301</v>
      </c>
      <c r="D305" s="60" t="s">
        <v>618</v>
      </c>
      <c r="E305" s="64" t="s">
        <v>17245</v>
      </c>
      <c r="F305" s="65" t="s">
        <v>19512</v>
      </c>
      <c r="G305">
        <f>VLOOKUP(N305,Estrv!B:AS,39,FALSE)</f>
        <v>0.25</v>
      </c>
      <c r="H305">
        <f>VLOOKUP(N305,Estrv!B:AS,40,FALSE)</f>
        <v>0.5</v>
      </c>
      <c r="I305">
        <f>VLOOKUP(N305,Estrv!B:AS,41,FALSE)</f>
        <v>0.75</v>
      </c>
      <c r="J305">
        <f>VLOOKUP(N305,Estrv!B:AS,42,FALSE)</f>
        <v>1</v>
      </c>
      <c r="K305" s="70">
        <v>0.33</v>
      </c>
      <c r="N305" t="str">
        <f t="shared" si="4"/>
        <v>02CD06E198</v>
      </c>
    </row>
    <row r="306" spans="1:14">
      <c r="A306" s="26" t="s">
        <v>1659</v>
      </c>
      <c r="B306" s="26" t="s">
        <v>17476</v>
      </c>
      <c r="C306" s="26" t="s">
        <v>9954</v>
      </c>
      <c r="D306" s="26" t="s">
        <v>636</v>
      </c>
      <c r="E306" s="61" t="s">
        <v>17248</v>
      </c>
      <c r="F306" s="62" t="s">
        <v>19513</v>
      </c>
      <c r="G306">
        <f>VLOOKUP(N306,Estrv!B:AS,39,FALSE)</f>
        <v>0.25</v>
      </c>
      <c r="H306">
        <f>VLOOKUP(N306,Estrv!B:AS,40,FALSE)</f>
        <v>0.5</v>
      </c>
      <c r="I306">
        <f>VLOOKUP(N306,Estrv!B:AS,41,FALSE)</f>
        <v>0.75</v>
      </c>
      <c r="J306">
        <f>VLOOKUP(N306,Estrv!B:AS,42,FALSE)</f>
        <v>1</v>
      </c>
      <c r="K306" s="66">
        <v>0.25</v>
      </c>
      <c r="N306" t="str">
        <f t="shared" si="4"/>
        <v>02CD06F037</v>
      </c>
    </row>
    <row r="307" spans="1:14">
      <c r="A307" s="26" t="s">
        <v>1659</v>
      </c>
      <c r="B307" s="26" t="s">
        <v>17477</v>
      </c>
      <c r="C307" s="26" t="s">
        <v>10628</v>
      </c>
      <c r="D307" s="26" t="s">
        <v>636</v>
      </c>
      <c r="E307" s="61" t="s">
        <v>17248</v>
      </c>
      <c r="F307" s="62" t="s">
        <v>1767</v>
      </c>
      <c r="G307">
        <f>VLOOKUP(N307,Estrv!B:AS,39,FALSE)</f>
        <v>0.25</v>
      </c>
      <c r="H307">
        <f>VLOOKUP(N307,Estrv!B:AS,40,FALSE)</f>
        <v>0.5</v>
      </c>
      <c r="I307">
        <f>VLOOKUP(N307,Estrv!B:AS,41,FALSE)</f>
        <v>0.75</v>
      </c>
      <c r="J307">
        <f>VLOOKUP(N307,Estrv!B:AS,42,FALSE)</f>
        <v>1</v>
      </c>
      <c r="K307" s="66">
        <v>0.25</v>
      </c>
      <c r="N307" t="str">
        <f t="shared" si="4"/>
        <v>02CD06F037</v>
      </c>
    </row>
    <row r="308" spans="1:14">
      <c r="A308" s="26" t="s">
        <v>1659</v>
      </c>
      <c r="B308" s="26" t="s">
        <v>17478</v>
      </c>
      <c r="C308" s="26" t="s">
        <v>11302</v>
      </c>
      <c r="D308" s="26" t="s">
        <v>636</v>
      </c>
      <c r="E308" s="61" t="s">
        <v>17248</v>
      </c>
      <c r="F308" s="62" t="s">
        <v>19514</v>
      </c>
      <c r="G308">
        <f>VLOOKUP(N308,Estrv!B:AS,39,FALSE)</f>
        <v>0.25</v>
      </c>
      <c r="H308">
        <f>VLOOKUP(N308,Estrv!B:AS,40,FALSE)</f>
        <v>0.5</v>
      </c>
      <c r="I308">
        <f>VLOOKUP(N308,Estrv!B:AS,41,FALSE)</f>
        <v>0.75</v>
      </c>
      <c r="J308">
        <f>VLOOKUP(N308,Estrv!B:AS,42,FALSE)</f>
        <v>1</v>
      </c>
      <c r="K308" s="66">
        <v>0.25</v>
      </c>
      <c r="N308" t="str">
        <f t="shared" si="4"/>
        <v>02CD06F037</v>
      </c>
    </row>
    <row r="309" spans="1:14">
      <c r="A309" s="26" t="s">
        <v>1659</v>
      </c>
      <c r="B309" s="26" t="s">
        <v>17479</v>
      </c>
      <c r="C309" s="26" t="s">
        <v>11976</v>
      </c>
      <c r="D309" s="26" t="s">
        <v>636</v>
      </c>
      <c r="E309" s="61" t="s">
        <v>17248</v>
      </c>
      <c r="F309" s="62" t="s">
        <v>19515</v>
      </c>
      <c r="G309">
        <f>VLOOKUP(N309,Estrv!B:AS,39,FALSE)</f>
        <v>0.25</v>
      </c>
      <c r="H309">
        <f>VLOOKUP(N309,Estrv!B:AS,40,FALSE)</f>
        <v>0.5</v>
      </c>
      <c r="I309">
        <f>VLOOKUP(N309,Estrv!B:AS,41,FALSE)</f>
        <v>0.75</v>
      </c>
      <c r="J309">
        <f>VLOOKUP(N309,Estrv!B:AS,42,FALSE)</f>
        <v>1</v>
      </c>
      <c r="K309" s="66">
        <v>0.25</v>
      </c>
      <c r="N309" t="str">
        <f t="shared" si="4"/>
        <v>02CD06F037</v>
      </c>
    </row>
    <row r="310" spans="1:14">
      <c r="A310" s="26" t="s">
        <v>1659</v>
      </c>
      <c r="B310" s="26" t="s">
        <v>17480</v>
      </c>
      <c r="C310" s="60" t="s">
        <v>9955</v>
      </c>
      <c r="D310" s="60" t="s">
        <v>654</v>
      </c>
      <c r="E310" s="64" t="s">
        <v>17254</v>
      </c>
      <c r="F310" s="65" t="s">
        <v>19516</v>
      </c>
      <c r="G310">
        <f>VLOOKUP(N310,Estrv!B:AS,39,FALSE)</f>
        <v>0.25</v>
      </c>
      <c r="H310">
        <f>VLOOKUP(N310,Estrv!B:AS,40,FALSE)</f>
        <v>0.5</v>
      </c>
      <c r="I310">
        <f>VLOOKUP(N310,Estrv!B:AS,41,FALSE)</f>
        <v>0.75</v>
      </c>
      <c r="J310">
        <f>VLOOKUP(N310,Estrv!B:AS,42,FALSE)</f>
        <v>1</v>
      </c>
      <c r="K310" s="70">
        <v>0.25</v>
      </c>
      <c r="N310" t="str">
        <f t="shared" si="4"/>
        <v>02CD06K023</v>
      </c>
    </row>
    <row r="311" spans="1:14">
      <c r="A311" s="26" t="s">
        <v>1659</v>
      </c>
      <c r="B311" s="26" t="s">
        <v>17481</v>
      </c>
      <c r="C311" s="60" t="s">
        <v>10629</v>
      </c>
      <c r="D311" s="60" t="s">
        <v>654</v>
      </c>
      <c r="E311" s="64" t="s">
        <v>17254</v>
      </c>
      <c r="F311" s="65" t="s">
        <v>19517</v>
      </c>
      <c r="G311">
        <f>VLOOKUP(N311,Estrv!B:AS,39,FALSE)</f>
        <v>0.25</v>
      </c>
      <c r="H311">
        <f>VLOOKUP(N311,Estrv!B:AS,40,FALSE)</f>
        <v>0.5</v>
      </c>
      <c r="I311">
        <f>VLOOKUP(N311,Estrv!B:AS,41,FALSE)</f>
        <v>0.75</v>
      </c>
      <c r="J311">
        <f>VLOOKUP(N311,Estrv!B:AS,42,FALSE)</f>
        <v>1</v>
      </c>
      <c r="K311" s="70">
        <v>0.25</v>
      </c>
      <c r="N311" t="str">
        <f t="shared" si="4"/>
        <v>02CD06K023</v>
      </c>
    </row>
    <row r="312" spans="1:14">
      <c r="A312" s="26" t="s">
        <v>1659</v>
      </c>
      <c r="B312" s="26" t="s">
        <v>17482</v>
      </c>
      <c r="C312" s="60" t="s">
        <v>11303</v>
      </c>
      <c r="D312" s="60" t="s">
        <v>654</v>
      </c>
      <c r="E312" s="64" t="s">
        <v>17254</v>
      </c>
      <c r="F312" s="65" t="s">
        <v>19518</v>
      </c>
      <c r="G312">
        <f>VLOOKUP(N312,Estrv!B:AS,39,FALSE)</f>
        <v>0.25</v>
      </c>
      <c r="H312">
        <f>VLOOKUP(N312,Estrv!B:AS,40,FALSE)</f>
        <v>0.5</v>
      </c>
      <c r="I312">
        <f>VLOOKUP(N312,Estrv!B:AS,41,FALSE)</f>
        <v>0.75</v>
      </c>
      <c r="J312">
        <f>VLOOKUP(N312,Estrv!B:AS,42,FALSE)</f>
        <v>1</v>
      </c>
      <c r="K312" s="70">
        <v>0.25</v>
      </c>
      <c r="N312" t="str">
        <f t="shared" si="4"/>
        <v>02CD06K023</v>
      </c>
    </row>
    <row r="313" spans="1:14">
      <c r="A313" s="26" t="s">
        <v>1659</v>
      </c>
      <c r="B313" s="26" t="s">
        <v>17483</v>
      </c>
      <c r="C313" s="60" t="s">
        <v>11977</v>
      </c>
      <c r="D313" s="60" t="s">
        <v>654</v>
      </c>
      <c r="E313" s="64" t="s">
        <v>17254</v>
      </c>
      <c r="F313" s="65" t="s">
        <v>19519</v>
      </c>
      <c r="G313">
        <f>VLOOKUP(N313,Estrv!B:AS,39,FALSE)</f>
        <v>0.25</v>
      </c>
      <c r="H313">
        <f>VLOOKUP(N313,Estrv!B:AS,40,FALSE)</f>
        <v>0.5</v>
      </c>
      <c r="I313">
        <f>VLOOKUP(N313,Estrv!B:AS,41,FALSE)</f>
        <v>0.75</v>
      </c>
      <c r="J313">
        <f>VLOOKUP(N313,Estrv!B:AS,42,FALSE)</f>
        <v>1</v>
      </c>
      <c r="K313" s="70">
        <v>0.25</v>
      </c>
      <c r="N313" t="str">
        <f t="shared" si="4"/>
        <v>02CD06K023</v>
      </c>
    </row>
    <row r="314" spans="1:14">
      <c r="A314" s="26" t="s">
        <v>1659</v>
      </c>
      <c r="B314" s="26" t="s">
        <v>17484</v>
      </c>
      <c r="C314" s="26" t="s">
        <v>9956</v>
      </c>
      <c r="D314" s="26" t="s">
        <v>673</v>
      </c>
      <c r="E314" s="61" t="s">
        <v>17258</v>
      </c>
      <c r="F314" s="62" t="s">
        <v>19520</v>
      </c>
      <c r="G314">
        <f>VLOOKUP(N314,Estrv!B:AS,39,FALSE)</f>
        <v>0.25</v>
      </c>
      <c r="H314">
        <f>VLOOKUP(N314,Estrv!B:AS,40,FALSE)</f>
        <v>0.5</v>
      </c>
      <c r="I314">
        <f>VLOOKUP(N314,Estrv!B:AS,41,FALSE)</f>
        <v>0.75</v>
      </c>
      <c r="J314">
        <f>VLOOKUP(N314,Estrv!B:AS,42,FALSE)</f>
        <v>1</v>
      </c>
      <c r="K314" s="66">
        <v>1</v>
      </c>
      <c r="N314" t="str">
        <f t="shared" si="4"/>
        <v>02CD06K026</v>
      </c>
    </row>
    <row r="315" spans="1:14">
      <c r="A315" s="26" t="s">
        <v>1659</v>
      </c>
      <c r="B315" s="26" t="s">
        <v>17485</v>
      </c>
      <c r="C315" s="26" t="s">
        <v>9957</v>
      </c>
      <c r="D315" s="26" t="s">
        <v>689</v>
      </c>
      <c r="E315" s="61" t="s">
        <v>17260</v>
      </c>
      <c r="F315" s="62" t="s">
        <v>19521</v>
      </c>
      <c r="G315">
        <f>VLOOKUP(N315,Estrv!B:AS,39,FALSE)</f>
        <v>0.25</v>
      </c>
      <c r="H315">
        <f>VLOOKUP(N315,Estrv!B:AS,40,FALSE)</f>
        <v>0.5</v>
      </c>
      <c r="I315">
        <f>VLOOKUP(N315,Estrv!B:AS,41,FALSE)</f>
        <v>0.75</v>
      </c>
      <c r="J315">
        <f>VLOOKUP(N315,Estrv!B:AS,42,FALSE)</f>
        <v>1</v>
      </c>
      <c r="K315" s="66">
        <v>1</v>
      </c>
      <c r="N315" t="str">
        <f t="shared" si="4"/>
        <v>02CD06K027</v>
      </c>
    </row>
    <row r="316" spans="1:14">
      <c r="A316" s="26" t="s">
        <v>1659</v>
      </c>
      <c r="B316" s="26" t="s">
        <v>17486</v>
      </c>
      <c r="C316" s="26" t="s">
        <v>9958</v>
      </c>
      <c r="D316" s="26" t="s">
        <v>109</v>
      </c>
      <c r="E316" s="61" t="s">
        <v>17145</v>
      </c>
      <c r="F316" s="62" t="s">
        <v>19522</v>
      </c>
      <c r="G316">
        <f>VLOOKUP(N316,Estrv!B:AS,39,FALSE)</f>
        <v>0.25</v>
      </c>
      <c r="H316">
        <f>VLOOKUP(N316,Estrv!B:AS,40,FALSE)</f>
        <v>0.5</v>
      </c>
      <c r="I316">
        <f>VLOOKUP(N316,Estrv!B:AS,41,FALSE)</f>
        <v>0.75</v>
      </c>
      <c r="J316">
        <f>VLOOKUP(N316,Estrv!B:AS,42,FALSE)</f>
        <v>1</v>
      </c>
      <c r="K316" s="66">
        <v>0.33</v>
      </c>
      <c r="N316" t="str">
        <f t="shared" si="4"/>
        <v>02CD06M001</v>
      </c>
    </row>
    <row r="317" spans="1:14">
      <c r="A317" s="26" t="s">
        <v>1659</v>
      </c>
      <c r="B317" s="26" t="s">
        <v>17487</v>
      </c>
      <c r="C317" s="26" t="s">
        <v>10632</v>
      </c>
      <c r="D317" s="26" t="s">
        <v>109</v>
      </c>
      <c r="E317" s="61" t="s">
        <v>17145</v>
      </c>
      <c r="F317" s="62" t="s">
        <v>19523</v>
      </c>
      <c r="G317">
        <f>VLOOKUP(N317,Estrv!B:AS,39,FALSE)</f>
        <v>0.25</v>
      </c>
      <c r="H317">
        <f>VLOOKUP(N317,Estrv!B:AS,40,FALSE)</f>
        <v>0.5</v>
      </c>
      <c r="I317">
        <f>VLOOKUP(N317,Estrv!B:AS,41,FALSE)</f>
        <v>0.75</v>
      </c>
      <c r="J317">
        <f>VLOOKUP(N317,Estrv!B:AS,42,FALSE)</f>
        <v>1</v>
      </c>
      <c r="K317" s="66">
        <v>0.33</v>
      </c>
      <c r="N317" t="str">
        <f t="shared" si="4"/>
        <v>02CD06M001</v>
      </c>
    </row>
    <row r="318" spans="1:14">
      <c r="A318" s="26" t="s">
        <v>1659</v>
      </c>
      <c r="B318" s="26" t="s">
        <v>17488</v>
      </c>
      <c r="C318" s="26" t="s">
        <v>11306</v>
      </c>
      <c r="D318" s="26" t="s">
        <v>109</v>
      </c>
      <c r="E318" s="61" t="s">
        <v>17145</v>
      </c>
      <c r="F318" s="62" t="s">
        <v>19524</v>
      </c>
      <c r="G318">
        <f>VLOOKUP(N318,Estrv!B:AS,39,FALSE)</f>
        <v>0.25</v>
      </c>
      <c r="H318">
        <f>VLOOKUP(N318,Estrv!B:AS,40,FALSE)</f>
        <v>0.5</v>
      </c>
      <c r="I318">
        <f>VLOOKUP(N318,Estrv!B:AS,41,FALSE)</f>
        <v>0.75</v>
      </c>
      <c r="J318">
        <f>VLOOKUP(N318,Estrv!B:AS,42,FALSE)</f>
        <v>1</v>
      </c>
      <c r="K318" s="66">
        <v>0.34</v>
      </c>
      <c r="N318" t="str">
        <f t="shared" si="4"/>
        <v>02CD06M001</v>
      </c>
    </row>
    <row r="319" spans="1:14">
      <c r="A319" s="26" t="s">
        <v>1659</v>
      </c>
      <c r="B319" s="26" t="s">
        <v>17489</v>
      </c>
      <c r="C319" s="26" t="s">
        <v>9959</v>
      </c>
      <c r="D319" s="26" t="s">
        <v>126</v>
      </c>
      <c r="E319" s="61" t="s">
        <v>17148</v>
      </c>
      <c r="F319" s="62" t="s">
        <v>19525</v>
      </c>
      <c r="G319">
        <f>VLOOKUP(N319,Estrv!B:AS,39,FALSE)</f>
        <v>0</v>
      </c>
      <c r="H319">
        <f>VLOOKUP(N319,Estrv!B:AS,40,FALSE)</f>
        <v>0.25</v>
      </c>
      <c r="I319">
        <f>VLOOKUP(N319,Estrv!B:AS,41,FALSE)</f>
        <v>0.75</v>
      </c>
      <c r="J319">
        <f>VLOOKUP(N319,Estrv!B:AS,42,FALSE)</f>
        <v>1</v>
      </c>
      <c r="K319" s="66">
        <v>1</v>
      </c>
      <c r="N319" t="str">
        <f t="shared" si="4"/>
        <v>02CD06M002</v>
      </c>
    </row>
    <row r="320" spans="1:14">
      <c r="A320" s="26" t="s">
        <v>1659</v>
      </c>
      <c r="B320" s="26" t="s">
        <v>17490</v>
      </c>
      <c r="C320" s="26" t="s">
        <v>9960</v>
      </c>
      <c r="D320" s="26" t="s">
        <v>141</v>
      </c>
      <c r="E320" s="61" t="s">
        <v>17150</v>
      </c>
      <c r="F320" s="62" t="s">
        <v>19526</v>
      </c>
      <c r="G320">
        <f>VLOOKUP(N320,Estrv!B:AS,39,FALSE)</f>
        <v>0.25</v>
      </c>
      <c r="H320">
        <f>VLOOKUP(N320,Estrv!B:AS,40,FALSE)</f>
        <v>0.5</v>
      </c>
      <c r="I320">
        <f>VLOOKUP(N320,Estrv!B:AS,41,FALSE)</f>
        <v>0.75</v>
      </c>
      <c r="J320">
        <f>VLOOKUP(N320,Estrv!B:AS,42,FALSE)</f>
        <v>1</v>
      </c>
      <c r="K320" s="66">
        <v>0.25</v>
      </c>
      <c r="N320" t="str">
        <f t="shared" si="4"/>
        <v>02CD06N001</v>
      </c>
    </row>
    <row r="321" spans="1:14">
      <c r="A321" s="26" t="s">
        <v>1659</v>
      </c>
      <c r="B321" s="26" t="s">
        <v>17491</v>
      </c>
      <c r="C321" s="26" t="s">
        <v>10634</v>
      </c>
      <c r="D321" s="26" t="s">
        <v>141</v>
      </c>
      <c r="E321" s="61" t="s">
        <v>17150</v>
      </c>
      <c r="F321" s="62" t="s">
        <v>19527</v>
      </c>
      <c r="G321">
        <f>VLOOKUP(N321,Estrv!B:AS,39,FALSE)</f>
        <v>0.25</v>
      </c>
      <c r="H321">
        <f>VLOOKUP(N321,Estrv!B:AS,40,FALSE)</f>
        <v>0.5</v>
      </c>
      <c r="I321">
        <f>VLOOKUP(N321,Estrv!B:AS,41,FALSE)</f>
        <v>0.75</v>
      </c>
      <c r="J321">
        <f>VLOOKUP(N321,Estrv!B:AS,42,FALSE)</f>
        <v>1</v>
      </c>
      <c r="K321" s="66">
        <v>0.25</v>
      </c>
      <c r="N321" t="str">
        <f t="shared" si="4"/>
        <v>02CD06N001</v>
      </c>
    </row>
    <row r="322" spans="1:14">
      <c r="A322" s="26" t="s">
        <v>1659</v>
      </c>
      <c r="B322" s="26" t="s">
        <v>17492</v>
      </c>
      <c r="C322" s="26" t="s">
        <v>11308</v>
      </c>
      <c r="D322" s="26" t="s">
        <v>141</v>
      </c>
      <c r="E322" s="61" t="s">
        <v>17150</v>
      </c>
      <c r="F322" s="62" t="s">
        <v>19528</v>
      </c>
      <c r="G322">
        <f>VLOOKUP(N322,Estrv!B:AS,39,FALSE)</f>
        <v>0.25</v>
      </c>
      <c r="H322">
        <f>VLOOKUP(N322,Estrv!B:AS,40,FALSE)</f>
        <v>0.5</v>
      </c>
      <c r="I322">
        <f>VLOOKUP(N322,Estrv!B:AS,41,FALSE)</f>
        <v>0.75</v>
      </c>
      <c r="J322">
        <f>VLOOKUP(N322,Estrv!B:AS,42,FALSE)</f>
        <v>1</v>
      </c>
      <c r="K322" s="66">
        <v>0.25</v>
      </c>
      <c r="N322" t="str">
        <f t="shared" si="4"/>
        <v>02CD06N001</v>
      </c>
    </row>
    <row r="323" spans="1:14">
      <c r="A323" s="26" t="s">
        <v>1659</v>
      </c>
      <c r="B323" s="26" t="s">
        <v>17493</v>
      </c>
      <c r="C323" s="26" t="s">
        <v>11982</v>
      </c>
      <c r="D323" s="26" t="s">
        <v>141</v>
      </c>
      <c r="E323" s="61" t="s">
        <v>17150</v>
      </c>
      <c r="F323" s="62" t="s">
        <v>19529</v>
      </c>
      <c r="G323">
        <f>VLOOKUP(N323,Estrv!B:AS,39,FALSE)</f>
        <v>0.25</v>
      </c>
      <c r="H323">
        <f>VLOOKUP(N323,Estrv!B:AS,40,FALSE)</f>
        <v>0.5</v>
      </c>
      <c r="I323">
        <f>VLOOKUP(N323,Estrv!B:AS,41,FALSE)</f>
        <v>0.75</v>
      </c>
      <c r="J323">
        <f>VLOOKUP(N323,Estrv!B:AS,42,FALSE)</f>
        <v>1</v>
      </c>
      <c r="K323" s="66">
        <v>0.25</v>
      </c>
      <c r="N323" t="str">
        <f t="shared" ref="N323:N386" si="5">A323&amp;D323</f>
        <v>02CD06N001</v>
      </c>
    </row>
    <row r="324" spans="1:14">
      <c r="A324" s="26" t="s">
        <v>1659</v>
      </c>
      <c r="B324" s="26" t="s">
        <v>17494</v>
      </c>
      <c r="C324" s="26" t="s">
        <v>9961</v>
      </c>
      <c r="D324" s="26" t="s">
        <v>737</v>
      </c>
      <c r="E324" s="61" t="s">
        <v>17268</v>
      </c>
      <c r="F324" s="62" t="s">
        <v>1840</v>
      </c>
      <c r="G324">
        <f>VLOOKUP(N324,Estrv!B:AS,39,FALSE)</f>
        <v>0</v>
      </c>
      <c r="H324">
        <f>VLOOKUP(N324,Estrv!B:AS,40,FALSE)</f>
        <v>0.1</v>
      </c>
      <c r="I324">
        <f>VLOOKUP(N324,Estrv!B:AS,41,FALSE)</f>
        <v>0.6</v>
      </c>
      <c r="J324">
        <f>VLOOKUP(N324,Estrv!B:AS,42,FALSE)</f>
        <v>1</v>
      </c>
      <c r="K324" s="66">
        <v>1</v>
      </c>
      <c r="N324" t="str">
        <f t="shared" si="5"/>
        <v>02CD06R002</v>
      </c>
    </row>
    <row r="325" spans="1:14">
      <c r="A325" s="26" t="s">
        <v>1659</v>
      </c>
      <c r="B325" s="26" t="s">
        <v>17495</v>
      </c>
      <c r="C325" s="26" t="s">
        <v>9962</v>
      </c>
      <c r="D325" s="26" t="s">
        <v>772</v>
      </c>
      <c r="E325" s="61" t="s">
        <v>17274</v>
      </c>
      <c r="F325" s="62" t="s">
        <v>19530</v>
      </c>
      <c r="G325">
        <f>VLOOKUP(N325,Estrv!B:AS,39,FALSE)</f>
        <v>0.25</v>
      </c>
      <c r="H325">
        <f>VLOOKUP(N325,Estrv!B:AS,40,FALSE)</f>
        <v>0.5</v>
      </c>
      <c r="I325">
        <f>VLOOKUP(N325,Estrv!B:AS,41,FALSE)</f>
        <v>0.75</v>
      </c>
      <c r="J325">
        <f>VLOOKUP(N325,Estrv!B:AS,42,FALSE)</f>
        <v>1</v>
      </c>
      <c r="K325" s="66">
        <v>0.33</v>
      </c>
      <c r="N325" t="str">
        <f t="shared" si="5"/>
        <v>02CD06S230</v>
      </c>
    </row>
    <row r="326" spans="1:14">
      <c r="A326" s="26" t="s">
        <v>1659</v>
      </c>
      <c r="B326" s="26" t="s">
        <v>17496</v>
      </c>
      <c r="C326" s="26" t="s">
        <v>10636</v>
      </c>
      <c r="D326" s="26" t="s">
        <v>772</v>
      </c>
      <c r="E326" s="61" t="s">
        <v>17274</v>
      </c>
      <c r="F326" s="62" t="s">
        <v>1851</v>
      </c>
      <c r="G326">
        <f>VLOOKUP(N326,Estrv!B:AS,39,FALSE)</f>
        <v>0.25</v>
      </c>
      <c r="H326">
        <f>VLOOKUP(N326,Estrv!B:AS,40,FALSE)</f>
        <v>0.5</v>
      </c>
      <c r="I326">
        <f>VLOOKUP(N326,Estrv!B:AS,41,FALSE)</f>
        <v>0.75</v>
      </c>
      <c r="J326">
        <f>VLOOKUP(N326,Estrv!B:AS,42,FALSE)</f>
        <v>1</v>
      </c>
      <c r="K326" s="66">
        <v>0.34</v>
      </c>
      <c r="N326" t="str">
        <f t="shared" si="5"/>
        <v>02CD06S230</v>
      </c>
    </row>
    <row r="327" spans="1:14">
      <c r="A327" s="26" t="s">
        <v>1659</v>
      </c>
      <c r="B327" s="26" t="s">
        <v>17497</v>
      </c>
      <c r="C327" s="26" t="s">
        <v>11310</v>
      </c>
      <c r="D327" s="26" t="s">
        <v>772</v>
      </c>
      <c r="E327" s="61" t="s">
        <v>17274</v>
      </c>
      <c r="F327" s="62" t="s">
        <v>19531</v>
      </c>
      <c r="G327">
        <f>VLOOKUP(N327,Estrv!B:AS,39,FALSE)</f>
        <v>0.25</v>
      </c>
      <c r="H327">
        <f>VLOOKUP(N327,Estrv!B:AS,40,FALSE)</f>
        <v>0.5</v>
      </c>
      <c r="I327">
        <f>VLOOKUP(N327,Estrv!B:AS,41,FALSE)</f>
        <v>0.75</v>
      </c>
      <c r="J327">
        <f>VLOOKUP(N327,Estrv!B:AS,42,FALSE)</f>
        <v>1</v>
      </c>
      <c r="K327" s="66">
        <v>0.33</v>
      </c>
      <c r="N327" t="str">
        <f t="shared" si="5"/>
        <v>02CD06S230</v>
      </c>
    </row>
    <row r="328" spans="1:14">
      <c r="A328" s="26" t="s">
        <v>1659</v>
      </c>
      <c r="B328" s="60" t="s">
        <v>17498</v>
      </c>
      <c r="C328" s="60" t="s">
        <v>9963</v>
      </c>
      <c r="D328" s="60" t="s">
        <v>1853</v>
      </c>
      <c r="E328" s="64" t="s">
        <v>17499</v>
      </c>
      <c r="F328" s="65" t="s">
        <v>19532</v>
      </c>
      <c r="G328">
        <f>VLOOKUP(N328,Estrv!B:AS,39,FALSE)</f>
        <v>0.25</v>
      </c>
      <c r="H328">
        <f>VLOOKUP(N328,Estrv!B:AS,40,FALSE)</f>
        <v>0.5</v>
      </c>
      <c r="I328">
        <f>VLOOKUP(N328,Estrv!B:AS,41,FALSE)</f>
        <v>0.75</v>
      </c>
      <c r="J328">
        <f>VLOOKUP(N328,Estrv!B:AS,42,FALSE)</f>
        <v>1</v>
      </c>
      <c r="K328" s="70">
        <v>1</v>
      </c>
      <c r="N328" t="str">
        <f t="shared" si="5"/>
        <v>02CD06S232</v>
      </c>
    </row>
    <row r="329" spans="1:14">
      <c r="A329" s="26" t="s">
        <v>1659</v>
      </c>
      <c r="B329" s="26" t="s">
        <v>17500</v>
      </c>
      <c r="C329" s="26" t="s">
        <v>9964</v>
      </c>
      <c r="D329" s="26" t="s">
        <v>789</v>
      </c>
      <c r="E329" s="61" t="s">
        <v>17278</v>
      </c>
      <c r="F329" s="62" t="s">
        <v>19533</v>
      </c>
      <c r="G329">
        <f>VLOOKUP(N329,Estrv!B:AS,39,FALSE)</f>
        <v>0.25</v>
      </c>
      <c r="H329">
        <f>VLOOKUP(N329,Estrv!B:AS,40,FALSE)</f>
        <v>0.5</v>
      </c>
      <c r="I329">
        <f>VLOOKUP(N329,Estrv!B:AS,41,FALSE)</f>
        <v>0.75</v>
      </c>
      <c r="J329">
        <f>VLOOKUP(N329,Estrv!B:AS,42,FALSE)</f>
        <v>1</v>
      </c>
      <c r="K329" s="66">
        <v>0.2</v>
      </c>
      <c r="N329" t="str">
        <f t="shared" si="5"/>
        <v>02CD06U048</v>
      </c>
    </row>
    <row r="330" spans="1:14">
      <c r="A330" s="26" t="s">
        <v>1659</v>
      </c>
      <c r="B330" s="26" t="s">
        <v>17501</v>
      </c>
      <c r="C330" s="26" t="s">
        <v>10638</v>
      </c>
      <c r="D330" s="26" t="s">
        <v>789</v>
      </c>
      <c r="E330" s="61" t="s">
        <v>17278</v>
      </c>
      <c r="F330" s="62" t="s">
        <v>19534</v>
      </c>
      <c r="G330">
        <f>VLOOKUP(N330,Estrv!B:AS,39,FALSE)</f>
        <v>0.25</v>
      </c>
      <c r="H330">
        <f>VLOOKUP(N330,Estrv!B:AS,40,FALSE)</f>
        <v>0.5</v>
      </c>
      <c r="I330">
        <f>VLOOKUP(N330,Estrv!B:AS,41,FALSE)</f>
        <v>0.75</v>
      </c>
      <c r="J330">
        <f>VLOOKUP(N330,Estrv!B:AS,42,FALSE)</f>
        <v>1</v>
      </c>
      <c r="K330" s="66">
        <v>0.2</v>
      </c>
      <c r="N330" t="str">
        <f t="shared" si="5"/>
        <v>02CD06U048</v>
      </c>
    </row>
    <row r="331" spans="1:14">
      <c r="A331" s="26" t="s">
        <v>1659</v>
      </c>
      <c r="B331" s="26" t="s">
        <v>17502</v>
      </c>
      <c r="C331" s="26" t="s">
        <v>11312</v>
      </c>
      <c r="D331" s="26" t="s">
        <v>789</v>
      </c>
      <c r="E331" s="61" t="s">
        <v>17278</v>
      </c>
      <c r="F331" s="62" t="s">
        <v>19535</v>
      </c>
      <c r="G331">
        <f>VLOOKUP(N331,Estrv!B:AS,39,FALSE)</f>
        <v>0.25</v>
      </c>
      <c r="H331">
        <f>VLOOKUP(N331,Estrv!B:AS,40,FALSE)</f>
        <v>0.5</v>
      </c>
      <c r="I331">
        <f>VLOOKUP(N331,Estrv!B:AS,41,FALSE)</f>
        <v>0.75</v>
      </c>
      <c r="J331">
        <f>VLOOKUP(N331,Estrv!B:AS,42,FALSE)</f>
        <v>1</v>
      </c>
      <c r="K331" s="66">
        <v>0.2</v>
      </c>
      <c r="N331" t="str">
        <f t="shared" si="5"/>
        <v>02CD06U048</v>
      </c>
    </row>
    <row r="332" spans="1:14">
      <c r="A332" s="26" t="s">
        <v>1659</v>
      </c>
      <c r="B332" s="26" t="s">
        <v>17503</v>
      </c>
      <c r="C332" s="26" t="s">
        <v>11986</v>
      </c>
      <c r="D332" s="26" t="s">
        <v>789</v>
      </c>
      <c r="E332" s="61" t="s">
        <v>17278</v>
      </c>
      <c r="F332" s="62" t="s">
        <v>19536</v>
      </c>
      <c r="G332">
        <f>VLOOKUP(N332,Estrv!B:AS,39,FALSE)</f>
        <v>0.25</v>
      </c>
      <c r="H332">
        <f>VLOOKUP(N332,Estrv!B:AS,40,FALSE)</f>
        <v>0.5</v>
      </c>
      <c r="I332">
        <f>VLOOKUP(N332,Estrv!B:AS,41,FALSE)</f>
        <v>0.75</v>
      </c>
      <c r="J332">
        <f>VLOOKUP(N332,Estrv!B:AS,42,FALSE)</f>
        <v>1</v>
      </c>
      <c r="K332" s="66">
        <v>0.2</v>
      </c>
      <c r="N332" t="str">
        <f t="shared" si="5"/>
        <v>02CD06U048</v>
      </c>
    </row>
    <row r="333" spans="1:14">
      <c r="A333" s="26" t="s">
        <v>1659</v>
      </c>
      <c r="B333" s="26" t="s">
        <v>17504</v>
      </c>
      <c r="C333" s="26" t="s">
        <v>12660</v>
      </c>
      <c r="D333" s="26" t="s">
        <v>789</v>
      </c>
      <c r="E333" s="61" t="s">
        <v>17278</v>
      </c>
      <c r="F333" s="62" t="s">
        <v>19537</v>
      </c>
      <c r="G333">
        <f>VLOOKUP(N333,Estrv!B:AS,39,FALSE)</f>
        <v>0.25</v>
      </c>
      <c r="H333">
        <f>VLOOKUP(N333,Estrv!B:AS,40,FALSE)</f>
        <v>0.5</v>
      </c>
      <c r="I333">
        <f>VLOOKUP(N333,Estrv!B:AS,41,FALSE)</f>
        <v>0.75</v>
      </c>
      <c r="J333">
        <f>VLOOKUP(N333,Estrv!B:AS,42,FALSE)</f>
        <v>1</v>
      </c>
      <c r="K333" s="66">
        <v>0.2</v>
      </c>
      <c r="N333" t="str">
        <f t="shared" si="5"/>
        <v>02CD06U048</v>
      </c>
    </row>
    <row r="334" spans="1:14">
      <c r="A334" s="26" t="s">
        <v>1879</v>
      </c>
      <c r="B334" s="26" t="s">
        <v>17505</v>
      </c>
      <c r="C334" s="26" t="s">
        <v>9965</v>
      </c>
      <c r="D334" s="26" t="s">
        <v>465</v>
      </c>
      <c r="E334" s="61" t="s">
        <v>17201</v>
      </c>
      <c r="F334" s="62" t="s">
        <v>19538</v>
      </c>
      <c r="G334">
        <f>VLOOKUP(N334,Estrv!B:AS,39,FALSE)</f>
        <v>0.3</v>
      </c>
      <c r="H334">
        <f>VLOOKUP(N334,Estrv!B:AS,40,FALSE)</f>
        <v>0.5</v>
      </c>
      <c r="I334">
        <f>VLOOKUP(N334,Estrv!B:AS,41,FALSE)</f>
        <v>0.7</v>
      </c>
      <c r="J334">
        <f>VLOOKUP(N334,Estrv!B:AS,42,FALSE)</f>
        <v>1</v>
      </c>
      <c r="K334" s="66">
        <v>0.2</v>
      </c>
      <c r="N334" t="str">
        <f t="shared" si="5"/>
        <v>02CD07E185</v>
      </c>
    </row>
    <row r="335" spans="1:14">
      <c r="A335" s="26" t="s">
        <v>1879</v>
      </c>
      <c r="B335" s="26" t="s">
        <v>17506</v>
      </c>
      <c r="C335" s="26" t="s">
        <v>10639</v>
      </c>
      <c r="D335" s="26" t="s">
        <v>465</v>
      </c>
      <c r="E335" s="61" t="s">
        <v>17201</v>
      </c>
      <c r="F335" s="62" t="s">
        <v>1895</v>
      </c>
      <c r="G335">
        <f>VLOOKUP(N335,Estrv!B:AS,39,FALSE)</f>
        <v>0.3</v>
      </c>
      <c r="H335">
        <f>VLOOKUP(N335,Estrv!B:AS,40,FALSE)</f>
        <v>0.5</v>
      </c>
      <c r="I335">
        <f>VLOOKUP(N335,Estrv!B:AS,41,FALSE)</f>
        <v>0.7</v>
      </c>
      <c r="J335">
        <f>VLOOKUP(N335,Estrv!B:AS,42,FALSE)</f>
        <v>1</v>
      </c>
      <c r="K335" s="66">
        <v>0.16</v>
      </c>
      <c r="N335" t="str">
        <f t="shared" si="5"/>
        <v>02CD07E185</v>
      </c>
    </row>
    <row r="336" spans="1:14">
      <c r="A336" s="26" t="s">
        <v>1879</v>
      </c>
      <c r="B336" s="26" t="s">
        <v>17507</v>
      </c>
      <c r="C336" s="26" t="s">
        <v>11313</v>
      </c>
      <c r="D336" s="26" t="s">
        <v>465</v>
      </c>
      <c r="E336" s="61" t="s">
        <v>17201</v>
      </c>
      <c r="F336" s="62" t="s">
        <v>19539</v>
      </c>
      <c r="G336">
        <f>VLOOKUP(N336,Estrv!B:AS,39,FALSE)</f>
        <v>0.3</v>
      </c>
      <c r="H336">
        <f>VLOOKUP(N336,Estrv!B:AS,40,FALSE)</f>
        <v>0.5</v>
      </c>
      <c r="I336">
        <f>VLOOKUP(N336,Estrv!B:AS,41,FALSE)</f>
        <v>0.7</v>
      </c>
      <c r="J336">
        <f>VLOOKUP(N336,Estrv!B:AS,42,FALSE)</f>
        <v>1</v>
      </c>
      <c r="K336" s="66">
        <v>0.16</v>
      </c>
      <c r="N336" t="str">
        <f t="shared" si="5"/>
        <v>02CD07E185</v>
      </c>
    </row>
    <row r="337" spans="1:14">
      <c r="A337" s="26" t="s">
        <v>1879</v>
      </c>
      <c r="B337" s="26" t="s">
        <v>17508</v>
      </c>
      <c r="C337" s="26" t="s">
        <v>11987</v>
      </c>
      <c r="D337" s="26" t="s">
        <v>465</v>
      </c>
      <c r="E337" s="61" t="s">
        <v>17201</v>
      </c>
      <c r="F337" s="62" t="s">
        <v>19540</v>
      </c>
      <c r="G337">
        <f>VLOOKUP(N337,Estrv!B:AS,39,FALSE)</f>
        <v>0.3</v>
      </c>
      <c r="H337">
        <f>VLOOKUP(N337,Estrv!B:AS,40,FALSE)</f>
        <v>0.5</v>
      </c>
      <c r="I337">
        <f>VLOOKUP(N337,Estrv!B:AS,41,FALSE)</f>
        <v>0.7</v>
      </c>
      <c r="J337">
        <f>VLOOKUP(N337,Estrv!B:AS,42,FALSE)</f>
        <v>1</v>
      </c>
      <c r="K337" s="66">
        <v>0.16</v>
      </c>
      <c r="N337" t="str">
        <f t="shared" si="5"/>
        <v>02CD07E185</v>
      </c>
    </row>
    <row r="338" spans="1:14">
      <c r="A338" s="26" t="s">
        <v>1879</v>
      </c>
      <c r="B338" s="26" t="s">
        <v>17509</v>
      </c>
      <c r="C338" s="26" t="s">
        <v>12661</v>
      </c>
      <c r="D338" s="26" t="s">
        <v>465</v>
      </c>
      <c r="E338" s="61" t="s">
        <v>17201</v>
      </c>
      <c r="F338" s="62" t="s">
        <v>19541</v>
      </c>
      <c r="G338">
        <f>VLOOKUP(N338,Estrv!B:AS,39,FALSE)</f>
        <v>0.3</v>
      </c>
      <c r="H338">
        <f>VLOOKUP(N338,Estrv!B:AS,40,FALSE)</f>
        <v>0.5</v>
      </c>
      <c r="I338">
        <f>VLOOKUP(N338,Estrv!B:AS,41,FALSE)</f>
        <v>0.7</v>
      </c>
      <c r="J338">
        <f>VLOOKUP(N338,Estrv!B:AS,42,FALSE)</f>
        <v>1</v>
      </c>
      <c r="K338" s="66">
        <v>0.16</v>
      </c>
      <c r="N338" t="str">
        <f t="shared" si="5"/>
        <v>02CD07E185</v>
      </c>
    </row>
    <row r="339" spans="1:14">
      <c r="A339" s="26" t="s">
        <v>1879</v>
      </c>
      <c r="B339" s="26" t="s">
        <v>17510</v>
      </c>
      <c r="C339" s="26" t="s">
        <v>13335</v>
      </c>
      <c r="D339" s="26" t="s">
        <v>465</v>
      </c>
      <c r="E339" s="61" t="s">
        <v>17201</v>
      </c>
      <c r="F339" s="62" t="s">
        <v>19542</v>
      </c>
      <c r="G339">
        <f>VLOOKUP(N339,Estrv!B:AS,39,FALSE)</f>
        <v>0.3</v>
      </c>
      <c r="H339">
        <f>VLOOKUP(N339,Estrv!B:AS,40,FALSE)</f>
        <v>0.5</v>
      </c>
      <c r="I339">
        <f>VLOOKUP(N339,Estrv!B:AS,41,FALSE)</f>
        <v>0.7</v>
      </c>
      <c r="J339">
        <f>VLOOKUP(N339,Estrv!B:AS,42,FALSE)</f>
        <v>1</v>
      </c>
      <c r="K339" s="66">
        <v>0.16</v>
      </c>
      <c r="N339" t="str">
        <f t="shared" si="5"/>
        <v>02CD07E185</v>
      </c>
    </row>
    <row r="340" spans="1:14">
      <c r="A340" s="26" t="s">
        <v>1879</v>
      </c>
      <c r="B340" s="26" t="s">
        <v>17511</v>
      </c>
      <c r="C340" s="26" t="s">
        <v>9966</v>
      </c>
      <c r="D340" s="26" t="s">
        <v>494</v>
      </c>
      <c r="E340" s="61" t="s">
        <v>17210</v>
      </c>
      <c r="F340" s="62" t="s">
        <v>19543</v>
      </c>
      <c r="G340">
        <f>VLOOKUP(N340,Estrv!B:AS,39,FALSE)</f>
        <v>0.3</v>
      </c>
      <c r="H340">
        <f>VLOOKUP(N340,Estrv!B:AS,40,FALSE)</f>
        <v>0.5</v>
      </c>
      <c r="I340">
        <f>VLOOKUP(N340,Estrv!B:AS,41,FALSE)</f>
        <v>0.7</v>
      </c>
      <c r="J340">
        <f>VLOOKUP(N340,Estrv!B:AS,42,FALSE)</f>
        <v>1</v>
      </c>
      <c r="K340" s="66">
        <v>0.5</v>
      </c>
      <c r="N340" t="str">
        <f t="shared" si="5"/>
        <v>02CD07E186</v>
      </c>
    </row>
    <row r="341" spans="1:14">
      <c r="A341" s="26" t="s">
        <v>1879</v>
      </c>
      <c r="B341" s="26" t="s">
        <v>17512</v>
      </c>
      <c r="C341" s="26" t="s">
        <v>10640</v>
      </c>
      <c r="D341" s="26" t="s">
        <v>494</v>
      </c>
      <c r="E341" s="61" t="s">
        <v>17210</v>
      </c>
      <c r="F341" s="62" t="s">
        <v>19544</v>
      </c>
      <c r="G341">
        <f>VLOOKUP(N341,Estrv!B:AS,39,FALSE)</f>
        <v>0.3</v>
      </c>
      <c r="H341">
        <f>VLOOKUP(N341,Estrv!B:AS,40,FALSE)</f>
        <v>0.5</v>
      </c>
      <c r="I341">
        <f>VLOOKUP(N341,Estrv!B:AS,41,FALSE)</f>
        <v>0.7</v>
      </c>
      <c r="J341">
        <f>VLOOKUP(N341,Estrv!B:AS,42,FALSE)</f>
        <v>1</v>
      </c>
      <c r="K341" s="66">
        <v>0.5</v>
      </c>
      <c r="N341" t="str">
        <f t="shared" si="5"/>
        <v>02CD07E186</v>
      </c>
    </row>
    <row r="342" spans="1:14">
      <c r="A342" s="26" t="s">
        <v>1879</v>
      </c>
      <c r="B342" s="26" t="s">
        <v>17513</v>
      </c>
      <c r="C342" s="26" t="s">
        <v>9967</v>
      </c>
      <c r="D342" s="26" t="s">
        <v>515</v>
      </c>
      <c r="E342" s="61" t="s">
        <v>17217</v>
      </c>
      <c r="F342" s="62" t="s">
        <v>19545</v>
      </c>
      <c r="G342">
        <f>VLOOKUP(N342,Estrv!B:AS,39,FALSE)</f>
        <v>0.3</v>
      </c>
      <c r="H342">
        <f>VLOOKUP(N342,Estrv!B:AS,40,FALSE)</f>
        <v>0.5</v>
      </c>
      <c r="I342">
        <f>VLOOKUP(N342,Estrv!B:AS,41,FALSE)</f>
        <v>0.7</v>
      </c>
      <c r="J342">
        <f>VLOOKUP(N342,Estrv!B:AS,42,FALSE)</f>
        <v>1</v>
      </c>
      <c r="K342" s="66">
        <v>0.3</v>
      </c>
      <c r="N342" t="str">
        <f t="shared" si="5"/>
        <v>02CD07E187</v>
      </c>
    </row>
    <row r="343" spans="1:14">
      <c r="A343" s="26" t="s">
        <v>1879</v>
      </c>
      <c r="B343" s="26" t="s">
        <v>17514</v>
      </c>
      <c r="C343" s="26" t="s">
        <v>10641</v>
      </c>
      <c r="D343" s="26" t="s">
        <v>515</v>
      </c>
      <c r="E343" s="61" t="s">
        <v>17217</v>
      </c>
      <c r="F343" s="62" t="s">
        <v>19546</v>
      </c>
      <c r="G343">
        <f>VLOOKUP(N343,Estrv!B:AS,39,FALSE)</f>
        <v>0.3</v>
      </c>
      <c r="H343">
        <f>VLOOKUP(N343,Estrv!B:AS,40,FALSE)</f>
        <v>0.5</v>
      </c>
      <c r="I343">
        <f>VLOOKUP(N343,Estrv!B:AS,41,FALSE)</f>
        <v>0.7</v>
      </c>
      <c r="J343">
        <f>VLOOKUP(N343,Estrv!B:AS,42,FALSE)</f>
        <v>1</v>
      </c>
      <c r="K343" s="66">
        <v>0.3</v>
      </c>
      <c r="N343" t="str">
        <f t="shared" si="5"/>
        <v>02CD07E187</v>
      </c>
    </row>
    <row r="344" spans="1:14">
      <c r="A344" s="26" t="s">
        <v>1879</v>
      </c>
      <c r="B344" s="26" t="s">
        <v>17515</v>
      </c>
      <c r="C344" s="26" t="s">
        <v>11315</v>
      </c>
      <c r="D344" s="26" t="s">
        <v>515</v>
      </c>
      <c r="E344" s="61" t="s">
        <v>17217</v>
      </c>
      <c r="F344" s="62" t="s">
        <v>19547</v>
      </c>
      <c r="G344">
        <f>VLOOKUP(N344,Estrv!B:AS,39,FALSE)</f>
        <v>0.3</v>
      </c>
      <c r="H344">
        <f>VLOOKUP(N344,Estrv!B:AS,40,FALSE)</f>
        <v>0.5</v>
      </c>
      <c r="I344">
        <f>VLOOKUP(N344,Estrv!B:AS,41,FALSE)</f>
        <v>0.7</v>
      </c>
      <c r="J344">
        <f>VLOOKUP(N344,Estrv!B:AS,42,FALSE)</f>
        <v>1</v>
      </c>
      <c r="K344" s="66">
        <v>0.2</v>
      </c>
      <c r="N344" t="str">
        <f t="shared" si="5"/>
        <v>02CD07E187</v>
      </c>
    </row>
    <row r="345" spans="1:14">
      <c r="A345" s="26" t="s">
        <v>1879</v>
      </c>
      <c r="B345" s="26" t="s">
        <v>17516</v>
      </c>
      <c r="C345" s="26" t="s">
        <v>11989</v>
      </c>
      <c r="D345" s="26" t="s">
        <v>515</v>
      </c>
      <c r="E345" s="61" t="s">
        <v>17217</v>
      </c>
      <c r="F345" s="62" t="s">
        <v>19548</v>
      </c>
      <c r="G345">
        <f>VLOOKUP(N345,Estrv!B:AS,39,FALSE)</f>
        <v>0.3</v>
      </c>
      <c r="H345">
        <f>VLOOKUP(N345,Estrv!B:AS,40,FALSE)</f>
        <v>0.5</v>
      </c>
      <c r="I345">
        <f>VLOOKUP(N345,Estrv!B:AS,41,FALSE)</f>
        <v>0.7</v>
      </c>
      <c r="J345">
        <f>VLOOKUP(N345,Estrv!B:AS,42,FALSE)</f>
        <v>1</v>
      </c>
      <c r="K345" s="66">
        <v>0.2</v>
      </c>
      <c r="N345" t="str">
        <f t="shared" si="5"/>
        <v>02CD07E187</v>
      </c>
    </row>
    <row r="346" spans="1:14">
      <c r="A346" s="26" t="s">
        <v>1879</v>
      </c>
      <c r="B346" s="26" t="s">
        <v>17517</v>
      </c>
      <c r="C346" s="26" t="s">
        <v>9968</v>
      </c>
      <c r="D346" s="26" t="s">
        <v>547</v>
      </c>
      <c r="E346" s="61" t="s">
        <v>17226</v>
      </c>
      <c r="F346" s="62" t="s">
        <v>1937</v>
      </c>
      <c r="G346">
        <f>VLOOKUP(N346,Estrv!B:AS,39,FALSE)</f>
        <v>0.3</v>
      </c>
      <c r="H346">
        <f>VLOOKUP(N346,Estrv!B:AS,40,FALSE)</f>
        <v>0.5</v>
      </c>
      <c r="I346">
        <f>VLOOKUP(N346,Estrv!B:AS,41,FALSE)</f>
        <v>0.7</v>
      </c>
      <c r="J346">
        <f>VLOOKUP(N346,Estrv!B:AS,42,FALSE)</f>
        <v>1</v>
      </c>
      <c r="K346" s="66">
        <v>0.2</v>
      </c>
      <c r="N346" t="str">
        <f t="shared" si="5"/>
        <v>02CD07E188</v>
      </c>
    </row>
    <row r="347" spans="1:14">
      <c r="A347" s="26" t="s">
        <v>1879</v>
      </c>
      <c r="B347" s="26" t="s">
        <v>17518</v>
      </c>
      <c r="C347" s="26" t="s">
        <v>10642</v>
      </c>
      <c r="D347" s="26" t="s">
        <v>547</v>
      </c>
      <c r="E347" s="61" t="s">
        <v>17226</v>
      </c>
      <c r="F347" s="62" t="s">
        <v>19549</v>
      </c>
      <c r="G347">
        <f>VLOOKUP(N347,Estrv!B:AS,39,FALSE)</f>
        <v>0.3</v>
      </c>
      <c r="H347">
        <f>VLOOKUP(N347,Estrv!B:AS,40,FALSE)</f>
        <v>0.5</v>
      </c>
      <c r="I347">
        <f>VLOOKUP(N347,Estrv!B:AS,41,FALSE)</f>
        <v>0.7</v>
      </c>
      <c r="J347">
        <f>VLOOKUP(N347,Estrv!B:AS,42,FALSE)</f>
        <v>1</v>
      </c>
      <c r="K347" s="66">
        <v>0.2</v>
      </c>
      <c r="N347" t="str">
        <f t="shared" si="5"/>
        <v>02CD07E188</v>
      </c>
    </row>
    <row r="348" spans="1:14">
      <c r="A348" s="26" t="s">
        <v>1879</v>
      </c>
      <c r="B348" s="26" t="s">
        <v>17519</v>
      </c>
      <c r="C348" s="26" t="s">
        <v>11316</v>
      </c>
      <c r="D348" s="26" t="s">
        <v>547</v>
      </c>
      <c r="E348" s="61" t="s">
        <v>17226</v>
      </c>
      <c r="F348" s="62" t="s">
        <v>19550</v>
      </c>
      <c r="G348">
        <f>VLOOKUP(N348,Estrv!B:AS,39,FALSE)</f>
        <v>0.3</v>
      </c>
      <c r="H348">
        <f>VLOOKUP(N348,Estrv!B:AS,40,FALSE)</f>
        <v>0.5</v>
      </c>
      <c r="I348">
        <f>VLOOKUP(N348,Estrv!B:AS,41,FALSE)</f>
        <v>0.7</v>
      </c>
      <c r="J348">
        <f>VLOOKUP(N348,Estrv!B:AS,42,FALSE)</f>
        <v>1</v>
      </c>
      <c r="K348" s="66">
        <v>0.2</v>
      </c>
      <c r="N348" t="str">
        <f t="shared" si="5"/>
        <v>02CD07E188</v>
      </c>
    </row>
    <row r="349" spans="1:14">
      <c r="A349" s="26" t="s">
        <v>1879</v>
      </c>
      <c r="B349" s="26" t="s">
        <v>17520</v>
      </c>
      <c r="C349" s="26" t="s">
        <v>11990</v>
      </c>
      <c r="D349" s="26" t="s">
        <v>547</v>
      </c>
      <c r="E349" s="61" t="s">
        <v>17226</v>
      </c>
      <c r="F349" s="62" t="s">
        <v>1942</v>
      </c>
      <c r="G349">
        <f>VLOOKUP(N349,Estrv!B:AS,39,FALSE)</f>
        <v>0.3</v>
      </c>
      <c r="H349">
        <f>VLOOKUP(N349,Estrv!B:AS,40,FALSE)</f>
        <v>0.5</v>
      </c>
      <c r="I349">
        <f>VLOOKUP(N349,Estrv!B:AS,41,FALSE)</f>
        <v>0.7</v>
      </c>
      <c r="J349">
        <f>VLOOKUP(N349,Estrv!B:AS,42,FALSE)</f>
        <v>1</v>
      </c>
      <c r="K349" s="66">
        <v>0.2</v>
      </c>
      <c r="N349" t="str">
        <f t="shared" si="5"/>
        <v>02CD07E188</v>
      </c>
    </row>
    <row r="350" spans="1:14">
      <c r="A350" s="26" t="s">
        <v>1879</v>
      </c>
      <c r="B350" s="26" t="s">
        <v>17521</v>
      </c>
      <c r="C350" s="26" t="s">
        <v>12664</v>
      </c>
      <c r="D350" s="26" t="s">
        <v>547</v>
      </c>
      <c r="E350" s="61" t="s">
        <v>17226</v>
      </c>
      <c r="F350" s="62" t="s">
        <v>19551</v>
      </c>
      <c r="G350">
        <f>VLOOKUP(N350,Estrv!B:AS,39,FALSE)</f>
        <v>0.3</v>
      </c>
      <c r="H350">
        <f>VLOOKUP(N350,Estrv!B:AS,40,FALSE)</f>
        <v>0.5</v>
      </c>
      <c r="I350">
        <f>VLOOKUP(N350,Estrv!B:AS,41,FALSE)</f>
        <v>0.7</v>
      </c>
      <c r="J350">
        <f>VLOOKUP(N350,Estrv!B:AS,42,FALSE)</f>
        <v>1</v>
      </c>
      <c r="K350" s="66">
        <v>0.2</v>
      </c>
      <c r="N350" t="str">
        <f t="shared" si="5"/>
        <v>02CD07E188</v>
      </c>
    </row>
    <row r="351" spans="1:14">
      <c r="A351" s="26" t="s">
        <v>1879</v>
      </c>
      <c r="B351" s="26" t="s">
        <v>17522</v>
      </c>
      <c r="C351" s="26" t="s">
        <v>9969</v>
      </c>
      <c r="D351" s="26" t="s">
        <v>575</v>
      </c>
      <c r="E351" s="61" t="s">
        <v>17237</v>
      </c>
      <c r="F351" s="62" t="s">
        <v>1950</v>
      </c>
      <c r="G351">
        <f>VLOOKUP(N351,Estrv!B:AS,39,FALSE)</f>
        <v>0.3</v>
      </c>
      <c r="H351">
        <f>VLOOKUP(N351,Estrv!B:AS,40,FALSE)</f>
        <v>0.5</v>
      </c>
      <c r="I351">
        <f>VLOOKUP(N351,Estrv!B:AS,41,FALSE)</f>
        <v>0.7</v>
      </c>
      <c r="J351">
        <f>VLOOKUP(N351,Estrv!B:AS,42,FALSE)</f>
        <v>1</v>
      </c>
      <c r="K351" s="66">
        <v>0.35</v>
      </c>
      <c r="N351" t="str">
        <f t="shared" si="5"/>
        <v>02CD07E189</v>
      </c>
    </row>
    <row r="352" spans="1:14">
      <c r="A352" s="26" t="s">
        <v>1879</v>
      </c>
      <c r="B352" s="26" t="s">
        <v>17523</v>
      </c>
      <c r="C352" s="26" t="s">
        <v>10643</v>
      </c>
      <c r="D352" s="26" t="s">
        <v>575</v>
      </c>
      <c r="E352" s="61" t="s">
        <v>17237</v>
      </c>
      <c r="F352" s="62" t="s">
        <v>19552</v>
      </c>
      <c r="G352">
        <f>VLOOKUP(N352,Estrv!B:AS,39,FALSE)</f>
        <v>0.3</v>
      </c>
      <c r="H352">
        <f>VLOOKUP(N352,Estrv!B:AS,40,FALSE)</f>
        <v>0.5</v>
      </c>
      <c r="I352">
        <f>VLOOKUP(N352,Estrv!B:AS,41,FALSE)</f>
        <v>0.7</v>
      </c>
      <c r="J352">
        <f>VLOOKUP(N352,Estrv!B:AS,42,FALSE)</f>
        <v>1</v>
      </c>
      <c r="K352" s="66">
        <v>0.35</v>
      </c>
      <c r="N352" t="str">
        <f t="shared" si="5"/>
        <v>02CD07E189</v>
      </c>
    </row>
    <row r="353" spans="1:14">
      <c r="A353" s="26" t="s">
        <v>1879</v>
      </c>
      <c r="B353" s="26" t="s">
        <v>17524</v>
      </c>
      <c r="C353" s="26" t="s">
        <v>11317</v>
      </c>
      <c r="D353" s="26" t="s">
        <v>575</v>
      </c>
      <c r="E353" s="61" t="s">
        <v>17237</v>
      </c>
      <c r="F353" s="62" t="s">
        <v>1952</v>
      </c>
      <c r="G353">
        <f>VLOOKUP(N353,Estrv!B:AS,39,FALSE)</f>
        <v>0.3</v>
      </c>
      <c r="H353">
        <f>VLOOKUP(N353,Estrv!B:AS,40,FALSE)</f>
        <v>0.5</v>
      </c>
      <c r="I353">
        <f>VLOOKUP(N353,Estrv!B:AS,41,FALSE)</f>
        <v>0.7</v>
      </c>
      <c r="J353">
        <f>VLOOKUP(N353,Estrv!B:AS,42,FALSE)</f>
        <v>1</v>
      </c>
      <c r="K353" s="66">
        <v>0.3</v>
      </c>
      <c r="N353" t="str">
        <f t="shared" si="5"/>
        <v>02CD07E189</v>
      </c>
    </row>
    <row r="354" spans="1:14">
      <c r="A354" s="26" t="s">
        <v>1879</v>
      </c>
      <c r="B354" s="26" t="s">
        <v>17525</v>
      </c>
      <c r="C354" s="26" t="s">
        <v>9970</v>
      </c>
      <c r="D354" s="26" t="s">
        <v>600</v>
      </c>
      <c r="E354" s="61" t="s">
        <v>17243</v>
      </c>
      <c r="F354" s="62" t="s">
        <v>19553</v>
      </c>
      <c r="G354">
        <f>VLOOKUP(N354,Estrv!B:AS,39,FALSE)</f>
        <v>0.3</v>
      </c>
      <c r="H354">
        <f>VLOOKUP(N354,Estrv!B:AS,40,FALSE)</f>
        <v>0.5</v>
      </c>
      <c r="I354">
        <f>VLOOKUP(N354,Estrv!B:AS,41,FALSE)</f>
        <v>0.7</v>
      </c>
      <c r="J354">
        <f>VLOOKUP(N354,Estrv!B:AS,42,FALSE)</f>
        <v>1</v>
      </c>
      <c r="K354" s="66">
        <v>1</v>
      </c>
      <c r="N354" t="str">
        <f t="shared" si="5"/>
        <v>02CD07E190</v>
      </c>
    </row>
    <row r="355" spans="1:14">
      <c r="A355" s="26" t="s">
        <v>1879</v>
      </c>
      <c r="B355" s="26" t="s">
        <v>17526</v>
      </c>
      <c r="C355" s="26" t="s">
        <v>9971</v>
      </c>
      <c r="D355" s="26" t="s">
        <v>618</v>
      </c>
      <c r="E355" s="61" t="s">
        <v>17245</v>
      </c>
      <c r="F355" s="62" t="s">
        <v>19554</v>
      </c>
      <c r="G355">
        <f>VLOOKUP(N355,Estrv!B:AS,39,FALSE)</f>
        <v>0.3</v>
      </c>
      <c r="H355">
        <f>VLOOKUP(N355,Estrv!B:AS,40,FALSE)</f>
        <v>0.5</v>
      </c>
      <c r="I355">
        <f>VLOOKUP(N355,Estrv!B:AS,41,FALSE)</f>
        <v>0.7</v>
      </c>
      <c r="J355">
        <f>VLOOKUP(N355,Estrv!B:AS,42,FALSE)</f>
        <v>1</v>
      </c>
      <c r="K355" s="66">
        <v>0.4</v>
      </c>
      <c r="N355" t="str">
        <f t="shared" si="5"/>
        <v>02CD07E198</v>
      </c>
    </row>
    <row r="356" spans="1:14">
      <c r="A356" s="26" t="s">
        <v>1879</v>
      </c>
      <c r="B356" s="26" t="s">
        <v>17527</v>
      </c>
      <c r="C356" s="26" t="s">
        <v>10645</v>
      </c>
      <c r="D356" s="26" t="s">
        <v>618</v>
      </c>
      <c r="E356" s="61" t="s">
        <v>17245</v>
      </c>
      <c r="F356" s="62" t="s">
        <v>1965</v>
      </c>
      <c r="G356">
        <f>VLOOKUP(N356,Estrv!B:AS,39,FALSE)</f>
        <v>0.3</v>
      </c>
      <c r="H356">
        <f>VLOOKUP(N356,Estrv!B:AS,40,FALSE)</f>
        <v>0.5</v>
      </c>
      <c r="I356">
        <f>VLOOKUP(N356,Estrv!B:AS,41,FALSE)</f>
        <v>0.7</v>
      </c>
      <c r="J356">
        <f>VLOOKUP(N356,Estrv!B:AS,42,FALSE)</f>
        <v>1</v>
      </c>
      <c r="K356" s="66">
        <v>0.35</v>
      </c>
      <c r="N356" t="str">
        <f t="shared" si="5"/>
        <v>02CD07E198</v>
      </c>
    </row>
    <row r="357" spans="1:14">
      <c r="A357" s="26" t="s">
        <v>1879</v>
      </c>
      <c r="B357" s="26" t="s">
        <v>17528</v>
      </c>
      <c r="C357" s="26" t="s">
        <v>11319</v>
      </c>
      <c r="D357" s="26" t="s">
        <v>618</v>
      </c>
      <c r="E357" s="61" t="s">
        <v>17245</v>
      </c>
      <c r="F357" s="62" t="s">
        <v>19555</v>
      </c>
      <c r="G357">
        <f>VLOOKUP(N357,Estrv!B:AS,39,FALSE)</f>
        <v>0.3</v>
      </c>
      <c r="H357">
        <f>VLOOKUP(N357,Estrv!B:AS,40,FALSE)</f>
        <v>0.5</v>
      </c>
      <c r="I357">
        <f>VLOOKUP(N357,Estrv!B:AS,41,FALSE)</f>
        <v>0.7</v>
      </c>
      <c r="J357">
        <f>VLOOKUP(N357,Estrv!B:AS,42,FALSE)</f>
        <v>1</v>
      </c>
      <c r="K357" s="66">
        <v>0.25</v>
      </c>
      <c r="N357" t="str">
        <f t="shared" si="5"/>
        <v>02CD07E198</v>
      </c>
    </row>
    <row r="358" spans="1:14">
      <c r="A358" s="26" t="s">
        <v>1879</v>
      </c>
      <c r="B358" s="26" t="s">
        <v>17529</v>
      </c>
      <c r="C358" s="26" t="s">
        <v>9972</v>
      </c>
      <c r="D358" s="26" t="s">
        <v>636</v>
      </c>
      <c r="E358" s="61" t="s">
        <v>17248</v>
      </c>
      <c r="F358" s="62" t="s">
        <v>19556</v>
      </c>
      <c r="G358">
        <f>VLOOKUP(N358,Estrv!B:AS,39,FALSE)</f>
        <v>0.1</v>
      </c>
      <c r="H358">
        <f>VLOOKUP(N358,Estrv!B:AS,40,FALSE)</f>
        <v>0.5</v>
      </c>
      <c r="I358">
        <f>VLOOKUP(N358,Estrv!B:AS,41,FALSE)</f>
        <v>0.75</v>
      </c>
      <c r="J358">
        <f>VLOOKUP(N358,Estrv!B:AS,42,FALSE)</f>
        <v>1</v>
      </c>
      <c r="K358" s="66">
        <v>0.3</v>
      </c>
      <c r="N358" t="str">
        <f t="shared" si="5"/>
        <v>02CD07F037</v>
      </c>
    </row>
    <row r="359" spans="1:14">
      <c r="A359" s="26" t="s">
        <v>1879</v>
      </c>
      <c r="B359" s="26" t="s">
        <v>17530</v>
      </c>
      <c r="C359" s="26" t="s">
        <v>10646</v>
      </c>
      <c r="D359" s="26" t="s">
        <v>636</v>
      </c>
      <c r="E359" s="61" t="s">
        <v>17248</v>
      </c>
      <c r="F359" s="62" t="s">
        <v>19557</v>
      </c>
      <c r="G359">
        <f>VLOOKUP(N359,Estrv!B:AS,39,FALSE)</f>
        <v>0.1</v>
      </c>
      <c r="H359">
        <f>VLOOKUP(N359,Estrv!B:AS,40,FALSE)</f>
        <v>0.5</v>
      </c>
      <c r="I359">
        <f>VLOOKUP(N359,Estrv!B:AS,41,FALSE)</f>
        <v>0.75</v>
      </c>
      <c r="J359">
        <f>VLOOKUP(N359,Estrv!B:AS,42,FALSE)</f>
        <v>1</v>
      </c>
      <c r="K359" s="66">
        <v>0.3</v>
      </c>
      <c r="N359" t="str">
        <f t="shared" si="5"/>
        <v>02CD07F037</v>
      </c>
    </row>
    <row r="360" spans="1:14">
      <c r="A360" s="26" t="s">
        <v>1879</v>
      </c>
      <c r="B360" s="26" t="s">
        <v>17531</v>
      </c>
      <c r="C360" s="26" t="s">
        <v>11320</v>
      </c>
      <c r="D360" s="26" t="s">
        <v>636</v>
      </c>
      <c r="E360" s="61" t="s">
        <v>17248</v>
      </c>
      <c r="F360" s="62" t="s">
        <v>19558</v>
      </c>
      <c r="G360">
        <f>VLOOKUP(N360,Estrv!B:AS,39,FALSE)</f>
        <v>0.1</v>
      </c>
      <c r="H360">
        <f>VLOOKUP(N360,Estrv!B:AS,40,FALSE)</f>
        <v>0.5</v>
      </c>
      <c r="I360">
        <f>VLOOKUP(N360,Estrv!B:AS,41,FALSE)</f>
        <v>0.75</v>
      </c>
      <c r="J360">
        <f>VLOOKUP(N360,Estrv!B:AS,42,FALSE)</f>
        <v>1</v>
      </c>
      <c r="K360" s="66">
        <v>0.1</v>
      </c>
      <c r="N360" t="str">
        <f t="shared" si="5"/>
        <v>02CD07F037</v>
      </c>
    </row>
    <row r="361" spans="1:14">
      <c r="A361" s="26" t="s">
        <v>1879</v>
      </c>
      <c r="B361" s="26" t="s">
        <v>17532</v>
      </c>
      <c r="C361" s="26" t="s">
        <v>11994</v>
      </c>
      <c r="D361" s="26" t="s">
        <v>636</v>
      </c>
      <c r="E361" s="61" t="s">
        <v>17248</v>
      </c>
      <c r="F361" s="62" t="s">
        <v>1979</v>
      </c>
      <c r="G361">
        <f>VLOOKUP(N361,Estrv!B:AS,39,FALSE)</f>
        <v>0.1</v>
      </c>
      <c r="H361">
        <f>VLOOKUP(N361,Estrv!B:AS,40,FALSE)</f>
        <v>0.5</v>
      </c>
      <c r="I361">
        <f>VLOOKUP(N361,Estrv!B:AS,41,FALSE)</f>
        <v>0.75</v>
      </c>
      <c r="J361">
        <f>VLOOKUP(N361,Estrv!B:AS,42,FALSE)</f>
        <v>1</v>
      </c>
      <c r="K361" s="66">
        <v>0.3</v>
      </c>
      <c r="N361" t="str">
        <f t="shared" si="5"/>
        <v>02CD07F037</v>
      </c>
    </row>
    <row r="362" spans="1:14">
      <c r="A362" s="26" t="s">
        <v>1879</v>
      </c>
      <c r="B362" s="26" t="s">
        <v>17533</v>
      </c>
      <c r="C362" s="26" t="s">
        <v>9973</v>
      </c>
      <c r="D362" s="26" t="s">
        <v>654</v>
      </c>
      <c r="E362" s="61" t="s">
        <v>17254</v>
      </c>
      <c r="F362" s="62" t="s">
        <v>19559</v>
      </c>
      <c r="G362">
        <f>VLOOKUP(N362,Estrv!B:AS,39,FALSE)</f>
        <v>0.1</v>
      </c>
      <c r="H362">
        <f>VLOOKUP(N362,Estrv!B:AS,40,FALSE)</f>
        <v>0.5</v>
      </c>
      <c r="I362">
        <f>VLOOKUP(N362,Estrv!B:AS,41,FALSE)</f>
        <v>0.75</v>
      </c>
      <c r="J362">
        <f>VLOOKUP(N362,Estrv!B:AS,42,FALSE)</f>
        <v>1</v>
      </c>
      <c r="K362" s="66">
        <v>0.3</v>
      </c>
      <c r="N362" t="str">
        <f t="shared" si="5"/>
        <v>02CD07K023</v>
      </c>
    </row>
    <row r="363" spans="1:14">
      <c r="A363" s="26" t="s">
        <v>1879</v>
      </c>
      <c r="B363" s="26" t="s">
        <v>17534</v>
      </c>
      <c r="C363" s="26" t="s">
        <v>10647</v>
      </c>
      <c r="D363" s="26" t="s">
        <v>654</v>
      </c>
      <c r="E363" s="61" t="s">
        <v>17254</v>
      </c>
      <c r="F363" s="62" t="s">
        <v>19560</v>
      </c>
      <c r="G363">
        <f>VLOOKUP(N363,Estrv!B:AS,39,FALSE)</f>
        <v>0.1</v>
      </c>
      <c r="H363">
        <f>VLOOKUP(N363,Estrv!B:AS,40,FALSE)</f>
        <v>0.5</v>
      </c>
      <c r="I363">
        <f>VLOOKUP(N363,Estrv!B:AS,41,FALSE)</f>
        <v>0.75</v>
      </c>
      <c r="J363">
        <f>VLOOKUP(N363,Estrv!B:AS,42,FALSE)</f>
        <v>1</v>
      </c>
      <c r="K363" s="66">
        <v>0.2</v>
      </c>
      <c r="N363" t="str">
        <f t="shared" si="5"/>
        <v>02CD07K023</v>
      </c>
    </row>
    <row r="364" spans="1:14">
      <c r="A364" s="26" t="s">
        <v>1879</v>
      </c>
      <c r="B364" s="26" t="s">
        <v>17535</v>
      </c>
      <c r="C364" s="26" t="s">
        <v>11321</v>
      </c>
      <c r="D364" s="26" t="s">
        <v>654</v>
      </c>
      <c r="E364" s="61" t="s">
        <v>17254</v>
      </c>
      <c r="F364" s="62" t="s">
        <v>19561</v>
      </c>
      <c r="G364">
        <f>VLOOKUP(N364,Estrv!B:AS,39,FALSE)</f>
        <v>0.1</v>
      </c>
      <c r="H364">
        <f>VLOOKUP(N364,Estrv!B:AS,40,FALSE)</f>
        <v>0.5</v>
      </c>
      <c r="I364">
        <f>VLOOKUP(N364,Estrv!B:AS,41,FALSE)</f>
        <v>0.75</v>
      </c>
      <c r="J364">
        <f>VLOOKUP(N364,Estrv!B:AS,42,FALSE)</f>
        <v>1</v>
      </c>
      <c r="K364" s="66">
        <v>0.25</v>
      </c>
      <c r="N364" t="str">
        <f t="shared" si="5"/>
        <v>02CD07K023</v>
      </c>
    </row>
    <row r="365" spans="1:14">
      <c r="A365" s="26" t="s">
        <v>1879</v>
      </c>
      <c r="B365" s="26" t="s">
        <v>17536</v>
      </c>
      <c r="C365" s="26" t="s">
        <v>11995</v>
      </c>
      <c r="D365" s="26" t="s">
        <v>654</v>
      </c>
      <c r="E365" s="61" t="s">
        <v>17254</v>
      </c>
      <c r="F365" s="62" t="s">
        <v>19562</v>
      </c>
      <c r="G365">
        <f>VLOOKUP(N365,Estrv!B:AS,39,FALSE)</f>
        <v>0.1</v>
      </c>
      <c r="H365">
        <f>VLOOKUP(N365,Estrv!B:AS,40,FALSE)</f>
        <v>0.5</v>
      </c>
      <c r="I365">
        <f>VLOOKUP(N365,Estrv!B:AS,41,FALSE)</f>
        <v>0.75</v>
      </c>
      <c r="J365">
        <f>VLOOKUP(N365,Estrv!B:AS,42,FALSE)</f>
        <v>1</v>
      </c>
      <c r="K365" s="66">
        <v>0.25</v>
      </c>
      <c r="N365" t="str">
        <f t="shared" si="5"/>
        <v>02CD07K023</v>
      </c>
    </row>
    <row r="366" spans="1:14">
      <c r="A366" s="26" t="s">
        <v>1879</v>
      </c>
      <c r="B366" s="26" t="s">
        <v>17537</v>
      </c>
      <c r="C366" s="26" t="s">
        <v>9974</v>
      </c>
      <c r="D366" s="26" t="s">
        <v>673</v>
      </c>
      <c r="E366" s="61" t="s">
        <v>17258</v>
      </c>
      <c r="F366" s="62" t="s">
        <v>19563</v>
      </c>
      <c r="G366">
        <f>VLOOKUP(N366,Estrv!B:AS,39,FALSE)</f>
        <v>0.25</v>
      </c>
      <c r="H366">
        <f>VLOOKUP(N366,Estrv!B:AS,40,FALSE)</f>
        <v>0.5</v>
      </c>
      <c r="I366">
        <f>VLOOKUP(N366,Estrv!B:AS,41,FALSE)</f>
        <v>0.75</v>
      </c>
      <c r="J366">
        <f>VLOOKUP(N366,Estrv!B:AS,42,FALSE)</f>
        <v>1</v>
      </c>
      <c r="K366" s="66">
        <v>1</v>
      </c>
      <c r="N366" t="str">
        <f t="shared" si="5"/>
        <v>02CD07K026</v>
      </c>
    </row>
    <row r="367" spans="1:14">
      <c r="A367" s="26" t="s">
        <v>1879</v>
      </c>
      <c r="B367" s="26" t="s">
        <v>17538</v>
      </c>
      <c r="C367" s="26" t="s">
        <v>9975</v>
      </c>
      <c r="D367" s="26" t="s">
        <v>689</v>
      </c>
      <c r="E367" s="61" t="s">
        <v>17260</v>
      </c>
      <c r="F367" s="62" t="s">
        <v>19564</v>
      </c>
      <c r="G367">
        <f>VLOOKUP(N367,Estrv!B:AS,39,FALSE)</f>
        <v>0.1</v>
      </c>
      <c r="H367">
        <f>VLOOKUP(N367,Estrv!B:AS,40,FALSE)</f>
        <v>0.5</v>
      </c>
      <c r="I367">
        <f>VLOOKUP(N367,Estrv!B:AS,41,FALSE)</f>
        <v>0.75</v>
      </c>
      <c r="J367">
        <f>VLOOKUP(N367,Estrv!B:AS,42,FALSE)</f>
        <v>1</v>
      </c>
      <c r="K367" s="66">
        <v>1</v>
      </c>
      <c r="N367" t="str">
        <f t="shared" si="5"/>
        <v>02CD07K027</v>
      </c>
    </row>
    <row r="368" spans="1:14">
      <c r="A368" s="26" t="s">
        <v>1879</v>
      </c>
      <c r="B368" s="26" t="s">
        <v>17539</v>
      </c>
      <c r="C368" s="26" t="s">
        <v>9976</v>
      </c>
      <c r="D368" s="26" t="s">
        <v>109</v>
      </c>
      <c r="E368" s="61" t="s">
        <v>17145</v>
      </c>
      <c r="F368" s="62" t="s">
        <v>2013</v>
      </c>
      <c r="G368">
        <f>VLOOKUP(N368,Estrv!B:AS,39,FALSE)</f>
        <v>0.3</v>
      </c>
      <c r="H368">
        <f>VLOOKUP(N368,Estrv!B:AS,40,FALSE)</f>
        <v>0.5</v>
      </c>
      <c r="I368">
        <f>VLOOKUP(N368,Estrv!B:AS,41,FALSE)</f>
        <v>0.7</v>
      </c>
      <c r="J368">
        <f>VLOOKUP(N368,Estrv!B:AS,42,FALSE)</f>
        <v>1</v>
      </c>
      <c r="K368" s="66">
        <v>0.25</v>
      </c>
      <c r="N368" t="str">
        <f t="shared" si="5"/>
        <v>02CD07M001</v>
      </c>
    </row>
    <row r="369" spans="1:14">
      <c r="A369" s="26" t="s">
        <v>1879</v>
      </c>
      <c r="B369" s="26" t="s">
        <v>17540</v>
      </c>
      <c r="C369" s="26" t="s">
        <v>10650</v>
      </c>
      <c r="D369" s="26" t="s">
        <v>109</v>
      </c>
      <c r="E369" s="61" t="s">
        <v>17145</v>
      </c>
      <c r="F369" s="62" t="s">
        <v>2016</v>
      </c>
      <c r="G369">
        <f>VLOOKUP(N369,Estrv!B:AS,39,FALSE)</f>
        <v>0.3</v>
      </c>
      <c r="H369">
        <f>VLOOKUP(N369,Estrv!B:AS,40,FALSE)</f>
        <v>0.5</v>
      </c>
      <c r="I369">
        <f>VLOOKUP(N369,Estrv!B:AS,41,FALSE)</f>
        <v>0.7</v>
      </c>
      <c r="J369">
        <f>VLOOKUP(N369,Estrv!B:AS,42,FALSE)</f>
        <v>1</v>
      </c>
      <c r="K369" s="66">
        <v>0.25</v>
      </c>
      <c r="N369" t="str">
        <f t="shared" si="5"/>
        <v>02CD07M001</v>
      </c>
    </row>
    <row r="370" spans="1:14">
      <c r="A370" s="26" t="s">
        <v>1879</v>
      </c>
      <c r="B370" s="26" t="s">
        <v>17541</v>
      </c>
      <c r="C370" s="26" t="s">
        <v>11324</v>
      </c>
      <c r="D370" s="26" t="s">
        <v>109</v>
      </c>
      <c r="E370" s="61" t="s">
        <v>17145</v>
      </c>
      <c r="F370" s="62" t="s">
        <v>19565</v>
      </c>
      <c r="G370">
        <f>VLOOKUP(N370,Estrv!B:AS,39,FALSE)</f>
        <v>0.3</v>
      </c>
      <c r="H370">
        <f>VLOOKUP(N370,Estrv!B:AS,40,FALSE)</f>
        <v>0.5</v>
      </c>
      <c r="I370">
        <f>VLOOKUP(N370,Estrv!B:AS,41,FALSE)</f>
        <v>0.7</v>
      </c>
      <c r="J370">
        <f>VLOOKUP(N370,Estrv!B:AS,42,FALSE)</f>
        <v>1</v>
      </c>
      <c r="K370" s="66">
        <v>0.25</v>
      </c>
      <c r="N370" t="str">
        <f t="shared" si="5"/>
        <v>02CD07M001</v>
      </c>
    </row>
    <row r="371" spans="1:14">
      <c r="A371" s="26" t="s">
        <v>1879</v>
      </c>
      <c r="B371" s="26" t="s">
        <v>17542</v>
      </c>
      <c r="C371" s="26" t="s">
        <v>11998</v>
      </c>
      <c r="D371" s="26" t="s">
        <v>109</v>
      </c>
      <c r="E371" s="61" t="s">
        <v>17145</v>
      </c>
      <c r="F371" s="62" t="s">
        <v>19566</v>
      </c>
      <c r="G371">
        <f>VLOOKUP(N371,Estrv!B:AS,39,FALSE)</f>
        <v>0.3</v>
      </c>
      <c r="H371">
        <f>VLOOKUP(N371,Estrv!B:AS,40,FALSE)</f>
        <v>0.5</v>
      </c>
      <c r="I371">
        <f>VLOOKUP(N371,Estrv!B:AS,41,FALSE)</f>
        <v>0.7</v>
      </c>
      <c r="J371">
        <f>VLOOKUP(N371,Estrv!B:AS,42,FALSE)</f>
        <v>1</v>
      </c>
      <c r="K371" s="66">
        <v>0.25</v>
      </c>
      <c r="N371" t="str">
        <f t="shared" si="5"/>
        <v>02CD07M001</v>
      </c>
    </row>
    <row r="372" spans="1:14">
      <c r="A372" s="26" t="s">
        <v>1879</v>
      </c>
      <c r="B372" s="26" t="s">
        <v>17543</v>
      </c>
      <c r="C372" s="26" t="s">
        <v>9977</v>
      </c>
      <c r="D372" s="26" t="s">
        <v>126</v>
      </c>
      <c r="E372" s="61" t="s">
        <v>17148</v>
      </c>
      <c r="F372" s="62" t="s">
        <v>2026</v>
      </c>
      <c r="G372">
        <f>VLOOKUP(N372,Estrv!B:AS,39,FALSE)</f>
        <v>0</v>
      </c>
      <c r="H372">
        <f>VLOOKUP(N372,Estrv!B:AS,40,FALSE)</f>
        <v>0.2</v>
      </c>
      <c r="I372">
        <f>VLOOKUP(N372,Estrv!B:AS,41,FALSE)</f>
        <v>0.5</v>
      </c>
      <c r="J372">
        <f>VLOOKUP(N372,Estrv!B:AS,42,FALSE)</f>
        <v>1</v>
      </c>
      <c r="K372" s="66">
        <v>1</v>
      </c>
      <c r="N372" t="str">
        <f t="shared" si="5"/>
        <v>02CD07M002</v>
      </c>
    </row>
    <row r="373" spans="1:14">
      <c r="A373" s="26" t="s">
        <v>1879</v>
      </c>
      <c r="B373" s="26" t="s">
        <v>17544</v>
      </c>
      <c r="C373" s="26" t="s">
        <v>9978</v>
      </c>
      <c r="D373" s="26" t="s">
        <v>141</v>
      </c>
      <c r="E373" s="61" t="s">
        <v>17150</v>
      </c>
      <c r="F373" s="62" t="s">
        <v>19567</v>
      </c>
      <c r="G373">
        <f>VLOOKUP(N373,Estrv!B:AS,39,FALSE)</f>
        <v>0.3</v>
      </c>
      <c r="H373">
        <f>VLOOKUP(N373,Estrv!B:AS,40,FALSE)</f>
        <v>0.5</v>
      </c>
      <c r="I373">
        <f>VLOOKUP(N373,Estrv!B:AS,41,FALSE)</f>
        <v>0.7</v>
      </c>
      <c r="J373">
        <f>VLOOKUP(N373,Estrv!B:AS,42,FALSE)</f>
        <v>1</v>
      </c>
      <c r="K373" s="66">
        <v>0.2</v>
      </c>
      <c r="N373" t="str">
        <f t="shared" si="5"/>
        <v>02CD07N001</v>
      </c>
    </row>
    <row r="374" spans="1:14">
      <c r="A374" s="26" t="s">
        <v>1879</v>
      </c>
      <c r="B374" s="26" t="s">
        <v>17545</v>
      </c>
      <c r="C374" s="26" t="s">
        <v>10652</v>
      </c>
      <c r="D374" s="26" t="s">
        <v>141</v>
      </c>
      <c r="E374" s="61" t="s">
        <v>17150</v>
      </c>
      <c r="F374" s="62" t="s">
        <v>19568</v>
      </c>
      <c r="G374">
        <f>VLOOKUP(N374,Estrv!B:AS,39,FALSE)</f>
        <v>0.3</v>
      </c>
      <c r="H374">
        <f>VLOOKUP(N374,Estrv!B:AS,40,FALSE)</f>
        <v>0.5</v>
      </c>
      <c r="I374">
        <f>VLOOKUP(N374,Estrv!B:AS,41,FALSE)</f>
        <v>0.7</v>
      </c>
      <c r="J374">
        <f>VLOOKUP(N374,Estrv!B:AS,42,FALSE)</f>
        <v>1</v>
      </c>
      <c r="K374" s="66">
        <v>0.2</v>
      </c>
      <c r="N374" t="str">
        <f t="shared" si="5"/>
        <v>02CD07N001</v>
      </c>
    </row>
    <row r="375" spans="1:14">
      <c r="A375" s="26" t="s">
        <v>1879</v>
      </c>
      <c r="B375" s="26" t="s">
        <v>17546</v>
      </c>
      <c r="C375" s="26" t="s">
        <v>11326</v>
      </c>
      <c r="D375" s="26" t="s">
        <v>141</v>
      </c>
      <c r="E375" s="61" t="s">
        <v>17150</v>
      </c>
      <c r="F375" s="62" t="s">
        <v>19569</v>
      </c>
      <c r="G375">
        <f>VLOOKUP(N375,Estrv!B:AS,39,FALSE)</f>
        <v>0.3</v>
      </c>
      <c r="H375">
        <f>VLOOKUP(N375,Estrv!B:AS,40,FALSE)</f>
        <v>0.5</v>
      </c>
      <c r="I375">
        <f>VLOOKUP(N375,Estrv!B:AS,41,FALSE)</f>
        <v>0.7</v>
      </c>
      <c r="J375">
        <f>VLOOKUP(N375,Estrv!B:AS,42,FALSE)</f>
        <v>1</v>
      </c>
      <c r="K375" s="66">
        <v>0.2</v>
      </c>
      <c r="N375" t="str">
        <f t="shared" si="5"/>
        <v>02CD07N001</v>
      </c>
    </row>
    <row r="376" spans="1:14">
      <c r="A376" s="26" t="s">
        <v>1879</v>
      </c>
      <c r="B376" s="26" t="s">
        <v>17547</v>
      </c>
      <c r="C376" s="26" t="s">
        <v>12000</v>
      </c>
      <c r="D376" s="26" t="s">
        <v>141</v>
      </c>
      <c r="E376" s="61" t="s">
        <v>17150</v>
      </c>
      <c r="F376" s="62" t="s">
        <v>2037</v>
      </c>
      <c r="G376">
        <f>VLOOKUP(N376,Estrv!B:AS,39,FALSE)</f>
        <v>0.3</v>
      </c>
      <c r="H376">
        <f>VLOOKUP(N376,Estrv!B:AS,40,FALSE)</f>
        <v>0.5</v>
      </c>
      <c r="I376">
        <f>VLOOKUP(N376,Estrv!B:AS,41,FALSE)</f>
        <v>0.7</v>
      </c>
      <c r="J376">
        <f>VLOOKUP(N376,Estrv!B:AS,42,FALSE)</f>
        <v>1</v>
      </c>
      <c r="K376" s="66">
        <v>0.2</v>
      </c>
      <c r="N376" t="str">
        <f t="shared" si="5"/>
        <v>02CD07N001</v>
      </c>
    </row>
    <row r="377" spans="1:14">
      <c r="A377" s="26" t="s">
        <v>1879</v>
      </c>
      <c r="B377" s="26" t="s">
        <v>17548</v>
      </c>
      <c r="C377" s="26" t="s">
        <v>12674</v>
      </c>
      <c r="D377" s="26" t="s">
        <v>141</v>
      </c>
      <c r="E377" s="61" t="s">
        <v>17150</v>
      </c>
      <c r="F377" s="62" t="s">
        <v>19570</v>
      </c>
      <c r="G377">
        <f>VLOOKUP(N377,Estrv!B:AS,39,FALSE)</f>
        <v>0.3</v>
      </c>
      <c r="H377">
        <f>VLOOKUP(N377,Estrv!B:AS,40,FALSE)</f>
        <v>0.5</v>
      </c>
      <c r="I377">
        <f>VLOOKUP(N377,Estrv!B:AS,41,FALSE)</f>
        <v>0.7</v>
      </c>
      <c r="J377">
        <f>VLOOKUP(N377,Estrv!B:AS,42,FALSE)</f>
        <v>1</v>
      </c>
      <c r="K377" s="66">
        <v>0.2</v>
      </c>
      <c r="N377" t="str">
        <f t="shared" si="5"/>
        <v>02CD07N001</v>
      </c>
    </row>
    <row r="378" spans="1:14">
      <c r="A378" s="26" t="s">
        <v>1879</v>
      </c>
      <c r="B378" s="26" t="s">
        <v>17549</v>
      </c>
      <c r="C378" s="26" t="s">
        <v>9979</v>
      </c>
      <c r="D378" s="26" t="s">
        <v>737</v>
      </c>
      <c r="E378" s="61" t="s">
        <v>17268</v>
      </c>
      <c r="F378" s="62" t="s">
        <v>19571</v>
      </c>
      <c r="G378">
        <f>VLOOKUP(N378,Estrv!B:AS,39,FALSE)</f>
        <v>0.3</v>
      </c>
      <c r="H378">
        <f>VLOOKUP(N378,Estrv!B:AS,40,FALSE)</f>
        <v>0.5</v>
      </c>
      <c r="I378">
        <f>VLOOKUP(N378,Estrv!B:AS,41,FALSE)</f>
        <v>0.7</v>
      </c>
      <c r="J378">
        <f>VLOOKUP(N378,Estrv!B:AS,42,FALSE)</f>
        <v>1</v>
      </c>
      <c r="K378" s="66">
        <v>0.5</v>
      </c>
      <c r="N378" t="str">
        <f t="shared" si="5"/>
        <v>02CD07R002</v>
      </c>
    </row>
    <row r="379" spans="1:14">
      <c r="A379" s="26" t="s">
        <v>1879</v>
      </c>
      <c r="B379" s="26" t="s">
        <v>17550</v>
      </c>
      <c r="C379" s="26" t="s">
        <v>10653</v>
      </c>
      <c r="D379" s="26" t="s">
        <v>737</v>
      </c>
      <c r="E379" s="61" t="s">
        <v>17268</v>
      </c>
      <c r="F379" s="62" t="s">
        <v>19572</v>
      </c>
      <c r="G379">
        <f>VLOOKUP(N379,Estrv!B:AS,39,FALSE)</f>
        <v>0.3</v>
      </c>
      <c r="H379">
        <f>VLOOKUP(N379,Estrv!B:AS,40,FALSE)</f>
        <v>0.5</v>
      </c>
      <c r="I379">
        <f>VLOOKUP(N379,Estrv!B:AS,41,FALSE)</f>
        <v>0.7</v>
      </c>
      <c r="J379">
        <f>VLOOKUP(N379,Estrv!B:AS,42,FALSE)</f>
        <v>1</v>
      </c>
      <c r="K379" s="66">
        <v>0.5</v>
      </c>
      <c r="N379" t="str">
        <f t="shared" si="5"/>
        <v>02CD07R002</v>
      </c>
    </row>
    <row r="380" spans="1:14">
      <c r="A380" s="26" t="s">
        <v>1879</v>
      </c>
      <c r="B380" s="26" t="s">
        <v>17551</v>
      </c>
      <c r="C380" s="26" t="s">
        <v>9980</v>
      </c>
      <c r="D380" s="26" t="s">
        <v>753</v>
      </c>
      <c r="E380" s="61" t="s">
        <v>17270</v>
      </c>
      <c r="F380" s="62" t="s">
        <v>19573</v>
      </c>
      <c r="G380">
        <f>VLOOKUP(N380,Estrv!B:AS,39,FALSE)</f>
        <v>0.1</v>
      </c>
      <c r="H380">
        <f>VLOOKUP(N380,Estrv!B:AS,40,FALSE)</f>
        <v>0.5</v>
      </c>
      <c r="I380">
        <f>VLOOKUP(N380,Estrv!B:AS,41,FALSE)</f>
        <v>0.75</v>
      </c>
      <c r="J380">
        <f>VLOOKUP(N380,Estrv!B:AS,42,FALSE)</f>
        <v>1</v>
      </c>
      <c r="K380" s="66">
        <v>1</v>
      </c>
      <c r="N380" t="str">
        <f t="shared" si="5"/>
        <v>02CD07S229</v>
      </c>
    </row>
    <row r="381" spans="1:14">
      <c r="A381" s="26" t="s">
        <v>1879</v>
      </c>
      <c r="B381" s="26" t="s">
        <v>17552</v>
      </c>
      <c r="C381" s="26" t="s">
        <v>9981</v>
      </c>
      <c r="D381" s="26" t="s">
        <v>772</v>
      </c>
      <c r="E381" s="61" t="s">
        <v>17274</v>
      </c>
      <c r="F381" s="62" t="s">
        <v>19574</v>
      </c>
      <c r="G381">
        <f>VLOOKUP(N381,Estrv!B:AS,39,FALSE)</f>
        <v>0.1</v>
      </c>
      <c r="H381">
        <f>VLOOKUP(N381,Estrv!B:AS,40,FALSE)</f>
        <v>0.5</v>
      </c>
      <c r="I381">
        <f>VLOOKUP(N381,Estrv!B:AS,41,FALSE)</f>
        <v>0.75</v>
      </c>
      <c r="J381">
        <f>VLOOKUP(N381,Estrv!B:AS,42,FALSE)</f>
        <v>1</v>
      </c>
      <c r="K381" s="66">
        <v>0.33</v>
      </c>
      <c r="N381" t="str">
        <f t="shared" si="5"/>
        <v>02CD07S230</v>
      </c>
    </row>
    <row r="382" spans="1:14">
      <c r="A382" s="26" t="s">
        <v>1879</v>
      </c>
      <c r="B382" s="26" t="s">
        <v>17553</v>
      </c>
      <c r="C382" s="26" t="s">
        <v>10655</v>
      </c>
      <c r="D382" s="26" t="s">
        <v>772</v>
      </c>
      <c r="E382" s="61" t="s">
        <v>17274</v>
      </c>
      <c r="F382" s="62" t="s">
        <v>19575</v>
      </c>
      <c r="G382">
        <f>VLOOKUP(N382,Estrv!B:AS,39,FALSE)</f>
        <v>0.1</v>
      </c>
      <c r="H382">
        <f>VLOOKUP(N382,Estrv!B:AS,40,FALSE)</f>
        <v>0.5</v>
      </c>
      <c r="I382">
        <f>VLOOKUP(N382,Estrv!B:AS,41,FALSE)</f>
        <v>0.75</v>
      </c>
      <c r="J382">
        <f>VLOOKUP(N382,Estrv!B:AS,42,FALSE)</f>
        <v>1</v>
      </c>
      <c r="K382" s="66">
        <v>0.33</v>
      </c>
      <c r="N382" t="str">
        <f t="shared" si="5"/>
        <v>02CD07S230</v>
      </c>
    </row>
    <row r="383" spans="1:14">
      <c r="A383" s="26" t="s">
        <v>1879</v>
      </c>
      <c r="B383" s="26" t="s">
        <v>17554</v>
      </c>
      <c r="C383" s="26" t="s">
        <v>11329</v>
      </c>
      <c r="D383" s="26" t="s">
        <v>772</v>
      </c>
      <c r="E383" s="61" t="s">
        <v>17274</v>
      </c>
      <c r="F383" s="62" t="s">
        <v>19576</v>
      </c>
      <c r="G383">
        <f>VLOOKUP(N383,Estrv!B:AS,39,FALSE)</f>
        <v>0.1</v>
      </c>
      <c r="H383">
        <f>VLOOKUP(N383,Estrv!B:AS,40,FALSE)</f>
        <v>0.5</v>
      </c>
      <c r="I383">
        <f>VLOOKUP(N383,Estrv!B:AS,41,FALSE)</f>
        <v>0.75</v>
      </c>
      <c r="J383">
        <f>VLOOKUP(N383,Estrv!B:AS,42,FALSE)</f>
        <v>1</v>
      </c>
      <c r="K383" s="66">
        <v>0.34</v>
      </c>
      <c r="N383" t="str">
        <f t="shared" si="5"/>
        <v>02CD07S230</v>
      </c>
    </row>
    <row r="384" spans="1:14">
      <c r="A384" s="26" t="s">
        <v>1879</v>
      </c>
      <c r="B384" s="26" t="s">
        <v>17555</v>
      </c>
      <c r="C384" s="26" t="s">
        <v>9982</v>
      </c>
      <c r="D384" s="26" t="s">
        <v>789</v>
      </c>
      <c r="E384" s="61" t="s">
        <v>17278</v>
      </c>
      <c r="F384" s="62" t="s">
        <v>19577</v>
      </c>
      <c r="G384">
        <f>VLOOKUP(N384,Estrv!B:AS,39,FALSE)</f>
        <v>0.1</v>
      </c>
      <c r="H384">
        <f>VLOOKUP(N384,Estrv!B:AS,40,FALSE)</f>
        <v>0.5</v>
      </c>
      <c r="I384">
        <f>VLOOKUP(N384,Estrv!B:AS,41,FALSE)</f>
        <v>0.75</v>
      </c>
      <c r="J384">
        <f>VLOOKUP(N384,Estrv!B:AS,42,FALSE)</f>
        <v>1</v>
      </c>
      <c r="K384" s="66">
        <v>0.2</v>
      </c>
      <c r="N384" t="str">
        <f t="shared" si="5"/>
        <v>02CD07U048</v>
      </c>
    </row>
    <row r="385" spans="1:14">
      <c r="A385" s="26" t="s">
        <v>1879</v>
      </c>
      <c r="B385" s="26" t="s">
        <v>17556</v>
      </c>
      <c r="C385" s="26" t="s">
        <v>10656</v>
      </c>
      <c r="D385" s="26" t="s">
        <v>789</v>
      </c>
      <c r="E385" s="61" t="s">
        <v>17278</v>
      </c>
      <c r="F385" s="62" t="s">
        <v>19578</v>
      </c>
      <c r="G385">
        <f>VLOOKUP(N385,Estrv!B:AS,39,FALSE)</f>
        <v>0.1</v>
      </c>
      <c r="H385">
        <f>VLOOKUP(N385,Estrv!B:AS,40,FALSE)</f>
        <v>0.5</v>
      </c>
      <c r="I385">
        <f>VLOOKUP(N385,Estrv!B:AS,41,FALSE)</f>
        <v>0.75</v>
      </c>
      <c r="J385">
        <f>VLOOKUP(N385,Estrv!B:AS,42,FALSE)</f>
        <v>1</v>
      </c>
      <c r="K385" s="66">
        <v>0.2</v>
      </c>
      <c r="N385" t="str">
        <f t="shared" si="5"/>
        <v>02CD07U048</v>
      </c>
    </row>
    <row r="386" spans="1:14">
      <c r="A386" s="26" t="s">
        <v>1879</v>
      </c>
      <c r="B386" s="26" t="s">
        <v>17557</v>
      </c>
      <c r="C386" s="26" t="s">
        <v>11330</v>
      </c>
      <c r="D386" s="26" t="s">
        <v>789</v>
      </c>
      <c r="E386" s="61" t="s">
        <v>17278</v>
      </c>
      <c r="F386" s="62" t="s">
        <v>19579</v>
      </c>
      <c r="G386">
        <f>VLOOKUP(N386,Estrv!B:AS,39,FALSE)</f>
        <v>0.1</v>
      </c>
      <c r="H386">
        <f>VLOOKUP(N386,Estrv!B:AS,40,FALSE)</f>
        <v>0.5</v>
      </c>
      <c r="I386">
        <f>VLOOKUP(N386,Estrv!B:AS,41,FALSE)</f>
        <v>0.75</v>
      </c>
      <c r="J386">
        <f>VLOOKUP(N386,Estrv!B:AS,42,FALSE)</f>
        <v>1</v>
      </c>
      <c r="K386" s="66">
        <v>0.2</v>
      </c>
      <c r="N386" t="str">
        <f t="shared" si="5"/>
        <v>02CD07U048</v>
      </c>
    </row>
    <row r="387" spans="1:14">
      <c r="A387" s="26" t="s">
        <v>1879</v>
      </c>
      <c r="B387" s="26" t="s">
        <v>17558</v>
      </c>
      <c r="C387" s="26" t="s">
        <v>12004</v>
      </c>
      <c r="D387" s="26" t="s">
        <v>789</v>
      </c>
      <c r="E387" s="61" t="s">
        <v>17278</v>
      </c>
      <c r="F387" s="62" t="s">
        <v>19580</v>
      </c>
      <c r="G387">
        <f>VLOOKUP(N387,Estrv!B:AS,39,FALSE)</f>
        <v>0.1</v>
      </c>
      <c r="H387">
        <f>VLOOKUP(N387,Estrv!B:AS,40,FALSE)</f>
        <v>0.5</v>
      </c>
      <c r="I387">
        <f>VLOOKUP(N387,Estrv!B:AS,41,FALSE)</f>
        <v>0.75</v>
      </c>
      <c r="J387">
        <f>VLOOKUP(N387,Estrv!B:AS,42,FALSE)</f>
        <v>1</v>
      </c>
      <c r="K387" s="66">
        <v>0.2</v>
      </c>
      <c r="N387" t="str">
        <f t="shared" ref="N387:N450" si="6">A387&amp;D387</f>
        <v>02CD07U048</v>
      </c>
    </row>
    <row r="388" spans="1:14">
      <c r="A388" s="26" t="s">
        <v>1879</v>
      </c>
      <c r="B388" s="26" t="s">
        <v>17559</v>
      </c>
      <c r="C388" s="26" t="s">
        <v>12678</v>
      </c>
      <c r="D388" s="26" t="s">
        <v>789</v>
      </c>
      <c r="E388" s="61" t="s">
        <v>17278</v>
      </c>
      <c r="F388" s="62" t="s">
        <v>19581</v>
      </c>
      <c r="G388">
        <f>VLOOKUP(N388,Estrv!B:AS,39,FALSE)</f>
        <v>0.1</v>
      </c>
      <c r="H388">
        <f>VLOOKUP(N388,Estrv!B:AS,40,FALSE)</f>
        <v>0.5</v>
      </c>
      <c r="I388">
        <f>VLOOKUP(N388,Estrv!B:AS,41,FALSE)</f>
        <v>0.75</v>
      </c>
      <c r="J388">
        <f>VLOOKUP(N388,Estrv!B:AS,42,FALSE)</f>
        <v>1</v>
      </c>
      <c r="K388" s="66">
        <v>0.2</v>
      </c>
      <c r="N388" t="str">
        <f t="shared" si="6"/>
        <v>02CD07U048</v>
      </c>
    </row>
    <row r="389" spans="1:14">
      <c r="A389" s="26" t="s">
        <v>2079</v>
      </c>
      <c r="B389" s="26" t="s">
        <v>17560</v>
      </c>
      <c r="C389" s="26" t="s">
        <v>9983</v>
      </c>
      <c r="D389" s="26" t="s">
        <v>465</v>
      </c>
      <c r="E389" s="62" t="s">
        <v>17201</v>
      </c>
      <c r="F389" s="62" t="s">
        <v>19582</v>
      </c>
      <c r="G389">
        <f>VLOOKUP(N389,Estrv!B:AS,39,FALSE)</f>
        <v>0</v>
      </c>
      <c r="H389">
        <f>VLOOKUP(N389,Estrv!B:AS,40,FALSE)</f>
        <v>0.1</v>
      </c>
      <c r="I389">
        <f>VLOOKUP(N389,Estrv!B:AS,41,FALSE)</f>
        <v>0.4</v>
      </c>
      <c r="J389">
        <f>VLOOKUP(N389,Estrv!B:AS,42,FALSE)</f>
        <v>0.98</v>
      </c>
      <c r="K389" s="67">
        <v>0.5</v>
      </c>
      <c r="N389" t="str">
        <f t="shared" si="6"/>
        <v>02CD08E185</v>
      </c>
    </row>
    <row r="390" spans="1:14">
      <c r="A390" s="26" t="s">
        <v>2079</v>
      </c>
      <c r="B390" s="26" t="s">
        <v>17561</v>
      </c>
      <c r="C390" s="26" t="s">
        <v>10657</v>
      </c>
      <c r="D390" s="26" t="s">
        <v>465</v>
      </c>
      <c r="E390" s="62" t="s">
        <v>17201</v>
      </c>
      <c r="F390" s="62" t="s">
        <v>19583</v>
      </c>
      <c r="G390">
        <f>VLOOKUP(N390,Estrv!B:AS,39,FALSE)</f>
        <v>0</v>
      </c>
      <c r="H390">
        <f>VLOOKUP(N390,Estrv!B:AS,40,FALSE)</f>
        <v>0.1</v>
      </c>
      <c r="I390">
        <f>VLOOKUP(N390,Estrv!B:AS,41,FALSE)</f>
        <v>0.4</v>
      </c>
      <c r="J390">
        <f>VLOOKUP(N390,Estrv!B:AS,42,FALSE)</f>
        <v>0.98</v>
      </c>
      <c r="K390" s="67">
        <v>0.5</v>
      </c>
      <c r="N390" t="str">
        <f t="shared" si="6"/>
        <v>02CD08E185</v>
      </c>
    </row>
    <row r="391" spans="1:14">
      <c r="A391" s="26" t="s">
        <v>2079</v>
      </c>
      <c r="B391" s="26" t="s">
        <v>17562</v>
      </c>
      <c r="C391" s="26" t="s">
        <v>9984</v>
      </c>
      <c r="D391" s="26" t="s">
        <v>494</v>
      </c>
      <c r="E391" s="62" t="s">
        <v>17210</v>
      </c>
      <c r="F391" s="62" t="s">
        <v>19584</v>
      </c>
      <c r="G391">
        <f>VLOOKUP(N391,Estrv!B:AS,39,FALSE)</f>
        <v>0.1</v>
      </c>
      <c r="H391">
        <f>VLOOKUP(N391,Estrv!B:AS,40,FALSE)</f>
        <v>0.3</v>
      </c>
      <c r="I391">
        <f>VLOOKUP(N391,Estrv!B:AS,41,FALSE)</f>
        <v>0.8</v>
      </c>
      <c r="J391">
        <f>VLOOKUP(N391,Estrv!B:AS,42,FALSE)</f>
        <v>0.98</v>
      </c>
      <c r="K391" s="67">
        <v>0.4</v>
      </c>
      <c r="N391" t="str">
        <f t="shared" si="6"/>
        <v>02CD08E186</v>
      </c>
    </row>
    <row r="392" spans="1:14">
      <c r="A392" s="26" t="s">
        <v>2079</v>
      </c>
      <c r="B392" s="26" t="s">
        <v>17563</v>
      </c>
      <c r="C392" s="26" t="s">
        <v>10658</v>
      </c>
      <c r="D392" s="26" t="s">
        <v>494</v>
      </c>
      <c r="E392" s="62" t="s">
        <v>17210</v>
      </c>
      <c r="F392" s="62" t="s">
        <v>19585</v>
      </c>
      <c r="G392">
        <f>VLOOKUP(N392,Estrv!B:AS,39,FALSE)</f>
        <v>0.1</v>
      </c>
      <c r="H392">
        <f>VLOOKUP(N392,Estrv!B:AS,40,FALSE)</f>
        <v>0.3</v>
      </c>
      <c r="I392">
        <f>VLOOKUP(N392,Estrv!B:AS,41,FALSE)</f>
        <v>0.8</v>
      </c>
      <c r="J392">
        <f>VLOOKUP(N392,Estrv!B:AS,42,FALSE)</f>
        <v>0.98</v>
      </c>
      <c r="K392" s="67">
        <v>0.3</v>
      </c>
      <c r="N392" t="str">
        <f t="shared" si="6"/>
        <v>02CD08E186</v>
      </c>
    </row>
    <row r="393" spans="1:14">
      <c r="A393" s="26" t="s">
        <v>2079</v>
      </c>
      <c r="B393" s="26" t="s">
        <v>17564</v>
      </c>
      <c r="C393" s="26" t="s">
        <v>11332</v>
      </c>
      <c r="D393" s="26" t="s">
        <v>494</v>
      </c>
      <c r="E393" s="62" t="s">
        <v>17210</v>
      </c>
      <c r="F393" s="62" t="s">
        <v>19586</v>
      </c>
      <c r="G393">
        <f>VLOOKUP(N393,Estrv!B:AS,39,FALSE)</f>
        <v>0.1</v>
      </c>
      <c r="H393">
        <f>VLOOKUP(N393,Estrv!B:AS,40,FALSE)</f>
        <v>0.3</v>
      </c>
      <c r="I393">
        <f>VLOOKUP(N393,Estrv!B:AS,41,FALSE)</f>
        <v>0.8</v>
      </c>
      <c r="J393">
        <f>VLOOKUP(N393,Estrv!B:AS,42,FALSE)</f>
        <v>0.98</v>
      </c>
      <c r="K393" s="67">
        <v>0.3</v>
      </c>
      <c r="N393" t="str">
        <f t="shared" si="6"/>
        <v>02CD08E186</v>
      </c>
    </row>
    <row r="394" spans="1:14">
      <c r="A394" s="26" t="s">
        <v>2079</v>
      </c>
      <c r="B394" s="26" t="s">
        <v>17565</v>
      </c>
      <c r="C394" s="26" t="s">
        <v>9985</v>
      </c>
      <c r="D394" s="26" t="s">
        <v>515</v>
      </c>
      <c r="E394" s="62" t="s">
        <v>17217</v>
      </c>
      <c r="F394" s="62" t="s">
        <v>19587</v>
      </c>
      <c r="G394">
        <f>VLOOKUP(N394,Estrv!B:AS,39,FALSE)</f>
        <v>0.15</v>
      </c>
      <c r="H394">
        <f>VLOOKUP(N394,Estrv!B:AS,40,FALSE)</f>
        <v>0.3</v>
      </c>
      <c r="I394">
        <f>VLOOKUP(N394,Estrv!B:AS,41,FALSE)</f>
        <v>0.6</v>
      </c>
      <c r="J394">
        <f>VLOOKUP(N394,Estrv!B:AS,42,FALSE)</f>
        <v>0.98</v>
      </c>
      <c r="K394" s="67">
        <v>0.15</v>
      </c>
      <c r="N394" t="str">
        <f t="shared" si="6"/>
        <v>02CD08E187</v>
      </c>
    </row>
    <row r="395" spans="1:14">
      <c r="A395" s="26" t="s">
        <v>2079</v>
      </c>
      <c r="B395" s="26" t="s">
        <v>17566</v>
      </c>
      <c r="C395" s="26" t="s">
        <v>10659</v>
      </c>
      <c r="D395" s="26" t="s">
        <v>515</v>
      </c>
      <c r="E395" s="62" t="s">
        <v>17217</v>
      </c>
      <c r="F395" s="62" t="s">
        <v>19588</v>
      </c>
      <c r="G395">
        <f>VLOOKUP(N395,Estrv!B:AS,39,FALSE)</f>
        <v>0.15</v>
      </c>
      <c r="H395">
        <f>VLOOKUP(N395,Estrv!B:AS,40,FALSE)</f>
        <v>0.3</v>
      </c>
      <c r="I395">
        <f>VLOOKUP(N395,Estrv!B:AS,41,FALSE)</f>
        <v>0.6</v>
      </c>
      <c r="J395">
        <f>VLOOKUP(N395,Estrv!B:AS,42,FALSE)</f>
        <v>0.98</v>
      </c>
      <c r="K395" s="67">
        <v>0.14000000000000001</v>
      </c>
      <c r="N395" t="str">
        <f t="shared" si="6"/>
        <v>02CD08E187</v>
      </c>
    </row>
    <row r="396" spans="1:14">
      <c r="A396" s="26" t="s">
        <v>2079</v>
      </c>
      <c r="B396" s="26" t="s">
        <v>17567</v>
      </c>
      <c r="C396" s="26" t="s">
        <v>11333</v>
      </c>
      <c r="D396" s="26" t="s">
        <v>515</v>
      </c>
      <c r="E396" s="62" t="s">
        <v>17217</v>
      </c>
      <c r="F396" s="62" t="s">
        <v>19589</v>
      </c>
      <c r="G396">
        <f>VLOOKUP(N396,Estrv!B:AS,39,FALSE)</f>
        <v>0.15</v>
      </c>
      <c r="H396">
        <f>VLOOKUP(N396,Estrv!B:AS,40,FALSE)</f>
        <v>0.3</v>
      </c>
      <c r="I396">
        <f>VLOOKUP(N396,Estrv!B:AS,41,FALSE)</f>
        <v>0.6</v>
      </c>
      <c r="J396">
        <f>VLOOKUP(N396,Estrv!B:AS,42,FALSE)</f>
        <v>0.98</v>
      </c>
      <c r="K396" s="67">
        <v>0.14000000000000001</v>
      </c>
      <c r="N396" t="str">
        <f t="shared" si="6"/>
        <v>02CD08E187</v>
      </c>
    </row>
    <row r="397" spans="1:14">
      <c r="A397" s="26" t="s">
        <v>2079</v>
      </c>
      <c r="B397" s="26" t="s">
        <v>17568</v>
      </c>
      <c r="C397" s="26" t="s">
        <v>12007</v>
      </c>
      <c r="D397" s="26" t="s">
        <v>515</v>
      </c>
      <c r="E397" s="62" t="s">
        <v>17217</v>
      </c>
      <c r="F397" s="62" t="s">
        <v>19590</v>
      </c>
      <c r="G397">
        <f>VLOOKUP(N397,Estrv!B:AS,39,FALSE)</f>
        <v>0.15</v>
      </c>
      <c r="H397">
        <f>VLOOKUP(N397,Estrv!B:AS,40,FALSE)</f>
        <v>0.3</v>
      </c>
      <c r="I397">
        <f>VLOOKUP(N397,Estrv!B:AS,41,FALSE)</f>
        <v>0.6</v>
      </c>
      <c r="J397">
        <f>VLOOKUP(N397,Estrv!B:AS,42,FALSE)</f>
        <v>0.98</v>
      </c>
      <c r="K397" s="67">
        <v>0.14000000000000001</v>
      </c>
      <c r="N397" t="str">
        <f t="shared" si="6"/>
        <v>02CD08E187</v>
      </c>
    </row>
    <row r="398" spans="1:14">
      <c r="A398" s="26" t="s">
        <v>2079</v>
      </c>
      <c r="B398" s="26" t="s">
        <v>17569</v>
      </c>
      <c r="C398" s="26" t="s">
        <v>12681</v>
      </c>
      <c r="D398" s="26" t="s">
        <v>515</v>
      </c>
      <c r="E398" s="62" t="s">
        <v>17217</v>
      </c>
      <c r="F398" s="62" t="s">
        <v>19591</v>
      </c>
      <c r="G398">
        <f>VLOOKUP(N398,Estrv!B:AS,39,FALSE)</f>
        <v>0.15</v>
      </c>
      <c r="H398">
        <f>VLOOKUP(N398,Estrv!B:AS,40,FALSE)</f>
        <v>0.3</v>
      </c>
      <c r="I398">
        <f>VLOOKUP(N398,Estrv!B:AS,41,FALSE)</f>
        <v>0.6</v>
      </c>
      <c r="J398">
        <f>VLOOKUP(N398,Estrv!B:AS,42,FALSE)</f>
        <v>0.98</v>
      </c>
      <c r="K398" s="67">
        <v>0.15</v>
      </c>
      <c r="N398" t="str">
        <f t="shared" si="6"/>
        <v>02CD08E187</v>
      </c>
    </row>
    <row r="399" spans="1:14">
      <c r="A399" s="26" t="s">
        <v>2079</v>
      </c>
      <c r="B399" s="26" t="s">
        <v>17570</v>
      </c>
      <c r="C399" s="26" t="s">
        <v>13355</v>
      </c>
      <c r="D399" s="26" t="s">
        <v>515</v>
      </c>
      <c r="E399" s="62" t="s">
        <v>17217</v>
      </c>
      <c r="F399" s="62" t="s">
        <v>19592</v>
      </c>
      <c r="G399">
        <f>VLOOKUP(N399,Estrv!B:AS,39,FALSE)</f>
        <v>0.15</v>
      </c>
      <c r="H399">
        <f>VLOOKUP(N399,Estrv!B:AS,40,FALSE)</f>
        <v>0.3</v>
      </c>
      <c r="I399">
        <f>VLOOKUP(N399,Estrv!B:AS,41,FALSE)</f>
        <v>0.6</v>
      </c>
      <c r="J399">
        <f>VLOOKUP(N399,Estrv!B:AS,42,FALSE)</f>
        <v>0.98</v>
      </c>
      <c r="K399" s="67">
        <v>0.14000000000000001</v>
      </c>
      <c r="N399" t="str">
        <f t="shared" si="6"/>
        <v>02CD08E187</v>
      </c>
    </row>
    <row r="400" spans="1:14">
      <c r="A400" s="26" t="s">
        <v>2079</v>
      </c>
      <c r="B400" s="26" t="s">
        <v>17571</v>
      </c>
      <c r="C400" s="26" t="s">
        <v>14029</v>
      </c>
      <c r="D400" s="26" t="s">
        <v>515</v>
      </c>
      <c r="E400" s="62" t="s">
        <v>17217</v>
      </c>
      <c r="F400" s="62" t="s">
        <v>19593</v>
      </c>
      <c r="G400">
        <f>VLOOKUP(N400,Estrv!B:AS,39,FALSE)</f>
        <v>0.15</v>
      </c>
      <c r="H400">
        <f>VLOOKUP(N400,Estrv!B:AS,40,FALSE)</f>
        <v>0.3</v>
      </c>
      <c r="I400">
        <f>VLOOKUP(N400,Estrv!B:AS,41,FALSE)</f>
        <v>0.6</v>
      </c>
      <c r="J400">
        <f>VLOOKUP(N400,Estrv!B:AS,42,FALSE)</f>
        <v>0.98</v>
      </c>
      <c r="K400" s="67">
        <v>0.14000000000000001</v>
      </c>
      <c r="N400" t="str">
        <f t="shared" si="6"/>
        <v>02CD08E187</v>
      </c>
    </row>
    <row r="401" spans="1:14">
      <c r="A401" s="26" t="s">
        <v>2079</v>
      </c>
      <c r="B401" s="26" t="s">
        <v>17572</v>
      </c>
      <c r="C401" s="26" t="s">
        <v>9986</v>
      </c>
      <c r="D401" s="26" t="s">
        <v>547</v>
      </c>
      <c r="E401" s="62" t="s">
        <v>17226</v>
      </c>
      <c r="F401" s="62" t="s">
        <v>2128</v>
      </c>
      <c r="G401">
        <f>VLOOKUP(N401,Estrv!B:AS,39,FALSE)</f>
        <v>0</v>
      </c>
      <c r="H401">
        <f>VLOOKUP(N401,Estrv!B:AS,40,FALSE)</f>
        <v>0.3</v>
      </c>
      <c r="I401">
        <f>VLOOKUP(N401,Estrv!B:AS,41,FALSE)</f>
        <v>0.7</v>
      </c>
      <c r="J401">
        <f>VLOOKUP(N401,Estrv!B:AS,42,FALSE)</f>
        <v>0.98</v>
      </c>
      <c r="K401" s="67">
        <v>0.2</v>
      </c>
      <c r="N401" t="str">
        <f t="shared" si="6"/>
        <v>02CD08E188</v>
      </c>
    </row>
    <row r="402" spans="1:14">
      <c r="A402" s="26" t="s">
        <v>2079</v>
      </c>
      <c r="B402" s="26" t="s">
        <v>17573</v>
      </c>
      <c r="C402" s="26" t="s">
        <v>10660</v>
      </c>
      <c r="D402" s="26" t="s">
        <v>547</v>
      </c>
      <c r="E402" s="62" t="s">
        <v>17226</v>
      </c>
      <c r="F402" s="62" t="s">
        <v>19594</v>
      </c>
      <c r="G402">
        <f>VLOOKUP(N402,Estrv!B:AS,39,FALSE)</f>
        <v>0</v>
      </c>
      <c r="H402">
        <f>VLOOKUP(N402,Estrv!B:AS,40,FALSE)</f>
        <v>0.3</v>
      </c>
      <c r="I402">
        <f>VLOOKUP(N402,Estrv!B:AS,41,FALSE)</f>
        <v>0.7</v>
      </c>
      <c r="J402">
        <f>VLOOKUP(N402,Estrv!B:AS,42,FALSE)</f>
        <v>0.98</v>
      </c>
      <c r="K402" s="67">
        <v>0.16</v>
      </c>
      <c r="N402" t="str">
        <f t="shared" si="6"/>
        <v>02CD08E188</v>
      </c>
    </row>
    <row r="403" spans="1:14">
      <c r="A403" s="26" t="s">
        <v>2079</v>
      </c>
      <c r="B403" s="26" t="s">
        <v>17574</v>
      </c>
      <c r="C403" s="26" t="s">
        <v>11334</v>
      </c>
      <c r="D403" s="26" t="s">
        <v>547</v>
      </c>
      <c r="E403" s="62" t="s">
        <v>17226</v>
      </c>
      <c r="F403" s="62" t="s">
        <v>2131</v>
      </c>
      <c r="G403">
        <f>VLOOKUP(N403,Estrv!B:AS,39,FALSE)</f>
        <v>0</v>
      </c>
      <c r="H403">
        <f>VLOOKUP(N403,Estrv!B:AS,40,FALSE)</f>
        <v>0.3</v>
      </c>
      <c r="I403">
        <f>VLOOKUP(N403,Estrv!B:AS,41,FALSE)</f>
        <v>0.7</v>
      </c>
      <c r="J403">
        <f>VLOOKUP(N403,Estrv!B:AS,42,FALSE)</f>
        <v>0.98</v>
      </c>
      <c r="K403" s="67">
        <v>0.16</v>
      </c>
      <c r="N403" t="str">
        <f t="shared" si="6"/>
        <v>02CD08E188</v>
      </c>
    </row>
    <row r="404" spans="1:14">
      <c r="A404" s="26" t="s">
        <v>2079</v>
      </c>
      <c r="B404" s="26" t="s">
        <v>17575</v>
      </c>
      <c r="C404" s="26" t="s">
        <v>12008</v>
      </c>
      <c r="D404" s="26" t="s">
        <v>547</v>
      </c>
      <c r="E404" s="62" t="s">
        <v>17226</v>
      </c>
      <c r="F404" s="62" t="s">
        <v>19595</v>
      </c>
      <c r="G404">
        <f>VLOOKUP(N404,Estrv!B:AS,39,FALSE)</f>
        <v>0</v>
      </c>
      <c r="H404">
        <f>VLOOKUP(N404,Estrv!B:AS,40,FALSE)</f>
        <v>0.3</v>
      </c>
      <c r="I404">
        <f>VLOOKUP(N404,Estrv!B:AS,41,FALSE)</f>
        <v>0.7</v>
      </c>
      <c r="J404">
        <f>VLOOKUP(N404,Estrv!B:AS,42,FALSE)</f>
        <v>0.98</v>
      </c>
      <c r="K404" s="67">
        <v>0.16</v>
      </c>
      <c r="N404" t="str">
        <f t="shared" si="6"/>
        <v>02CD08E188</v>
      </c>
    </row>
    <row r="405" spans="1:14">
      <c r="A405" s="26" t="s">
        <v>2079</v>
      </c>
      <c r="B405" s="26" t="s">
        <v>17576</v>
      </c>
      <c r="C405" s="26" t="s">
        <v>12682</v>
      </c>
      <c r="D405" s="26" t="s">
        <v>547</v>
      </c>
      <c r="E405" s="62" t="s">
        <v>17226</v>
      </c>
      <c r="F405" s="62" t="s">
        <v>19596</v>
      </c>
      <c r="G405">
        <f>VLOOKUP(N405,Estrv!B:AS,39,FALSE)</f>
        <v>0</v>
      </c>
      <c r="H405">
        <f>VLOOKUP(N405,Estrv!B:AS,40,FALSE)</f>
        <v>0.3</v>
      </c>
      <c r="I405">
        <f>VLOOKUP(N405,Estrv!B:AS,41,FALSE)</f>
        <v>0.7</v>
      </c>
      <c r="J405">
        <f>VLOOKUP(N405,Estrv!B:AS,42,FALSE)</f>
        <v>0.98</v>
      </c>
      <c r="K405" s="67">
        <v>0.16</v>
      </c>
      <c r="N405" t="str">
        <f t="shared" si="6"/>
        <v>02CD08E188</v>
      </c>
    </row>
    <row r="406" spans="1:14">
      <c r="A406" s="26" t="s">
        <v>2079</v>
      </c>
      <c r="B406" s="26" t="s">
        <v>17577</v>
      </c>
      <c r="C406" s="26" t="s">
        <v>13356</v>
      </c>
      <c r="D406" s="26" t="s">
        <v>547</v>
      </c>
      <c r="E406" s="62" t="s">
        <v>17226</v>
      </c>
      <c r="F406" s="62" t="s">
        <v>19597</v>
      </c>
      <c r="G406">
        <f>VLOOKUP(N406,Estrv!B:AS,39,FALSE)</f>
        <v>0</v>
      </c>
      <c r="H406">
        <f>VLOOKUP(N406,Estrv!B:AS,40,FALSE)</f>
        <v>0.3</v>
      </c>
      <c r="I406">
        <f>VLOOKUP(N406,Estrv!B:AS,41,FALSE)</f>
        <v>0.7</v>
      </c>
      <c r="J406">
        <f>VLOOKUP(N406,Estrv!B:AS,42,FALSE)</f>
        <v>0.98</v>
      </c>
      <c r="K406" s="67">
        <v>0.16</v>
      </c>
      <c r="N406" t="str">
        <f t="shared" si="6"/>
        <v>02CD08E188</v>
      </c>
    </row>
    <row r="407" spans="1:14">
      <c r="A407" s="26" t="s">
        <v>2079</v>
      </c>
      <c r="B407" s="26" t="s">
        <v>17578</v>
      </c>
      <c r="C407" s="26" t="s">
        <v>9987</v>
      </c>
      <c r="D407" s="26" t="s">
        <v>575</v>
      </c>
      <c r="E407" s="62" t="s">
        <v>17237</v>
      </c>
      <c r="F407" s="62" t="s">
        <v>19598</v>
      </c>
      <c r="G407">
        <f>VLOOKUP(N407,Estrv!B:AS,39,FALSE)</f>
        <v>0</v>
      </c>
      <c r="H407">
        <f>VLOOKUP(N407,Estrv!B:AS,40,FALSE)</f>
        <v>0.3</v>
      </c>
      <c r="I407">
        <f>VLOOKUP(N407,Estrv!B:AS,41,FALSE)</f>
        <v>0.8</v>
      </c>
      <c r="J407">
        <f>VLOOKUP(N407,Estrv!B:AS,42,FALSE)</f>
        <v>0.98</v>
      </c>
      <c r="K407" s="67">
        <v>0.5</v>
      </c>
      <c r="N407" t="str">
        <f t="shared" si="6"/>
        <v>02CD08E189</v>
      </c>
    </row>
    <row r="408" spans="1:14">
      <c r="A408" s="26" t="s">
        <v>2079</v>
      </c>
      <c r="B408" s="26" t="s">
        <v>17579</v>
      </c>
      <c r="C408" s="26" t="s">
        <v>10661</v>
      </c>
      <c r="D408" s="26" t="s">
        <v>575</v>
      </c>
      <c r="E408" s="62" t="s">
        <v>17237</v>
      </c>
      <c r="F408" s="62" t="s">
        <v>19599</v>
      </c>
      <c r="G408">
        <f>VLOOKUP(N408,Estrv!B:AS,39,FALSE)</f>
        <v>0</v>
      </c>
      <c r="H408">
        <f>VLOOKUP(N408,Estrv!B:AS,40,FALSE)</f>
        <v>0.3</v>
      </c>
      <c r="I408">
        <f>VLOOKUP(N408,Estrv!B:AS,41,FALSE)</f>
        <v>0.8</v>
      </c>
      <c r="J408">
        <f>VLOOKUP(N408,Estrv!B:AS,42,FALSE)</f>
        <v>0.98</v>
      </c>
      <c r="K408" s="67">
        <v>0.5</v>
      </c>
      <c r="N408" t="str">
        <f t="shared" si="6"/>
        <v>02CD08E189</v>
      </c>
    </row>
    <row r="409" spans="1:14">
      <c r="A409" s="26" t="s">
        <v>2079</v>
      </c>
      <c r="B409" s="26" t="s">
        <v>17580</v>
      </c>
      <c r="C409" s="26" t="s">
        <v>9988</v>
      </c>
      <c r="D409" s="26" t="s">
        <v>600</v>
      </c>
      <c r="E409" s="62" t="s">
        <v>17243</v>
      </c>
      <c r="F409" s="62" t="s">
        <v>19600</v>
      </c>
      <c r="G409">
        <f>VLOOKUP(N409,Estrv!B:AS,39,FALSE)</f>
        <v>0</v>
      </c>
      <c r="H409">
        <f>VLOOKUP(N409,Estrv!B:AS,40,FALSE)</f>
        <v>0.15</v>
      </c>
      <c r="I409">
        <f>VLOOKUP(N409,Estrv!B:AS,41,FALSE)</f>
        <v>0.5</v>
      </c>
      <c r="J409">
        <f>VLOOKUP(N409,Estrv!B:AS,42,FALSE)</f>
        <v>0.98</v>
      </c>
      <c r="K409" s="67">
        <v>0.5</v>
      </c>
      <c r="N409" t="str">
        <f t="shared" si="6"/>
        <v>02CD08E190</v>
      </c>
    </row>
    <row r="410" spans="1:14">
      <c r="A410" s="26" t="s">
        <v>2079</v>
      </c>
      <c r="B410" s="26" t="s">
        <v>17581</v>
      </c>
      <c r="C410" s="26" t="s">
        <v>10662</v>
      </c>
      <c r="D410" s="26" t="s">
        <v>600</v>
      </c>
      <c r="E410" s="62" t="s">
        <v>17243</v>
      </c>
      <c r="F410" s="62" t="s">
        <v>19601</v>
      </c>
      <c r="G410">
        <f>VLOOKUP(N410,Estrv!B:AS,39,FALSE)</f>
        <v>0</v>
      </c>
      <c r="H410">
        <f>VLOOKUP(N410,Estrv!B:AS,40,FALSE)</f>
        <v>0.15</v>
      </c>
      <c r="I410">
        <f>VLOOKUP(N410,Estrv!B:AS,41,FALSE)</f>
        <v>0.5</v>
      </c>
      <c r="J410">
        <f>VLOOKUP(N410,Estrv!B:AS,42,FALSE)</f>
        <v>0.98</v>
      </c>
      <c r="K410" s="67">
        <v>0.5</v>
      </c>
      <c r="N410" t="str">
        <f t="shared" si="6"/>
        <v>02CD08E190</v>
      </c>
    </row>
    <row r="411" spans="1:14">
      <c r="A411" s="26" t="s">
        <v>2079</v>
      </c>
      <c r="B411" s="26" t="s">
        <v>17582</v>
      </c>
      <c r="C411" s="26" t="s">
        <v>9989</v>
      </c>
      <c r="D411" s="26" t="s">
        <v>618</v>
      </c>
      <c r="E411" s="62" t="s">
        <v>17245</v>
      </c>
      <c r="F411" s="62" t="s">
        <v>19602</v>
      </c>
      <c r="G411">
        <f>VLOOKUP(N411,Estrv!B:AS,39,FALSE)</f>
        <v>0.25</v>
      </c>
      <c r="H411">
        <f>VLOOKUP(N411,Estrv!B:AS,40,FALSE)</f>
        <v>0.5</v>
      </c>
      <c r="I411">
        <f>VLOOKUP(N411,Estrv!B:AS,41,FALSE)</f>
        <v>0.75</v>
      </c>
      <c r="J411">
        <f>VLOOKUP(N411,Estrv!B:AS,42,FALSE)</f>
        <v>0.98</v>
      </c>
      <c r="K411" s="67">
        <v>0.5</v>
      </c>
      <c r="N411" t="str">
        <f t="shared" si="6"/>
        <v>02CD08E198</v>
      </c>
    </row>
    <row r="412" spans="1:14">
      <c r="A412" s="26" t="s">
        <v>2079</v>
      </c>
      <c r="B412" s="26" t="s">
        <v>17583</v>
      </c>
      <c r="C412" s="26" t="s">
        <v>10663</v>
      </c>
      <c r="D412" s="26" t="s">
        <v>618</v>
      </c>
      <c r="E412" s="62" t="s">
        <v>17245</v>
      </c>
      <c r="F412" s="62" t="s">
        <v>19603</v>
      </c>
      <c r="G412">
        <f>VLOOKUP(N412,Estrv!B:AS,39,FALSE)</f>
        <v>0.25</v>
      </c>
      <c r="H412">
        <f>VLOOKUP(N412,Estrv!B:AS,40,FALSE)</f>
        <v>0.5</v>
      </c>
      <c r="I412">
        <f>VLOOKUP(N412,Estrv!B:AS,41,FALSE)</f>
        <v>0.75</v>
      </c>
      <c r="J412">
        <f>VLOOKUP(N412,Estrv!B:AS,42,FALSE)</f>
        <v>0.98</v>
      </c>
      <c r="K412" s="67">
        <v>0.5</v>
      </c>
      <c r="N412" t="str">
        <f t="shared" si="6"/>
        <v>02CD08E198</v>
      </c>
    </row>
    <row r="413" spans="1:14">
      <c r="A413" s="26" t="s">
        <v>2079</v>
      </c>
      <c r="B413" s="26" t="s">
        <v>17584</v>
      </c>
      <c r="C413" s="26" t="s">
        <v>9990</v>
      </c>
      <c r="D413" s="26" t="s">
        <v>636</v>
      </c>
      <c r="E413" s="62" t="s">
        <v>17248</v>
      </c>
      <c r="F413" s="62" t="s">
        <v>19604</v>
      </c>
      <c r="G413">
        <f>VLOOKUP(N413,Estrv!B:AS,39,FALSE)</f>
        <v>0</v>
      </c>
      <c r="H413">
        <f>VLOOKUP(N413,Estrv!B:AS,40,FALSE)</f>
        <v>0.3</v>
      </c>
      <c r="I413">
        <f>VLOOKUP(N413,Estrv!B:AS,41,FALSE)</f>
        <v>0.7</v>
      </c>
      <c r="J413">
        <f>VLOOKUP(N413,Estrv!B:AS,42,FALSE)</f>
        <v>0.98</v>
      </c>
      <c r="K413" s="67">
        <v>0.5</v>
      </c>
      <c r="N413" t="str">
        <f t="shared" si="6"/>
        <v>02CD08F037</v>
      </c>
    </row>
    <row r="414" spans="1:14">
      <c r="A414" s="26" t="s">
        <v>2079</v>
      </c>
      <c r="B414" s="26" t="s">
        <v>17585</v>
      </c>
      <c r="C414" s="26" t="s">
        <v>10664</v>
      </c>
      <c r="D414" s="26" t="s">
        <v>636</v>
      </c>
      <c r="E414" s="62" t="s">
        <v>17248</v>
      </c>
      <c r="F414" s="62" t="s">
        <v>19605</v>
      </c>
      <c r="G414">
        <f>VLOOKUP(N414,Estrv!B:AS,39,FALSE)</f>
        <v>0</v>
      </c>
      <c r="H414">
        <f>VLOOKUP(N414,Estrv!B:AS,40,FALSE)</f>
        <v>0.3</v>
      </c>
      <c r="I414">
        <f>VLOOKUP(N414,Estrv!B:AS,41,FALSE)</f>
        <v>0.7</v>
      </c>
      <c r="J414">
        <f>VLOOKUP(N414,Estrv!B:AS,42,FALSE)</f>
        <v>0.98</v>
      </c>
      <c r="K414" s="67">
        <v>0.5</v>
      </c>
      <c r="N414" t="str">
        <f t="shared" si="6"/>
        <v>02CD08F037</v>
      </c>
    </row>
    <row r="415" spans="1:14">
      <c r="A415" s="26" t="s">
        <v>2079</v>
      </c>
      <c r="B415" s="26" t="s">
        <v>17586</v>
      </c>
      <c r="C415" s="26" t="s">
        <v>9991</v>
      </c>
      <c r="D415" s="26" t="s">
        <v>654</v>
      </c>
      <c r="E415" s="62" t="s">
        <v>17254</v>
      </c>
      <c r="F415" s="62" t="s">
        <v>19606</v>
      </c>
      <c r="G415">
        <f>VLOOKUP(N415,Estrv!B:AS,39,FALSE)</f>
        <v>0</v>
      </c>
      <c r="H415">
        <f>VLOOKUP(N415,Estrv!B:AS,40,FALSE)</f>
        <v>0</v>
      </c>
      <c r="I415">
        <f>VLOOKUP(N415,Estrv!B:AS,41,FALSE)</f>
        <v>0.6</v>
      </c>
      <c r="J415">
        <f>VLOOKUP(N415,Estrv!B:AS,42,FALSE)</f>
        <v>0.98</v>
      </c>
      <c r="K415" s="67">
        <v>0.34</v>
      </c>
      <c r="N415" t="str">
        <f t="shared" si="6"/>
        <v>02CD08K023</v>
      </c>
    </row>
    <row r="416" spans="1:14">
      <c r="A416" s="26" t="s">
        <v>2079</v>
      </c>
      <c r="B416" s="26" t="s">
        <v>17587</v>
      </c>
      <c r="C416" s="26" t="s">
        <v>10665</v>
      </c>
      <c r="D416" s="26" t="s">
        <v>654</v>
      </c>
      <c r="E416" s="62" t="s">
        <v>17254</v>
      </c>
      <c r="F416" s="62" t="s">
        <v>19607</v>
      </c>
      <c r="G416">
        <f>VLOOKUP(N416,Estrv!B:AS,39,FALSE)</f>
        <v>0</v>
      </c>
      <c r="H416">
        <f>VLOOKUP(N416,Estrv!B:AS,40,FALSE)</f>
        <v>0</v>
      </c>
      <c r="I416">
        <f>VLOOKUP(N416,Estrv!B:AS,41,FALSE)</f>
        <v>0.6</v>
      </c>
      <c r="J416">
        <f>VLOOKUP(N416,Estrv!B:AS,42,FALSE)</f>
        <v>0.98</v>
      </c>
      <c r="K416" s="67">
        <v>0.33</v>
      </c>
      <c r="N416" t="str">
        <f t="shared" si="6"/>
        <v>02CD08K023</v>
      </c>
    </row>
    <row r="417" spans="1:14">
      <c r="A417" s="26" t="s">
        <v>2079</v>
      </c>
      <c r="B417" s="26" t="s">
        <v>17588</v>
      </c>
      <c r="C417" s="26" t="s">
        <v>11339</v>
      </c>
      <c r="D417" s="26" t="s">
        <v>654</v>
      </c>
      <c r="E417" s="62" t="s">
        <v>17254</v>
      </c>
      <c r="F417" s="62" t="s">
        <v>19608</v>
      </c>
      <c r="G417">
        <f>VLOOKUP(N417,Estrv!B:AS,39,FALSE)</f>
        <v>0</v>
      </c>
      <c r="H417">
        <f>VLOOKUP(N417,Estrv!B:AS,40,FALSE)</f>
        <v>0</v>
      </c>
      <c r="I417">
        <f>VLOOKUP(N417,Estrv!B:AS,41,FALSE)</f>
        <v>0.6</v>
      </c>
      <c r="J417">
        <f>VLOOKUP(N417,Estrv!B:AS,42,FALSE)</f>
        <v>0.98</v>
      </c>
      <c r="K417" s="67">
        <v>0.33</v>
      </c>
      <c r="N417" t="str">
        <f t="shared" si="6"/>
        <v>02CD08K023</v>
      </c>
    </row>
    <row r="418" spans="1:14">
      <c r="A418" s="26" t="s">
        <v>2079</v>
      </c>
      <c r="B418" s="26" t="s">
        <v>17589</v>
      </c>
      <c r="C418" s="26" t="s">
        <v>9992</v>
      </c>
      <c r="D418" s="26" t="s">
        <v>673</v>
      </c>
      <c r="E418" s="62" t="s">
        <v>17258</v>
      </c>
      <c r="F418" s="62" t="s">
        <v>19609</v>
      </c>
      <c r="G418">
        <f>VLOOKUP(N418,Estrv!B:AS,39,FALSE)</f>
        <v>0.1</v>
      </c>
      <c r="H418">
        <f>VLOOKUP(N418,Estrv!B:AS,40,FALSE)</f>
        <v>0.3</v>
      </c>
      <c r="I418">
        <f>VLOOKUP(N418,Estrv!B:AS,41,FALSE)</f>
        <v>0.6</v>
      </c>
      <c r="J418">
        <f>VLOOKUP(N418,Estrv!B:AS,42,FALSE)</f>
        <v>0.98</v>
      </c>
      <c r="K418" s="67">
        <v>0.34</v>
      </c>
      <c r="N418" t="str">
        <f t="shared" si="6"/>
        <v>02CD08K026</v>
      </c>
    </row>
    <row r="419" spans="1:14">
      <c r="A419" s="26" t="s">
        <v>2079</v>
      </c>
      <c r="B419" s="26" t="s">
        <v>17590</v>
      </c>
      <c r="C419" s="26" t="s">
        <v>10666</v>
      </c>
      <c r="D419" s="26" t="s">
        <v>673</v>
      </c>
      <c r="E419" s="62" t="s">
        <v>17258</v>
      </c>
      <c r="F419" s="62" t="s">
        <v>19610</v>
      </c>
      <c r="G419">
        <f>VLOOKUP(N419,Estrv!B:AS,39,FALSE)</f>
        <v>0.1</v>
      </c>
      <c r="H419">
        <f>VLOOKUP(N419,Estrv!B:AS,40,FALSE)</f>
        <v>0.3</v>
      </c>
      <c r="I419">
        <f>VLOOKUP(N419,Estrv!B:AS,41,FALSE)</f>
        <v>0.6</v>
      </c>
      <c r="J419">
        <f>VLOOKUP(N419,Estrv!B:AS,42,FALSE)</f>
        <v>0.98</v>
      </c>
      <c r="K419" s="67">
        <v>0.33</v>
      </c>
      <c r="N419" t="str">
        <f t="shared" si="6"/>
        <v>02CD08K026</v>
      </c>
    </row>
    <row r="420" spans="1:14">
      <c r="A420" s="26" t="s">
        <v>2079</v>
      </c>
      <c r="B420" s="26" t="s">
        <v>17591</v>
      </c>
      <c r="C420" s="26" t="s">
        <v>11340</v>
      </c>
      <c r="D420" s="26" t="s">
        <v>673</v>
      </c>
      <c r="E420" s="62" t="s">
        <v>17258</v>
      </c>
      <c r="F420" s="62" t="s">
        <v>19611</v>
      </c>
      <c r="G420">
        <f>VLOOKUP(N420,Estrv!B:AS,39,FALSE)</f>
        <v>0.1</v>
      </c>
      <c r="H420">
        <f>VLOOKUP(N420,Estrv!B:AS,40,FALSE)</f>
        <v>0.3</v>
      </c>
      <c r="I420">
        <f>VLOOKUP(N420,Estrv!B:AS,41,FALSE)</f>
        <v>0.6</v>
      </c>
      <c r="J420">
        <f>VLOOKUP(N420,Estrv!B:AS,42,FALSE)</f>
        <v>0.98</v>
      </c>
      <c r="K420" s="67">
        <v>0.33</v>
      </c>
      <c r="N420" t="str">
        <f t="shared" si="6"/>
        <v>02CD08K026</v>
      </c>
    </row>
    <row r="421" spans="1:14">
      <c r="A421" s="26" t="s">
        <v>2079</v>
      </c>
      <c r="B421" s="26" t="s">
        <v>17592</v>
      </c>
      <c r="C421" s="26" t="s">
        <v>9993</v>
      </c>
      <c r="D421" s="26" t="s">
        <v>689</v>
      </c>
      <c r="E421" s="62" t="s">
        <v>17260</v>
      </c>
      <c r="F421" s="62" t="s">
        <v>19612</v>
      </c>
      <c r="G421">
        <f>VLOOKUP(N421,Estrv!B:AS,39,FALSE)</f>
        <v>0.1</v>
      </c>
      <c r="H421">
        <f>VLOOKUP(N421,Estrv!B:AS,40,FALSE)</f>
        <v>0.3</v>
      </c>
      <c r="I421">
        <f>VLOOKUP(N421,Estrv!B:AS,41,FALSE)</f>
        <v>0.6</v>
      </c>
      <c r="J421">
        <f>VLOOKUP(N421,Estrv!B:AS,42,FALSE)</f>
        <v>0.98</v>
      </c>
      <c r="K421" s="67">
        <v>0.8</v>
      </c>
      <c r="N421" t="str">
        <f t="shared" si="6"/>
        <v>02CD08K027</v>
      </c>
    </row>
    <row r="422" spans="1:14">
      <c r="A422" s="26" t="s">
        <v>2079</v>
      </c>
      <c r="B422" s="26" t="s">
        <v>17593</v>
      </c>
      <c r="C422" s="26" t="s">
        <v>10667</v>
      </c>
      <c r="D422" s="26" t="s">
        <v>689</v>
      </c>
      <c r="E422" s="62" t="s">
        <v>17260</v>
      </c>
      <c r="F422" s="62" t="s">
        <v>2199</v>
      </c>
      <c r="G422">
        <f>VLOOKUP(N422,Estrv!B:AS,39,FALSE)</f>
        <v>0.1</v>
      </c>
      <c r="H422">
        <f>VLOOKUP(N422,Estrv!B:AS,40,FALSE)</f>
        <v>0.3</v>
      </c>
      <c r="I422">
        <f>VLOOKUP(N422,Estrv!B:AS,41,FALSE)</f>
        <v>0.6</v>
      </c>
      <c r="J422">
        <f>VLOOKUP(N422,Estrv!B:AS,42,FALSE)</f>
        <v>0.98</v>
      </c>
      <c r="K422" s="67">
        <v>0.2</v>
      </c>
      <c r="N422" t="str">
        <f t="shared" si="6"/>
        <v>02CD08K027</v>
      </c>
    </row>
    <row r="423" spans="1:14">
      <c r="A423" s="26" t="s">
        <v>2079</v>
      </c>
      <c r="B423" s="26" t="s">
        <v>17594</v>
      </c>
      <c r="C423" s="26" t="s">
        <v>9994</v>
      </c>
      <c r="D423" s="26" t="s">
        <v>109</v>
      </c>
      <c r="E423" s="62" t="s">
        <v>17145</v>
      </c>
      <c r="F423" s="62" t="s">
        <v>19480</v>
      </c>
      <c r="G423">
        <f>VLOOKUP(N423,Estrv!B:AS,39,FALSE)</f>
        <v>0.15</v>
      </c>
      <c r="H423">
        <f>VLOOKUP(N423,Estrv!B:AS,40,FALSE)</f>
        <v>0.3</v>
      </c>
      <c r="I423">
        <f>VLOOKUP(N423,Estrv!B:AS,41,FALSE)</f>
        <v>0.6</v>
      </c>
      <c r="J423">
        <f>VLOOKUP(N423,Estrv!B:AS,42,FALSE)</f>
        <v>0.98</v>
      </c>
      <c r="K423" s="67">
        <v>1</v>
      </c>
      <c r="N423" t="str">
        <f t="shared" si="6"/>
        <v>02CD08M001</v>
      </c>
    </row>
    <row r="424" spans="1:14">
      <c r="A424" s="26" t="s">
        <v>2079</v>
      </c>
      <c r="B424" s="26" t="s">
        <v>17595</v>
      </c>
      <c r="C424" s="26" t="s">
        <v>9995</v>
      </c>
      <c r="D424" s="26" t="s">
        <v>126</v>
      </c>
      <c r="E424" s="62" t="s">
        <v>17148</v>
      </c>
      <c r="F424" s="62" t="s">
        <v>19613</v>
      </c>
      <c r="G424">
        <f>VLOOKUP(N424,Estrv!B:AS,39,FALSE)</f>
        <v>0</v>
      </c>
      <c r="H424">
        <f>VLOOKUP(N424,Estrv!B:AS,40,FALSE)</f>
        <v>0.1</v>
      </c>
      <c r="I424">
        <f>VLOOKUP(N424,Estrv!B:AS,41,FALSE)</f>
        <v>0.3</v>
      </c>
      <c r="J424">
        <f>VLOOKUP(N424,Estrv!B:AS,42,FALSE)</f>
        <v>0.98</v>
      </c>
      <c r="K424" s="67">
        <v>1</v>
      </c>
      <c r="N424" t="str">
        <f t="shared" si="6"/>
        <v>02CD08M002</v>
      </c>
    </row>
    <row r="425" spans="1:14">
      <c r="A425" s="26" t="s">
        <v>2079</v>
      </c>
      <c r="B425" s="26" t="s">
        <v>17596</v>
      </c>
      <c r="C425" s="26" t="s">
        <v>9996</v>
      </c>
      <c r="D425" s="26" t="s">
        <v>141</v>
      </c>
      <c r="E425" s="62" t="s">
        <v>17150</v>
      </c>
      <c r="F425" s="62" t="s">
        <v>19614</v>
      </c>
      <c r="G425">
        <f>VLOOKUP(N425,Estrv!B:AS,39,FALSE)</f>
        <v>0.2</v>
      </c>
      <c r="H425">
        <f>VLOOKUP(N425,Estrv!B:AS,40,FALSE)</f>
        <v>0.4</v>
      </c>
      <c r="I425">
        <f>VLOOKUP(N425,Estrv!B:AS,41,FALSE)</f>
        <v>0.7</v>
      </c>
      <c r="J425">
        <f>VLOOKUP(N425,Estrv!B:AS,42,FALSE)</f>
        <v>0.98</v>
      </c>
      <c r="K425" s="67">
        <v>0.2</v>
      </c>
      <c r="N425" t="str">
        <f t="shared" si="6"/>
        <v>02CD08N001</v>
      </c>
    </row>
    <row r="426" spans="1:14">
      <c r="A426" s="26" t="s">
        <v>2079</v>
      </c>
      <c r="B426" s="26" t="s">
        <v>17597</v>
      </c>
      <c r="C426" s="26" t="s">
        <v>10670</v>
      </c>
      <c r="D426" s="26" t="s">
        <v>141</v>
      </c>
      <c r="E426" s="62" t="s">
        <v>17150</v>
      </c>
      <c r="F426" s="62" t="s">
        <v>19615</v>
      </c>
      <c r="G426">
        <f>VLOOKUP(N426,Estrv!B:AS,39,FALSE)</f>
        <v>0.2</v>
      </c>
      <c r="H426">
        <f>VLOOKUP(N426,Estrv!B:AS,40,FALSE)</f>
        <v>0.4</v>
      </c>
      <c r="I426">
        <f>VLOOKUP(N426,Estrv!B:AS,41,FALSE)</f>
        <v>0.7</v>
      </c>
      <c r="J426">
        <f>VLOOKUP(N426,Estrv!B:AS,42,FALSE)</f>
        <v>0.98</v>
      </c>
      <c r="K426" s="67">
        <v>0.2</v>
      </c>
      <c r="N426" t="str">
        <f t="shared" si="6"/>
        <v>02CD08N001</v>
      </c>
    </row>
    <row r="427" spans="1:14">
      <c r="A427" s="26" t="s">
        <v>2079</v>
      </c>
      <c r="B427" s="26" t="s">
        <v>17598</v>
      </c>
      <c r="C427" s="26" t="s">
        <v>11344</v>
      </c>
      <c r="D427" s="26" t="s">
        <v>141</v>
      </c>
      <c r="E427" s="62" t="s">
        <v>17150</v>
      </c>
      <c r="F427" s="62" t="s">
        <v>19616</v>
      </c>
      <c r="G427">
        <f>VLOOKUP(N427,Estrv!B:AS,39,FALSE)</f>
        <v>0.2</v>
      </c>
      <c r="H427">
        <f>VLOOKUP(N427,Estrv!B:AS,40,FALSE)</f>
        <v>0.4</v>
      </c>
      <c r="I427">
        <f>VLOOKUP(N427,Estrv!B:AS,41,FALSE)</f>
        <v>0.7</v>
      </c>
      <c r="J427">
        <f>VLOOKUP(N427,Estrv!B:AS,42,FALSE)</f>
        <v>0.98</v>
      </c>
      <c r="K427" s="67">
        <v>0.2</v>
      </c>
      <c r="N427" t="str">
        <f t="shared" si="6"/>
        <v>02CD08N001</v>
      </c>
    </row>
    <row r="428" spans="1:14">
      <c r="A428" s="26" t="s">
        <v>2079</v>
      </c>
      <c r="B428" s="26" t="s">
        <v>17599</v>
      </c>
      <c r="C428" s="26" t="s">
        <v>12018</v>
      </c>
      <c r="D428" s="26" t="s">
        <v>141</v>
      </c>
      <c r="E428" s="62" t="s">
        <v>17150</v>
      </c>
      <c r="F428" s="62" t="s">
        <v>19617</v>
      </c>
      <c r="G428">
        <f>VLOOKUP(N428,Estrv!B:AS,39,FALSE)</f>
        <v>0.2</v>
      </c>
      <c r="H428">
        <f>VLOOKUP(N428,Estrv!B:AS,40,FALSE)</f>
        <v>0.4</v>
      </c>
      <c r="I428">
        <f>VLOOKUP(N428,Estrv!B:AS,41,FALSE)</f>
        <v>0.7</v>
      </c>
      <c r="J428">
        <f>VLOOKUP(N428,Estrv!B:AS,42,FALSE)</f>
        <v>0.98</v>
      </c>
      <c r="K428" s="67">
        <v>0.1</v>
      </c>
      <c r="N428" t="str">
        <f t="shared" si="6"/>
        <v>02CD08N001</v>
      </c>
    </row>
    <row r="429" spans="1:14">
      <c r="A429" s="26" t="s">
        <v>2079</v>
      </c>
      <c r="B429" s="26" t="s">
        <v>17600</v>
      </c>
      <c r="C429" s="26" t="s">
        <v>12692</v>
      </c>
      <c r="D429" s="26" t="s">
        <v>141</v>
      </c>
      <c r="E429" s="62" t="s">
        <v>17150</v>
      </c>
      <c r="F429" s="65" t="s">
        <v>19618</v>
      </c>
      <c r="G429">
        <f>VLOOKUP(N429,Estrv!B:AS,39,FALSE)</f>
        <v>0.2</v>
      </c>
      <c r="H429">
        <f>VLOOKUP(N429,Estrv!B:AS,40,FALSE)</f>
        <v>0.4</v>
      </c>
      <c r="I429">
        <f>VLOOKUP(N429,Estrv!B:AS,41,FALSE)</f>
        <v>0.7</v>
      </c>
      <c r="J429">
        <f>VLOOKUP(N429,Estrv!B:AS,42,FALSE)</f>
        <v>0.98</v>
      </c>
      <c r="K429" s="71">
        <v>0.1</v>
      </c>
      <c r="N429" t="str">
        <f t="shared" si="6"/>
        <v>02CD08N001</v>
      </c>
    </row>
    <row r="430" spans="1:14">
      <c r="A430" s="26" t="s">
        <v>2079</v>
      </c>
      <c r="B430" s="26" t="s">
        <v>17601</v>
      </c>
      <c r="C430" s="26" t="s">
        <v>13366</v>
      </c>
      <c r="D430" s="26" t="s">
        <v>141</v>
      </c>
      <c r="E430" s="62" t="s">
        <v>17150</v>
      </c>
      <c r="F430" s="65" t="s">
        <v>19619</v>
      </c>
      <c r="G430">
        <f>VLOOKUP(N430,Estrv!B:AS,39,FALSE)</f>
        <v>0.2</v>
      </c>
      <c r="H430">
        <f>VLOOKUP(N430,Estrv!B:AS,40,FALSE)</f>
        <v>0.4</v>
      </c>
      <c r="I430">
        <f>VLOOKUP(N430,Estrv!B:AS,41,FALSE)</f>
        <v>0.7</v>
      </c>
      <c r="J430">
        <f>VLOOKUP(N430,Estrv!B:AS,42,FALSE)</f>
        <v>0.98</v>
      </c>
      <c r="K430" s="71">
        <v>0.1</v>
      </c>
      <c r="N430" t="str">
        <f t="shared" si="6"/>
        <v>02CD08N001</v>
      </c>
    </row>
    <row r="431" spans="1:14">
      <c r="A431" s="26" t="s">
        <v>2079</v>
      </c>
      <c r="B431" s="26" t="s">
        <v>17602</v>
      </c>
      <c r="C431" s="26" t="s">
        <v>14040</v>
      </c>
      <c r="D431" s="26" t="s">
        <v>141</v>
      </c>
      <c r="E431" s="62" t="s">
        <v>17150</v>
      </c>
      <c r="F431" s="65" t="s">
        <v>19620</v>
      </c>
      <c r="G431">
        <f>VLOOKUP(N431,Estrv!B:AS,39,FALSE)</f>
        <v>0.2</v>
      </c>
      <c r="H431">
        <f>VLOOKUP(N431,Estrv!B:AS,40,FALSE)</f>
        <v>0.4</v>
      </c>
      <c r="I431">
        <f>VLOOKUP(N431,Estrv!B:AS,41,FALSE)</f>
        <v>0.7</v>
      </c>
      <c r="J431">
        <f>VLOOKUP(N431,Estrv!B:AS,42,FALSE)</f>
        <v>0.98</v>
      </c>
      <c r="K431" s="71">
        <v>0.1</v>
      </c>
      <c r="N431" t="str">
        <f t="shared" si="6"/>
        <v>02CD08N001</v>
      </c>
    </row>
    <row r="432" spans="1:14">
      <c r="A432" s="26" t="s">
        <v>2079</v>
      </c>
      <c r="B432" s="26" t="s">
        <v>17603</v>
      </c>
      <c r="C432" s="26" t="s">
        <v>9997</v>
      </c>
      <c r="D432" s="26" t="s">
        <v>737</v>
      </c>
      <c r="E432" s="62" t="s">
        <v>17268</v>
      </c>
      <c r="F432" s="62" t="s">
        <v>2265</v>
      </c>
      <c r="G432">
        <f>VLOOKUP(N432,Estrv!B:AS,39,FALSE)</f>
        <v>0</v>
      </c>
      <c r="H432">
        <f>VLOOKUP(N432,Estrv!B:AS,40,FALSE)</f>
        <v>0</v>
      </c>
      <c r="I432">
        <f>VLOOKUP(N432,Estrv!B:AS,41,FALSE)</f>
        <v>0.2</v>
      </c>
      <c r="J432">
        <f>VLOOKUP(N432,Estrv!B:AS,42,FALSE)</f>
        <v>0.98</v>
      </c>
      <c r="K432" s="67">
        <v>0.6</v>
      </c>
      <c r="N432" t="str">
        <f t="shared" si="6"/>
        <v>02CD08R002</v>
      </c>
    </row>
    <row r="433" spans="1:14">
      <c r="A433" s="26" t="s">
        <v>2079</v>
      </c>
      <c r="B433" s="26" t="s">
        <v>17604</v>
      </c>
      <c r="C433" s="26" t="s">
        <v>10671</v>
      </c>
      <c r="D433" s="26" t="s">
        <v>737</v>
      </c>
      <c r="E433" s="62" t="s">
        <v>17268</v>
      </c>
      <c r="F433" s="62" t="s">
        <v>2279</v>
      </c>
      <c r="G433">
        <f>VLOOKUP(N433,Estrv!B:AS,39,FALSE)</f>
        <v>0</v>
      </c>
      <c r="H433">
        <f>VLOOKUP(N433,Estrv!B:AS,40,FALSE)</f>
        <v>0</v>
      </c>
      <c r="I433">
        <f>VLOOKUP(N433,Estrv!B:AS,41,FALSE)</f>
        <v>0.2</v>
      </c>
      <c r="J433">
        <f>VLOOKUP(N433,Estrv!B:AS,42,FALSE)</f>
        <v>0.98</v>
      </c>
      <c r="K433" s="67">
        <v>0.2</v>
      </c>
      <c r="N433" t="str">
        <f t="shared" si="6"/>
        <v>02CD08R002</v>
      </c>
    </row>
    <row r="434" spans="1:14">
      <c r="A434" s="26" t="s">
        <v>2079</v>
      </c>
      <c r="B434" s="26" t="s">
        <v>17605</v>
      </c>
      <c r="C434" s="26" t="s">
        <v>11345</v>
      </c>
      <c r="D434" s="26" t="s">
        <v>737</v>
      </c>
      <c r="E434" s="62" t="s">
        <v>17268</v>
      </c>
      <c r="F434" s="62" t="s">
        <v>2280</v>
      </c>
      <c r="G434">
        <f>VLOOKUP(N434,Estrv!B:AS,39,FALSE)</f>
        <v>0</v>
      </c>
      <c r="H434">
        <f>VLOOKUP(N434,Estrv!B:AS,40,FALSE)</f>
        <v>0</v>
      </c>
      <c r="I434">
        <f>VLOOKUP(N434,Estrv!B:AS,41,FALSE)</f>
        <v>0.2</v>
      </c>
      <c r="J434">
        <f>VLOOKUP(N434,Estrv!B:AS,42,FALSE)</f>
        <v>0.98</v>
      </c>
      <c r="K434" s="67">
        <v>0.2</v>
      </c>
      <c r="N434" t="str">
        <f t="shared" si="6"/>
        <v>02CD08R002</v>
      </c>
    </row>
    <row r="435" spans="1:14">
      <c r="A435" s="26" t="s">
        <v>2079</v>
      </c>
      <c r="B435" s="26" t="s">
        <v>17606</v>
      </c>
      <c r="C435" s="26" t="s">
        <v>9998</v>
      </c>
      <c r="D435" s="26" t="s">
        <v>753</v>
      </c>
      <c r="E435" s="62" t="s">
        <v>17270</v>
      </c>
      <c r="F435" s="63" t="s">
        <v>19621</v>
      </c>
      <c r="G435">
        <f>VLOOKUP(N435,Estrv!B:AS,39,FALSE)</f>
        <v>0.05</v>
      </c>
      <c r="H435">
        <f>VLOOKUP(N435,Estrv!B:AS,40,FALSE)</f>
        <v>0.3</v>
      </c>
      <c r="I435">
        <f>VLOOKUP(N435,Estrv!B:AS,41,FALSE)</f>
        <v>0.75</v>
      </c>
      <c r="J435">
        <f>VLOOKUP(N435,Estrv!B:AS,42,FALSE)</f>
        <v>0.98</v>
      </c>
      <c r="K435" s="67">
        <v>0.25</v>
      </c>
      <c r="N435" t="str">
        <f t="shared" si="6"/>
        <v>02CD08S229</v>
      </c>
    </row>
    <row r="436" spans="1:14">
      <c r="A436" s="26" t="s">
        <v>2079</v>
      </c>
      <c r="B436" s="26" t="s">
        <v>17607</v>
      </c>
      <c r="C436" s="26" t="s">
        <v>10672</v>
      </c>
      <c r="D436" s="26" t="s">
        <v>753</v>
      </c>
      <c r="E436" s="62" t="s">
        <v>17270</v>
      </c>
      <c r="F436" s="63" t="s">
        <v>19622</v>
      </c>
      <c r="G436">
        <f>VLOOKUP(N436,Estrv!B:AS,39,FALSE)</f>
        <v>0.05</v>
      </c>
      <c r="H436">
        <f>VLOOKUP(N436,Estrv!B:AS,40,FALSE)</f>
        <v>0.3</v>
      </c>
      <c r="I436">
        <f>VLOOKUP(N436,Estrv!B:AS,41,FALSE)</f>
        <v>0.75</v>
      </c>
      <c r="J436">
        <f>VLOOKUP(N436,Estrv!B:AS,42,FALSE)</f>
        <v>0.98</v>
      </c>
      <c r="K436" s="67">
        <v>0.25</v>
      </c>
      <c r="N436" t="str">
        <f t="shared" si="6"/>
        <v>02CD08S229</v>
      </c>
    </row>
    <row r="437" spans="1:14">
      <c r="A437" s="26" t="s">
        <v>2079</v>
      </c>
      <c r="B437" s="26" t="s">
        <v>17608</v>
      </c>
      <c r="C437" s="26" t="s">
        <v>11346</v>
      </c>
      <c r="D437" s="26" t="s">
        <v>753</v>
      </c>
      <c r="E437" s="62" t="s">
        <v>17270</v>
      </c>
      <c r="F437" s="63" t="s">
        <v>19623</v>
      </c>
      <c r="G437">
        <f>VLOOKUP(N437,Estrv!B:AS,39,FALSE)</f>
        <v>0.05</v>
      </c>
      <c r="H437">
        <f>VLOOKUP(N437,Estrv!B:AS,40,FALSE)</f>
        <v>0.3</v>
      </c>
      <c r="I437">
        <f>VLOOKUP(N437,Estrv!B:AS,41,FALSE)</f>
        <v>0.75</v>
      </c>
      <c r="J437">
        <f>VLOOKUP(N437,Estrv!B:AS,42,FALSE)</f>
        <v>0.98</v>
      </c>
      <c r="K437" s="67">
        <v>0.25</v>
      </c>
      <c r="N437" t="str">
        <f t="shared" si="6"/>
        <v>02CD08S229</v>
      </c>
    </row>
    <row r="438" spans="1:14">
      <c r="A438" s="26" t="s">
        <v>2079</v>
      </c>
      <c r="B438" s="26" t="s">
        <v>17609</v>
      </c>
      <c r="C438" s="26" t="s">
        <v>12020</v>
      </c>
      <c r="D438" s="26" t="s">
        <v>753</v>
      </c>
      <c r="E438" s="62" t="s">
        <v>17270</v>
      </c>
      <c r="F438" s="63" t="s">
        <v>19624</v>
      </c>
      <c r="G438">
        <f>VLOOKUP(N438,Estrv!B:AS,39,FALSE)</f>
        <v>0.05</v>
      </c>
      <c r="H438">
        <f>VLOOKUP(N438,Estrv!B:AS,40,FALSE)</f>
        <v>0.3</v>
      </c>
      <c r="I438">
        <f>VLOOKUP(N438,Estrv!B:AS,41,FALSE)</f>
        <v>0.75</v>
      </c>
      <c r="J438">
        <f>VLOOKUP(N438,Estrv!B:AS,42,FALSE)</f>
        <v>0.98</v>
      </c>
      <c r="K438" s="67">
        <v>0.25</v>
      </c>
      <c r="N438" t="str">
        <f t="shared" si="6"/>
        <v>02CD08S229</v>
      </c>
    </row>
    <row r="439" spans="1:14">
      <c r="A439" s="26" t="s">
        <v>2079</v>
      </c>
      <c r="B439" s="26" t="s">
        <v>17610</v>
      </c>
      <c r="C439" s="26" t="s">
        <v>9999</v>
      </c>
      <c r="D439" s="26" t="s">
        <v>772</v>
      </c>
      <c r="E439" s="62" t="s">
        <v>17274</v>
      </c>
      <c r="F439" s="62" t="s">
        <v>2265</v>
      </c>
      <c r="G439">
        <f>VLOOKUP(N439,Estrv!B:AS,39,FALSE)</f>
        <v>0</v>
      </c>
      <c r="H439">
        <f>VLOOKUP(N439,Estrv!B:AS,40,FALSE)</f>
        <v>0.3</v>
      </c>
      <c r="I439">
        <f>VLOOKUP(N439,Estrv!B:AS,41,FALSE)</f>
        <v>0.6</v>
      </c>
      <c r="J439">
        <f>VLOOKUP(N439,Estrv!B:AS,42,FALSE)</f>
        <v>0.98</v>
      </c>
      <c r="K439" s="67">
        <v>0.25</v>
      </c>
      <c r="N439" t="str">
        <f t="shared" si="6"/>
        <v>02CD08S230</v>
      </c>
    </row>
    <row r="440" spans="1:14">
      <c r="A440" s="26" t="s">
        <v>2079</v>
      </c>
      <c r="B440" s="26" t="s">
        <v>17611</v>
      </c>
      <c r="C440" s="26" t="s">
        <v>10673</v>
      </c>
      <c r="D440" s="26" t="s">
        <v>772</v>
      </c>
      <c r="E440" s="62" t="s">
        <v>17274</v>
      </c>
      <c r="F440" s="62" t="s">
        <v>2266</v>
      </c>
      <c r="G440">
        <f>VLOOKUP(N440,Estrv!B:AS,39,FALSE)</f>
        <v>0</v>
      </c>
      <c r="H440">
        <f>VLOOKUP(N440,Estrv!B:AS,40,FALSE)</f>
        <v>0.3</v>
      </c>
      <c r="I440">
        <f>VLOOKUP(N440,Estrv!B:AS,41,FALSE)</f>
        <v>0.6</v>
      </c>
      <c r="J440">
        <f>VLOOKUP(N440,Estrv!B:AS,42,FALSE)</f>
        <v>0.98</v>
      </c>
      <c r="K440" s="67">
        <v>0.25</v>
      </c>
      <c r="N440" t="str">
        <f t="shared" si="6"/>
        <v>02CD08S230</v>
      </c>
    </row>
    <row r="441" spans="1:14">
      <c r="A441" s="26" t="s">
        <v>2079</v>
      </c>
      <c r="B441" s="26" t="s">
        <v>17612</v>
      </c>
      <c r="C441" s="26" t="s">
        <v>11347</v>
      </c>
      <c r="D441" s="26" t="s">
        <v>772</v>
      </c>
      <c r="E441" s="62" t="s">
        <v>17274</v>
      </c>
      <c r="F441" s="62" t="s">
        <v>2267</v>
      </c>
      <c r="G441">
        <f>VLOOKUP(N441,Estrv!B:AS,39,FALSE)</f>
        <v>0</v>
      </c>
      <c r="H441">
        <f>VLOOKUP(N441,Estrv!B:AS,40,FALSE)</f>
        <v>0.3</v>
      </c>
      <c r="I441">
        <f>VLOOKUP(N441,Estrv!B:AS,41,FALSE)</f>
        <v>0.6</v>
      </c>
      <c r="J441">
        <f>VLOOKUP(N441,Estrv!B:AS,42,FALSE)</f>
        <v>0.98</v>
      </c>
      <c r="K441" s="67">
        <v>0.25</v>
      </c>
      <c r="N441" t="str">
        <f t="shared" si="6"/>
        <v>02CD08S230</v>
      </c>
    </row>
    <row r="442" spans="1:14">
      <c r="A442" s="26" t="s">
        <v>2079</v>
      </c>
      <c r="B442" s="26" t="s">
        <v>17613</v>
      </c>
      <c r="C442" s="26" t="s">
        <v>12021</v>
      </c>
      <c r="D442" s="26" t="s">
        <v>772</v>
      </c>
      <c r="E442" s="62" t="s">
        <v>17274</v>
      </c>
      <c r="F442" s="62" t="s">
        <v>2268</v>
      </c>
      <c r="G442">
        <f>VLOOKUP(N442,Estrv!B:AS,39,FALSE)</f>
        <v>0</v>
      </c>
      <c r="H442">
        <f>VLOOKUP(N442,Estrv!B:AS,40,FALSE)</f>
        <v>0.3</v>
      </c>
      <c r="I442">
        <f>VLOOKUP(N442,Estrv!B:AS,41,FALSE)</f>
        <v>0.6</v>
      </c>
      <c r="J442">
        <f>VLOOKUP(N442,Estrv!B:AS,42,FALSE)</f>
        <v>0.98</v>
      </c>
      <c r="K442" s="67">
        <v>0.25</v>
      </c>
      <c r="N442" t="str">
        <f t="shared" si="6"/>
        <v>02CD08S230</v>
      </c>
    </row>
    <row r="443" spans="1:14">
      <c r="A443" s="26" t="s">
        <v>2079</v>
      </c>
      <c r="B443" s="26" t="s">
        <v>17614</v>
      </c>
      <c r="C443" s="26" t="s">
        <v>10000</v>
      </c>
      <c r="D443" s="26" t="s">
        <v>789</v>
      </c>
      <c r="E443" s="62" t="s">
        <v>17278</v>
      </c>
      <c r="F443" s="62" t="s">
        <v>19625</v>
      </c>
      <c r="G443">
        <f>VLOOKUP(N443,Estrv!B:AS,39,FALSE)</f>
        <v>0.02</v>
      </c>
      <c r="H443">
        <f>VLOOKUP(N443,Estrv!B:AS,40,FALSE)</f>
        <v>0.15</v>
      </c>
      <c r="I443">
        <f>VLOOKUP(N443,Estrv!B:AS,41,FALSE)</f>
        <v>0.6</v>
      </c>
      <c r="J443">
        <f>VLOOKUP(N443,Estrv!B:AS,42,FALSE)</f>
        <v>0.98</v>
      </c>
      <c r="K443" s="67">
        <v>0.2</v>
      </c>
      <c r="N443" t="str">
        <f t="shared" si="6"/>
        <v>02CD08U048</v>
      </c>
    </row>
    <row r="444" spans="1:14">
      <c r="A444" s="26" t="s">
        <v>2079</v>
      </c>
      <c r="B444" s="26" t="s">
        <v>17615</v>
      </c>
      <c r="C444" s="26" t="s">
        <v>10674</v>
      </c>
      <c r="D444" s="26" t="s">
        <v>789</v>
      </c>
      <c r="E444" s="62" t="s">
        <v>17278</v>
      </c>
      <c r="F444" s="62" t="s">
        <v>2279</v>
      </c>
      <c r="G444">
        <f>VLOOKUP(N444,Estrv!B:AS,39,FALSE)</f>
        <v>0.02</v>
      </c>
      <c r="H444">
        <f>VLOOKUP(N444,Estrv!B:AS,40,FALSE)</f>
        <v>0.15</v>
      </c>
      <c r="I444">
        <f>VLOOKUP(N444,Estrv!B:AS,41,FALSE)</f>
        <v>0.6</v>
      </c>
      <c r="J444">
        <f>VLOOKUP(N444,Estrv!B:AS,42,FALSE)</f>
        <v>0.98</v>
      </c>
      <c r="K444" s="67">
        <v>0.2</v>
      </c>
      <c r="N444" t="str">
        <f t="shared" si="6"/>
        <v>02CD08U048</v>
      </c>
    </row>
    <row r="445" spans="1:14">
      <c r="A445" s="26" t="s">
        <v>2079</v>
      </c>
      <c r="B445" s="26" t="s">
        <v>17616</v>
      </c>
      <c r="C445" s="26" t="s">
        <v>11348</v>
      </c>
      <c r="D445" s="26" t="s">
        <v>789</v>
      </c>
      <c r="E445" s="62" t="s">
        <v>17278</v>
      </c>
      <c r="F445" s="62" t="s">
        <v>2280</v>
      </c>
      <c r="G445">
        <f>VLOOKUP(N445,Estrv!B:AS,39,FALSE)</f>
        <v>0.02</v>
      </c>
      <c r="H445">
        <f>VLOOKUP(N445,Estrv!B:AS,40,FALSE)</f>
        <v>0.15</v>
      </c>
      <c r="I445">
        <f>VLOOKUP(N445,Estrv!B:AS,41,FALSE)</f>
        <v>0.6</v>
      </c>
      <c r="J445">
        <f>VLOOKUP(N445,Estrv!B:AS,42,FALSE)</f>
        <v>0.98</v>
      </c>
      <c r="K445" s="67">
        <v>0.2</v>
      </c>
      <c r="N445" t="str">
        <f t="shared" si="6"/>
        <v>02CD08U048</v>
      </c>
    </row>
    <row r="446" spans="1:14">
      <c r="A446" s="26" t="s">
        <v>2079</v>
      </c>
      <c r="B446" s="26" t="s">
        <v>17617</v>
      </c>
      <c r="C446" s="26" t="s">
        <v>12022</v>
      </c>
      <c r="D446" s="26" t="s">
        <v>789</v>
      </c>
      <c r="E446" s="62" t="s">
        <v>17278</v>
      </c>
      <c r="F446" s="62" t="s">
        <v>2281</v>
      </c>
      <c r="G446">
        <f>VLOOKUP(N446,Estrv!B:AS,39,FALSE)</f>
        <v>0.02</v>
      </c>
      <c r="H446">
        <f>VLOOKUP(N446,Estrv!B:AS,40,FALSE)</f>
        <v>0.15</v>
      </c>
      <c r="I446">
        <f>VLOOKUP(N446,Estrv!B:AS,41,FALSE)</f>
        <v>0.6</v>
      </c>
      <c r="J446">
        <f>VLOOKUP(N446,Estrv!B:AS,42,FALSE)</f>
        <v>0.98</v>
      </c>
      <c r="K446" s="67">
        <v>0.2</v>
      </c>
      <c r="N446" t="str">
        <f t="shared" si="6"/>
        <v>02CD08U048</v>
      </c>
    </row>
    <row r="447" spans="1:14">
      <c r="A447" s="26" t="s">
        <v>2079</v>
      </c>
      <c r="B447" s="26" t="s">
        <v>17618</v>
      </c>
      <c r="C447" s="26" t="s">
        <v>12696</v>
      </c>
      <c r="D447" s="26" t="s">
        <v>789</v>
      </c>
      <c r="E447" s="62" t="s">
        <v>17278</v>
      </c>
      <c r="F447" s="62" t="s">
        <v>2282</v>
      </c>
      <c r="G447">
        <f>VLOOKUP(N447,Estrv!B:AS,39,FALSE)</f>
        <v>0.02</v>
      </c>
      <c r="H447">
        <f>VLOOKUP(N447,Estrv!B:AS,40,FALSE)</f>
        <v>0.15</v>
      </c>
      <c r="I447">
        <f>VLOOKUP(N447,Estrv!B:AS,41,FALSE)</f>
        <v>0.6</v>
      </c>
      <c r="J447">
        <f>VLOOKUP(N447,Estrv!B:AS,42,FALSE)</f>
        <v>0.98</v>
      </c>
      <c r="K447" s="67">
        <v>0.2</v>
      </c>
      <c r="N447" t="str">
        <f t="shared" si="6"/>
        <v>02CD08U048</v>
      </c>
    </row>
    <row r="448" spans="1:14">
      <c r="A448" s="26" t="s">
        <v>2283</v>
      </c>
      <c r="B448" s="26" t="s">
        <v>17619</v>
      </c>
      <c r="C448" s="26" t="s">
        <v>10001</v>
      </c>
      <c r="D448" s="26" t="s">
        <v>465</v>
      </c>
      <c r="E448" s="62" t="s">
        <v>17201</v>
      </c>
      <c r="F448" s="62" t="s">
        <v>19626</v>
      </c>
      <c r="G448">
        <f>VLOOKUP(N448,Estrv!B:AS,39,FALSE)</f>
        <v>0.25</v>
      </c>
      <c r="H448">
        <f>VLOOKUP(N448,Estrv!B:AS,40,FALSE)</f>
        <v>0.5</v>
      </c>
      <c r="I448">
        <f>VLOOKUP(N448,Estrv!B:AS,41,FALSE)</f>
        <v>0.75</v>
      </c>
      <c r="J448">
        <f>VLOOKUP(N448,Estrv!B:AS,42,FALSE)</f>
        <v>1</v>
      </c>
      <c r="K448" s="67">
        <v>0.33</v>
      </c>
      <c r="N448" t="str">
        <f t="shared" si="6"/>
        <v>02CD09E185</v>
      </c>
    </row>
    <row r="449" spans="1:14">
      <c r="A449" s="26" t="s">
        <v>2283</v>
      </c>
      <c r="B449" s="26" t="s">
        <v>17620</v>
      </c>
      <c r="C449" s="26" t="s">
        <v>10675</v>
      </c>
      <c r="D449" s="26" t="s">
        <v>465</v>
      </c>
      <c r="E449" s="62" t="s">
        <v>17201</v>
      </c>
      <c r="F449" s="62" t="s">
        <v>19627</v>
      </c>
      <c r="G449">
        <f>VLOOKUP(N449,Estrv!B:AS,39,FALSE)</f>
        <v>0.25</v>
      </c>
      <c r="H449">
        <f>VLOOKUP(N449,Estrv!B:AS,40,FALSE)</f>
        <v>0.5</v>
      </c>
      <c r="I449">
        <f>VLOOKUP(N449,Estrv!B:AS,41,FALSE)</f>
        <v>0.75</v>
      </c>
      <c r="J449">
        <f>VLOOKUP(N449,Estrv!B:AS,42,FALSE)</f>
        <v>1</v>
      </c>
      <c r="K449" s="67">
        <v>0.33</v>
      </c>
      <c r="N449" t="str">
        <f t="shared" si="6"/>
        <v>02CD09E185</v>
      </c>
    </row>
    <row r="450" spans="1:14">
      <c r="A450" s="26" t="s">
        <v>2283</v>
      </c>
      <c r="B450" s="26" t="s">
        <v>17621</v>
      </c>
      <c r="C450" s="26" t="s">
        <v>11349</v>
      </c>
      <c r="D450" s="26" t="s">
        <v>465</v>
      </c>
      <c r="E450" s="62" t="s">
        <v>17201</v>
      </c>
      <c r="F450" s="62" t="s">
        <v>19628</v>
      </c>
      <c r="G450">
        <f>VLOOKUP(N450,Estrv!B:AS,39,FALSE)</f>
        <v>0.25</v>
      </c>
      <c r="H450">
        <f>VLOOKUP(N450,Estrv!B:AS,40,FALSE)</f>
        <v>0.5</v>
      </c>
      <c r="I450">
        <f>VLOOKUP(N450,Estrv!B:AS,41,FALSE)</f>
        <v>0.75</v>
      </c>
      <c r="J450">
        <f>VLOOKUP(N450,Estrv!B:AS,42,FALSE)</f>
        <v>1</v>
      </c>
      <c r="K450" s="67">
        <v>0.34</v>
      </c>
      <c r="N450" t="str">
        <f t="shared" si="6"/>
        <v>02CD09E185</v>
      </c>
    </row>
    <row r="451" spans="1:14">
      <c r="A451" s="26" t="s">
        <v>2283</v>
      </c>
      <c r="B451" s="26" t="s">
        <v>17622</v>
      </c>
      <c r="C451" s="26" t="s">
        <v>10002</v>
      </c>
      <c r="D451" s="26" t="s">
        <v>494</v>
      </c>
      <c r="E451" s="62" t="s">
        <v>17210</v>
      </c>
      <c r="F451" s="62" t="s">
        <v>19629</v>
      </c>
      <c r="G451">
        <f>VLOOKUP(N451,Estrv!B:AS,39,FALSE)</f>
        <v>0</v>
      </c>
      <c r="H451">
        <f>VLOOKUP(N451,Estrv!B:AS,40,FALSE)</f>
        <v>0.1</v>
      </c>
      <c r="I451">
        <f>VLOOKUP(N451,Estrv!B:AS,41,FALSE)</f>
        <v>0.3</v>
      </c>
      <c r="J451">
        <f>VLOOKUP(N451,Estrv!B:AS,42,FALSE)</f>
        <v>1</v>
      </c>
      <c r="K451" s="67">
        <v>0.6</v>
      </c>
      <c r="N451" t="str">
        <f t="shared" ref="N451:N514" si="7">A451&amp;D451</f>
        <v>02CD09E186</v>
      </c>
    </row>
    <row r="452" spans="1:14">
      <c r="A452" s="26" t="s">
        <v>2283</v>
      </c>
      <c r="B452" s="26" t="s">
        <v>17623</v>
      </c>
      <c r="C452" s="26" t="s">
        <v>10676</v>
      </c>
      <c r="D452" s="26" t="s">
        <v>494</v>
      </c>
      <c r="E452" s="62" t="s">
        <v>17210</v>
      </c>
      <c r="F452" s="62" t="s">
        <v>19630</v>
      </c>
      <c r="G452">
        <f>VLOOKUP(N452,Estrv!B:AS,39,FALSE)</f>
        <v>0</v>
      </c>
      <c r="H452">
        <f>VLOOKUP(N452,Estrv!B:AS,40,FALSE)</f>
        <v>0.1</v>
      </c>
      <c r="I452">
        <f>VLOOKUP(N452,Estrv!B:AS,41,FALSE)</f>
        <v>0.3</v>
      </c>
      <c r="J452">
        <f>VLOOKUP(N452,Estrv!B:AS,42,FALSE)</f>
        <v>1</v>
      </c>
      <c r="K452" s="67">
        <v>0.4</v>
      </c>
      <c r="N452" t="str">
        <f t="shared" si="7"/>
        <v>02CD09E186</v>
      </c>
    </row>
    <row r="453" spans="1:14">
      <c r="A453" s="26" t="s">
        <v>2283</v>
      </c>
      <c r="B453" s="26" t="s">
        <v>17624</v>
      </c>
      <c r="C453" s="26" t="s">
        <v>10003</v>
      </c>
      <c r="D453" s="26" t="s">
        <v>515</v>
      </c>
      <c r="E453" s="62" t="s">
        <v>17217</v>
      </c>
      <c r="F453" s="62" t="s">
        <v>19631</v>
      </c>
      <c r="G453">
        <f>VLOOKUP(N453,Estrv!B:AS,39,FALSE)</f>
        <v>0.75</v>
      </c>
      <c r="H453">
        <f>VLOOKUP(N453,Estrv!B:AS,40,FALSE)</f>
        <v>0.8</v>
      </c>
      <c r="I453">
        <f>VLOOKUP(N453,Estrv!B:AS,41,FALSE)</f>
        <v>0.95</v>
      </c>
      <c r="J453">
        <f>VLOOKUP(N453,Estrv!B:AS,42,FALSE)</f>
        <v>1</v>
      </c>
      <c r="K453" s="67">
        <v>0.2</v>
      </c>
      <c r="N453" t="str">
        <f t="shared" si="7"/>
        <v>02CD09E187</v>
      </c>
    </row>
    <row r="454" spans="1:14">
      <c r="A454" s="26" t="s">
        <v>2283</v>
      </c>
      <c r="B454" s="26" t="s">
        <v>17625</v>
      </c>
      <c r="C454" s="26" t="s">
        <v>10677</v>
      </c>
      <c r="D454" s="26" t="s">
        <v>515</v>
      </c>
      <c r="E454" s="62" t="s">
        <v>17217</v>
      </c>
      <c r="F454" s="62" t="s">
        <v>19632</v>
      </c>
      <c r="G454">
        <f>VLOOKUP(N454,Estrv!B:AS,39,FALSE)</f>
        <v>0.75</v>
      </c>
      <c r="H454">
        <f>VLOOKUP(N454,Estrv!B:AS,40,FALSE)</f>
        <v>0.8</v>
      </c>
      <c r="I454">
        <f>VLOOKUP(N454,Estrv!B:AS,41,FALSE)</f>
        <v>0.95</v>
      </c>
      <c r="J454">
        <f>VLOOKUP(N454,Estrv!B:AS,42,FALSE)</f>
        <v>1</v>
      </c>
      <c r="K454" s="67">
        <v>0.2</v>
      </c>
      <c r="N454" t="str">
        <f t="shared" si="7"/>
        <v>02CD09E187</v>
      </c>
    </row>
    <row r="455" spans="1:14">
      <c r="A455" s="26" t="s">
        <v>2283</v>
      </c>
      <c r="B455" s="26" t="s">
        <v>17626</v>
      </c>
      <c r="C455" s="26" t="s">
        <v>11351</v>
      </c>
      <c r="D455" s="26" t="s">
        <v>515</v>
      </c>
      <c r="E455" s="62" t="s">
        <v>17217</v>
      </c>
      <c r="F455" s="62" t="s">
        <v>19633</v>
      </c>
      <c r="G455">
        <f>VLOOKUP(N455,Estrv!B:AS,39,FALSE)</f>
        <v>0.75</v>
      </c>
      <c r="H455">
        <f>VLOOKUP(N455,Estrv!B:AS,40,FALSE)</f>
        <v>0.8</v>
      </c>
      <c r="I455">
        <f>VLOOKUP(N455,Estrv!B:AS,41,FALSE)</f>
        <v>0.95</v>
      </c>
      <c r="J455">
        <f>VLOOKUP(N455,Estrv!B:AS,42,FALSE)</f>
        <v>1</v>
      </c>
      <c r="K455" s="67">
        <v>0.2</v>
      </c>
      <c r="N455" t="str">
        <f t="shared" si="7"/>
        <v>02CD09E187</v>
      </c>
    </row>
    <row r="456" spans="1:14">
      <c r="A456" s="26" t="s">
        <v>2283</v>
      </c>
      <c r="B456" s="26" t="s">
        <v>17627</v>
      </c>
      <c r="C456" s="26" t="s">
        <v>12025</v>
      </c>
      <c r="D456" s="26" t="s">
        <v>515</v>
      </c>
      <c r="E456" s="62" t="s">
        <v>17217</v>
      </c>
      <c r="F456" s="62" t="s">
        <v>19634</v>
      </c>
      <c r="G456">
        <f>VLOOKUP(N456,Estrv!B:AS,39,FALSE)</f>
        <v>0.75</v>
      </c>
      <c r="H456">
        <f>VLOOKUP(N456,Estrv!B:AS,40,FALSE)</f>
        <v>0.8</v>
      </c>
      <c r="I456">
        <f>VLOOKUP(N456,Estrv!B:AS,41,FALSE)</f>
        <v>0.95</v>
      </c>
      <c r="J456">
        <f>VLOOKUP(N456,Estrv!B:AS,42,FALSE)</f>
        <v>1</v>
      </c>
      <c r="K456" s="67">
        <v>0.2</v>
      </c>
      <c r="N456" t="str">
        <f t="shared" si="7"/>
        <v>02CD09E187</v>
      </c>
    </row>
    <row r="457" spans="1:14">
      <c r="A457" s="26" t="s">
        <v>2283</v>
      </c>
      <c r="B457" s="26" t="s">
        <v>17628</v>
      </c>
      <c r="C457" s="26" t="s">
        <v>12699</v>
      </c>
      <c r="D457" s="26" t="s">
        <v>515</v>
      </c>
      <c r="E457" s="62" t="s">
        <v>17217</v>
      </c>
      <c r="F457" s="62" t="s">
        <v>19635</v>
      </c>
      <c r="G457">
        <f>VLOOKUP(N457,Estrv!B:AS,39,FALSE)</f>
        <v>0.75</v>
      </c>
      <c r="H457">
        <f>VLOOKUP(N457,Estrv!B:AS,40,FALSE)</f>
        <v>0.8</v>
      </c>
      <c r="I457">
        <f>VLOOKUP(N457,Estrv!B:AS,41,FALSE)</f>
        <v>0.95</v>
      </c>
      <c r="J457">
        <f>VLOOKUP(N457,Estrv!B:AS,42,FALSE)</f>
        <v>1</v>
      </c>
      <c r="K457" s="67">
        <v>0.2</v>
      </c>
      <c r="N457" t="str">
        <f t="shared" si="7"/>
        <v>02CD09E187</v>
      </c>
    </row>
    <row r="458" spans="1:14">
      <c r="A458" s="26" t="s">
        <v>2283</v>
      </c>
      <c r="B458" s="26" t="s">
        <v>17629</v>
      </c>
      <c r="C458" s="26" t="s">
        <v>10004</v>
      </c>
      <c r="D458" s="26" t="s">
        <v>547</v>
      </c>
      <c r="E458" s="62" t="s">
        <v>17226</v>
      </c>
      <c r="F458" s="62" t="s">
        <v>19636</v>
      </c>
      <c r="G458">
        <f>VLOOKUP(N458,Estrv!B:AS,39,FALSE)</f>
        <v>0.75</v>
      </c>
      <c r="H458">
        <f>VLOOKUP(N458,Estrv!B:AS,40,FALSE)</f>
        <v>0.8</v>
      </c>
      <c r="I458">
        <f>VLOOKUP(N458,Estrv!B:AS,41,FALSE)</f>
        <v>0.9</v>
      </c>
      <c r="J458">
        <f>VLOOKUP(N458,Estrv!B:AS,42,FALSE)</f>
        <v>1</v>
      </c>
      <c r="K458" s="67">
        <v>0.25</v>
      </c>
      <c r="N458" t="str">
        <f t="shared" si="7"/>
        <v>02CD09E188</v>
      </c>
    </row>
    <row r="459" spans="1:14">
      <c r="A459" s="26" t="s">
        <v>2283</v>
      </c>
      <c r="B459" s="26" t="s">
        <v>17630</v>
      </c>
      <c r="C459" s="26" t="s">
        <v>10678</v>
      </c>
      <c r="D459" s="26" t="s">
        <v>547</v>
      </c>
      <c r="E459" s="62" t="s">
        <v>17226</v>
      </c>
      <c r="F459" s="62" t="s">
        <v>19637</v>
      </c>
      <c r="G459">
        <f>VLOOKUP(N459,Estrv!B:AS,39,FALSE)</f>
        <v>0.75</v>
      </c>
      <c r="H459">
        <f>VLOOKUP(N459,Estrv!B:AS,40,FALSE)</f>
        <v>0.8</v>
      </c>
      <c r="I459">
        <f>VLOOKUP(N459,Estrv!B:AS,41,FALSE)</f>
        <v>0.9</v>
      </c>
      <c r="J459">
        <f>VLOOKUP(N459,Estrv!B:AS,42,FALSE)</f>
        <v>1</v>
      </c>
      <c r="K459" s="67">
        <v>0.25</v>
      </c>
      <c r="N459" t="str">
        <f t="shared" si="7"/>
        <v>02CD09E188</v>
      </c>
    </row>
    <row r="460" spans="1:14">
      <c r="A460" s="26" t="s">
        <v>2283</v>
      </c>
      <c r="B460" s="26" t="s">
        <v>17631</v>
      </c>
      <c r="C460" s="26" t="s">
        <v>11352</v>
      </c>
      <c r="D460" s="26" t="s">
        <v>547</v>
      </c>
      <c r="E460" s="62" t="s">
        <v>17226</v>
      </c>
      <c r="F460" s="62" t="s">
        <v>19638</v>
      </c>
      <c r="G460">
        <f>VLOOKUP(N460,Estrv!B:AS,39,FALSE)</f>
        <v>0.75</v>
      </c>
      <c r="H460">
        <f>VLOOKUP(N460,Estrv!B:AS,40,FALSE)</f>
        <v>0.8</v>
      </c>
      <c r="I460">
        <f>VLOOKUP(N460,Estrv!B:AS,41,FALSE)</f>
        <v>0.9</v>
      </c>
      <c r="J460">
        <f>VLOOKUP(N460,Estrv!B:AS,42,FALSE)</f>
        <v>1</v>
      </c>
      <c r="K460" s="67">
        <v>0.25</v>
      </c>
      <c r="N460" t="str">
        <f t="shared" si="7"/>
        <v>02CD09E188</v>
      </c>
    </row>
    <row r="461" spans="1:14">
      <c r="A461" s="26" t="s">
        <v>2283</v>
      </c>
      <c r="B461" s="26" t="s">
        <v>17632</v>
      </c>
      <c r="C461" s="26" t="s">
        <v>12026</v>
      </c>
      <c r="D461" s="26" t="s">
        <v>547</v>
      </c>
      <c r="E461" s="62" t="s">
        <v>17226</v>
      </c>
      <c r="F461" s="62" t="s">
        <v>2335</v>
      </c>
      <c r="G461">
        <f>VLOOKUP(N461,Estrv!B:AS,39,FALSE)</f>
        <v>0.75</v>
      </c>
      <c r="H461">
        <f>VLOOKUP(N461,Estrv!B:AS,40,FALSE)</f>
        <v>0.8</v>
      </c>
      <c r="I461">
        <f>VLOOKUP(N461,Estrv!B:AS,41,FALSE)</f>
        <v>0.9</v>
      </c>
      <c r="J461">
        <f>VLOOKUP(N461,Estrv!B:AS,42,FALSE)</f>
        <v>1</v>
      </c>
      <c r="K461" s="67">
        <v>0.25</v>
      </c>
      <c r="N461" t="str">
        <f t="shared" si="7"/>
        <v>02CD09E188</v>
      </c>
    </row>
    <row r="462" spans="1:14">
      <c r="A462" s="26" t="s">
        <v>2283</v>
      </c>
      <c r="B462" s="26" t="s">
        <v>17633</v>
      </c>
      <c r="C462" s="26" t="s">
        <v>10005</v>
      </c>
      <c r="D462" s="26" t="s">
        <v>575</v>
      </c>
      <c r="E462" s="62" t="s">
        <v>17237</v>
      </c>
      <c r="F462" s="62" t="s">
        <v>19639</v>
      </c>
      <c r="G462">
        <f>VLOOKUP(N462,Estrv!B:AS,39,FALSE)</f>
        <v>0.25</v>
      </c>
      <c r="H462">
        <f>VLOOKUP(N462,Estrv!B:AS,40,FALSE)</f>
        <v>0.5</v>
      </c>
      <c r="I462">
        <f>VLOOKUP(N462,Estrv!B:AS,41,FALSE)</f>
        <v>0.75</v>
      </c>
      <c r="J462">
        <f>VLOOKUP(N462,Estrv!B:AS,42,FALSE)</f>
        <v>1</v>
      </c>
      <c r="K462" s="67">
        <v>0.5</v>
      </c>
      <c r="N462" t="str">
        <f t="shared" si="7"/>
        <v>02CD09E189</v>
      </c>
    </row>
    <row r="463" spans="1:14">
      <c r="A463" s="26" t="s">
        <v>2283</v>
      </c>
      <c r="B463" s="26" t="s">
        <v>17634</v>
      </c>
      <c r="C463" s="26" t="s">
        <v>10679</v>
      </c>
      <c r="D463" s="26" t="s">
        <v>575</v>
      </c>
      <c r="E463" s="62" t="s">
        <v>17237</v>
      </c>
      <c r="F463" s="62" t="s">
        <v>2346</v>
      </c>
      <c r="G463">
        <f>VLOOKUP(N463,Estrv!B:AS,39,FALSE)</f>
        <v>0.25</v>
      </c>
      <c r="H463">
        <f>VLOOKUP(N463,Estrv!B:AS,40,FALSE)</f>
        <v>0.5</v>
      </c>
      <c r="I463">
        <f>VLOOKUP(N463,Estrv!B:AS,41,FALSE)</f>
        <v>0.75</v>
      </c>
      <c r="J463">
        <f>VLOOKUP(N463,Estrv!B:AS,42,FALSE)</f>
        <v>1</v>
      </c>
      <c r="K463" s="67">
        <v>0.5</v>
      </c>
      <c r="N463" t="str">
        <f t="shared" si="7"/>
        <v>02CD09E189</v>
      </c>
    </row>
    <row r="464" spans="1:14">
      <c r="A464" s="26" t="s">
        <v>2283</v>
      </c>
      <c r="B464" s="26" t="s">
        <v>17635</v>
      </c>
      <c r="C464" s="26" t="s">
        <v>10006</v>
      </c>
      <c r="D464" s="26" t="s">
        <v>600</v>
      </c>
      <c r="E464" s="62" t="s">
        <v>17243</v>
      </c>
      <c r="F464" s="62" t="s">
        <v>2353</v>
      </c>
      <c r="G464">
        <f>VLOOKUP(N464,Estrv!B:AS,39,FALSE)</f>
        <v>0.25</v>
      </c>
      <c r="H464">
        <f>VLOOKUP(N464,Estrv!B:AS,40,FALSE)</f>
        <v>0.5</v>
      </c>
      <c r="I464">
        <f>VLOOKUP(N464,Estrv!B:AS,41,FALSE)</f>
        <v>0.75</v>
      </c>
      <c r="J464">
        <f>VLOOKUP(N464,Estrv!B:AS,42,FALSE)</f>
        <v>1</v>
      </c>
      <c r="K464" s="67">
        <v>0.5</v>
      </c>
      <c r="N464" t="str">
        <f t="shared" si="7"/>
        <v>02CD09E190</v>
      </c>
    </row>
    <row r="465" spans="1:14">
      <c r="A465" s="26" t="s">
        <v>2283</v>
      </c>
      <c r="B465" s="26" t="s">
        <v>17636</v>
      </c>
      <c r="C465" s="26" t="s">
        <v>10680</v>
      </c>
      <c r="D465" s="26" t="s">
        <v>600</v>
      </c>
      <c r="E465" s="62" t="s">
        <v>17243</v>
      </c>
      <c r="F465" s="62" t="s">
        <v>19640</v>
      </c>
      <c r="G465">
        <f>VLOOKUP(N465,Estrv!B:AS,39,FALSE)</f>
        <v>0.25</v>
      </c>
      <c r="H465">
        <f>VLOOKUP(N465,Estrv!B:AS,40,FALSE)</f>
        <v>0.5</v>
      </c>
      <c r="I465">
        <f>VLOOKUP(N465,Estrv!B:AS,41,FALSE)</f>
        <v>0.75</v>
      </c>
      <c r="J465">
        <f>VLOOKUP(N465,Estrv!B:AS,42,FALSE)</f>
        <v>1</v>
      </c>
      <c r="K465" s="67">
        <v>0.5</v>
      </c>
      <c r="N465" t="str">
        <f t="shared" si="7"/>
        <v>02CD09E190</v>
      </c>
    </row>
    <row r="466" spans="1:14">
      <c r="A466" s="26" t="s">
        <v>2283</v>
      </c>
      <c r="B466" s="26" t="s">
        <v>17637</v>
      </c>
      <c r="C466" s="26" t="s">
        <v>10007</v>
      </c>
      <c r="D466" s="26" t="s">
        <v>618</v>
      </c>
      <c r="E466" s="62" t="s">
        <v>17245</v>
      </c>
      <c r="F466" s="62" t="s">
        <v>19641</v>
      </c>
      <c r="G466">
        <f>VLOOKUP(N466,Estrv!B:AS,39,FALSE)</f>
        <v>0.75</v>
      </c>
      <c r="H466">
        <f>VLOOKUP(N466,Estrv!B:AS,40,FALSE)</f>
        <v>0.85</v>
      </c>
      <c r="I466">
        <f>VLOOKUP(N466,Estrv!B:AS,41,FALSE)</f>
        <v>0.95</v>
      </c>
      <c r="J466">
        <f>VLOOKUP(N466,Estrv!B:AS,42,FALSE)</f>
        <v>1</v>
      </c>
      <c r="K466" s="67">
        <v>0.33</v>
      </c>
      <c r="N466" t="str">
        <f t="shared" si="7"/>
        <v>02CD09E198</v>
      </c>
    </row>
    <row r="467" spans="1:14">
      <c r="A467" s="26" t="s">
        <v>2283</v>
      </c>
      <c r="B467" s="26" t="s">
        <v>17638</v>
      </c>
      <c r="C467" s="26" t="s">
        <v>10681</v>
      </c>
      <c r="D467" s="26" t="s">
        <v>618</v>
      </c>
      <c r="E467" s="62" t="s">
        <v>17245</v>
      </c>
      <c r="F467" s="62" t="s">
        <v>19642</v>
      </c>
      <c r="G467">
        <f>VLOOKUP(N467,Estrv!B:AS,39,FALSE)</f>
        <v>0.75</v>
      </c>
      <c r="H467">
        <f>VLOOKUP(N467,Estrv!B:AS,40,FALSE)</f>
        <v>0.85</v>
      </c>
      <c r="I467">
        <f>VLOOKUP(N467,Estrv!B:AS,41,FALSE)</f>
        <v>0.95</v>
      </c>
      <c r="J467">
        <f>VLOOKUP(N467,Estrv!B:AS,42,FALSE)</f>
        <v>1</v>
      </c>
      <c r="K467" s="67">
        <v>0.34</v>
      </c>
      <c r="N467" t="str">
        <f t="shared" si="7"/>
        <v>02CD09E198</v>
      </c>
    </row>
    <row r="468" spans="1:14">
      <c r="A468" s="26" t="s">
        <v>2283</v>
      </c>
      <c r="B468" s="26" t="s">
        <v>17639</v>
      </c>
      <c r="C468" s="26" t="s">
        <v>11355</v>
      </c>
      <c r="D468" s="26" t="s">
        <v>618</v>
      </c>
      <c r="E468" s="62" t="s">
        <v>17245</v>
      </c>
      <c r="F468" s="62" t="s">
        <v>2369</v>
      </c>
      <c r="G468">
        <f>VLOOKUP(N468,Estrv!B:AS,39,FALSE)</f>
        <v>0.75</v>
      </c>
      <c r="H468">
        <f>VLOOKUP(N468,Estrv!B:AS,40,FALSE)</f>
        <v>0.85</v>
      </c>
      <c r="I468">
        <f>VLOOKUP(N468,Estrv!B:AS,41,FALSE)</f>
        <v>0.95</v>
      </c>
      <c r="J468">
        <f>VLOOKUP(N468,Estrv!B:AS,42,FALSE)</f>
        <v>1</v>
      </c>
      <c r="K468" s="67">
        <v>0.33</v>
      </c>
      <c r="N468" t="str">
        <f t="shared" si="7"/>
        <v>02CD09E198</v>
      </c>
    </row>
    <row r="469" spans="1:14">
      <c r="A469" s="26" t="s">
        <v>2283</v>
      </c>
      <c r="B469" s="26" t="s">
        <v>17640</v>
      </c>
      <c r="C469" s="26" t="s">
        <v>10008</v>
      </c>
      <c r="D469" s="26" t="s">
        <v>636</v>
      </c>
      <c r="E469" s="62" t="s">
        <v>17248</v>
      </c>
      <c r="F469" s="62" t="s">
        <v>19643</v>
      </c>
      <c r="G469">
        <f>VLOOKUP(N469,Estrv!B:AS,39,FALSE)</f>
        <v>0.75</v>
      </c>
      <c r="H469">
        <f>VLOOKUP(N469,Estrv!B:AS,40,FALSE)</f>
        <v>0.8</v>
      </c>
      <c r="I469">
        <f>VLOOKUP(N469,Estrv!B:AS,41,FALSE)</f>
        <v>0.95</v>
      </c>
      <c r="J469">
        <f>VLOOKUP(N469,Estrv!B:AS,42,FALSE)</f>
        <v>1</v>
      </c>
      <c r="K469" s="67">
        <v>0.33</v>
      </c>
      <c r="N469" t="str">
        <f t="shared" si="7"/>
        <v>02CD09F037</v>
      </c>
    </row>
    <row r="470" spans="1:14">
      <c r="A470" s="26" t="s">
        <v>2283</v>
      </c>
      <c r="B470" s="26" t="s">
        <v>17641</v>
      </c>
      <c r="C470" s="26" t="s">
        <v>10682</v>
      </c>
      <c r="D470" s="26" t="s">
        <v>636</v>
      </c>
      <c r="E470" s="62" t="s">
        <v>17248</v>
      </c>
      <c r="F470" s="62" t="s">
        <v>19644</v>
      </c>
      <c r="G470">
        <f>VLOOKUP(N470,Estrv!B:AS,39,FALSE)</f>
        <v>0.75</v>
      </c>
      <c r="H470">
        <f>VLOOKUP(N470,Estrv!B:AS,40,FALSE)</f>
        <v>0.8</v>
      </c>
      <c r="I470">
        <f>VLOOKUP(N470,Estrv!B:AS,41,FALSE)</f>
        <v>0.95</v>
      </c>
      <c r="J470">
        <f>VLOOKUP(N470,Estrv!B:AS,42,FALSE)</f>
        <v>1</v>
      </c>
      <c r="K470" s="67">
        <v>0.33</v>
      </c>
      <c r="N470" t="str">
        <f t="shared" si="7"/>
        <v>02CD09F037</v>
      </c>
    </row>
    <row r="471" spans="1:14">
      <c r="A471" s="26" t="s">
        <v>2283</v>
      </c>
      <c r="B471" s="26" t="s">
        <v>17642</v>
      </c>
      <c r="C471" s="26" t="s">
        <v>11356</v>
      </c>
      <c r="D471" s="26" t="s">
        <v>636</v>
      </c>
      <c r="E471" s="62" t="s">
        <v>17248</v>
      </c>
      <c r="F471" s="62" t="s">
        <v>2378</v>
      </c>
      <c r="G471">
        <f>VLOOKUP(N471,Estrv!B:AS,39,FALSE)</f>
        <v>0.75</v>
      </c>
      <c r="H471">
        <f>VLOOKUP(N471,Estrv!B:AS,40,FALSE)</f>
        <v>0.8</v>
      </c>
      <c r="I471">
        <f>VLOOKUP(N471,Estrv!B:AS,41,FALSE)</f>
        <v>0.95</v>
      </c>
      <c r="J471">
        <f>VLOOKUP(N471,Estrv!B:AS,42,FALSE)</f>
        <v>1</v>
      </c>
      <c r="K471" s="67">
        <v>0.34</v>
      </c>
      <c r="N471" t="str">
        <f t="shared" si="7"/>
        <v>02CD09F037</v>
      </c>
    </row>
    <row r="472" spans="1:14">
      <c r="A472" s="26" t="s">
        <v>2283</v>
      </c>
      <c r="B472" s="26" t="s">
        <v>17643</v>
      </c>
      <c r="C472" s="26" t="s">
        <v>10009</v>
      </c>
      <c r="D472" s="26" t="s">
        <v>654</v>
      </c>
      <c r="E472" s="62" t="s">
        <v>17254</v>
      </c>
      <c r="F472" s="62" t="s">
        <v>19466</v>
      </c>
      <c r="G472">
        <f>VLOOKUP(N472,Estrv!B:AS,39,FALSE)</f>
        <v>0.25</v>
      </c>
      <c r="H472">
        <f>VLOOKUP(N472,Estrv!B:AS,40,FALSE)</f>
        <v>0.5</v>
      </c>
      <c r="I472">
        <f>VLOOKUP(N472,Estrv!B:AS,41,FALSE)</f>
        <v>0.75</v>
      </c>
      <c r="J472">
        <f>VLOOKUP(N472,Estrv!B:AS,42,FALSE)</f>
        <v>1</v>
      </c>
      <c r="K472" s="67">
        <v>0.5</v>
      </c>
      <c r="N472" t="str">
        <f t="shared" si="7"/>
        <v>02CD09K023</v>
      </c>
    </row>
    <row r="473" spans="1:14">
      <c r="A473" s="26" t="s">
        <v>2283</v>
      </c>
      <c r="B473" s="26" t="s">
        <v>17644</v>
      </c>
      <c r="C473" s="26" t="s">
        <v>10683</v>
      </c>
      <c r="D473" s="26" t="s">
        <v>654</v>
      </c>
      <c r="E473" s="62" t="s">
        <v>17254</v>
      </c>
      <c r="F473" s="62" t="s">
        <v>19645</v>
      </c>
      <c r="G473">
        <f>VLOOKUP(N473,Estrv!B:AS,39,FALSE)</f>
        <v>0.25</v>
      </c>
      <c r="H473">
        <f>VLOOKUP(N473,Estrv!B:AS,40,FALSE)</f>
        <v>0.5</v>
      </c>
      <c r="I473">
        <f>VLOOKUP(N473,Estrv!B:AS,41,FALSE)</f>
        <v>0.75</v>
      </c>
      <c r="J473">
        <f>VLOOKUP(N473,Estrv!B:AS,42,FALSE)</f>
        <v>1</v>
      </c>
      <c r="K473" s="67">
        <v>0.5</v>
      </c>
      <c r="N473" t="str">
        <f t="shared" si="7"/>
        <v>02CD09K023</v>
      </c>
    </row>
    <row r="474" spans="1:14">
      <c r="A474" s="26" t="s">
        <v>2283</v>
      </c>
      <c r="B474" s="26" t="s">
        <v>17645</v>
      </c>
      <c r="C474" s="26" t="s">
        <v>10010</v>
      </c>
      <c r="D474" s="26" t="s">
        <v>673</v>
      </c>
      <c r="E474" s="62" t="s">
        <v>17258</v>
      </c>
      <c r="F474" s="62" t="s">
        <v>19478</v>
      </c>
      <c r="G474">
        <f>VLOOKUP(N474,Estrv!B:AS,39,FALSE)</f>
        <v>0.2</v>
      </c>
      <c r="H474">
        <f>VLOOKUP(N474,Estrv!B:AS,40,FALSE)</f>
        <v>0.45</v>
      </c>
      <c r="I474">
        <f>VLOOKUP(N474,Estrv!B:AS,41,FALSE)</f>
        <v>0.7</v>
      </c>
      <c r="J474">
        <f>VLOOKUP(N474,Estrv!B:AS,42,FALSE)</f>
        <v>1</v>
      </c>
      <c r="K474" s="67">
        <v>0.7</v>
      </c>
      <c r="N474" t="str">
        <f t="shared" si="7"/>
        <v>02CD09K026</v>
      </c>
    </row>
    <row r="475" spans="1:14">
      <c r="A475" s="26" t="s">
        <v>2283</v>
      </c>
      <c r="B475" s="26" t="s">
        <v>17646</v>
      </c>
      <c r="C475" s="26" t="s">
        <v>10684</v>
      </c>
      <c r="D475" s="26" t="s">
        <v>673</v>
      </c>
      <c r="E475" s="62" t="s">
        <v>17258</v>
      </c>
      <c r="F475" s="62" t="s">
        <v>19646</v>
      </c>
      <c r="G475">
        <f>VLOOKUP(N475,Estrv!B:AS,39,FALSE)</f>
        <v>0.2</v>
      </c>
      <c r="H475">
        <f>VLOOKUP(N475,Estrv!B:AS,40,FALSE)</f>
        <v>0.45</v>
      </c>
      <c r="I475">
        <f>VLOOKUP(N475,Estrv!B:AS,41,FALSE)</f>
        <v>0.7</v>
      </c>
      <c r="J475">
        <f>VLOOKUP(N475,Estrv!B:AS,42,FALSE)</f>
        <v>1</v>
      </c>
      <c r="K475" s="67">
        <v>0.3</v>
      </c>
      <c r="N475" t="str">
        <f t="shared" si="7"/>
        <v>02CD09K026</v>
      </c>
    </row>
    <row r="476" spans="1:14">
      <c r="A476" s="26" t="s">
        <v>2283</v>
      </c>
      <c r="B476" s="26" t="s">
        <v>17647</v>
      </c>
      <c r="C476" s="26" t="s">
        <v>10011</v>
      </c>
      <c r="D476" s="26" t="s">
        <v>689</v>
      </c>
      <c r="E476" s="62" t="s">
        <v>17260</v>
      </c>
      <c r="F476" s="62" t="s">
        <v>19647</v>
      </c>
      <c r="G476">
        <f>VLOOKUP(N476,Estrv!B:AS,39,FALSE)</f>
        <v>0.2</v>
      </c>
      <c r="H476">
        <f>VLOOKUP(N476,Estrv!B:AS,40,FALSE)</f>
        <v>0.45</v>
      </c>
      <c r="I476">
        <f>VLOOKUP(N476,Estrv!B:AS,41,FALSE)</f>
        <v>0.7</v>
      </c>
      <c r="J476">
        <f>VLOOKUP(N476,Estrv!B:AS,42,FALSE)</f>
        <v>1</v>
      </c>
      <c r="K476" s="67">
        <v>1</v>
      </c>
      <c r="N476" t="str">
        <f t="shared" si="7"/>
        <v>02CD09K027</v>
      </c>
    </row>
    <row r="477" spans="1:14">
      <c r="A477" s="26" t="s">
        <v>2283</v>
      </c>
      <c r="B477" s="26" t="s">
        <v>17648</v>
      </c>
      <c r="C477" s="26" t="s">
        <v>10012</v>
      </c>
      <c r="D477" s="26" t="s">
        <v>109</v>
      </c>
      <c r="E477" s="62" t="s">
        <v>17145</v>
      </c>
      <c r="F477" s="62" t="s">
        <v>19480</v>
      </c>
      <c r="G477">
        <f>VLOOKUP(N477,Estrv!B:AS,39,FALSE)</f>
        <v>0.25</v>
      </c>
      <c r="H477">
        <f>VLOOKUP(N477,Estrv!B:AS,40,FALSE)</f>
        <v>0.5</v>
      </c>
      <c r="I477">
        <f>VLOOKUP(N477,Estrv!B:AS,41,FALSE)</f>
        <v>0.75</v>
      </c>
      <c r="J477">
        <f>VLOOKUP(N477,Estrv!B:AS,42,FALSE)</f>
        <v>1</v>
      </c>
      <c r="K477" s="67">
        <v>1</v>
      </c>
      <c r="N477" t="str">
        <f t="shared" si="7"/>
        <v>02CD09M001</v>
      </c>
    </row>
    <row r="478" spans="1:14">
      <c r="A478" s="26" t="s">
        <v>2283</v>
      </c>
      <c r="B478" s="26" t="s">
        <v>17649</v>
      </c>
      <c r="C478" s="26" t="s">
        <v>10013</v>
      </c>
      <c r="D478" s="26" t="s">
        <v>126</v>
      </c>
      <c r="E478" s="62" t="s">
        <v>17148</v>
      </c>
      <c r="F478" s="62" t="s">
        <v>19613</v>
      </c>
      <c r="G478">
        <f>VLOOKUP(N478,Estrv!B:AS,39,FALSE)</f>
        <v>0.7</v>
      </c>
      <c r="H478">
        <f>VLOOKUP(N478,Estrv!B:AS,40,FALSE)</f>
        <v>0.8</v>
      </c>
      <c r="I478">
        <f>VLOOKUP(N478,Estrv!B:AS,41,FALSE)</f>
        <v>0.9</v>
      </c>
      <c r="J478">
        <f>VLOOKUP(N478,Estrv!B:AS,42,FALSE)</f>
        <v>1</v>
      </c>
      <c r="K478" s="67">
        <v>1</v>
      </c>
      <c r="N478" t="str">
        <f t="shared" si="7"/>
        <v>02CD09M002</v>
      </c>
    </row>
    <row r="479" spans="1:14">
      <c r="A479" s="26" t="s">
        <v>2283</v>
      </c>
      <c r="B479" s="26" t="s">
        <v>17650</v>
      </c>
      <c r="C479" s="26" t="s">
        <v>10014</v>
      </c>
      <c r="D479" s="26" t="s">
        <v>141</v>
      </c>
      <c r="E479" s="62" t="s">
        <v>17150</v>
      </c>
      <c r="F479" s="62" t="s">
        <v>19648</v>
      </c>
      <c r="G479">
        <f>VLOOKUP(N479,Estrv!B:AS,39,FALSE)</f>
        <v>0.25</v>
      </c>
      <c r="H479">
        <f>VLOOKUP(N479,Estrv!B:AS,40,FALSE)</f>
        <v>0.5</v>
      </c>
      <c r="I479">
        <f>VLOOKUP(N479,Estrv!B:AS,41,FALSE)</f>
        <v>0.75</v>
      </c>
      <c r="J479">
        <f>VLOOKUP(N479,Estrv!B:AS,42,FALSE)</f>
        <v>1</v>
      </c>
      <c r="K479" s="67">
        <v>0.34</v>
      </c>
      <c r="N479" t="str">
        <f t="shared" si="7"/>
        <v>02CD09N001</v>
      </c>
    </row>
    <row r="480" spans="1:14">
      <c r="A480" s="26" t="s">
        <v>2283</v>
      </c>
      <c r="B480" s="26" t="s">
        <v>17651</v>
      </c>
      <c r="C480" s="26" t="s">
        <v>10688</v>
      </c>
      <c r="D480" s="26" t="s">
        <v>141</v>
      </c>
      <c r="E480" s="62" t="s">
        <v>17150</v>
      </c>
      <c r="F480" s="62" t="s">
        <v>19649</v>
      </c>
      <c r="G480">
        <f>VLOOKUP(N480,Estrv!B:AS,39,FALSE)</f>
        <v>0.25</v>
      </c>
      <c r="H480">
        <f>VLOOKUP(N480,Estrv!B:AS,40,FALSE)</f>
        <v>0.5</v>
      </c>
      <c r="I480">
        <f>VLOOKUP(N480,Estrv!B:AS,41,FALSE)</f>
        <v>0.75</v>
      </c>
      <c r="J480">
        <f>VLOOKUP(N480,Estrv!B:AS,42,FALSE)</f>
        <v>1</v>
      </c>
      <c r="K480" s="67">
        <v>0.33</v>
      </c>
      <c r="N480" t="str">
        <f t="shared" si="7"/>
        <v>02CD09N001</v>
      </c>
    </row>
    <row r="481" spans="1:14">
      <c r="A481" s="26" t="s">
        <v>2283</v>
      </c>
      <c r="B481" s="26" t="s">
        <v>17652</v>
      </c>
      <c r="C481" s="26" t="s">
        <v>11362</v>
      </c>
      <c r="D481" s="26" t="s">
        <v>141</v>
      </c>
      <c r="E481" s="62" t="s">
        <v>17150</v>
      </c>
      <c r="F481" s="62" t="s">
        <v>19650</v>
      </c>
      <c r="G481">
        <f>VLOOKUP(N481,Estrv!B:AS,39,FALSE)</f>
        <v>0.25</v>
      </c>
      <c r="H481">
        <f>VLOOKUP(N481,Estrv!B:AS,40,FALSE)</f>
        <v>0.5</v>
      </c>
      <c r="I481">
        <f>VLOOKUP(N481,Estrv!B:AS,41,FALSE)</f>
        <v>0.75</v>
      </c>
      <c r="J481">
        <f>VLOOKUP(N481,Estrv!B:AS,42,FALSE)</f>
        <v>1</v>
      </c>
      <c r="K481" s="67">
        <v>0.33</v>
      </c>
      <c r="N481" t="str">
        <f t="shared" si="7"/>
        <v>02CD09N001</v>
      </c>
    </row>
    <row r="482" spans="1:14">
      <c r="A482" s="26" t="s">
        <v>2283</v>
      </c>
      <c r="B482" s="26" t="s">
        <v>17653</v>
      </c>
      <c r="C482" s="26" t="s">
        <v>10015</v>
      </c>
      <c r="D482" s="26" t="s">
        <v>737</v>
      </c>
      <c r="E482" s="62" t="s">
        <v>17268</v>
      </c>
      <c r="F482" s="62" t="s">
        <v>19651</v>
      </c>
      <c r="G482">
        <f>VLOOKUP(N482,Estrv!B:AS,39,FALSE)</f>
        <v>0</v>
      </c>
      <c r="H482">
        <f>VLOOKUP(N482,Estrv!B:AS,40,FALSE)</f>
        <v>0.5</v>
      </c>
      <c r="I482">
        <f>VLOOKUP(N482,Estrv!B:AS,41,FALSE)</f>
        <v>0.75</v>
      </c>
      <c r="J482">
        <f>VLOOKUP(N482,Estrv!B:AS,42,FALSE)</f>
        <v>1</v>
      </c>
      <c r="K482" s="67">
        <v>1</v>
      </c>
      <c r="N482" t="str">
        <f t="shared" si="7"/>
        <v>02CD09R002</v>
      </c>
    </row>
    <row r="483" spans="1:14">
      <c r="A483" s="26" t="s">
        <v>2283</v>
      </c>
      <c r="B483" s="26" t="s">
        <v>17654</v>
      </c>
      <c r="C483" s="26" t="s">
        <v>10016</v>
      </c>
      <c r="D483" s="26" t="s">
        <v>753</v>
      </c>
      <c r="E483" s="62" t="s">
        <v>17270</v>
      </c>
      <c r="F483" s="62" t="s">
        <v>19652</v>
      </c>
      <c r="G483">
        <f>VLOOKUP(N483,Estrv!B:AS,39,FALSE)</f>
        <v>0.15</v>
      </c>
      <c r="H483">
        <f>VLOOKUP(N483,Estrv!B:AS,40,FALSE)</f>
        <v>0.5</v>
      </c>
      <c r="I483">
        <f>VLOOKUP(N483,Estrv!B:AS,41,FALSE)</f>
        <v>0.75</v>
      </c>
      <c r="J483">
        <f>VLOOKUP(N483,Estrv!B:AS,42,FALSE)</f>
        <v>1</v>
      </c>
      <c r="K483" s="67">
        <v>0.34</v>
      </c>
      <c r="N483" t="str">
        <f t="shared" si="7"/>
        <v>02CD09S229</v>
      </c>
    </row>
    <row r="484" spans="1:14">
      <c r="A484" s="26" t="s">
        <v>2283</v>
      </c>
      <c r="B484" s="26" t="s">
        <v>17655</v>
      </c>
      <c r="C484" s="26" t="s">
        <v>10690</v>
      </c>
      <c r="D484" s="26" t="s">
        <v>753</v>
      </c>
      <c r="E484" s="62" t="s">
        <v>17270</v>
      </c>
      <c r="F484" s="62" t="s">
        <v>2441</v>
      </c>
      <c r="G484">
        <f>VLOOKUP(N484,Estrv!B:AS,39,FALSE)</f>
        <v>0.15</v>
      </c>
      <c r="H484">
        <f>VLOOKUP(N484,Estrv!B:AS,40,FALSE)</f>
        <v>0.5</v>
      </c>
      <c r="I484">
        <f>VLOOKUP(N484,Estrv!B:AS,41,FALSE)</f>
        <v>0.75</v>
      </c>
      <c r="J484">
        <f>VLOOKUP(N484,Estrv!B:AS,42,FALSE)</f>
        <v>1</v>
      </c>
      <c r="K484" s="67">
        <v>0.33</v>
      </c>
      <c r="N484" t="str">
        <f t="shared" si="7"/>
        <v>02CD09S229</v>
      </c>
    </row>
    <row r="485" spans="1:14">
      <c r="A485" s="26" t="s">
        <v>2283</v>
      </c>
      <c r="B485" s="26" t="s">
        <v>17656</v>
      </c>
      <c r="C485" s="26" t="s">
        <v>11364</v>
      </c>
      <c r="D485" s="26" t="s">
        <v>753</v>
      </c>
      <c r="E485" s="62" t="s">
        <v>17270</v>
      </c>
      <c r="F485" s="62" t="s">
        <v>2442</v>
      </c>
      <c r="G485">
        <f>VLOOKUP(N485,Estrv!B:AS,39,FALSE)</f>
        <v>0.15</v>
      </c>
      <c r="H485">
        <f>VLOOKUP(N485,Estrv!B:AS,40,FALSE)</f>
        <v>0.5</v>
      </c>
      <c r="I485">
        <f>VLOOKUP(N485,Estrv!B:AS,41,FALSE)</f>
        <v>0.75</v>
      </c>
      <c r="J485">
        <f>VLOOKUP(N485,Estrv!B:AS,42,FALSE)</f>
        <v>1</v>
      </c>
      <c r="K485" s="67">
        <v>0.33</v>
      </c>
      <c r="N485" t="str">
        <f t="shared" si="7"/>
        <v>02CD09S229</v>
      </c>
    </row>
    <row r="486" spans="1:14">
      <c r="A486" s="26" t="s">
        <v>2283</v>
      </c>
      <c r="B486" s="26" t="s">
        <v>17657</v>
      </c>
      <c r="C486" s="26" t="s">
        <v>10017</v>
      </c>
      <c r="D486" s="26" t="s">
        <v>772</v>
      </c>
      <c r="E486" s="62" t="s">
        <v>17274</v>
      </c>
      <c r="F486" s="62" t="s">
        <v>19653</v>
      </c>
      <c r="G486">
        <f>VLOOKUP(N486,Estrv!B:AS,39,FALSE)</f>
        <v>0.75</v>
      </c>
      <c r="H486">
        <f>VLOOKUP(N486,Estrv!B:AS,40,FALSE)</f>
        <v>0.85</v>
      </c>
      <c r="I486">
        <f>VLOOKUP(N486,Estrv!B:AS,41,FALSE)</f>
        <v>0.95</v>
      </c>
      <c r="J486">
        <f>VLOOKUP(N486,Estrv!B:AS,42,FALSE)</f>
        <v>1</v>
      </c>
      <c r="K486" s="67">
        <v>0.34</v>
      </c>
      <c r="N486" t="str">
        <f t="shared" si="7"/>
        <v>02CD09S230</v>
      </c>
    </row>
    <row r="487" spans="1:14">
      <c r="A487" s="26" t="s">
        <v>2283</v>
      </c>
      <c r="B487" s="26" t="s">
        <v>17658</v>
      </c>
      <c r="C487" s="26" t="s">
        <v>10691</v>
      </c>
      <c r="D487" s="26" t="s">
        <v>772</v>
      </c>
      <c r="E487" s="62" t="s">
        <v>17274</v>
      </c>
      <c r="F487" s="62" t="s">
        <v>2452</v>
      </c>
      <c r="G487">
        <f>VLOOKUP(N487,Estrv!B:AS,39,FALSE)</f>
        <v>0.75</v>
      </c>
      <c r="H487">
        <f>VLOOKUP(N487,Estrv!B:AS,40,FALSE)</f>
        <v>0.85</v>
      </c>
      <c r="I487">
        <f>VLOOKUP(N487,Estrv!B:AS,41,FALSE)</f>
        <v>0.95</v>
      </c>
      <c r="J487">
        <f>VLOOKUP(N487,Estrv!B:AS,42,FALSE)</f>
        <v>1</v>
      </c>
      <c r="K487" s="67">
        <v>0.33</v>
      </c>
      <c r="N487" t="str">
        <f t="shared" si="7"/>
        <v>02CD09S230</v>
      </c>
    </row>
    <row r="488" spans="1:14">
      <c r="A488" s="26" t="s">
        <v>2283</v>
      </c>
      <c r="B488" s="26" t="s">
        <v>17659</v>
      </c>
      <c r="C488" s="26" t="s">
        <v>11365</v>
      </c>
      <c r="D488" s="26" t="s">
        <v>772</v>
      </c>
      <c r="E488" s="62" t="s">
        <v>17274</v>
      </c>
      <c r="F488" s="62" t="s">
        <v>19654</v>
      </c>
      <c r="G488">
        <f>VLOOKUP(N488,Estrv!B:AS,39,FALSE)</f>
        <v>0.75</v>
      </c>
      <c r="H488">
        <f>VLOOKUP(N488,Estrv!B:AS,40,FALSE)</f>
        <v>0.85</v>
      </c>
      <c r="I488">
        <f>VLOOKUP(N488,Estrv!B:AS,41,FALSE)</f>
        <v>0.95</v>
      </c>
      <c r="J488">
        <f>VLOOKUP(N488,Estrv!B:AS,42,FALSE)</f>
        <v>1</v>
      </c>
      <c r="K488" s="67">
        <v>0.33</v>
      </c>
      <c r="N488" t="str">
        <f t="shared" si="7"/>
        <v>02CD09S230</v>
      </c>
    </row>
    <row r="489" spans="1:14">
      <c r="A489" s="26" t="s">
        <v>2283</v>
      </c>
      <c r="B489" s="26" t="s">
        <v>17660</v>
      </c>
      <c r="C489" s="26" t="s">
        <v>10018</v>
      </c>
      <c r="D489" s="26" t="s">
        <v>789</v>
      </c>
      <c r="E489" s="62" t="s">
        <v>17278</v>
      </c>
      <c r="F489" s="62" t="s">
        <v>19655</v>
      </c>
      <c r="G489">
        <f>VLOOKUP(N489,Estrv!B:AS,39,FALSE)</f>
        <v>0.85</v>
      </c>
      <c r="H489">
        <f>VLOOKUP(N489,Estrv!B:AS,40,FALSE)</f>
        <v>0.9</v>
      </c>
      <c r="I489">
        <f>VLOOKUP(N489,Estrv!B:AS,41,FALSE)</f>
        <v>0.95</v>
      </c>
      <c r="J489">
        <f>VLOOKUP(N489,Estrv!B:AS,42,FALSE)</f>
        <v>1</v>
      </c>
      <c r="K489" s="67">
        <v>1</v>
      </c>
      <c r="N489" t="str">
        <f t="shared" si="7"/>
        <v>02CD09U048</v>
      </c>
    </row>
    <row r="490" spans="1:14">
      <c r="A490" s="63" t="s">
        <v>2465</v>
      </c>
      <c r="B490" s="63" t="s">
        <v>17661</v>
      </c>
      <c r="C490" s="63" t="s">
        <v>10019</v>
      </c>
      <c r="D490" s="63" t="s">
        <v>465</v>
      </c>
      <c r="E490" s="63" t="s">
        <v>17201</v>
      </c>
      <c r="F490" s="63" t="s">
        <v>19656</v>
      </c>
      <c r="G490">
        <f>VLOOKUP(N490,Estrv!B:AS,39,FALSE)</f>
        <v>0.25</v>
      </c>
      <c r="H490">
        <f>VLOOKUP(N490,Estrv!B:AS,40,FALSE)</f>
        <v>0.5</v>
      </c>
      <c r="I490">
        <f>VLOOKUP(N490,Estrv!B:AS,41,FALSE)</f>
        <v>0.75</v>
      </c>
      <c r="J490">
        <f>VLOOKUP(N490,Estrv!B:AS,42,FALSE)</f>
        <v>1</v>
      </c>
      <c r="K490" s="27">
        <v>0.15</v>
      </c>
      <c r="N490" t="str">
        <f t="shared" si="7"/>
        <v>02CD10E185</v>
      </c>
    </row>
    <row r="491" spans="1:14">
      <c r="A491" s="63" t="s">
        <v>2465</v>
      </c>
      <c r="B491" s="63" t="s">
        <v>17662</v>
      </c>
      <c r="C491" s="63" t="s">
        <v>10693</v>
      </c>
      <c r="D491" s="63" t="s">
        <v>465</v>
      </c>
      <c r="E491" s="63" t="s">
        <v>17201</v>
      </c>
      <c r="F491" s="63" t="s">
        <v>19657</v>
      </c>
      <c r="G491">
        <f>VLOOKUP(N491,Estrv!B:AS,39,FALSE)</f>
        <v>0.25</v>
      </c>
      <c r="H491">
        <f>VLOOKUP(N491,Estrv!B:AS,40,FALSE)</f>
        <v>0.5</v>
      </c>
      <c r="I491">
        <f>VLOOKUP(N491,Estrv!B:AS,41,FALSE)</f>
        <v>0.75</v>
      </c>
      <c r="J491">
        <f>VLOOKUP(N491,Estrv!B:AS,42,FALSE)</f>
        <v>1</v>
      </c>
      <c r="K491" s="27">
        <v>0.25</v>
      </c>
      <c r="N491" t="str">
        <f t="shared" si="7"/>
        <v>02CD10E185</v>
      </c>
    </row>
    <row r="492" spans="1:14">
      <c r="A492" s="63" t="s">
        <v>2465</v>
      </c>
      <c r="B492" s="63" t="s">
        <v>17663</v>
      </c>
      <c r="C492" s="63" t="s">
        <v>11367</v>
      </c>
      <c r="D492" s="63" t="s">
        <v>465</v>
      </c>
      <c r="E492" s="63" t="s">
        <v>17201</v>
      </c>
      <c r="F492" s="63" t="s">
        <v>19658</v>
      </c>
      <c r="G492">
        <f>VLOOKUP(N492,Estrv!B:AS,39,FALSE)</f>
        <v>0.25</v>
      </c>
      <c r="H492">
        <f>VLOOKUP(N492,Estrv!B:AS,40,FALSE)</f>
        <v>0.5</v>
      </c>
      <c r="I492">
        <f>VLOOKUP(N492,Estrv!B:AS,41,FALSE)</f>
        <v>0.75</v>
      </c>
      <c r="J492">
        <f>VLOOKUP(N492,Estrv!B:AS,42,FALSE)</f>
        <v>1</v>
      </c>
      <c r="K492" s="27">
        <v>0.25</v>
      </c>
      <c r="N492" t="str">
        <f t="shared" si="7"/>
        <v>02CD10E185</v>
      </c>
    </row>
    <row r="493" spans="1:14">
      <c r="A493" s="63" t="s">
        <v>2465</v>
      </c>
      <c r="B493" s="63" t="s">
        <v>17664</v>
      </c>
      <c r="C493" s="63" t="s">
        <v>12041</v>
      </c>
      <c r="D493" s="63" t="s">
        <v>465</v>
      </c>
      <c r="E493" s="63" t="s">
        <v>17201</v>
      </c>
      <c r="F493" s="63" t="s">
        <v>19659</v>
      </c>
      <c r="G493">
        <f>VLOOKUP(N493,Estrv!B:AS,39,FALSE)</f>
        <v>0.25</v>
      </c>
      <c r="H493">
        <f>VLOOKUP(N493,Estrv!B:AS,40,FALSE)</f>
        <v>0.5</v>
      </c>
      <c r="I493">
        <f>VLOOKUP(N493,Estrv!B:AS,41,FALSE)</f>
        <v>0.75</v>
      </c>
      <c r="J493">
        <f>VLOOKUP(N493,Estrv!B:AS,42,FALSE)</f>
        <v>1</v>
      </c>
      <c r="K493" s="27">
        <v>0.25</v>
      </c>
      <c r="N493" t="str">
        <f t="shared" si="7"/>
        <v>02CD10E185</v>
      </c>
    </row>
    <row r="494" spans="1:14">
      <c r="A494" s="63" t="s">
        <v>2465</v>
      </c>
      <c r="B494" s="63" t="s">
        <v>17665</v>
      </c>
      <c r="C494" s="63" t="s">
        <v>12715</v>
      </c>
      <c r="D494" s="63" t="s">
        <v>465</v>
      </c>
      <c r="E494" s="63" t="s">
        <v>17201</v>
      </c>
      <c r="F494" s="63" t="s">
        <v>19660</v>
      </c>
      <c r="G494">
        <f>VLOOKUP(N494,Estrv!B:AS,39,FALSE)</f>
        <v>0.25</v>
      </c>
      <c r="H494">
        <f>VLOOKUP(N494,Estrv!B:AS,40,FALSE)</f>
        <v>0.5</v>
      </c>
      <c r="I494">
        <f>VLOOKUP(N494,Estrv!B:AS,41,FALSE)</f>
        <v>0.75</v>
      </c>
      <c r="J494">
        <f>VLOOKUP(N494,Estrv!B:AS,42,FALSE)</f>
        <v>1</v>
      </c>
      <c r="K494" s="27">
        <v>0.1</v>
      </c>
      <c r="N494" t="str">
        <f t="shared" si="7"/>
        <v>02CD10E185</v>
      </c>
    </row>
    <row r="495" spans="1:14">
      <c r="A495" s="63" t="s">
        <v>2465</v>
      </c>
      <c r="B495" s="63" t="s">
        <v>17666</v>
      </c>
      <c r="C495" s="63" t="s">
        <v>10020</v>
      </c>
      <c r="D495" s="63" t="s">
        <v>494</v>
      </c>
      <c r="E495" s="63" t="s">
        <v>17210</v>
      </c>
      <c r="F495" s="63" t="s">
        <v>19661</v>
      </c>
      <c r="G495">
        <f>VLOOKUP(N495,Estrv!B:AS,39,FALSE)</f>
        <v>0.15</v>
      </c>
      <c r="H495">
        <f>VLOOKUP(N495,Estrv!B:AS,40,FALSE)</f>
        <v>0.25</v>
      </c>
      <c r="I495">
        <f>VLOOKUP(N495,Estrv!B:AS,41,FALSE)</f>
        <v>0.35</v>
      </c>
      <c r="J495">
        <f>VLOOKUP(N495,Estrv!B:AS,42,FALSE)</f>
        <v>1</v>
      </c>
      <c r="K495" s="27">
        <v>0.5</v>
      </c>
      <c r="N495" t="str">
        <f t="shared" si="7"/>
        <v>02CD10E186</v>
      </c>
    </row>
    <row r="496" spans="1:14">
      <c r="A496" s="63" t="s">
        <v>2465</v>
      </c>
      <c r="B496" s="63" t="s">
        <v>17667</v>
      </c>
      <c r="C496" s="63" t="s">
        <v>10694</v>
      </c>
      <c r="D496" s="63" t="s">
        <v>494</v>
      </c>
      <c r="E496" s="63" t="s">
        <v>17210</v>
      </c>
      <c r="F496" s="63" t="s">
        <v>19662</v>
      </c>
      <c r="G496">
        <f>VLOOKUP(N496,Estrv!B:AS,39,FALSE)</f>
        <v>0.15</v>
      </c>
      <c r="H496">
        <f>VLOOKUP(N496,Estrv!B:AS,40,FALSE)</f>
        <v>0.25</v>
      </c>
      <c r="I496">
        <f>VLOOKUP(N496,Estrv!B:AS,41,FALSE)</f>
        <v>0.35</v>
      </c>
      <c r="J496">
        <f>VLOOKUP(N496,Estrv!B:AS,42,FALSE)</f>
        <v>1</v>
      </c>
      <c r="K496" s="27">
        <v>0.5</v>
      </c>
      <c r="N496" t="str">
        <f t="shared" si="7"/>
        <v>02CD10E186</v>
      </c>
    </row>
    <row r="497" spans="1:14">
      <c r="A497" s="63" t="s">
        <v>2465</v>
      </c>
      <c r="B497" s="63" t="s">
        <v>17668</v>
      </c>
      <c r="C497" s="63" t="s">
        <v>10021</v>
      </c>
      <c r="D497" s="63" t="s">
        <v>515</v>
      </c>
      <c r="E497" s="63" t="s">
        <v>17217</v>
      </c>
      <c r="F497" s="63" t="s">
        <v>19663</v>
      </c>
      <c r="G497">
        <f>VLOOKUP(N497,Estrv!B:AS,39,FALSE)</f>
        <v>0.25</v>
      </c>
      <c r="H497">
        <f>VLOOKUP(N497,Estrv!B:AS,40,FALSE)</f>
        <v>0.5</v>
      </c>
      <c r="I497">
        <f>VLOOKUP(N497,Estrv!B:AS,41,FALSE)</f>
        <v>0.75</v>
      </c>
      <c r="J497">
        <f>VLOOKUP(N497,Estrv!B:AS,42,FALSE)</f>
        <v>1</v>
      </c>
      <c r="K497" s="27">
        <v>0.15</v>
      </c>
      <c r="N497" t="str">
        <f t="shared" si="7"/>
        <v>02CD10E187</v>
      </c>
    </row>
    <row r="498" spans="1:14">
      <c r="A498" s="63" t="s">
        <v>2465</v>
      </c>
      <c r="B498" s="63" t="s">
        <v>17669</v>
      </c>
      <c r="C498" s="63" t="s">
        <v>10695</v>
      </c>
      <c r="D498" s="63" t="s">
        <v>515</v>
      </c>
      <c r="E498" s="63" t="s">
        <v>17217</v>
      </c>
      <c r="F498" s="63" t="s">
        <v>19664</v>
      </c>
      <c r="G498">
        <f>VLOOKUP(N498,Estrv!B:AS,39,FALSE)</f>
        <v>0.25</v>
      </c>
      <c r="H498">
        <f>VLOOKUP(N498,Estrv!B:AS,40,FALSE)</f>
        <v>0.5</v>
      </c>
      <c r="I498">
        <f>VLOOKUP(N498,Estrv!B:AS,41,FALSE)</f>
        <v>0.75</v>
      </c>
      <c r="J498">
        <f>VLOOKUP(N498,Estrv!B:AS,42,FALSE)</f>
        <v>1</v>
      </c>
      <c r="K498" s="27">
        <v>0.15</v>
      </c>
      <c r="N498" t="str">
        <f t="shared" si="7"/>
        <v>02CD10E187</v>
      </c>
    </row>
    <row r="499" spans="1:14">
      <c r="A499" s="63" t="s">
        <v>2465</v>
      </c>
      <c r="B499" s="63" t="s">
        <v>17670</v>
      </c>
      <c r="C499" s="63" t="s">
        <v>11369</v>
      </c>
      <c r="D499" s="63" t="s">
        <v>515</v>
      </c>
      <c r="E499" s="63" t="s">
        <v>17217</v>
      </c>
      <c r="F499" s="63" t="s">
        <v>19665</v>
      </c>
      <c r="G499">
        <f>VLOOKUP(N499,Estrv!B:AS,39,FALSE)</f>
        <v>0.25</v>
      </c>
      <c r="H499">
        <f>VLOOKUP(N499,Estrv!B:AS,40,FALSE)</f>
        <v>0.5</v>
      </c>
      <c r="I499">
        <f>VLOOKUP(N499,Estrv!B:AS,41,FALSE)</f>
        <v>0.75</v>
      </c>
      <c r="J499">
        <f>VLOOKUP(N499,Estrv!B:AS,42,FALSE)</f>
        <v>1</v>
      </c>
      <c r="K499" s="27">
        <v>0.1</v>
      </c>
      <c r="N499" t="str">
        <f t="shared" si="7"/>
        <v>02CD10E187</v>
      </c>
    </row>
    <row r="500" spans="1:14">
      <c r="A500" s="63" t="s">
        <v>2465</v>
      </c>
      <c r="B500" s="63" t="s">
        <v>17671</v>
      </c>
      <c r="C500" s="63" t="s">
        <v>12043</v>
      </c>
      <c r="D500" s="63" t="s">
        <v>515</v>
      </c>
      <c r="E500" s="63" t="s">
        <v>17217</v>
      </c>
      <c r="F500" s="63" t="s">
        <v>19666</v>
      </c>
      <c r="G500">
        <f>VLOOKUP(N500,Estrv!B:AS,39,FALSE)</f>
        <v>0.25</v>
      </c>
      <c r="H500">
        <f>VLOOKUP(N500,Estrv!B:AS,40,FALSE)</f>
        <v>0.5</v>
      </c>
      <c r="I500">
        <f>VLOOKUP(N500,Estrv!B:AS,41,FALSE)</f>
        <v>0.75</v>
      </c>
      <c r="J500">
        <f>VLOOKUP(N500,Estrv!B:AS,42,FALSE)</f>
        <v>1</v>
      </c>
      <c r="K500" s="27">
        <v>0.4</v>
      </c>
      <c r="N500" t="str">
        <f t="shared" si="7"/>
        <v>02CD10E187</v>
      </c>
    </row>
    <row r="501" spans="1:14">
      <c r="A501" s="63" t="s">
        <v>2465</v>
      </c>
      <c r="B501" s="63" t="s">
        <v>17672</v>
      </c>
      <c r="C501" s="63" t="s">
        <v>12717</v>
      </c>
      <c r="D501" s="63" t="s">
        <v>515</v>
      </c>
      <c r="E501" s="63" t="s">
        <v>17217</v>
      </c>
      <c r="F501" s="63" t="s">
        <v>19667</v>
      </c>
      <c r="G501">
        <f>VLOOKUP(N501,Estrv!B:AS,39,FALSE)</f>
        <v>0.25</v>
      </c>
      <c r="H501">
        <f>VLOOKUP(N501,Estrv!B:AS,40,FALSE)</f>
        <v>0.5</v>
      </c>
      <c r="I501">
        <f>VLOOKUP(N501,Estrv!B:AS,41,FALSE)</f>
        <v>0.75</v>
      </c>
      <c r="J501">
        <f>VLOOKUP(N501,Estrv!B:AS,42,FALSE)</f>
        <v>1</v>
      </c>
      <c r="K501" s="27">
        <v>0.1</v>
      </c>
      <c r="N501" t="str">
        <f t="shared" si="7"/>
        <v>02CD10E187</v>
      </c>
    </row>
    <row r="502" spans="1:14">
      <c r="A502" s="63" t="s">
        <v>2465</v>
      </c>
      <c r="B502" s="63" t="s">
        <v>17673</v>
      </c>
      <c r="C502" s="63" t="s">
        <v>13391</v>
      </c>
      <c r="D502" s="63" t="s">
        <v>515</v>
      </c>
      <c r="E502" s="63" t="s">
        <v>17217</v>
      </c>
      <c r="F502" s="63" t="s">
        <v>19668</v>
      </c>
      <c r="G502">
        <f>VLOOKUP(N502,Estrv!B:AS,39,FALSE)</f>
        <v>0.25</v>
      </c>
      <c r="H502">
        <f>VLOOKUP(N502,Estrv!B:AS,40,FALSE)</f>
        <v>0.5</v>
      </c>
      <c r="I502">
        <f>VLOOKUP(N502,Estrv!B:AS,41,FALSE)</f>
        <v>0.75</v>
      </c>
      <c r="J502">
        <f>VLOOKUP(N502,Estrv!B:AS,42,FALSE)</f>
        <v>1</v>
      </c>
      <c r="K502" s="27">
        <v>0.1</v>
      </c>
      <c r="N502" t="str">
        <f t="shared" si="7"/>
        <v>02CD10E187</v>
      </c>
    </row>
    <row r="503" spans="1:14">
      <c r="A503" s="63" t="s">
        <v>2465</v>
      </c>
      <c r="B503" s="63" t="s">
        <v>17674</v>
      </c>
      <c r="C503" s="63" t="s">
        <v>10022</v>
      </c>
      <c r="D503" s="63" t="s">
        <v>547</v>
      </c>
      <c r="E503" s="63" t="s">
        <v>17226</v>
      </c>
      <c r="F503" s="63" t="s">
        <v>19669</v>
      </c>
      <c r="G503">
        <f>VLOOKUP(N503,Estrv!B:AS,39,FALSE)</f>
        <v>0.2</v>
      </c>
      <c r="H503">
        <f>VLOOKUP(N503,Estrv!B:AS,40,FALSE)</f>
        <v>0.4</v>
      </c>
      <c r="I503">
        <f>VLOOKUP(N503,Estrv!B:AS,41,FALSE)</f>
        <v>0.6</v>
      </c>
      <c r="J503">
        <f>VLOOKUP(N503,Estrv!B:AS,42,FALSE)</f>
        <v>1</v>
      </c>
      <c r="K503" s="27">
        <v>0.1</v>
      </c>
      <c r="N503" t="str">
        <f t="shared" si="7"/>
        <v>02CD10E188</v>
      </c>
    </row>
    <row r="504" spans="1:14">
      <c r="A504" s="63" t="s">
        <v>2465</v>
      </c>
      <c r="B504" s="63" t="s">
        <v>17675</v>
      </c>
      <c r="C504" s="63" t="s">
        <v>10696</v>
      </c>
      <c r="D504" s="63" t="s">
        <v>547</v>
      </c>
      <c r="E504" s="63" t="s">
        <v>17226</v>
      </c>
      <c r="F504" s="63" t="s">
        <v>19670</v>
      </c>
      <c r="G504">
        <f>VLOOKUP(N504,Estrv!B:AS,39,FALSE)</f>
        <v>0.2</v>
      </c>
      <c r="H504">
        <f>VLOOKUP(N504,Estrv!B:AS,40,FALSE)</f>
        <v>0.4</v>
      </c>
      <c r="I504">
        <f>VLOOKUP(N504,Estrv!B:AS,41,FALSE)</f>
        <v>0.6</v>
      </c>
      <c r="J504">
        <f>VLOOKUP(N504,Estrv!B:AS,42,FALSE)</f>
        <v>1</v>
      </c>
      <c r="K504" s="27">
        <v>0.1</v>
      </c>
      <c r="N504" t="str">
        <f t="shared" si="7"/>
        <v>02CD10E188</v>
      </c>
    </row>
    <row r="505" spans="1:14">
      <c r="A505" s="63" t="s">
        <v>2465</v>
      </c>
      <c r="B505" s="63" t="s">
        <v>17676</v>
      </c>
      <c r="C505" s="63" t="s">
        <v>11370</v>
      </c>
      <c r="D505" s="63" t="s">
        <v>547</v>
      </c>
      <c r="E505" s="63" t="s">
        <v>17226</v>
      </c>
      <c r="F505" s="63" t="s">
        <v>19671</v>
      </c>
      <c r="G505">
        <f>VLOOKUP(N505,Estrv!B:AS,39,FALSE)</f>
        <v>0.2</v>
      </c>
      <c r="H505">
        <f>VLOOKUP(N505,Estrv!B:AS,40,FALSE)</f>
        <v>0.4</v>
      </c>
      <c r="I505">
        <f>VLOOKUP(N505,Estrv!B:AS,41,FALSE)</f>
        <v>0.6</v>
      </c>
      <c r="J505">
        <f>VLOOKUP(N505,Estrv!B:AS,42,FALSE)</f>
        <v>1</v>
      </c>
      <c r="K505" s="27">
        <v>0.1</v>
      </c>
      <c r="N505" t="str">
        <f t="shared" si="7"/>
        <v>02CD10E188</v>
      </c>
    </row>
    <row r="506" spans="1:14">
      <c r="A506" s="63" t="s">
        <v>2465</v>
      </c>
      <c r="B506" s="63" t="s">
        <v>17677</v>
      </c>
      <c r="C506" s="63" t="s">
        <v>12044</v>
      </c>
      <c r="D506" s="63" t="s">
        <v>547</v>
      </c>
      <c r="E506" s="63" t="s">
        <v>17226</v>
      </c>
      <c r="F506" s="63" t="s">
        <v>19672</v>
      </c>
      <c r="G506">
        <f>VLOOKUP(N506,Estrv!B:AS,39,FALSE)</f>
        <v>0.2</v>
      </c>
      <c r="H506">
        <f>VLOOKUP(N506,Estrv!B:AS,40,FALSE)</f>
        <v>0.4</v>
      </c>
      <c r="I506">
        <f>VLOOKUP(N506,Estrv!B:AS,41,FALSE)</f>
        <v>0.6</v>
      </c>
      <c r="J506">
        <f>VLOOKUP(N506,Estrv!B:AS,42,FALSE)</f>
        <v>1</v>
      </c>
      <c r="K506" s="27">
        <v>0.1</v>
      </c>
      <c r="N506" t="str">
        <f t="shared" si="7"/>
        <v>02CD10E188</v>
      </c>
    </row>
    <row r="507" spans="1:14">
      <c r="A507" s="63" t="s">
        <v>2465</v>
      </c>
      <c r="B507" s="63" t="s">
        <v>17678</v>
      </c>
      <c r="C507" s="63" t="s">
        <v>12718</v>
      </c>
      <c r="D507" s="63" t="s">
        <v>547</v>
      </c>
      <c r="E507" s="63" t="s">
        <v>17226</v>
      </c>
      <c r="F507" s="63" t="s">
        <v>2532</v>
      </c>
      <c r="G507">
        <f>VLOOKUP(N507,Estrv!B:AS,39,FALSE)</f>
        <v>0.2</v>
      </c>
      <c r="H507">
        <f>VLOOKUP(N507,Estrv!B:AS,40,FALSE)</f>
        <v>0.4</v>
      </c>
      <c r="I507">
        <f>VLOOKUP(N507,Estrv!B:AS,41,FALSE)</f>
        <v>0.6</v>
      </c>
      <c r="J507">
        <f>VLOOKUP(N507,Estrv!B:AS,42,FALSE)</f>
        <v>1</v>
      </c>
      <c r="K507" s="27">
        <v>0.1</v>
      </c>
      <c r="N507" t="str">
        <f t="shared" si="7"/>
        <v>02CD10E188</v>
      </c>
    </row>
    <row r="508" spans="1:14">
      <c r="A508" s="63" t="s">
        <v>2465</v>
      </c>
      <c r="B508" s="63" t="s">
        <v>17679</v>
      </c>
      <c r="C508" s="63" t="s">
        <v>13392</v>
      </c>
      <c r="D508" s="63" t="s">
        <v>547</v>
      </c>
      <c r="E508" s="63" t="s">
        <v>17226</v>
      </c>
      <c r="F508" s="63" t="s">
        <v>19673</v>
      </c>
      <c r="G508">
        <f>VLOOKUP(N508,Estrv!B:AS,39,FALSE)</f>
        <v>0.2</v>
      </c>
      <c r="H508">
        <f>VLOOKUP(N508,Estrv!B:AS,40,FALSE)</f>
        <v>0.4</v>
      </c>
      <c r="I508">
        <f>VLOOKUP(N508,Estrv!B:AS,41,FALSE)</f>
        <v>0.6</v>
      </c>
      <c r="J508">
        <f>VLOOKUP(N508,Estrv!B:AS,42,FALSE)</f>
        <v>1</v>
      </c>
      <c r="K508" s="27">
        <v>0.1</v>
      </c>
      <c r="N508" t="str">
        <f t="shared" si="7"/>
        <v>02CD10E188</v>
      </c>
    </row>
    <row r="509" spans="1:14">
      <c r="A509" s="63" t="s">
        <v>2465</v>
      </c>
      <c r="B509" s="63" t="s">
        <v>17680</v>
      </c>
      <c r="C509" s="63" t="s">
        <v>14066</v>
      </c>
      <c r="D509" s="63" t="s">
        <v>547</v>
      </c>
      <c r="E509" s="63" t="s">
        <v>17226</v>
      </c>
      <c r="F509" s="63" t="s">
        <v>2534</v>
      </c>
      <c r="G509">
        <f>VLOOKUP(N509,Estrv!B:AS,39,FALSE)</f>
        <v>0.2</v>
      </c>
      <c r="H509">
        <f>VLOOKUP(N509,Estrv!B:AS,40,FALSE)</f>
        <v>0.4</v>
      </c>
      <c r="I509">
        <f>VLOOKUP(N509,Estrv!B:AS,41,FALSE)</f>
        <v>0.6</v>
      </c>
      <c r="J509">
        <f>VLOOKUP(N509,Estrv!B:AS,42,FALSE)</f>
        <v>1</v>
      </c>
      <c r="K509" s="27">
        <v>0.1</v>
      </c>
      <c r="N509" t="str">
        <f t="shared" si="7"/>
        <v>02CD10E188</v>
      </c>
    </row>
    <row r="510" spans="1:14">
      <c r="A510" s="63" t="s">
        <v>2465</v>
      </c>
      <c r="B510" s="63" t="s">
        <v>17681</v>
      </c>
      <c r="C510" s="63" t="s">
        <v>14740</v>
      </c>
      <c r="D510" s="63" t="s">
        <v>547</v>
      </c>
      <c r="E510" s="63" t="s">
        <v>17226</v>
      </c>
      <c r="F510" s="63" t="s">
        <v>2535</v>
      </c>
      <c r="G510">
        <f>VLOOKUP(N510,Estrv!B:AS,39,FALSE)</f>
        <v>0.2</v>
      </c>
      <c r="H510">
        <f>VLOOKUP(N510,Estrv!B:AS,40,FALSE)</f>
        <v>0.4</v>
      </c>
      <c r="I510">
        <f>VLOOKUP(N510,Estrv!B:AS,41,FALSE)</f>
        <v>0.6</v>
      </c>
      <c r="J510">
        <f>VLOOKUP(N510,Estrv!B:AS,42,FALSE)</f>
        <v>1</v>
      </c>
      <c r="K510" s="27">
        <v>0.1</v>
      </c>
      <c r="N510" t="str">
        <f t="shared" si="7"/>
        <v>02CD10E188</v>
      </c>
    </row>
    <row r="511" spans="1:14">
      <c r="A511" s="63" t="s">
        <v>2465</v>
      </c>
      <c r="B511" s="63" t="s">
        <v>17682</v>
      </c>
      <c r="C511" s="63" t="s">
        <v>15414</v>
      </c>
      <c r="D511" s="63" t="s">
        <v>547</v>
      </c>
      <c r="E511" s="63" t="s">
        <v>17226</v>
      </c>
      <c r="F511" s="63" t="s">
        <v>19674</v>
      </c>
      <c r="G511">
        <f>VLOOKUP(N511,Estrv!B:AS,39,FALSE)</f>
        <v>0.2</v>
      </c>
      <c r="H511">
        <f>VLOOKUP(N511,Estrv!B:AS,40,FALSE)</f>
        <v>0.4</v>
      </c>
      <c r="I511">
        <f>VLOOKUP(N511,Estrv!B:AS,41,FALSE)</f>
        <v>0.6</v>
      </c>
      <c r="J511">
        <f>VLOOKUP(N511,Estrv!B:AS,42,FALSE)</f>
        <v>1</v>
      </c>
      <c r="K511" s="27">
        <v>0.1</v>
      </c>
      <c r="N511" t="str">
        <f t="shared" si="7"/>
        <v>02CD10E188</v>
      </c>
    </row>
    <row r="512" spans="1:14">
      <c r="A512" s="63" t="s">
        <v>2465</v>
      </c>
      <c r="B512" s="63" t="s">
        <v>17683</v>
      </c>
      <c r="C512" s="63" t="s">
        <v>16088</v>
      </c>
      <c r="D512" s="63" t="s">
        <v>547</v>
      </c>
      <c r="E512" s="63" t="s">
        <v>17226</v>
      </c>
      <c r="F512" s="63" t="s">
        <v>2537</v>
      </c>
      <c r="G512">
        <f>VLOOKUP(N512,Estrv!B:AS,39,FALSE)</f>
        <v>0.2</v>
      </c>
      <c r="H512">
        <f>VLOOKUP(N512,Estrv!B:AS,40,FALSE)</f>
        <v>0.4</v>
      </c>
      <c r="I512">
        <f>VLOOKUP(N512,Estrv!B:AS,41,FALSE)</f>
        <v>0.6</v>
      </c>
      <c r="J512">
        <f>VLOOKUP(N512,Estrv!B:AS,42,FALSE)</f>
        <v>1</v>
      </c>
      <c r="K512" s="27">
        <v>0.1</v>
      </c>
      <c r="N512" t="str">
        <f t="shared" si="7"/>
        <v>02CD10E188</v>
      </c>
    </row>
    <row r="513" spans="1:14">
      <c r="A513" s="63" t="s">
        <v>2465</v>
      </c>
      <c r="B513" s="63" t="s">
        <v>17684</v>
      </c>
      <c r="C513" s="63" t="s">
        <v>10023</v>
      </c>
      <c r="D513" s="63" t="s">
        <v>575</v>
      </c>
      <c r="E513" s="63" t="s">
        <v>17237</v>
      </c>
      <c r="F513" s="63" t="s">
        <v>19675</v>
      </c>
      <c r="G513">
        <f>VLOOKUP(N513,Estrv!B:AS,39,FALSE)</f>
        <v>0.15</v>
      </c>
      <c r="H513">
        <f>VLOOKUP(N513,Estrv!B:AS,40,FALSE)</f>
        <v>0.25</v>
      </c>
      <c r="I513">
        <f>VLOOKUP(N513,Estrv!B:AS,41,FALSE)</f>
        <v>0.37</v>
      </c>
      <c r="J513">
        <f>VLOOKUP(N513,Estrv!B:AS,42,FALSE)</f>
        <v>1</v>
      </c>
      <c r="K513" s="27">
        <v>0.1</v>
      </c>
      <c r="N513" t="str">
        <f t="shared" si="7"/>
        <v>02CD10E189</v>
      </c>
    </row>
    <row r="514" spans="1:14">
      <c r="A514" s="63" t="s">
        <v>2465</v>
      </c>
      <c r="B514" s="63" t="s">
        <v>17685</v>
      </c>
      <c r="C514" s="63" t="s">
        <v>10697</v>
      </c>
      <c r="D514" s="63" t="s">
        <v>575</v>
      </c>
      <c r="E514" s="63" t="s">
        <v>17237</v>
      </c>
      <c r="F514" s="63" t="s">
        <v>19676</v>
      </c>
      <c r="G514">
        <f>VLOOKUP(N514,Estrv!B:AS,39,FALSE)</f>
        <v>0.15</v>
      </c>
      <c r="H514">
        <f>VLOOKUP(N514,Estrv!B:AS,40,FALSE)</f>
        <v>0.25</v>
      </c>
      <c r="I514">
        <f>VLOOKUP(N514,Estrv!B:AS,41,FALSE)</f>
        <v>0.37</v>
      </c>
      <c r="J514">
        <f>VLOOKUP(N514,Estrv!B:AS,42,FALSE)</f>
        <v>1</v>
      </c>
      <c r="K514" s="27">
        <v>0.25</v>
      </c>
      <c r="N514" t="str">
        <f t="shared" si="7"/>
        <v>02CD10E189</v>
      </c>
    </row>
    <row r="515" spans="1:14">
      <c r="A515" s="63" t="s">
        <v>2465</v>
      </c>
      <c r="B515" s="63" t="s">
        <v>17686</v>
      </c>
      <c r="C515" s="63" t="s">
        <v>11371</v>
      </c>
      <c r="D515" s="63" t="s">
        <v>575</v>
      </c>
      <c r="E515" s="63" t="s">
        <v>17237</v>
      </c>
      <c r="F515" s="63" t="s">
        <v>19677</v>
      </c>
      <c r="G515">
        <f>VLOOKUP(N515,Estrv!B:AS,39,FALSE)</f>
        <v>0.15</v>
      </c>
      <c r="H515">
        <f>VLOOKUP(N515,Estrv!B:AS,40,FALSE)</f>
        <v>0.25</v>
      </c>
      <c r="I515">
        <f>VLOOKUP(N515,Estrv!B:AS,41,FALSE)</f>
        <v>0.37</v>
      </c>
      <c r="J515">
        <f>VLOOKUP(N515,Estrv!B:AS,42,FALSE)</f>
        <v>1</v>
      </c>
      <c r="K515" s="27">
        <v>0.25</v>
      </c>
      <c r="N515" t="str">
        <f t="shared" ref="N515:N578" si="8">A515&amp;D515</f>
        <v>02CD10E189</v>
      </c>
    </row>
    <row r="516" spans="1:14">
      <c r="A516" s="63" t="s">
        <v>2465</v>
      </c>
      <c r="B516" s="63" t="s">
        <v>17687</v>
      </c>
      <c r="C516" s="63" t="s">
        <v>12045</v>
      </c>
      <c r="D516" s="63" t="s">
        <v>575</v>
      </c>
      <c r="E516" s="63" t="s">
        <v>17237</v>
      </c>
      <c r="F516" s="63" t="s">
        <v>19678</v>
      </c>
      <c r="G516">
        <f>VLOOKUP(N516,Estrv!B:AS,39,FALSE)</f>
        <v>0.15</v>
      </c>
      <c r="H516">
        <f>VLOOKUP(N516,Estrv!B:AS,40,FALSE)</f>
        <v>0.25</v>
      </c>
      <c r="I516">
        <f>VLOOKUP(N516,Estrv!B:AS,41,FALSE)</f>
        <v>0.37</v>
      </c>
      <c r="J516">
        <f>VLOOKUP(N516,Estrv!B:AS,42,FALSE)</f>
        <v>1</v>
      </c>
      <c r="K516" s="27">
        <v>0.1</v>
      </c>
      <c r="N516" t="str">
        <f t="shared" si="8"/>
        <v>02CD10E189</v>
      </c>
    </row>
    <row r="517" spans="1:14">
      <c r="A517" s="63" t="s">
        <v>2465</v>
      </c>
      <c r="B517" s="63" t="s">
        <v>17688</v>
      </c>
      <c r="C517" s="63" t="s">
        <v>12719</v>
      </c>
      <c r="D517" s="63" t="s">
        <v>575</v>
      </c>
      <c r="E517" s="63" t="s">
        <v>17237</v>
      </c>
      <c r="F517" s="63" t="s">
        <v>19679</v>
      </c>
      <c r="G517">
        <f>VLOOKUP(N517,Estrv!B:AS,39,FALSE)</f>
        <v>0.15</v>
      </c>
      <c r="H517">
        <f>VLOOKUP(N517,Estrv!B:AS,40,FALSE)</f>
        <v>0.25</v>
      </c>
      <c r="I517">
        <f>VLOOKUP(N517,Estrv!B:AS,41,FALSE)</f>
        <v>0.37</v>
      </c>
      <c r="J517">
        <f>VLOOKUP(N517,Estrv!B:AS,42,FALSE)</f>
        <v>1</v>
      </c>
      <c r="K517" s="27">
        <v>0.2</v>
      </c>
      <c r="N517" t="str">
        <f t="shared" si="8"/>
        <v>02CD10E189</v>
      </c>
    </row>
    <row r="518" spans="1:14">
      <c r="A518" s="63" t="s">
        <v>2465</v>
      </c>
      <c r="B518" s="63" t="s">
        <v>17689</v>
      </c>
      <c r="C518" s="63" t="s">
        <v>13393</v>
      </c>
      <c r="D518" s="63" t="s">
        <v>575</v>
      </c>
      <c r="E518" s="63" t="s">
        <v>17237</v>
      </c>
      <c r="F518" s="63" t="s">
        <v>19680</v>
      </c>
      <c r="G518">
        <f>VLOOKUP(N518,Estrv!B:AS,39,FALSE)</f>
        <v>0.15</v>
      </c>
      <c r="H518">
        <f>VLOOKUP(N518,Estrv!B:AS,40,FALSE)</f>
        <v>0.25</v>
      </c>
      <c r="I518">
        <f>VLOOKUP(N518,Estrv!B:AS,41,FALSE)</f>
        <v>0.37</v>
      </c>
      <c r="J518">
        <f>VLOOKUP(N518,Estrv!B:AS,42,FALSE)</f>
        <v>1</v>
      </c>
      <c r="K518" s="27">
        <v>0.1</v>
      </c>
      <c r="N518" t="str">
        <f t="shared" si="8"/>
        <v>02CD10E189</v>
      </c>
    </row>
    <row r="519" spans="1:14">
      <c r="A519" s="63" t="s">
        <v>2465</v>
      </c>
      <c r="B519" s="63" t="s">
        <v>17690</v>
      </c>
      <c r="C519" s="63" t="s">
        <v>10024</v>
      </c>
      <c r="D519" s="63" t="s">
        <v>600</v>
      </c>
      <c r="E519" s="63" t="s">
        <v>17243</v>
      </c>
      <c r="F519" s="63" t="s">
        <v>2553</v>
      </c>
      <c r="G519">
        <f>VLOOKUP(N519,Estrv!B:AS,39,FALSE)</f>
        <v>0.08</v>
      </c>
      <c r="H519">
        <f>VLOOKUP(N519,Estrv!B:AS,40,FALSE)</f>
        <v>0.25</v>
      </c>
      <c r="I519">
        <f>VLOOKUP(N519,Estrv!B:AS,41,FALSE)</f>
        <v>0.75</v>
      </c>
      <c r="J519">
        <f>VLOOKUP(N519,Estrv!B:AS,42,FALSE)</f>
        <v>1</v>
      </c>
      <c r="K519" s="27">
        <v>0.3</v>
      </c>
      <c r="N519" t="str">
        <f t="shared" si="8"/>
        <v>02CD10E190</v>
      </c>
    </row>
    <row r="520" spans="1:14">
      <c r="A520" s="63" t="s">
        <v>2465</v>
      </c>
      <c r="B520" s="63" t="s">
        <v>17691</v>
      </c>
      <c r="C520" s="63" t="s">
        <v>10698</v>
      </c>
      <c r="D520" s="63" t="s">
        <v>600</v>
      </c>
      <c r="E520" s="63" t="s">
        <v>17243</v>
      </c>
      <c r="F520" s="63" t="s">
        <v>19681</v>
      </c>
      <c r="G520">
        <f>VLOOKUP(N520,Estrv!B:AS,39,FALSE)</f>
        <v>0.08</v>
      </c>
      <c r="H520">
        <f>VLOOKUP(N520,Estrv!B:AS,40,FALSE)</f>
        <v>0.25</v>
      </c>
      <c r="I520">
        <f>VLOOKUP(N520,Estrv!B:AS,41,FALSE)</f>
        <v>0.75</v>
      </c>
      <c r="J520">
        <f>VLOOKUP(N520,Estrv!B:AS,42,FALSE)</f>
        <v>1</v>
      </c>
      <c r="K520" s="27">
        <v>0.25</v>
      </c>
      <c r="N520" t="str">
        <f t="shared" si="8"/>
        <v>02CD10E190</v>
      </c>
    </row>
    <row r="521" spans="1:14">
      <c r="A521" s="63" t="s">
        <v>2465</v>
      </c>
      <c r="B521" s="63" t="s">
        <v>17692</v>
      </c>
      <c r="C521" s="63" t="s">
        <v>11372</v>
      </c>
      <c r="D521" s="63" t="s">
        <v>600</v>
      </c>
      <c r="E521" s="63" t="s">
        <v>17243</v>
      </c>
      <c r="F521" s="63" t="s">
        <v>19682</v>
      </c>
      <c r="G521">
        <f>VLOOKUP(N521,Estrv!B:AS,39,FALSE)</f>
        <v>0.08</v>
      </c>
      <c r="H521">
        <f>VLOOKUP(N521,Estrv!B:AS,40,FALSE)</f>
        <v>0.25</v>
      </c>
      <c r="I521">
        <f>VLOOKUP(N521,Estrv!B:AS,41,FALSE)</f>
        <v>0.75</v>
      </c>
      <c r="J521">
        <f>VLOOKUP(N521,Estrv!B:AS,42,FALSE)</f>
        <v>1</v>
      </c>
      <c r="K521" s="27">
        <v>0.25</v>
      </c>
      <c r="N521" t="str">
        <f t="shared" si="8"/>
        <v>02CD10E190</v>
      </c>
    </row>
    <row r="522" spans="1:14">
      <c r="A522" s="63" t="s">
        <v>2465</v>
      </c>
      <c r="B522" s="63" t="s">
        <v>17693</v>
      </c>
      <c r="C522" s="63" t="s">
        <v>12046</v>
      </c>
      <c r="D522" s="63" t="s">
        <v>600</v>
      </c>
      <c r="E522" s="63" t="s">
        <v>17243</v>
      </c>
      <c r="F522" s="63" t="s">
        <v>19683</v>
      </c>
      <c r="G522">
        <f>VLOOKUP(N522,Estrv!B:AS,39,FALSE)</f>
        <v>0.08</v>
      </c>
      <c r="H522">
        <f>VLOOKUP(N522,Estrv!B:AS,40,FALSE)</f>
        <v>0.25</v>
      </c>
      <c r="I522">
        <f>VLOOKUP(N522,Estrv!B:AS,41,FALSE)</f>
        <v>0.75</v>
      </c>
      <c r="J522">
        <f>VLOOKUP(N522,Estrv!B:AS,42,FALSE)</f>
        <v>1</v>
      </c>
      <c r="K522" s="27">
        <v>0.1</v>
      </c>
      <c r="N522" t="str">
        <f t="shared" si="8"/>
        <v>02CD10E190</v>
      </c>
    </row>
    <row r="523" spans="1:14">
      <c r="A523" s="63" t="s">
        <v>2465</v>
      </c>
      <c r="B523" s="63" t="s">
        <v>17694</v>
      </c>
      <c r="C523" s="63" t="s">
        <v>12720</v>
      </c>
      <c r="D523" s="63" t="s">
        <v>600</v>
      </c>
      <c r="E523" s="63" t="s">
        <v>17243</v>
      </c>
      <c r="F523" s="63" t="s">
        <v>19684</v>
      </c>
      <c r="G523">
        <f>VLOOKUP(N523,Estrv!B:AS,39,FALSE)</f>
        <v>0.08</v>
      </c>
      <c r="H523">
        <f>VLOOKUP(N523,Estrv!B:AS,40,FALSE)</f>
        <v>0.25</v>
      </c>
      <c r="I523">
        <f>VLOOKUP(N523,Estrv!B:AS,41,FALSE)</f>
        <v>0.75</v>
      </c>
      <c r="J523">
        <f>VLOOKUP(N523,Estrv!B:AS,42,FALSE)</f>
        <v>1</v>
      </c>
      <c r="K523" s="27">
        <v>0.1</v>
      </c>
      <c r="N523" t="str">
        <f t="shared" si="8"/>
        <v>02CD10E190</v>
      </c>
    </row>
    <row r="524" spans="1:14">
      <c r="A524" s="63" t="s">
        <v>2465</v>
      </c>
      <c r="B524" s="63" t="s">
        <v>17695</v>
      </c>
      <c r="C524" s="63" t="s">
        <v>10025</v>
      </c>
      <c r="D524" s="63" t="s">
        <v>618</v>
      </c>
      <c r="E524" s="63" t="s">
        <v>17245</v>
      </c>
      <c r="F524" s="63" t="s">
        <v>19685</v>
      </c>
      <c r="G524">
        <f>VLOOKUP(N524,Estrv!B:AS,39,FALSE)</f>
        <v>0.1</v>
      </c>
      <c r="H524">
        <f>VLOOKUP(N524,Estrv!B:AS,40,FALSE)</f>
        <v>0.25</v>
      </c>
      <c r="I524">
        <f>VLOOKUP(N524,Estrv!B:AS,41,FALSE)</f>
        <v>0.4</v>
      </c>
      <c r="J524">
        <f>VLOOKUP(N524,Estrv!B:AS,42,FALSE)</f>
        <v>1</v>
      </c>
      <c r="K524" s="27">
        <v>0.5</v>
      </c>
      <c r="N524" t="str">
        <f t="shared" si="8"/>
        <v>02CD10E198</v>
      </c>
    </row>
    <row r="525" spans="1:14">
      <c r="A525" s="63" t="s">
        <v>2465</v>
      </c>
      <c r="B525" s="63" t="s">
        <v>17696</v>
      </c>
      <c r="C525" s="63" t="s">
        <v>10699</v>
      </c>
      <c r="D525" s="63" t="s">
        <v>618</v>
      </c>
      <c r="E525" s="63" t="s">
        <v>17245</v>
      </c>
      <c r="F525" s="63" t="s">
        <v>19686</v>
      </c>
      <c r="G525">
        <f>VLOOKUP(N525,Estrv!B:AS,39,FALSE)</f>
        <v>0.1</v>
      </c>
      <c r="H525">
        <f>VLOOKUP(N525,Estrv!B:AS,40,FALSE)</f>
        <v>0.25</v>
      </c>
      <c r="I525">
        <f>VLOOKUP(N525,Estrv!B:AS,41,FALSE)</f>
        <v>0.4</v>
      </c>
      <c r="J525">
        <f>VLOOKUP(N525,Estrv!B:AS,42,FALSE)</f>
        <v>1</v>
      </c>
      <c r="K525" s="27">
        <v>0.5</v>
      </c>
      <c r="N525" t="str">
        <f t="shared" si="8"/>
        <v>02CD10E198</v>
      </c>
    </row>
    <row r="526" spans="1:14">
      <c r="A526" s="63" t="s">
        <v>2465</v>
      </c>
      <c r="B526" s="63" t="s">
        <v>17697</v>
      </c>
      <c r="C526" s="63" t="s">
        <v>10026</v>
      </c>
      <c r="D526" s="63" t="s">
        <v>636</v>
      </c>
      <c r="E526" s="63" t="s">
        <v>17248</v>
      </c>
      <c r="F526" s="63" t="s">
        <v>19687</v>
      </c>
      <c r="G526">
        <f>VLOOKUP(N526,Estrv!B:AS,39,FALSE)</f>
        <v>0.25</v>
      </c>
      <c r="H526">
        <f>VLOOKUP(N526,Estrv!B:AS,40,FALSE)</f>
        <v>0.5</v>
      </c>
      <c r="I526">
        <f>VLOOKUP(N526,Estrv!B:AS,41,FALSE)</f>
        <v>0.75</v>
      </c>
      <c r="J526">
        <f>VLOOKUP(N526,Estrv!B:AS,42,FALSE)</f>
        <v>1</v>
      </c>
      <c r="K526" s="27">
        <v>0.15</v>
      </c>
      <c r="N526" t="str">
        <f t="shared" si="8"/>
        <v>02CD10F037</v>
      </c>
    </row>
    <row r="527" spans="1:14">
      <c r="A527" s="63" t="s">
        <v>2465</v>
      </c>
      <c r="B527" s="63" t="s">
        <v>17698</v>
      </c>
      <c r="C527" s="63" t="s">
        <v>10700</v>
      </c>
      <c r="D527" s="63" t="s">
        <v>636</v>
      </c>
      <c r="E527" s="63" t="s">
        <v>17248</v>
      </c>
      <c r="F527" s="63" t="s">
        <v>19688</v>
      </c>
      <c r="G527">
        <f>VLOOKUP(N527,Estrv!B:AS,39,FALSE)</f>
        <v>0.25</v>
      </c>
      <c r="H527">
        <f>VLOOKUP(N527,Estrv!B:AS,40,FALSE)</f>
        <v>0.5</v>
      </c>
      <c r="I527">
        <f>VLOOKUP(N527,Estrv!B:AS,41,FALSE)</f>
        <v>0.75</v>
      </c>
      <c r="J527">
        <f>VLOOKUP(N527,Estrv!B:AS,42,FALSE)</f>
        <v>1</v>
      </c>
      <c r="K527" s="27">
        <v>0.25</v>
      </c>
      <c r="N527" t="str">
        <f t="shared" si="8"/>
        <v>02CD10F037</v>
      </c>
    </row>
    <row r="528" spans="1:14">
      <c r="A528" s="63" t="s">
        <v>2465</v>
      </c>
      <c r="B528" s="63" t="s">
        <v>17699</v>
      </c>
      <c r="C528" s="63" t="s">
        <v>11374</v>
      </c>
      <c r="D528" s="63" t="s">
        <v>636</v>
      </c>
      <c r="E528" s="63" t="s">
        <v>17248</v>
      </c>
      <c r="F528" s="63" t="s">
        <v>2578</v>
      </c>
      <c r="G528">
        <f>VLOOKUP(N528,Estrv!B:AS,39,FALSE)</f>
        <v>0.25</v>
      </c>
      <c r="H528">
        <f>VLOOKUP(N528,Estrv!B:AS,40,FALSE)</f>
        <v>0.5</v>
      </c>
      <c r="I528">
        <f>VLOOKUP(N528,Estrv!B:AS,41,FALSE)</f>
        <v>0.75</v>
      </c>
      <c r="J528">
        <f>VLOOKUP(N528,Estrv!B:AS,42,FALSE)</f>
        <v>1</v>
      </c>
      <c r="K528" s="27">
        <v>0.15</v>
      </c>
      <c r="N528" t="str">
        <f t="shared" si="8"/>
        <v>02CD10F037</v>
      </c>
    </row>
    <row r="529" spans="1:14">
      <c r="A529" s="63" t="s">
        <v>2465</v>
      </c>
      <c r="B529" s="63" t="s">
        <v>17700</v>
      </c>
      <c r="C529" s="63" t="s">
        <v>12048</v>
      </c>
      <c r="D529" s="63" t="s">
        <v>636</v>
      </c>
      <c r="E529" s="63" t="s">
        <v>17248</v>
      </c>
      <c r="F529" s="63" t="s">
        <v>19689</v>
      </c>
      <c r="G529">
        <f>VLOOKUP(N529,Estrv!B:AS,39,FALSE)</f>
        <v>0.25</v>
      </c>
      <c r="H529">
        <f>VLOOKUP(N529,Estrv!B:AS,40,FALSE)</f>
        <v>0.5</v>
      </c>
      <c r="I529">
        <f>VLOOKUP(N529,Estrv!B:AS,41,FALSE)</f>
        <v>0.75</v>
      </c>
      <c r="J529">
        <f>VLOOKUP(N529,Estrv!B:AS,42,FALSE)</f>
        <v>1</v>
      </c>
      <c r="K529" s="27">
        <v>0.1</v>
      </c>
      <c r="N529" t="str">
        <f t="shared" si="8"/>
        <v>02CD10F037</v>
      </c>
    </row>
    <row r="530" spans="1:14">
      <c r="A530" s="63" t="s">
        <v>2465</v>
      </c>
      <c r="B530" s="63" t="s">
        <v>17701</v>
      </c>
      <c r="C530" s="63" t="s">
        <v>12722</v>
      </c>
      <c r="D530" s="63" t="s">
        <v>636</v>
      </c>
      <c r="E530" s="63" t="s">
        <v>17248</v>
      </c>
      <c r="F530" s="63" t="s">
        <v>19690</v>
      </c>
      <c r="G530">
        <f>VLOOKUP(N530,Estrv!B:AS,39,FALSE)</f>
        <v>0.25</v>
      </c>
      <c r="H530">
        <f>VLOOKUP(N530,Estrv!B:AS,40,FALSE)</f>
        <v>0.5</v>
      </c>
      <c r="I530">
        <f>VLOOKUP(N530,Estrv!B:AS,41,FALSE)</f>
        <v>0.75</v>
      </c>
      <c r="J530">
        <f>VLOOKUP(N530,Estrv!B:AS,42,FALSE)</f>
        <v>1</v>
      </c>
      <c r="K530" s="27">
        <v>0.35</v>
      </c>
      <c r="N530" t="str">
        <f t="shared" si="8"/>
        <v>02CD10F037</v>
      </c>
    </row>
    <row r="531" spans="1:14">
      <c r="A531" s="63" t="s">
        <v>2465</v>
      </c>
      <c r="B531" s="63" t="s">
        <v>17702</v>
      </c>
      <c r="C531" s="63" t="s">
        <v>10027</v>
      </c>
      <c r="D531" s="63" t="s">
        <v>654</v>
      </c>
      <c r="E531" s="63" t="s">
        <v>17254</v>
      </c>
      <c r="F531" s="63" t="s">
        <v>19691</v>
      </c>
      <c r="G531">
        <f>VLOOKUP(N531,Estrv!B:AS,39,FALSE)</f>
        <v>0.1</v>
      </c>
      <c r="H531">
        <f>VLOOKUP(N531,Estrv!B:AS,40,FALSE)</f>
        <v>0.3</v>
      </c>
      <c r="I531">
        <f>VLOOKUP(N531,Estrv!B:AS,41,FALSE)</f>
        <v>0.6</v>
      </c>
      <c r="J531">
        <f>VLOOKUP(N531,Estrv!B:AS,42,FALSE)</f>
        <v>1</v>
      </c>
      <c r="K531" s="27">
        <v>0.25</v>
      </c>
      <c r="N531" t="str">
        <f t="shared" si="8"/>
        <v>02CD10K023</v>
      </c>
    </row>
    <row r="532" spans="1:14">
      <c r="A532" s="63" t="s">
        <v>2465</v>
      </c>
      <c r="B532" s="63" t="s">
        <v>17703</v>
      </c>
      <c r="C532" s="63" t="s">
        <v>10701</v>
      </c>
      <c r="D532" s="63" t="s">
        <v>654</v>
      </c>
      <c r="E532" s="63" t="s">
        <v>17254</v>
      </c>
      <c r="F532" s="63" t="s">
        <v>19692</v>
      </c>
      <c r="G532">
        <f>VLOOKUP(N532,Estrv!B:AS,39,FALSE)</f>
        <v>0.1</v>
      </c>
      <c r="H532">
        <f>VLOOKUP(N532,Estrv!B:AS,40,FALSE)</f>
        <v>0.3</v>
      </c>
      <c r="I532">
        <f>VLOOKUP(N532,Estrv!B:AS,41,FALSE)</f>
        <v>0.6</v>
      </c>
      <c r="J532">
        <f>VLOOKUP(N532,Estrv!B:AS,42,FALSE)</f>
        <v>1</v>
      </c>
      <c r="K532" s="27">
        <v>0.25</v>
      </c>
      <c r="N532" t="str">
        <f t="shared" si="8"/>
        <v>02CD10K023</v>
      </c>
    </row>
    <row r="533" spans="1:14">
      <c r="A533" s="63" t="s">
        <v>2465</v>
      </c>
      <c r="B533" s="63" t="s">
        <v>17704</v>
      </c>
      <c r="C533" s="63" t="s">
        <v>11375</v>
      </c>
      <c r="D533" s="63" t="s">
        <v>654</v>
      </c>
      <c r="E533" s="63" t="s">
        <v>17254</v>
      </c>
      <c r="F533" s="63" t="s">
        <v>19693</v>
      </c>
      <c r="G533">
        <f>VLOOKUP(N533,Estrv!B:AS,39,FALSE)</f>
        <v>0.1</v>
      </c>
      <c r="H533">
        <f>VLOOKUP(N533,Estrv!B:AS,40,FALSE)</f>
        <v>0.3</v>
      </c>
      <c r="I533">
        <f>VLOOKUP(N533,Estrv!B:AS,41,FALSE)</f>
        <v>0.6</v>
      </c>
      <c r="J533">
        <f>VLOOKUP(N533,Estrv!B:AS,42,FALSE)</f>
        <v>1</v>
      </c>
      <c r="K533" s="27">
        <v>0.25</v>
      </c>
      <c r="N533" t="str">
        <f t="shared" si="8"/>
        <v>02CD10K023</v>
      </c>
    </row>
    <row r="534" spans="1:14">
      <c r="A534" s="63" t="s">
        <v>2465</v>
      </c>
      <c r="B534" s="63" t="s">
        <v>17705</v>
      </c>
      <c r="C534" s="63" t="s">
        <v>12049</v>
      </c>
      <c r="D534" s="63" t="s">
        <v>654</v>
      </c>
      <c r="E534" s="63" t="s">
        <v>17254</v>
      </c>
      <c r="F534" s="63" t="s">
        <v>19694</v>
      </c>
      <c r="G534">
        <f>VLOOKUP(N534,Estrv!B:AS,39,FALSE)</f>
        <v>0.1</v>
      </c>
      <c r="H534">
        <f>VLOOKUP(N534,Estrv!B:AS,40,FALSE)</f>
        <v>0.3</v>
      </c>
      <c r="I534">
        <f>VLOOKUP(N534,Estrv!B:AS,41,FALSE)</f>
        <v>0.6</v>
      </c>
      <c r="J534">
        <f>VLOOKUP(N534,Estrv!B:AS,42,FALSE)</f>
        <v>1</v>
      </c>
      <c r="K534" s="27">
        <v>0.25</v>
      </c>
      <c r="N534" t="str">
        <f t="shared" si="8"/>
        <v>02CD10K023</v>
      </c>
    </row>
    <row r="535" spans="1:14">
      <c r="A535" s="63" t="s">
        <v>2465</v>
      </c>
      <c r="B535" s="63" t="s">
        <v>17706</v>
      </c>
      <c r="C535" s="63" t="s">
        <v>10028</v>
      </c>
      <c r="D535" s="63" t="s">
        <v>673</v>
      </c>
      <c r="E535" s="63" t="s">
        <v>17258</v>
      </c>
      <c r="F535" s="63" t="s">
        <v>19695</v>
      </c>
      <c r="G535">
        <f>VLOOKUP(N535,Estrv!B:AS,39,FALSE)</f>
        <v>0.1</v>
      </c>
      <c r="H535">
        <f>VLOOKUP(N535,Estrv!B:AS,40,FALSE)</f>
        <v>0.3</v>
      </c>
      <c r="I535">
        <f>VLOOKUP(N535,Estrv!B:AS,41,FALSE)</f>
        <v>0.6</v>
      </c>
      <c r="J535">
        <f>VLOOKUP(N535,Estrv!B:AS,42,FALSE)</f>
        <v>1</v>
      </c>
      <c r="K535" s="27">
        <v>1</v>
      </c>
      <c r="N535" t="str">
        <f t="shared" si="8"/>
        <v>02CD10K026</v>
      </c>
    </row>
    <row r="536" spans="1:14">
      <c r="A536" s="63" t="s">
        <v>2465</v>
      </c>
      <c r="B536" s="63" t="s">
        <v>17707</v>
      </c>
      <c r="C536" s="63" t="s">
        <v>10029</v>
      </c>
      <c r="D536" s="63" t="s">
        <v>689</v>
      </c>
      <c r="E536" s="63" t="s">
        <v>17260</v>
      </c>
      <c r="F536" s="63" t="s">
        <v>19696</v>
      </c>
      <c r="G536">
        <f>VLOOKUP(N536,Estrv!B:AS,39,FALSE)</f>
        <v>0.1</v>
      </c>
      <c r="H536">
        <f>VLOOKUP(N536,Estrv!B:AS,40,FALSE)</f>
        <v>0.3</v>
      </c>
      <c r="I536">
        <f>VLOOKUP(N536,Estrv!B:AS,41,FALSE)</f>
        <v>0.6</v>
      </c>
      <c r="J536">
        <f>VLOOKUP(N536,Estrv!B:AS,42,FALSE)</f>
        <v>1</v>
      </c>
      <c r="K536" s="27">
        <v>1</v>
      </c>
      <c r="N536" t="str">
        <f t="shared" si="8"/>
        <v>02CD10K027</v>
      </c>
    </row>
    <row r="537" spans="1:14">
      <c r="A537" s="63" t="s">
        <v>2465</v>
      </c>
      <c r="B537" s="63" t="s">
        <v>17708</v>
      </c>
      <c r="C537" s="63" t="s">
        <v>10030</v>
      </c>
      <c r="D537" s="63" t="s">
        <v>109</v>
      </c>
      <c r="E537" s="63" t="s">
        <v>17145</v>
      </c>
      <c r="F537" s="63" t="s">
        <v>19449</v>
      </c>
      <c r="G537">
        <f>VLOOKUP(N537,Estrv!B:AS,39,FALSE)</f>
        <v>0.1</v>
      </c>
      <c r="H537">
        <f>VLOOKUP(N537,Estrv!B:AS,40,FALSE)</f>
        <v>0.2</v>
      </c>
      <c r="I537">
        <f>VLOOKUP(N537,Estrv!B:AS,41,FALSE)</f>
        <v>0.4</v>
      </c>
      <c r="J537">
        <f>VLOOKUP(N537,Estrv!B:AS,42,FALSE)</f>
        <v>1</v>
      </c>
      <c r="K537" s="27">
        <v>1</v>
      </c>
      <c r="N537" t="str">
        <f t="shared" si="8"/>
        <v>02CD10M001</v>
      </c>
    </row>
    <row r="538" spans="1:14">
      <c r="A538" s="63" t="s">
        <v>2465</v>
      </c>
      <c r="B538" s="63" t="s">
        <v>17709</v>
      </c>
      <c r="C538" s="63" t="s">
        <v>10031</v>
      </c>
      <c r="D538" s="63" t="s">
        <v>126</v>
      </c>
      <c r="E538" s="63" t="s">
        <v>17148</v>
      </c>
      <c r="F538" s="63" t="s">
        <v>19450</v>
      </c>
      <c r="G538">
        <f>VLOOKUP(N538,Estrv!B:AS,39,FALSE)</f>
        <v>0</v>
      </c>
      <c r="H538">
        <f>VLOOKUP(N538,Estrv!B:AS,40,FALSE)</f>
        <v>0.25</v>
      </c>
      <c r="I538">
        <f>VLOOKUP(N538,Estrv!B:AS,41,FALSE)</f>
        <v>0.5</v>
      </c>
      <c r="J538">
        <f>VLOOKUP(N538,Estrv!B:AS,42,FALSE)</f>
        <v>1</v>
      </c>
      <c r="K538" s="27">
        <v>1</v>
      </c>
      <c r="N538" t="str">
        <f t="shared" si="8"/>
        <v>02CD10M002</v>
      </c>
    </row>
    <row r="539" spans="1:14">
      <c r="A539" s="63" t="s">
        <v>2465</v>
      </c>
      <c r="B539" s="63" t="s">
        <v>17710</v>
      </c>
      <c r="C539" s="63" t="s">
        <v>10032</v>
      </c>
      <c r="D539" s="63" t="s">
        <v>141</v>
      </c>
      <c r="E539" s="63" t="s">
        <v>17150</v>
      </c>
      <c r="F539" s="63" t="s">
        <v>19697</v>
      </c>
      <c r="G539">
        <f>VLOOKUP(N539,Estrv!B:AS,39,FALSE)</f>
        <v>0.1</v>
      </c>
      <c r="H539">
        <f>VLOOKUP(N539,Estrv!B:AS,40,FALSE)</f>
        <v>0.25</v>
      </c>
      <c r="I539">
        <f>VLOOKUP(N539,Estrv!B:AS,41,FALSE)</f>
        <v>0.5</v>
      </c>
      <c r="J539">
        <f>VLOOKUP(N539,Estrv!B:AS,42,FALSE)</f>
        <v>1</v>
      </c>
      <c r="K539" s="27">
        <v>0.3</v>
      </c>
      <c r="N539" t="str">
        <f t="shared" si="8"/>
        <v>02CD10N001</v>
      </c>
    </row>
    <row r="540" spans="1:14">
      <c r="A540" s="63" t="s">
        <v>2465</v>
      </c>
      <c r="B540" s="63" t="s">
        <v>17711</v>
      </c>
      <c r="C540" s="63" t="s">
        <v>10706</v>
      </c>
      <c r="D540" s="63" t="s">
        <v>141</v>
      </c>
      <c r="E540" s="63" t="s">
        <v>17150</v>
      </c>
      <c r="F540" s="63" t="s">
        <v>19698</v>
      </c>
      <c r="G540">
        <f>VLOOKUP(N540,Estrv!B:AS,39,FALSE)</f>
        <v>0.1</v>
      </c>
      <c r="H540">
        <f>VLOOKUP(N540,Estrv!B:AS,40,FALSE)</f>
        <v>0.25</v>
      </c>
      <c r="I540">
        <f>VLOOKUP(N540,Estrv!B:AS,41,FALSE)</f>
        <v>0.5</v>
      </c>
      <c r="J540">
        <f>VLOOKUP(N540,Estrv!B:AS,42,FALSE)</f>
        <v>1</v>
      </c>
      <c r="K540" s="27">
        <v>0.7</v>
      </c>
      <c r="N540" t="str">
        <f t="shared" si="8"/>
        <v>02CD10N001</v>
      </c>
    </row>
    <row r="541" spans="1:14">
      <c r="A541" s="63" t="s">
        <v>2465</v>
      </c>
      <c r="B541" s="63" t="s">
        <v>17712</v>
      </c>
      <c r="C541" s="63" t="s">
        <v>10033</v>
      </c>
      <c r="D541" s="63" t="s">
        <v>737</v>
      </c>
      <c r="E541" s="63" t="s">
        <v>17268</v>
      </c>
      <c r="F541" s="63" t="s">
        <v>19453</v>
      </c>
      <c r="G541">
        <f>VLOOKUP(N541,Estrv!B:AS,39,FALSE)</f>
        <v>0.05</v>
      </c>
      <c r="H541">
        <f>VLOOKUP(N541,Estrv!B:AS,40,FALSE)</f>
        <v>0.4</v>
      </c>
      <c r="I541">
        <f>VLOOKUP(N541,Estrv!B:AS,41,FALSE)</f>
        <v>0.75</v>
      </c>
      <c r="J541">
        <f>VLOOKUP(N541,Estrv!B:AS,42,FALSE)</f>
        <v>1</v>
      </c>
      <c r="K541" s="27">
        <v>0.5</v>
      </c>
      <c r="N541" t="str">
        <f t="shared" si="8"/>
        <v>02CD10R002</v>
      </c>
    </row>
    <row r="542" spans="1:14">
      <c r="A542" s="63" t="s">
        <v>2465</v>
      </c>
      <c r="B542" s="63" t="s">
        <v>17713</v>
      </c>
      <c r="C542" s="63" t="s">
        <v>10707</v>
      </c>
      <c r="D542" s="63" t="s">
        <v>737</v>
      </c>
      <c r="E542" s="63" t="s">
        <v>17268</v>
      </c>
      <c r="F542" s="63" t="s">
        <v>19454</v>
      </c>
      <c r="G542">
        <f>VLOOKUP(N542,Estrv!B:AS,39,FALSE)</f>
        <v>0.05</v>
      </c>
      <c r="H542">
        <f>VLOOKUP(N542,Estrv!B:AS,40,FALSE)</f>
        <v>0.4</v>
      </c>
      <c r="I542">
        <f>VLOOKUP(N542,Estrv!B:AS,41,FALSE)</f>
        <v>0.75</v>
      </c>
      <c r="J542">
        <f>VLOOKUP(N542,Estrv!B:AS,42,FALSE)</f>
        <v>1</v>
      </c>
      <c r="K542" s="27">
        <v>0.5</v>
      </c>
      <c r="N542" t="str">
        <f t="shared" si="8"/>
        <v>02CD10R002</v>
      </c>
    </row>
    <row r="543" spans="1:14">
      <c r="A543" s="63" t="s">
        <v>2465</v>
      </c>
      <c r="B543" s="63" t="s">
        <v>17714</v>
      </c>
      <c r="C543" s="63" t="s">
        <v>10034</v>
      </c>
      <c r="D543" s="63" t="s">
        <v>772</v>
      </c>
      <c r="E543" s="63" t="s">
        <v>17274</v>
      </c>
      <c r="F543" s="63" t="s">
        <v>19699</v>
      </c>
      <c r="G543">
        <f>VLOOKUP(N543,Estrv!B:AS,39,FALSE)</f>
        <v>0.1</v>
      </c>
      <c r="H543">
        <f>VLOOKUP(N543,Estrv!B:AS,40,FALSE)</f>
        <v>0.2</v>
      </c>
      <c r="I543">
        <f>VLOOKUP(N543,Estrv!B:AS,41,FALSE)</f>
        <v>0.35</v>
      </c>
      <c r="J543">
        <f>VLOOKUP(N543,Estrv!B:AS,42,FALSE)</f>
        <v>1</v>
      </c>
      <c r="K543" s="27">
        <v>1</v>
      </c>
      <c r="N543" t="str">
        <f t="shared" si="8"/>
        <v>02CD10S230</v>
      </c>
    </row>
    <row r="544" spans="1:14">
      <c r="A544" s="63" t="s">
        <v>2465</v>
      </c>
      <c r="B544" s="63" t="s">
        <v>17715</v>
      </c>
      <c r="C544" s="63" t="s">
        <v>10035</v>
      </c>
      <c r="D544" s="63" t="s">
        <v>2646</v>
      </c>
      <c r="E544" s="63" t="s">
        <v>17716</v>
      </c>
      <c r="F544" s="63" t="s">
        <v>2660</v>
      </c>
      <c r="G544">
        <f>VLOOKUP(N544,Estrv!B:AS,39,FALSE)</f>
        <v>0.15</v>
      </c>
      <c r="H544">
        <f>VLOOKUP(N544,Estrv!B:AS,40,FALSE)</f>
        <v>0.5</v>
      </c>
      <c r="I544">
        <f>VLOOKUP(N544,Estrv!B:AS,41,FALSE)</f>
        <v>0.7</v>
      </c>
      <c r="J544">
        <f>VLOOKUP(N544,Estrv!B:AS,42,FALSE)</f>
        <v>1</v>
      </c>
      <c r="K544" s="27">
        <v>0.7</v>
      </c>
      <c r="N544" t="str">
        <f t="shared" si="8"/>
        <v>02CD10S231</v>
      </c>
    </row>
    <row r="545" spans="1:14">
      <c r="A545" s="63" t="s">
        <v>2465</v>
      </c>
      <c r="B545" s="63" t="s">
        <v>17717</v>
      </c>
      <c r="C545" s="63" t="s">
        <v>10709</v>
      </c>
      <c r="D545" s="63" t="s">
        <v>2646</v>
      </c>
      <c r="E545" s="63" t="s">
        <v>17716</v>
      </c>
      <c r="F545" s="63" t="s">
        <v>19700</v>
      </c>
      <c r="G545">
        <f>VLOOKUP(N545,Estrv!B:AS,39,FALSE)</f>
        <v>0.15</v>
      </c>
      <c r="H545">
        <f>VLOOKUP(N545,Estrv!B:AS,40,FALSE)</f>
        <v>0.5</v>
      </c>
      <c r="I545">
        <f>VLOOKUP(N545,Estrv!B:AS,41,FALSE)</f>
        <v>0.7</v>
      </c>
      <c r="J545">
        <f>VLOOKUP(N545,Estrv!B:AS,42,FALSE)</f>
        <v>1</v>
      </c>
      <c r="K545" s="27">
        <v>0.3</v>
      </c>
      <c r="N545" t="str">
        <f t="shared" si="8"/>
        <v>02CD10S231</v>
      </c>
    </row>
    <row r="546" spans="1:14">
      <c r="A546" s="63" t="s">
        <v>2465</v>
      </c>
      <c r="B546" s="63" t="s">
        <v>17718</v>
      </c>
      <c r="C546" s="63" t="s">
        <v>10036</v>
      </c>
      <c r="D546" s="63" t="s">
        <v>1853</v>
      </c>
      <c r="E546" s="63" t="s">
        <v>17499</v>
      </c>
      <c r="F546" s="63" t="s">
        <v>19701</v>
      </c>
      <c r="G546">
        <f>VLOOKUP(N546,Estrv!B:AS,39,FALSE)</f>
        <v>0.1</v>
      </c>
      <c r="H546">
        <f>VLOOKUP(N546,Estrv!B:AS,40,FALSE)</f>
        <v>0.3</v>
      </c>
      <c r="I546">
        <f>VLOOKUP(N546,Estrv!B:AS,41,FALSE)</f>
        <v>0.6</v>
      </c>
      <c r="J546">
        <f>VLOOKUP(N546,Estrv!B:AS,42,FALSE)</f>
        <v>1</v>
      </c>
      <c r="K546" s="27">
        <v>0.3</v>
      </c>
      <c r="N546" t="str">
        <f t="shared" si="8"/>
        <v>02CD10S232</v>
      </c>
    </row>
    <row r="547" spans="1:14">
      <c r="A547" s="63" t="s">
        <v>2465</v>
      </c>
      <c r="B547" s="63" t="s">
        <v>17719</v>
      </c>
      <c r="C547" s="63" t="s">
        <v>10710</v>
      </c>
      <c r="D547" s="63" t="s">
        <v>1853</v>
      </c>
      <c r="E547" s="63" t="s">
        <v>17499</v>
      </c>
      <c r="F547" s="63" t="s">
        <v>19702</v>
      </c>
      <c r="G547">
        <f>VLOOKUP(N547,Estrv!B:AS,39,FALSE)</f>
        <v>0.1</v>
      </c>
      <c r="H547">
        <f>VLOOKUP(N547,Estrv!B:AS,40,FALSE)</f>
        <v>0.3</v>
      </c>
      <c r="I547">
        <f>VLOOKUP(N547,Estrv!B:AS,41,FALSE)</f>
        <v>0.6</v>
      </c>
      <c r="J547">
        <f>VLOOKUP(N547,Estrv!B:AS,42,FALSE)</f>
        <v>1</v>
      </c>
      <c r="K547" s="27">
        <v>0.7</v>
      </c>
      <c r="N547" t="str">
        <f t="shared" si="8"/>
        <v>02CD10S232</v>
      </c>
    </row>
    <row r="548" spans="1:14">
      <c r="A548" s="63" t="s">
        <v>2465</v>
      </c>
      <c r="B548" s="63" t="s">
        <v>17720</v>
      </c>
      <c r="C548" s="63" t="s">
        <v>10037</v>
      </c>
      <c r="D548" s="63" t="s">
        <v>2673</v>
      </c>
      <c r="E548" s="63" t="s">
        <v>17721</v>
      </c>
      <c r="F548" s="63" t="s">
        <v>19703</v>
      </c>
      <c r="G548">
        <f>VLOOKUP(N548,Estrv!B:AS,39,FALSE)</f>
        <v>0.1</v>
      </c>
      <c r="H548">
        <f>VLOOKUP(N548,Estrv!B:AS,40,FALSE)</f>
        <v>0.3</v>
      </c>
      <c r="I548">
        <f>VLOOKUP(N548,Estrv!B:AS,41,FALSE)</f>
        <v>0.6</v>
      </c>
      <c r="J548">
        <f>VLOOKUP(N548,Estrv!B:AS,42,FALSE)</f>
        <v>1</v>
      </c>
      <c r="K548" s="27">
        <v>1</v>
      </c>
      <c r="N548" t="str">
        <f t="shared" si="8"/>
        <v>02CD10S233</v>
      </c>
    </row>
    <row r="549" spans="1:14">
      <c r="A549" s="63" t="s">
        <v>2465</v>
      </c>
      <c r="B549" s="63" t="s">
        <v>17722</v>
      </c>
      <c r="C549" s="63" t="s">
        <v>10038</v>
      </c>
      <c r="D549" s="63" t="s">
        <v>1233</v>
      </c>
      <c r="E549" s="63" t="s">
        <v>17365</v>
      </c>
      <c r="F549" s="63" t="s">
        <v>19704</v>
      </c>
      <c r="G549">
        <f>VLOOKUP(N549,Estrv!B:AS,39,FALSE)</f>
        <v>0.1</v>
      </c>
      <c r="H549">
        <f>VLOOKUP(N549,Estrv!B:AS,40,FALSE)</f>
        <v>0.2</v>
      </c>
      <c r="I549">
        <f>VLOOKUP(N549,Estrv!B:AS,41,FALSE)</f>
        <v>0.6</v>
      </c>
      <c r="J549">
        <f>VLOOKUP(N549,Estrv!B:AS,42,FALSE)</f>
        <v>1</v>
      </c>
      <c r="K549" s="27">
        <v>1</v>
      </c>
      <c r="N549" t="str">
        <f t="shared" si="8"/>
        <v>02CD10S234</v>
      </c>
    </row>
    <row r="550" spans="1:14">
      <c r="A550" s="63" t="s">
        <v>2465</v>
      </c>
      <c r="B550" s="63" t="s">
        <v>17723</v>
      </c>
      <c r="C550" s="63" t="s">
        <v>10039</v>
      </c>
      <c r="D550" s="63" t="s">
        <v>1188</v>
      </c>
      <c r="E550" s="63" t="s">
        <v>17367</v>
      </c>
      <c r="F550" s="63" t="s">
        <v>19705</v>
      </c>
      <c r="G550">
        <f>VLOOKUP(N550,Estrv!B:AS,39,FALSE)</f>
        <v>0.08</v>
      </c>
      <c r="H550">
        <f>VLOOKUP(N550,Estrv!B:AS,40,FALSE)</f>
        <v>0.35</v>
      </c>
      <c r="I550">
        <f>VLOOKUP(N550,Estrv!B:AS,41,FALSE)</f>
        <v>0.75</v>
      </c>
      <c r="J550">
        <f>VLOOKUP(N550,Estrv!B:AS,42,FALSE)</f>
        <v>1</v>
      </c>
      <c r="K550" s="27">
        <v>1</v>
      </c>
      <c r="N550" t="str">
        <f t="shared" si="8"/>
        <v>02CD10S235</v>
      </c>
    </row>
    <row r="551" spans="1:14">
      <c r="A551" s="63" t="s">
        <v>2465</v>
      </c>
      <c r="B551" s="63" t="s">
        <v>17724</v>
      </c>
      <c r="C551" s="63" t="s">
        <v>10040</v>
      </c>
      <c r="D551" s="63" t="s">
        <v>789</v>
      </c>
      <c r="E551" s="63" t="s">
        <v>17278</v>
      </c>
      <c r="F551" s="63" t="s">
        <v>2710</v>
      </c>
      <c r="G551">
        <f>VLOOKUP(N551,Estrv!B:AS,39,FALSE)</f>
        <v>0.3</v>
      </c>
      <c r="H551">
        <f>VLOOKUP(N551,Estrv!B:AS,40,FALSE)</f>
        <v>0.5</v>
      </c>
      <c r="I551">
        <f>VLOOKUP(N551,Estrv!B:AS,41,FALSE)</f>
        <v>0.7</v>
      </c>
      <c r="J551">
        <f>VLOOKUP(N551,Estrv!B:AS,42,FALSE)</f>
        <v>1</v>
      </c>
      <c r="K551" s="27">
        <v>0.15</v>
      </c>
      <c r="N551" t="str">
        <f t="shared" si="8"/>
        <v>02CD10U048</v>
      </c>
    </row>
    <row r="552" spans="1:14">
      <c r="A552" s="63" t="s">
        <v>2465</v>
      </c>
      <c r="B552" s="63" t="s">
        <v>17725</v>
      </c>
      <c r="C552" s="63" t="s">
        <v>10714</v>
      </c>
      <c r="D552" s="63" t="s">
        <v>789</v>
      </c>
      <c r="E552" s="63" t="s">
        <v>17278</v>
      </c>
      <c r="F552" s="63" t="s">
        <v>2711</v>
      </c>
      <c r="G552">
        <f>VLOOKUP(N552,Estrv!B:AS,39,FALSE)</f>
        <v>0.3</v>
      </c>
      <c r="H552">
        <f>VLOOKUP(N552,Estrv!B:AS,40,FALSE)</f>
        <v>0.5</v>
      </c>
      <c r="I552">
        <f>VLOOKUP(N552,Estrv!B:AS,41,FALSE)</f>
        <v>0.7</v>
      </c>
      <c r="J552">
        <f>VLOOKUP(N552,Estrv!B:AS,42,FALSE)</f>
        <v>1</v>
      </c>
      <c r="K552" s="27">
        <v>0.15</v>
      </c>
      <c r="N552" t="str">
        <f t="shared" si="8"/>
        <v>02CD10U048</v>
      </c>
    </row>
    <row r="553" spans="1:14">
      <c r="A553" s="63" t="s">
        <v>2465</v>
      </c>
      <c r="B553" s="63" t="s">
        <v>17726</v>
      </c>
      <c r="C553" s="63" t="s">
        <v>11388</v>
      </c>
      <c r="D553" s="63" t="s">
        <v>789</v>
      </c>
      <c r="E553" s="63" t="s">
        <v>17278</v>
      </c>
      <c r="F553" s="63" t="s">
        <v>19706</v>
      </c>
      <c r="G553">
        <f>VLOOKUP(N553,Estrv!B:AS,39,FALSE)</f>
        <v>0.3</v>
      </c>
      <c r="H553">
        <f>VLOOKUP(N553,Estrv!B:AS,40,FALSE)</f>
        <v>0.5</v>
      </c>
      <c r="I553">
        <f>VLOOKUP(N553,Estrv!B:AS,41,FALSE)</f>
        <v>0.7</v>
      </c>
      <c r="J553">
        <f>VLOOKUP(N553,Estrv!B:AS,42,FALSE)</f>
        <v>1</v>
      </c>
      <c r="K553" s="27">
        <v>0.2</v>
      </c>
      <c r="N553" t="str">
        <f t="shared" si="8"/>
        <v>02CD10U048</v>
      </c>
    </row>
    <row r="554" spans="1:14">
      <c r="A554" s="63" t="s">
        <v>2465</v>
      </c>
      <c r="B554" s="63" t="s">
        <v>17727</v>
      </c>
      <c r="C554" s="63" t="s">
        <v>12062</v>
      </c>
      <c r="D554" s="63" t="s">
        <v>789</v>
      </c>
      <c r="E554" s="63" t="s">
        <v>17278</v>
      </c>
      <c r="F554" s="63" t="s">
        <v>19707</v>
      </c>
      <c r="G554">
        <f>VLOOKUP(N554,Estrv!B:AS,39,FALSE)</f>
        <v>0.3</v>
      </c>
      <c r="H554">
        <f>VLOOKUP(N554,Estrv!B:AS,40,FALSE)</f>
        <v>0.5</v>
      </c>
      <c r="I554">
        <f>VLOOKUP(N554,Estrv!B:AS,41,FALSE)</f>
        <v>0.7</v>
      </c>
      <c r="J554">
        <f>VLOOKUP(N554,Estrv!B:AS,42,FALSE)</f>
        <v>1</v>
      </c>
      <c r="K554" s="27">
        <v>0.2</v>
      </c>
      <c r="N554" t="str">
        <f t="shared" si="8"/>
        <v>02CD10U048</v>
      </c>
    </row>
    <row r="555" spans="1:14">
      <c r="A555" s="63" t="s">
        <v>2465</v>
      </c>
      <c r="B555" s="63" t="s">
        <v>17728</v>
      </c>
      <c r="C555" s="63" t="s">
        <v>12736</v>
      </c>
      <c r="D555" s="63" t="s">
        <v>789</v>
      </c>
      <c r="E555" s="63" t="s">
        <v>17278</v>
      </c>
      <c r="F555" s="63" t="s">
        <v>19708</v>
      </c>
      <c r="G555">
        <f>VLOOKUP(N555,Estrv!B:AS,39,FALSE)</f>
        <v>0.3</v>
      </c>
      <c r="H555">
        <f>VLOOKUP(N555,Estrv!B:AS,40,FALSE)</f>
        <v>0.5</v>
      </c>
      <c r="I555">
        <f>VLOOKUP(N555,Estrv!B:AS,41,FALSE)</f>
        <v>0.7</v>
      </c>
      <c r="J555">
        <f>VLOOKUP(N555,Estrv!B:AS,42,FALSE)</f>
        <v>1</v>
      </c>
      <c r="K555" s="27">
        <v>0.3</v>
      </c>
      <c r="N555" t="str">
        <f t="shared" si="8"/>
        <v>02CD10U048</v>
      </c>
    </row>
    <row r="556" spans="1:14">
      <c r="A556" s="26" t="s">
        <v>2715</v>
      </c>
      <c r="B556" s="26" t="s">
        <v>17729</v>
      </c>
      <c r="C556" s="26" t="s">
        <v>10041</v>
      </c>
      <c r="D556" s="26" t="s">
        <v>465</v>
      </c>
      <c r="E556" s="61" t="s">
        <v>17201</v>
      </c>
      <c r="F556" s="62" t="s">
        <v>19709</v>
      </c>
      <c r="G556">
        <f>VLOOKUP(N556,Estrv!B:AS,39,FALSE)</f>
        <v>0.1</v>
      </c>
      <c r="H556">
        <f>VLOOKUP(N556,Estrv!B:AS,40,FALSE)</f>
        <v>0.25</v>
      </c>
      <c r="I556">
        <f>VLOOKUP(N556,Estrv!B:AS,41,FALSE)</f>
        <v>0.5</v>
      </c>
      <c r="J556">
        <f>VLOOKUP(N556,Estrv!B:AS,42,FALSE)</f>
        <v>1</v>
      </c>
      <c r="K556" s="66">
        <v>0.1</v>
      </c>
      <c r="N556" t="str">
        <f t="shared" si="8"/>
        <v>02CD11E185</v>
      </c>
    </row>
    <row r="557" spans="1:14">
      <c r="A557" s="26" t="s">
        <v>2715</v>
      </c>
      <c r="B557" s="26" t="s">
        <v>17730</v>
      </c>
      <c r="C557" s="26" t="s">
        <v>10715</v>
      </c>
      <c r="D557" s="26" t="s">
        <v>465</v>
      </c>
      <c r="E557" s="61" t="s">
        <v>17201</v>
      </c>
      <c r="F557" s="62" t="s">
        <v>19710</v>
      </c>
      <c r="G557">
        <f>VLOOKUP(N557,Estrv!B:AS,39,FALSE)</f>
        <v>0.1</v>
      </c>
      <c r="H557">
        <f>VLOOKUP(N557,Estrv!B:AS,40,FALSE)</f>
        <v>0.25</v>
      </c>
      <c r="I557">
        <f>VLOOKUP(N557,Estrv!B:AS,41,FALSE)</f>
        <v>0.5</v>
      </c>
      <c r="J557">
        <f>VLOOKUP(N557,Estrv!B:AS,42,FALSE)</f>
        <v>1</v>
      </c>
      <c r="K557" s="66">
        <v>0.1</v>
      </c>
      <c r="N557" t="str">
        <f t="shared" si="8"/>
        <v>02CD11E185</v>
      </c>
    </row>
    <row r="558" spans="1:14">
      <c r="A558" s="26" t="s">
        <v>2715</v>
      </c>
      <c r="B558" s="26" t="s">
        <v>17731</v>
      </c>
      <c r="C558" s="26" t="s">
        <v>11389</v>
      </c>
      <c r="D558" s="26" t="s">
        <v>465</v>
      </c>
      <c r="E558" s="61" t="s">
        <v>17201</v>
      </c>
      <c r="F558" s="62" t="s">
        <v>19711</v>
      </c>
      <c r="G558">
        <f>VLOOKUP(N558,Estrv!B:AS,39,FALSE)</f>
        <v>0.1</v>
      </c>
      <c r="H558">
        <f>VLOOKUP(N558,Estrv!B:AS,40,FALSE)</f>
        <v>0.25</v>
      </c>
      <c r="I558">
        <f>VLOOKUP(N558,Estrv!B:AS,41,FALSE)</f>
        <v>0.5</v>
      </c>
      <c r="J558">
        <f>VLOOKUP(N558,Estrv!B:AS,42,FALSE)</f>
        <v>1</v>
      </c>
      <c r="K558" s="66">
        <v>0.1</v>
      </c>
      <c r="N558" t="str">
        <f t="shared" si="8"/>
        <v>02CD11E185</v>
      </c>
    </row>
    <row r="559" spans="1:14">
      <c r="A559" s="26" t="s">
        <v>2715</v>
      </c>
      <c r="B559" s="26" t="s">
        <v>17732</v>
      </c>
      <c r="C559" s="26" t="s">
        <v>12063</v>
      </c>
      <c r="D559" s="26" t="s">
        <v>465</v>
      </c>
      <c r="E559" s="61" t="s">
        <v>17201</v>
      </c>
      <c r="F559" s="62" t="s">
        <v>19712</v>
      </c>
      <c r="G559">
        <f>VLOOKUP(N559,Estrv!B:AS,39,FALSE)</f>
        <v>0.1</v>
      </c>
      <c r="H559">
        <f>VLOOKUP(N559,Estrv!B:AS,40,FALSE)</f>
        <v>0.25</v>
      </c>
      <c r="I559">
        <f>VLOOKUP(N559,Estrv!B:AS,41,FALSE)</f>
        <v>0.5</v>
      </c>
      <c r="J559">
        <f>VLOOKUP(N559,Estrv!B:AS,42,FALSE)</f>
        <v>1</v>
      </c>
      <c r="K559" s="66">
        <v>0.1</v>
      </c>
      <c r="N559" t="str">
        <f t="shared" si="8"/>
        <v>02CD11E185</v>
      </c>
    </row>
    <row r="560" spans="1:14">
      <c r="A560" s="26" t="s">
        <v>2715</v>
      </c>
      <c r="B560" s="26" t="s">
        <v>17733</v>
      </c>
      <c r="C560" s="26" t="s">
        <v>12737</v>
      </c>
      <c r="D560" s="26" t="s">
        <v>465</v>
      </c>
      <c r="E560" s="61" t="s">
        <v>17201</v>
      </c>
      <c r="F560" s="62" t="s">
        <v>19713</v>
      </c>
      <c r="G560">
        <f>VLOOKUP(N560,Estrv!B:AS,39,FALSE)</f>
        <v>0.1</v>
      </c>
      <c r="H560">
        <f>VLOOKUP(N560,Estrv!B:AS,40,FALSE)</f>
        <v>0.25</v>
      </c>
      <c r="I560">
        <f>VLOOKUP(N560,Estrv!B:AS,41,FALSE)</f>
        <v>0.5</v>
      </c>
      <c r="J560">
        <f>VLOOKUP(N560,Estrv!B:AS,42,FALSE)</f>
        <v>1</v>
      </c>
      <c r="K560" s="66">
        <v>0.1</v>
      </c>
      <c r="N560" t="str">
        <f t="shared" si="8"/>
        <v>02CD11E185</v>
      </c>
    </row>
    <row r="561" spans="1:14">
      <c r="A561" s="26" t="s">
        <v>2715</v>
      </c>
      <c r="B561" s="26" t="s">
        <v>17734</v>
      </c>
      <c r="C561" s="26" t="s">
        <v>13411</v>
      </c>
      <c r="D561" s="26" t="s">
        <v>465</v>
      </c>
      <c r="E561" s="61" t="s">
        <v>17201</v>
      </c>
      <c r="F561" s="62" t="s">
        <v>19714</v>
      </c>
      <c r="G561">
        <f>VLOOKUP(N561,Estrv!B:AS,39,FALSE)</f>
        <v>0.1</v>
      </c>
      <c r="H561">
        <f>VLOOKUP(N561,Estrv!B:AS,40,FALSE)</f>
        <v>0.25</v>
      </c>
      <c r="I561">
        <f>VLOOKUP(N561,Estrv!B:AS,41,FALSE)</f>
        <v>0.5</v>
      </c>
      <c r="J561">
        <f>VLOOKUP(N561,Estrv!B:AS,42,FALSE)</f>
        <v>1</v>
      </c>
      <c r="K561" s="66">
        <v>0.1</v>
      </c>
      <c r="N561" t="str">
        <f t="shared" si="8"/>
        <v>02CD11E185</v>
      </c>
    </row>
    <row r="562" spans="1:14">
      <c r="A562" s="26" t="s">
        <v>2715</v>
      </c>
      <c r="B562" s="26" t="s">
        <v>17735</v>
      </c>
      <c r="C562" s="26" t="s">
        <v>14085</v>
      </c>
      <c r="D562" s="26" t="s">
        <v>465</v>
      </c>
      <c r="E562" s="61" t="s">
        <v>17201</v>
      </c>
      <c r="F562" s="62" t="s">
        <v>2740</v>
      </c>
      <c r="G562">
        <f>VLOOKUP(N562,Estrv!B:AS,39,FALSE)</f>
        <v>0.1</v>
      </c>
      <c r="H562">
        <f>VLOOKUP(N562,Estrv!B:AS,40,FALSE)</f>
        <v>0.25</v>
      </c>
      <c r="I562">
        <f>VLOOKUP(N562,Estrv!B:AS,41,FALSE)</f>
        <v>0.5</v>
      </c>
      <c r="J562">
        <f>VLOOKUP(N562,Estrv!B:AS,42,FALSE)</f>
        <v>1</v>
      </c>
      <c r="K562" s="66">
        <v>0.1</v>
      </c>
      <c r="N562" t="str">
        <f t="shared" si="8"/>
        <v>02CD11E185</v>
      </c>
    </row>
    <row r="563" spans="1:14">
      <c r="A563" s="26" t="s">
        <v>2715</v>
      </c>
      <c r="B563" s="26" t="s">
        <v>17736</v>
      </c>
      <c r="C563" s="26" t="s">
        <v>14759</v>
      </c>
      <c r="D563" s="26" t="s">
        <v>465</v>
      </c>
      <c r="E563" s="61" t="s">
        <v>17201</v>
      </c>
      <c r="F563" s="62" t="s">
        <v>19715</v>
      </c>
      <c r="G563">
        <f>VLOOKUP(N563,Estrv!B:AS,39,FALSE)</f>
        <v>0.1</v>
      </c>
      <c r="H563">
        <f>VLOOKUP(N563,Estrv!B:AS,40,FALSE)</f>
        <v>0.25</v>
      </c>
      <c r="I563">
        <f>VLOOKUP(N563,Estrv!B:AS,41,FALSE)</f>
        <v>0.5</v>
      </c>
      <c r="J563">
        <f>VLOOKUP(N563,Estrv!B:AS,42,FALSE)</f>
        <v>1</v>
      </c>
      <c r="K563" s="66">
        <v>0.1</v>
      </c>
      <c r="N563" t="str">
        <f t="shared" si="8"/>
        <v>02CD11E185</v>
      </c>
    </row>
    <row r="564" spans="1:14">
      <c r="A564" s="26" t="s">
        <v>2715</v>
      </c>
      <c r="B564" s="26" t="s">
        <v>17737</v>
      </c>
      <c r="C564" s="26" t="s">
        <v>15433</v>
      </c>
      <c r="D564" s="26" t="s">
        <v>465</v>
      </c>
      <c r="E564" s="61" t="s">
        <v>17201</v>
      </c>
      <c r="F564" s="62" t="s">
        <v>19716</v>
      </c>
      <c r="G564">
        <f>VLOOKUP(N564,Estrv!B:AS,39,FALSE)</f>
        <v>0.1</v>
      </c>
      <c r="H564">
        <f>VLOOKUP(N564,Estrv!B:AS,40,FALSE)</f>
        <v>0.25</v>
      </c>
      <c r="I564">
        <f>VLOOKUP(N564,Estrv!B:AS,41,FALSE)</f>
        <v>0.5</v>
      </c>
      <c r="J564">
        <f>VLOOKUP(N564,Estrv!B:AS,42,FALSE)</f>
        <v>1</v>
      </c>
      <c r="K564" s="66">
        <v>0.1</v>
      </c>
      <c r="N564" t="str">
        <f t="shared" si="8"/>
        <v>02CD11E185</v>
      </c>
    </row>
    <row r="565" spans="1:14">
      <c r="A565" s="26" t="s">
        <v>2715</v>
      </c>
      <c r="B565" s="26" t="s">
        <v>17738</v>
      </c>
      <c r="C565" s="26" t="s">
        <v>16107</v>
      </c>
      <c r="D565" s="26" t="s">
        <v>465</v>
      </c>
      <c r="E565" s="61" t="s">
        <v>17201</v>
      </c>
      <c r="F565" s="62" t="s">
        <v>19717</v>
      </c>
      <c r="G565">
        <f>VLOOKUP(N565,Estrv!B:AS,39,FALSE)</f>
        <v>0.1</v>
      </c>
      <c r="H565">
        <f>VLOOKUP(N565,Estrv!B:AS,40,FALSE)</f>
        <v>0.25</v>
      </c>
      <c r="I565">
        <f>VLOOKUP(N565,Estrv!B:AS,41,FALSE)</f>
        <v>0.5</v>
      </c>
      <c r="J565">
        <f>VLOOKUP(N565,Estrv!B:AS,42,FALSE)</f>
        <v>1</v>
      </c>
      <c r="K565" s="66">
        <v>0.1</v>
      </c>
      <c r="N565" t="str">
        <f t="shared" si="8"/>
        <v>02CD11E185</v>
      </c>
    </row>
    <row r="566" spans="1:14">
      <c r="A566" s="26" t="s">
        <v>2715</v>
      </c>
      <c r="B566" s="26" t="s">
        <v>17739</v>
      </c>
      <c r="C566" s="26" t="s">
        <v>10042</v>
      </c>
      <c r="D566" s="26" t="s">
        <v>494</v>
      </c>
      <c r="E566" s="61" t="s">
        <v>17210</v>
      </c>
      <c r="F566" s="62" t="s">
        <v>2748</v>
      </c>
      <c r="G566">
        <f>VLOOKUP(N566,Estrv!B:AS,39,FALSE)</f>
        <v>0.25</v>
      </c>
      <c r="H566">
        <f>VLOOKUP(N566,Estrv!B:AS,40,FALSE)</f>
        <v>0.5</v>
      </c>
      <c r="I566">
        <f>VLOOKUP(N566,Estrv!B:AS,41,FALSE)</f>
        <v>0.75</v>
      </c>
      <c r="J566">
        <f>VLOOKUP(N566,Estrv!B:AS,42,FALSE)</f>
        <v>1</v>
      </c>
      <c r="K566" s="66">
        <v>0.1</v>
      </c>
      <c r="N566" t="str">
        <f t="shared" si="8"/>
        <v>02CD11E186</v>
      </c>
    </row>
    <row r="567" spans="1:14">
      <c r="A567" s="26" t="s">
        <v>2715</v>
      </c>
      <c r="B567" s="26" t="s">
        <v>17740</v>
      </c>
      <c r="C567" s="26" t="s">
        <v>10716</v>
      </c>
      <c r="D567" s="26" t="s">
        <v>494</v>
      </c>
      <c r="E567" s="61" t="s">
        <v>17210</v>
      </c>
      <c r="F567" s="62" t="s">
        <v>19718</v>
      </c>
      <c r="G567">
        <f>VLOOKUP(N567,Estrv!B:AS,39,FALSE)</f>
        <v>0.25</v>
      </c>
      <c r="H567">
        <f>VLOOKUP(N567,Estrv!B:AS,40,FALSE)</f>
        <v>0.5</v>
      </c>
      <c r="I567">
        <f>VLOOKUP(N567,Estrv!B:AS,41,FALSE)</f>
        <v>0.75</v>
      </c>
      <c r="J567">
        <f>VLOOKUP(N567,Estrv!B:AS,42,FALSE)</f>
        <v>1</v>
      </c>
      <c r="K567" s="66">
        <v>0.1</v>
      </c>
      <c r="N567" t="str">
        <f t="shared" si="8"/>
        <v>02CD11E186</v>
      </c>
    </row>
    <row r="568" spans="1:14">
      <c r="A568" s="26" t="s">
        <v>2715</v>
      </c>
      <c r="B568" s="26" t="s">
        <v>17741</v>
      </c>
      <c r="C568" s="26" t="s">
        <v>11390</v>
      </c>
      <c r="D568" s="26" t="s">
        <v>494</v>
      </c>
      <c r="E568" s="61" t="s">
        <v>17210</v>
      </c>
      <c r="F568" s="62" t="s">
        <v>19719</v>
      </c>
      <c r="G568">
        <f>VLOOKUP(N568,Estrv!B:AS,39,FALSE)</f>
        <v>0.25</v>
      </c>
      <c r="H568">
        <f>VLOOKUP(N568,Estrv!B:AS,40,FALSE)</f>
        <v>0.5</v>
      </c>
      <c r="I568">
        <f>VLOOKUP(N568,Estrv!B:AS,41,FALSE)</f>
        <v>0.75</v>
      </c>
      <c r="J568">
        <f>VLOOKUP(N568,Estrv!B:AS,42,FALSE)</f>
        <v>1</v>
      </c>
      <c r="K568" s="66">
        <v>0.1</v>
      </c>
      <c r="N568" t="str">
        <f t="shared" si="8"/>
        <v>02CD11E186</v>
      </c>
    </row>
    <row r="569" spans="1:14">
      <c r="A569" s="26" t="s">
        <v>2715</v>
      </c>
      <c r="B569" s="26" t="s">
        <v>17742</v>
      </c>
      <c r="C569" s="26" t="s">
        <v>12064</v>
      </c>
      <c r="D569" s="26" t="s">
        <v>494</v>
      </c>
      <c r="E569" s="61" t="s">
        <v>17210</v>
      </c>
      <c r="F569" s="62" t="s">
        <v>19720</v>
      </c>
      <c r="G569">
        <f>VLOOKUP(N569,Estrv!B:AS,39,FALSE)</f>
        <v>0.25</v>
      </c>
      <c r="H569">
        <f>VLOOKUP(N569,Estrv!B:AS,40,FALSE)</f>
        <v>0.5</v>
      </c>
      <c r="I569">
        <f>VLOOKUP(N569,Estrv!B:AS,41,FALSE)</f>
        <v>0.75</v>
      </c>
      <c r="J569">
        <f>VLOOKUP(N569,Estrv!B:AS,42,FALSE)</f>
        <v>1</v>
      </c>
      <c r="K569" s="66">
        <v>0.1</v>
      </c>
      <c r="N569" t="str">
        <f t="shared" si="8"/>
        <v>02CD11E186</v>
      </c>
    </row>
    <row r="570" spans="1:14">
      <c r="A570" s="26" t="s">
        <v>2715</v>
      </c>
      <c r="B570" s="26" t="s">
        <v>17743</v>
      </c>
      <c r="C570" s="26" t="s">
        <v>12738</v>
      </c>
      <c r="D570" s="26" t="s">
        <v>494</v>
      </c>
      <c r="E570" s="61" t="s">
        <v>17210</v>
      </c>
      <c r="F570" s="62" t="s">
        <v>19721</v>
      </c>
      <c r="G570">
        <f>VLOOKUP(N570,Estrv!B:AS,39,FALSE)</f>
        <v>0.25</v>
      </c>
      <c r="H570">
        <f>VLOOKUP(N570,Estrv!B:AS,40,FALSE)</f>
        <v>0.5</v>
      </c>
      <c r="I570">
        <f>VLOOKUP(N570,Estrv!B:AS,41,FALSE)</f>
        <v>0.75</v>
      </c>
      <c r="J570">
        <f>VLOOKUP(N570,Estrv!B:AS,42,FALSE)</f>
        <v>1</v>
      </c>
      <c r="K570" s="66">
        <v>0.1</v>
      </c>
      <c r="N570" t="str">
        <f t="shared" si="8"/>
        <v>02CD11E186</v>
      </c>
    </row>
    <row r="571" spans="1:14">
      <c r="A571" s="26" t="s">
        <v>2715</v>
      </c>
      <c r="B571" s="26" t="s">
        <v>17744</v>
      </c>
      <c r="C571" s="26" t="s">
        <v>13412</v>
      </c>
      <c r="D571" s="26" t="s">
        <v>494</v>
      </c>
      <c r="E571" s="61" t="s">
        <v>17210</v>
      </c>
      <c r="F571" s="62" t="s">
        <v>19722</v>
      </c>
      <c r="G571">
        <f>VLOOKUP(N571,Estrv!B:AS,39,FALSE)</f>
        <v>0.25</v>
      </c>
      <c r="H571">
        <f>VLOOKUP(N571,Estrv!B:AS,40,FALSE)</f>
        <v>0.5</v>
      </c>
      <c r="I571">
        <f>VLOOKUP(N571,Estrv!B:AS,41,FALSE)</f>
        <v>0.75</v>
      </c>
      <c r="J571">
        <f>VLOOKUP(N571,Estrv!B:AS,42,FALSE)</f>
        <v>1</v>
      </c>
      <c r="K571" s="66">
        <v>0.1</v>
      </c>
      <c r="N571" t="str">
        <f t="shared" si="8"/>
        <v>02CD11E186</v>
      </c>
    </row>
    <row r="572" spans="1:14">
      <c r="A572" s="26" t="s">
        <v>2715</v>
      </c>
      <c r="B572" s="26" t="s">
        <v>17745</v>
      </c>
      <c r="C572" s="26" t="s">
        <v>14086</v>
      </c>
      <c r="D572" s="26" t="s">
        <v>494</v>
      </c>
      <c r="E572" s="61" t="s">
        <v>17210</v>
      </c>
      <c r="F572" s="62" t="s">
        <v>2755</v>
      </c>
      <c r="G572">
        <f>VLOOKUP(N572,Estrv!B:AS,39,FALSE)</f>
        <v>0.25</v>
      </c>
      <c r="H572">
        <f>VLOOKUP(N572,Estrv!B:AS,40,FALSE)</f>
        <v>0.5</v>
      </c>
      <c r="I572">
        <f>VLOOKUP(N572,Estrv!B:AS,41,FALSE)</f>
        <v>0.75</v>
      </c>
      <c r="J572">
        <f>VLOOKUP(N572,Estrv!B:AS,42,FALSE)</f>
        <v>1</v>
      </c>
      <c r="K572" s="66">
        <v>0.1</v>
      </c>
      <c r="N572" t="str">
        <f t="shared" si="8"/>
        <v>02CD11E186</v>
      </c>
    </row>
    <row r="573" spans="1:14">
      <c r="A573" s="26" t="s">
        <v>2715</v>
      </c>
      <c r="B573" s="26" t="s">
        <v>17746</v>
      </c>
      <c r="C573" s="26" t="s">
        <v>14760</v>
      </c>
      <c r="D573" s="26" t="s">
        <v>494</v>
      </c>
      <c r="E573" s="61" t="s">
        <v>17210</v>
      </c>
      <c r="F573" s="62" t="s">
        <v>1047</v>
      </c>
      <c r="G573">
        <f>VLOOKUP(N573,Estrv!B:AS,39,FALSE)</f>
        <v>0.25</v>
      </c>
      <c r="H573">
        <f>VLOOKUP(N573,Estrv!B:AS,40,FALSE)</f>
        <v>0.5</v>
      </c>
      <c r="I573">
        <f>VLOOKUP(N573,Estrv!B:AS,41,FALSE)</f>
        <v>0.75</v>
      </c>
      <c r="J573">
        <f>VLOOKUP(N573,Estrv!B:AS,42,FALSE)</f>
        <v>1</v>
      </c>
      <c r="K573" s="66">
        <v>0.1</v>
      </c>
      <c r="N573" t="str">
        <f t="shared" si="8"/>
        <v>02CD11E186</v>
      </c>
    </row>
    <row r="574" spans="1:14">
      <c r="A574" s="26" t="s">
        <v>2715</v>
      </c>
      <c r="B574" s="26" t="s">
        <v>17747</v>
      </c>
      <c r="C574" s="26" t="s">
        <v>15434</v>
      </c>
      <c r="D574" s="26" t="s">
        <v>494</v>
      </c>
      <c r="E574" s="61" t="s">
        <v>17210</v>
      </c>
      <c r="F574" s="62" t="s">
        <v>19723</v>
      </c>
      <c r="G574">
        <f>VLOOKUP(N574,Estrv!B:AS,39,FALSE)</f>
        <v>0.25</v>
      </c>
      <c r="H574">
        <f>VLOOKUP(N574,Estrv!B:AS,40,FALSE)</f>
        <v>0.5</v>
      </c>
      <c r="I574">
        <f>VLOOKUP(N574,Estrv!B:AS,41,FALSE)</f>
        <v>0.75</v>
      </c>
      <c r="J574">
        <f>VLOOKUP(N574,Estrv!B:AS,42,FALSE)</f>
        <v>1</v>
      </c>
      <c r="K574" s="66">
        <v>0.1</v>
      </c>
      <c r="N574" t="str">
        <f t="shared" si="8"/>
        <v>02CD11E186</v>
      </c>
    </row>
    <row r="575" spans="1:14">
      <c r="A575" s="26" t="s">
        <v>2715</v>
      </c>
      <c r="B575" s="26" t="s">
        <v>17748</v>
      </c>
      <c r="C575" s="26" t="s">
        <v>16108</v>
      </c>
      <c r="D575" s="26" t="s">
        <v>494</v>
      </c>
      <c r="E575" s="61" t="s">
        <v>17210</v>
      </c>
      <c r="F575" s="62" t="s">
        <v>19724</v>
      </c>
      <c r="G575">
        <f>VLOOKUP(N575,Estrv!B:AS,39,FALSE)</f>
        <v>0.25</v>
      </c>
      <c r="H575">
        <f>VLOOKUP(N575,Estrv!B:AS,40,FALSE)</f>
        <v>0.5</v>
      </c>
      <c r="I575">
        <f>VLOOKUP(N575,Estrv!B:AS,41,FALSE)</f>
        <v>0.75</v>
      </c>
      <c r="J575">
        <f>VLOOKUP(N575,Estrv!B:AS,42,FALSE)</f>
        <v>1</v>
      </c>
      <c r="K575" s="66">
        <v>0.1</v>
      </c>
      <c r="N575" t="str">
        <f t="shared" si="8"/>
        <v>02CD11E186</v>
      </c>
    </row>
    <row r="576" spans="1:14">
      <c r="A576" s="26" t="s">
        <v>2715</v>
      </c>
      <c r="B576" s="26" t="s">
        <v>17749</v>
      </c>
      <c r="C576" s="26" t="s">
        <v>10043</v>
      </c>
      <c r="D576" s="26" t="s">
        <v>515</v>
      </c>
      <c r="E576" s="61" t="s">
        <v>17217</v>
      </c>
      <c r="F576" s="62" t="s">
        <v>19725</v>
      </c>
      <c r="G576">
        <f>VLOOKUP(N576,Estrv!B:AS,39,FALSE)</f>
        <v>0.15</v>
      </c>
      <c r="H576">
        <f>VLOOKUP(N576,Estrv!B:AS,40,FALSE)</f>
        <v>0.4</v>
      </c>
      <c r="I576">
        <f>VLOOKUP(N576,Estrv!B:AS,41,FALSE)</f>
        <v>0.7</v>
      </c>
      <c r="J576">
        <f>VLOOKUP(N576,Estrv!B:AS,42,FALSE)</f>
        <v>1</v>
      </c>
      <c r="K576" s="66">
        <v>0.12</v>
      </c>
      <c r="N576" t="str">
        <f t="shared" si="8"/>
        <v>02CD11E187</v>
      </c>
    </row>
    <row r="577" spans="1:14">
      <c r="A577" s="26" t="s">
        <v>2715</v>
      </c>
      <c r="B577" s="26" t="s">
        <v>17750</v>
      </c>
      <c r="C577" s="26" t="s">
        <v>10717</v>
      </c>
      <c r="D577" s="26" t="s">
        <v>515</v>
      </c>
      <c r="E577" s="61" t="s">
        <v>17217</v>
      </c>
      <c r="F577" s="62" t="s">
        <v>19726</v>
      </c>
      <c r="G577">
        <f>VLOOKUP(N577,Estrv!B:AS,39,FALSE)</f>
        <v>0.15</v>
      </c>
      <c r="H577">
        <f>VLOOKUP(N577,Estrv!B:AS,40,FALSE)</f>
        <v>0.4</v>
      </c>
      <c r="I577">
        <f>VLOOKUP(N577,Estrv!B:AS,41,FALSE)</f>
        <v>0.7</v>
      </c>
      <c r="J577">
        <f>VLOOKUP(N577,Estrv!B:AS,42,FALSE)</f>
        <v>1</v>
      </c>
      <c r="K577" s="66">
        <v>0.11</v>
      </c>
      <c r="N577" t="str">
        <f t="shared" si="8"/>
        <v>02CD11E187</v>
      </c>
    </row>
    <row r="578" spans="1:14">
      <c r="A578" s="26" t="s">
        <v>2715</v>
      </c>
      <c r="B578" s="26" t="s">
        <v>17751</v>
      </c>
      <c r="C578" s="26" t="s">
        <v>11391</v>
      </c>
      <c r="D578" s="26" t="s">
        <v>515</v>
      </c>
      <c r="E578" s="61" t="s">
        <v>17217</v>
      </c>
      <c r="F578" s="62" t="s">
        <v>2766</v>
      </c>
      <c r="G578">
        <f>VLOOKUP(N578,Estrv!B:AS,39,FALSE)</f>
        <v>0.15</v>
      </c>
      <c r="H578">
        <f>VLOOKUP(N578,Estrv!B:AS,40,FALSE)</f>
        <v>0.4</v>
      </c>
      <c r="I578">
        <f>VLOOKUP(N578,Estrv!B:AS,41,FALSE)</f>
        <v>0.7</v>
      </c>
      <c r="J578">
        <f>VLOOKUP(N578,Estrv!B:AS,42,FALSE)</f>
        <v>1</v>
      </c>
      <c r="K578" s="66">
        <v>0.11</v>
      </c>
      <c r="N578" t="str">
        <f t="shared" si="8"/>
        <v>02CD11E187</v>
      </c>
    </row>
    <row r="579" spans="1:14">
      <c r="A579" s="26" t="s">
        <v>2715</v>
      </c>
      <c r="B579" s="26" t="s">
        <v>17752</v>
      </c>
      <c r="C579" s="26" t="s">
        <v>12065</v>
      </c>
      <c r="D579" s="26" t="s">
        <v>515</v>
      </c>
      <c r="E579" s="61" t="s">
        <v>17217</v>
      </c>
      <c r="F579" s="62" t="s">
        <v>19727</v>
      </c>
      <c r="G579">
        <f>VLOOKUP(N579,Estrv!B:AS,39,FALSE)</f>
        <v>0.15</v>
      </c>
      <c r="H579">
        <f>VLOOKUP(N579,Estrv!B:AS,40,FALSE)</f>
        <v>0.4</v>
      </c>
      <c r="I579">
        <f>VLOOKUP(N579,Estrv!B:AS,41,FALSE)</f>
        <v>0.7</v>
      </c>
      <c r="J579">
        <f>VLOOKUP(N579,Estrv!B:AS,42,FALSE)</f>
        <v>1</v>
      </c>
      <c r="K579" s="66">
        <v>0.11</v>
      </c>
      <c r="N579" t="str">
        <f t="shared" ref="N579:N642" si="9">A579&amp;D579</f>
        <v>02CD11E187</v>
      </c>
    </row>
    <row r="580" spans="1:14">
      <c r="A580" s="26" t="s">
        <v>2715</v>
      </c>
      <c r="B580" s="26" t="s">
        <v>17753</v>
      </c>
      <c r="C580" s="26" t="s">
        <v>12739</v>
      </c>
      <c r="D580" s="26" t="s">
        <v>515</v>
      </c>
      <c r="E580" s="61" t="s">
        <v>17217</v>
      </c>
      <c r="F580" s="62" t="s">
        <v>19728</v>
      </c>
      <c r="G580">
        <f>VLOOKUP(N580,Estrv!B:AS,39,FALSE)</f>
        <v>0.15</v>
      </c>
      <c r="H580">
        <f>VLOOKUP(N580,Estrv!B:AS,40,FALSE)</f>
        <v>0.4</v>
      </c>
      <c r="I580">
        <f>VLOOKUP(N580,Estrv!B:AS,41,FALSE)</f>
        <v>0.7</v>
      </c>
      <c r="J580">
        <f>VLOOKUP(N580,Estrv!B:AS,42,FALSE)</f>
        <v>1</v>
      </c>
      <c r="K580" s="66">
        <v>0.11</v>
      </c>
      <c r="N580" t="str">
        <f t="shared" si="9"/>
        <v>02CD11E187</v>
      </c>
    </row>
    <row r="581" spans="1:14">
      <c r="A581" s="26" t="s">
        <v>2715</v>
      </c>
      <c r="B581" s="26" t="s">
        <v>17754</v>
      </c>
      <c r="C581" s="26" t="s">
        <v>13413</v>
      </c>
      <c r="D581" s="26" t="s">
        <v>515</v>
      </c>
      <c r="E581" s="61" t="s">
        <v>17217</v>
      </c>
      <c r="F581" s="62" t="s">
        <v>2769</v>
      </c>
      <c r="G581">
        <f>VLOOKUP(N581,Estrv!B:AS,39,FALSE)</f>
        <v>0.15</v>
      </c>
      <c r="H581">
        <f>VLOOKUP(N581,Estrv!B:AS,40,FALSE)</f>
        <v>0.4</v>
      </c>
      <c r="I581">
        <f>VLOOKUP(N581,Estrv!B:AS,41,FALSE)</f>
        <v>0.7</v>
      </c>
      <c r="J581">
        <f>VLOOKUP(N581,Estrv!B:AS,42,FALSE)</f>
        <v>1</v>
      </c>
      <c r="K581" s="66">
        <v>0.11</v>
      </c>
      <c r="N581" t="str">
        <f t="shared" si="9"/>
        <v>02CD11E187</v>
      </c>
    </row>
    <row r="582" spans="1:14">
      <c r="A582" s="26" t="s">
        <v>2715</v>
      </c>
      <c r="B582" s="26" t="s">
        <v>17755</v>
      </c>
      <c r="C582" s="26" t="s">
        <v>14087</v>
      </c>
      <c r="D582" s="26" t="s">
        <v>515</v>
      </c>
      <c r="E582" s="61" t="s">
        <v>17217</v>
      </c>
      <c r="F582" s="62" t="s">
        <v>2770</v>
      </c>
      <c r="G582">
        <f>VLOOKUP(N582,Estrv!B:AS,39,FALSE)</f>
        <v>0.15</v>
      </c>
      <c r="H582">
        <f>VLOOKUP(N582,Estrv!B:AS,40,FALSE)</f>
        <v>0.4</v>
      </c>
      <c r="I582">
        <f>VLOOKUP(N582,Estrv!B:AS,41,FALSE)</f>
        <v>0.7</v>
      </c>
      <c r="J582">
        <f>VLOOKUP(N582,Estrv!B:AS,42,FALSE)</f>
        <v>1</v>
      </c>
      <c r="K582" s="66">
        <v>0.11</v>
      </c>
      <c r="N582" t="str">
        <f t="shared" si="9"/>
        <v>02CD11E187</v>
      </c>
    </row>
    <row r="583" spans="1:14">
      <c r="A583" s="26" t="s">
        <v>2715</v>
      </c>
      <c r="B583" s="26" t="s">
        <v>17756</v>
      </c>
      <c r="C583" s="26" t="s">
        <v>14761</v>
      </c>
      <c r="D583" s="26" t="s">
        <v>515</v>
      </c>
      <c r="E583" s="61" t="s">
        <v>17217</v>
      </c>
      <c r="F583" s="62" t="s">
        <v>19729</v>
      </c>
      <c r="G583">
        <f>VLOOKUP(N583,Estrv!B:AS,39,FALSE)</f>
        <v>0.15</v>
      </c>
      <c r="H583">
        <f>VLOOKUP(N583,Estrv!B:AS,40,FALSE)</f>
        <v>0.4</v>
      </c>
      <c r="I583">
        <f>VLOOKUP(N583,Estrv!B:AS,41,FALSE)</f>
        <v>0.7</v>
      </c>
      <c r="J583">
        <f>VLOOKUP(N583,Estrv!B:AS,42,FALSE)</f>
        <v>1</v>
      </c>
      <c r="K583" s="66">
        <v>0.11</v>
      </c>
      <c r="N583" t="str">
        <f t="shared" si="9"/>
        <v>02CD11E187</v>
      </c>
    </row>
    <row r="584" spans="1:14">
      <c r="A584" s="26" t="s">
        <v>2715</v>
      </c>
      <c r="B584" s="26" t="s">
        <v>17757</v>
      </c>
      <c r="C584" s="26" t="s">
        <v>15435</v>
      </c>
      <c r="D584" s="26" t="s">
        <v>515</v>
      </c>
      <c r="E584" s="61" t="s">
        <v>17217</v>
      </c>
      <c r="F584" s="62" t="s">
        <v>19730</v>
      </c>
      <c r="G584">
        <f>VLOOKUP(N584,Estrv!B:AS,39,FALSE)</f>
        <v>0.15</v>
      </c>
      <c r="H584">
        <f>VLOOKUP(N584,Estrv!B:AS,40,FALSE)</f>
        <v>0.4</v>
      </c>
      <c r="I584">
        <f>VLOOKUP(N584,Estrv!B:AS,41,FALSE)</f>
        <v>0.7</v>
      </c>
      <c r="J584">
        <f>VLOOKUP(N584,Estrv!B:AS,42,FALSE)</f>
        <v>1</v>
      </c>
      <c r="K584" s="66">
        <v>0.11</v>
      </c>
      <c r="N584" t="str">
        <f t="shared" si="9"/>
        <v>02CD11E187</v>
      </c>
    </row>
    <row r="585" spans="1:14">
      <c r="A585" s="26" t="s">
        <v>2715</v>
      </c>
      <c r="B585" s="26" t="s">
        <v>17758</v>
      </c>
      <c r="C585" s="26" t="s">
        <v>10044</v>
      </c>
      <c r="D585" s="26" t="s">
        <v>547</v>
      </c>
      <c r="E585" s="61" t="s">
        <v>17226</v>
      </c>
      <c r="F585" s="62" t="s">
        <v>19731</v>
      </c>
      <c r="G585">
        <f>VLOOKUP(N585,Estrv!B:AS,39,FALSE)</f>
        <v>0.25</v>
      </c>
      <c r="H585">
        <f>VLOOKUP(N585,Estrv!B:AS,40,FALSE)</f>
        <v>0.5</v>
      </c>
      <c r="I585">
        <f>VLOOKUP(N585,Estrv!B:AS,41,FALSE)</f>
        <v>0.75</v>
      </c>
      <c r="J585">
        <f>VLOOKUP(N585,Estrv!B:AS,42,FALSE)</f>
        <v>1</v>
      </c>
      <c r="K585" s="66">
        <v>0.1</v>
      </c>
      <c r="N585" t="str">
        <f t="shared" si="9"/>
        <v>02CD11E188</v>
      </c>
    </row>
    <row r="586" spans="1:14">
      <c r="A586" s="26" t="s">
        <v>2715</v>
      </c>
      <c r="B586" s="26" t="s">
        <v>17759</v>
      </c>
      <c r="C586" s="26" t="s">
        <v>10718</v>
      </c>
      <c r="D586" s="26" t="s">
        <v>547</v>
      </c>
      <c r="E586" s="61" t="s">
        <v>17226</v>
      </c>
      <c r="F586" s="62" t="s">
        <v>19732</v>
      </c>
      <c r="G586">
        <f>VLOOKUP(N586,Estrv!B:AS,39,FALSE)</f>
        <v>0.25</v>
      </c>
      <c r="H586">
        <f>VLOOKUP(N586,Estrv!B:AS,40,FALSE)</f>
        <v>0.5</v>
      </c>
      <c r="I586">
        <f>VLOOKUP(N586,Estrv!B:AS,41,FALSE)</f>
        <v>0.75</v>
      </c>
      <c r="J586">
        <f>VLOOKUP(N586,Estrv!B:AS,42,FALSE)</f>
        <v>1</v>
      </c>
      <c r="K586" s="66">
        <v>0.1</v>
      </c>
      <c r="N586" t="str">
        <f t="shared" si="9"/>
        <v>02CD11E188</v>
      </c>
    </row>
    <row r="587" spans="1:14">
      <c r="A587" s="26" t="s">
        <v>2715</v>
      </c>
      <c r="B587" s="26" t="s">
        <v>17760</v>
      </c>
      <c r="C587" s="26" t="s">
        <v>11392</v>
      </c>
      <c r="D587" s="26" t="s">
        <v>547</v>
      </c>
      <c r="E587" s="61" t="s">
        <v>17226</v>
      </c>
      <c r="F587" s="62" t="s">
        <v>19733</v>
      </c>
      <c r="G587">
        <f>VLOOKUP(N587,Estrv!B:AS,39,FALSE)</f>
        <v>0.25</v>
      </c>
      <c r="H587">
        <f>VLOOKUP(N587,Estrv!B:AS,40,FALSE)</f>
        <v>0.5</v>
      </c>
      <c r="I587">
        <f>VLOOKUP(N587,Estrv!B:AS,41,FALSE)</f>
        <v>0.75</v>
      </c>
      <c r="J587">
        <f>VLOOKUP(N587,Estrv!B:AS,42,FALSE)</f>
        <v>1</v>
      </c>
      <c r="K587" s="66">
        <v>0.1</v>
      </c>
      <c r="N587" t="str">
        <f t="shared" si="9"/>
        <v>02CD11E188</v>
      </c>
    </row>
    <row r="588" spans="1:14">
      <c r="A588" s="26" t="s">
        <v>2715</v>
      </c>
      <c r="B588" s="26" t="s">
        <v>17761</v>
      </c>
      <c r="C588" s="26" t="s">
        <v>12066</v>
      </c>
      <c r="D588" s="26" t="s">
        <v>547</v>
      </c>
      <c r="E588" s="61" t="s">
        <v>17226</v>
      </c>
      <c r="F588" s="62" t="s">
        <v>19734</v>
      </c>
      <c r="G588">
        <f>VLOOKUP(N588,Estrv!B:AS,39,FALSE)</f>
        <v>0.25</v>
      </c>
      <c r="H588">
        <f>VLOOKUP(N588,Estrv!B:AS,40,FALSE)</f>
        <v>0.5</v>
      </c>
      <c r="I588">
        <f>VLOOKUP(N588,Estrv!B:AS,41,FALSE)</f>
        <v>0.75</v>
      </c>
      <c r="J588">
        <f>VLOOKUP(N588,Estrv!B:AS,42,FALSE)</f>
        <v>1</v>
      </c>
      <c r="K588" s="66">
        <v>0.1</v>
      </c>
      <c r="N588" t="str">
        <f t="shared" si="9"/>
        <v>02CD11E188</v>
      </c>
    </row>
    <row r="589" spans="1:14">
      <c r="A589" s="26" t="s">
        <v>2715</v>
      </c>
      <c r="B589" s="26" t="s">
        <v>17762</v>
      </c>
      <c r="C589" s="26" t="s">
        <v>12740</v>
      </c>
      <c r="D589" s="26" t="s">
        <v>547</v>
      </c>
      <c r="E589" s="61" t="s">
        <v>17226</v>
      </c>
      <c r="F589" s="62" t="s">
        <v>19735</v>
      </c>
      <c r="G589">
        <f>VLOOKUP(N589,Estrv!B:AS,39,FALSE)</f>
        <v>0.25</v>
      </c>
      <c r="H589">
        <f>VLOOKUP(N589,Estrv!B:AS,40,FALSE)</f>
        <v>0.5</v>
      </c>
      <c r="I589">
        <f>VLOOKUP(N589,Estrv!B:AS,41,FALSE)</f>
        <v>0.75</v>
      </c>
      <c r="J589">
        <f>VLOOKUP(N589,Estrv!B:AS,42,FALSE)</f>
        <v>1</v>
      </c>
      <c r="K589" s="66">
        <v>0.1</v>
      </c>
      <c r="N589" t="str">
        <f t="shared" si="9"/>
        <v>02CD11E188</v>
      </c>
    </row>
    <row r="590" spans="1:14">
      <c r="A590" s="26" t="s">
        <v>2715</v>
      </c>
      <c r="B590" s="26" t="s">
        <v>17763</v>
      </c>
      <c r="C590" s="26" t="s">
        <v>13414</v>
      </c>
      <c r="D590" s="26" t="s">
        <v>547</v>
      </c>
      <c r="E590" s="61" t="s">
        <v>17226</v>
      </c>
      <c r="F590" s="62" t="s">
        <v>19736</v>
      </c>
      <c r="G590">
        <f>VLOOKUP(N590,Estrv!B:AS,39,FALSE)</f>
        <v>0.25</v>
      </c>
      <c r="H590">
        <f>VLOOKUP(N590,Estrv!B:AS,40,FALSE)</f>
        <v>0.5</v>
      </c>
      <c r="I590">
        <f>VLOOKUP(N590,Estrv!B:AS,41,FALSE)</f>
        <v>0.75</v>
      </c>
      <c r="J590">
        <f>VLOOKUP(N590,Estrv!B:AS,42,FALSE)</f>
        <v>1</v>
      </c>
      <c r="K590" s="66">
        <v>0.1</v>
      </c>
      <c r="N590" t="str">
        <f t="shared" si="9"/>
        <v>02CD11E188</v>
      </c>
    </row>
    <row r="591" spans="1:14">
      <c r="A591" s="26" t="s">
        <v>2715</v>
      </c>
      <c r="B591" s="26" t="s">
        <v>17764</v>
      </c>
      <c r="C591" s="26" t="s">
        <v>14088</v>
      </c>
      <c r="D591" s="26" t="s">
        <v>547</v>
      </c>
      <c r="E591" s="61" t="s">
        <v>17226</v>
      </c>
      <c r="F591" s="62" t="s">
        <v>2785</v>
      </c>
      <c r="G591">
        <f>VLOOKUP(N591,Estrv!B:AS,39,FALSE)</f>
        <v>0.25</v>
      </c>
      <c r="H591">
        <f>VLOOKUP(N591,Estrv!B:AS,40,FALSE)</f>
        <v>0.5</v>
      </c>
      <c r="I591">
        <f>VLOOKUP(N591,Estrv!B:AS,41,FALSE)</f>
        <v>0.75</v>
      </c>
      <c r="J591">
        <f>VLOOKUP(N591,Estrv!B:AS,42,FALSE)</f>
        <v>1</v>
      </c>
      <c r="K591" s="66">
        <v>0.1</v>
      </c>
      <c r="N591" t="str">
        <f t="shared" si="9"/>
        <v>02CD11E188</v>
      </c>
    </row>
    <row r="592" spans="1:14">
      <c r="A592" s="26" t="s">
        <v>2715</v>
      </c>
      <c r="B592" s="26" t="s">
        <v>17765</v>
      </c>
      <c r="C592" s="26" t="s">
        <v>14762</v>
      </c>
      <c r="D592" s="26" t="s">
        <v>547</v>
      </c>
      <c r="E592" s="61" t="s">
        <v>17226</v>
      </c>
      <c r="F592" s="62" t="s">
        <v>19737</v>
      </c>
      <c r="G592">
        <f>VLOOKUP(N592,Estrv!B:AS,39,FALSE)</f>
        <v>0.25</v>
      </c>
      <c r="H592">
        <f>VLOOKUP(N592,Estrv!B:AS,40,FALSE)</f>
        <v>0.5</v>
      </c>
      <c r="I592">
        <f>VLOOKUP(N592,Estrv!B:AS,41,FALSE)</f>
        <v>0.75</v>
      </c>
      <c r="J592">
        <f>VLOOKUP(N592,Estrv!B:AS,42,FALSE)</f>
        <v>1</v>
      </c>
      <c r="K592" s="66">
        <v>0.3</v>
      </c>
      <c r="N592" t="str">
        <f t="shared" si="9"/>
        <v>02CD11E188</v>
      </c>
    </row>
    <row r="593" spans="1:14">
      <c r="A593" s="26" t="s">
        <v>2715</v>
      </c>
      <c r="B593" s="26" t="s">
        <v>17766</v>
      </c>
      <c r="C593" s="26" t="s">
        <v>10045</v>
      </c>
      <c r="D593" s="26" t="s">
        <v>575</v>
      </c>
      <c r="E593" s="61" t="s">
        <v>17237</v>
      </c>
      <c r="F593" s="62" t="s">
        <v>19738</v>
      </c>
      <c r="G593">
        <f>VLOOKUP(N593,Estrv!B:AS,39,FALSE)</f>
        <v>0.1</v>
      </c>
      <c r="H593">
        <f>VLOOKUP(N593,Estrv!B:AS,40,FALSE)</f>
        <v>0.4</v>
      </c>
      <c r="I593">
        <f>VLOOKUP(N593,Estrv!B:AS,41,FALSE)</f>
        <v>0.8</v>
      </c>
      <c r="J593">
        <f>VLOOKUP(N593,Estrv!B:AS,42,FALSE)</f>
        <v>1</v>
      </c>
      <c r="K593" s="66">
        <v>1</v>
      </c>
      <c r="N593" t="str">
        <f t="shared" si="9"/>
        <v>02CD11E189</v>
      </c>
    </row>
    <row r="594" spans="1:14">
      <c r="A594" s="26" t="s">
        <v>2715</v>
      </c>
      <c r="B594" s="26" t="s">
        <v>17767</v>
      </c>
      <c r="C594" s="26" t="s">
        <v>10046</v>
      </c>
      <c r="D594" s="26" t="s">
        <v>600</v>
      </c>
      <c r="E594" s="61" t="s">
        <v>17243</v>
      </c>
      <c r="F594" s="62" t="s">
        <v>2797</v>
      </c>
      <c r="G594">
        <f>VLOOKUP(N594,Estrv!B:AS,39,FALSE)</f>
        <v>0.15</v>
      </c>
      <c r="H594">
        <f>VLOOKUP(N594,Estrv!B:AS,40,FALSE)</f>
        <v>0.4</v>
      </c>
      <c r="I594">
        <f>VLOOKUP(N594,Estrv!B:AS,41,FALSE)</f>
        <v>0.75</v>
      </c>
      <c r="J594">
        <f>VLOOKUP(N594,Estrv!B:AS,42,FALSE)</f>
        <v>1</v>
      </c>
      <c r="K594" s="66">
        <v>0.4</v>
      </c>
      <c r="N594" t="str">
        <f t="shared" si="9"/>
        <v>02CD11E190</v>
      </c>
    </row>
    <row r="595" spans="1:14">
      <c r="A595" s="26" t="s">
        <v>2715</v>
      </c>
      <c r="B595" s="26" t="s">
        <v>17768</v>
      </c>
      <c r="C595" s="26" t="s">
        <v>10720</v>
      </c>
      <c r="D595" s="26" t="s">
        <v>600</v>
      </c>
      <c r="E595" s="61" t="s">
        <v>17243</v>
      </c>
      <c r="F595" s="62" t="s">
        <v>2798</v>
      </c>
      <c r="G595">
        <f>VLOOKUP(N595,Estrv!B:AS,39,FALSE)</f>
        <v>0.15</v>
      </c>
      <c r="H595">
        <f>VLOOKUP(N595,Estrv!B:AS,40,FALSE)</f>
        <v>0.4</v>
      </c>
      <c r="I595">
        <f>VLOOKUP(N595,Estrv!B:AS,41,FALSE)</f>
        <v>0.75</v>
      </c>
      <c r="J595">
        <f>VLOOKUP(N595,Estrv!B:AS,42,FALSE)</f>
        <v>1</v>
      </c>
      <c r="K595" s="66">
        <v>0.3</v>
      </c>
      <c r="N595" t="str">
        <f t="shared" si="9"/>
        <v>02CD11E190</v>
      </c>
    </row>
    <row r="596" spans="1:14">
      <c r="A596" s="26" t="s">
        <v>2715</v>
      </c>
      <c r="B596" s="26" t="s">
        <v>17769</v>
      </c>
      <c r="C596" s="26" t="s">
        <v>11394</v>
      </c>
      <c r="D596" s="26" t="s">
        <v>600</v>
      </c>
      <c r="E596" s="61" t="s">
        <v>17243</v>
      </c>
      <c r="F596" s="62" t="s">
        <v>19739</v>
      </c>
      <c r="G596">
        <f>VLOOKUP(N596,Estrv!B:AS,39,FALSE)</f>
        <v>0.15</v>
      </c>
      <c r="H596">
        <f>VLOOKUP(N596,Estrv!B:AS,40,FALSE)</f>
        <v>0.4</v>
      </c>
      <c r="I596">
        <f>VLOOKUP(N596,Estrv!B:AS,41,FALSE)</f>
        <v>0.75</v>
      </c>
      <c r="J596">
        <f>VLOOKUP(N596,Estrv!B:AS,42,FALSE)</f>
        <v>1</v>
      </c>
      <c r="K596" s="66">
        <v>0.3</v>
      </c>
      <c r="N596" t="str">
        <f t="shared" si="9"/>
        <v>02CD11E190</v>
      </c>
    </row>
    <row r="597" spans="1:14">
      <c r="A597" s="26" t="s">
        <v>2715</v>
      </c>
      <c r="B597" s="26" t="s">
        <v>17770</v>
      </c>
      <c r="C597" s="26" t="s">
        <v>10047</v>
      </c>
      <c r="D597" s="26" t="s">
        <v>618</v>
      </c>
      <c r="E597" s="61" t="s">
        <v>17245</v>
      </c>
      <c r="F597" s="62" t="s">
        <v>19740</v>
      </c>
      <c r="G597">
        <f>VLOOKUP(N597,Estrv!B:AS,39,FALSE)</f>
        <v>0.25</v>
      </c>
      <c r="H597">
        <f>VLOOKUP(N597,Estrv!B:AS,40,FALSE)</f>
        <v>0.5</v>
      </c>
      <c r="I597">
        <f>VLOOKUP(N597,Estrv!B:AS,41,FALSE)</f>
        <v>0.75</v>
      </c>
      <c r="J597">
        <f>VLOOKUP(N597,Estrv!B:AS,42,FALSE)</f>
        <v>1</v>
      </c>
      <c r="K597" s="66">
        <v>0.5</v>
      </c>
      <c r="N597" t="str">
        <f t="shared" si="9"/>
        <v>02CD11E198</v>
      </c>
    </row>
    <row r="598" spans="1:14">
      <c r="A598" s="26" t="s">
        <v>2715</v>
      </c>
      <c r="B598" s="26" t="s">
        <v>17771</v>
      </c>
      <c r="C598" s="26" t="s">
        <v>10721</v>
      </c>
      <c r="D598" s="26" t="s">
        <v>618</v>
      </c>
      <c r="E598" s="61" t="s">
        <v>17245</v>
      </c>
      <c r="F598" s="62" t="s">
        <v>19741</v>
      </c>
      <c r="G598">
        <f>VLOOKUP(N598,Estrv!B:AS,39,FALSE)</f>
        <v>0.25</v>
      </c>
      <c r="H598">
        <f>VLOOKUP(N598,Estrv!B:AS,40,FALSE)</f>
        <v>0.5</v>
      </c>
      <c r="I598">
        <f>VLOOKUP(N598,Estrv!B:AS,41,FALSE)</f>
        <v>0.75</v>
      </c>
      <c r="J598">
        <f>VLOOKUP(N598,Estrv!B:AS,42,FALSE)</f>
        <v>1</v>
      </c>
      <c r="K598" s="66">
        <v>0.5</v>
      </c>
      <c r="N598" t="str">
        <f t="shared" si="9"/>
        <v>02CD11E198</v>
      </c>
    </row>
    <row r="599" spans="1:14">
      <c r="A599" s="26" t="s">
        <v>2715</v>
      </c>
      <c r="B599" s="26" t="s">
        <v>17772</v>
      </c>
      <c r="C599" s="26" t="s">
        <v>10048</v>
      </c>
      <c r="D599" s="26" t="s">
        <v>636</v>
      </c>
      <c r="E599" s="61" t="s">
        <v>17248</v>
      </c>
      <c r="F599" s="62" t="s">
        <v>19742</v>
      </c>
      <c r="G599">
        <f>VLOOKUP(N599,Estrv!B:AS,39,FALSE)</f>
        <v>0.1</v>
      </c>
      <c r="H599">
        <f>VLOOKUP(N599,Estrv!B:AS,40,FALSE)</f>
        <v>0.25</v>
      </c>
      <c r="I599">
        <f>VLOOKUP(N599,Estrv!B:AS,41,FALSE)</f>
        <v>0.5</v>
      </c>
      <c r="J599">
        <f>VLOOKUP(N599,Estrv!B:AS,42,FALSE)</f>
        <v>1</v>
      </c>
      <c r="K599" s="66">
        <v>0.16</v>
      </c>
      <c r="N599" t="str">
        <f t="shared" si="9"/>
        <v>02CD11F037</v>
      </c>
    </row>
    <row r="600" spans="1:14">
      <c r="A600" s="26" t="s">
        <v>2715</v>
      </c>
      <c r="B600" s="26" t="s">
        <v>17773</v>
      </c>
      <c r="C600" s="26" t="s">
        <v>10722</v>
      </c>
      <c r="D600" s="26" t="s">
        <v>636</v>
      </c>
      <c r="E600" s="61" t="s">
        <v>17248</v>
      </c>
      <c r="F600" s="62" t="s">
        <v>19743</v>
      </c>
      <c r="G600">
        <f>VLOOKUP(N600,Estrv!B:AS,39,FALSE)</f>
        <v>0.1</v>
      </c>
      <c r="H600">
        <f>VLOOKUP(N600,Estrv!B:AS,40,FALSE)</f>
        <v>0.25</v>
      </c>
      <c r="I600">
        <f>VLOOKUP(N600,Estrv!B:AS,41,FALSE)</f>
        <v>0.5</v>
      </c>
      <c r="J600">
        <f>VLOOKUP(N600,Estrv!B:AS,42,FALSE)</f>
        <v>1</v>
      </c>
      <c r="K600" s="66">
        <v>0.16</v>
      </c>
      <c r="N600" t="str">
        <f t="shared" si="9"/>
        <v>02CD11F037</v>
      </c>
    </row>
    <row r="601" spans="1:14">
      <c r="A601" s="26" t="s">
        <v>2715</v>
      </c>
      <c r="B601" s="26" t="s">
        <v>17774</v>
      </c>
      <c r="C601" s="26" t="s">
        <v>11396</v>
      </c>
      <c r="D601" s="26" t="s">
        <v>636</v>
      </c>
      <c r="E601" s="61" t="s">
        <v>17248</v>
      </c>
      <c r="F601" s="62" t="s">
        <v>19744</v>
      </c>
      <c r="G601">
        <f>VLOOKUP(N601,Estrv!B:AS,39,FALSE)</f>
        <v>0.1</v>
      </c>
      <c r="H601">
        <f>VLOOKUP(N601,Estrv!B:AS,40,FALSE)</f>
        <v>0.25</v>
      </c>
      <c r="I601">
        <f>VLOOKUP(N601,Estrv!B:AS,41,FALSE)</f>
        <v>0.5</v>
      </c>
      <c r="J601">
        <f>VLOOKUP(N601,Estrv!B:AS,42,FALSE)</f>
        <v>1</v>
      </c>
      <c r="K601" s="66">
        <v>0.16</v>
      </c>
      <c r="N601" t="str">
        <f t="shared" si="9"/>
        <v>02CD11F037</v>
      </c>
    </row>
    <row r="602" spans="1:14">
      <c r="A602" s="26" t="s">
        <v>2715</v>
      </c>
      <c r="B602" s="26" t="s">
        <v>17775</v>
      </c>
      <c r="C602" s="26" t="s">
        <v>12070</v>
      </c>
      <c r="D602" s="26" t="s">
        <v>636</v>
      </c>
      <c r="E602" s="61" t="s">
        <v>17248</v>
      </c>
      <c r="F602" s="62" t="s">
        <v>19745</v>
      </c>
      <c r="G602">
        <f>VLOOKUP(N602,Estrv!B:AS,39,FALSE)</f>
        <v>0.1</v>
      </c>
      <c r="H602">
        <f>VLOOKUP(N602,Estrv!B:AS,40,FALSE)</f>
        <v>0.25</v>
      </c>
      <c r="I602">
        <f>VLOOKUP(N602,Estrv!B:AS,41,FALSE)</f>
        <v>0.5</v>
      </c>
      <c r="J602">
        <f>VLOOKUP(N602,Estrv!B:AS,42,FALSE)</f>
        <v>1</v>
      </c>
      <c r="K602" s="66">
        <v>0.16</v>
      </c>
      <c r="N602" t="str">
        <f t="shared" si="9"/>
        <v>02CD11F037</v>
      </c>
    </row>
    <row r="603" spans="1:14">
      <c r="A603" s="26" t="s">
        <v>2715</v>
      </c>
      <c r="B603" s="26" t="s">
        <v>17776</v>
      </c>
      <c r="C603" s="26" t="s">
        <v>12744</v>
      </c>
      <c r="D603" s="26" t="s">
        <v>636</v>
      </c>
      <c r="E603" s="61" t="s">
        <v>17248</v>
      </c>
      <c r="F603" s="62" t="s">
        <v>19746</v>
      </c>
      <c r="G603">
        <f>VLOOKUP(N603,Estrv!B:AS,39,FALSE)</f>
        <v>0.1</v>
      </c>
      <c r="H603">
        <f>VLOOKUP(N603,Estrv!B:AS,40,FALSE)</f>
        <v>0.25</v>
      </c>
      <c r="I603">
        <f>VLOOKUP(N603,Estrv!B:AS,41,FALSE)</f>
        <v>0.5</v>
      </c>
      <c r="J603">
        <f>VLOOKUP(N603,Estrv!B:AS,42,FALSE)</f>
        <v>1</v>
      </c>
      <c r="K603" s="66">
        <v>0.2</v>
      </c>
      <c r="N603" t="str">
        <f t="shared" si="9"/>
        <v>02CD11F037</v>
      </c>
    </row>
    <row r="604" spans="1:14">
      <c r="A604" s="26" t="s">
        <v>2715</v>
      </c>
      <c r="B604" s="26" t="s">
        <v>17777</v>
      </c>
      <c r="C604" s="26" t="s">
        <v>13418</v>
      </c>
      <c r="D604" s="26" t="s">
        <v>636</v>
      </c>
      <c r="E604" s="61" t="s">
        <v>17248</v>
      </c>
      <c r="F604" s="62" t="s">
        <v>19747</v>
      </c>
      <c r="G604">
        <f>VLOOKUP(N604,Estrv!B:AS,39,FALSE)</f>
        <v>0.1</v>
      </c>
      <c r="H604">
        <f>VLOOKUP(N604,Estrv!B:AS,40,FALSE)</f>
        <v>0.25</v>
      </c>
      <c r="I604">
        <f>VLOOKUP(N604,Estrv!B:AS,41,FALSE)</f>
        <v>0.5</v>
      </c>
      <c r="J604">
        <f>VLOOKUP(N604,Estrv!B:AS,42,FALSE)</f>
        <v>1</v>
      </c>
      <c r="K604" s="66">
        <v>0.16</v>
      </c>
      <c r="N604" t="str">
        <f t="shared" si="9"/>
        <v>02CD11F037</v>
      </c>
    </row>
    <row r="605" spans="1:14">
      <c r="A605" s="26" t="s">
        <v>2715</v>
      </c>
      <c r="B605" s="26" t="s">
        <v>17778</v>
      </c>
      <c r="C605" s="26" t="s">
        <v>10049</v>
      </c>
      <c r="D605" s="26" t="s">
        <v>654</v>
      </c>
      <c r="E605" s="61" t="s">
        <v>17254</v>
      </c>
      <c r="F605" s="62" t="s">
        <v>19748</v>
      </c>
      <c r="G605">
        <f>VLOOKUP(N605,Estrv!B:AS,39,FALSE)</f>
        <v>0</v>
      </c>
      <c r="H605">
        <f>VLOOKUP(N605,Estrv!B:AS,40,FALSE)</f>
        <v>0.25</v>
      </c>
      <c r="I605">
        <f>VLOOKUP(N605,Estrv!B:AS,41,FALSE)</f>
        <v>0.6</v>
      </c>
      <c r="J605">
        <f>VLOOKUP(N605,Estrv!B:AS,42,FALSE)</f>
        <v>1</v>
      </c>
      <c r="K605" s="66">
        <v>0.5</v>
      </c>
      <c r="N605" t="str">
        <f t="shared" si="9"/>
        <v>02CD11K023</v>
      </c>
    </row>
    <row r="606" spans="1:14">
      <c r="A606" s="26" t="s">
        <v>2715</v>
      </c>
      <c r="B606" s="26" t="s">
        <v>17779</v>
      </c>
      <c r="C606" s="26" t="s">
        <v>10723</v>
      </c>
      <c r="D606" s="26" t="s">
        <v>654</v>
      </c>
      <c r="E606" s="61" t="s">
        <v>17254</v>
      </c>
      <c r="F606" s="62" t="s">
        <v>19749</v>
      </c>
      <c r="G606">
        <f>VLOOKUP(N606,Estrv!B:AS,39,FALSE)</f>
        <v>0</v>
      </c>
      <c r="H606">
        <f>VLOOKUP(N606,Estrv!B:AS,40,FALSE)</f>
        <v>0.25</v>
      </c>
      <c r="I606">
        <f>VLOOKUP(N606,Estrv!B:AS,41,FALSE)</f>
        <v>0.6</v>
      </c>
      <c r="J606">
        <f>VLOOKUP(N606,Estrv!B:AS,42,FALSE)</f>
        <v>1</v>
      </c>
      <c r="K606" s="66">
        <v>0.5</v>
      </c>
      <c r="N606" t="str">
        <f t="shared" si="9"/>
        <v>02CD11K023</v>
      </c>
    </row>
    <row r="607" spans="1:14">
      <c r="A607" s="26" t="s">
        <v>2715</v>
      </c>
      <c r="B607" s="26" t="s">
        <v>17780</v>
      </c>
      <c r="C607" s="26" t="s">
        <v>10050</v>
      </c>
      <c r="D607" s="26" t="s">
        <v>673</v>
      </c>
      <c r="E607" s="61" t="s">
        <v>17258</v>
      </c>
      <c r="F607" s="62" t="s">
        <v>19750</v>
      </c>
      <c r="G607">
        <f>VLOOKUP(N607,Estrv!B:AS,39,FALSE)</f>
        <v>0.2</v>
      </c>
      <c r="H607">
        <f>VLOOKUP(N607,Estrv!B:AS,40,FALSE)</f>
        <v>0.45</v>
      </c>
      <c r="I607">
        <f>VLOOKUP(N607,Estrv!B:AS,41,FALSE)</f>
        <v>0.7</v>
      </c>
      <c r="J607">
        <f>VLOOKUP(N607,Estrv!B:AS,42,FALSE)</f>
        <v>1</v>
      </c>
      <c r="K607" s="66">
        <v>0.25</v>
      </c>
      <c r="N607" t="str">
        <f t="shared" si="9"/>
        <v>02CD11K026</v>
      </c>
    </row>
    <row r="608" spans="1:14">
      <c r="A608" s="26" t="s">
        <v>2715</v>
      </c>
      <c r="B608" s="26" t="s">
        <v>17781</v>
      </c>
      <c r="C608" s="26" t="s">
        <v>10724</v>
      </c>
      <c r="D608" s="26" t="s">
        <v>673</v>
      </c>
      <c r="E608" s="61" t="s">
        <v>17258</v>
      </c>
      <c r="F608" s="62" t="s">
        <v>19751</v>
      </c>
      <c r="G608">
        <f>VLOOKUP(N608,Estrv!B:AS,39,FALSE)</f>
        <v>0.2</v>
      </c>
      <c r="H608">
        <f>VLOOKUP(N608,Estrv!B:AS,40,FALSE)</f>
        <v>0.45</v>
      </c>
      <c r="I608">
        <f>VLOOKUP(N608,Estrv!B:AS,41,FALSE)</f>
        <v>0.7</v>
      </c>
      <c r="J608">
        <f>VLOOKUP(N608,Estrv!B:AS,42,FALSE)</f>
        <v>1</v>
      </c>
      <c r="K608" s="66">
        <v>0.25</v>
      </c>
      <c r="N608" t="str">
        <f t="shared" si="9"/>
        <v>02CD11K026</v>
      </c>
    </row>
    <row r="609" spans="1:14">
      <c r="A609" s="26" t="s">
        <v>2715</v>
      </c>
      <c r="B609" s="26" t="s">
        <v>17782</v>
      </c>
      <c r="C609" s="26" t="s">
        <v>11398</v>
      </c>
      <c r="D609" s="26" t="s">
        <v>673</v>
      </c>
      <c r="E609" s="61" t="s">
        <v>17258</v>
      </c>
      <c r="F609" s="62" t="s">
        <v>2846</v>
      </c>
      <c r="G609">
        <f>VLOOKUP(N609,Estrv!B:AS,39,FALSE)</f>
        <v>0.2</v>
      </c>
      <c r="H609">
        <f>VLOOKUP(N609,Estrv!B:AS,40,FALSE)</f>
        <v>0.45</v>
      </c>
      <c r="I609">
        <f>VLOOKUP(N609,Estrv!B:AS,41,FALSE)</f>
        <v>0.7</v>
      </c>
      <c r="J609">
        <f>VLOOKUP(N609,Estrv!B:AS,42,FALSE)</f>
        <v>1</v>
      </c>
      <c r="K609" s="66">
        <v>0.25</v>
      </c>
      <c r="N609" t="str">
        <f t="shared" si="9"/>
        <v>02CD11K026</v>
      </c>
    </row>
    <row r="610" spans="1:14">
      <c r="A610" s="26" t="s">
        <v>2715</v>
      </c>
      <c r="B610" s="26" t="s">
        <v>17783</v>
      </c>
      <c r="C610" s="26" t="s">
        <v>12072</v>
      </c>
      <c r="D610" s="26" t="s">
        <v>673</v>
      </c>
      <c r="E610" s="61" t="s">
        <v>17258</v>
      </c>
      <c r="F610" s="62" t="s">
        <v>19752</v>
      </c>
      <c r="G610">
        <f>VLOOKUP(N610,Estrv!B:AS,39,FALSE)</f>
        <v>0.2</v>
      </c>
      <c r="H610">
        <f>VLOOKUP(N610,Estrv!B:AS,40,FALSE)</f>
        <v>0.45</v>
      </c>
      <c r="I610">
        <f>VLOOKUP(N610,Estrv!B:AS,41,FALSE)</f>
        <v>0.7</v>
      </c>
      <c r="J610">
        <f>VLOOKUP(N610,Estrv!B:AS,42,FALSE)</f>
        <v>1</v>
      </c>
      <c r="K610" s="66">
        <v>0.25</v>
      </c>
      <c r="N610" t="str">
        <f t="shared" si="9"/>
        <v>02CD11K026</v>
      </c>
    </row>
    <row r="611" spans="1:14">
      <c r="A611" s="26" t="s">
        <v>2715</v>
      </c>
      <c r="B611" s="26" t="s">
        <v>17784</v>
      </c>
      <c r="C611" s="26" t="s">
        <v>10051</v>
      </c>
      <c r="D611" s="26" t="s">
        <v>689</v>
      </c>
      <c r="E611" s="61" t="s">
        <v>17260</v>
      </c>
      <c r="F611" s="62" t="s">
        <v>19753</v>
      </c>
      <c r="G611">
        <f>VLOOKUP(N611,Estrv!B:AS,39,FALSE)</f>
        <v>0.08</v>
      </c>
      <c r="H611">
        <f>VLOOKUP(N611,Estrv!B:AS,40,FALSE)</f>
        <v>0.41</v>
      </c>
      <c r="I611">
        <f>VLOOKUP(N611,Estrv!B:AS,41,FALSE)</f>
        <v>0.89</v>
      </c>
      <c r="J611">
        <f>VLOOKUP(N611,Estrv!B:AS,42,FALSE)</f>
        <v>1</v>
      </c>
      <c r="K611" s="66">
        <v>0.25</v>
      </c>
      <c r="N611" t="str">
        <f t="shared" si="9"/>
        <v>02CD11K027</v>
      </c>
    </row>
    <row r="612" spans="1:14">
      <c r="A612" s="26" t="s">
        <v>2715</v>
      </c>
      <c r="B612" s="26" t="s">
        <v>17785</v>
      </c>
      <c r="C612" s="26" t="s">
        <v>10725</v>
      </c>
      <c r="D612" s="26" t="s">
        <v>689</v>
      </c>
      <c r="E612" s="61" t="s">
        <v>17260</v>
      </c>
      <c r="F612" s="62" t="s">
        <v>19754</v>
      </c>
      <c r="G612">
        <f>VLOOKUP(N612,Estrv!B:AS,39,FALSE)</f>
        <v>0.08</v>
      </c>
      <c r="H612">
        <f>VLOOKUP(N612,Estrv!B:AS,40,FALSE)</f>
        <v>0.41</v>
      </c>
      <c r="I612">
        <f>VLOOKUP(N612,Estrv!B:AS,41,FALSE)</f>
        <v>0.89</v>
      </c>
      <c r="J612">
        <f>VLOOKUP(N612,Estrv!B:AS,42,FALSE)</f>
        <v>1</v>
      </c>
      <c r="K612" s="66">
        <v>0.25</v>
      </c>
      <c r="N612" t="str">
        <f t="shared" si="9"/>
        <v>02CD11K027</v>
      </c>
    </row>
    <row r="613" spans="1:14">
      <c r="A613" s="26" t="s">
        <v>2715</v>
      </c>
      <c r="B613" s="26" t="s">
        <v>17786</v>
      </c>
      <c r="C613" s="26" t="s">
        <v>11399</v>
      </c>
      <c r="D613" s="26" t="s">
        <v>689</v>
      </c>
      <c r="E613" s="61" t="s">
        <v>17260</v>
      </c>
      <c r="F613" s="62" t="s">
        <v>2857</v>
      </c>
      <c r="G613">
        <f>VLOOKUP(N613,Estrv!B:AS,39,FALSE)</f>
        <v>0.08</v>
      </c>
      <c r="H613">
        <f>VLOOKUP(N613,Estrv!B:AS,40,FALSE)</f>
        <v>0.41</v>
      </c>
      <c r="I613">
        <f>VLOOKUP(N613,Estrv!B:AS,41,FALSE)</f>
        <v>0.89</v>
      </c>
      <c r="J613">
        <f>VLOOKUP(N613,Estrv!B:AS,42,FALSE)</f>
        <v>1</v>
      </c>
      <c r="K613" s="66">
        <v>0.25</v>
      </c>
      <c r="N613" t="str">
        <f t="shared" si="9"/>
        <v>02CD11K027</v>
      </c>
    </row>
    <row r="614" spans="1:14">
      <c r="A614" s="26" t="s">
        <v>2715</v>
      </c>
      <c r="B614" s="26" t="s">
        <v>17787</v>
      </c>
      <c r="C614" s="26" t="s">
        <v>12073</v>
      </c>
      <c r="D614" s="26" t="s">
        <v>689</v>
      </c>
      <c r="E614" s="61" t="s">
        <v>17260</v>
      </c>
      <c r="F614" s="62" t="s">
        <v>2858</v>
      </c>
      <c r="G614">
        <f>VLOOKUP(N614,Estrv!B:AS,39,FALSE)</f>
        <v>0.08</v>
      </c>
      <c r="H614">
        <f>VLOOKUP(N614,Estrv!B:AS,40,FALSE)</f>
        <v>0.41</v>
      </c>
      <c r="I614">
        <f>VLOOKUP(N614,Estrv!B:AS,41,FALSE)</f>
        <v>0.89</v>
      </c>
      <c r="J614">
        <f>VLOOKUP(N614,Estrv!B:AS,42,FALSE)</f>
        <v>1</v>
      </c>
      <c r="K614" s="66">
        <v>0.25</v>
      </c>
      <c r="N614" t="str">
        <f t="shared" si="9"/>
        <v>02CD11K027</v>
      </c>
    </row>
    <row r="615" spans="1:14">
      <c r="A615" s="26" t="s">
        <v>2715</v>
      </c>
      <c r="B615" s="26" t="s">
        <v>17788</v>
      </c>
      <c r="C615" s="26" t="s">
        <v>10052</v>
      </c>
      <c r="D615" s="26" t="s">
        <v>109</v>
      </c>
      <c r="E615" s="61" t="s">
        <v>17145</v>
      </c>
      <c r="F615" s="62" t="s">
        <v>19415</v>
      </c>
      <c r="G615">
        <f>VLOOKUP(N615,Estrv!B:AS,39,FALSE)</f>
        <v>0.25</v>
      </c>
      <c r="H615">
        <f>VLOOKUP(N615,Estrv!B:AS,40,FALSE)</f>
        <v>0.5</v>
      </c>
      <c r="I615">
        <f>VLOOKUP(N615,Estrv!B:AS,41,FALSE)</f>
        <v>0.75</v>
      </c>
      <c r="J615">
        <f>VLOOKUP(N615,Estrv!B:AS,42,FALSE)</f>
        <v>1</v>
      </c>
      <c r="K615" s="66">
        <v>1</v>
      </c>
      <c r="N615" t="str">
        <f t="shared" si="9"/>
        <v>02CD11M001</v>
      </c>
    </row>
    <row r="616" spans="1:14">
      <c r="A616" s="26" t="s">
        <v>2715</v>
      </c>
      <c r="B616" s="26" t="s">
        <v>17789</v>
      </c>
      <c r="C616" s="26" t="s">
        <v>10053</v>
      </c>
      <c r="D616" s="26" t="s">
        <v>126</v>
      </c>
      <c r="E616" s="61" t="s">
        <v>17148</v>
      </c>
      <c r="F616" s="62" t="s">
        <v>948</v>
      </c>
      <c r="G616">
        <f>VLOOKUP(N616,Estrv!B:AS,39,FALSE)</f>
        <v>0</v>
      </c>
      <c r="H616">
        <f>VLOOKUP(N616,Estrv!B:AS,40,FALSE)</f>
        <v>0.25</v>
      </c>
      <c r="I616">
        <f>VLOOKUP(N616,Estrv!B:AS,41,FALSE)</f>
        <v>0.5</v>
      </c>
      <c r="J616">
        <f>VLOOKUP(N616,Estrv!B:AS,42,FALSE)</f>
        <v>1</v>
      </c>
      <c r="K616" s="66">
        <v>1</v>
      </c>
      <c r="N616" t="str">
        <f t="shared" si="9"/>
        <v>02CD11M002</v>
      </c>
    </row>
    <row r="617" spans="1:14">
      <c r="A617" s="26" t="s">
        <v>2715</v>
      </c>
      <c r="B617" s="26" t="s">
        <v>17790</v>
      </c>
      <c r="C617" s="26" t="s">
        <v>10057</v>
      </c>
      <c r="D617" s="26" t="s">
        <v>141</v>
      </c>
      <c r="E617" s="61" t="s">
        <v>17150</v>
      </c>
      <c r="F617" s="62" t="s">
        <v>19755</v>
      </c>
      <c r="G617">
        <f>VLOOKUP(N617,Estrv!B:AS,39,FALSE)</f>
        <v>0.25</v>
      </c>
      <c r="H617">
        <f>VLOOKUP(N617,Estrv!B:AS,40,FALSE)</f>
        <v>0.45</v>
      </c>
      <c r="I617">
        <f>VLOOKUP(N617,Estrv!B:AS,41,FALSE)</f>
        <v>0.75</v>
      </c>
      <c r="J617">
        <f>VLOOKUP(N617,Estrv!B:AS,42,FALSE)</f>
        <v>1</v>
      </c>
      <c r="K617" s="66">
        <v>0.2</v>
      </c>
      <c r="N617" t="str">
        <f t="shared" si="9"/>
        <v>02CD11N001</v>
      </c>
    </row>
    <row r="618" spans="1:14">
      <c r="A618" s="26" t="s">
        <v>2715</v>
      </c>
      <c r="B618" s="26" t="s">
        <v>17791</v>
      </c>
      <c r="C618" s="26" t="s">
        <v>10731</v>
      </c>
      <c r="D618" s="26" t="s">
        <v>141</v>
      </c>
      <c r="E618" s="61" t="s">
        <v>17150</v>
      </c>
      <c r="F618" s="62" t="s">
        <v>19756</v>
      </c>
      <c r="G618">
        <f>VLOOKUP(N618,Estrv!B:AS,39,FALSE)</f>
        <v>0.25</v>
      </c>
      <c r="H618">
        <f>VLOOKUP(N618,Estrv!B:AS,40,FALSE)</f>
        <v>0.45</v>
      </c>
      <c r="I618">
        <f>VLOOKUP(N618,Estrv!B:AS,41,FALSE)</f>
        <v>0.75</v>
      </c>
      <c r="J618">
        <f>VLOOKUP(N618,Estrv!B:AS,42,FALSE)</f>
        <v>1</v>
      </c>
      <c r="K618" s="66">
        <v>0.2</v>
      </c>
      <c r="N618" t="str">
        <f t="shared" si="9"/>
        <v>02CD11N001</v>
      </c>
    </row>
    <row r="619" spans="1:14">
      <c r="A619" s="26" t="s">
        <v>2715</v>
      </c>
      <c r="B619" s="26" t="s">
        <v>17792</v>
      </c>
      <c r="C619" s="26" t="s">
        <v>11405</v>
      </c>
      <c r="D619" s="26" t="s">
        <v>141</v>
      </c>
      <c r="E619" s="61" t="s">
        <v>17150</v>
      </c>
      <c r="F619" s="62" t="s">
        <v>19757</v>
      </c>
      <c r="G619">
        <f>VLOOKUP(N619,Estrv!B:AS,39,FALSE)</f>
        <v>0.25</v>
      </c>
      <c r="H619">
        <f>VLOOKUP(N619,Estrv!B:AS,40,FALSE)</f>
        <v>0.45</v>
      </c>
      <c r="I619">
        <f>VLOOKUP(N619,Estrv!B:AS,41,FALSE)</f>
        <v>0.75</v>
      </c>
      <c r="J619">
        <f>VLOOKUP(N619,Estrv!B:AS,42,FALSE)</f>
        <v>1</v>
      </c>
      <c r="K619" s="66">
        <v>0.2</v>
      </c>
      <c r="N619" t="str">
        <f t="shared" si="9"/>
        <v>02CD11N001</v>
      </c>
    </row>
    <row r="620" spans="1:14">
      <c r="A620" s="26" t="s">
        <v>2715</v>
      </c>
      <c r="B620" s="26" t="s">
        <v>17793</v>
      </c>
      <c r="C620" s="26" t="s">
        <v>12079</v>
      </c>
      <c r="D620" s="26" t="s">
        <v>141</v>
      </c>
      <c r="E620" s="61" t="s">
        <v>17150</v>
      </c>
      <c r="F620" s="62" t="s">
        <v>19758</v>
      </c>
      <c r="G620">
        <f>VLOOKUP(N620,Estrv!B:AS,39,FALSE)</f>
        <v>0.25</v>
      </c>
      <c r="H620">
        <f>VLOOKUP(N620,Estrv!B:AS,40,FALSE)</f>
        <v>0.45</v>
      </c>
      <c r="I620">
        <f>VLOOKUP(N620,Estrv!B:AS,41,FALSE)</f>
        <v>0.75</v>
      </c>
      <c r="J620">
        <f>VLOOKUP(N620,Estrv!B:AS,42,FALSE)</f>
        <v>1</v>
      </c>
      <c r="K620" s="66">
        <v>0.2</v>
      </c>
      <c r="N620" t="str">
        <f t="shared" si="9"/>
        <v>02CD11N001</v>
      </c>
    </row>
    <row r="621" spans="1:14">
      <c r="A621" s="26" t="s">
        <v>2715</v>
      </c>
      <c r="B621" s="26" t="s">
        <v>17794</v>
      </c>
      <c r="C621" s="26" t="s">
        <v>12753</v>
      </c>
      <c r="D621" s="26" t="s">
        <v>141</v>
      </c>
      <c r="E621" s="61" t="s">
        <v>17150</v>
      </c>
      <c r="F621" s="62" t="s">
        <v>19759</v>
      </c>
      <c r="G621">
        <f>VLOOKUP(N621,Estrv!B:AS,39,FALSE)</f>
        <v>0.25</v>
      </c>
      <c r="H621">
        <f>VLOOKUP(N621,Estrv!B:AS,40,FALSE)</f>
        <v>0.45</v>
      </c>
      <c r="I621">
        <f>VLOOKUP(N621,Estrv!B:AS,41,FALSE)</f>
        <v>0.75</v>
      </c>
      <c r="J621">
        <f>VLOOKUP(N621,Estrv!B:AS,42,FALSE)</f>
        <v>1</v>
      </c>
      <c r="K621" s="66">
        <v>0.2</v>
      </c>
      <c r="N621" t="str">
        <f t="shared" si="9"/>
        <v>02CD11N001</v>
      </c>
    </row>
    <row r="622" spans="1:14">
      <c r="A622" s="26" t="s">
        <v>2715</v>
      </c>
      <c r="B622" s="26" t="s">
        <v>17795</v>
      </c>
      <c r="C622" s="26" t="s">
        <v>10054</v>
      </c>
      <c r="D622" s="26" t="s">
        <v>737</v>
      </c>
      <c r="E622" s="61" t="s">
        <v>17268</v>
      </c>
      <c r="F622" s="62" t="s">
        <v>19760</v>
      </c>
      <c r="G622">
        <f>VLOOKUP(N622,Estrv!B:AS,39,FALSE)</f>
        <v>0.1</v>
      </c>
      <c r="H622">
        <f>VLOOKUP(N622,Estrv!B:AS,40,FALSE)</f>
        <v>0.4</v>
      </c>
      <c r="I622">
        <f>VLOOKUP(N622,Estrv!B:AS,41,FALSE)</f>
        <v>0.7</v>
      </c>
      <c r="J622">
        <f>VLOOKUP(N622,Estrv!B:AS,42,FALSE)</f>
        <v>1</v>
      </c>
      <c r="K622" s="66">
        <v>0.5</v>
      </c>
      <c r="N622" t="str">
        <f t="shared" si="9"/>
        <v>02CD11R002</v>
      </c>
    </row>
    <row r="623" spans="1:14">
      <c r="A623" s="26" t="s">
        <v>2715</v>
      </c>
      <c r="B623" s="26" t="s">
        <v>17796</v>
      </c>
      <c r="C623" s="26" t="s">
        <v>10728</v>
      </c>
      <c r="D623" s="26" t="s">
        <v>737</v>
      </c>
      <c r="E623" s="61" t="s">
        <v>17268</v>
      </c>
      <c r="F623" s="62" t="s">
        <v>19761</v>
      </c>
      <c r="G623">
        <f>VLOOKUP(N623,Estrv!B:AS,39,FALSE)</f>
        <v>0.1</v>
      </c>
      <c r="H623">
        <f>VLOOKUP(N623,Estrv!B:AS,40,FALSE)</f>
        <v>0.4</v>
      </c>
      <c r="I623">
        <f>VLOOKUP(N623,Estrv!B:AS,41,FALSE)</f>
        <v>0.7</v>
      </c>
      <c r="J623">
        <f>VLOOKUP(N623,Estrv!B:AS,42,FALSE)</f>
        <v>1</v>
      </c>
      <c r="K623" s="66">
        <v>0.5</v>
      </c>
      <c r="N623" t="str">
        <f t="shared" si="9"/>
        <v>02CD11R002</v>
      </c>
    </row>
    <row r="624" spans="1:14">
      <c r="A624" s="26" t="s">
        <v>2715</v>
      </c>
      <c r="B624" s="26" t="s">
        <v>17797</v>
      </c>
      <c r="C624" s="26" t="s">
        <v>10055</v>
      </c>
      <c r="D624" s="26" t="s">
        <v>753</v>
      </c>
      <c r="E624" s="61" t="s">
        <v>17270</v>
      </c>
      <c r="F624" s="62" t="s">
        <v>2888</v>
      </c>
      <c r="G624">
        <f>VLOOKUP(N624,Estrv!B:AS,39,FALSE)</f>
        <v>0</v>
      </c>
      <c r="H624">
        <f>VLOOKUP(N624,Estrv!B:AS,40,FALSE)</f>
        <v>0.3</v>
      </c>
      <c r="I624">
        <f>VLOOKUP(N624,Estrv!B:AS,41,FALSE)</f>
        <v>0.65</v>
      </c>
      <c r="J624">
        <f>VLOOKUP(N624,Estrv!B:AS,42,FALSE)</f>
        <v>1</v>
      </c>
      <c r="K624" s="66">
        <v>0.1</v>
      </c>
      <c r="N624" t="str">
        <f t="shared" si="9"/>
        <v>02CD11S229</v>
      </c>
    </row>
    <row r="625" spans="1:14">
      <c r="A625" s="26" t="s">
        <v>2715</v>
      </c>
      <c r="B625" s="26" t="s">
        <v>17798</v>
      </c>
      <c r="C625" s="26" t="s">
        <v>10729</v>
      </c>
      <c r="D625" s="26" t="s">
        <v>753</v>
      </c>
      <c r="E625" s="61" t="s">
        <v>17270</v>
      </c>
      <c r="F625" s="62" t="s">
        <v>19762</v>
      </c>
      <c r="G625">
        <f>VLOOKUP(N625,Estrv!B:AS,39,FALSE)</f>
        <v>0</v>
      </c>
      <c r="H625">
        <f>VLOOKUP(N625,Estrv!B:AS,40,FALSE)</f>
        <v>0.3</v>
      </c>
      <c r="I625">
        <f>VLOOKUP(N625,Estrv!B:AS,41,FALSE)</f>
        <v>0.65</v>
      </c>
      <c r="J625">
        <f>VLOOKUP(N625,Estrv!B:AS,42,FALSE)</f>
        <v>1</v>
      </c>
      <c r="K625" s="66">
        <v>0.1</v>
      </c>
      <c r="N625" t="str">
        <f t="shared" si="9"/>
        <v>02CD11S229</v>
      </c>
    </row>
    <row r="626" spans="1:14">
      <c r="A626" s="26" t="s">
        <v>2715</v>
      </c>
      <c r="B626" s="26" t="s">
        <v>17799</v>
      </c>
      <c r="C626" s="26" t="s">
        <v>11403</v>
      </c>
      <c r="D626" s="26" t="s">
        <v>753</v>
      </c>
      <c r="E626" s="61" t="s">
        <v>17270</v>
      </c>
      <c r="F626" s="62" t="s">
        <v>19763</v>
      </c>
      <c r="G626">
        <f>VLOOKUP(N626,Estrv!B:AS,39,FALSE)</f>
        <v>0</v>
      </c>
      <c r="H626">
        <f>VLOOKUP(N626,Estrv!B:AS,40,FALSE)</f>
        <v>0.3</v>
      </c>
      <c r="I626">
        <f>VLOOKUP(N626,Estrv!B:AS,41,FALSE)</f>
        <v>0.65</v>
      </c>
      <c r="J626">
        <f>VLOOKUP(N626,Estrv!B:AS,42,FALSE)</f>
        <v>1</v>
      </c>
      <c r="K626" s="66">
        <v>0.1</v>
      </c>
      <c r="N626" t="str">
        <f t="shared" si="9"/>
        <v>02CD11S229</v>
      </c>
    </row>
    <row r="627" spans="1:14">
      <c r="A627" s="26" t="s">
        <v>2715</v>
      </c>
      <c r="B627" s="26" t="s">
        <v>17800</v>
      </c>
      <c r="C627" s="26" t="s">
        <v>12077</v>
      </c>
      <c r="D627" s="26" t="s">
        <v>753</v>
      </c>
      <c r="E627" s="61" t="s">
        <v>17270</v>
      </c>
      <c r="F627" s="62" t="s">
        <v>2891</v>
      </c>
      <c r="G627">
        <f>VLOOKUP(N627,Estrv!B:AS,39,FALSE)</f>
        <v>0</v>
      </c>
      <c r="H627">
        <f>VLOOKUP(N627,Estrv!B:AS,40,FALSE)</f>
        <v>0.3</v>
      </c>
      <c r="I627">
        <f>VLOOKUP(N627,Estrv!B:AS,41,FALSE)</f>
        <v>0.65</v>
      </c>
      <c r="J627">
        <f>VLOOKUP(N627,Estrv!B:AS,42,FALSE)</f>
        <v>1</v>
      </c>
      <c r="K627" s="66">
        <v>0.1</v>
      </c>
      <c r="N627" t="str">
        <f t="shared" si="9"/>
        <v>02CD11S229</v>
      </c>
    </row>
    <row r="628" spans="1:14">
      <c r="A628" s="26" t="s">
        <v>2715</v>
      </c>
      <c r="B628" s="26" t="s">
        <v>17801</v>
      </c>
      <c r="C628" s="26" t="s">
        <v>12751</v>
      </c>
      <c r="D628" s="26" t="s">
        <v>753</v>
      </c>
      <c r="E628" s="61" t="s">
        <v>17270</v>
      </c>
      <c r="F628" s="62" t="s">
        <v>19764</v>
      </c>
      <c r="G628">
        <f>VLOOKUP(N628,Estrv!B:AS,39,FALSE)</f>
        <v>0</v>
      </c>
      <c r="H628">
        <f>VLOOKUP(N628,Estrv!B:AS,40,FALSE)</f>
        <v>0.3</v>
      </c>
      <c r="I628">
        <f>VLOOKUP(N628,Estrv!B:AS,41,FALSE)</f>
        <v>0.65</v>
      </c>
      <c r="J628">
        <f>VLOOKUP(N628,Estrv!B:AS,42,FALSE)</f>
        <v>1</v>
      </c>
      <c r="K628" s="66">
        <v>0.1</v>
      </c>
      <c r="N628" t="str">
        <f t="shared" si="9"/>
        <v>02CD11S229</v>
      </c>
    </row>
    <row r="629" spans="1:14">
      <c r="A629" s="26" t="s">
        <v>2715</v>
      </c>
      <c r="B629" s="26" t="s">
        <v>17802</v>
      </c>
      <c r="C629" s="26" t="s">
        <v>13425</v>
      </c>
      <c r="D629" s="26" t="s">
        <v>753</v>
      </c>
      <c r="E629" s="61" t="s">
        <v>17270</v>
      </c>
      <c r="F629" s="62" t="s">
        <v>19765</v>
      </c>
      <c r="G629">
        <f>VLOOKUP(N629,Estrv!B:AS,39,FALSE)</f>
        <v>0</v>
      </c>
      <c r="H629">
        <f>VLOOKUP(N629,Estrv!B:AS,40,FALSE)</f>
        <v>0.3</v>
      </c>
      <c r="I629">
        <f>VLOOKUP(N629,Estrv!B:AS,41,FALSE)</f>
        <v>0.65</v>
      </c>
      <c r="J629">
        <f>VLOOKUP(N629,Estrv!B:AS,42,FALSE)</f>
        <v>1</v>
      </c>
      <c r="K629" s="66">
        <v>0.1</v>
      </c>
      <c r="N629" t="str">
        <f t="shared" si="9"/>
        <v>02CD11S229</v>
      </c>
    </row>
    <row r="630" spans="1:14">
      <c r="A630" s="26" t="s">
        <v>2715</v>
      </c>
      <c r="B630" s="26" t="s">
        <v>17803</v>
      </c>
      <c r="C630" s="26" t="s">
        <v>14099</v>
      </c>
      <c r="D630" s="26" t="s">
        <v>753</v>
      </c>
      <c r="E630" s="61" t="s">
        <v>17270</v>
      </c>
      <c r="F630" s="62" t="s">
        <v>19766</v>
      </c>
      <c r="G630">
        <f>VLOOKUP(N630,Estrv!B:AS,39,FALSE)</f>
        <v>0</v>
      </c>
      <c r="H630">
        <f>VLOOKUP(N630,Estrv!B:AS,40,FALSE)</f>
        <v>0.3</v>
      </c>
      <c r="I630">
        <f>VLOOKUP(N630,Estrv!B:AS,41,FALSE)</f>
        <v>0.65</v>
      </c>
      <c r="J630">
        <f>VLOOKUP(N630,Estrv!B:AS,42,FALSE)</f>
        <v>1</v>
      </c>
      <c r="K630" s="66">
        <v>0.1</v>
      </c>
      <c r="N630" t="str">
        <f t="shared" si="9"/>
        <v>02CD11S229</v>
      </c>
    </row>
    <row r="631" spans="1:14">
      <c r="A631" s="26" t="s">
        <v>2715</v>
      </c>
      <c r="B631" s="26" t="s">
        <v>17804</v>
      </c>
      <c r="C631" s="26" t="s">
        <v>14773</v>
      </c>
      <c r="D631" s="26" t="s">
        <v>753</v>
      </c>
      <c r="E631" s="61" t="s">
        <v>17270</v>
      </c>
      <c r="F631" s="62" t="s">
        <v>19767</v>
      </c>
      <c r="G631">
        <f>VLOOKUP(N631,Estrv!B:AS,39,FALSE)</f>
        <v>0</v>
      </c>
      <c r="H631">
        <f>VLOOKUP(N631,Estrv!B:AS,40,FALSE)</f>
        <v>0.3</v>
      </c>
      <c r="I631">
        <f>VLOOKUP(N631,Estrv!B:AS,41,FALSE)</f>
        <v>0.65</v>
      </c>
      <c r="J631">
        <f>VLOOKUP(N631,Estrv!B:AS,42,FALSE)</f>
        <v>1</v>
      </c>
      <c r="K631" s="66">
        <v>0.1</v>
      </c>
      <c r="N631" t="str">
        <f t="shared" si="9"/>
        <v>02CD11S229</v>
      </c>
    </row>
    <row r="632" spans="1:14">
      <c r="A632" s="26" t="s">
        <v>2715</v>
      </c>
      <c r="B632" s="26" t="s">
        <v>17805</v>
      </c>
      <c r="C632" s="26" t="s">
        <v>15447</v>
      </c>
      <c r="D632" s="26" t="s">
        <v>753</v>
      </c>
      <c r="E632" s="61" t="s">
        <v>17270</v>
      </c>
      <c r="F632" s="62" t="s">
        <v>19768</v>
      </c>
      <c r="G632">
        <f>VLOOKUP(N632,Estrv!B:AS,39,FALSE)</f>
        <v>0</v>
      </c>
      <c r="H632">
        <f>VLOOKUP(N632,Estrv!B:AS,40,FALSE)</f>
        <v>0.3</v>
      </c>
      <c r="I632">
        <f>VLOOKUP(N632,Estrv!B:AS,41,FALSE)</f>
        <v>0.65</v>
      </c>
      <c r="J632">
        <f>VLOOKUP(N632,Estrv!B:AS,42,FALSE)</f>
        <v>1</v>
      </c>
      <c r="K632" s="66">
        <v>0.1</v>
      </c>
      <c r="N632" t="str">
        <f t="shared" si="9"/>
        <v>02CD11S229</v>
      </c>
    </row>
    <row r="633" spans="1:14">
      <c r="A633" s="26" t="s">
        <v>2715</v>
      </c>
      <c r="B633" s="26" t="s">
        <v>17806</v>
      </c>
      <c r="C633" s="26" t="s">
        <v>16121</v>
      </c>
      <c r="D633" s="26" t="s">
        <v>753</v>
      </c>
      <c r="E633" s="61" t="s">
        <v>17270</v>
      </c>
      <c r="F633" s="62" t="s">
        <v>19769</v>
      </c>
      <c r="G633">
        <f>VLOOKUP(N633,Estrv!B:AS,39,FALSE)</f>
        <v>0</v>
      </c>
      <c r="H633">
        <f>VLOOKUP(N633,Estrv!B:AS,40,FALSE)</f>
        <v>0.3</v>
      </c>
      <c r="I633">
        <f>VLOOKUP(N633,Estrv!B:AS,41,FALSE)</f>
        <v>0.65</v>
      </c>
      <c r="J633">
        <f>VLOOKUP(N633,Estrv!B:AS,42,FALSE)</f>
        <v>1</v>
      </c>
      <c r="K633" s="66">
        <v>0.1</v>
      </c>
      <c r="N633" t="str">
        <f t="shared" si="9"/>
        <v>02CD11S229</v>
      </c>
    </row>
    <row r="634" spans="1:14">
      <c r="A634" s="26" t="s">
        <v>2715</v>
      </c>
      <c r="B634" s="26" t="s">
        <v>17807</v>
      </c>
      <c r="C634" s="26" t="s">
        <v>10056</v>
      </c>
      <c r="D634" s="26" t="s">
        <v>2673</v>
      </c>
      <c r="E634" s="61" t="s">
        <v>17721</v>
      </c>
      <c r="F634" s="62" t="s">
        <v>19770</v>
      </c>
      <c r="G634">
        <f>VLOOKUP(N634,Estrv!B:AS,39,FALSE)</f>
        <v>0</v>
      </c>
      <c r="H634">
        <f>VLOOKUP(N634,Estrv!B:AS,40,FALSE)</f>
        <v>0.3</v>
      </c>
      <c r="I634">
        <f>VLOOKUP(N634,Estrv!B:AS,41,FALSE)</f>
        <v>0.65</v>
      </c>
      <c r="J634">
        <f>VLOOKUP(N634,Estrv!B:AS,42,FALSE)</f>
        <v>1</v>
      </c>
      <c r="K634" s="66">
        <v>0.25</v>
      </c>
      <c r="N634" t="str">
        <f t="shared" si="9"/>
        <v>02CD11S233</v>
      </c>
    </row>
    <row r="635" spans="1:14">
      <c r="A635" s="26" t="s">
        <v>2715</v>
      </c>
      <c r="B635" s="26" t="s">
        <v>17808</v>
      </c>
      <c r="C635" s="26" t="s">
        <v>10730</v>
      </c>
      <c r="D635" s="26" t="s">
        <v>2673</v>
      </c>
      <c r="E635" s="61" t="s">
        <v>17721</v>
      </c>
      <c r="F635" s="62" t="s">
        <v>19771</v>
      </c>
      <c r="G635">
        <f>VLOOKUP(N635,Estrv!B:AS,39,FALSE)</f>
        <v>0</v>
      </c>
      <c r="H635">
        <f>VLOOKUP(N635,Estrv!B:AS,40,FALSE)</f>
        <v>0.3</v>
      </c>
      <c r="I635">
        <f>VLOOKUP(N635,Estrv!B:AS,41,FALSE)</f>
        <v>0.65</v>
      </c>
      <c r="J635">
        <f>VLOOKUP(N635,Estrv!B:AS,42,FALSE)</f>
        <v>1</v>
      </c>
      <c r="K635" s="66">
        <v>0.25</v>
      </c>
      <c r="N635" t="str">
        <f t="shared" si="9"/>
        <v>02CD11S233</v>
      </c>
    </row>
    <row r="636" spans="1:14">
      <c r="A636" s="26" t="s">
        <v>2715</v>
      </c>
      <c r="B636" s="26" t="s">
        <v>17809</v>
      </c>
      <c r="C636" s="26" t="s">
        <v>11404</v>
      </c>
      <c r="D636" s="26" t="s">
        <v>2673</v>
      </c>
      <c r="E636" s="61" t="s">
        <v>17721</v>
      </c>
      <c r="F636" s="62" t="s">
        <v>2910</v>
      </c>
      <c r="G636">
        <f>VLOOKUP(N636,Estrv!B:AS,39,FALSE)</f>
        <v>0</v>
      </c>
      <c r="H636">
        <f>VLOOKUP(N636,Estrv!B:AS,40,FALSE)</f>
        <v>0.3</v>
      </c>
      <c r="I636">
        <f>VLOOKUP(N636,Estrv!B:AS,41,FALSE)</f>
        <v>0.65</v>
      </c>
      <c r="J636">
        <f>VLOOKUP(N636,Estrv!B:AS,42,FALSE)</f>
        <v>1</v>
      </c>
      <c r="K636" s="66">
        <v>0.25</v>
      </c>
      <c r="N636" t="str">
        <f t="shared" si="9"/>
        <v>02CD11S233</v>
      </c>
    </row>
    <row r="637" spans="1:14">
      <c r="A637" s="26" t="s">
        <v>2715</v>
      </c>
      <c r="B637" s="26" t="s">
        <v>17810</v>
      </c>
      <c r="C637" s="26" t="s">
        <v>12078</v>
      </c>
      <c r="D637" s="26" t="s">
        <v>2673</v>
      </c>
      <c r="E637" s="61" t="s">
        <v>17721</v>
      </c>
      <c r="F637" s="62" t="s">
        <v>2911</v>
      </c>
      <c r="G637">
        <f>VLOOKUP(N637,Estrv!B:AS,39,FALSE)</f>
        <v>0</v>
      </c>
      <c r="H637">
        <f>VLOOKUP(N637,Estrv!B:AS,40,FALSE)</f>
        <v>0.3</v>
      </c>
      <c r="I637">
        <f>VLOOKUP(N637,Estrv!B:AS,41,FALSE)</f>
        <v>0.65</v>
      </c>
      <c r="J637">
        <f>VLOOKUP(N637,Estrv!B:AS,42,FALSE)</f>
        <v>1</v>
      </c>
      <c r="K637" s="66">
        <v>0.25</v>
      </c>
      <c r="N637" t="str">
        <f t="shared" si="9"/>
        <v>02CD11S233</v>
      </c>
    </row>
    <row r="638" spans="1:14">
      <c r="A638" s="26" t="s">
        <v>2927</v>
      </c>
      <c r="B638" s="26" t="s">
        <v>17811</v>
      </c>
      <c r="C638" s="26" t="s">
        <v>10058</v>
      </c>
      <c r="D638" s="26" t="s">
        <v>465</v>
      </c>
      <c r="E638" s="61" t="s">
        <v>17201</v>
      </c>
      <c r="F638" s="62" t="s">
        <v>19772</v>
      </c>
      <c r="G638">
        <f>VLOOKUP(N638,Estrv!B:AS,39,FALSE)</f>
        <v>0.25</v>
      </c>
      <c r="H638">
        <f>VLOOKUP(N638,Estrv!B:AS,40,FALSE)</f>
        <v>0.5</v>
      </c>
      <c r="I638">
        <f>VLOOKUP(N638,Estrv!B:AS,41,FALSE)</f>
        <v>0.75</v>
      </c>
      <c r="J638">
        <f>VLOOKUP(N638,Estrv!B:AS,42,FALSE)</f>
        <v>1</v>
      </c>
      <c r="K638" s="66">
        <v>1</v>
      </c>
      <c r="N638" t="str">
        <f t="shared" si="9"/>
        <v>02CD12E185</v>
      </c>
    </row>
    <row r="639" spans="1:14">
      <c r="A639" s="26" t="s">
        <v>2927</v>
      </c>
      <c r="B639" s="26" t="s">
        <v>17812</v>
      </c>
      <c r="C639" s="26" t="s">
        <v>10059</v>
      </c>
      <c r="D639" s="26" t="s">
        <v>494</v>
      </c>
      <c r="E639" s="61" t="s">
        <v>17210</v>
      </c>
      <c r="F639" s="62" t="s">
        <v>2951</v>
      </c>
      <c r="G639">
        <f>VLOOKUP(N639,Estrv!B:AS,39,FALSE)</f>
        <v>0.2</v>
      </c>
      <c r="H639">
        <f>VLOOKUP(N639,Estrv!B:AS,40,FALSE)</f>
        <v>0.4</v>
      </c>
      <c r="I639">
        <f>VLOOKUP(N639,Estrv!B:AS,41,FALSE)</f>
        <v>0.7</v>
      </c>
      <c r="J639">
        <f>VLOOKUP(N639,Estrv!B:AS,42,FALSE)</f>
        <v>1</v>
      </c>
      <c r="K639" s="66">
        <v>0.25</v>
      </c>
      <c r="N639" t="str">
        <f t="shared" si="9"/>
        <v>02CD12E186</v>
      </c>
    </row>
    <row r="640" spans="1:14">
      <c r="A640" s="26" t="s">
        <v>2927</v>
      </c>
      <c r="B640" s="26" t="s">
        <v>17813</v>
      </c>
      <c r="C640" s="26" t="s">
        <v>10733</v>
      </c>
      <c r="D640" s="26" t="s">
        <v>494</v>
      </c>
      <c r="E640" s="61" t="s">
        <v>17210</v>
      </c>
      <c r="F640" s="62" t="s">
        <v>19773</v>
      </c>
      <c r="G640">
        <f>VLOOKUP(N640,Estrv!B:AS,39,FALSE)</f>
        <v>0.2</v>
      </c>
      <c r="H640">
        <f>VLOOKUP(N640,Estrv!B:AS,40,FALSE)</f>
        <v>0.4</v>
      </c>
      <c r="I640">
        <f>VLOOKUP(N640,Estrv!B:AS,41,FALSE)</f>
        <v>0.7</v>
      </c>
      <c r="J640">
        <f>VLOOKUP(N640,Estrv!B:AS,42,FALSE)</f>
        <v>1</v>
      </c>
      <c r="K640" s="66">
        <v>0.25</v>
      </c>
      <c r="N640" t="str">
        <f t="shared" si="9"/>
        <v>02CD12E186</v>
      </c>
    </row>
    <row r="641" spans="1:14">
      <c r="A641" s="26" t="s">
        <v>2927</v>
      </c>
      <c r="B641" s="26" t="s">
        <v>17814</v>
      </c>
      <c r="C641" s="26" t="s">
        <v>11407</v>
      </c>
      <c r="D641" s="26" t="s">
        <v>494</v>
      </c>
      <c r="E641" s="61" t="s">
        <v>17210</v>
      </c>
      <c r="F641" s="62" t="s">
        <v>2955</v>
      </c>
      <c r="G641">
        <f>VLOOKUP(N641,Estrv!B:AS,39,FALSE)</f>
        <v>0.2</v>
      </c>
      <c r="H641">
        <f>VLOOKUP(N641,Estrv!B:AS,40,FALSE)</f>
        <v>0.4</v>
      </c>
      <c r="I641">
        <f>VLOOKUP(N641,Estrv!B:AS,41,FALSE)</f>
        <v>0.7</v>
      </c>
      <c r="J641">
        <f>VLOOKUP(N641,Estrv!B:AS,42,FALSE)</f>
        <v>1</v>
      </c>
      <c r="K641" s="66">
        <v>0.25</v>
      </c>
      <c r="N641" t="str">
        <f t="shared" si="9"/>
        <v>02CD12E186</v>
      </c>
    </row>
    <row r="642" spans="1:14">
      <c r="A642" s="26" t="s">
        <v>2927</v>
      </c>
      <c r="B642" s="26" t="s">
        <v>17815</v>
      </c>
      <c r="C642" s="26" t="s">
        <v>12081</v>
      </c>
      <c r="D642" s="26" t="s">
        <v>494</v>
      </c>
      <c r="E642" s="61" t="s">
        <v>17210</v>
      </c>
      <c r="F642" s="62" t="s">
        <v>19774</v>
      </c>
      <c r="G642">
        <f>VLOOKUP(N642,Estrv!B:AS,39,FALSE)</f>
        <v>0.2</v>
      </c>
      <c r="H642">
        <f>VLOOKUP(N642,Estrv!B:AS,40,FALSE)</f>
        <v>0.4</v>
      </c>
      <c r="I642">
        <f>VLOOKUP(N642,Estrv!B:AS,41,FALSE)</f>
        <v>0.7</v>
      </c>
      <c r="J642">
        <f>VLOOKUP(N642,Estrv!B:AS,42,FALSE)</f>
        <v>1</v>
      </c>
      <c r="K642" s="66">
        <v>0.25</v>
      </c>
      <c r="N642" t="str">
        <f t="shared" si="9"/>
        <v>02CD12E186</v>
      </c>
    </row>
    <row r="643" spans="1:14">
      <c r="A643" s="26" t="s">
        <v>2927</v>
      </c>
      <c r="B643" s="26" t="s">
        <v>17816</v>
      </c>
      <c r="C643" s="26" t="s">
        <v>10060</v>
      </c>
      <c r="D643" s="26" t="s">
        <v>515</v>
      </c>
      <c r="E643" s="61" t="s">
        <v>17217</v>
      </c>
      <c r="F643" s="62" t="s">
        <v>19775</v>
      </c>
      <c r="G643">
        <f>VLOOKUP(N643,Estrv!B:AS,39,FALSE)</f>
        <v>0.14000000000000001</v>
      </c>
      <c r="H643">
        <f>VLOOKUP(N643,Estrv!B:AS,40,FALSE)</f>
        <v>0.3</v>
      </c>
      <c r="I643">
        <f>VLOOKUP(N643,Estrv!B:AS,41,FALSE)</f>
        <v>0.6</v>
      </c>
      <c r="J643">
        <f>VLOOKUP(N643,Estrv!B:AS,42,FALSE)</f>
        <v>1</v>
      </c>
      <c r="K643" s="66">
        <v>0.15</v>
      </c>
      <c r="N643" t="str">
        <f t="shared" ref="N643:N706" si="10">A643&amp;D643</f>
        <v>02CD12E187</v>
      </c>
    </row>
    <row r="644" spans="1:14">
      <c r="A644" s="26" t="s">
        <v>2927</v>
      </c>
      <c r="B644" s="26" t="s">
        <v>17817</v>
      </c>
      <c r="C644" s="26" t="s">
        <v>10734</v>
      </c>
      <c r="D644" s="26" t="s">
        <v>515</v>
      </c>
      <c r="E644" s="61" t="s">
        <v>17217</v>
      </c>
      <c r="F644" s="62" t="s">
        <v>19776</v>
      </c>
      <c r="G644">
        <f>VLOOKUP(N644,Estrv!B:AS,39,FALSE)</f>
        <v>0.14000000000000001</v>
      </c>
      <c r="H644">
        <f>VLOOKUP(N644,Estrv!B:AS,40,FALSE)</f>
        <v>0.3</v>
      </c>
      <c r="I644">
        <f>VLOOKUP(N644,Estrv!B:AS,41,FALSE)</f>
        <v>0.6</v>
      </c>
      <c r="J644">
        <f>VLOOKUP(N644,Estrv!B:AS,42,FALSE)</f>
        <v>1</v>
      </c>
      <c r="K644" s="66">
        <v>0.25</v>
      </c>
      <c r="N644" t="str">
        <f t="shared" si="10"/>
        <v>02CD12E187</v>
      </c>
    </row>
    <row r="645" spans="1:14">
      <c r="A645" s="26" t="s">
        <v>2927</v>
      </c>
      <c r="B645" s="26" t="s">
        <v>17818</v>
      </c>
      <c r="C645" s="26" t="s">
        <v>11408</v>
      </c>
      <c r="D645" s="26" t="s">
        <v>515</v>
      </c>
      <c r="E645" s="61" t="s">
        <v>17217</v>
      </c>
      <c r="F645" s="62" t="s">
        <v>19777</v>
      </c>
      <c r="G645">
        <f>VLOOKUP(N645,Estrv!B:AS,39,FALSE)</f>
        <v>0.14000000000000001</v>
      </c>
      <c r="H645">
        <f>VLOOKUP(N645,Estrv!B:AS,40,FALSE)</f>
        <v>0.3</v>
      </c>
      <c r="I645">
        <f>VLOOKUP(N645,Estrv!B:AS,41,FALSE)</f>
        <v>0.6</v>
      </c>
      <c r="J645">
        <f>VLOOKUP(N645,Estrv!B:AS,42,FALSE)</f>
        <v>1</v>
      </c>
      <c r="K645" s="66">
        <v>0.15</v>
      </c>
      <c r="N645" t="str">
        <f t="shared" si="10"/>
        <v>02CD12E187</v>
      </c>
    </row>
    <row r="646" spans="1:14">
      <c r="A646" s="26" t="s">
        <v>2927</v>
      </c>
      <c r="B646" s="26" t="s">
        <v>17819</v>
      </c>
      <c r="C646" s="26" t="s">
        <v>12082</v>
      </c>
      <c r="D646" s="26" t="s">
        <v>515</v>
      </c>
      <c r="E646" s="61" t="s">
        <v>17217</v>
      </c>
      <c r="F646" s="62" t="s">
        <v>19778</v>
      </c>
      <c r="G646">
        <f>VLOOKUP(N646,Estrv!B:AS,39,FALSE)</f>
        <v>0.14000000000000001</v>
      </c>
      <c r="H646">
        <f>VLOOKUP(N646,Estrv!B:AS,40,FALSE)</f>
        <v>0.3</v>
      </c>
      <c r="I646">
        <f>VLOOKUP(N646,Estrv!B:AS,41,FALSE)</f>
        <v>0.6</v>
      </c>
      <c r="J646">
        <f>VLOOKUP(N646,Estrv!B:AS,42,FALSE)</f>
        <v>1</v>
      </c>
      <c r="K646" s="66">
        <v>0.25</v>
      </c>
      <c r="N646" t="str">
        <f t="shared" si="10"/>
        <v>02CD12E187</v>
      </c>
    </row>
    <row r="647" spans="1:14">
      <c r="A647" s="26" t="s">
        <v>2927</v>
      </c>
      <c r="B647" s="26" t="s">
        <v>17820</v>
      </c>
      <c r="C647" s="26" t="s">
        <v>12756</v>
      </c>
      <c r="D647" s="26" t="s">
        <v>515</v>
      </c>
      <c r="E647" s="61" t="s">
        <v>17217</v>
      </c>
      <c r="F647" s="62" t="s">
        <v>19779</v>
      </c>
      <c r="G647">
        <f>VLOOKUP(N647,Estrv!B:AS,39,FALSE)</f>
        <v>0.14000000000000001</v>
      </c>
      <c r="H647">
        <f>VLOOKUP(N647,Estrv!B:AS,40,FALSE)</f>
        <v>0.3</v>
      </c>
      <c r="I647">
        <f>VLOOKUP(N647,Estrv!B:AS,41,FALSE)</f>
        <v>0.6</v>
      </c>
      <c r="J647">
        <f>VLOOKUP(N647,Estrv!B:AS,42,FALSE)</f>
        <v>1</v>
      </c>
      <c r="K647" s="66">
        <v>0.2</v>
      </c>
      <c r="N647" t="str">
        <f t="shared" si="10"/>
        <v>02CD12E187</v>
      </c>
    </row>
    <row r="648" spans="1:14">
      <c r="A648" s="26" t="s">
        <v>2927</v>
      </c>
      <c r="B648" s="26" t="s">
        <v>17821</v>
      </c>
      <c r="C648" s="26" t="s">
        <v>10061</v>
      </c>
      <c r="D648" s="26" t="s">
        <v>547</v>
      </c>
      <c r="E648" s="61" t="s">
        <v>17226</v>
      </c>
      <c r="F648" s="62" t="s">
        <v>19780</v>
      </c>
      <c r="G648">
        <f>VLOOKUP(N648,Estrv!B:AS,39,FALSE)</f>
        <v>0.05</v>
      </c>
      <c r="H648">
        <f>VLOOKUP(N648,Estrv!B:AS,40,FALSE)</f>
        <v>0.2</v>
      </c>
      <c r="I648">
        <f>VLOOKUP(N648,Estrv!B:AS,41,FALSE)</f>
        <v>0.4</v>
      </c>
      <c r="J648">
        <f>VLOOKUP(N648,Estrv!B:AS,42,FALSE)</f>
        <v>1</v>
      </c>
      <c r="K648" s="66">
        <v>0.15</v>
      </c>
      <c r="N648" t="str">
        <f t="shared" si="10"/>
        <v>02CD12E188</v>
      </c>
    </row>
    <row r="649" spans="1:14">
      <c r="A649" s="26" t="s">
        <v>2927</v>
      </c>
      <c r="B649" s="26" t="s">
        <v>17822</v>
      </c>
      <c r="C649" s="26" t="s">
        <v>10735</v>
      </c>
      <c r="D649" s="26" t="s">
        <v>547</v>
      </c>
      <c r="E649" s="61" t="s">
        <v>17226</v>
      </c>
      <c r="F649" s="62" t="s">
        <v>19781</v>
      </c>
      <c r="G649">
        <f>VLOOKUP(N649,Estrv!B:AS,39,FALSE)</f>
        <v>0.05</v>
      </c>
      <c r="H649">
        <f>VLOOKUP(N649,Estrv!B:AS,40,FALSE)</f>
        <v>0.2</v>
      </c>
      <c r="I649">
        <f>VLOOKUP(N649,Estrv!B:AS,41,FALSE)</f>
        <v>0.4</v>
      </c>
      <c r="J649">
        <f>VLOOKUP(N649,Estrv!B:AS,42,FALSE)</f>
        <v>1</v>
      </c>
      <c r="K649" s="66">
        <v>0.15</v>
      </c>
      <c r="N649" t="str">
        <f t="shared" si="10"/>
        <v>02CD12E188</v>
      </c>
    </row>
    <row r="650" spans="1:14">
      <c r="A650" s="26" t="s">
        <v>2927</v>
      </c>
      <c r="B650" s="26" t="s">
        <v>17823</v>
      </c>
      <c r="C650" s="26" t="s">
        <v>11409</v>
      </c>
      <c r="D650" s="26" t="s">
        <v>547</v>
      </c>
      <c r="E650" s="61" t="s">
        <v>17226</v>
      </c>
      <c r="F650" s="62" t="s">
        <v>19782</v>
      </c>
      <c r="G650">
        <f>VLOOKUP(N650,Estrv!B:AS,39,FALSE)</f>
        <v>0.05</v>
      </c>
      <c r="H650">
        <f>VLOOKUP(N650,Estrv!B:AS,40,FALSE)</f>
        <v>0.2</v>
      </c>
      <c r="I650">
        <f>VLOOKUP(N650,Estrv!B:AS,41,FALSE)</f>
        <v>0.4</v>
      </c>
      <c r="J650">
        <f>VLOOKUP(N650,Estrv!B:AS,42,FALSE)</f>
        <v>1</v>
      </c>
      <c r="K650" s="66">
        <v>0.1</v>
      </c>
      <c r="N650" t="str">
        <f t="shared" si="10"/>
        <v>02CD12E188</v>
      </c>
    </row>
    <row r="651" spans="1:14">
      <c r="A651" s="26" t="s">
        <v>2927</v>
      </c>
      <c r="B651" s="26" t="s">
        <v>17824</v>
      </c>
      <c r="C651" s="26" t="s">
        <v>12083</v>
      </c>
      <c r="D651" s="26" t="s">
        <v>547</v>
      </c>
      <c r="E651" s="61" t="s">
        <v>17226</v>
      </c>
      <c r="F651" s="62" t="s">
        <v>19783</v>
      </c>
      <c r="G651">
        <f>VLOOKUP(N651,Estrv!B:AS,39,FALSE)</f>
        <v>0.05</v>
      </c>
      <c r="H651">
        <f>VLOOKUP(N651,Estrv!B:AS,40,FALSE)</f>
        <v>0.2</v>
      </c>
      <c r="I651">
        <f>VLOOKUP(N651,Estrv!B:AS,41,FALSE)</f>
        <v>0.4</v>
      </c>
      <c r="J651">
        <f>VLOOKUP(N651,Estrv!B:AS,42,FALSE)</f>
        <v>1</v>
      </c>
      <c r="K651" s="66">
        <v>0.15</v>
      </c>
      <c r="N651" t="str">
        <f t="shared" si="10"/>
        <v>02CD12E188</v>
      </c>
    </row>
    <row r="652" spans="1:14">
      <c r="A652" s="26" t="s">
        <v>2927</v>
      </c>
      <c r="B652" s="26" t="s">
        <v>17825</v>
      </c>
      <c r="C652" s="26" t="s">
        <v>12757</v>
      </c>
      <c r="D652" s="26" t="s">
        <v>547</v>
      </c>
      <c r="E652" s="61" t="s">
        <v>17226</v>
      </c>
      <c r="F652" s="62" t="s">
        <v>19784</v>
      </c>
      <c r="G652">
        <f>VLOOKUP(N652,Estrv!B:AS,39,FALSE)</f>
        <v>0.05</v>
      </c>
      <c r="H652">
        <f>VLOOKUP(N652,Estrv!B:AS,40,FALSE)</f>
        <v>0.2</v>
      </c>
      <c r="I652">
        <f>VLOOKUP(N652,Estrv!B:AS,41,FALSE)</f>
        <v>0.4</v>
      </c>
      <c r="J652">
        <f>VLOOKUP(N652,Estrv!B:AS,42,FALSE)</f>
        <v>1</v>
      </c>
      <c r="K652" s="66">
        <v>0.15</v>
      </c>
      <c r="N652" t="str">
        <f t="shared" si="10"/>
        <v>02CD12E188</v>
      </c>
    </row>
    <row r="653" spans="1:14">
      <c r="A653" s="26" t="s">
        <v>2927</v>
      </c>
      <c r="B653" s="26" t="s">
        <v>17826</v>
      </c>
      <c r="C653" s="26" t="s">
        <v>13431</v>
      </c>
      <c r="D653" s="26" t="s">
        <v>547</v>
      </c>
      <c r="E653" s="61" t="s">
        <v>17226</v>
      </c>
      <c r="F653" s="62" t="s">
        <v>19785</v>
      </c>
      <c r="G653">
        <f>VLOOKUP(N653,Estrv!B:AS,39,FALSE)</f>
        <v>0.05</v>
      </c>
      <c r="H653">
        <f>VLOOKUP(N653,Estrv!B:AS,40,FALSE)</f>
        <v>0.2</v>
      </c>
      <c r="I653">
        <f>VLOOKUP(N653,Estrv!B:AS,41,FALSE)</f>
        <v>0.4</v>
      </c>
      <c r="J653">
        <f>VLOOKUP(N653,Estrv!B:AS,42,FALSE)</f>
        <v>1</v>
      </c>
      <c r="K653" s="66">
        <v>0.15</v>
      </c>
      <c r="N653" t="str">
        <f t="shared" si="10"/>
        <v>02CD12E188</v>
      </c>
    </row>
    <row r="654" spans="1:14">
      <c r="A654" s="26" t="s">
        <v>2927</v>
      </c>
      <c r="B654" s="26" t="s">
        <v>17827</v>
      </c>
      <c r="C654" s="26" t="s">
        <v>14105</v>
      </c>
      <c r="D654" s="26" t="s">
        <v>547</v>
      </c>
      <c r="E654" s="61" t="s">
        <v>17226</v>
      </c>
      <c r="F654" s="62" t="s">
        <v>19786</v>
      </c>
      <c r="G654">
        <f>VLOOKUP(N654,Estrv!B:AS,39,FALSE)</f>
        <v>0.05</v>
      </c>
      <c r="H654">
        <f>VLOOKUP(N654,Estrv!B:AS,40,FALSE)</f>
        <v>0.2</v>
      </c>
      <c r="I654">
        <f>VLOOKUP(N654,Estrv!B:AS,41,FALSE)</f>
        <v>0.4</v>
      </c>
      <c r="J654">
        <f>VLOOKUP(N654,Estrv!B:AS,42,FALSE)</f>
        <v>1</v>
      </c>
      <c r="K654" s="66">
        <v>0.15</v>
      </c>
      <c r="N654" t="str">
        <f t="shared" si="10"/>
        <v>02CD12E188</v>
      </c>
    </row>
    <row r="655" spans="1:14">
      <c r="A655" s="26" t="s">
        <v>2927</v>
      </c>
      <c r="B655" s="26" t="s">
        <v>17828</v>
      </c>
      <c r="C655" s="26" t="s">
        <v>10062</v>
      </c>
      <c r="D655" s="26" t="s">
        <v>575</v>
      </c>
      <c r="E655" s="61" t="s">
        <v>17237</v>
      </c>
      <c r="F655" s="62" t="s">
        <v>19787</v>
      </c>
      <c r="G655">
        <f>VLOOKUP(N655,Estrv!B:AS,39,FALSE)</f>
        <v>0.2</v>
      </c>
      <c r="H655">
        <f>VLOOKUP(N655,Estrv!B:AS,40,FALSE)</f>
        <v>0.4</v>
      </c>
      <c r="I655">
        <f>VLOOKUP(N655,Estrv!B:AS,41,FALSE)</f>
        <v>0.6</v>
      </c>
      <c r="J655">
        <f>VLOOKUP(N655,Estrv!B:AS,42,FALSE)</f>
        <v>1</v>
      </c>
      <c r="K655" s="66">
        <v>0.2</v>
      </c>
      <c r="N655" t="str">
        <f t="shared" si="10"/>
        <v>02CD12E189</v>
      </c>
    </row>
    <row r="656" spans="1:14">
      <c r="A656" s="26" t="s">
        <v>2927</v>
      </c>
      <c r="B656" s="26" t="s">
        <v>17829</v>
      </c>
      <c r="C656" s="26" t="s">
        <v>10736</v>
      </c>
      <c r="D656" s="26" t="s">
        <v>575</v>
      </c>
      <c r="E656" s="61" t="s">
        <v>17237</v>
      </c>
      <c r="F656" s="62" t="s">
        <v>19788</v>
      </c>
      <c r="G656">
        <f>VLOOKUP(N656,Estrv!B:AS,39,FALSE)</f>
        <v>0.2</v>
      </c>
      <c r="H656">
        <f>VLOOKUP(N656,Estrv!B:AS,40,FALSE)</f>
        <v>0.4</v>
      </c>
      <c r="I656">
        <f>VLOOKUP(N656,Estrv!B:AS,41,FALSE)</f>
        <v>0.6</v>
      </c>
      <c r="J656">
        <f>VLOOKUP(N656,Estrv!B:AS,42,FALSE)</f>
        <v>1</v>
      </c>
      <c r="K656" s="66">
        <v>0.16</v>
      </c>
      <c r="N656" t="str">
        <f t="shared" si="10"/>
        <v>02CD12E189</v>
      </c>
    </row>
    <row r="657" spans="1:14">
      <c r="A657" s="26" t="s">
        <v>2927</v>
      </c>
      <c r="B657" s="26" t="s">
        <v>17830</v>
      </c>
      <c r="C657" s="26" t="s">
        <v>11410</v>
      </c>
      <c r="D657" s="26" t="s">
        <v>575</v>
      </c>
      <c r="E657" s="61" t="s">
        <v>17237</v>
      </c>
      <c r="F657" s="62" t="s">
        <v>19789</v>
      </c>
      <c r="G657">
        <f>VLOOKUP(N657,Estrv!B:AS,39,FALSE)</f>
        <v>0.2</v>
      </c>
      <c r="H657">
        <f>VLOOKUP(N657,Estrv!B:AS,40,FALSE)</f>
        <v>0.4</v>
      </c>
      <c r="I657">
        <f>VLOOKUP(N657,Estrv!B:AS,41,FALSE)</f>
        <v>0.6</v>
      </c>
      <c r="J657">
        <f>VLOOKUP(N657,Estrv!B:AS,42,FALSE)</f>
        <v>1</v>
      </c>
      <c r="K657" s="66">
        <v>0.16</v>
      </c>
      <c r="N657" t="str">
        <f t="shared" si="10"/>
        <v>02CD12E189</v>
      </c>
    </row>
    <row r="658" spans="1:14">
      <c r="A658" s="26" t="s">
        <v>2927</v>
      </c>
      <c r="B658" s="26" t="s">
        <v>17831</v>
      </c>
      <c r="C658" s="26" t="s">
        <v>12084</v>
      </c>
      <c r="D658" s="26" t="s">
        <v>575</v>
      </c>
      <c r="E658" s="61" t="s">
        <v>17237</v>
      </c>
      <c r="F658" s="62" t="s">
        <v>19790</v>
      </c>
      <c r="G658">
        <f>VLOOKUP(N658,Estrv!B:AS,39,FALSE)</f>
        <v>0.2</v>
      </c>
      <c r="H658">
        <f>VLOOKUP(N658,Estrv!B:AS,40,FALSE)</f>
        <v>0.4</v>
      </c>
      <c r="I658">
        <f>VLOOKUP(N658,Estrv!B:AS,41,FALSE)</f>
        <v>0.6</v>
      </c>
      <c r="J658">
        <f>VLOOKUP(N658,Estrv!B:AS,42,FALSE)</f>
        <v>1</v>
      </c>
      <c r="K658" s="66">
        <v>0.16</v>
      </c>
      <c r="N658" t="str">
        <f t="shared" si="10"/>
        <v>02CD12E189</v>
      </c>
    </row>
    <row r="659" spans="1:14">
      <c r="A659" s="26" t="s">
        <v>2927</v>
      </c>
      <c r="B659" s="26" t="s">
        <v>17832</v>
      </c>
      <c r="C659" s="26" t="s">
        <v>12758</v>
      </c>
      <c r="D659" s="26" t="s">
        <v>575</v>
      </c>
      <c r="E659" s="61" t="s">
        <v>17237</v>
      </c>
      <c r="F659" s="62" t="s">
        <v>19791</v>
      </c>
      <c r="G659">
        <f>VLOOKUP(N659,Estrv!B:AS,39,FALSE)</f>
        <v>0.2</v>
      </c>
      <c r="H659">
        <f>VLOOKUP(N659,Estrv!B:AS,40,FALSE)</f>
        <v>0.4</v>
      </c>
      <c r="I659">
        <f>VLOOKUP(N659,Estrv!B:AS,41,FALSE)</f>
        <v>0.6</v>
      </c>
      <c r="J659">
        <f>VLOOKUP(N659,Estrv!B:AS,42,FALSE)</f>
        <v>1</v>
      </c>
      <c r="K659" s="66">
        <v>0.16</v>
      </c>
      <c r="N659" t="str">
        <f t="shared" si="10"/>
        <v>02CD12E189</v>
      </c>
    </row>
    <row r="660" spans="1:14">
      <c r="A660" s="26" t="s">
        <v>2927</v>
      </c>
      <c r="B660" s="26" t="s">
        <v>17833</v>
      </c>
      <c r="C660" s="26" t="s">
        <v>13432</v>
      </c>
      <c r="D660" s="26" t="s">
        <v>575</v>
      </c>
      <c r="E660" s="61" t="s">
        <v>17237</v>
      </c>
      <c r="F660" s="62" t="s">
        <v>19792</v>
      </c>
      <c r="G660">
        <f>VLOOKUP(N660,Estrv!B:AS,39,FALSE)</f>
        <v>0.2</v>
      </c>
      <c r="H660">
        <f>VLOOKUP(N660,Estrv!B:AS,40,FALSE)</f>
        <v>0.4</v>
      </c>
      <c r="I660">
        <f>VLOOKUP(N660,Estrv!B:AS,41,FALSE)</f>
        <v>0.6</v>
      </c>
      <c r="J660">
        <f>VLOOKUP(N660,Estrv!B:AS,42,FALSE)</f>
        <v>1</v>
      </c>
      <c r="K660" s="66">
        <v>0.16</v>
      </c>
      <c r="N660" t="str">
        <f t="shared" si="10"/>
        <v>02CD12E189</v>
      </c>
    </row>
    <row r="661" spans="1:14">
      <c r="A661" s="26" t="s">
        <v>2927</v>
      </c>
      <c r="B661" s="26" t="s">
        <v>17834</v>
      </c>
      <c r="C661" s="26" t="s">
        <v>10063</v>
      </c>
      <c r="D661" s="26" t="s">
        <v>600</v>
      </c>
      <c r="E661" s="61" t="s">
        <v>17243</v>
      </c>
      <c r="F661" s="62" t="s">
        <v>19793</v>
      </c>
      <c r="G661">
        <f>VLOOKUP(N661,Estrv!B:AS,39,FALSE)</f>
        <v>0.5</v>
      </c>
      <c r="H661">
        <f>VLOOKUP(N661,Estrv!B:AS,40,FALSE)</f>
        <v>0.6</v>
      </c>
      <c r="I661">
        <f>VLOOKUP(N661,Estrv!B:AS,41,FALSE)</f>
        <v>0.7</v>
      </c>
      <c r="J661">
        <f>VLOOKUP(N661,Estrv!B:AS,42,FALSE)</f>
        <v>1</v>
      </c>
      <c r="K661" s="66">
        <v>0.25</v>
      </c>
      <c r="N661" t="str">
        <f t="shared" si="10"/>
        <v>02CD12E190</v>
      </c>
    </row>
    <row r="662" spans="1:14">
      <c r="A662" s="26" t="s">
        <v>2927</v>
      </c>
      <c r="B662" s="26" t="s">
        <v>17835</v>
      </c>
      <c r="C662" s="26" t="s">
        <v>10737</v>
      </c>
      <c r="D662" s="26" t="s">
        <v>600</v>
      </c>
      <c r="E662" s="61" t="s">
        <v>17243</v>
      </c>
      <c r="F662" s="62" t="s">
        <v>19794</v>
      </c>
      <c r="G662">
        <f>VLOOKUP(N662,Estrv!B:AS,39,FALSE)</f>
        <v>0.5</v>
      </c>
      <c r="H662">
        <f>VLOOKUP(N662,Estrv!B:AS,40,FALSE)</f>
        <v>0.6</v>
      </c>
      <c r="I662">
        <f>VLOOKUP(N662,Estrv!B:AS,41,FALSE)</f>
        <v>0.7</v>
      </c>
      <c r="J662">
        <f>VLOOKUP(N662,Estrv!B:AS,42,FALSE)</f>
        <v>1</v>
      </c>
      <c r="K662" s="66">
        <v>0.25</v>
      </c>
      <c r="N662" t="str">
        <f t="shared" si="10"/>
        <v>02CD12E190</v>
      </c>
    </row>
    <row r="663" spans="1:14">
      <c r="A663" s="26" t="s">
        <v>2927</v>
      </c>
      <c r="B663" s="26" t="s">
        <v>17836</v>
      </c>
      <c r="C663" s="26" t="s">
        <v>11411</v>
      </c>
      <c r="D663" s="26" t="s">
        <v>600</v>
      </c>
      <c r="E663" s="61" t="s">
        <v>17243</v>
      </c>
      <c r="F663" s="62" t="s">
        <v>19795</v>
      </c>
      <c r="G663">
        <f>VLOOKUP(N663,Estrv!B:AS,39,FALSE)</f>
        <v>0.5</v>
      </c>
      <c r="H663">
        <f>VLOOKUP(N663,Estrv!B:AS,40,FALSE)</f>
        <v>0.6</v>
      </c>
      <c r="I663">
        <f>VLOOKUP(N663,Estrv!B:AS,41,FALSE)</f>
        <v>0.7</v>
      </c>
      <c r="J663">
        <f>VLOOKUP(N663,Estrv!B:AS,42,FALSE)</f>
        <v>1</v>
      </c>
      <c r="K663" s="66">
        <v>0.25</v>
      </c>
      <c r="N663" t="str">
        <f t="shared" si="10"/>
        <v>02CD12E190</v>
      </c>
    </row>
    <row r="664" spans="1:14">
      <c r="A664" s="26" t="s">
        <v>2927</v>
      </c>
      <c r="B664" s="26" t="s">
        <v>17837</v>
      </c>
      <c r="C664" s="26" t="s">
        <v>12085</v>
      </c>
      <c r="D664" s="26" t="s">
        <v>600</v>
      </c>
      <c r="E664" s="61" t="s">
        <v>17243</v>
      </c>
      <c r="F664" s="62" t="s">
        <v>19796</v>
      </c>
      <c r="G664">
        <f>VLOOKUP(N664,Estrv!B:AS,39,FALSE)</f>
        <v>0.5</v>
      </c>
      <c r="H664">
        <f>VLOOKUP(N664,Estrv!B:AS,40,FALSE)</f>
        <v>0.6</v>
      </c>
      <c r="I664">
        <f>VLOOKUP(N664,Estrv!B:AS,41,FALSE)</f>
        <v>0.7</v>
      </c>
      <c r="J664">
        <f>VLOOKUP(N664,Estrv!B:AS,42,FALSE)</f>
        <v>1</v>
      </c>
      <c r="K664" s="66">
        <v>0.25</v>
      </c>
      <c r="N664" t="str">
        <f t="shared" si="10"/>
        <v>02CD12E190</v>
      </c>
    </row>
    <row r="665" spans="1:14">
      <c r="A665" s="26" t="s">
        <v>2927</v>
      </c>
      <c r="B665" s="26" t="s">
        <v>17838</v>
      </c>
      <c r="C665" s="26" t="s">
        <v>10064</v>
      </c>
      <c r="D665" s="26" t="s">
        <v>618</v>
      </c>
      <c r="E665" s="61" t="s">
        <v>17245</v>
      </c>
      <c r="F665" s="62" t="s">
        <v>19797</v>
      </c>
      <c r="G665">
        <f>VLOOKUP(N665,Estrv!B:AS,39,FALSE)</f>
        <v>0.25</v>
      </c>
      <c r="H665">
        <f>VLOOKUP(N665,Estrv!B:AS,40,FALSE)</f>
        <v>0.5</v>
      </c>
      <c r="I665">
        <f>VLOOKUP(N665,Estrv!B:AS,41,FALSE)</f>
        <v>0.75</v>
      </c>
      <c r="J665">
        <f>VLOOKUP(N665,Estrv!B:AS,42,FALSE)</f>
        <v>1</v>
      </c>
      <c r="K665" s="66">
        <v>0.25</v>
      </c>
      <c r="N665" t="str">
        <f t="shared" si="10"/>
        <v>02CD12E198</v>
      </c>
    </row>
    <row r="666" spans="1:14">
      <c r="A666" s="26" t="s">
        <v>2927</v>
      </c>
      <c r="B666" s="26" t="s">
        <v>17839</v>
      </c>
      <c r="C666" s="26" t="s">
        <v>10738</v>
      </c>
      <c r="D666" s="26" t="s">
        <v>618</v>
      </c>
      <c r="E666" s="61" t="s">
        <v>17245</v>
      </c>
      <c r="F666" s="62" t="s">
        <v>19798</v>
      </c>
      <c r="G666">
        <f>VLOOKUP(N666,Estrv!B:AS,39,FALSE)</f>
        <v>0.25</v>
      </c>
      <c r="H666">
        <f>VLOOKUP(N666,Estrv!B:AS,40,FALSE)</f>
        <v>0.5</v>
      </c>
      <c r="I666">
        <f>VLOOKUP(N666,Estrv!B:AS,41,FALSE)</f>
        <v>0.75</v>
      </c>
      <c r="J666">
        <f>VLOOKUP(N666,Estrv!B:AS,42,FALSE)</f>
        <v>1</v>
      </c>
      <c r="K666" s="66">
        <v>0.25</v>
      </c>
      <c r="N666" t="str">
        <f t="shared" si="10"/>
        <v>02CD12E198</v>
      </c>
    </row>
    <row r="667" spans="1:14">
      <c r="A667" s="26" t="s">
        <v>2927</v>
      </c>
      <c r="B667" s="26" t="s">
        <v>17840</v>
      </c>
      <c r="C667" s="26" t="s">
        <v>11412</v>
      </c>
      <c r="D667" s="26" t="s">
        <v>618</v>
      </c>
      <c r="E667" s="61" t="s">
        <v>17245</v>
      </c>
      <c r="F667" s="62" t="s">
        <v>19799</v>
      </c>
      <c r="G667">
        <f>VLOOKUP(N667,Estrv!B:AS,39,FALSE)</f>
        <v>0.25</v>
      </c>
      <c r="H667">
        <f>VLOOKUP(N667,Estrv!B:AS,40,FALSE)</f>
        <v>0.5</v>
      </c>
      <c r="I667">
        <f>VLOOKUP(N667,Estrv!B:AS,41,FALSE)</f>
        <v>0.75</v>
      </c>
      <c r="J667">
        <f>VLOOKUP(N667,Estrv!B:AS,42,FALSE)</f>
        <v>1</v>
      </c>
      <c r="K667" s="66">
        <v>0.25</v>
      </c>
      <c r="N667" t="str">
        <f t="shared" si="10"/>
        <v>02CD12E198</v>
      </c>
    </row>
    <row r="668" spans="1:14">
      <c r="A668" s="26" t="s">
        <v>2927</v>
      </c>
      <c r="B668" s="26" t="s">
        <v>17841</v>
      </c>
      <c r="C668" s="26" t="s">
        <v>12086</v>
      </c>
      <c r="D668" s="26" t="s">
        <v>618</v>
      </c>
      <c r="E668" s="61" t="s">
        <v>17245</v>
      </c>
      <c r="F668" s="62" t="s">
        <v>19800</v>
      </c>
      <c r="G668">
        <f>VLOOKUP(N668,Estrv!B:AS,39,FALSE)</f>
        <v>0.25</v>
      </c>
      <c r="H668">
        <f>VLOOKUP(N668,Estrv!B:AS,40,FALSE)</f>
        <v>0.5</v>
      </c>
      <c r="I668">
        <f>VLOOKUP(N668,Estrv!B:AS,41,FALSE)</f>
        <v>0.75</v>
      </c>
      <c r="J668">
        <f>VLOOKUP(N668,Estrv!B:AS,42,FALSE)</f>
        <v>1</v>
      </c>
      <c r="K668" s="66">
        <v>0.25</v>
      </c>
      <c r="N668" t="str">
        <f t="shared" si="10"/>
        <v>02CD12E198</v>
      </c>
    </row>
    <row r="669" spans="1:14">
      <c r="A669" s="26" t="s">
        <v>2927</v>
      </c>
      <c r="B669" s="26" t="s">
        <v>17842</v>
      </c>
      <c r="C669" s="26" t="s">
        <v>10065</v>
      </c>
      <c r="D669" s="26" t="s">
        <v>636</v>
      </c>
      <c r="E669" s="61" t="s">
        <v>17248</v>
      </c>
      <c r="F669" s="62" t="s">
        <v>19801</v>
      </c>
      <c r="G669">
        <f>VLOOKUP(N669,Estrv!B:AS,39,FALSE)</f>
        <v>0.25</v>
      </c>
      <c r="H669">
        <f>VLOOKUP(N669,Estrv!B:AS,40,FALSE)</f>
        <v>0.4</v>
      </c>
      <c r="I669">
        <f>VLOOKUP(N669,Estrv!B:AS,41,FALSE)</f>
        <v>0.65</v>
      </c>
      <c r="J669">
        <f>VLOOKUP(N669,Estrv!B:AS,42,FALSE)</f>
        <v>1</v>
      </c>
      <c r="K669" s="66">
        <v>0.2</v>
      </c>
      <c r="N669" t="str">
        <f t="shared" si="10"/>
        <v>02CD12F037</v>
      </c>
    </row>
    <row r="670" spans="1:14">
      <c r="A670" s="26" t="s">
        <v>2927</v>
      </c>
      <c r="B670" s="26" t="s">
        <v>17843</v>
      </c>
      <c r="C670" s="26" t="s">
        <v>10739</v>
      </c>
      <c r="D670" s="26" t="s">
        <v>636</v>
      </c>
      <c r="E670" s="61" t="s">
        <v>17248</v>
      </c>
      <c r="F670" s="62" t="s">
        <v>19802</v>
      </c>
      <c r="G670">
        <f>VLOOKUP(N670,Estrv!B:AS,39,FALSE)</f>
        <v>0.25</v>
      </c>
      <c r="H670">
        <f>VLOOKUP(N670,Estrv!B:AS,40,FALSE)</f>
        <v>0.4</v>
      </c>
      <c r="I670">
        <f>VLOOKUP(N670,Estrv!B:AS,41,FALSE)</f>
        <v>0.65</v>
      </c>
      <c r="J670">
        <f>VLOOKUP(N670,Estrv!B:AS,42,FALSE)</f>
        <v>1</v>
      </c>
      <c r="K670" s="66">
        <v>0.16</v>
      </c>
      <c r="N670" t="str">
        <f t="shared" si="10"/>
        <v>02CD12F037</v>
      </c>
    </row>
    <row r="671" spans="1:14">
      <c r="A671" s="26" t="s">
        <v>2927</v>
      </c>
      <c r="B671" s="26" t="s">
        <v>17844</v>
      </c>
      <c r="C671" s="26" t="s">
        <v>11413</v>
      </c>
      <c r="D671" s="26" t="s">
        <v>636</v>
      </c>
      <c r="E671" s="61" t="s">
        <v>17248</v>
      </c>
      <c r="F671" s="62" t="s">
        <v>19803</v>
      </c>
      <c r="G671">
        <f>VLOOKUP(N671,Estrv!B:AS,39,FALSE)</f>
        <v>0.25</v>
      </c>
      <c r="H671">
        <f>VLOOKUP(N671,Estrv!B:AS,40,FALSE)</f>
        <v>0.4</v>
      </c>
      <c r="I671">
        <f>VLOOKUP(N671,Estrv!B:AS,41,FALSE)</f>
        <v>0.65</v>
      </c>
      <c r="J671">
        <f>VLOOKUP(N671,Estrv!B:AS,42,FALSE)</f>
        <v>1</v>
      </c>
      <c r="K671" s="66">
        <v>0.16</v>
      </c>
      <c r="N671" t="str">
        <f t="shared" si="10"/>
        <v>02CD12F037</v>
      </c>
    </row>
    <row r="672" spans="1:14">
      <c r="A672" s="26" t="s">
        <v>2927</v>
      </c>
      <c r="B672" s="26" t="s">
        <v>17845</v>
      </c>
      <c r="C672" s="26" t="s">
        <v>12087</v>
      </c>
      <c r="D672" s="26" t="s">
        <v>636</v>
      </c>
      <c r="E672" s="61" t="s">
        <v>17248</v>
      </c>
      <c r="F672" s="62" t="s">
        <v>19804</v>
      </c>
      <c r="G672">
        <f>VLOOKUP(N672,Estrv!B:AS,39,FALSE)</f>
        <v>0.25</v>
      </c>
      <c r="H672">
        <f>VLOOKUP(N672,Estrv!B:AS,40,FALSE)</f>
        <v>0.4</v>
      </c>
      <c r="I672">
        <f>VLOOKUP(N672,Estrv!B:AS,41,FALSE)</f>
        <v>0.65</v>
      </c>
      <c r="J672">
        <f>VLOOKUP(N672,Estrv!B:AS,42,FALSE)</f>
        <v>1</v>
      </c>
      <c r="K672" s="66">
        <v>0.16</v>
      </c>
      <c r="N672" t="str">
        <f t="shared" si="10"/>
        <v>02CD12F037</v>
      </c>
    </row>
    <row r="673" spans="1:14">
      <c r="A673" s="26" t="s">
        <v>2927</v>
      </c>
      <c r="B673" s="26" t="s">
        <v>17846</v>
      </c>
      <c r="C673" s="26" t="s">
        <v>12761</v>
      </c>
      <c r="D673" s="26" t="s">
        <v>636</v>
      </c>
      <c r="E673" s="61" t="s">
        <v>17248</v>
      </c>
      <c r="F673" s="62" t="s">
        <v>19805</v>
      </c>
      <c r="G673">
        <f>VLOOKUP(N673,Estrv!B:AS,39,FALSE)</f>
        <v>0.25</v>
      </c>
      <c r="H673">
        <f>VLOOKUP(N673,Estrv!B:AS,40,FALSE)</f>
        <v>0.4</v>
      </c>
      <c r="I673">
        <f>VLOOKUP(N673,Estrv!B:AS,41,FALSE)</f>
        <v>0.65</v>
      </c>
      <c r="J673">
        <f>VLOOKUP(N673,Estrv!B:AS,42,FALSE)</f>
        <v>1</v>
      </c>
      <c r="K673" s="66">
        <v>0.16</v>
      </c>
      <c r="N673" t="str">
        <f t="shared" si="10"/>
        <v>02CD12F037</v>
      </c>
    </row>
    <row r="674" spans="1:14">
      <c r="A674" s="26" t="s">
        <v>2927</v>
      </c>
      <c r="B674" s="26" t="s">
        <v>17847</v>
      </c>
      <c r="C674" s="26" t="s">
        <v>13435</v>
      </c>
      <c r="D674" s="26" t="s">
        <v>636</v>
      </c>
      <c r="E674" s="61" t="s">
        <v>17248</v>
      </c>
      <c r="F674" s="62" t="s">
        <v>19806</v>
      </c>
      <c r="G674">
        <f>VLOOKUP(N674,Estrv!B:AS,39,FALSE)</f>
        <v>0.25</v>
      </c>
      <c r="H674">
        <f>VLOOKUP(N674,Estrv!B:AS,40,FALSE)</f>
        <v>0.4</v>
      </c>
      <c r="I674">
        <f>VLOOKUP(N674,Estrv!B:AS,41,FALSE)</f>
        <v>0.65</v>
      </c>
      <c r="J674">
        <f>VLOOKUP(N674,Estrv!B:AS,42,FALSE)</f>
        <v>1</v>
      </c>
      <c r="K674" s="66">
        <v>0.16</v>
      </c>
      <c r="N674" t="str">
        <f t="shared" si="10"/>
        <v>02CD12F037</v>
      </c>
    </row>
    <row r="675" spans="1:14">
      <c r="A675" s="26" t="s">
        <v>2927</v>
      </c>
      <c r="B675" s="26" t="s">
        <v>17848</v>
      </c>
      <c r="C675" s="26" t="s">
        <v>10066</v>
      </c>
      <c r="D675" s="26" t="s">
        <v>654</v>
      </c>
      <c r="E675" s="61" t="s">
        <v>17254</v>
      </c>
      <c r="F675" s="62" t="s">
        <v>19807</v>
      </c>
      <c r="G675">
        <f>VLOOKUP(N675,Estrv!B:AS,39,FALSE)</f>
        <v>0.1</v>
      </c>
      <c r="H675">
        <f>VLOOKUP(N675,Estrv!B:AS,40,FALSE)</f>
        <v>0.3</v>
      </c>
      <c r="I675">
        <f>VLOOKUP(N675,Estrv!B:AS,41,FALSE)</f>
        <v>0.7</v>
      </c>
      <c r="J675">
        <f>VLOOKUP(N675,Estrv!B:AS,42,FALSE)</f>
        <v>1</v>
      </c>
      <c r="K675" s="66">
        <v>0.5</v>
      </c>
      <c r="N675" t="str">
        <f t="shared" si="10"/>
        <v>02CD12K023</v>
      </c>
    </row>
    <row r="676" spans="1:14">
      <c r="A676" s="26" t="s">
        <v>2927</v>
      </c>
      <c r="B676" s="26" t="s">
        <v>17849</v>
      </c>
      <c r="C676" s="26" t="s">
        <v>10740</v>
      </c>
      <c r="D676" s="26" t="s">
        <v>654</v>
      </c>
      <c r="E676" s="61" t="s">
        <v>17254</v>
      </c>
      <c r="F676" s="62" t="s">
        <v>19808</v>
      </c>
      <c r="G676">
        <f>VLOOKUP(N676,Estrv!B:AS,39,FALSE)</f>
        <v>0.1</v>
      </c>
      <c r="H676">
        <f>VLOOKUP(N676,Estrv!B:AS,40,FALSE)</f>
        <v>0.3</v>
      </c>
      <c r="I676">
        <f>VLOOKUP(N676,Estrv!B:AS,41,FALSE)</f>
        <v>0.7</v>
      </c>
      <c r="J676">
        <f>VLOOKUP(N676,Estrv!B:AS,42,FALSE)</f>
        <v>1</v>
      </c>
      <c r="K676" s="66">
        <v>0.5</v>
      </c>
      <c r="N676" t="str">
        <f t="shared" si="10"/>
        <v>02CD12K023</v>
      </c>
    </row>
    <row r="677" spans="1:14">
      <c r="A677" s="26" t="s">
        <v>2927</v>
      </c>
      <c r="B677" s="26" t="s">
        <v>17850</v>
      </c>
      <c r="C677" s="26" t="s">
        <v>10067</v>
      </c>
      <c r="D677" s="26" t="s">
        <v>673</v>
      </c>
      <c r="E677" s="61" t="s">
        <v>17258</v>
      </c>
      <c r="F677" s="62" t="s">
        <v>19809</v>
      </c>
      <c r="G677">
        <f>VLOOKUP(N677,Estrv!B:AS,39,FALSE)</f>
        <v>0.1</v>
      </c>
      <c r="H677">
        <f>VLOOKUP(N677,Estrv!B:AS,40,FALSE)</f>
        <v>0.2</v>
      </c>
      <c r="I677">
        <f>VLOOKUP(N677,Estrv!B:AS,41,FALSE)</f>
        <v>0.7</v>
      </c>
      <c r="J677">
        <f>VLOOKUP(N677,Estrv!B:AS,42,FALSE)</f>
        <v>1</v>
      </c>
      <c r="K677" s="66">
        <v>0.5</v>
      </c>
      <c r="N677" t="str">
        <f t="shared" si="10"/>
        <v>02CD12K026</v>
      </c>
    </row>
    <row r="678" spans="1:14">
      <c r="A678" s="26" t="s">
        <v>2927</v>
      </c>
      <c r="B678" s="26" t="s">
        <v>17851</v>
      </c>
      <c r="C678" s="26" t="s">
        <v>10741</v>
      </c>
      <c r="D678" s="26" t="s">
        <v>673</v>
      </c>
      <c r="E678" s="61" t="s">
        <v>17258</v>
      </c>
      <c r="F678" s="62" t="s">
        <v>19810</v>
      </c>
      <c r="G678">
        <f>VLOOKUP(N678,Estrv!B:AS,39,FALSE)</f>
        <v>0.1</v>
      </c>
      <c r="H678">
        <f>VLOOKUP(N678,Estrv!B:AS,40,FALSE)</f>
        <v>0.2</v>
      </c>
      <c r="I678">
        <f>VLOOKUP(N678,Estrv!B:AS,41,FALSE)</f>
        <v>0.7</v>
      </c>
      <c r="J678">
        <f>VLOOKUP(N678,Estrv!B:AS,42,FALSE)</f>
        <v>1</v>
      </c>
      <c r="K678" s="66">
        <v>0.25</v>
      </c>
      <c r="N678" t="str">
        <f t="shared" si="10"/>
        <v>02CD12K026</v>
      </c>
    </row>
    <row r="679" spans="1:14">
      <c r="A679" s="26" t="s">
        <v>2927</v>
      </c>
      <c r="B679" s="26" t="s">
        <v>17852</v>
      </c>
      <c r="C679" s="26" t="s">
        <v>11415</v>
      </c>
      <c r="D679" s="26" t="s">
        <v>673</v>
      </c>
      <c r="E679" s="61" t="s">
        <v>17258</v>
      </c>
      <c r="F679" s="62" t="s">
        <v>19811</v>
      </c>
      <c r="G679">
        <f>VLOOKUP(N679,Estrv!B:AS,39,FALSE)</f>
        <v>0.1</v>
      </c>
      <c r="H679">
        <f>VLOOKUP(N679,Estrv!B:AS,40,FALSE)</f>
        <v>0.2</v>
      </c>
      <c r="I679">
        <f>VLOOKUP(N679,Estrv!B:AS,41,FALSE)</f>
        <v>0.7</v>
      </c>
      <c r="J679">
        <f>VLOOKUP(N679,Estrv!B:AS,42,FALSE)</f>
        <v>1</v>
      </c>
      <c r="K679" s="66">
        <v>0.25</v>
      </c>
      <c r="N679" t="str">
        <f t="shared" si="10"/>
        <v>02CD12K026</v>
      </c>
    </row>
    <row r="680" spans="1:14">
      <c r="A680" s="26" t="s">
        <v>2927</v>
      </c>
      <c r="B680" s="26" t="s">
        <v>17853</v>
      </c>
      <c r="C680" s="26" t="s">
        <v>10068</v>
      </c>
      <c r="D680" s="26" t="s">
        <v>689</v>
      </c>
      <c r="E680" s="61" t="s">
        <v>17260</v>
      </c>
      <c r="F680" s="62" t="s">
        <v>19812</v>
      </c>
      <c r="G680">
        <f>VLOOKUP(N680,Estrv!B:AS,39,FALSE)</f>
        <v>0.1</v>
      </c>
      <c r="H680">
        <f>VLOOKUP(N680,Estrv!B:AS,40,FALSE)</f>
        <v>0.3</v>
      </c>
      <c r="I680">
        <f>VLOOKUP(N680,Estrv!B:AS,41,FALSE)</f>
        <v>0.7</v>
      </c>
      <c r="J680">
        <f>VLOOKUP(N680,Estrv!B:AS,42,FALSE)</f>
        <v>1</v>
      </c>
      <c r="K680" s="66">
        <v>0.5</v>
      </c>
      <c r="N680" t="str">
        <f t="shared" si="10"/>
        <v>02CD12K027</v>
      </c>
    </row>
    <row r="681" spans="1:14">
      <c r="A681" s="26" t="s">
        <v>2927</v>
      </c>
      <c r="B681" s="26" t="s">
        <v>17854</v>
      </c>
      <c r="C681" s="26" t="s">
        <v>10742</v>
      </c>
      <c r="D681" s="26" t="s">
        <v>689</v>
      </c>
      <c r="E681" s="61" t="s">
        <v>17260</v>
      </c>
      <c r="F681" s="62" t="s">
        <v>19813</v>
      </c>
      <c r="G681">
        <f>VLOOKUP(N681,Estrv!B:AS,39,FALSE)</f>
        <v>0.1</v>
      </c>
      <c r="H681">
        <f>VLOOKUP(N681,Estrv!B:AS,40,FALSE)</f>
        <v>0.3</v>
      </c>
      <c r="I681">
        <f>VLOOKUP(N681,Estrv!B:AS,41,FALSE)</f>
        <v>0.7</v>
      </c>
      <c r="J681">
        <f>VLOOKUP(N681,Estrv!B:AS,42,FALSE)</f>
        <v>1</v>
      </c>
      <c r="K681" s="66">
        <v>0.5</v>
      </c>
      <c r="N681" t="str">
        <f t="shared" si="10"/>
        <v>02CD12K027</v>
      </c>
    </row>
    <row r="682" spans="1:14">
      <c r="A682" s="26" t="s">
        <v>2927</v>
      </c>
      <c r="B682" s="26" t="s">
        <v>17855</v>
      </c>
      <c r="C682" s="26" t="s">
        <v>10073</v>
      </c>
      <c r="D682" s="26" t="s">
        <v>109</v>
      </c>
      <c r="E682" s="61" t="s">
        <v>17145</v>
      </c>
      <c r="F682" s="62" t="s">
        <v>19415</v>
      </c>
      <c r="G682">
        <f>VLOOKUP(N682,Estrv!B:AS,39,FALSE)</f>
        <v>0</v>
      </c>
      <c r="H682">
        <f>VLOOKUP(N682,Estrv!B:AS,40,FALSE)</f>
        <v>0.1</v>
      </c>
      <c r="I682">
        <f>VLOOKUP(N682,Estrv!B:AS,41,FALSE)</f>
        <v>0.3</v>
      </c>
      <c r="J682">
        <f>VLOOKUP(N682,Estrv!B:AS,42,FALSE)</f>
        <v>1</v>
      </c>
      <c r="K682" s="66">
        <v>1</v>
      </c>
      <c r="N682" t="str">
        <f t="shared" si="10"/>
        <v>02CD12M001</v>
      </c>
    </row>
    <row r="683" spans="1:14">
      <c r="A683" s="26" t="s">
        <v>2927</v>
      </c>
      <c r="B683" s="26" t="s">
        <v>17856</v>
      </c>
      <c r="C683" s="26" t="s">
        <v>10074</v>
      </c>
      <c r="D683" s="26" t="s">
        <v>126</v>
      </c>
      <c r="E683" s="61" t="s">
        <v>17148</v>
      </c>
      <c r="F683" s="62" t="s">
        <v>948</v>
      </c>
      <c r="G683">
        <f>VLOOKUP(N683,Estrv!B:AS,39,FALSE)</f>
        <v>0.25</v>
      </c>
      <c r="H683">
        <f>VLOOKUP(N683,Estrv!B:AS,40,FALSE)</f>
        <v>0.5</v>
      </c>
      <c r="I683">
        <f>VLOOKUP(N683,Estrv!B:AS,41,FALSE)</f>
        <v>0.75</v>
      </c>
      <c r="J683">
        <f>VLOOKUP(N683,Estrv!B:AS,42,FALSE)</f>
        <v>1</v>
      </c>
      <c r="K683" s="66">
        <v>1</v>
      </c>
      <c r="N683" t="str">
        <f t="shared" si="10"/>
        <v>02CD12M002</v>
      </c>
    </row>
    <row r="684" spans="1:14">
      <c r="A684" s="26" t="s">
        <v>2927</v>
      </c>
      <c r="B684" s="26" t="s">
        <v>17857</v>
      </c>
      <c r="C684" s="26" t="s">
        <v>10069</v>
      </c>
      <c r="D684" s="26" t="s">
        <v>141</v>
      </c>
      <c r="E684" s="61" t="s">
        <v>17150</v>
      </c>
      <c r="F684" s="62" t="s">
        <v>19416</v>
      </c>
      <c r="G684">
        <f>VLOOKUP(N684,Estrv!B:AS,39,FALSE)</f>
        <v>0.25</v>
      </c>
      <c r="H684">
        <f>VLOOKUP(N684,Estrv!B:AS,40,FALSE)</f>
        <v>0.5</v>
      </c>
      <c r="I684">
        <f>VLOOKUP(N684,Estrv!B:AS,41,FALSE)</f>
        <v>0.75</v>
      </c>
      <c r="J684">
        <f>VLOOKUP(N684,Estrv!B:AS,42,FALSE)</f>
        <v>1</v>
      </c>
      <c r="K684" s="66">
        <v>0.5</v>
      </c>
      <c r="N684" t="str">
        <f t="shared" si="10"/>
        <v>02CD12N001</v>
      </c>
    </row>
    <row r="685" spans="1:14">
      <c r="A685" s="26" t="s">
        <v>2927</v>
      </c>
      <c r="B685" s="26" t="s">
        <v>17858</v>
      </c>
      <c r="C685" s="26" t="s">
        <v>10743</v>
      </c>
      <c r="D685" s="26" t="s">
        <v>141</v>
      </c>
      <c r="E685" s="61" t="s">
        <v>17150</v>
      </c>
      <c r="F685" s="62" t="s">
        <v>19417</v>
      </c>
      <c r="G685">
        <f>VLOOKUP(N685,Estrv!B:AS,39,FALSE)</f>
        <v>0.25</v>
      </c>
      <c r="H685">
        <f>VLOOKUP(N685,Estrv!B:AS,40,FALSE)</f>
        <v>0.5</v>
      </c>
      <c r="I685">
        <f>VLOOKUP(N685,Estrv!B:AS,41,FALSE)</f>
        <v>0.75</v>
      </c>
      <c r="J685">
        <f>VLOOKUP(N685,Estrv!B:AS,42,FALSE)</f>
        <v>1</v>
      </c>
      <c r="K685" s="66">
        <v>0.5</v>
      </c>
      <c r="N685" t="str">
        <f t="shared" si="10"/>
        <v>02CD12N001</v>
      </c>
    </row>
    <row r="686" spans="1:14">
      <c r="A686" s="26" t="s">
        <v>2927</v>
      </c>
      <c r="B686" s="26" t="s">
        <v>17859</v>
      </c>
      <c r="C686" s="26" t="s">
        <v>10070</v>
      </c>
      <c r="D686" s="26" t="s">
        <v>737</v>
      </c>
      <c r="E686" s="61" t="s">
        <v>17268</v>
      </c>
      <c r="F686" s="62" t="s">
        <v>19814</v>
      </c>
      <c r="G686">
        <f>VLOOKUP(N686,Estrv!B:AS,39,FALSE)</f>
        <v>0</v>
      </c>
      <c r="H686">
        <f>VLOOKUP(N686,Estrv!B:AS,40,FALSE)</f>
        <v>0.5</v>
      </c>
      <c r="I686">
        <f>VLOOKUP(N686,Estrv!B:AS,41,FALSE)</f>
        <v>0.7</v>
      </c>
      <c r="J686">
        <f>VLOOKUP(N686,Estrv!B:AS,42,FALSE)</f>
        <v>1</v>
      </c>
      <c r="K686" s="66">
        <v>0.5</v>
      </c>
      <c r="N686" t="str">
        <f t="shared" si="10"/>
        <v>02CD12R002</v>
      </c>
    </row>
    <row r="687" spans="1:14">
      <c r="A687" s="26" t="s">
        <v>2927</v>
      </c>
      <c r="B687" s="26" t="s">
        <v>17860</v>
      </c>
      <c r="C687" s="26" t="s">
        <v>10744</v>
      </c>
      <c r="D687" s="26" t="s">
        <v>737</v>
      </c>
      <c r="E687" s="61" t="s">
        <v>17268</v>
      </c>
      <c r="F687" s="62" t="s">
        <v>19815</v>
      </c>
      <c r="G687">
        <f>VLOOKUP(N687,Estrv!B:AS,39,FALSE)</f>
        <v>0</v>
      </c>
      <c r="H687">
        <f>VLOOKUP(N687,Estrv!B:AS,40,FALSE)</f>
        <v>0.5</v>
      </c>
      <c r="I687">
        <f>VLOOKUP(N687,Estrv!B:AS,41,FALSE)</f>
        <v>0.7</v>
      </c>
      <c r="J687">
        <f>VLOOKUP(N687,Estrv!B:AS,42,FALSE)</f>
        <v>1</v>
      </c>
      <c r="K687" s="66">
        <v>0.5</v>
      </c>
      <c r="N687" t="str">
        <f t="shared" si="10"/>
        <v>02CD12R002</v>
      </c>
    </row>
    <row r="688" spans="1:14">
      <c r="A688" s="26" t="s">
        <v>2927</v>
      </c>
      <c r="B688" s="26" t="s">
        <v>17861</v>
      </c>
      <c r="C688" s="26" t="s">
        <v>10071</v>
      </c>
      <c r="D688" s="26" t="s">
        <v>2646</v>
      </c>
      <c r="E688" s="61" t="s">
        <v>17716</v>
      </c>
      <c r="F688" s="62" t="s">
        <v>3084</v>
      </c>
      <c r="G688">
        <f>VLOOKUP(N688,Estrv!B:AS,39,FALSE)</f>
        <v>0</v>
      </c>
      <c r="H688">
        <f>VLOOKUP(N688,Estrv!B:AS,40,FALSE)</f>
        <v>0.31</v>
      </c>
      <c r="I688">
        <f>VLOOKUP(N688,Estrv!B:AS,41,FALSE)</f>
        <v>0.69</v>
      </c>
      <c r="J688">
        <f>VLOOKUP(N688,Estrv!B:AS,42,FALSE)</f>
        <v>1</v>
      </c>
      <c r="K688" s="66">
        <v>0.25</v>
      </c>
      <c r="N688" t="str">
        <f t="shared" si="10"/>
        <v>02CD12S231</v>
      </c>
    </row>
    <row r="689" spans="1:14">
      <c r="A689" s="26" t="s">
        <v>2927</v>
      </c>
      <c r="B689" s="26" t="s">
        <v>17862</v>
      </c>
      <c r="C689" s="26" t="s">
        <v>10745</v>
      </c>
      <c r="D689" s="26" t="s">
        <v>2646</v>
      </c>
      <c r="E689" s="61" t="s">
        <v>17716</v>
      </c>
      <c r="F689" s="62" t="s">
        <v>19816</v>
      </c>
      <c r="G689">
        <f>VLOOKUP(N689,Estrv!B:AS,39,FALSE)</f>
        <v>0</v>
      </c>
      <c r="H689">
        <f>VLOOKUP(N689,Estrv!B:AS,40,FALSE)</f>
        <v>0.31</v>
      </c>
      <c r="I689">
        <f>VLOOKUP(N689,Estrv!B:AS,41,FALSE)</f>
        <v>0.69</v>
      </c>
      <c r="J689">
        <f>VLOOKUP(N689,Estrv!B:AS,42,FALSE)</f>
        <v>1</v>
      </c>
      <c r="K689" s="66">
        <v>0.25</v>
      </c>
      <c r="N689" t="str">
        <f t="shared" si="10"/>
        <v>02CD12S231</v>
      </c>
    </row>
    <row r="690" spans="1:14">
      <c r="A690" s="26" t="s">
        <v>2927</v>
      </c>
      <c r="B690" s="26" t="s">
        <v>17863</v>
      </c>
      <c r="C690" s="26" t="s">
        <v>11419</v>
      </c>
      <c r="D690" s="26" t="s">
        <v>2646</v>
      </c>
      <c r="E690" s="61" t="s">
        <v>17716</v>
      </c>
      <c r="F690" s="62" t="s">
        <v>19817</v>
      </c>
      <c r="G690">
        <f>VLOOKUP(N690,Estrv!B:AS,39,FALSE)</f>
        <v>0</v>
      </c>
      <c r="H690">
        <f>VLOOKUP(N690,Estrv!B:AS,40,FALSE)</f>
        <v>0.31</v>
      </c>
      <c r="I690">
        <f>VLOOKUP(N690,Estrv!B:AS,41,FALSE)</f>
        <v>0.69</v>
      </c>
      <c r="J690">
        <f>VLOOKUP(N690,Estrv!B:AS,42,FALSE)</f>
        <v>1</v>
      </c>
      <c r="K690" s="66">
        <v>0.25</v>
      </c>
      <c r="N690" t="str">
        <f t="shared" si="10"/>
        <v>02CD12S231</v>
      </c>
    </row>
    <row r="691" spans="1:14">
      <c r="A691" s="26" t="s">
        <v>2927</v>
      </c>
      <c r="B691" s="26" t="s">
        <v>17864</v>
      </c>
      <c r="C691" s="26" t="s">
        <v>12093</v>
      </c>
      <c r="D691" s="26" t="s">
        <v>2646</v>
      </c>
      <c r="E691" s="61" t="s">
        <v>17716</v>
      </c>
      <c r="F691" s="62" t="s">
        <v>3087</v>
      </c>
      <c r="G691">
        <f>VLOOKUP(N691,Estrv!B:AS,39,FALSE)</f>
        <v>0</v>
      </c>
      <c r="H691">
        <f>VLOOKUP(N691,Estrv!B:AS,40,FALSE)</f>
        <v>0.31</v>
      </c>
      <c r="I691">
        <f>VLOOKUP(N691,Estrv!B:AS,41,FALSE)</f>
        <v>0.69</v>
      </c>
      <c r="J691">
        <f>VLOOKUP(N691,Estrv!B:AS,42,FALSE)</f>
        <v>1</v>
      </c>
      <c r="K691" s="66">
        <v>0.25</v>
      </c>
      <c r="N691" t="str">
        <f t="shared" si="10"/>
        <v>02CD12S231</v>
      </c>
    </row>
    <row r="692" spans="1:14">
      <c r="A692" s="26" t="s">
        <v>2927</v>
      </c>
      <c r="B692" s="26" t="s">
        <v>17865</v>
      </c>
      <c r="C692" s="26" t="s">
        <v>10072</v>
      </c>
      <c r="D692" s="26" t="s">
        <v>2673</v>
      </c>
      <c r="E692" s="61" t="s">
        <v>17721</v>
      </c>
      <c r="F692" s="62" t="s">
        <v>19818</v>
      </c>
      <c r="G692">
        <f>VLOOKUP(N692,Estrv!B:AS,39,FALSE)</f>
        <v>0</v>
      </c>
      <c r="H692">
        <f>VLOOKUP(N692,Estrv!B:AS,40,FALSE)</f>
        <v>0.2</v>
      </c>
      <c r="I692">
        <f>VLOOKUP(N692,Estrv!B:AS,41,FALSE)</f>
        <v>0.4</v>
      </c>
      <c r="J692">
        <f>VLOOKUP(N692,Estrv!B:AS,42,FALSE)</f>
        <v>1</v>
      </c>
      <c r="K692" s="66">
        <v>1</v>
      </c>
      <c r="N692" t="str">
        <f t="shared" si="10"/>
        <v>02CD12S233</v>
      </c>
    </row>
    <row r="693" spans="1:14">
      <c r="A693" s="26" t="s">
        <v>2927</v>
      </c>
      <c r="B693" s="26" t="s">
        <v>17866</v>
      </c>
      <c r="C693" s="26" t="s">
        <v>10075</v>
      </c>
      <c r="D693" s="26" t="s">
        <v>789</v>
      </c>
      <c r="E693" s="61" t="s">
        <v>17278</v>
      </c>
      <c r="F693" s="62" t="s">
        <v>19819</v>
      </c>
      <c r="G693">
        <f>VLOOKUP(N693,Estrv!B:AS,39,FALSE)</f>
        <v>0.12</v>
      </c>
      <c r="H693">
        <f>VLOOKUP(N693,Estrv!B:AS,40,FALSE)</f>
        <v>0.35</v>
      </c>
      <c r="I693">
        <f>VLOOKUP(N693,Estrv!B:AS,41,FALSE)</f>
        <v>0.7</v>
      </c>
      <c r="J693">
        <f>VLOOKUP(N693,Estrv!B:AS,42,FALSE)</f>
        <v>1</v>
      </c>
      <c r="K693" s="66">
        <v>0.5</v>
      </c>
      <c r="N693" t="str">
        <f t="shared" si="10"/>
        <v>02CD12U048</v>
      </c>
    </row>
    <row r="694" spans="1:14">
      <c r="A694" s="26" t="s">
        <v>2927</v>
      </c>
      <c r="B694" s="26" t="s">
        <v>17867</v>
      </c>
      <c r="C694" s="26" t="s">
        <v>10749</v>
      </c>
      <c r="D694" s="26" t="s">
        <v>789</v>
      </c>
      <c r="E694" s="61" t="s">
        <v>17278</v>
      </c>
      <c r="F694" s="62" t="s">
        <v>19820</v>
      </c>
      <c r="G694">
        <f>VLOOKUP(N694,Estrv!B:AS,39,FALSE)</f>
        <v>0.12</v>
      </c>
      <c r="H694">
        <f>VLOOKUP(N694,Estrv!B:AS,40,FALSE)</f>
        <v>0.35</v>
      </c>
      <c r="I694">
        <f>VLOOKUP(N694,Estrv!B:AS,41,FALSE)</f>
        <v>0.7</v>
      </c>
      <c r="J694">
        <f>VLOOKUP(N694,Estrv!B:AS,42,FALSE)</f>
        <v>1</v>
      </c>
      <c r="K694" s="66">
        <v>0.5</v>
      </c>
      <c r="N694" t="str">
        <f t="shared" si="10"/>
        <v>02CD12U048</v>
      </c>
    </row>
    <row r="695" spans="1:14">
      <c r="A695" s="26" t="s">
        <v>3123</v>
      </c>
      <c r="B695" s="26" t="s">
        <v>17868</v>
      </c>
      <c r="C695" s="26" t="s">
        <v>10076</v>
      </c>
      <c r="D695" s="26" t="s">
        <v>465</v>
      </c>
      <c r="E695" s="61" t="s">
        <v>17201</v>
      </c>
      <c r="F695" s="62" t="s">
        <v>19821</v>
      </c>
      <c r="G695">
        <f>VLOOKUP(N695,Estrv!B:AS,39,FALSE)</f>
        <v>0.38</v>
      </c>
      <c r="H695">
        <f>VLOOKUP(N695,Estrv!B:AS,40,FALSE)</f>
        <v>0.52</v>
      </c>
      <c r="I695">
        <f>VLOOKUP(N695,Estrv!B:AS,41,FALSE)</f>
        <v>0.71</v>
      </c>
      <c r="J695">
        <f>VLOOKUP(N695,Estrv!B:AS,42,FALSE)</f>
        <v>1</v>
      </c>
      <c r="K695" s="66">
        <v>0.2</v>
      </c>
      <c r="N695" t="str">
        <f t="shared" si="10"/>
        <v>02CD13E185</v>
      </c>
    </row>
    <row r="696" spans="1:14">
      <c r="A696" s="26" t="s">
        <v>3123</v>
      </c>
      <c r="B696" s="26" t="s">
        <v>17869</v>
      </c>
      <c r="C696" s="26" t="s">
        <v>10750</v>
      </c>
      <c r="D696" s="26" t="s">
        <v>465</v>
      </c>
      <c r="E696" s="61" t="s">
        <v>17201</v>
      </c>
      <c r="F696" s="62" t="s">
        <v>19822</v>
      </c>
      <c r="G696">
        <f>VLOOKUP(N696,Estrv!B:AS,39,FALSE)</f>
        <v>0.38</v>
      </c>
      <c r="H696">
        <f>VLOOKUP(N696,Estrv!B:AS,40,FALSE)</f>
        <v>0.52</v>
      </c>
      <c r="I696">
        <f>VLOOKUP(N696,Estrv!B:AS,41,FALSE)</f>
        <v>0.71</v>
      </c>
      <c r="J696">
        <f>VLOOKUP(N696,Estrv!B:AS,42,FALSE)</f>
        <v>1</v>
      </c>
      <c r="K696" s="66">
        <v>0.16</v>
      </c>
      <c r="N696" t="str">
        <f t="shared" si="10"/>
        <v>02CD13E185</v>
      </c>
    </row>
    <row r="697" spans="1:14">
      <c r="A697" s="26" t="s">
        <v>3123</v>
      </c>
      <c r="B697" s="26" t="s">
        <v>17870</v>
      </c>
      <c r="C697" s="26" t="s">
        <v>11424</v>
      </c>
      <c r="D697" s="26" t="s">
        <v>465</v>
      </c>
      <c r="E697" s="61" t="s">
        <v>17201</v>
      </c>
      <c r="F697" s="62" t="s">
        <v>19823</v>
      </c>
      <c r="G697">
        <f>VLOOKUP(N697,Estrv!B:AS,39,FALSE)</f>
        <v>0.38</v>
      </c>
      <c r="H697">
        <f>VLOOKUP(N697,Estrv!B:AS,40,FALSE)</f>
        <v>0.52</v>
      </c>
      <c r="I697">
        <f>VLOOKUP(N697,Estrv!B:AS,41,FALSE)</f>
        <v>0.71</v>
      </c>
      <c r="J697">
        <f>VLOOKUP(N697,Estrv!B:AS,42,FALSE)</f>
        <v>1</v>
      </c>
      <c r="K697" s="66">
        <v>0.16</v>
      </c>
      <c r="N697" t="str">
        <f t="shared" si="10"/>
        <v>02CD13E185</v>
      </c>
    </row>
    <row r="698" spans="1:14">
      <c r="A698" s="26" t="s">
        <v>3123</v>
      </c>
      <c r="B698" s="26" t="s">
        <v>17871</v>
      </c>
      <c r="C698" s="26" t="s">
        <v>12098</v>
      </c>
      <c r="D698" s="26" t="s">
        <v>465</v>
      </c>
      <c r="E698" s="61" t="s">
        <v>17201</v>
      </c>
      <c r="F698" s="62" t="s">
        <v>19824</v>
      </c>
      <c r="G698">
        <f>VLOOKUP(N698,Estrv!B:AS,39,FALSE)</f>
        <v>0.38</v>
      </c>
      <c r="H698">
        <f>VLOOKUP(N698,Estrv!B:AS,40,FALSE)</f>
        <v>0.52</v>
      </c>
      <c r="I698">
        <f>VLOOKUP(N698,Estrv!B:AS,41,FALSE)</f>
        <v>0.71</v>
      </c>
      <c r="J698">
        <f>VLOOKUP(N698,Estrv!B:AS,42,FALSE)</f>
        <v>1</v>
      </c>
      <c r="K698" s="66">
        <v>0.16</v>
      </c>
      <c r="N698" t="str">
        <f t="shared" si="10"/>
        <v>02CD13E185</v>
      </c>
    </row>
    <row r="699" spans="1:14">
      <c r="A699" s="26" t="s">
        <v>3123</v>
      </c>
      <c r="B699" s="26" t="s">
        <v>17872</v>
      </c>
      <c r="C699" s="26" t="s">
        <v>12772</v>
      </c>
      <c r="D699" s="26" t="s">
        <v>465</v>
      </c>
      <c r="E699" s="61" t="s">
        <v>17201</v>
      </c>
      <c r="F699" s="62" t="s">
        <v>19825</v>
      </c>
      <c r="G699">
        <f>VLOOKUP(N699,Estrv!B:AS,39,FALSE)</f>
        <v>0.38</v>
      </c>
      <c r="H699">
        <f>VLOOKUP(N699,Estrv!B:AS,40,FALSE)</f>
        <v>0.52</v>
      </c>
      <c r="I699">
        <f>VLOOKUP(N699,Estrv!B:AS,41,FALSE)</f>
        <v>0.71</v>
      </c>
      <c r="J699">
        <f>VLOOKUP(N699,Estrv!B:AS,42,FALSE)</f>
        <v>1</v>
      </c>
      <c r="K699" s="66">
        <v>0.16</v>
      </c>
      <c r="N699" t="str">
        <f t="shared" si="10"/>
        <v>02CD13E185</v>
      </c>
    </row>
    <row r="700" spans="1:14">
      <c r="A700" s="26" t="s">
        <v>3123</v>
      </c>
      <c r="B700" s="26" t="s">
        <v>17873</v>
      </c>
      <c r="C700" s="26" t="s">
        <v>13446</v>
      </c>
      <c r="D700" s="26" t="s">
        <v>465</v>
      </c>
      <c r="E700" s="61" t="s">
        <v>17201</v>
      </c>
      <c r="F700" s="62" t="s">
        <v>3146</v>
      </c>
      <c r="G700">
        <f>VLOOKUP(N700,Estrv!B:AS,39,FALSE)</f>
        <v>0.38</v>
      </c>
      <c r="H700">
        <f>VLOOKUP(N700,Estrv!B:AS,40,FALSE)</f>
        <v>0.52</v>
      </c>
      <c r="I700">
        <f>VLOOKUP(N700,Estrv!B:AS,41,FALSE)</f>
        <v>0.71</v>
      </c>
      <c r="J700">
        <f>VLOOKUP(N700,Estrv!B:AS,42,FALSE)</f>
        <v>1</v>
      </c>
      <c r="K700" s="66">
        <v>0.16</v>
      </c>
      <c r="N700" t="str">
        <f t="shared" si="10"/>
        <v>02CD13E185</v>
      </c>
    </row>
    <row r="701" spans="1:14">
      <c r="A701" s="26" t="s">
        <v>3123</v>
      </c>
      <c r="B701" s="26" t="s">
        <v>17874</v>
      </c>
      <c r="C701" s="26" t="s">
        <v>10077</v>
      </c>
      <c r="D701" s="26" t="s">
        <v>494</v>
      </c>
      <c r="E701" s="61" t="s">
        <v>17210</v>
      </c>
      <c r="F701" s="62" t="s">
        <v>3155</v>
      </c>
      <c r="G701">
        <f>VLOOKUP(N701,Estrv!B:AS,39,FALSE)</f>
        <v>0.22</v>
      </c>
      <c r="H701">
        <f>VLOOKUP(N701,Estrv!B:AS,40,FALSE)</f>
        <v>0.51</v>
      </c>
      <c r="I701">
        <f>VLOOKUP(N701,Estrv!B:AS,41,FALSE)</f>
        <v>0.8</v>
      </c>
      <c r="J701">
        <f>VLOOKUP(N701,Estrv!B:AS,42,FALSE)</f>
        <v>1</v>
      </c>
      <c r="K701" s="66">
        <v>0.34</v>
      </c>
      <c r="N701" t="str">
        <f t="shared" si="10"/>
        <v>02CD13E186</v>
      </c>
    </row>
    <row r="702" spans="1:14">
      <c r="A702" s="26" t="s">
        <v>3123</v>
      </c>
      <c r="B702" s="26" t="s">
        <v>17875</v>
      </c>
      <c r="C702" s="26" t="s">
        <v>10751</v>
      </c>
      <c r="D702" s="26" t="s">
        <v>494</v>
      </c>
      <c r="E702" s="61" t="s">
        <v>17210</v>
      </c>
      <c r="F702" s="62" t="s">
        <v>19826</v>
      </c>
      <c r="G702">
        <f>VLOOKUP(N702,Estrv!B:AS,39,FALSE)</f>
        <v>0.22</v>
      </c>
      <c r="H702">
        <f>VLOOKUP(N702,Estrv!B:AS,40,FALSE)</f>
        <v>0.51</v>
      </c>
      <c r="I702">
        <f>VLOOKUP(N702,Estrv!B:AS,41,FALSE)</f>
        <v>0.8</v>
      </c>
      <c r="J702">
        <f>VLOOKUP(N702,Estrv!B:AS,42,FALSE)</f>
        <v>1</v>
      </c>
      <c r="K702" s="66">
        <v>0.33</v>
      </c>
      <c r="N702" t="str">
        <f t="shared" si="10"/>
        <v>02CD13E186</v>
      </c>
    </row>
    <row r="703" spans="1:14">
      <c r="A703" s="26" t="s">
        <v>3123</v>
      </c>
      <c r="B703" s="26" t="s">
        <v>17876</v>
      </c>
      <c r="C703" s="26" t="s">
        <v>11425</v>
      </c>
      <c r="D703" s="26" t="s">
        <v>494</v>
      </c>
      <c r="E703" s="61" t="s">
        <v>17210</v>
      </c>
      <c r="F703" s="62" t="s">
        <v>3159</v>
      </c>
      <c r="G703">
        <f>VLOOKUP(N703,Estrv!B:AS,39,FALSE)</f>
        <v>0.22</v>
      </c>
      <c r="H703">
        <f>VLOOKUP(N703,Estrv!B:AS,40,FALSE)</f>
        <v>0.51</v>
      </c>
      <c r="I703">
        <f>VLOOKUP(N703,Estrv!B:AS,41,FALSE)</f>
        <v>0.8</v>
      </c>
      <c r="J703">
        <f>VLOOKUP(N703,Estrv!B:AS,42,FALSE)</f>
        <v>1</v>
      </c>
      <c r="K703" s="66">
        <v>0.33</v>
      </c>
      <c r="N703" t="str">
        <f t="shared" si="10"/>
        <v>02CD13E186</v>
      </c>
    </row>
    <row r="704" spans="1:14">
      <c r="A704" s="26" t="s">
        <v>3123</v>
      </c>
      <c r="B704" s="26" t="s">
        <v>17877</v>
      </c>
      <c r="C704" s="26" t="s">
        <v>10078</v>
      </c>
      <c r="D704" s="26" t="s">
        <v>515</v>
      </c>
      <c r="E704" s="61" t="s">
        <v>17217</v>
      </c>
      <c r="F704" s="62" t="s">
        <v>19827</v>
      </c>
      <c r="G704">
        <f>VLOOKUP(N704,Estrv!B:AS,39,FALSE)</f>
        <v>0.24</v>
      </c>
      <c r="H704">
        <f>VLOOKUP(N704,Estrv!B:AS,40,FALSE)</f>
        <v>0.48</v>
      </c>
      <c r="I704">
        <f>VLOOKUP(N704,Estrv!B:AS,41,FALSE)</f>
        <v>0.75</v>
      </c>
      <c r="J704">
        <f>VLOOKUP(N704,Estrv!B:AS,42,FALSE)</f>
        <v>1</v>
      </c>
      <c r="K704" s="66">
        <v>0.2</v>
      </c>
      <c r="N704" t="str">
        <f t="shared" si="10"/>
        <v>02CD13E187</v>
      </c>
    </row>
    <row r="705" spans="1:14">
      <c r="A705" s="26" t="s">
        <v>3123</v>
      </c>
      <c r="B705" s="26" t="s">
        <v>17878</v>
      </c>
      <c r="C705" s="26" t="s">
        <v>10752</v>
      </c>
      <c r="D705" s="26" t="s">
        <v>515</v>
      </c>
      <c r="E705" s="61" t="s">
        <v>17217</v>
      </c>
      <c r="F705" s="62" t="s">
        <v>19828</v>
      </c>
      <c r="G705">
        <f>VLOOKUP(N705,Estrv!B:AS,39,FALSE)</f>
        <v>0.24</v>
      </c>
      <c r="H705">
        <f>VLOOKUP(N705,Estrv!B:AS,40,FALSE)</f>
        <v>0.48</v>
      </c>
      <c r="I705">
        <f>VLOOKUP(N705,Estrv!B:AS,41,FALSE)</f>
        <v>0.75</v>
      </c>
      <c r="J705">
        <f>VLOOKUP(N705,Estrv!B:AS,42,FALSE)</f>
        <v>1</v>
      </c>
      <c r="K705" s="66">
        <v>0.16</v>
      </c>
      <c r="N705" t="str">
        <f t="shared" si="10"/>
        <v>02CD13E187</v>
      </c>
    </row>
    <row r="706" spans="1:14">
      <c r="A706" s="26" t="s">
        <v>3123</v>
      </c>
      <c r="B706" s="26" t="s">
        <v>17879</v>
      </c>
      <c r="C706" s="26" t="s">
        <v>11426</v>
      </c>
      <c r="D706" s="26" t="s">
        <v>515</v>
      </c>
      <c r="E706" s="61" t="s">
        <v>17217</v>
      </c>
      <c r="F706" s="62" t="s">
        <v>19829</v>
      </c>
      <c r="G706">
        <f>VLOOKUP(N706,Estrv!B:AS,39,FALSE)</f>
        <v>0.24</v>
      </c>
      <c r="H706">
        <f>VLOOKUP(N706,Estrv!B:AS,40,FALSE)</f>
        <v>0.48</v>
      </c>
      <c r="I706">
        <f>VLOOKUP(N706,Estrv!B:AS,41,FALSE)</f>
        <v>0.75</v>
      </c>
      <c r="J706">
        <f>VLOOKUP(N706,Estrv!B:AS,42,FALSE)</f>
        <v>1</v>
      </c>
      <c r="K706" s="66">
        <v>0.16</v>
      </c>
      <c r="N706" t="str">
        <f t="shared" si="10"/>
        <v>02CD13E187</v>
      </c>
    </row>
    <row r="707" spans="1:14">
      <c r="A707" s="26" t="s">
        <v>3123</v>
      </c>
      <c r="B707" s="26" t="s">
        <v>17880</v>
      </c>
      <c r="C707" s="26" t="s">
        <v>12100</v>
      </c>
      <c r="D707" s="26" t="s">
        <v>515</v>
      </c>
      <c r="E707" s="61" t="s">
        <v>17217</v>
      </c>
      <c r="F707" s="62" t="s">
        <v>3174</v>
      </c>
      <c r="G707">
        <f>VLOOKUP(N707,Estrv!B:AS,39,FALSE)</f>
        <v>0.24</v>
      </c>
      <c r="H707">
        <f>VLOOKUP(N707,Estrv!B:AS,40,FALSE)</f>
        <v>0.48</v>
      </c>
      <c r="I707">
        <f>VLOOKUP(N707,Estrv!B:AS,41,FALSE)</f>
        <v>0.75</v>
      </c>
      <c r="J707">
        <f>VLOOKUP(N707,Estrv!B:AS,42,FALSE)</f>
        <v>1</v>
      </c>
      <c r="K707" s="66">
        <v>0.16</v>
      </c>
      <c r="N707" t="str">
        <f t="shared" ref="N707:N770" si="11">A707&amp;D707</f>
        <v>02CD13E187</v>
      </c>
    </row>
    <row r="708" spans="1:14">
      <c r="A708" s="26" t="s">
        <v>3123</v>
      </c>
      <c r="B708" s="26" t="s">
        <v>17881</v>
      </c>
      <c r="C708" s="26" t="s">
        <v>12774</v>
      </c>
      <c r="D708" s="26" t="s">
        <v>515</v>
      </c>
      <c r="E708" s="61" t="s">
        <v>17217</v>
      </c>
      <c r="F708" s="62" t="s">
        <v>19830</v>
      </c>
      <c r="G708">
        <f>VLOOKUP(N708,Estrv!B:AS,39,FALSE)</f>
        <v>0.24</v>
      </c>
      <c r="H708">
        <f>VLOOKUP(N708,Estrv!B:AS,40,FALSE)</f>
        <v>0.48</v>
      </c>
      <c r="I708">
        <f>VLOOKUP(N708,Estrv!B:AS,41,FALSE)</f>
        <v>0.75</v>
      </c>
      <c r="J708">
        <f>VLOOKUP(N708,Estrv!B:AS,42,FALSE)</f>
        <v>1</v>
      </c>
      <c r="K708" s="66">
        <v>0.16</v>
      </c>
      <c r="N708" t="str">
        <f t="shared" si="11"/>
        <v>02CD13E187</v>
      </c>
    </row>
    <row r="709" spans="1:14">
      <c r="A709" s="26" t="s">
        <v>3123</v>
      </c>
      <c r="B709" s="26" t="s">
        <v>17882</v>
      </c>
      <c r="C709" s="26" t="s">
        <v>13448</v>
      </c>
      <c r="D709" s="26" t="s">
        <v>515</v>
      </c>
      <c r="E709" s="61" t="s">
        <v>17217</v>
      </c>
      <c r="F709" s="62" t="s">
        <v>3176</v>
      </c>
      <c r="G709">
        <f>VLOOKUP(N709,Estrv!B:AS,39,FALSE)</f>
        <v>0.24</v>
      </c>
      <c r="H709">
        <f>VLOOKUP(N709,Estrv!B:AS,40,FALSE)</f>
        <v>0.48</v>
      </c>
      <c r="I709">
        <f>VLOOKUP(N709,Estrv!B:AS,41,FALSE)</f>
        <v>0.75</v>
      </c>
      <c r="J709">
        <f>VLOOKUP(N709,Estrv!B:AS,42,FALSE)</f>
        <v>1</v>
      </c>
      <c r="K709" s="66">
        <v>0.16</v>
      </c>
      <c r="N709" t="str">
        <f t="shared" si="11"/>
        <v>02CD13E187</v>
      </c>
    </row>
    <row r="710" spans="1:14">
      <c r="A710" s="26" t="s">
        <v>3123</v>
      </c>
      <c r="B710" s="26" t="s">
        <v>17883</v>
      </c>
      <c r="C710" s="26" t="s">
        <v>10079</v>
      </c>
      <c r="D710" s="26" t="s">
        <v>547</v>
      </c>
      <c r="E710" s="61" t="s">
        <v>17226</v>
      </c>
      <c r="F710" s="62" t="s">
        <v>19831</v>
      </c>
      <c r="G710">
        <f>VLOOKUP(N710,Estrv!B:AS,39,FALSE)</f>
        <v>0.21</v>
      </c>
      <c r="H710">
        <f>VLOOKUP(N710,Estrv!B:AS,40,FALSE)</f>
        <v>0.49</v>
      </c>
      <c r="I710">
        <f>VLOOKUP(N710,Estrv!B:AS,41,FALSE)</f>
        <v>0.76</v>
      </c>
      <c r="J710">
        <f>VLOOKUP(N710,Estrv!B:AS,42,FALSE)</f>
        <v>1</v>
      </c>
      <c r="K710" s="66">
        <v>0.25</v>
      </c>
      <c r="N710" t="str">
        <f t="shared" si="11"/>
        <v>02CD13E188</v>
      </c>
    </row>
    <row r="711" spans="1:14">
      <c r="A711" s="26" t="s">
        <v>3123</v>
      </c>
      <c r="B711" s="26" t="s">
        <v>17884</v>
      </c>
      <c r="C711" s="26" t="s">
        <v>10753</v>
      </c>
      <c r="D711" s="26" t="s">
        <v>547</v>
      </c>
      <c r="E711" s="61" t="s">
        <v>17226</v>
      </c>
      <c r="F711" s="62" t="s">
        <v>19832</v>
      </c>
      <c r="G711">
        <f>VLOOKUP(N711,Estrv!B:AS,39,FALSE)</f>
        <v>0.21</v>
      </c>
      <c r="H711">
        <f>VLOOKUP(N711,Estrv!B:AS,40,FALSE)</f>
        <v>0.49</v>
      </c>
      <c r="I711">
        <f>VLOOKUP(N711,Estrv!B:AS,41,FALSE)</f>
        <v>0.76</v>
      </c>
      <c r="J711">
        <f>VLOOKUP(N711,Estrv!B:AS,42,FALSE)</f>
        <v>1</v>
      </c>
      <c r="K711" s="66">
        <v>0.25</v>
      </c>
      <c r="N711" t="str">
        <f t="shared" si="11"/>
        <v>02CD13E188</v>
      </c>
    </row>
    <row r="712" spans="1:14">
      <c r="A712" s="26" t="s">
        <v>3123</v>
      </c>
      <c r="B712" s="26" t="s">
        <v>17885</v>
      </c>
      <c r="C712" s="26" t="s">
        <v>11427</v>
      </c>
      <c r="D712" s="26" t="s">
        <v>547</v>
      </c>
      <c r="E712" s="61" t="s">
        <v>17226</v>
      </c>
      <c r="F712" s="62" t="s">
        <v>19833</v>
      </c>
      <c r="G712">
        <f>VLOOKUP(N712,Estrv!B:AS,39,FALSE)</f>
        <v>0.21</v>
      </c>
      <c r="H712">
        <f>VLOOKUP(N712,Estrv!B:AS,40,FALSE)</f>
        <v>0.49</v>
      </c>
      <c r="I712">
        <f>VLOOKUP(N712,Estrv!B:AS,41,FALSE)</f>
        <v>0.76</v>
      </c>
      <c r="J712">
        <f>VLOOKUP(N712,Estrv!B:AS,42,FALSE)</f>
        <v>1</v>
      </c>
      <c r="K712" s="66">
        <v>0.25</v>
      </c>
      <c r="N712" t="str">
        <f t="shared" si="11"/>
        <v>02CD13E188</v>
      </c>
    </row>
    <row r="713" spans="1:14">
      <c r="A713" s="26" t="s">
        <v>3123</v>
      </c>
      <c r="B713" s="26" t="s">
        <v>17886</v>
      </c>
      <c r="C713" s="26" t="s">
        <v>12101</v>
      </c>
      <c r="D713" s="26" t="s">
        <v>547</v>
      </c>
      <c r="E713" s="61" t="s">
        <v>17226</v>
      </c>
      <c r="F713" s="62" t="s">
        <v>19834</v>
      </c>
      <c r="G713">
        <f>VLOOKUP(N713,Estrv!B:AS,39,FALSE)</f>
        <v>0.21</v>
      </c>
      <c r="H713">
        <f>VLOOKUP(N713,Estrv!B:AS,40,FALSE)</f>
        <v>0.49</v>
      </c>
      <c r="I713">
        <f>VLOOKUP(N713,Estrv!B:AS,41,FALSE)</f>
        <v>0.76</v>
      </c>
      <c r="J713">
        <f>VLOOKUP(N713,Estrv!B:AS,42,FALSE)</f>
        <v>1</v>
      </c>
      <c r="K713" s="66">
        <v>0.25</v>
      </c>
      <c r="N713" t="str">
        <f t="shared" si="11"/>
        <v>02CD13E188</v>
      </c>
    </row>
    <row r="714" spans="1:14">
      <c r="A714" s="26" t="s">
        <v>3123</v>
      </c>
      <c r="B714" s="26" t="s">
        <v>17887</v>
      </c>
      <c r="C714" s="26" t="s">
        <v>10080</v>
      </c>
      <c r="D714" s="26" t="s">
        <v>575</v>
      </c>
      <c r="E714" s="61" t="s">
        <v>17237</v>
      </c>
      <c r="F714" s="62" t="s">
        <v>3193</v>
      </c>
      <c r="G714">
        <f>VLOOKUP(N714,Estrv!B:AS,39,FALSE)</f>
        <v>0.25</v>
      </c>
      <c r="H714">
        <f>VLOOKUP(N714,Estrv!B:AS,40,FALSE)</f>
        <v>0.5</v>
      </c>
      <c r="I714">
        <f>VLOOKUP(N714,Estrv!B:AS,41,FALSE)</f>
        <v>0.76</v>
      </c>
      <c r="J714">
        <f>VLOOKUP(N714,Estrv!B:AS,42,FALSE)</f>
        <v>1</v>
      </c>
      <c r="K714" s="66">
        <v>1</v>
      </c>
      <c r="N714" t="str">
        <f t="shared" si="11"/>
        <v>02CD13E189</v>
      </c>
    </row>
    <row r="715" spans="1:14">
      <c r="A715" s="26" t="s">
        <v>3123</v>
      </c>
      <c r="B715" s="26" t="s">
        <v>17888</v>
      </c>
      <c r="C715" s="26" t="s">
        <v>10081</v>
      </c>
      <c r="D715" s="26" t="s">
        <v>600</v>
      </c>
      <c r="E715" s="61" t="s">
        <v>17243</v>
      </c>
      <c r="F715" s="62" t="s">
        <v>19835</v>
      </c>
      <c r="G715">
        <f>VLOOKUP(N715,Estrv!B:AS,39,FALSE)</f>
        <v>0.31</v>
      </c>
      <c r="H715">
        <f>VLOOKUP(N715,Estrv!B:AS,40,FALSE)</f>
        <v>0.46</v>
      </c>
      <c r="I715">
        <f>VLOOKUP(N715,Estrv!B:AS,41,FALSE)</f>
        <v>0.74</v>
      </c>
      <c r="J715">
        <f>VLOOKUP(N715,Estrv!B:AS,42,FALSE)</f>
        <v>1</v>
      </c>
      <c r="K715" s="66">
        <v>0.5</v>
      </c>
      <c r="N715" t="str">
        <f t="shared" si="11"/>
        <v>02CD13E190</v>
      </c>
    </row>
    <row r="716" spans="1:14">
      <c r="A716" s="26" t="s">
        <v>3123</v>
      </c>
      <c r="B716" s="26" t="s">
        <v>17889</v>
      </c>
      <c r="C716" s="26" t="s">
        <v>10755</v>
      </c>
      <c r="D716" s="26" t="s">
        <v>600</v>
      </c>
      <c r="E716" s="61" t="s">
        <v>17243</v>
      </c>
      <c r="F716" s="62" t="s">
        <v>3201</v>
      </c>
      <c r="G716">
        <f>VLOOKUP(N716,Estrv!B:AS,39,FALSE)</f>
        <v>0.31</v>
      </c>
      <c r="H716">
        <f>VLOOKUP(N716,Estrv!B:AS,40,FALSE)</f>
        <v>0.46</v>
      </c>
      <c r="I716">
        <f>VLOOKUP(N716,Estrv!B:AS,41,FALSE)</f>
        <v>0.74</v>
      </c>
      <c r="J716">
        <f>VLOOKUP(N716,Estrv!B:AS,42,FALSE)</f>
        <v>1</v>
      </c>
      <c r="K716" s="66">
        <v>0.5</v>
      </c>
      <c r="N716" t="str">
        <f t="shared" si="11"/>
        <v>02CD13E190</v>
      </c>
    </row>
    <row r="717" spans="1:14">
      <c r="A717" s="26" t="s">
        <v>3123</v>
      </c>
      <c r="B717" s="26" t="s">
        <v>17890</v>
      </c>
      <c r="C717" s="26" t="s">
        <v>10082</v>
      </c>
      <c r="D717" s="26" t="s">
        <v>618</v>
      </c>
      <c r="E717" s="61" t="s">
        <v>17245</v>
      </c>
      <c r="F717" s="62" t="s">
        <v>3206</v>
      </c>
      <c r="G717">
        <f>VLOOKUP(N717,Estrv!B:AS,39,FALSE)</f>
        <v>0.97</v>
      </c>
      <c r="H717">
        <f>VLOOKUP(N717,Estrv!B:AS,40,FALSE)</f>
        <v>0.98</v>
      </c>
      <c r="I717">
        <f>VLOOKUP(N717,Estrv!B:AS,41,FALSE)</f>
        <v>1</v>
      </c>
      <c r="J717">
        <f>VLOOKUP(N717,Estrv!B:AS,42,FALSE)</f>
        <v>1</v>
      </c>
      <c r="K717" s="66">
        <v>0.5</v>
      </c>
      <c r="N717" t="str">
        <f t="shared" si="11"/>
        <v>02CD13E198</v>
      </c>
    </row>
    <row r="718" spans="1:14">
      <c r="A718" s="26" t="s">
        <v>3123</v>
      </c>
      <c r="B718" s="26" t="s">
        <v>17891</v>
      </c>
      <c r="C718" s="26" t="s">
        <v>10756</v>
      </c>
      <c r="D718" s="26" t="s">
        <v>618</v>
      </c>
      <c r="E718" s="61" t="s">
        <v>17245</v>
      </c>
      <c r="F718" s="62" t="s">
        <v>3207</v>
      </c>
      <c r="G718">
        <f>VLOOKUP(N718,Estrv!B:AS,39,FALSE)</f>
        <v>0.97</v>
      </c>
      <c r="H718">
        <f>VLOOKUP(N718,Estrv!B:AS,40,FALSE)</f>
        <v>0.98</v>
      </c>
      <c r="I718">
        <f>VLOOKUP(N718,Estrv!B:AS,41,FALSE)</f>
        <v>1</v>
      </c>
      <c r="J718">
        <f>VLOOKUP(N718,Estrv!B:AS,42,FALSE)</f>
        <v>1</v>
      </c>
      <c r="K718" s="66">
        <v>0.5</v>
      </c>
      <c r="N718" t="str">
        <f t="shared" si="11"/>
        <v>02CD13E198</v>
      </c>
    </row>
    <row r="719" spans="1:14">
      <c r="A719" s="26" t="s">
        <v>3123</v>
      </c>
      <c r="B719" s="26" t="s">
        <v>17892</v>
      </c>
      <c r="C719" s="26" t="s">
        <v>10083</v>
      </c>
      <c r="D719" s="26" t="s">
        <v>636</v>
      </c>
      <c r="E719" s="61" t="s">
        <v>17248</v>
      </c>
      <c r="F719" s="62" t="s">
        <v>3214</v>
      </c>
      <c r="G719">
        <f>VLOOKUP(N719,Estrv!B:AS,39,FALSE)</f>
        <v>0.24</v>
      </c>
      <c r="H719">
        <f>VLOOKUP(N719,Estrv!B:AS,40,FALSE)</f>
        <v>0.54</v>
      </c>
      <c r="I719">
        <f>VLOOKUP(N719,Estrv!B:AS,41,FALSE)</f>
        <v>0.77</v>
      </c>
      <c r="J719">
        <f>VLOOKUP(N719,Estrv!B:AS,42,FALSE)</f>
        <v>1</v>
      </c>
      <c r="K719" s="66">
        <v>0.125</v>
      </c>
      <c r="N719" t="str">
        <f t="shared" si="11"/>
        <v>02CD13F037</v>
      </c>
    </row>
    <row r="720" spans="1:14">
      <c r="A720" s="26" t="s">
        <v>3123</v>
      </c>
      <c r="B720" s="26" t="s">
        <v>17893</v>
      </c>
      <c r="C720" s="26" t="s">
        <v>10757</v>
      </c>
      <c r="D720" s="26" t="s">
        <v>636</v>
      </c>
      <c r="E720" s="61" t="s">
        <v>17248</v>
      </c>
      <c r="F720" s="62" t="s">
        <v>19836</v>
      </c>
      <c r="G720">
        <f>VLOOKUP(N720,Estrv!B:AS,39,FALSE)</f>
        <v>0.24</v>
      </c>
      <c r="H720">
        <f>VLOOKUP(N720,Estrv!B:AS,40,FALSE)</f>
        <v>0.54</v>
      </c>
      <c r="I720">
        <f>VLOOKUP(N720,Estrv!B:AS,41,FALSE)</f>
        <v>0.77</v>
      </c>
      <c r="J720">
        <f>VLOOKUP(N720,Estrv!B:AS,42,FALSE)</f>
        <v>1</v>
      </c>
      <c r="K720" s="66">
        <v>0.125</v>
      </c>
      <c r="N720" t="str">
        <f t="shared" si="11"/>
        <v>02CD13F037</v>
      </c>
    </row>
    <row r="721" spans="1:14">
      <c r="A721" s="26" t="s">
        <v>3123</v>
      </c>
      <c r="B721" s="26" t="s">
        <v>17894</v>
      </c>
      <c r="C721" s="26" t="s">
        <v>11431</v>
      </c>
      <c r="D721" s="26" t="s">
        <v>636</v>
      </c>
      <c r="E721" s="61" t="s">
        <v>17248</v>
      </c>
      <c r="F721" s="62" t="s">
        <v>19837</v>
      </c>
      <c r="G721">
        <f>VLOOKUP(N721,Estrv!B:AS,39,FALSE)</f>
        <v>0.24</v>
      </c>
      <c r="H721">
        <f>VLOOKUP(N721,Estrv!B:AS,40,FALSE)</f>
        <v>0.54</v>
      </c>
      <c r="I721">
        <f>VLOOKUP(N721,Estrv!B:AS,41,FALSE)</f>
        <v>0.77</v>
      </c>
      <c r="J721">
        <f>VLOOKUP(N721,Estrv!B:AS,42,FALSE)</f>
        <v>1</v>
      </c>
      <c r="K721" s="66">
        <v>0.125</v>
      </c>
      <c r="N721" t="str">
        <f t="shared" si="11"/>
        <v>02CD13F037</v>
      </c>
    </row>
    <row r="722" spans="1:14">
      <c r="A722" s="26" t="s">
        <v>3123</v>
      </c>
      <c r="B722" s="26" t="s">
        <v>17895</v>
      </c>
      <c r="C722" s="26" t="s">
        <v>12105</v>
      </c>
      <c r="D722" s="26" t="s">
        <v>636</v>
      </c>
      <c r="E722" s="61" t="s">
        <v>17248</v>
      </c>
      <c r="F722" s="62" t="s">
        <v>3217</v>
      </c>
      <c r="G722">
        <f>VLOOKUP(N722,Estrv!B:AS,39,FALSE)</f>
        <v>0.24</v>
      </c>
      <c r="H722">
        <f>VLOOKUP(N722,Estrv!B:AS,40,FALSE)</f>
        <v>0.54</v>
      </c>
      <c r="I722">
        <f>VLOOKUP(N722,Estrv!B:AS,41,FALSE)</f>
        <v>0.77</v>
      </c>
      <c r="J722">
        <f>VLOOKUP(N722,Estrv!B:AS,42,FALSE)</f>
        <v>1</v>
      </c>
      <c r="K722" s="66">
        <v>0.125</v>
      </c>
      <c r="N722" t="str">
        <f t="shared" si="11"/>
        <v>02CD13F037</v>
      </c>
    </row>
    <row r="723" spans="1:14">
      <c r="A723" s="26" t="s">
        <v>3123</v>
      </c>
      <c r="B723" s="26" t="s">
        <v>17896</v>
      </c>
      <c r="C723" s="26" t="s">
        <v>12779</v>
      </c>
      <c r="D723" s="26" t="s">
        <v>636</v>
      </c>
      <c r="E723" s="61" t="s">
        <v>17248</v>
      </c>
      <c r="F723" s="62" t="s">
        <v>19838</v>
      </c>
      <c r="G723">
        <f>VLOOKUP(N723,Estrv!B:AS,39,FALSE)</f>
        <v>0.24</v>
      </c>
      <c r="H723">
        <f>VLOOKUP(N723,Estrv!B:AS,40,FALSE)</f>
        <v>0.54</v>
      </c>
      <c r="I723">
        <f>VLOOKUP(N723,Estrv!B:AS,41,FALSE)</f>
        <v>0.77</v>
      </c>
      <c r="J723">
        <f>VLOOKUP(N723,Estrv!B:AS,42,FALSE)</f>
        <v>1</v>
      </c>
      <c r="K723" s="66">
        <v>0.125</v>
      </c>
      <c r="N723" t="str">
        <f t="shared" si="11"/>
        <v>02CD13F037</v>
      </c>
    </row>
    <row r="724" spans="1:14">
      <c r="A724" s="26" t="s">
        <v>3123</v>
      </c>
      <c r="B724" s="26" t="s">
        <v>17897</v>
      </c>
      <c r="C724" s="26" t="s">
        <v>13453</v>
      </c>
      <c r="D724" s="26" t="s">
        <v>636</v>
      </c>
      <c r="E724" s="61" t="s">
        <v>17248</v>
      </c>
      <c r="F724" s="62" t="s">
        <v>19839</v>
      </c>
      <c r="G724">
        <f>VLOOKUP(N724,Estrv!B:AS,39,FALSE)</f>
        <v>0.24</v>
      </c>
      <c r="H724">
        <f>VLOOKUP(N724,Estrv!B:AS,40,FALSE)</f>
        <v>0.54</v>
      </c>
      <c r="I724">
        <f>VLOOKUP(N724,Estrv!B:AS,41,FALSE)</f>
        <v>0.77</v>
      </c>
      <c r="J724">
        <f>VLOOKUP(N724,Estrv!B:AS,42,FALSE)</f>
        <v>1</v>
      </c>
      <c r="K724" s="66">
        <v>0.125</v>
      </c>
      <c r="N724" t="str">
        <f t="shared" si="11"/>
        <v>02CD13F037</v>
      </c>
    </row>
    <row r="725" spans="1:14">
      <c r="A725" s="26" t="s">
        <v>3123</v>
      </c>
      <c r="B725" s="26" t="s">
        <v>17898</v>
      </c>
      <c r="C725" s="26" t="s">
        <v>14127</v>
      </c>
      <c r="D725" s="26" t="s">
        <v>636</v>
      </c>
      <c r="E725" s="61" t="s">
        <v>17248</v>
      </c>
      <c r="F725" s="62" t="s">
        <v>19840</v>
      </c>
      <c r="G725">
        <f>VLOOKUP(N725,Estrv!B:AS,39,FALSE)</f>
        <v>0.24</v>
      </c>
      <c r="H725">
        <f>VLOOKUP(N725,Estrv!B:AS,40,FALSE)</f>
        <v>0.54</v>
      </c>
      <c r="I725">
        <f>VLOOKUP(N725,Estrv!B:AS,41,FALSE)</f>
        <v>0.77</v>
      </c>
      <c r="J725">
        <f>VLOOKUP(N725,Estrv!B:AS,42,FALSE)</f>
        <v>1</v>
      </c>
      <c r="K725" s="66">
        <v>0.125</v>
      </c>
      <c r="N725" t="str">
        <f t="shared" si="11"/>
        <v>02CD13F037</v>
      </c>
    </row>
    <row r="726" spans="1:14">
      <c r="A726" s="26" t="s">
        <v>3123</v>
      </c>
      <c r="B726" s="26" t="s">
        <v>17899</v>
      </c>
      <c r="C726" s="26" t="s">
        <v>14801</v>
      </c>
      <c r="D726" s="26" t="s">
        <v>636</v>
      </c>
      <c r="E726" s="61" t="s">
        <v>17248</v>
      </c>
      <c r="F726" s="62" t="s">
        <v>19841</v>
      </c>
      <c r="G726">
        <f>VLOOKUP(N726,Estrv!B:AS,39,FALSE)</f>
        <v>0.24</v>
      </c>
      <c r="H726">
        <f>VLOOKUP(N726,Estrv!B:AS,40,FALSE)</f>
        <v>0.54</v>
      </c>
      <c r="I726">
        <f>VLOOKUP(N726,Estrv!B:AS,41,FALSE)</f>
        <v>0.77</v>
      </c>
      <c r="J726">
        <f>VLOOKUP(N726,Estrv!B:AS,42,FALSE)</f>
        <v>1</v>
      </c>
      <c r="K726" s="66">
        <v>0.125</v>
      </c>
      <c r="N726" t="str">
        <f t="shared" si="11"/>
        <v>02CD13F037</v>
      </c>
    </row>
    <row r="727" spans="1:14">
      <c r="A727" s="26" t="s">
        <v>3123</v>
      </c>
      <c r="B727" s="26" t="s">
        <v>17900</v>
      </c>
      <c r="C727" s="26" t="s">
        <v>10084</v>
      </c>
      <c r="D727" s="26" t="s">
        <v>654</v>
      </c>
      <c r="E727" s="61" t="s">
        <v>17254</v>
      </c>
      <c r="F727" s="62" t="s">
        <v>19842</v>
      </c>
      <c r="G727">
        <f>VLOOKUP(N727,Estrv!B:AS,39,FALSE)</f>
        <v>0</v>
      </c>
      <c r="H727">
        <f>VLOOKUP(N727,Estrv!B:AS,40,FALSE)</f>
        <v>0.06</v>
      </c>
      <c r="I727">
        <f>VLOOKUP(N727,Estrv!B:AS,41,FALSE)</f>
        <v>0.51</v>
      </c>
      <c r="J727">
        <f>VLOOKUP(N727,Estrv!B:AS,42,FALSE)</f>
        <v>1</v>
      </c>
      <c r="K727" s="66">
        <v>0.2</v>
      </c>
      <c r="N727" t="str">
        <f t="shared" si="11"/>
        <v>02CD13K023</v>
      </c>
    </row>
    <row r="728" spans="1:14">
      <c r="A728" s="26" t="s">
        <v>3123</v>
      </c>
      <c r="B728" s="26" t="s">
        <v>17901</v>
      </c>
      <c r="C728" s="26" t="s">
        <v>10758</v>
      </c>
      <c r="D728" s="26" t="s">
        <v>654</v>
      </c>
      <c r="E728" s="61" t="s">
        <v>17254</v>
      </c>
      <c r="F728" s="62" t="s">
        <v>19843</v>
      </c>
      <c r="G728">
        <f>VLOOKUP(N728,Estrv!B:AS,39,FALSE)</f>
        <v>0</v>
      </c>
      <c r="H728">
        <f>VLOOKUP(N728,Estrv!B:AS,40,FALSE)</f>
        <v>0.06</v>
      </c>
      <c r="I728">
        <f>VLOOKUP(N728,Estrv!B:AS,41,FALSE)</f>
        <v>0.51</v>
      </c>
      <c r="J728">
        <f>VLOOKUP(N728,Estrv!B:AS,42,FALSE)</f>
        <v>1</v>
      </c>
      <c r="K728" s="66">
        <v>0.16</v>
      </c>
      <c r="N728" t="str">
        <f t="shared" si="11"/>
        <v>02CD13K023</v>
      </c>
    </row>
    <row r="729" spans="1:14">
      <c r="A729" s="26" t="s">
        <v>3123</v>
      </c>
      <c r="B729" s="26" t="s">
        <v>17902</v>
      </c>
      <c r="C729" s="26" t="s">
        <v>11432</v>
      </c>
      <c r="D729" s="26" t="s">
        <v>654</v>
      </c>
      <c r="E729" s="61" t="s">
        <v>17254</v>
      </c>
      <c r="F729" s="62" t="s">
        <v>19844</v>
      </c>
      <c r="G729">
        <f>VLOOKUP(N729,Estrv!B:AS,39,FALSE)</f>
        <v>0</v>
      </c>
      <c r="H729">
        <f>VLOOKUP(N729,Estrv!B:AS,40,FALSE)</f>
        <v>0.06</v>
      </c>
      <c r="I729">
        <f>VLOOKUP(N729,Estrv!B:AS,41,FALSE)</f>
        <v>0.51</v>
      </c>
      <c r="J729">
        <f>VLOOKUP(N729,Estrv!B:AS,42,FALSE)</f>
        <v>1</v>
      </c>
      <c r="K729" s="66">
        <v>0.16</v>
      </c>
      <c r="N729" t="str">
        <f t="shared" si="11"/>
        <v>02CD13K023</v>
      </c>
    </row>
    <row r="730" spans="1:14">
      <c r="A730" s="26" t="s">
        <v>3123</v>
      </c>
      <c r="B730" s="26" t="s">
        <v>17903</v>
      </c>
      <c r="C730" s="26" t="s">
        <v>12106</v>
      </c>
      <c r="D730" s="26" t="s">
        <v>654</v>
      </c>
      <c r="E730" s="61" t="s">
        <v>17254</v>
      </c>
      <c r="F730" s="62" t="s">
        <v>19845</v>
      </c>
      <c r="G730">
        <f>VLOOKUP(N730,Estrv!B:AS,39,FALSE)</f>
        <v>0</v>
      </c>
      <c r="H730">
        <f>VLOOKUP(N730,Estrv!B:AS,40,FALSE)</f>
        <v>0.06</v>
      </c>
      <c r="I730">
        <f>VLOOKUP(N730,Estrv!B:AS,41,FALSE)</f>
        <v>0.51</v>
      </c>
      <c r="J730">
        <f>VLOOKUP(N730,Estrv!B:AS,42,FALSE)</f>
        <v>1</v>
      </c>
      <c r="K730" s="66">
        <v>0.16</v>
      </c>
      <c r="N730" t="str">
        <f t="shared" si="11"/>
        <v>02CD13K023</v>
      </c>
    </row>
    <row r="731" spans="1:14">
      <c r="A731" s="26" t="s">
        <v>3123</v>
      </c>
      <c r="B731" s="26" t="s">
        <v>17904</v>
      </c>
      <c r="C731" s="26" t="s">
        <v>12780</v>
      </c>
      <c r="D731" s="26" t="s">
        <v>654</v>
      </c>
      <c r="E731" s="61" t="s">
        <v>17254</v>
      </c>
      <c r="F731" s="62" t="s">
        <v>19846</v>
      </c>
      <c r="G731">
        <f>VLOOKUP(N731,Estrv!B:AS,39,FALSE)</f>
        <v>0</v>
      </c>
      <c r="H731">
        <f>VLOOKUP(N731,Estrv!B:AS,40,FALSE)</f>
        <v>0.06</v>
      </c>
      <c r="I731">
        <f>VLOOKUP(N731,Estrv!B:AS,41,FALSE)</f>
        <v>0.51</v>
      </c>
      <c r="J731">
        <f>VLOOKUP(N731,Estrv!B:AS,42,FALSE)</f>
        <v>1</v>
      </c>
      <c r="K731" s="66">
        <v>0.16</v>
      </c>
      <c r="N731" t="str">
        <f t="shared" si="11"/>
        <v>02CD13K023</v>
      </c>
    </row>
    <row r="732" spans="1:14">
      <c r="A732" s="26" t="s">
        <v>3123</v>
      </c>
      <c r="B732" s="26" t="s">
        <v>17905</v>
      </c>
      <c r="C732" s="26" t="s">
        <v>13454</v>
      </c>
      <c r="D732" s="26" t="s">
        <v>654</v>
      </c>
      <c r="E732" s="61" t="s">
        <v>17254</v>
      </c>
      <c r="F732" s="62" t="s">
        <v>19847</v>
      </c>
      <c r="G732">
        <f>VLOOKUP(N732,Estrv!B:AS,39,FALSE)</f>
        <v>0</v>
      </c>
      <c r="H732">
        <f>VLOOKUP(N732,Estrv!B:AS,40,FALSE)</f>
        <v>0.06</v>
      </c>
      <c r="I732">
        <f>VLOOKUP(N732,Estrv!B:AS,41,FALSE)</f>
        <v>0.51</v>
      </c>
      <c r="J732">
        <f>VLOOKUP(N732,Estrv!B:AS,42,FALSE)</f>
        <v>1</v>
      </c>
      <c r="K732" s="66">
        <v>0.16</v>
      </c>
      <c r="N732" t="str">
        <f t="shared" si="11"/>
        <v>02CD13K023</v>
      </c>
    </row>
    <row r="733" spans="1:14">
      <c r="A733" s="26" t="s">
        <v>3123</v>
      </c>
      <c r="B733" s="26" t="s">
        <v>17906</v>
      </c>
      <c r="C733" s="26" t="s">
        <v>10085</v>
      </c>
      <c r="D733" s="26" t="s">
        <v>673</v>
      </c>
      <c r="E733" s="61" t="s">
        <v>17258</v>
      </c>
      <c r="F733" s="62" t="s">
        <v>19848</v>
      </c>
      <c r="G733">
        <f>VLOOKUP(N733,Estrv!B:AS,39,FALSE)</f>
        <v>0</v>
      </c>
      <c r="H733">
        <f>VLOOKUP(N733,Estrv!B:AS,40,FALSE)</f>
        <v>0.11</v>
      </c>
      <c r="I733">
        <f>VLOOKUP(N733,Estrv!B:AS,41,FALSE)</f>
        <v>0.55000000000000004</v>
      </c>
      <c r="J733">
        <f>VLOOKUP(N733,Estrv!B:AS,42,FALSE)</f>
        <v>1</v>
      </c>
      <c r="K733" s="66">
        <v>0.5</v>
      </c>
      <c r="N733" t="str">
        <f t="shared" si="11"/>
        <v>02CD13K026</v>
      </c>
    </row>
    <row r="734" spans="1:14">
      <c r="A734" s="26" t="s">
        <v>3123</v>
      </c>
      <c r="B734" s="26" t="s">
        <v>17907</v>
      </c>
      <c r="C734" s="26" t="s">
        <v>10759</v>
      </c>
      <c r="D734" s="26" t="s">
        <v>673</v>
      </c>
      <c r="E734" s="61" t="s">
        <v>17258</v>
      </c>
      <c r="F734" s="62" t="s">
        <v>19849</v>
      </c>
      <c r="G734">
        <f>VLOOKUP(N734,Estrv!B:AS,39,FALSE)</f>
        <v>0</v>
      </c>
      <c r="H734">
        <f>VLOOKUP(N734,Estrv!B:AS,40,FALSE)</f>
        <v>0.11</v>
      </c>
      <c r="I734">
        <f>VLOOKUP(N734,Estrv!B:AS,41,FALSE)</f>
        <v>0.55000000000000004</v>
      </c>
      <c r="J734">
        <f>VLOOKUP(N734,Estrv!B:AS,42,FALSE)</f>
        <v>1</v>
      </c>
      <c r="K734" s="66">
        <v>0.5</v>
      </c>
      <c r="N734" t="str">
        <f t="shared" si="11"/>
        <v>02CD13K026</v>
      </c>
    </row>
    <row r="735" spans="1:14">
      <c r="A735" s="26" t="s">
        <v>3123</v>
      </c>
      <c r="B735" s="26" t="s">
        <v>17908</v>
      </c>
      <c r="C735" s="26" t="s">
        <v>10086</v>
      </c>
      <c r="D735" s="26" t="s">
        <v>689</v>
      </c>
      <c r="E735" s="61" t="s">
        <v>17260</v>
      </c>
      <c r="F735" s="62" t="s">
        <v>19850</v>
      </c>
      <c r="G735">
        <f>VLOOKUP(N735,Estrv!B:AS,39,FALSE)</f>
        <v>0</v>
      </c>
      <c r="H735">
        <f>VLOOKUP(N735,Estrv!B:AS,40,FALSE)</f>
        <v>0.11</v>
      </c>
      <c r="I735">
        <f>VLOOKUP(N735,Estrv!B:AS,41,FALSE)</f>
        <v>0.55000000000000004</v>
      </c>
      <c r="J735">
        <f>VLOOKUP(N735,Estrv!B:AS,42,FALSE)</f>
        <v>1</v>
      </c>
      <c r="K735" s="66">
        <v>0.5</v>
      </c>
      <c r="N735" t="str">
        <f t="shared" si="11"/>
        <v>02CD13K027</v>
      </c>
    </row>
    <row r="736" spans="1:14">
      <c r="A736" s="26" t="s">
        <v>3123</v>
      </c>
      <c r="B736" s="26" t="s">
        <v>17909</v>
      </c>
      <c r="C736" s="26" t="s">
        <v>10760</v>
      </c>
      <c r="D736" s="26" t="s">
        <v>689</v>
      </c>
      <c r="E736" s="61" t="s">
        <v>17260</v>
      </c>
      <c r="F736" s="62" t="s">
        <v>3249</v>
      </c>
      <c r="G736">
        <f>VLOOKUP(N736,Estrv!B:AS,39,FALSE)</f>
        <v>0</v>
      </c>
      <c r="H736">
        <f>VLOOKUP(N736,Estrv!B:AS,40,FALSE)</f>
        <v>0.11</v>
      </c>
      <c r="I736">
        <f>VLOOKUP(N736,Estrv!B:AS,41,FALSE)</f>
        <v>0.55000000000000004</v>
      </c>
      <c r="J736">
        <f>VLOOKUP(N736,Estrv!B:AS,42,FALSE)</f>
        <v>1</v>
      </c>
      <c r="K736" s="66">
        <v>0.5</v>
      </c>
      <c r="N736" t="str">
        <f t="shared" si="11"/>
        <v>02CD13K027</v>
      </c>
    </row>
    <row r="737" spans="1:14">
      <c r="A737" s="26" t="s">
        <v>3123</v>
      </c>
      <c r="B737" s="26" t="s">
        <v>17910</v>
      </c>
      <c r="C737" s="26" t="s">
        <v>10087</v>
      </c>
      <c r="D737" s="26" t="s">
        <v>109</v>
      </c>
      <c r="E737" s="61" t="s">
        <v>17145</v>
      </c>
      <c r="F737" s="62" t="s">
        <v>19851</v>
      </c>
      <c r="G737">
        <f>VLOOKUP(N737,Estrv!B:AS,39,FALSE)</f>
        <v>0.25</v>
      </c>
      <c r="H737">
        <f>VLOOKUP(N737,Estrv!B:AS,40,FALSE)</f>
        <v>0.5</v>
      </c>
      <c r="I737">
        <f>VLOOKUP(N737,Estrv!B:AS,41,FALSE)</f>
        <v>0.75</v>
      </c>
      <c r="J737">
        <f>VLOOKUP(N737,Estrv!B:AS,42,FALSE)</f>
        <v>1</v>
      </c>
      <c r="K737" s="66">
        <v>1</v>
      </c>
      <c r="N737" t="str">
        <f t="shared" si="11"/>
        <v>02CD13M001</v>
      </c>
    </row>
    <row r="738" spans="1:14">
      <c r="A738" s="26" t="s">
        <v>3123</v>
      </c>
      <c r="B738" s="26" t="s">
        <v>17911</v>
      </c>
      <c r="C738" s="26" t="s">
        <v>10088</v>
      </c>
      <c r="D738" s="26" t="s">
        <v>126</v>
      </c>
      <c r="E738" s="61" t="s">
        <v>17148</v>
      </c>
      <c r="F738" s="62" t="s">
        <v>19852</v>
      </c>
      <c r="G738">
        <f>VLOOKUP(N738,Estrv!B:AS,39,FALSE)</f>
        <v>0</v>
      </c>
      <c r="H738">
        <f>VLOOKUP(N738,Estrv!B:AS,40,FALSE)</f>
        <v>0.1</v>
      </c>
      <c r="I738">
        <f>VLOOKUP(N738,Estrv!B:AS,41,FALSE)</f>
        <v>0.6</v>
      </c>
      <c r="J738">
        <f>VLOOKUP(N738,Estrv!B:AS,42,FALSE)</f>
        <v>1</v>
      </c>
      <c r="K738" s="66">
        <v>1</v>
      </c>
      <c r="N738" t="str">
        <f t="shared" si="11"/>
        <v>02CD13M002</v>
      </c>
    </row>
    <row r="739" spans="1:14">
      <c r="A739" s="26" t="s">
        <v>3123</v>
      </c>
      <c r="B739" s="26" t="s">
        <v>17912</v>
      </c>
      <c r="C739" s="26" t="s">
        <v>10089</v>
      </c>
      <c r="D739" s="26" t="s">
        <v>141</v>
      </c>
      <c r="E739" s="61" t="s">
        <v>17150</v>
      </c>
      <c r="F739" s="62" t="s">
        <v>19853</v>
      </c>
      <c r="G739">
        <f>VLOOKUP(N739,Estrv!B:AS,39,FALSE)</f>
        <v>0.25</v>
      </c>
      <c r="H739">
        <f>VLOOKUP(N739,Estrv!B:AS,40,FALSE)</f>
        <v>0.51</v>
      </c>
      <c r="I739">
        <f>VLOOKUP(N739,Estrv!B:AS,41,FALSE)</f>
        <v>0.76</v>
      </c>
      <c r="J739">
        <f>VLOOKUP(N739,Estrv!B:AS,42,FALSE)</f>
        <v>1</v>
      </c>
      <c r="K739" s="66">
        <v>0.34</v>
      </c>
      <c r="N739" t="str">
        <f t="shared" si="11"/>
        <v>02CD13N001</v>
      </c>
    </row>
    <row r="740" spans="1:14">
      <c r="A740" s="26" t="s">
        <v>3123</v>
      </c>
      <c r="B740" s="26" t="s">
        <v>17913</v>
      </c>
      <c r="C740" s="26" t="s">
        <v>10763</v>
      </c>
      <c r="D740" s="26" t="s">
        <v>141</v>
      </c>
      <c r="E740" s="61" t="s">
        <v>17150</v>
      </c>
      <c r="F740" s="62" t="s">
        <v>19854</v>
      </c>
      <c r="G740">
        <f>VLOOKUP(N740,Estrv!B:AS,39,FALSE)</f>
        <v>0.25</v>
      </c>
      <c r="H740">
        <f>VLOOKUP(N740,Estrv!B:AS,40,FALSE)</f>
        <v>0.51</v>
      </c>
      <c r="I740">
        <f>VLOOKUP(N740,Estrv!B:AS,41,FALSE)</f>
        <v>0.76</v>
      </c>
      <c r="J740">
        <f>VLOOKUP(N740,Estrv!B:AS,42,FALSE)</f>
        <v>1</v>
      </c>
      <c r="K740" s="66">
        <v>0.33</v>
      </c>
      <c r="N740" t="str">
        <f t="shared" si="11"/>
        <v>02CD13N001</v>
      </c>
    </row>
    <row r="741" spans="1:14">
      <c r="A741" s="26" t="s">
        <v>3123</v>
      </c>
      <c r="B741" s="26" t="s">
        <v>17914</v>
      </c>
      <c r="C741" s="26" t="s">
        <v>11437</v>
      </c>
      <c r="D741" s="26" t="s">
        <v>141</v>
      </c>
      <c r="E741" s="61" t="s">
        <v>17150</v>
      </c>
      <c r="F741" s="62" t="s">
        <v>19855</v>
      </c>
      <c r="G741">
        <f>VLOOKUP(N741,Estrv!B:AS,39,FALSE)</f>
        <v>0.25</v>
      </c>
      <c r="H741">
        <f>VLOOKUP(N741,Estrv!B:AS,40,FALSE)</f>
        <v>0.51</v>
      </c>
      <c r="I741">
        <f>VLOOKUP(N741,Estrv!B:AS,41,FALSE)</f>
        <v>0.76</v>
      </c>
      <c r="J741">
        <f>VLOOKUP(N741,Estrv!B:AS,42,FALSE)</f>
        <v>1</v>
      </c>
      <c r="K741" s="66">
        <v>0.33</v>
      </c>
      <c r="N741" t="str">
        <f t="shared" si="11"/>
        <v>02CD13N001</v>
      </c>
    </row>
    <row r="742" spans="1:14">
      <c r="A742" s="26" t="s">
        <v>3123</v>
      </c>
      <c r="B742" s="26" t="s">
        <v>17915</v>
      </c>
      <c r="C742" s="26" t="s">
        <v>10090</v>
      </c>
      <c r="D742" s="26" t="s">
        <v>737</v>
      </c>
      <c r="E742" s="61" t="s">
        <v>17268</v>
      </c>
      <c r="F742" s="62" t="s">
        <v>19571</v>
      </c>
      <c r="G742">
        <f>VLOOKUP(N742,Estrv!B:AS,39,FALSE)</f>
        <v>0</v>
      </c>
      <c r="H742">
        <f>VLOOKUP(N742,Estrv!B:AS,40,FALSE)</f>
        <v>0</v>
      </c>
      <c r="I742">
        <f>VLOOKUP(N742,Estrv!B:AS,41,FALSE)</f>
        <v>0.41</v>
      </c>
      <c r="J742">
        <f>VLOOKUP(N742,Estrv!B:AS,42,FALSE)</f>
        <v>1</v>
      </c>
      <c r="K742" s="66">
        <v>0.5</v>
      </c>
      <c r="N742" t="str">
        <f t="shared" si="11"/>
        <v>02CD13R002</v>
      </c>
    </row>
    <row r="743" spans="1:14">
      <c r="A743" s="26" t="s">
        <v>3123</v>
      </c>
      <c r="B743" s="26" t="s">
        <v>17916</v>
      </c>
      <c r="C743" s="26" t="s">
        <v>10764</v>
      </c>
      <c r="D743" s="26" t="s">
        <v>737</v>
      </c>
      <c r="E743" s="61" t="s">
        <v>17268</v>
      </c>
      <c r="F743" s="62" t="s">
        <v>19572</v>
      </c>
      <c r="G743">
        <f>VLOOKUP(N743,Estrv!B:AS,39,FALSE)</f>
        <v>0</v>
      </c>
      <c r="H743">
        <f>VLOOKUP(N743,Estrv!B:AS,40,FALSE)</f>
        <v>0</v>
      </c>
      <c r="I743">
        <f>VLOOKUP(N743,Estrv!B:AS,41,FALSE)</f>
        <v>0.41</v>
      </c>
      <c r="J743">
        <f>VLOOKUP(N743,Estrv!B:AS,42,FALSE)</f>
        <v>1</v>
      </c>
      <c r="K743" s="66">
        <v>0.5</v>
      </c>
      <c r="N743" t="str">
        <f t="shared" si="11"/>
        <v>02CD13R002</v>
      </c>
    </row>
    <row r="744" spans="1:14">
      <c r="A744" s="26" t="s">
        <v>3123</v>
      </c>
      <c r="B744" s="26" t="s">
        <v>17917</v>
      </c>
      <c r="C744" s="26" t="s">
        <v>10091</v>
      </c>
      <c r="D744" s="26" t="s">
        <v>789</v>
      </c>
      <c r="E744" s="61" t="s">
        <v>17278</v>
      </c>
      <c r="F744" s="62" t="s">
        <v>19856</v>
      </c>
      <c r="G744">
        <f>VLOOKUP(N744,Estrv!B:AS,39,FALSE)</f>
        <v>0.23</v>
      </c>
      <c r="H744">
        <f>VLOOKUP(N744,Estrv!B:AS,40,FALSE)</f>
        <v>0.56999999999999995</v>
      </c>
      <c r="I744">
        <f>VLOOKUP(N744,Estrv!B:AS,41,FALSE)</f>
        <v>0.86</v>
      </c>
      <c r="J744">
        <f>VLOOKUP(N744,Estrv!B:AS,42,FALSE)</f>
        <v>1</v>
      </c>
      <c r="K744" s="66">
        <v>0.16</v>
      </c>
      <c r="N744" t="str">
        <f t="shared" si="11"/>
        <v>02CD13U048</v>
      </c>
    </row>
    <row r="745" spans="1:14">
      <c r="A745" s="26" t="s">
        <v>3123</v>
      </c>
      <c r="B745" s="26" t="s">
        <v>17918</v>
      </c>
      <c r="C745" s="26" t="s">
        <v>10765</v>
      </c>
      <c r="D745" s="26" t="s">
        <v>789</v>
      </c>
      <c r="E745" s="61" t="s">
        <v>17278</v>
      </c>
      <c r="F745" s="62" t="s">
        <v>19857</v>
      </c>
      <c r="G745">
        <f>VLOOKUP(N745,Estrv!B:AS,39,FALSE)</f>
        <v>0.23</v>
      </c>
      <c r="H745">
        <f>VLOOKUP(N745,Estrv!B:AS,40,FALSE)</f>
        <v>0.56999999999999995</v>
      </c>
      <c r="I745">
        <f>VLOOKUP(N745,Estrv!B:AS,41,FALSE)</f>
        <v>0.86</v>
      </c>
      <c r="J745">
        <f>VLOOKUP(N745,Estrv!B:AS,42,FALSE)</f>
        <v>1</v>
      </c>
      <c r="K745" s="66">
        <v>0.14000000000000001</v>
      </c>
      <c r="N745" t="str">
        <f t="shared" si="11"/>
        <v>02CD13U048</v>
      </c>
    </row>
    <row r="746" spans="1:14">
      <c r="A746" s="26" t="s">
        <v>3123</v>
      </c>
      <c r="B746" s="26" t="s">
        <v>17919</v>
      </c>
      <c r="C746" s="26" t="s">
        <v>11439</v>
      </c>
      <c r="D746" s="26" t="s">
        <v>789</v>
      </c>
      <c r="E746" s="61" t="s">
        <v>17278</v>
      </c>
      <c r="F746" s="62" t="s">
        <v>3286</v>
      </c>
      <c r="G746">
        <f>VLOOKUP(N746,Estrv!B:AS,39,FALSE)</f>
        <v>0.23</v>
      </c>
      <c r="H746">
        <f>VLOOKUP(N746,Estrv!B:AS,40,FALSE)</f>
        <v>0.56999999999999995</v>
      </c>
      <c r="I746">
        <f>VLOOKUP(N746,Estrv!B:AS,41,FALSE)</f>
        <v>0.86</v>
      </c>
      <c r="J746">
        <f>VLOOKUP(N746,Estrv!B:AS,42,FALSE)</f>
        <v>1</v>
      </c>
      <c r="K746" s="66">
        <v>0.14000000000000001</v>
      </c>
      <c r="N746" t="str">
        <f t="shared" si="11"/>
        <v>02CD13U048</v>
      </c>
    </row>
    <row r="747" spans="1:14">
      <c r="A747" s="26" t="s">
        <v>3123</v>
      </c>
      <c r="B747" s="26" t="s">
        <v>17920</v>
      </c>
      <c r="C747" s="26" t="s">
        <v>12113</v>
      </c>
      <c r="D747" s="26" t="s">
        <v>789</v>
      </c>
      <c r="E747" s="61" t="s">
        <v>17278</v>
      </c>
      <c r="F747" s="62" t="s">
        <v>19858</v>
      </c>
      <c r="G747">
        <f>VLOOKUP(N747,Estrv!B:AS,39,FALSE)</f>
        <v>0.23</v>
      </c>
      <c r="H747">
        <f>VLOOKUP(N747,Estrv!B:AS,40,FALSE)</f>
        <v>0.56999999999999995</v>
      </c>
      <c r="I747">
        <f>VLOOKUP(N747,Estrv!B:AS,41,FALSE)</f>
        <v>0.86</v>
      </c>
      <c r="J747">
        <f>VLOOKUP(N747,Estrv!B:AS,42,FALSE)</f>
        <v>1</v>
      </c>
      <c r="K747" s="66">
        <v>0.14000000000000001</v>
      </c>
      <c r="N747" t="str">
        <f t="shared" si="11"/>
        <v>02CD13U048</v>
      </c>
    </row>
    <row r="748" spans="1:14">
      <c r="A748" s="26" t="s">
        <v>3123</v>
      </c>
      <c r="B748" s="26" t="s">
        <v>17921</v>
      </c>
      <c r="C748" s="26" t="s">
        <v>12787</v>
      </c>
      <c r="D748" s="26" t="s">
        <v>789</v>
      </c>
      <c r="E748" s="61" t="s">
        <v>17278</v>
      </c>
      <c r="F748" s="62" t="s">
        <v>19859</v>
      </c>
      <c r="G748">
        <f>VLOOKUP(N748,Estrv!B:AS,39,FALSE)</f>
        <v>0.23</v>
      </c>
      <c r="H748">
        <f>VLOOKUP(N748,Estrv!B:AS,40,FALSE)</f>
        <v>0.56999999999999995</v>
      </c>
      <c r="I748">
        <f>VLOOKUP(N748,Estrv!B:AS,41,FALSE)</f>
        <v>0.86</v>
      </c>
      <c r="J748">
        <f>VLOOKUP(N748,Estrv!B:AS,42,FALSE)</f>
        <v>1</v>
      </c>
      <c r="K748" s="66">
        <v>0.14000000000000001</v>
      </c>
      <c r="N748" t="str">
        <f t="shared" si="11"/>
        <v>02CD13U048</v>
      </c>
    </row>
    <row r="749" spans="1:14">
      <c r="A749" s="26" t="s">
        <v>3123</v>
      </c>
      <c r="B749" s="26" t="s">
        <v>17922</v>
      </c>
      <c r="C749" s="26" t="s">
        <v>13461</v>
      </c>
      <c r="D749" s="26" t="s">
        <v>789</v>
      </c>
      <c r="E749" s="61" t="s">
        <v>17278</v>
      </c>
      <c r="F749" s="62" t="s">
        <v>3289</v>
      </c>
      <c r="G749">
        <f>VLOOKUP(N749,Estrv!B:AS,39,FALSE)</f>
        <v>0.23</v>
      </c>
      <c r="H749">
        <f>VLOOKUP(N749,Estrv!B:AS,40,FALSE)</f>
        <v>0.56999999999999995</v>
      </c>
      <c r="I749">
        <f>VLOOKUP(N749,Estrv!B:AS,41,FALSE)</f>
        <v>0.86</v>
      </c>
      <c r="J749">
        <f>VLOOKUP(N749,Estrv!B:AS,42,FALSE)</f>
        <v>1</v>
      </c>
      <c r="K749" s="66">
        <v>0.14000000000000001</v>
      </c>
      <c r="N749" t="str">
        <f t="shared" si="11"/>
        <v>02CD13U048</v>
      </c>
    </row>
    <row r="750" spans="1:14">
      <c r="A750" s="26" t="s">
        <v>3123</v>
      </c>
      <c r="B750" s="26" t="s">
        <v>17923</v>
      </c>
      <c r="C750" s="26" t="s">
        <v>14135</v>
      </c>
      <c r="D750" s="26" t="s">
        <v>789</v>
      </c>
      <c r="E750" s="61" t="s">
        <v>17278</v>
      </c>
      <c r="F750" s="62" t="s">
        <v>19860</v>
      </c>
      <c r="G750">
        <f>VLOOKUP(N750,Estrv!B:AS,39,FALSE)</f>
        <v>0.23</v>
      </c>
      <c r="H750">
        <f>VLOOKUP(N750,Estrv!B:AS,40,FALSE)</f>
        <v>0.56999999999999995</v>
      </c>
      <c r="I750">
        <f>VLOOKUP(N750,Estrv!B:AS,41,FALSE)</f>
        <v>0.86</v>
      </c>
      <c r="J750">
        <f>VLOOKUP(N750,Estrv!B:AS,42,FALSE)</f>
        <v>1</v>
      </c>
      <c r="K750" s="66">
        <v>0.14000000000000001</v>
      </c>
      <c r="N750" t="str">
        <f t="shared" si="11"/>
        <v>02CD13U048</v>
      </c>
    </row>
    <row r="751" spans="1:14">
      <c r="A751" s="26" t="s">
        <v>3291</v>
      </c>
      <c r="B751" s="26" t="s">
        <v>17924</v>
      </c>
      <c r="C751" s="26" t="s">
        <v>10092</v>
      </c>
      <c r="D751" s="26" t="s">
        <v>465</v>
      </c>
      <c r="E751" s="61" t="s">
        <v>17201</v>
      </c>
      <c r="F751" s="62" t="s">
        <v>19861</v>
      </c>
      <c r="G751">
        <f>VLOOKUP(N751,Estrv!B:AS,39,FALSE)</f>
        <v>0.25</v>
      </c>
      <c r="H751">
        <f>VLOOKUP(N751,Estrv!B:AS,40,FALSE)</f>
        <v>0.5</v>
      </c>
      <c r="I751">
        <f>VLOOKUP(N751,Estrv!B:AS,41,FALSE)</f>
        <v>0.75</v>
      </c>
      <c r="J751">
        <f>VLOOKUP(N751,Estrv!B:AS,42,FALSE)</f>
        <v>1</v>
      </c>
      <c r="K751" s="66">
        <v>0.115</v>
      </c>
      <c r="N751" t="str">
        <f t="shared" si="11"/>
        <v>02CD14E185</v>
      </c>
    </row>
    <row r="752" spans="1:14">
      <c r="A752" s="26" t="s">
        <v>3291</v>
      </c>
      <c r="B752" s="26" t="s">
        <v>17925</v>
      </c>
      <c r="C752" s="26" t="s">
        <v>10766</v>
      </c>
      <c r="D752" s="26" t="s">
        <v>465</v>
      </c>
      <c r="E752" s="61" t="s">
        <v>17201</v>
      </c>
      <c r="F752" s="62" t="s">
        <v>19862</v>
      </c>
      <c r="G752">
        <f>VLOOKUP(N752,Estrv!B:AS,39,FALSE)</f>
        <v>0.25</v>
      </c>
      <c r="H752">
        <f>VLOOKUP(N752,Estrv!B:AS,40,FALSE)</f>
        <v>0.5</v>
      </c>
      <c r="I752">
        <f>VLOOKUP(N752,Estrv!B:AS,41,FALSE)</f>
        <v>0.75</v>
      </c>
      <c r="J752">
        <f>VLOOKUP(N752,Estrv!B:AS,42,FALSE)</f>
        <v>1</v>
      </c>
      <c r="K752" s="66">
        <v>0.115</v>
      </c>
      <c r="N752" t="str">
        <f t="shared" si="11"/>
        <v>02CD14E185</v>
      </c>
    </row>
    <row r="753" spans="1:14">
      <c r="A753" s="26" t="s">
        <v>3291</v>
      </c>
      <c r="B753" s="26" t="s">
        <v>17926</v>
      </c>
      <c r="C753" s="26" t="s">
        <v>11440</v>
      </c>
      <c r="D753" s="26" t="s">
        <v>465</v>
      </c>
      <c r="E753" s="61" t="s">
        <v>17201</v>
      </c>
      <c r="F753" s="62" t="s">
        <v>19863</v>
      </c>
      <c r="G753">
        <f>VLOOKUP(N753,Estrv!B:AS,39,FALSE)</f>
        <v>0.25</v>
      </c>
      <c r="H753">
        <f>VLOOKUP(N753,Estrv!B:AS,40,FALSE)</f>
        <v>0.5</v>
      </c>
      <c r="I753">
        <f>VLOOKUP(N753,Estrv!B:AS,41,FALSE)</f>
        <v>0.75</v>
      </c>
      <c r="J753">
        <f>VLOOKUP(N753,Estrv!B:AS,42,FALSE)</f>
        <v>1</v>
      </c>
      <c r="K753" s="66">
        <v>0.11</v>
      </c>
      <c r="N753" t="str">
        <f t="shared" si="11"/>
        <v>02CD14E185</v>
      </c>
    </row>
    <row r="754" spans="1:14">
      <c r="A754" s="26" t="s">
        <v>3291</v>
      </c>
      <c r="B754" s="26" t="s">
        <v>17927</v>
      </c>
      <c r="C754" s="26" t="s">
        <v>12114</v>
      </c>
      <c r="D754" s="26" t="s">
        <v>465</v>
      </c>
      <c r="E754" s="61" t="s">
        <v>17201</v>
      </c>
      <c r="F754" s="62" t="s">
        <v>19864</v>
      </c>
      <c r="G754">
        <f>VLOOKUP(N754,Estrv!B:AS,39,FALSE)</f>
        <v>0.25</v>
      </c>
      <c r="H754">
        <f>VLOOKUP(N754,Estrv!B:AS,40,FALSE)</f>
        <v>0.5</v>
      </c>
      <c r="I754">
        <f>VLOOKUP(N754,Estrv!B:AS,41,FALSE)</f>
        <v>0.75</v>
      </c>
      <c r="J754">
        <f>VLOOKUP(N754,Estrv!B:AS,42,FALSE)</f>
        <v>1</v>
      </c>
      <c r="K754" s="66">
        <v>0.11</v>
      </c>
      <c r="N754" t="str">
        <f t="shared" si="11"/>
        <v>02CD14E185</v>
      </c>
    </row>
    <row r="755" spans="1:14">
      <c r="A755" s="26" t="s">
        <v>3291</v>
      </c>
      <c r="B755" s="26" t="s">
        <v>17928</v>
      </c>
      <c r="C755" s="26" t="s">
        <v>12788</v>
      </c>
      <c r="D755" s="26" t="s">
        <v>465</v>
      </c>
      <c r="E755" s="61" t="s">
        <v>17201</v>
      </c>
      <c r="F755" s="62" t="s">
        <v>19865</v>
      </c>
      <c r="G755">
        <f>VLOOKUP(N755,Estrv!B:AS,39,FALSE)</f>
        <v>0.25</v>
      </c>
      <c r="H755">
        <f>VLOOKUP(N755,Estrv!B:AS,40,FALSE)</f>
        <v>0.5</v>
      </c>
      <c r="I755">
        <f>VLOOKUP(N755,Estrv!B:AS,41,FALSE)</f>
        <v>0.75</v>
      </c>
      <c r="J755">
        <f>VLOOKUP(N755,Estrv!B:AS,42,FALSE)</f>
        <v>1</v>
      </c>
      <c r="K755" s="66">
        <v>0.11</v>
      </c>
      <c r="N755" t="str">
        <f t="shared" si="11"/>
        <v>02CD14E185</v>
      </c>
    </row>
    <row r="756" spans="1:14">
      <c r="A756" s="26" t="s">
        <v>3291</v>
      </c>
      <c r="B756" s="26" t="s">
        <v>17929</v>
      </c>
      <c r="C756" s="26" t="s">
        <v>13462</v>
      </c>
      <c r="D756" s="26" t="s">
        <v>465</v>
      </c>
      <c r="E756" s="61" t="s">
        <v>17201</v>
      </c>
      <c r="F756" s="62" t="s">
        <v>19866</v>
      </c>
      <c r="G756">
        <f>VLOOKUP(N756,Estrv!B:AS,39,FALSE)</f>
        <v>0.25</v>
      </c>
      <c r="H756">
        <f>VLOOKUP(N756,Estrv!B:AS,40,FALSE)</f>
        <v>0.5</v>
      </c>
      <c r="I756">
        <f>VLOOKUP(N756,Estrv!B:AS,41,FALSE)</f>
        <v>0.75</v>
      </c>
      <c r="J756">
        <f>VLOOKUP(N756,Estrv!B:AS,42,FALSE)</f>
        <v>1</v>
      </c>
      <c r="K756" s="66">
        <v>0.11</v>
      </c>
      <c r="N756" t="str">
        <f t="shared" si="11"/>
        <v>02CD14E185</v>
      </c>
    </row>
    <row r="757" spans="1:14">
      <c r="A757" s="26" t="s">
        <v>3291</v>
      </c>
      <c r="B757" s="26" t="s">
        <v>17930</v>
      </c>
      <c r="C757" s="26" t="s">
        <v>14136</v>
      </c>
      <c r="D757" s="26" t="s">
        <v>465</v>
      </c>
      <c r="E757" s="61" t="s">
        <v>17201</v>
      </c>
      <c r="F757" s="62" t="s">
        <v>19867</v>
      </c>
      <c r="G757">
        <f>VLOOKUP(N757,Estrv!B:AS,39,FALSE)</f>
        <v>0.25</v>
      </c>
      <c r="H757">
        <f>VLOOKUP(N757,Estrv!B:AS,40,FALSE)</f>
        <v>0.5</v>
      </c>
      <c r="I757">
        <f>VLOOKUP(N757,Estrv!B:AS,41,FALSE)</f>
        <v>0.75</v>
      </c>
      <c r="J757">
        <f>VLOOKUP(N757,Estrv!B:AS,42,FALSE)</f>
        <v>1</v>
      </c>
      <c r="K757" s="66">
        <v>0.11</v>
      </c>
      <c r="N757" t="str">
        <f t="shared" si="11"/>
        <v>02CD14E185</v>
      </c>
    </row>
    <row r="758" spans="1:14">
      <c r="A758" s="26" t="s">
        <v>3291</v>
      </c>
      <c r="B758" s="26" t="s">
        <v>17931</v>
      </c>
      <c r="C758" s="26" t="s">
        <v>14810</v>
      </c>
      <c r="D758" s="26" t="s">
        <v>465</v>
      </c>
      <c r="E758" s="61" t="s">
        <v>17201</v>
      </c>
      <c r="F758" s="62" t="s">
        <v>19868</v>
      </c>
      <c r="G758">
        <f>VLOOKUP(N758,Estrv!B:AS,39,FALSE)</f>
        <v>0.25</v>
      </c>
      <c r="H758">
        <f>VLOOKUP(N758,Estrv!B:AS,40,FALSE)</f>
        <v>0.5</v>
      </c>
      <c r="I758">
        <f>VLOOKUP(N758,Estrv!B:AS,41,FALSE)</f>
        <v>0.75</v>
      </c>
      <c r="J758">
        <f>VLOOKUP(N758,Estrv!B:AS,42,FALSE)</f>
        <v>1</v>
      </c>
      <c r="K758" s="66">
        <v>0.11</v>
      </c>
      <c r="N758" t="str">
        <f t="shared" si="11"/>
        <v>02CD14E185</v>
      </c>
    </row>
    <row r="759" spans="1:14">
      <c r="A759" s="26" t="s">
        <v>3291</v>
      </c>
      <c r="B759" s="26" t="s">
        <v>17932</v>
      </c>
      <c r="C759" s="26" t="s">
        <v>15484</v>
      </c>
      <c r="D759" s="26" t="s">
        <v>465</v>
      </c>
      <c r="E759" s="61" t="s">
        <v>17201</v>
      </c>
      <c r="F759" s="62" t="s">
        <v>19869</v>
      </c>
      <c r="G759">
        <f>VLOOKUP(N759,Estrv!B:AS,39,FALSE)</f>
        <v>0.25</v>
      </c>
      <c r="H759">
        <f>VLOOKUP(N759,Estrv!B:AS,40,FALSE)</f>
        <v>0.5</v>
      </c>
      <c r="I759">
        <f>VLOOKUP(N759,Estrv!B:AS,41,FALSE)</f>
        <v>0.75</v>
      </c>
      <c r="J759">
        <f>VLOOKUP(N759,Estrv!B:AS,42,FALSE)</f>
        <v>1</v>
      </c>
      <c r="K759" s="66">
        <v>0.11</v>
      </c>
      <c r="N759" t="str">
        <f t="shared" si="11"/>
        <v>02CD14E185</v>
      </c>
    </row>
    <row r="760" spans="1:14">
      <c r="A760" s="26" t="s">
        <v>3291</v>
      </c>
      <c r="B760" s="26" t="s">
        <v>17933</v>
      </c>
      <c r="C760" s="26" t="s">
        <v>10093</v>
      </c>
      <c r="D760" s="26" t="s">
        <v>494</v>
      </c>
      <c r="E760" s="61" t="s">
        <v>17210</v>
      </c>
      <c r="F760" s="62" t="s">
        <v>19870</v>
      </c>
      <c r="G760">
        <f>VLOOKUP(N760,Estrv!B:AS,39,FALSE)</f>
        <v>0.25</v>
      </c>
      <c r="H760">
        <f>VLOOKUP(N760,Estrv!B:AS,40,FALSE)</f>
        <v>0.5</v>
      </c>
      <c r="I760">
        <f>VLOOKUP(N760,Estrv!B:AS,41,FALSE)</f>
        <v>0.75</v>
      </c>
      <c r="J760">
        <f>VLOOKUP(N760,Estrv!B:AS,42,FALSE)</f>
        <v>1</v>
      </c>
      <c r="K760" s="66">
        <v>0.25</v>
      </c>
      <c r="N760" t="str">
        <f t="shared" si="11"/>
        <v>02CD14E186</v>
      </c>
    </row>
    <row r="761" spans="1:14">
      <c r="A761" s="26" t="s">
        <v>3291</v>
      </c>
      <c r="B761" s="26" t="s">
        <v>17934</v>
      </c>
      <c r="C761" s="26" t="s">
        <v>10767</v>
      </c>
      <c r="D761" s="26" t="s">
        <v>494</v>
      </c>
      <c r="E761" s="61" t="s">
        <v>17210</v>
      </c>
      <c r="F761" s="62" t="s">
        <v>19871</v>
      </c>
      <c r="G761">
        <f>VLOOKUP(N761,Estrv!B:AS,39,FALSE)</f>
        <v>0.25</v>
      </c>
      <c r="H761">
        <f>VLOOKUP(N761,Estrv!B:AS,40,FALSE)</f>
        <v>0.5</v>
      </c>
      <c r="I761">
        <f>VLOOKUP(N761,Estrv!B:AS,41,FALSE)</f>
        <v>0.75</v>
      </c>
      <c r="J761">
        <f>VLOOKUP(N761,Estrv!B:AS,42,FALSE)</f>
        <v>1</v>
      </c>
      <c r="K761" s="66">
        <v>0.25</v>
      </c>
      <c r="N761" t="str">
        <f t="shared" si="11"/>
        <v>02CD14E186</v>
      </c>
    </row>
    <row r="762" spans="1:14">
      <c r="A762" s="26" t="s">
        <v>3291</v>
      </c>
      <c r="B762" s="26" t="s">
        <v>17935</v>
      </c>
      <c r="C762" s="26" t="s">
        <v>11441</v>
      </c>
      <c r="D762" s="26" t="s">
        <v>494</v>
      </c>
      <c r="E762" s="61" t="s">
        <v>17210</v>
      </c>
      <c r="F762" s="62" t="s">
        <v>19872</v>
      </c>
      <c r="G762">
        <f>VLOOKUP(N762,Estrv!B:AS,39,FALSE)</f>
        <v>0.25</v>
      </c>
      <c r="H762">
        <f>VLOOKUP(N762,Estrv!B:AS,40,FALSE)</f>
        <v>0.5</v>
      </c>
      <c r="I762">
        <f>VLOOKUP(N762,Estrv!B:AS,41,FALSE)</f>
        <v>0.75</v>
      </c>
      <c r="J762">
        <f>VLOOKUP(N762,Estrv!B:AS,42,FALSE)</f>
        <v>1</v>
      </c>
      <c r="K762" s="66">
        <v>0.25</v>
      </c>
      <c r="N762" t="str">
        <f t="shared" si="11"/>
        <v>02CD14E186</v>
      </c>
    </row>
    <row r="763" spans="1:14">
      <c r="A763" s="26" t="s">
        <v>3291</v>
      </c>
      <c r="B763" s="26" t="s">
        <v>17936</v>
      </c>
      <c r="C763" s="26" t="s">
        <v>12115</v>
      </c>
      <c r="D763" s="26" t="s">
        <v>494</v>
      </c>
      <c r="E763" s="61" t="s">
        <v>17210</v>
      </c>
      <c r="F763" s="62" t="s">
        <v>19873</v>
      </c>
      <c r="G763">
        <f>VLOOKUP(N763,Estrv!B:AS,39,FALSE)</f>
        <v>0.25</v>
      </c>
      <c r="H763">
        <f>VLOOKUP(N763,Estrv!B:AS,40,FALSE)</f>
        <v>0.5</v>
      </c>
      <c r="I763">
        <f>VLOOKUP(N763,Estrv!B:AS,41,FALSE)</f>
        <v>0.75</v>
      </c>
      <c r="J763">
        <f>VLOOKUP(N763,Estrv!B:AS,42,FALSE)</f>
        <v>1</v>
      </c>
      <c r="K763" s="66">
        <v>0.25</v>
      </c>
      <c r="N763" t="str">
        <f t="shared" si="11"/>
        <v>02CD14E186</v>
      </c>
    </row>
    <row r="764" spans="1:14">
      <c r="A764" s="26" t="s">
        <v>3291</v>
      </c>
      <c r="B764" s="26" t="s">
        <v>17937</v>
      </c>
      <c r="C764" s="26" t="s">
        <v>10094</v>
      </c>
      <c r="D764" s="26" t="s">
        <v>515</v>
      </c>
      <c r="E764" s="61" t="s">
        <v>17217</v>
      </c>
      <c r="F764" s="62" t="s">
        <v>19874</v>
      </c>
      <c r="G764">
        <f>VLOOKUP(N764,Estrv!B:AS,39,FALSE)</f>
        <v>0.25</v>
      </c>
      <c r="H764">
        <f>VLOOKUP(N764,Estrv!B:AS,40,FALSE)</f>
        <v>0.5</v>
      </c>
      <c r="I764">
        <f>VLOOKUP(N764,Estrv!B:AS,41,FALSE)</f>
        <v>0.75</v>
      </c>
      <c r="J764">
        <f>VLOOKUP(N764,Estrv!B:AS,42,FALSE)</f>
        <v>1</v>
      </c>
      <c r="K764" s="66">
        <v>0.1</v>
      </c>
      <c r="N764" t="str">
        <f t="shared" si="11"/>
        <v>02CD14E187</v>
      </c>
    </row>
    <row r="765" spans="1:14">
      <c r="A765" s="26" t="s">
        <v>3291</v>
      </c>
      <c r="B765" s="26" t="s">
        <v>17938</v>
      </c>
      <c r="C765" s="26" t="s">
        <v>10768</v>
      </c>
      <c r="D765" s="26" t="s">
        <v>515</v>
      </c>
      <c r="E765" s="61" t="s">
        <v>17217</v>
      </c>
      <c r="F765" s="62" t="s">
        <v>19875</v>
      </c>
      <c r="G765">
        <f>VLOOKUP(N765,Estrv!B:AS,39,FALSE)</f>
        <v>0.25</v>
      </c>
      <c r="H765">
        <f>VLOOKUP(N765,Estrv!B:AS,40,FALSE)</f>
        <v>0.5</v>
      </c>
      <c r="I765">
        <f>VLOOKUP(N765,Estrv!B:AS,41,FALSE)</f>
        <v>0.75</v>
      </c>
      <c r="J765">
        <f>VLOOKUP(N765,Estrv!B:AS,42,FALSE)</f>
        <v>1</v>
      </c>
      <c r="K765" s="66">
        <v>0.1</v>
      </c>
      <c r="N765" t="str">
        <f t="shared" si="11"/>
        <v>02CD14E187</v>
      </c>
    </row>
    <row r="766" spans="1:14">
      <c r="A766" s="26" t="s">
        <v>3291</v>
      </c>
      <c r="B766" s="26" t="s">
        <v>17939</v>
      </c>
      <c r="C766" s="26" t="s">
        <v>11442</v>
      </c>
      <c r="D766" s="26" t="s">
        <v>515</v>
      </c>
      <c r="E766" s="61" t="s">
        <v>17217</v>
      </c>
      <c r="F766" s="62" t="s">
        <v>19876</v>
      </c>
      <c r="G766">
        <f>VLOOKUP(N766,Estrv!B:AS,39,FALSE)</f>
        <v>0.25</v>
      </c>
      <c r="H766">
        <f>VLOOKUP(N766,Estrv!B:AS,40,FALSE)</f>
        <v>0.5</v>
      </c>
      <c r="I766">
        <f>VLOOKUP(N766,Estrv!B:AS,41,FALSE)</f>
        <v>0.75</v>
      </c>
      <c r="J766">
        <f>VLOOKUP(N766,Estrv!B:AS,42,FALSE)</f>
        <v>1</v>
      </c>
      <c r="K766" s="66">
        <v>0.1</v>
      </c>
      <c r="N766" t="str">
        <f t="shared" si="11"/>
        <v>02CD14E187</v>
      </c>
    </row>
    <row r="767" spans="1:14">
      <c r="A767" s="26" t="s">
        <v>3291</v>
      </c>
      <c r="B767" s="26" t="s">
        <v>17940</v>
      </c>
      <c r="C767" s="26" t="s">
        <v>12116</v>
      </c>
      <c r="D767" s="26" t="s">
        <v>515</v>
      </c>
      <c r="E767" s="61" t="s">
        <v>17217</v>
      </c>
      <c r="F767" s="62" t="s">
        <v>19877</v>
      </c>
      <c r="G767">
        <f>VLOOKUP(N767,Estrv!B:AS,39,FALSE)</f>
        <v>0.25</v>
      </c>
      <c r="H767">
        <f>VLOOKUP(N767,Estrv!B:AS,40,FALSE)</f>
        <v>0.5</v>
      </c>
      <c r="I767">
        <f>VLOOKUP(N767,Estrv!B:AS,41,FALSE)</f>
        <v>0.75</v>
      </c>
      <c r="J767">
        <f>VLOOKUP(N767,Estrv!B:AS,42,FALSE)</f>
        <v>1</v>
      </c>
      <c r="K767" s="66">
        <v>0.1</v>
      </c>
      <c r="N767" t="str">
        <f t="shared" si="11"/>
        <v>02CD14E187</v>
      </c>
    </row>
    <row r="768" spans="1:14">
      <c r="A768" s="26" t="s">
        <v>3291</v>
      </c>
      <c r="B768" s="26" t="s">
        <v>17941</v>
      </c>
      <c r="C768" s="26" t="s">
        <v>12790</v>
      </c>
      <c r="D768" s="26" t="s">
        <v>515</v>
      </c>
      <c r="E768" s="61" t="s">
        <v>17217</v>
      </c>
      <c r="F768" s="62" t="s">
        <v>19878</v>
      </c>
      <c r="G768">
        <f>VLOOKUP(N768,Estrv!B:AS,39,FALSE)</f>
        <v>0.25</v>
      </c>
      <c r="H768">
        <f>VLOOKUP(N768,Estrv!B:AS,40,FALSE)</f>
        <v>0.5</v>
      </c>
      <c r="I768">
        <f>VLOOKUP(N768,Estrv!B:AS,41,FALSE)</f>
        <v>0.75</v>
      </c>
      <c r="J768">
        <f>VLOOKUP(N768,Estrv!B:AS,42,FALSE)</f>
        <v>1</v>
      </c>
      <c r="K768" s="66">
        <v>0.1</v>
      </c>
      <c r="N768" t="str">
        <f t="shared" si="11"/>
        <v>02CD14E187</v>
      </c>
    </row>
    <row r="769" spans="1:14">
      <c r="A769" s="26" t="s">
        <v>3291</v>
      </c>
      <c r="B769" s="26" t="s">
        <v>17942</v>
      </c>
      <c r="C769" s="26" t="s">
        <v>13464</v>
      </c>
      <c r="D769" s="26" t="s">
        <v>515</v>
      </c>
      <c r="E769" s="61" t="s">
        <v>17217</v>
      </c>
      <c r="F769" s="62" t="s">
        <v>3355</v>
      </c>
      <c r="G769">
        <f>VLOOKUP(N769,Estrv!B:AS,39,FALSE)</f>
        <v>0.25</v>
      </c>
      <c r="H769">
        <f>VLOOKUP(N769,Estrv!B:AS,40,FALSE)</f>
        <v>0.5</v>
      </c>
      <c r="I769">
        <f>VLOOKUP(N769,Estrv!B:AS,41,FALSE)</f>
        <v>0.75</v>
      </c>
      <c r="J769">
        <f>VLOOKUP(N769,Estrv!B:AS,42,FALSE)</f>
        <v>1</v>
      </c>
      <c r="K769" s="66">
        <v>0.1</v>
      </c>
      <c r="N769" t="str">
        <f t="shared" si="11"/>
        <v>02CD14E187</v>
      </c>
    </row>
    <row r="770" spans="1:14">
      <c r="A770" s="26" t="s">
        <v>3291</v>
      </c>
      <c r="B770" s="26" t="s">
        <v>17943</v>
      </c>
      <c r="C770" s="26" t="s">
        <v>14138</v>
      </c>
      <c r="D770" s="26" t="s">
        <v>515</v>
      </c>
      <c r="E770" s="61" t="s">
        <v>17217</v>
      </c>
      <c r="F770" s="62" t="s">
        <v>19879</v>
      </c>
      <c r="G770">
        <f>VLOOKUP(N770,Estrv!B:AS,39,FALSE)</f>
        <v>0.25</v>
      </c>
      <c r="H770">
        <f>VLOOKUP(N770,Estrv!B:AS,40,FALSE)</f>
        <v>0.5</v>
      </c>
      <c r="I770">
        <f>VLOOKUP(N770,Estrv!B:AS,41,FALSE)</f>
        <v>0.75</v>
      </c>
      <c r="J770">
        <f>VLOOKUP(N770,Estrv!B:AS,42,FALSE)</f>
        <v>1</v>
      </c>
      <c r="K770" s="66">
        <v>0.1</v>
      </c>
      <c r="N770" t="str">
        <f t="shared" si="11"/>
        <v>02CD14E187</v>
      </c>
    </row>
    <row r="771" spans="1:14">
      <c r="A771" s="26" t="s">
        <v>3291</v>
      </c>
      <c r="B771" s="26" t="s">
        <v>17944</v>
      </c>
      <c r="C771" s="26" t="s">
        <v>14812</v>
      </c>
      <c r="D771" s="26" t="s">
        <v>515</v>
      </c>
      <c r="E771" s="61" t="s">
        <v>17217</v>
      </c>
      <c r="F771" s="62" t="s">
        <v>19880</v>
      </c>
      <c r="G771">
        <f>VLOOKUP(N771,Estrv!B:AS,39,FALSE)</f>
        <v>0.25</v>
      </c>
      <c r="H771">
        <f>VLOOKUP(N771,Estrv!B:AS,40,FALSE)</f>
        <v>0.5</v>
      </c>
      <c r="I771">
        <f>VLOOKUP(N771,Estrv!B:AS,41,FALSE)</f>
        <v>0.75</v>
      </c>
      <c r="J771">
        <f>VLOOKUP(N771,Estrv!B:AS,42,FALSE)</f>
        <v>1</v>
      </c>
      <c r="K771" s="66">
        <v>0.1</v>
      </c>
      <c r="N771" t="str">
        <f t="shared" ref="N771:N834" si="12">A771&amp;D771</f>
        <v>02CD14E187</v>
      </c>
    </row>
    <row r="772" spans="1:14">
      <c r="A772" s="26" t="s">
        <v>3291</v>
      </c>
      <c r="B772" s="26" t="s">
        <v>17945</v>
      </c>
      <c r="C772" s="26" t="s">
        <v>15486</v>
      </c>
      <c r="D772" s="26" t="s">
        <v>515</v>
      </c>
      <c r="E772" s="61" t="s">
        <v>17217</v>
      </c>
      <c r="F772" s="62" t="s">
        <v>19881</v>
      </c>
      <c r="G772">
        <f>VLOOKUP(N772,Estrv!B:AS,39,FALSE)</f>
        <v>0.25</v>
      </c>
      <c r="H772">
        <f>VLOOKUP(N772,Estrv!B:AS,40,FALSE)</f>
        <v>0.5</v>
      </c>
      <c r="I772">
        <f>VLOOKUP(N772,Estrv!B:AS,41,FALSE)</f>
        <v>0.75</v>
      </c>
      <c r="J772">
        <f>VLOOKUP(N772,Estrv!B:AS,42,FALSE)</f>
        <v>1</v>
      </c>
      <c r="K772" s="66">
        <v>0.1</v>
      </c>
      <c r="N772" t="str">
        <f t="shared" si="12"/>
        <v>02CD14E187</v>
      </c>
    </row>
    <row r="773" spans="1:14">
      <c r="A773" s="26" t="s">
        <v>3291</v>
      </c>
      <c r="B773" s="26" t="s">
        <v>17946</v>
      </c>
      <c r="C773" s="26" t="s">
        <v>16160</v>
      </c>
      <c r="D773" s="26" t="s">
        <v>515</v>
      </c>
      <c r="E773" s="61" t="s">
        <v>17217</v>
      </c>
      <c r="F773" s="62" t="s">
        <v>19882</v>
      </c>
      <c r="G773">
        <f>VLOOKUP(N773,Estrv!B:AS,39,FALSE)</f>
        <v>0.25</v>
      </c>
      <c r="H773">
        <f>VLOOKUP(N773,Estrv!B:AS,40,FALSE)</f>
        <v>0.5</v>
      </c>
      <c r="I773">
        <f>VLOOKUP(N773,Estrv!B:AS,41,FALSE)</f>
        <v>0.75</v>
      </c>
      <c r="J773">
        <f>VLOOKUP(N773,Estrv!B:AS,42,FALSE)</f>
        <v>1</v>
      </c>
      <c r="K773" s="66">
        <v>0.1</v>
      </c>
      <c r="N773" t="str">
        <f t="shared" si="12"/>
        <v>02CD14E187</v>
      </c>
    </row>
    <row r="774" spans="1:14">
      <c r="A774" s="26" t="s">
        <v>3291</v>
      </c>
      <c r="B774" s="26" t="s">
        <v>17947</v>
      </c>
      <c r="C774" s="26" t="s">
        <v>10095</v>
      </c>
      <c r="D774" s="26" t="s">
        <v>547</v>
      </c>
      <c r="E774" s="61" t="s">
        <v>17226</v>
      </c>
      <c r="F774" s="62" t="s">
        <v>19883</v>
      </c>
      <c r="G774">
        <f>VLOOKUP(N774,Estrv!B:AS,39,FALSE)</f>
        <v>0.25</v>
      </c>
      <c r="H774">
        <f>VLOOKUP(N774,Estrv!B:AS,40,FALSE)</f>
        <v>0.5</v>
      </c>
      <c r="I774">
        <f>VLOOKUP(N774,Estrv!B:AS,41,FALSE)</f>
        <v>0.75</v>
      </c>
      <c r="J774">
        <f>VLOOKUP(N774,Estrv!B:AS,42,FALSE)</f>
        <v>1</v>
      </c>
      <c r="K774" s="66">
        <v>0.2</v>
      </c>
      <c r="N774" t="str">
        <f t="shared" si="12"/>
        <v>02CD14E188</v>
      </c>
    </row>
    <row r="775" spans="1:14">
      <c r="A775" s="26" t="s">
        <v>3291</v>
      </c>
      <c r="B775" s="26" t="s">
        <v>17948</v>
      </c>
      <c r="C775" s="26" t="s">
        <v>10769</v>
      </c>
      <c r="D775" s="26" t="s">
        <v>547</v>
      </c>
      <c r="E775" s="61" t="s">
        <v>17226</v>
      </c>
      <c r="F775" s="62" t="s">
        <v>3373</v>
      </c>
      <c r="G775">
        <f>VLOOKUP(N775,Estrv!B:AS,39,FALSE)</f>
        <v>0.25</v>
      </c>
      <c r="H775">
        <f>VLOOKUP(N775,Estrv!B:AS,40,FALSE)</f>
        <v>0.5</v>
      </c>
      <c r="I775">
        <f>VLOOKUP(N775,Estrv!B:AS,41,FALSE)</f>
        <v>0.75</v>
      </c>
      <c r="J775">
        <f>VLOOKUP(N775,Estrv!B:AS,42,FALSE)</f>
        <v>1</v>
      </c>
      <c r="K775" s="66">
        <v>0.2</v>
      </c>
      <c r="N775" t="str">
        <f t="shared" si="12"/>
        <v>02CD14E188</v>
      </c>
    </row>
    <row r="776" spans="1:14">
      <c r="A776" s="26" t="s">
        <v>3291</v>
      </c>
      <c r="B776" s="26" t="s">
        <v>17949</v>
      </c>
      <c r="C776" s="26" t="s">
        <v>11443</v>
      </c>
      <c r="D776" s="26" t="s">
        <v>547</v>
      </c>
      <c r="E776" s="61" t="s">
        <v>17226</v>
      </c>
      <c r="F776" s="62" t="s">
        <v>19884</v>
      </c>
      <c r="G776">
        <f>VLOOKUP(N776,Estrv!B:AS,39,FALSE)</f>
        <v>0.25</v>
      </c>
      <c r="H776">
        <f>VLOOKUP(N776,Estrv!B:AS,40,FALSE)</f>
        <v>0.5</v>
      </c>
      <c r="I776">
        <f>VLOOKUP(N776,Estrv!B:AS,41,FALSE)</f>
        <v>0.75</v>
      </c>
      <c r="J776">
        <f>VLOOKUP(N776,Estrv!B:AS,42,FALSE)</f>
        <v>1</v>
      </c>
      <c r="K776" s="66">
        <v>0.2</v>
      </c>
      <c r="N776" t="str">
        <f t="shared" si="12"/>
        <v>02CD14E188</v>
      </c>
    </row>
    <row r="777" spans="1:14">
      <c r="A777" s="26" t="s">
        <v>3291</v>
      </c>
      <c r="B777" s="26" t="s">
        <v>17950</v>
      </c>
      <c r="C777" s="26" t="s">
        <v>12117</v>
      </c>
      <c r="D777" s="26" t="s">
        <v>547</v>
      </c>
      <c r="E777" s="61" t="s">
        <v>17226</v>
      </c>
      <c r="F777" s="62" t="s">
        <v>19885</v>
      </c>
      <c r="G777">
        <f>VLOOKUP(N777,Estrv!B:AS,39,FALSE)</f>
        <v>0.25</v>
      </c>
      <c r="H777">
        <f>VLOOKUP(N777,Estrv!B:AS,40,FALSE)</f>
        <v>0.5</v>
      </c>
      <c r="I777">
        <f>VLOOKUP(N777,Estrv!B:AS,41,FALSE)</f>
        <v>0.75</v>
      </c>
      <c r="J777">
        <f>VLOOKUP(N777,Estrv!B:AS,42,FALSE)</f>
        <v>1</v>
      </c>
      <c r="K777" s="66">
        <v>0.2</v>
      </c>
      <c r="N777" t="str">
        <f t="shared" si="12"/>
        <v>02CD14E188</v>
      </c>
    </row>
    <row r="778" spans="1:14">
      <c r="A778" s="26" t="s">
        <v>3291</v>
      </c>
      <c r="B778" s="26" t="s">
        <v>17951</v>
      </c>
      <c r="C778" s="26" t="s">
        <v>12791</v>
      </c>
      <c r="D778" s="26" t="s">
        <v>547</v>
      </c>
      <c r="E778" s="61" t="s">
        <v>17226</v>
      </c>
      <c r="F778" s="62" t="s">
        <v>19886</v>
      </c>
      <c r="G778">
        <f>VLOOKUP(N778,Estrv!B:AS,39,FALSE)</f>
        <v>0.25</v>
      </c>
      <c r="H778">
        <f>VLOOKUP(N778,Estrv!B:AS,40,FALSE)</f>
        <v>0.5</v>
      </c>
      <c r="I778">
        <f>VLOOKUP(N778,Estrv!B:AS,41,FALSE)</f>
        <v>0.75</v>
      </c>
      <c r="J778">
        <f>VLOOKUP(N778,Estrv!B:AS,42,FALSE)</f>
        <v>1</v>
      </c>
      <c r="K778" s="66">
        <v>0.2</v>
      </c>
      <c r="N778" t="str">
        <f t="shared" si="12"/>
        <v>02CD14E188</v>
      </c>
    </row>
    <row r="779" spans="1:14">
      <c r="A779" s="26" t="s">
        <v>3291</v>
      </c>
      <c r="B779" s="26" t="s">
        <v>17952</v>
      </c>
      <c r="C779" s="26" t="s">
        <v>10096</v>
      </c>
      <c r="D779" s="26" t="s">
        <v>575</v>
      </c>
      <c r="E779" s="61" t="s">
        <v>17237</v>
      </c>
      <c r="F779" s="62" t="s">
        <v>19887</v>
      </c>
      <c r="G779">
        <f>VLOOKUP(N779,Estrv!B:AS,39,FALSE)</f>
        <v>0.25</v>
      </c>
      <c r="H779">
        <f>VLOOKUP(N779,Estrv!B:AS,40,FALSE)</f>
        <v>0.5</v>
      </c>
      <c r="I779">
        <f>VLOOKUP(N779,Estrv!B:AS,41,FALSE)</f>
        <v>0.75</v>
      </c>
      <c r="J779">
        <f>VLOOKUP(N779,Estrv!B:AS,42,FALSE)</f>
        <v>1</v>
      </c>
      <c r="K779" s="66">
        <v>0.14000000000000001</v>
      </c>
      <c r="N779" t="str">
        <f t="shared" si="12"/>
        <v>02CD14E189</v>
      </c>
    </row>
    <row r="780" spans="1:14">
      <c r="A780" s="26" t="s">
        <v>3291</v>
      </c>
      <c r="B780" s="26" t="s">
        <v>17953</v>
      </c>
      <c r="C780" s="26" t="s">
        <v>10770</v>
      </c>
      <c r="D780" s="26" t="s">
        <v>575</v>
      </c>
      <c r="E780" s="61" t="s">
        <v>17237</v>
      </c>
      <c r="F780" s="62" t="s">
        <v>19888</v>
      </c>
      <c r="G780">
        <f>VLOOKUP(N780,Estrv!B:AS,39,FALSE)</f>
        <v>0.25</v>
      </c>
      <c r="H780">
        <f>VLOOKUP(N780,Estrv!B:AS,40,FALSE)</f>
        <v>0.5</v>
      </c>
      <c r="I780">
        <f>VLOOKUP(N780,Estrv!B:AS,41,FALSE)</f>
        <v>0.75</v>
      </c>
      <c r="J780">
        <f>VLOOKUP(N780,Estrv!B:AS,42,FALSE)</f>
        <v>1</v>
      </c>
      <c r="K780" s="66">
        <v>0.14000000000000001</v>
      </c>
      <c r="N780" t="str">
        <f t="shared" si="12"/>
        <v>02CD14E189</v>
      </c>
    </row>
    <row r="781" spans="1:14">
      <c r="A781" s="26" t="s">
        <v>3291</v>
      </c>
      <c r="B781" s="26" t="s">
        <v>17954</v>
      </c>
      <c r="C781" s="26" t="s">
        <v>11444</v>
      </c>
      <c r="D781" s="26" t="s">
        <v>575</v>
      </c>
      <c r="E781" s="61" t="s">
        <v>17237</v>
      </c>
      <c r="F781" s="62" t="s">
        <v>19889</v>
      </c>
      <c r="G781">
        <f>VLOOKUP(N781,Estrv!B:AS,39,FALSE)</f>
        <v>0.25</v>
      </c>
      <c r="H781">
        <f>VLOOKUP(N781,Estrv!B:AS,40,FALSE)</f>
        <v>0.5</v>
      </c>
      <c r="I781">
        <f>VLOOKUP(N781,Estrv!B:AS,41,FALSE)</f>
        <v>0.75</v>
      </c>
      <c r="J781">
        <f>VLOOKUP(N781,Estrv!B:AS,42,FALSE)</f>
        <v>1</v>
      </c>
      <c r="K781" s="66">
        <v>0.14000000000000001</v>
      </c>
      <c r="N781" t="str">
        <f t="shared" si="12"/>
        <v>02CD14E189</v>
      </c>
    </row>
    <row r="782" spans="1:14">
      <c r="A782" s="26" t="s">
        <v>3291</v>
      </c>
      <c r="B782" s="26" t="s">
        <v>17955</v>
      </c>
      <c r="C782" s="26" t="s">
        <v>12118</v>
      </c>
      <c r="D782" s="26" t="s">
        <v>575</v>
      </c>
      <c r="E782" s="61" t="s">
        <v>17237</v>
      </c>
      <c r="F782" s="62" t="s">
        <v>19890</v>
      </c>
      <c r="G782">
        <f>VLOOKUP(N782,Estrv!B:AS,39,FALSE)</f>
        <v>0.25</v>
      </c>
      <c r="H782">
        <f>VLOOKUP(N782,Estrv!B:AS,40,FALSE)</f>
        <v>0.5</v>
      </c>
      <c r="I782">
        <f>VLOOKUP(N782,Estrv!B:AS,41,FALSE)</f>
        <v>0.75</v>
      </c>
      <c r="J782">
        <f>VLOOKUP(N782,Estrv!B:AS,42,FALSE)</f>
        <v>1</v>
      </c>
      <c r="K782" s="66">
        <v>0.16</v>
      </c>
      <c r="N782" t="str">
        <f t="shared" si="12"/>
        <v>02CD14E189</v>
      </c>
    </row>
    <row r="783" spans="1:14">
      <c r="A783" s="26" t="s">
        <v>3291</v>
      </c>
      <c r="B783" s="26" t="s">
        <v>17956</v>
      </c>
      <c r="C783" s="26" t="s">
        <v>12792</v>
      </c>
      <c r="D783" s="26" t="s">
        <v>575</v>
      </c>
      <c r="E783" s="61" t="s">
        <v>17237</v>
      </c>
      <c r="F783" s="62" t="s">
        <v>19891</v>
      </c>
      <c r="G783">
        <f>VLOOKUP(N783,Estrv!B:AS,39,FALSE)</f>
        <v>0.25</v>
      </c>
      <c r="H783">
        <f>VLOOKUP(N783,Estrv!B:AS,40,FALSE)</f>
        <v>0.5</v>
      </c>
      <c r="I783">
        <f>VLOOKUP(N783,Estrv!B:AS,41,FALSE)</f>
        <v>0.75</v>
      </c>
      <c r="J783">
        <f>VLOOKUP(N783,Estrv!B:AS,42,FALSE)</f>
        <v>1</v>
      </c>
      <c r="K783" s="66">
        <v>0.14000000000000001</v>
      </c>
      <c r="N783" t="str">
        <f t="shared" si="12"/>
        <v>02CD14E189</v>
      </c>
    </row>
    <row r="784" spans="1:14">
      <c r="A784" s="26" t="s">
        <v>3291</v>
      </c>
      <c r="B784" s="26" t="s">
        <v>17957</v>
      </c>
      <c r="C784" s="26" t="s">
        <v>13466</v>
      </c>
      <c r="D784" s="26" t="s">
        <v>575</v>
      </c>
      <c r="E784" s="61" t="s">
        <v>17237</v>
      </c>
      <c r="F784" s="62" t="s">
        <v>19892</v>
      </c>
      <c r="G784">
        <f>VLOOKUP(N784,Estrv!B:AS,39,FALSE)</f>
        <v>0.25</v>
      </c>
      <c r="H784">
        <f>VLOOKUP(N784,Estrv!B:AS,40,FALSE)</f>
        <v>0.5</v>
      </c>
      <c r="I784">
        <f>VLOOKUP(N784,Estrv!B:AS,41,FALSE)</f>
        <v>0.75</v>
      </c>
      <c r="J784">
        <f>VLOOKUP(N784,Estrv!B:AS,42,FALSE)</f>
        <v>1</v>
      </c>
      <c r="K784" s="66">
        <v>0.14000000000000001</v>
      </c>
      <c r="N784" t="str">
        <f t="shared" si="12"/>
        <v>02CD14E189</v>
      </c>
    </row>
    <row r="785" spans="1:14">
      <c r="A785" s="26" t="s">
        <v>3291</v>
      </c>
      <c r="B785" s="26" t="s">
        <v>17958</v>
      </c>
      <c r="C785" s="26" t="s">
        <v>14140</v>
      </c>
      <c r="D785" s="26" t="s">
        <v>575</v>
      </c>
      <c r="E785" s="61" t="s">
        <v>17237</v>
      </c>
      <c r="F785" s="62" t="s">
        <v>19893</v>
      </c>
      <c r="G785">
        <f>VLOOKUP(N785,Estrv!B:AS,39,FALSE)</f>
        <v>0.25</v>
      </c>
      <c r="H785">
        <f>VLOOKUP(N785,Estrv!B:AS,40,FALSE)</f>
        <v>0.5</v>
      </c>
      <c r="I785">
        <f>VLOOKUP(N785,Estrv!B:AS,41,FALSE)</f>
        <v>0.75</v>
      </c>
      <c r="J785">
        <f>VLOOKUP(N785,Estrv!B:AS,42,FALSE)</f>
        <v>1</v>
      </c>
      <c r="K785" s="66">
        <v>0.14000000000000001</v>
      </c>
      <c r="N785" t="str">
        <f t="shared" si="12"/>
        <v>02CD14E189</v>
      </c>
    </row>
    <row r="786" spans="1:14">
      <c r="A786" s="26" t="s">
        <v>3291</v>
      </c>
      <c r="B786" s="26" t="s">
        <v>17959</v>
      </c>
      <c r="C786" s="26" t="s">
        <v>10097</v>
      </c>
      <c r="D786" s="26" t="s">
        <v>600</v>
      </c>
      <c r="E786" s="61" t="s">
        <v>17243</v>
      </c>
      <c r="F786" s="62" t="s">
        <v>19894</v>
      </c>
      <c r="G786">
        <f>VLOOKUP(N786,Estrv!B:AS,39,FALSE)</f>
        <v>0.25</v>
      </c>
      <c r="H786">
        <f>VLOOKUP(N786,Estrv!B:AS,40,FALSE)</f>
        <v>0.5</v>
      </c>
      <c r="I786">
        <f>VLOOKUP(N786,Estrv!B:AS,41,FALSE)</f>
        <v>0.75</v>
      </c>
      <c r="J786">
        <f>VLOOKUP(N786,Estrv!B:AS,42,FALSE)</f>
        <v>1</v>
      </c>
      <c r="K786" s="66">
        <v>0.17</v>
      </c>
      <c r="N786" t="str">
        <f t="shared" si="12"/>
        <v>02CD14E190</v>
      </c>
    </row>
    <row r="787" spans="1:14">
      <c r="A787" s="26" t="s">
        <v>3291</v>
      </c>
      <c r="B787" s="26" t="s">
        <v>17960</v>
      </c>
      <c r="C787" s="26" t="s">
        <v>10771</v>
      </c>
      <c r="D787" s="26" t="s">
        <v>600</v>
      </c>
      <c r="E787" s="61" t="s">
        <v>17243</v>
      </c>
      <c r="F787" s="62" t="s">
        <v>19895</v>
      </c>
      <c r="G787">
        <f>VLOOKUP(N787,Estrv!B:AS,39,FALSE)</f>
        <v>0.25</v>
      </c>
      <c r="H787">
        <f>VLOOKUP(N787,Estrv!B:AS,40,FALSE)</f>
        <v>0.5</v>
      </c>
      <c r="I787">
        <f>VLOOKUP(N787,Estrv!B:AS,41,FALSE)</f>
        <v>0.75</v>
      </c>
      <c r="J787">
        <f>VLOOKUP(N787,Estrv!B:AS,42,FALSE)</f>
        <v>1</v>
      </c>
      <c r="K787" s="66">
        <v>0.17</v>
      </c>
      <c r="N787" t="str">
        <f t="shared" si="12"/>
        <v>02CD14E190</v>
      </c>
    </row>
    <row r="788" spans="1:14">
      <c r="A788" s="26" t="s">
        <v>3291</v>
      </c>
      <c r="B788" s="26" t="s">
        <v>17961</v>
      </c>
      <c r="C788" s="26" t="s">
        <v>11445</v>
      </c>
      <c r="D788" s="26" t="s">
        <v>600</v>
      </c>
      <c r="E788" s="61" t="s">
        <v>17243</v>
      </c>
      <c r="F788" s="62" t="s">
        <v>19896</v>
      </c>
      <c r="G788">
        <f>VLOOKUP(N788,Estrv!B:AS,39,FALSE)</f>
        <v>0.25</v>
      </c>
      <c r="H788">
        <f>VLOOKUP(N788,Estrv!B:AS,40,FALSE)</f>
        <v>0.5</v>
      </c>
      <c r="I788">
        <f>VLOOKUP(N788,Estrv!B:AS,41,FALSE)</f>
        <v>0.75</v>
      </c>
      <c r="J788">
        <f>VLOOKUP(N788,Estrv!B:AS,42,FALSE)</f>
        <v>1</v>
      </c>
      <c r="K788" s="66">
        <v>0.17</v>
      </c>
      <c r="N788" t="str">
        <f t="shared" si="12"/>
        <v>02CD14E190</v>
      </c>
    </row>
    <row r="789" spans="1:14">
      <c r="A789" s="26" t="s">
        <v>3291</v>
      </c>
      <c r="B789" s="26" t="s">
        <v>17962</v>
      </c>
      <c r="C789" s="26" t="s">
        <v>12119</v>
      </c>
      <c r="D789" s="26" t="s">
        <v>600</v>
      </c>
      <c r="E789" s="61" t="s">
        <v>17243</v>
      </c>
      <c r="F789" s="62" t="s">
        <v>19897</v>
      </c>
      <c r="G789">
        <f>VLOOKUP(N789,Estrv!B:AS,39,FALSE)</f>
        <v>0.25</v>
      </c>
      <c r="H789">
        <f>VLOOKUP(N789,Estrv!B:AS,40,FALSE)</f>
        <v>0.5</v>
      </c>
      <c r="I789">
        <f>VLOOKUP(N789,Estrv!B:AS,41,FALSE)</f>
        <v>0.75</v>
      </c>
      <c r="J789">
        <f>VLOOKUP(N789,Estrv!B:AS,42,FALSE)</f>
        <v>1</v>
      </c>
      <c r="K789" s="66">
        <v>0.17</v>
      </c>
      <c r="N789" t="str">
        <f t="shared" si="12"/>
        <v>02CD14E190</v>
      </c>
    </row>
    <row r="790" spans="1:14">
      <c r="A790" s="26" t="s">
        <v>3291</v>
      </c>
      <c r="B790" s="26" t="s">
        <v>17963</v>
      </c>
      <c r="C790" s="26" t="s">
        <v>12793</v>
      </c>
      <c r="D790" s="26" t="s">
        <v>600</v>
      </c>
      <c r="E790" s="61" t="s">
        <v>17243</v>
      </c>
      <c r="F790" s="62" t="s">
        <v>19898</v>
      </c>
      <c r="G790">
        <f>VLOOKUP(N790,Estrv!B:AS,39,FALSE)</f>
        <v>0.25</v>
      </c>
      <c r="H790">
        <f>VLOOKUP(N790,Estrv!B:AS,40,FALSE)</f>
        <v>0.5</v>
      </c>
      <c r="I790">
        <f>VLOOKUP(N790,Estrv!B:AS,41,FALSE)</f>
        <v>0.75</v>
      </c>
      <c r="J790">
        <f>VLOOKUP(N790,Estrv!B:AS,42,FALSE)</f>
        <v>1</v>
      </c>
      <c r="K790" s="66">
        <v>0.17</v>
      </c>
      <c r="N790" t="str">
        <f t="shared" si="12"/>
        <v>02CD14E190</v>
      </c>
    </row>
    <row r="791" spans="1:14">
      <c r="A791" s="26" t="s">
        <v>3291</v>
      </c>
      <c r="B791" s="26" t="s">
        <v>17964</v>
      </c>
      <c r="C791" s="26" t="s">
        <v>13467</v>
      </c>
      <c r="D791" s="26" t="s">
        <v>600</v>
      </c>
      <c r="E791" s="61" t="s">
        <v>17243</v>
      </c>
      <c r="F791" s="62" t="s">
        <v>19899</v>
      </c>
      <c r="G791">
        <f>VLOOKUP(N791,Estrv!B:AS,39,FALSE)</f>
        <v>0.25</v>
      </c>
      <c r="H791">
        <f>VLOOKUP(N791,Estrv!B:AS,40,FALSE)</f>
        <v>0.5</v>
      </c>
      <c r="I791">
        <f>VLOOKUP(N791,Estrv!B:AS,41,FALSE)</f>
        <v>0.75</v>
      </c>
      <c r="J791">
        <f>VLOOKUP(N791,Estrv!B:AS,42,FALSE)</f>
        <v>1</v>
      </c>
      <c r="K791" s="66">
        <v>0.15</v>
      </c>
      <c r="N791" t="str">
        <f t="shared" si="12"/>
        <v>02CD14E190</v>
      </c>
    </row>
    <row r="792" spans="1:14">
      <c r="A792" s="26" t="s">
        <v>3291</v>
      </c>
      <c r="B792" s="26" t="s">
        <v>17965</v>
      </c>
      <c r="C792" s="26" t="s">
        <v>10098</v>
      </c>
      <c r="D792" s="26" t="s">
        <v>618</v>
      </c>
      <c r="E792" s="61" t="s">
        <v>17245</v>
      </c>
      <c r="F792" s="62" t="s">
        <v>19900</v>
      </c>
      <c r="G792">
        <f>VLOOKUP(N792,Estrv!B:AS,39,FALSE)</f>
        <v>0.25</v>
      </c>
      <c r="H792">
        <f>VLOOKUP(N792,Estrv!B:AS,40,FALSE)</f>
        <v>0.5</v>
      </c>
      <c r="I792">
        <f>VLOOKUP(N792,Estrv!B:AS,41,FALSE)</f>
        <v>0.75</v>
      </c>
      <c r="J792">
        <f>VLOOKUP(N792,Estrv!B:AS,42,FALSE)</f>
        <v>1</v>
      </c>
      <c r="K792" s="66">
        <v>0.25</v>
      </c>
      <c r="N792" t="str">
        <f t="shared" si="12"/>
        <v>02CD14E198</v>
      </c>
    </row>
    <row r="793" spans="1:14">
      <c r="A793" s="26" t="s">
        <v>3291</v>
      </c>
      <c r="B793" s="26" t="s">
        <v>17966</v>
      </c>
      <c r="C793" s="26" t="s">
        <v>10772</v>
      </c>
      <c r="D793" s="26" t="s">
        <v>618</v>
      </c>
      <c r="E793" s="61" t="s">
        <v>17245</v>
      </c>
      <c r="F793" s="62" t="s">
        <v>19901</v>
      </c>
      <c r="G793">
        <f>VLOOKUP(N793,Estrv!B:AS,39,FALSE)</f>
        <v>0.25</v>
      </c>
      <c r="H793">
        <f>VLOOKUP(N793,Estrv!B:AS,40,FALSE)</f>
        <v>0.5</v>
      </c>
      <c r="I793">
        <f>VLOOKUP(N793,Estrv!B:AS,41,FALSE)</f>
        <v>0.75</v>
      </c>
      <c r="J793">
        <f>VLOOKUP(N793,Estrv!B:AS,42,FALSE)</f>
        <v>1</v>
      </c>
      <c r="K793" s="66">
        <v>0.25</v>
      </c>
      <c r="N793" t="str">
        <f t="shared" si="12"/>
        <v>02CD14E198</v>
      </c>
    </row>
    <row r="794" spans="1:14">
      <c r="A794" s="26" t="s">
        <v>3291</v>
      </c>
      <c r="B794" s="26" t="s">
        <v>17967</v>
      </c>
      <c r="C794" s="26" t="s">
        <v>11446</v>
      </c>
      <c r="D794" s="26" t="s">
        <v>618</v>
      </c>
      <c r="E794" s="61" t="s">
        <v>17245</v>
      </c>
      <c r="F794" s="62" t="s">
        <v>19902</v>
      </c>
      <c r="G794">
        <f>VLOOKUP(N794,Estrv!B:AS,39,FALSE)</f>
        <v>0.25</v>
      </c>
      <c r="H794">
        <f>VLOOKUP(N794,Estrv!B:AS,40,FALSE)</f>
        <v>0.5</v>
      </c>
      <c r="I794">
        <f>VLOOKUP(N794,Estrv!B:AS,41,FALSE)</f>
        <v>0.75</v>
      </c>
      <c r="J794">
        <f>VLOOKUP(N794,Estrv!B:AS,42,FALSE)</f>
        <v>1</v>
      </c>
      <c r="K794" s="66">
        <v>0.25</v>
      </c>
      <c r="N794" t="str">
        <f t="shared" si="12"/>
        <v>02CD14E198</v>
      </c>
    </row>
    <row r="795" spans="1:14">
      <c r="A795" s="26" t="s">
        <v>3291</v>
      </c>
      <c r="B795" s="26" t="s">
        <v>17968</v>
      </c>
      <c r="C795" s="26" t="s">
        <v>12120</v>
      </c>
      <c r="D795" s="26" t="s">
        <v>618</v>
      </c>
      <c r="E795" s="61" t="s">
        <v>17245</v>
      </c>
      <c r="F795" s="62" t="s">
        <v>19903</v>
      </c>
      <c r="G795">
        <f>VLOOKUP(N795,Estrv!B:AS,39,FALSE)</f>
        <v>0.25</v>
      </c>
      <c r="H795">
        <f>VLOOKUP(N795,Estrv!B:AS,40,FALSE)</f>
        <v>0.5</v>
      </c>
      <c r="I795">
        <f>VLOOKUP(N795,Estrv!B:AS,41,FALSE)</f>
        <v>0.75</v>
      </c>
      <c r="J795">
        <f>VLOOKUP(N795,Estrv!B:AS,42,FALSE)</f>
        <v>1</v>
      </c>
      <c r="K795" s="66">
        <v>0.25</v>
      </c>
      <c r="N795" t="str">
        <f t="shared" si="12"/>
        <v>02CD14E198</v>
      </c>
    </row>
    <row r="796" spans="1:14">
      <c r="A796" s="26" t="s">
        <v>3291</v>
      </c>
      <c r="B796" s="26" t="s">
        <v>17969</v>
      </c>
      <c r="C796" s="26" t="s">
        <v>10099</v>
      </c>
      <c r="D796" s="26" t="s">
        <v>636</v>
      </c>
      <c r="E796" s="61" t="s">
        <v>17248</v>
      </c>
      <c r="F796" s="62" t="s">
        <v>19904</v>
      </c>
      <c r="G796">
        <f>VLOOKUP(N796,Estrv!B:AS,39,FALSE)</f>
        <v>0.25</v>
      </c>
      <c r="H796">
        <f>VLOOKUP(N796,Estrv!B:AS,40,FALSE)</f>
        <v>0.5</v>
      </c>
      <c r="I796">
        <f>VLOOKUP(N796,Estrv!B:AS,41,FALSE)</f>
        <v>0.75</v>
      </c>
      <c r="J796">
        <f>VLOOKUP(N796,Estrv!B:AS,42,FALSE)</f>
        <v>1</v>
      </c>
      <c r="K796" s="66">
        <v>0.125</v>
      </c>
      <c r="N796" t="str">
        <f t="shared" si="12"/>
        <v>02CD14F037</v>
      </c>
    </row>
    <row r="797" spans="1:14">
      <c r="A797" s="26" t="s">
        <v>3291</v>
      </c>
      <c r="B797" s="26" t="s">
        <v>17970</v>
      </c>
      <c r="C797" s="26" t="s">
        <v>10773</v>
      </c>
      <c r="D797" s="26" t="s">
        <v>636</v>
      </c>
      <c r="E797" s="61" t="s">
        <v>17248</v>
      </c>
      <c r="F797" s="62" t="s">
        <v>19905</v>
      </c>
      <c r="G797">
        <f>VLOOKUP(N797,Estrv!B:AS,39,FALSE)</f>
        <v>0.25</v>
      </c>
      <c r="H797">
        <f>VLOOKUP(N797,Estrv!B:AS,40,FALSE)</f>
        <v>0.5</v>
      </c>
      <c r="I797">
        <f>VLOOKUP(N797,Estrv!B:AS,41,FALSE)</f>
        <v>0.75</v>
      </c>
      <c r="J797">
        <f>VLOOKUP(N797,Estrv!B:AS,42,FALSE)</f>
        <v>1</v>
      </c>
      <c r="K797" s="66">
        <v>0.125</v>
      </c>
      <c r="N797" t="str">
        <f t="shared" si="12"/>
        <v>02CD14F037</v>
      </c>
    </row>
    <row r="798" spans="1:14">
      <c r="A798" s="26" t="s">
        <v>3291</v>
      </c>
      <c r="B798" s="26" t="s">
        <v>17971</v>
      </c>
      <c r="C798" s="26" t="s">
        <v>11447</v>
      </c>
      <c r="D798" s="26" t="s">
        <v>636</v>
      </c>
      <c r="E798" s="61" t="s">
        <v>17248</v>
      </c>
      <c r="F798" s="62" t="s">
        <v>19906</v>
      </c>
      <c r="G798">
        <f>VLOOKUP(N798,Estrv!B:AS,39,FALSE)</f>
        <v>0.25</v>
      </c>
      <c r="H798">
        <f>VLOOKUP(N798,Estrv!B:AS,40,FALSE)</f>
        <v>0.5</v>
      </c>
      <c r="I798">
        <f>VLOOKUP(N798,Estrv!B:AS,41,FALSE)</f>
        <v>0.75</v>
      </c>
      <c r="J798">
        <f>VLOOKUP(N798,Estrv!B:AS,42,FALSE)</f>
        <v>1</v>
      </c>
      <c r="K798" s="66">
        <v>0.125</v>
      </c>
      <c r="N798" t="str">
        <f t="shared" si="12"/>
        <v>02CD14F037</v>
      </c>
    </row>
    <row r="799" spans="1:14">
      <c r="A799" s="26" t="s">
        <v>3291</v>
      </c>
      <c r="B799" s="26" t="s">
        <v>17972</v>
      </c>
      <c r="C799" s="26" t="s">
        <v>12121</v>
      </c>
      <c r="D799" s="26" t="s">
        <v>636</v>
      </c>
      <c r="E799" s="61" t="s">
        <v>17248</v>
      </c>
      <c r="F799" s="62" t="s">
        <v>3435</v>
      </c>
      <c r="G799">
        <f>VLOOKUP(N799,Estrv!B:AS,39,FALSE)</f>
        <v>0.25</v>
      </c>
      <c r="H799">
        <f>VLOOKUP(N799,Estrv!B:AS,40,FALSE)</f>
        <v>0.5</v>
      </c>
      <c r="I799">
        <f>VLOOKUP(N799,Estrv!B:AS,41,FALSE)</f>
        <v>0.75</v>
      </c>
      <c r="J799">
        <f>VLOOKUP(N799,Estrv!B:AS,42,FALSE)</f>
        <v>1</v>
      </c>
      <c r="K799" s="66">
        <v>0.125</v>
      </c>
      <c r="N799" t="str">
        <f t="shared" si="12"/>
        <v>02CD14F037</v>
      </c>
    </row>
    <row r="800" spans="1:14">
      <c r="A800" s="26" t="s">
        <v>3291</v>
      </c>
      <c r="B800" s="26" t="s">
        <v>17973</v>
      </c>
      <c r="C800" s="26" t="s">
        <v>12795</v>
      </c>
      <c r="D800" s="26" t="s">
        <v>636</v>
      </c>
      <c r="E800" s="61" t="s">
        <v>17248</v>
      </c>
      <c r="F800" s="62" t="s">
        <v>19907</v>
      </c>
      <c r="G800">
        <f>VLOOKUP(N800,Estrv!B:AS,39,FALSE)</f>
        <v>0.25</v>
      </c>
      <c r="H800">
        <f>VLOOKUP(N800,Estrv!B:AS,40,FALSE)</f>
        <v>0.5</v>
      </c>
      <c r="I800">
        <f>VLOOKUP(N800,Estrv!B:AS,41,FALSE)</f>
        <v>0.75</v>
      </c>
      <c r="J800">
        <f>VLOOKUP(N800,Estrv!B:AS,42,FALSE)</f>
        <v>1</v>
      </c>
      <c r="K800" s="66">
        <v>0.125</v>
      </c>
      <c r="N800" t="str">
        <f t="shared" si="12"/>
        <v>02CD14F037</v>
      </c>
    </row>
    <row r="801" spans="1:14">
      <c r="A801" s="26" t="s">
        <v>3291</v>
      </c>
      <c r="B801" s="26" t="s">
        <v>17974</v>
      </c>
      <c r="C801" s="26" t="s">
        <v>13469</v>
      </c>
      <c r="D801" s="26" t="s">
        <v>636</v>
      </c>
      <c r="E801" s="61" t="s">
        <v>17248</v>
      </c>
      <c r="F801" s="62" t="s">
        <v>19908</v>
      </c>
      <c r="G801">
        <f>VLOOKUP(N801,Estrv!B:AS,39,FALSE)</f>
        <v>0.25</v>
      </c>
      <c r="H801">
        <f>VLOOKUP(N801,Estrv!B:AS,40,FALSE)</f>
        <v>0.5</v>
      </c>
      <c r="I801">
        <f>VLOOKUP(N801,Estrv!B:AS,41,FALSE)</f>
        <v>0.75</v>
      </c>
      <c r="J801">
        <f>VLOOKUP(N801,Estrv!B:AS,42,FALSE)</f>
        <v>1</v>
      </c>
      <c r="K801" s="66">
        <v>0.125</v>
      </c>
      <c r="N801" t="str">
        <f t="shared" si="12"/>
        <v>02CD14F037</v>
      </c>
    </row>
    <row r="802" spans="1:14">
      <c r="A802" s="26" t="s">
        <v>3291</v>
      </c>
      <c r="B802" s="26" t="s">
        <v>17975</v>
      </c>
      <c r="C802" s="26" t="s">
        <v>14143</v>
      </c>
      <c r="D802" s="26" t="s">
        <v>636</v>
      </c>
      <c r="E802" s="61" t="s">
        <v>17248</v>
      </c>
      <c r="F802" s="62" t="s">
        <v>19909</v>
      </c>
      <c r="G802">
        <f>VLOOKUP(N802,Estrv!B:AS,39,FALSE)</f>
        <v>0.25</v>
      </c>
      <c r="H802">
        <f>VLOOKUP(N802,Estrv!B:AS,40,FALSE)</f>
        <v>0.5</v>
      </c>
      <c r="I802">
        <f>VLOOKUP(N802,Estrv!B:AS,41,FALSE)</f>
        <v>0.75</v>
      </c>
      <c r="J802">
        <f>VLOOKUP(N802,Estrv!B:AS,42,FALSE)</f>
        <v>1</v>
      </c>
      <c r="K802" s="66">
        <v>0.125</v>
      </c>
      <c r="N802" t="str">
        <f t="shared" si="12"/>
        <v>02CD14F037</v>
      </c>
    </row>
    <row r="803" spans="1:14">
      <c r="A803" s="26" t="s">
        <v>3291</v>
      </c>
      <c r="B803" s="26" t="s">
        <v>17976</v>
      </c>
      <c r="C803" s="26" t="s">
        <v>14817</v>
      </c>
      <c r="D803" s="26" t="s">
        <v>636</v>
      </c>
      <c r="E803" s="61" t="s">
        <v>17248</v>
      </c>
      <c r="F803" s="62" t="s">
        <v>19910</v>
      </c>
      <c r="G803">
        <f>VLOOKUP(N803,Estrv!B:AS,39,FALSE)</f>
        <v>0.25</v>
      </c>
      <c r="H803">
        <f>VLOOKUP(N803,Estrv!B:AS,40,FALSE)</f>
        <v>0.5</v>
      </c>
      <c r="I803">
        <f>VLOOKUP(N803,Estrv!B:AS,41,FALSE)</f>
        <v>0.75</v>
      </c>
      <c r="J803">
        <f>VLOOKUP(N803,Estrv!B:AS,42,FALSE)</f>
        <v>1</v>
      </c>
      <c r="K803" s="66">
        <v>0.125</v>
      </c>
      <c r="N803" t="str">
        <f t="shared" si="12"/>
        <v>02CD14F037</v>
      </c>
    </row>
    <row r="804" spans="1:14">
      <c r="A804" s="26" t="s">
        <v>3291</v>
      </c>
      <c r="B804" s="26" t="s">
        <v>17977</v>
      </c>
      <c r="C804" s="26" t="s">
        <v>10100</v>
      </c>
      <c r="D804" s="26" t="s">
        <v>654</v>
      </c>
      <c r="E804" s="61" t="s">
        <v>17254</v>
      </c>
      <c r="F804" s="62" t="s">
        <v>19911</v>
      </c>
      <c r="G804">
        <f>VLOOKUP(N804,Estrv!B:AS,39,FALSE)</f>
        <v>0.25</v>
      </c>
      <c r="H804">
        <f>VLOOKUP(N804,Estrv!B:AS,40,FALSE)</f>
        <v>0.5</v>
      </c>
      <c r="I804">
        <f>VLOOKUP(N804,Estrv!B:AS,41,FALSE)</f>
        <v>0.75</v>
      </c>
      <c r="J804">
        <f>VLOOKUP(N804,Estrv!B:AS,42,FALSE)</f>
        <v>1</v>
      </c>
      <c r="K804" s="66">
        <v>0.15</v>
      </c>
      <c r="N804" t="str">
        <f t="shared" si="12"/>
        <v>02CD14K023</v>
      </c>
    </row>
    <row r="805" spans="1:14">
      <c r="A805" s="26" t="s">
        <v>3291</v>
      </c>
      <c r="B805" s="26" t="s">
        <v>17978</v>
      </c>
      <c r="C805" s="26" t="s">
        <v>10774</v>
      </c>
      <c r="D805" s="26" t="s">
        <v>654</v>
      </c>
      <c r="E805" s="61" t="s">
        <v>17254</v>
      </c>
      <c r="F805" s="62" t="s">
        <v>19912</v>
      </c>
      <c r="G805">
        <f>VLOOKUP(N805,Estrv!B:AS,39,FALSE)</f>
        <v>0.25</v>
      </c>
      <c r="H805">
        <f>VLOOKUP(N805,Estrv!B:AS,40,FALSE)</f>
        <v>0.5</v>
      </c>
      <c r="I805">
        <f>VLOOKUP(N805,Estrv!B:AS,41,FALSE)</f>
        <v>0.75</v>
      </c>
      <c r="J805">
        <f>VLOOKUP(N805,Estrv!B:AS,42,FALSE)</f>
        <v>1</v>
      </c>
      <c r="K805" s="66">
        <v>0.1</v>
      </c>
      <c r="N805" t="str">
        <f t="shared" si="12"/>
        <v>02CD14K023</v>
      </c>
    </row>
    <row r="806" spans="1:14">
      <c r="A806" s="26" t="s">
        <v>3291</v>
      </c>
      <c r="B806" s="26" t="s">
        <v>17979</v>
      </c>
      <c r="C806" s="26" t="s">
        <v>11448</v>
      </c>
      <c r="D806" s="26" t="s">
        <v>654</v>
      </c>
      <c r="E806" s="61" t="s">
        <v>17254</v>
      </c>
      <c r="F806" s="62" t="s">
        <v>19913</v>
      </c>
      <c r="G806">
        <f>VLOOKUP(N806,Estrv!B:AS,39,FALSE)</f>
        <v>0.25</v>
      </c>
      <c r="H806">
        <f>VLOOKUP(N806,Estrv!B:AS,40,FALSE)</f>
        <v>0.5</v>
      </c>
      <c r="I806">
        <f>VLOOKUP(N806,Estrv!B:AS,41,FALSE)</f>
        <v>0.75</v>
      </c>
      <c r="J806">
        <f>VLOOKUP(N806,Estrv!B:AS,42,FALSE)</f>
        <v>1</v>
      </c>
      <c r="K806" s="66">
        <v>0.05</v>
      </c>
      <c r="N806" t="str">
        <f t="shared" si="12"/>
        <v>02CD14K023</v>
      </c>
    </row>
    <row r="807" spans="1:14">
      <c r="A807" s="26" t="s">
        <v>3291</v>
      </c>
      <c r="B807" s="26" t="s">
        <v>17980</v>
      </c>
      <c r="C807" s="26" t="s">
        <v>12122</v>
      </c>
      <c r="D807" s="26" t="s">
        <v>654</v>
      </c>
      <c r="E807" s="61" t="s">
        <v>17254</v>
      </c>
      <c r="F807" s="62" t="s">
        <v>19914</v>
      </c>
      <c r="G807">
        <f>VLOOKUP(N807,Estrv!B:AS,39,FALSE)</f>
        <v>0.25</v>
      </c>
      <c r="H807">
        <f>VLOOKUP(N807,Estrv!B:AS,40,FALSE)</f>
        <v>0.5</v>
      </c>
      <c r="I807">
        <f>VLOOKUP(N807,Estrv!B:AS,41,FALSE)</f>
        <v>0.75</v>
      </c>
      <c r="J807">
        <f>VLOOKUP(N807,Estrv!B:AS,42,FALSE)</f>
        <v>1</v>
      </c>
      <c r="K807" s="66">
        <v>0.15</v>
      </c>
      <c r="N807" t="str">
        <f t="shared" si="12"/>
        <v>02CD14K023</v>
      </c>
    </row>
    <row r="808" spans="1:14">
      <c r="A808" s="26" t="s">
        <v>3291</v>
      </c>
      <c r="B808" s="26" t="s">
        <v>17981</v>
      </c>
      <c r="C808" s="26" t="s">
        <v>12796</v>
      </c>
      <c r="D808" s="26" t="s">
        <v>654</v>
      </c>
      <c r="E808" s="61" t="s">
        <v>17254</v>
      </c>
      <c r="F808" s="62" t="s">
        <v>19915</v>
      </c>
      <c r="G808">
        <f>VLOOKUP(N808,Estrv!B:AS,39,FALSE)</f>
        <v>0.25</v>
      </c>
      <c r="H808">
        <f>VLOOKUP(N808,Estrv!B:AS,40,FALSE)</f>
        <v>0.5</v>
      </c>
      <c r="I808">
        <f>VLOOKUP(N808,Estrv!B:AS,41,FALSE)</f>
        <v>0.75</v>
      </c>
      <c r="J808">
        <f>VLOOKUP(N808,Estrv!B:AS,42,FALSE)</f>
        <v>1</v>
      </c>
      <c r="K808" s="66">
        <v>0.05</v>
      </c>
      <c r="N808" t="str">
        <f t="shared" si="12"/>
        <v>02CD14K023</v>
      </c>
    </row>
    <row r="809" spans="1:14">
      <c r="A809" s="26" t="s">
        <v>3291</v>
      </c>
      <c r="B809" s="26" t="s">
        <v>17982</v>
      </c>
      <c r="C809" s="26" t="s">
        <v>13470</v>
      </c>
      <c r="D809" s="26" t="s">
        <v>654</v>
      </c>
      <c r="E809" s="61" t="s">
        <v>17254</v>
      </c>
      <c r="F809" s="62" t="s">
        <v>19916</v>
      </c>
      <c r="G809">
        <f>VLOOKUP(N809,Estrv!B:AS,39,FALSE)</f>
        <v>0.25</v>
      </c>
      <c r="H809">
        <f>VLOOKUP(N809,Estrv!B:AS,40,FALSE)</f>
        <v>0.5</v>
      </c>
      <c r="I809">
        <f>VLOOKUP(N809,Estrv!B:AS,41,FALSE)</f>
        <v>0.75</v>
      </c>
      <c r="J809">
        <f>VLOOKUP(N809,Estrv!B:AS,42,FALSE)</f>
        <v>1</v>
      </c>
      <c r="K809" s="66">
        <v>0.15</v>
      </c>
      <c r="N809" t="str">
        <f t="shared" si="12"/>
        <v>02CD14K023</v>
      </c>
    </row>
    <row r="810" spans="1:14">
      <c r="A810" s="26" t="s">
        <v>3291</v>
      </c>
      <c r="B810" s="26" t="s">
        <v>17983</v>
      </c>
      <c r="C810" s="26" t="s">
        <v>14144</v>
      </c>
      <c r="D810" s="26" t="s">
        <v>654</v>
      </c>
      <c r="E810" s="61" t="s">
        <v>17254</v>
      </c>
      <c r="F810" s="62" t="s">
        <v>19917</v>
      </c>
      <c r="G810">
        <f>VLOOKUP(N810,Estrv!B:AS,39,FALSE)</f>
        <v>0.25</v>
      </c>
      <c r="H810">
        <f>VLOOKUP(N810,Estrv!B:AS,40,FALSE)</f>
        <v>0.5</v>
      </c>
      <c r="I810">
        <f>VLOOKUP(N810,Estrv!B:AS,41,FALSE)</f>
        <v>0.75</v>
      </c>
      <c r="J810">
        <f>VLOOKUP(N810,Estrv!B:AS,42,FALSE)</f>
        <v>1</v>
      </c>
      <c r="K810" s="66">
        <v>0.15</v>
      </c>
      <c r="N810" t="str">
        <f t="shared" si="12"/>
        <v>02CD14K023</v>
      </c>
    </row>
    <row r="811" spans="1:14">
      <c r="A811" s="26" t="s">
        <v>3291</v>
      </c>
      <c r="B811" s="26" t="s">
        <v>17984</v>
      </c>
      <c r="C811" s="26" t="s">
        <v>14818</v>
      </c>
      <c r="D811" s="26" t="s">
        <v>654</v>
      </c>
      <c r="E811" s="61" t="s">
        <v>17254</v>
      </c>
      <c r="F811" s="62" t="s">
        <v>19877</v>
      </c>
      <c r="G811">
        <f>VLOOKUP(N811,Estrv!B:AS,39,FALSE)</f>
        <v>0.25</v>
      </c>
      <c r="H811">
        <f>VLOOKUP(N811,Estrv!B:AS,40,FALSE)</f>
        <v>0.5</v>
      </c>
      <c r="I811">
        <f>VLOOKUP(N811,Estrv!B:AS,41,FALSE)</f>
        <v>0.75</v>
      </c>
      <c r="J811">
        <f>VLOOKUP(N811,Estrv!B:AS,42,FALSE)</f>
        <v>1</v>
      </c>
      <c r="K811" s="66">
        <v>0.1</v>
      </c>
      <c r="N811" t="str">
        <f t="shared" si="12"/>
        <v>02CD14K023</v>
      </c>
    </row>
    <row r="812" spans="1:14">
      <c r="A812" s="26" t="s">
        <v>3291</v>
      </c>
      <c r="B812" s="26" t="s">
        <v>17985</v>
      </c>
      <c r="C812" s="26" t="s">
        <v>15492</v>
      </c>
      <c r="D812" s="26" t="s">
        <v>654</v>
      </c>
      <c r="E812" s="61" t="s">
        <v>17254</v>
      </c>
      <c r="F812" s="62" t="s">
        <v>19878</v>
      </c>
      <c r="G812">
        <f>VLOOKUP(N812,Estrv!B:AS,39,FALSE)</f>
        <v>0.25</v>
      </c>
      <c r="H812">
        <f>VLOOKUP(N812,Estrv!B:AS,40,FALSE)</f>
        <v>0.5</v>
      </c>
      <c r="I812">
        <f>VLOOKUP(N812,Estrv!B:AS,41,FALSE)</f>
        <v>0.75</v>
      </c>
      <c r="J812">
        <f>VLOOKUP(N812,Estrv!B:AS,42,FALSE)</f>
        <v>1</v>
      </c>
      <c r="K812" s="66">
        <v>0.05</v>
      </c>
      <c r="N812" t="str">
        <f t="shared" si="12"/>
        <v>02CD14K023</v>
      </c>
    </row>
    <row r="813" spans="1:14">
      <c r="A813" s="26" t="s">
        <v>3291</v>
      </c>
      <c r="B813" s="26" t="s">
        <v>17986</v>
      </c>
      <c r="C813" s="26" t="s">
        <v>16166</v>
      </c>
      <c r="D813" s="26" t="s">
        <v>654</v>
      </c>
      <c r="E813" s="61" t="s">
        <v>17254</v>
      </c>
      <c r="F813" s="62" t="s">
        <v>19875</v>
      </c>
      <c r="G813">
        <f>VLOOKUP(N813,Estrv!B:AS,39,FALSE)</f>
        <v>0.25</v>
      </c>
      <c r="H813">
        <f>VLOOKUP(N813,Estrv!B:AS,40,FALSE)</f>
        <v>0.5</v>
      </c>
      <c r="I813">
        <f>VLOOKUP(N813,Estrv!B:AS,41,FALSE)</f>
        <v>0.75</v>
      </c>
      <c r="J813">
        <f>VLOOKUP(N813,Estrv!B:AS,42,FALSE)</f>
        <v>1</v>
      </c>
      <c r="K813" s="66">
        <v>0.05</v>
      </c>
      <c r="N813" t="str">
        <f t="shared" si="12"/>
        <v>02CD14K023</v>
      </c>
    </row>
    <row r="814" spans="1:14">
      <c r="A814" s="26" t="s">
        <v>3291</v>
      </c>
      <c r="B814" s="26" t="s">
        <v>17987</v>
      </c>
      <c r="C814" s="26" t="s">
        <v>10101</v>
      </c>
      <c r="D814" s="26" t="s">
        <v>673</v>
      </c>
      <c r="E814" s="61" t="s">
        <v>17258</v>
      </c>
      <c r="F814" s="62" t="s">
        <v>19918</v>
      </c>
      <c r="G814">
        <f>VLOOKUP(N814,Estrv!B:AS,39,FALSE)</f>
        <v>0.25</v>
      </c>
      <c r="H814">
        <f>VLOOKUP(N814,Estrv!B:AS,40,FALSE)</f>
        <v>0.5</v>
      </c>
      <c r="I814">
        <f>VLOOKUP(N814,Estrv!B:AS,41,FALSE)</f>
        <v>0.75</v>
      </c>
      <c r="J814">
        <f>VLOOKUP(N814,Estrv!B:AS,42,FALSE)</f>
        <v>1</v>
      </c>
      <c r="K814" s="66">
        <v>1</v>
      </c>
      <c r="N814" t="str">
        <f t="shared" si="12"/>
        <v>02CD14K026</v>
      </c>
    </row>
    <row r="815" spans="1:14">
      <c r="A815" s="26" t="s">
        <v>3291</v>
      </c>
      <c r="B815" s="26" t="s">
        <v>17988</v>
      </c>
      <c r="C815" s="26" t="s">
        <v>10102</v>
      </c>
      <c r="D815" s="26" t="s">
        <v>689</v>
      </c>
      <c r="E815" s="61" t="s">
        <v>17260</v>
      </c>
      <c r="F815" s="62" t="s">
        <v>19919</v>
      </c>
      <c r="G815">
        <f>VLOOKUP(N815,Estrv!B:AS,39,FALSE)</f>
        <v>0.25</v>
      </c>
      <c r="H815">
        <f>VLOOKUP(N815,Estrv!B:AS,40,FALSE)</f>
        <v>0.5</v>
      </c>
      <c r="I815">
        <f>VLOOKUP(N815,Estrv!B:AS,41,FALSE)</f>
        <v>0.75</v>
      </c>
      <c r="J815">
        <f>VLOOKUP(N815,Estrv!B:AS,42,FALSE)</f>
        <v>1</v>
      </c>
      <c r="K815" s="66">
        <v>0.4</v>
      </c>
      <c r="N815" t="str">
        <f t="shared" si="12"/>
        <v>02CD14K027</v>
      </c>
    </row>
    <row r="816" spans="1:14">
      <c r="A816" s="26" t="s">
        <v>3291</v>
      </c>
      <c r="B816" s="26" t="s">
        <v>17989</v>
      </c>
      <c r="C816" s="26" t="s">
        <v>10776</v>
      </c>
      <c r="D816" s="26" t="s">
        <v>689</v>
      </c>
      <c r="E816" s="61" t="s">
        <v>17260</v>
      </c>
      <c r="F816" s="62" t="s">
        <v>19920</v>
      </c>
      <c r="G816">
        <f>VLOOKUP(N816,Estrv!B:AS,39,FALSE)</f>
        <v>0.25</v>
      </c>
      <c r="H816">
        <f>VLOOKUP(N816,Estrv!B:AS,40,FALSE)</f>
        <v>0.5</v>
      </c>
      <c r="I816">
        <f>VLOOKUP(N816,Estrv!B:AS,41,FALSE)</f>
        <v>0.75</v>
      </c>
      <c r="J816">
        <f>VLOOKUP(N816,Estrv!B:AS,42,FALSE)</f>
        <v>1</v>
      </c>
      <c r="K816" s="66">
        <v>0.5</v>
      </c>
      <c r="N816" t="str">
        <f t="shared" si="12"/>
        <v>02CD14K027</v>
      </c>
    </row>
    <row r="817" spans="1:14">
      <c r="A817" s="26" t="s">
        <v>3291</v>
      </c>
      <c r="B817" s="26" t="s">
        <v>17990</v>
      </c>
      <c r="C817" s="26" t="s">
        <v>11450</v>
      </c>
      <c r="D817" s="26" t="s">
        <v>689</v>
      </c>
      <c r="E817" s="61" t="s">
        <v>17260</v>
      </c>
      <c r="F817" s="62" t="s">
        <v>19921</v>
      </c>
      <c r="G817">
        <f>VLOOKUP(N817,Estrv!B:AS,39,FALSE)</f>
        <v>0.25</v>
      </c>
      <c r="H817">
        <f>VLOOKUP(N817,Estrv!B:AS,40,FALSE)</f>
        <v>0.5</v>
      </c>
      <c r="I817">
        <f>VLOOKUP(N817,Estrv!B:AS,41,FALSE)</f>
        <v>0.75</v>
      </c>
      <c r="J817">
        <f>VLOOKUP(N817,Estrv!B:AS,42,FALSE)</f>
        <v>1</v>
      </c>
      <c r="K817" s="66">
        <v>0.1</v>
      </c>
      <c r="N817" t="str">
        <f t="shared" si="12"/>
        <v>02CD14K027</v>
      </c>
    </row>
    <row r="818" spans="1:14">
      <c r="A818" s="26" t="s">
        <v>3291</v>
      </c>
      <c r="B818" s="26" t="s">
        <v>17991</v>
      </c>
      <c r="C818" s="26" t="s">
        <v>10103</v>
      </c>
      <c r="D818" s="26" t="s">
        <v>109</v>
      </c>
      <c r="E818" s="61" t="s">
        <v>17145</v>
      </c>
      <c r="F818" s="62" t="s">
        <v>19523</v>
      </c>
      <c r="G818">
        <f>VLOOKUP(N818,Estrv!B:AS,39,FALSE)</f>
        <v>0.25</v>
      </c>
      <c r="H818">
        <f>VLOOKUP(N818,Estrv!B:AS,40,FALSE)</f>
        <v>0.5</v>
      </c>
      <c r="I818">
        <f>VLOOKUP(N818,Estrv!B:AS,41,FALSE)</f>
        <v>0.75</v>
      </c>
      <c r="J818">
        <f>VLOOKUP(N818,Estrv!B:AS,42,FALSE)</f>
        <v>1</v>
      </c>
      <c r="K818" s="66">
        <v>0.5</v>
      </c>
      <c r="N818" t="str">
        <f t="shared" si="12"/>
        <v>02CD14M001</v>
      </c>
    </row>
    <row r="819" spans="1:14">
      <c r="A819" s="26" t="s">
        <v>3291</v>
      </c>
      <c r="B819" s="26" t="s">
        <v>17992</v>
      </c>
      <c r="C819" s="26" t="s">
        <v>10777</v>
      </c>
      <c r="D819" s="26" t="s">
        <v>109</v>
      </c>
      <c r="E819" s="61" t="s">
        <v>17145</v>
      </c>
      <c r="F819" s="62" t="s">
        <v>19524</v>
      </c>
      <c r="G819">
        <f>VLOOKUP(N819,Estrv!B:AS,39,FALSE)</f>
        <v>0.25</v>
      </c>
      <c r="H819">
        <f>VLOOKUP(N819,Estrv!B:AS,40,FALSE)</f>
        <v>0.5</v>
      </c>
      <c r="I819">
        <f>VLOOKUP(N819,Estrv!B:AS,41,FALSE)</f>
        <v>0.75</v>
      </c>
      <c r="J819">
        <f>VLOOKUP(N819,Estrv!B:AS,42,FALSE)</f>
        <v>1</v>
      </c>
      <c r="K819" s="66">
        <v>0.5</v>
      </c>
      <c r="N819" t="str">
        <f t="shared" si="12"/>
        <v>02CD14M001</v>
      </c>
    </row>
    <row r="820" spans="1:14">
      <c r="A820" s="26" t="s">
        <v>3291</v>
      </c>
      <c r="B820" s="26" t="s">
        <v>17993</v>
      </c>
      <c r="C820" s="26" t="s">
        <v>10104</v>
      </c>
      <c r="D820" s="26" t="s">
        <v>126</v>
      </c>
      <c r="E820" s="61" t="s">
        <v>17148</v>
      </c>
      <c r="F820" s="62" t="s">
        <v>3491</v>
      </c>
      <c r="G820">
        <f>VLOOKUP(N820,Estrv!B:AS,39,FALSE)</f>
        <v>0.25</v>
      </c>
      <c r="H820">
        <f>VLOOKUP(N820,Estrv!B:AS,40,FALSE)</f>
        <v>0.5</v>
      </c>
      <c r="I820">
        <f>VLOOKUP(N820,Estrv!B:AS,41,FALSE)</f>
        <v>0.75</v>
      </c>
      <c r="J820">
        <f>VLOOKUP(N820,Estrv!B:AS,42,FALSE)</f>
        <v>1</v>
      </c>
      <c r="K820" s="66">
        <v>1</v>
      </c>
      <c r="N820" t="str">
        <f t="shared" si="12"/>
        <v>02CD14M002</v>
      </c>
    </row>
    <row r="821" spans="1:14">
      <c r="A821" s="26" t="s">
        <v>3291</v>
      </c>
      <c r="B821" s="26" t="s">
        <v>17994</v>
      </c>
      <c r="C821" s="26" t="s">
        <v>10105</v>
      </c>
      <c r="D821" s="26" t="s">
        <v>141</v>
      </c>
      <c r="E821" s="61" t="s">
        <v>17150</v>
      </c>
      <c r="F821" s="62" t="s">
        <v>19922</v>
      </c>
      <c r="G821">
        <f>VLOOKUP(N821,Estrv!B:AS,39,FALSE)</f>
        <v>0.25</v>
      </c>
      <c r="H821">
        <f>VLOOKUP(N821,Estrv!B:AS,40,FALSE)</f>
        <v>0.5</v>
      </c>
      <c r="I821">
        <f>VLOOKUP(N821,Estrv!B:AS,41,FALSE)</f>
        <v>0.75</v>
      </c>
      <c r="J821">
        <f>VLOOKUP(N821,Estrv!B:AS,42,FALSE)</f>
        <v>1</v>
      </c>
      <c r="K821" s="66">
        <v>0.25</v>
      </c>
      <c r="N821" t="str">
        <f t="shared" si="12"/>
        <v>02CD14N001</v>
      </c>
    </row>
    <row r="822" spans="1:14">
      <c r="A822" s="26" t="s">
        <v>3291</v>
      </c>
      <c r="B822" s="26" t="s">
        <v>17995</v>
      </c>
      <c r="C822" s="26" t="s">
        <v>10779</v>
      </c>
      <c r="D822" s="26" t="s">
        <v>141</v>
      </c>
      <c r="E822" s="61" t="s">
        <v>17150</v>
      </c>
      <c r="F822" s="62" t="s">
        <v>19923</v>
      </c>
      <c r="G822">
        <f>VLOOKUP(N822,Estrv!B:AS,39,FALSE)</f>
        <v>0.25</v>
      </c>
      <c r="H822">
        <f>VLOOKUP(N822,Estrv!B:AS,40,FALSE)</f>
        <v>0.5</v>
      </c>
      <c r="I822">
        <f>VLOOKUP(N822,Estrv!B:AS,41,FALSE)</f>
        <v>0.75</v>
      </c>
      <c r="J822">
        <f>VLOOKUP(N822,Estrv!B:AS,42,FALSE)</f>
        <v>1</v>
      </c>
      <c r="K822" s="66">
        <v>0.25</v>
      </c>
      <c r="N822" t="str">
        <f t="shared" si="12"/>
        <v>02CD14N001</v>
      </c>
    </row>
    <row r="823" spans="1:14">
      <c r="A823" s="26" t="s">
        <v>3291</v>
      </c>
      <c r="B823" s="26" t="s">
        <v>17996</v>
      </c>
      <c r="C823" s="26" t="s">
        <v>11453</v>
      </c>
      <c r="D823" s="26" t="s">
        <v>141</v>
      </c>
      <c r="E823" s="61" t="s">
        <v>17150</v>
      </c>
      <c r="F823" s="62" t="s">
        <v>19924</v>
      </c>
      <c r="G823">
        <f>VLOOKUP(N823,Estrv!B:AS,39,FALSE)</f>
        <v>0.25</v>
      </c>
      <c r="H823">
        <f>VLOOKUP(N823,Estrv!B:AS,40,FALSE)</f>
        <v>0.5</v>
      </c>
      <c r="I823">
        <f>VLOOKUP(N823,Estrv!B:AS,41,FALSE)</f>
        <v>0.75</v>
      </c>
      <c r="J823">
        <f>VLOOKUP(N823,Estrv!B:AS,42,FALSE)</f>
        <v>1</v>
      </c>
      <c r="K823" s="66">
        <v>0.25</v>
      </c>
      <c r="N823" t="str">
        <f t="shared" si="12"/>
        <v>02CD14N001</v>
      </c>
    </row>
    <row r="824" spans="1:14">
      <c r="A824" s="26" t="s">
        <v>3291</v>
      </c>
      <c r="B824" s="26" t="s">
        <v>17997</v>
      </c>
      <c r="C824" s="26" t="s">
        <v>12127</v>
      </c>
      <c r="D824" s="26" t="s">
        <v>141</v>
      </c>
      <c r="E824" s="61" t="s">
        <v>17150</v>
      </c>
      <c r="F824" s="62" t="s">
        <v>19925</v>
      </c>
      <c r="G824">
        <f>VLOOKUP(N824,Estrv!B:AS,39,FALSE)</f>
        <v>0.25</v>
      </c>
      <c r="H824">
        <f>VLOOKUP(N824,Estrv!B:AS,40,FALSE)</f>
        <v>0.5</v>
      </c>
      <c r="I824">
        <f>VLOOKUP(N824,Estrv!B:AS,41,FALSE)</f>
        <v>0.75</v>
      </c>
      <c r="J824">
        <f>VLOOKUP(N824,Estrv!B:AS,42,FALSE)</f>
        <v>1</v>
      </c>
      <c r="K824" s="66">
        <v>0.25</v>
      </c>
      <c r="N824" t="str">
        <f t="shared" si="12"/>
        <v>02CD14N001</v>
      </c>
    </row>
    <row r="825" spans="1:14">
      <c r="A825" s="26" t="s">
        <v>3291</v>
      </c>
      <c r="B825" s="26" t="s">
        <v>17998</v>
      </c>
      <c r="C825" s="26" t="s">
        <v>10106</v>
      </c>
      <c r="D825" s="26" t="s">
        <v>737</v>
      </c>
      <c r="E825" s="61" t="s">
        <v>17268</v>
      </c>
      <c r="F825" s="62" t="s">
        <v>19926</v>
      </c>
      <c r="G825">
        <f>VLOOKUP(N825,Estrv!B:AS,39,FALSE)</f>
        <v>0.25</v>
      </c>
      <c r="H825">
        <f>VLOOKUP(N825,Estrv!B:AS,40,FALSE)</f>
        <v>0.5</v>
      </c>
      <c r="I825">
        <f>VLOOKUP(N825,Estrv!B:AS,41,FALSE)</f>
        <v>0.75</v>
      </c>
      <c r="J825">
        <f>VLOOKUP(N825,Estrv!B:AS,42,FALSE)</f>
        <v>1</v>
      </c>
      <c r="K825" s="66">
        <v>0.3</v>
      </c>
      <c r="N825" t="str">
        <f t="shared" si="12"/>
        <v>02CD14R002</v>
      </c>
    </row>
    <row r="826" spans="1:14">
      <c r="A826" s="26" t="s">
        <v>3291</v>
      </c>
      <c r="B826" s="26" t="s">
        <v>17999</v>
      </c>
      <c r="C826" s="26" t="s">
        <v>10780</v>
      </c>
      <c r="D826" s="26" t="s">
        <v>737</v>
      </c>
      <c r="E826" s="61" t="s">
        <v>17268</v>
      </c>
      <c r="F826" s="62" t="s">
        <v>19927</v>
      </c>
      <c r="G826">
        <f>VLOOKUP(N826,Estrv!B:AS,39,FALSE)</f>
        <v>0.25</v>
      </c>
      <c r="H826">
        <f>VLOOKUP(N826,Estrv!B:AS,40,FALSE)</f>
        <v>0.5</v>
      </c>
      <c r="I826">
        <f>VLOOKUP(N826,Estrv!B:AS,41,FALSE)</f>
        <v>0.75</v>
      </c>
      <c r="J826">
        <f>VLOOKUP(N826,Estrv!B:AS,42,FALSE)</f>
        <v>1</v>
      </c>
      <c r="K826" s="66">
        <v>0.3</v>
      </c>
      <c r="N826" t="str">
        <f t="shared" si="12"/>
        <v>02CD14R002</v>
      </c>
    </row>
    <row r="827" spans="1:14">
      <c r="A827" s="26" t="s">
        <v>3291</v>
      </c>
      <c r="B827" s="26" t="s">
        <v>18000</v>
      </c>
      <c r="C827" s="26" t="s">
        <v>11454</v>
      </c>
      <c r="D827" s="26" t="s">
        <v>737</v>
      </c>
      <c r="E827" s="61" t="s">
        <v>17268</v>
      </c>
      <c r="F827" s="62" t="s">
        <v>19928</v>
      </c>
      <c r="G827">
        <f>VLOOKUP(N827,Estrv!B:AS,39,FALSE)</f>
        <v>0.25</v>
      </c>
      <c r="H827">
        <f>VLOOKUP(N827,Estrv!B:AS,40,FALSE)</f>
        <v>0.5</v>
      </c>
      <c r="I827">
        <f>VLOOKUP(N827,Estrv!B:AS,41,FALSE)</f>
        <v>0.75</v>
      </c>
      <c r="J827">
        <f>VLOOKUP(N827,Estrv!B:AS,42,FALSE)</f>
        <v>1</v>
      </c>
      <c r="K827" s="66">
        <v>0.4</v>
      </c>
      <c r="N827" t="str">
        <f t="shared" si="12"/>
        <v>02CD14R002</v>
      </c>
    </row>
    <row r="828" spans="1:14">
      <c r="A828" s="26" t="s">
        <v>3291</v>
      </c>
      <c r="B828" s="26" t="s">
        <v>18001</v>
      </c>
      <c r="C828" s="26" t="s">
        <v>10107</v>
      </c>
      <c r="D828" s="26" t="s">
        <v>753</v>
      </c>
      <c r="E828" s="61" t="s">
        <v>17270</v>
      </c>
      <c r="F828" s="62" t="s">
        <v>19929</v>
      </c>
      <c r="G828">
        <f>VLOOKUP(N828,Estrv!B:AS,39,FALSE)</f>
        <v>0</v>
      </c>
      <c r="H828">
        <f>VLOOKUP(N828,Estrv!B:AS,40,FALSE)</f>
        <v>0.4</v>
      </c>
      <c r="I828">
        <f>VLOOKUP(N828,Estrv!B:AS,41,FALSE)</f>
        <v>0.75</v>
      </c>
      <c r="J828">
        <f>VLOOKUP(N828,Estrv!B:AS,42,FALSE)</f>
        <v>1</v>
      </c>
      <c r="K828" s="66">
        <v>0.35</v>
      </c>
      <c r="N828" t="str">
        <f t="shared" si="12"/>
        <v>02CD14S229</v>
      </c>
    </row>
    <row r="829" spans="1:14">
      <c r="A829" s="26" t="s">
        <v>3291</v>
      </c>
      <c r="B829" s="26" t="s">
        <v>18002</v>
      </c>
      <c r="C829" s="26" t="s">
        <v>10781</v>
      </c>
      <c r="D829" s="26" t="s">
        <v>753</v>
      </c>
      <c r="E829" s="61" t="s">
        <v>17270</v>
      </c>
      <c r="F829" s="62" t="s">
        <v>19930</v>
      </c>
      <c r="G829">
        <f>VLOOKUP(N829,Estrv!B:AS,39,FALSE)</f>
        <v>0</v>
      </c>
      <c r="H829">
        <f>VLOOKUP(N829,Estrv!B:AS,40,FALSE)</f>
        <v>0.4</v>
      </c>
      <c r="I829">
        <f>VLOOKUP(N829,Estrv!B:AS,41,FALSE)</f>
        <v>0.75</v>
      </c>
      <c r="J829">
        <f>VLOOKUP(N829,Estrv!B:AS,42,FALSE)</f>
        <v>1</v>
      </c>
      <c r="K829" s="66">
        <v>0.35</v>
      </c>
      <c r="N829" t="str">
        <f t="shared" si="12"/>
        <v>02CD14S229</v>
      </c>
    </row>
    <row r="830" spans="1:14">
      <c r="A830" s="26" t="s">
        <v>3291</v>
      </c>
      <c r="B830" s="26" t="s">
        <v>18003</v>
      </c>
      <c r="C830" s="26" t="s">
        <v>11455</v>
      </c>
      <c r="D830" s="26" t="s">
        <v>753</v>
      </c>
      <c r="E830" s="61" t="s">
        <v>17270</v>
      </c>
      <c r="F830" s="65" t="s">
        <v>19931</v>
      </c>
      <c r="G830">
        <f>VLOOKUP(N830,Estrv!B:AS,39,FALSE)</f>
        <v>0</v>
      </c>
      <c r="H830">
        <f>VLOOKUP(N830,Estrv!B:AS,40,FALSE)</f>
        <v>0.4</v>
      </c>
      <c r="I830">
        <f>VLOOKUP(N830,Estrv!B:AS,41,FALSE)</f>
        <v>0.75</v>
      </c>
      <c r="J830">
        <f>VLOOKUP(N830,Estrv!B:AS,42,FALSE)</f>
        <v>1</v>
      </c>
      <c r="K830" s="66">
        <v>0.3</v>
      </c>
      <c r="N830" t="str">
        <f t="shared" si="12"/>
        <v>02CD14S229</v>
      </c>
    </row>
    <row r="831" spans="1:14">
      <c r="A831" s="26" t="s">
        <v>3291</v>
      </c>
      <c r="B831" s="26" t="s">
        <v>18004</v>
      </c>
      <c r="C831" s="26" t="s">
        <v>10108</v>
      </c>
      <c r="D831" s="26" t="s">
        <v>2646</v>
      </c>
      <c r="E831" s="61" t="s">
        <v>17716</v>
      </c>
      <c r="F831" s="62" t="s">
        <v>19932</v>
      </c>
      <c r="G831">
        <f>VLOOKUP(N831,Estrv!B:AS,39,FALSE)</f>
        <v>0</v>
      </c>
      <c r="H831">
        <f>VLOOKUP(N831,Estrv!B:AS,40,FALSE)</f>
        <v>0.25</v>
      </c>
      <c r="I831">
        <f>VLOOKUP(N831,Estrv!B:AS,41,FALSE)</f>
        <v>0.5</v>
      </c>
      <c r="J831">
        <f>VLOOKUP(N831,Estrv!B:AS,42,FALSE)</f>
        <v>1</v>
      </c>
      <c r="K831" s="66">
        <v>0.35</v>
      </c>
      <c r="N831" t="str">
        <f t="shared" si="12"/>
        <v>02CD14S231</v>
      </c>
    </row>
    <row r="832" spans="1:14">
      <c r="A832" s="26" t="s">
        <v>3291</v>
      </c>
      <c r="B832" s="26" t="s">
        <v>18005</v>
      </c>
      <c r="C832" s="26" t="s">
        <v>10782</v>
      </c>
      <c r="D832" s="26" t="s">
        <v>2646</v>
      </c>
      <c r="E832" s="61" t="s">
        <v>17716</v>
      </c>
      <c r="F832" s="62" t="s">
        <v>19933</v>
      </c>
      <c r="G832">
        <f>VLOOKUP(N832,Estrv!B:AS,39,FALSE)</f>
        <v>0</v>
      </c>
      <c r="H832">
        <f>VLOOKUP(N832,Estrv!B:AS,40,FALSE)</f>
        <v>0.25</v>
      </c>
      <c r="I832">
        <f>VLOOKUP(N832,Estrv!B:AS,41,FALSE)</f>
        <v>0.5</v>
      </c>
      <c r="J832">
        <f>VLOOKUP(N832,Estrv!B:AS,42,FALSE)</f>
        <v>1</v>
      </c>
      <c r="K832" s="66">
        <v>0.25</v>
      </c>
      <c r="N832" t="str">
        <f t="shared" si="12"/>
        <v>02CD14S231</v>
      </c>
    </row>
    <row r="833" spans="1:14">
      <c r="A833" s="26" t="s">
        <v>3291</v>
      </c>
      <c r="B833" s="26" t="s">
        <v>18006</v>
      </c>
      <c r="C833" s="26" t="s">
        <v>11456</v>
      </c>
      <c r="D833" s="26" t="s">
        <v>2646</v>
      </c>
      <c r="E833" s="61" t="s">
        <v>17716</v>
      </c>
      <c r="F833" s="62" t="s">
        <v>19934</v>
      </c>
      <c r="G833">
        <f>VLOOKUP(N833,Estrv!B:AS,39,FALSE)</f>
        <v>0</v>
      </c>
      <c r="H833">
        <f>VLOOKUP(N833,Estrv!B:AS,40,FALSE)</f>
        <v>0.25</v>
      </c>
      <c r="I833">
        <f>VLOOKUP(N833,Estrv!B:AS,41,FALSE)</f>
        <v>0.5</v>
      </c>
      <c r="J833">
        <f>VLOOKUP(N833,Estrv!B:AS,42,FALSE)</f>
        <v>1</v>
      </c>
      <c r="K833" s="66">
        <v>0.25</v>
      </c>
      <c r="N833" t="str">
        <f t="shared" si="12"/>
        <v>02CD14S231</v>
      </c>
    </row>
    <row r="834" spans="1:14">
      <c r="A834" s="26" t="s">
        <v>3291</v>
      </c>
      <c r="B834" s="26" t="s">
        <v>18007</v>
      </c>
      <c r="C834" s="26" t="s">
        <v>12130</v>
      </c>
      <c r="D834" s="26" t="s">
        <v>2646</v>
      </c>
      <c r="E834" s="61" t="s">
        <v>17716</v>
      </c>
      <c r="F834" s="62" t="s">
        <v>19935</v>
      </c>
      <c r="G834">
        <f>VLOOKUP(N834,Estrv!B:AS,39,FALSE)</f>
        <v>0</v>
      </c>
      <c r="H834">
        <f>VLOOKUP(N834,Estrv!B:AS,40,FALSE)</f>
        <v>0.25</v>
      </c>
      <c r="I834">
        <f>VLOOKUP(N834,Estrv!B:AS,41,FALSE)</f>
        <v>0.5</v>
      </c>
      <c r="J834">
        <f>VLOOKUP(N834,Estrv!B:AS,42,FALSE)</f>
        <v>1</v>
      </c>
      <c r="K834" s="66">
        <v>0.15</v>
      </c>
      <c r="N834" t="str">
        <f t="shared" si="12"/>
        <v>02CD14S231</v>
      </c>
    </row>
    <row r="835" spans="1:14">
      <c r="A835" s="26" t="s">
        <v>3291</v>
      </c>
      <c r="B835" s="26" t="s">
        <v>18008</v>
      </c>
      <c r="C835" s="26" t="s">
        <v>10109</v>
      </c>
      <c r="D835" s="26" t="s">
        <v>2673</v>
      </c>
      <c r="E835" s="61" t="s">
        <v>17721</v>
      </c>
      <c r="F835" s="62" t="s">
        <v>19936</v>
      </c>
      <c r="G835">
        <f>VLOOKUP(N835,Estrv!B:AS,39,FALSE)</f>
        <v>0</v>
      </c>
      <c r="H835">
        <f>VLOOKUP(N835,Estrv!B:AS,40,FALSE)</f>
        <v>0.4</v>
      </c>
      <c r="I835">
        <f>VLOOKUP(N835,Estrv!B:AS,41,FALSE)</f>
        <v>0.75</v>
      </c>
      <c r="J835">
        <f>VLOOKUP(N835,Estrv!B:AS,42,FALSE)</f>
        <v>1</v>
      </c>
      <c r="K835" s="66">
        <v>1</v>
      </c>
      <c r="N835" t="str">
        <f t="shared" ref="N835:N898" si="13">A835&amp;D835</f>
        <v>02CD14S233</v>
      </c>
    </row>
    <row r="836" spans="1:14">
      <c r="A836" s="26" t="s">
        <v>3291</v>
      </c>
      <c r="B836" s="26" t="s">
        <v>18009</v>
      </c>
      <c r="C836" s="26" t="s">
        <v>10110</v>
      </c>
      <c r="D836" s="26" t="s">
        <v>1233</v>
      </c>
      <c r="E836" s="61" t="s">
        <v>17365</v>
      </c>
      <c r="F836" s="62" t="s">
        <v>19937</v>
      </c>
      <c r="G836">
        <f>VLOOKUP(N836,Estrv!B:AS,39,FALSE)</f>
        <v>0</v>
      </c>
      <c r="H836">
        <f>VLOOKUP(N836,Estrv!B:AS,40,FALSE)</f>
        <v>0.4</v>
      </c>
      <c r="I836">
        <f>VLOOKUP(N836,Estrv!B:AS,41,FALSE)</f>
        <v>0.75</v>
      </c>
      <c r="J836">
        <f>VLOOKUP(N836,Estrv!B:AS,42,FALSE)</f>
        <v>1</v>
      </c>
      <c r="K836" s="66">
        <v>0.14000000000000001</v>
      </c>
      <c r="N836" t="str">
        <f t="shared" si="13"/>
        <v>02CD14S234</v>
      </c>
    </row>
    <row r="837" spans="1:14">
      <c r="A837" s="26" t="s">
        <v>3291</v>
      </c>
      <c r="B837" s="26" t="s">
        <v>18010</v>
      </c>
      <c r="C837" s="26" t="s">
        <v>10784</v>
      </c>
      <c r="D837" s="26" t="s">
        <v>1233</v>
      </c>
      <c r="E837" s="61" t="s">
        <v>17365</v>
      </c>
      <c r="F837" s="62" t="s">
        <v>19938</v>
      </c>
      <c r="G837">
        <f>VLOOKUP(N837,Estrv!B:AS,39,FALSE)</f>
        <v>0</v>
      </c>
      <c r="H837">
        <f>VLOOKUP(N837,Estrv!B:AS,40,FALSE)</f>
        <v>0.4</v>
      </c>
      <c r="I837">
        <f>VLOOKUP(N837,Estrv!B:AS,41,FALSE)</f>
        <v>0.75</v>
      </c>
      <c r="J837">
        <f>VLOOKUP(N837,Estrv!B:AS,42,FALSE)</f>
        <v>1</v>
      </c>
      <c r="K837" s="66">
        <v>0.14000000000000001</v>
      </c>
      <c r="N837" t="str">
        <f t="shared" si="13"/>
        <v>02CD14S234</v>
      </c>
    </row>
    <row r="838" spans="1:14">
      <c r="A838" s="26" t="s">
        <v>3291</v>
      </c>
      <c r="B838" s="26" t="s">
        <v>18011</v>
      </c>
      <c r="C838" s="26" t="s">
        <v>11458</v>
      </c>
      <c r="D838" s="26" t="s">
        <v>1233</v>
      </c>
      <c r="E838" s="61" t="s">
        <v>17365</v>
      </c>
      <c r="F838" s="62" t="s">
        <v>19939</v>
      </c>
      <c r="G838">
        <f>VLOOKUP(N838,Estrv!B:AS,39,FALSE)</f>
        <v>0</v>
      </c>
      <c r="H838">
        <f>VLOOKUP(N838,Estrv!B:AS,40,FALSE)</f>
        <v>0.4</v>
      </c>
      <c r="I838">
        <f>VLOOKUP(N838,Estrv!B:AS,41,FALSE)</f>
        <v>0.75</v>
      </c>
      <c r="J838">
        <f>VLOOKUP(N838,Estrv!B:AS,42,FALSE)</f>
        <v>1</v>
      </c>
      <c r="K838" s="66">
        <v>0.14000000000000001</v>
      </c>
      <c r="N838" t="str">
        <f t="shared" si="13"/>
        <v>02CD14S234</v>
      </c>
    </row>
    <row r="839" spans="1:14">
      <c r="A839" s="26" t="s">
        <v>3291</v>
      </c>
      <c r="B839" s="26" t="s">
        <v>18012</v>
      </c>
      <c r="C839" s="26" t="s">
        <v>12132</v>
      </c>
      <c r="D839" s="26" t="s">
        <v>1233</v>
      </c>
      <c r="E839" s="61" t="s">
        <v>17365</v>
      </c>
      <c r="F839" s="62" t="s">
        <v>19940</v>
      </c>
      <c r="G839">
        <f>VLOOKUP(N839,Estrv!B:AS,39,FALSE)</f>
        <v>0</v>
      </c>
      <c r="H839">
        <f>VLOOKUP(N839,Estrv!B:AS,40,FALSE)</f>
        <v>0.4</v>
      </c>
      <c r="I839">
        <f>VLOOKUP(N839,Estrv!B:AS,41,FALSE)</f>
        <v>0.75</v>
      </c>
      <c r="J839">
        <f>VLOOKUP(N839,Estrv!B:AS,42,FALSE)</f>
        <v>1</v>
      </c>
      <c r="K839" s="66">
        <v>0.14000000000000001</v>
      </c>
      <c r="N839" t="str">
        <f t="shared" si="13"/>
        <v>02CD14S234</v>
      </c>
    </row>
    <row r="840" spans="1:14">
      <c r="A840" s="26" t="s">
        <v>3291</v>
      </c>
      <c r="B840" s="26" t="s">
        <v>18013</v>
      </c>
      <c r="C840" s="26" t="s">
        <v>12806</v>
      </c>
      <c r="D840" s="26" t="s">
        <v>1233</v>
      </c>
      <c r="E840" s="61" t="s">
        <v>17365</v>
      </c>
      <c r="F840" s="62" t="s">
        <v>19941</v>
      </c>
      <c r="G840">
        <f>VLOOKUP(N840,Estrv!B:AS,39,FALSE)</f>
        <v>0</v>
      </c>
      <c r="H840">
        <f>VLOOKUP(N840,Estrv!B:AS,40,FALSE)</f>
        <v>0.4</v>
      </c>
      <c r="I840">
        <f>VLOOKUP(N840,Estrv!B:AS,41,FALSE)</f>
        <v>0.75</v>
      </c>
      <c r="J840">
        <f>VLOOKUP(N840,Estrv!B:AS,42,FALSE)</f>
        <v>1</v>
      </c>
      <c r="K840" s="66">
        <v>0.14000000000000001</v>
      </c>
      <c r="N840" t="str">
        <f t="shared" si="13"/>
        <v>02CD14S234</v>
      </c>
    </row>
    <row r="841" spans="1:14">
      <c r="A841" s="26" t="s">
        <v>3291</v>
      </c>
      <c r="B841" s="26" t="s">
        <v>18014</v>
      </c>
      <c r="C841" s="26" t="s">
        <v>13480</v>
      </c>
      <c r="D841" s="26" t="s">
        <v>1233</v>
      </c>
      <c r="E841" s="61" t="s">
        <v>17365</v>
      </c>
      <c r="F841" s="62" t="s">
        <v>19942</v>
      </c>
      <c r="G841">
        <f>VLOOKUP(N841,Estrv!B:AS,39,FALSE)</f>
        <v>0</v>
      </c>
      <c r="H841">
        <f>VLOOKUP(N841,Estrv!B:AS,40,FALSE)</f>
        <v>0.4</v>
      </c>
      <c r="I841">
        <f>VLOOKUP(N841,Estrv!B:AS,41,FALSE)</f>
        <v>0.75</v>
      </c>
      <c r="J841">
        <f>VLOOKUP(N841,Estrv!B:AS,42,FALSE)</f>
        <v>1</v>
      </c>
      <c r="K841" s="66">
        <v>0.14000000000000001</v>
      </c>
      <c r="N841" t="str">
        <f t="shared" si="13"/>
        <v>02CD14S234</v>
      </c>
    </row>
    <row r="842" spans="1:14">
      <c r="A842" s="26" t="s">
        <v>3291</v>
      </c>
      <c r="B842" s="26" t="s">
        <v>18015</v>
      </c>
      <c r="C842" s="26" t="s">
        <v>14154</v>
      </c>
      <c r="D842" s="26" t="s">
        <v>1233</v>
      </c>
      <c r="E842" s="61" t="s">
        <v>17365</v>
      </c>
      <c r="F842" s="62" t="s">
        <v>19943</v>
      </c>
      <c r="G842">
        <f>VLOOKUP(N842,Estrv!B:AS,39,FALSE)</f>
        <v>0</v>
      </c>
      <c r="H842">
        <f>VLOOKUP(N842,Estrv!B:AS,40,FALSE)</f>
        <v>0.4</v>
      </c>
      <c r="I842">
        <f>VLOOKUP(N842,Estrv!B:AS,41,FALSE)</f>
        <v>0.75</v>
      </c>
      <c r="J842">
        <f>VLOOKUP(N842,Estrv!B:AS,42,FALSE)</f>
        <v>1</v>
      </c>
      <c r="K842" s="66">
        <v>0.14000000000000001</v>
      </c>
      <c r="N842" t="str">
        <f t="shared" si="13"/>
        <v>02CD14S234</v>
      </c>
    </row>
    <row r="843" spans="1:14">
      <c r="A843" s="26" t="s">
        <v>3291</v>
      </c>
      <c r="B843" s="26" t="s">
        <v>18016</v>
      </c>
      <c r="C843" s="26" t="s">
        <v>14828</v>
      </c>
      <c r="D843" s="26" t="s">
        <v>1233</v>
      </c>
      <c r="E843" s="61" t="s">
        <v>17365</v>
      </c>
      <c r="F843" s="62" t="s">
        <v>19944</v>
      </c>
      <c r="G843">
        <f>VLOOKUP(N843,Estrv!B:AS,39,FALSE)</f>
        <v>0</v>
      </c>
      <c r="H843">
        <f>VLOOKUP(N843,Estrv!B:AS,40,FALSE)</f>
        <v>0.4</v>
      </c>
      <c r="I843">
        <f>VLOOKUP(N843,Estrv!B:AS,41,FALSE)</f>
        <v>0.75</v>
      </c>
      <c r="J843">
        <f>VLOOKUP(N843,Estrv!B:AS,42,FALSE)</f>
        <v>1</v>
      </c>
      <c r="K843" s="66">
        <v>0.16</v>
      </c>
      <c r="N843" t="str">
        <f t="shared" si="13"/>
        <v>02CD14S234</v>
      </c>
    </row>
    <row r="844" spans="1:14">
      <c r="A844" s="26" t="s">
        <v>3291</v>
      </c>
      <c r="B844" s="26" t="s">
        <v>18017</v>
      </c>
      <c r="C844" s="26" t="s">
        <v>10111</v>
      </c>
      <c r="D844" s="26" t="s">
        <v>1188</v>
      </c>
      <c r="E844" s="61" t="s">
        <v>17367</v>
      </c>
      <c r="F844" s="62" t="s">
        <v>19945</v>
      </c>
      <c r="G844">
        <f>VLOOKUP(N844,Estrv!B:AS,39,FALSE)</f>
        <v>0</v>
      </c>
      <c r="H844">
        <f>VLOOKUP(N844,Estrv!B:AS,40,FALSE)</f>
        <v>0.4</v>
      </c>
      <c r="I844">
        <f>VLOOKUP(N844,Estrv!B:AS,41,FALSE)</f>
        <v>0.75</v>
      </c>
      <c r="J844">
        <f>VLOOKUP(N844,Estrv!B:AS,42,FALSE)</f>
        <v>1</v>
      </c>
      <c r="K844" s="66">
        <v>0.4</v>
      </c>
      <c r="N844" t="str">
        <f t="shared" si="13"/>
        <v>02CD14S235</v>
      </c>
    </row>
    <row r="845" spans="1:14">
      <c r="A845" s="26" t="s">
        <v>3291</v>
      </c>
      <c r="B845" s="26" t="s">
        <v>18018</v>
      </c>
      <c r="C845" s="26" t="s">
        <v>10785</v>
      </c>
      <c r="D845" s="26" t="s">
        <v>1188</v>
      </c>
      <c r="E845" s="61" t="s">
        <v>17367</v>
      </c>
      <c r="F845" s="62" t="s">
        <v>19946</v>
      </c>
      <c r="G845">
        <f>VLOOKUP(N845,Estrv!B:AS,39,FALSE)</f>
        <v>0</v>
      </c>
      <c r="H845">
        <f>VLOOKUP(N845,Estrv!B:AS,40,FALSE)</f>
        <v>0.4</v>
      </c>
      <c r="I845">
        <f>VLOOKUP(N845,Estrv!B:AS,41,FALSE)</f>
        <v>0.75</v>
      </c>
      <c r="J845">
        <f>VLOOKUP(N845,Estrv!B:AS,42,FALSE)</f>
        <v>1</v>
      </c>
      <c r="K845" s="66">
        <v>0.4</v>
      </c>
      <c r="N845" t="str">
        <f t="shared" si="13"/>
        <v>02CD14S235</v>
      </c>
    </row>
    <row r="846" spans="1:14">
      <c r="A846" s="26" t="s">
        <v>3291</v>
      </c>
      <c r="B846" s="26" t="s">
        <v>18019</v>
      </c>
      <c r="C846" s="26" t="s">
        <v>11459</v>
      </c>
      <c r="D846" s="26" t="s">
        <v>1188</v>
      </c>
      <c r="E846" s="61" t="s">
        <v>17367</v>
      </c>
      <c r="F846" s="62" t="s">
        <v>19947</v>
      </c>
      <c r="G846">
        <f>VLOOKUP(N846,Estrv!B:AS,39,FALSE)</f>
        <v>0</v>
      </c>
      <c r="H846">
        <f>VLOOKUP(N846,Estrv!B:AS,40,FALSE)</f>
        <v>0.4</v>
      </c>
      <c r="I846">
        <f>VLOOKUP(N846,Estrv!B:AS,41,FALSE)</f>
        <v>0.75</v>
      </c>
      <c r="J846">
        <f>VLOOKUP(N846,Estrv!B:AS,42,FALSE)</f>
        <v>1</v>
      </c>
      <c r="K846" s="66">
        <v>0.2</v>
      </c>
      <c r="N846" t="str">
        <f t="shared" si="13"/>
        <v>02CD14S235</v>
      </c>
    </row>
    <row r="847" spans="1:14">
      <c r="A847" s="26" t="s">
        <v>3291</v>
      </c>
      <c r="B847" s="26" t="s">
        <v>18020</v>
      </c>
      <c r="C847" s="26" t="s">
        <v>10112</v>
      </c>
      <c r="D847" s="26" t="s">
        <v>789</v>
      </c>
      <c r="E847" s="61" t="s">
        <v>17278</v>
      </c>
      <c r="F847" s="62" t="s">
        <v>19948</v>
      </c>
      <c r="G847">
        <f>VLOOKUP(N847,Estrv!B:AS,39,FALSE)</f>
        <v>0</v>
      </c>
      <c r="H847">
        <f>VLOOKUP(N847,Estrv!B:AS,40,FALSE)</f>
        <v>0.4</v>
      </c>
      <c r="I847">
        <f>VLOOKUP(N847,Estrv!B:AS,41,FALSE)</f>
        <v>0.75</v>
      </c>
      <c r="J847">
        <f>VLOOKUP(N847,Estrv!B:AS,42,FALSE)</f>
        <v>1</v>
      </c>
      <c r="K847" s="66">
        <v>0.15</v>
      </c>
      <c r="N847" t="str">
        <f t="shared" si="13"/>
        <v>02CD14U048</v>
      </c>
    </row>
    <row r="848" spans="1:14">
      <c r="A848" s="26" t="s">
        <v>3291</v>
      </c>
      <c r="B848" s="26" t="s">
        <v>18021</v>
      </c>
      <c r="C848" s="26" t="s">
        <v>10786</v>
      </c>
      <c r="D848" s="26" t="s">
        <v>789</v>
      </c>
      <c r="E848" s="61" t="s">
        <v>17278</v>
      </c>
      <c r="F848" s="62" t="s">
        <v>19949</v>
      </c>
      <c r="G848">
        <f>VLOOKUP(N848,Estrv!B:AS,39,FALSE)</f>
        <v>0</v>
      </c>
      <c r="H848">
        <f>VLOOKUP(N848,Estrv!B:AS,40,FALSE)</f>
        <v>0.4</v>
      </c>
      <c r="I848">
        <f>VLOOKUP(N848,Estrv!B:AS,41,FALSE)</f>
        <v>0.75</v>
      </c>
      <c r="J848">
        <f>VLOOKUP(N848,Estrv!B:AS,42,FALSE)</f>
        <v>1</v>
      </c>
      <c r="K848" s="66">
        <v>0.15</v>
      </c>
      <c r="N848" t="str">
        <f t="shared" si="13"/>
        <v>02CD14U048</v>
      </c>
    </row>
    <row r="849" spans="1:14">
      <c r="A849" s="26" t="s">
        <v>3291</v>
      </c>
      <c r="B849" s="26" t="s">
        <v>18022</v>
      </c>
      <c r="C849" s="26" t="s">
        <v>11460</v>
      </c>
      <c r="D849" s="26" t="s">
        <v>789</v>
      </c>
      <c r="E849" s="61" t="s">
        <v>17278</v>
      </c>
      <c r="F849" s="62" t="s">
        <v>19950</v>
      </c>
      <c r="G849">
        <f>VLOOKUP(N849,Estrv!B:AS,39,FALSE)</f>
        <v>0</v>
      </c>
      <c r="H849">
        <f>VLOOKUP(N849,Estrv!B:AS,40,FALSE)</f>
        <v>0.4</v>
      </c>
      <c r="I849">
        <f>VLOOKUP(N849,Estrv!B:AS,41,FALSE)</f>
        <v>0.75</v>
      </c>
      <c r="J849">
        <f>VLOOKUP(N849,Estrv!B:AS,42,FALSE)</f>
        <v>1</v>
      </c>
      <c r="K849" s="66">
        <v>0.15</v>
      </c>
      <c r="N849" t="str">
        <f t="shared" si="13"/>
        <v>02CD14U048</v>
      </c>
    </row>
    <row r="850" spans="1:14">
      <c r="A850" s="26" t="s">
        <v>3291</v>
      </c>
      <c r="B850" s="26" t="s">
        <v>18023</v>
      </c>
      <c r="C850" s="26" t="s">
        <v>12134</v>
      </c>
      <c r="D850" s="26" t="s">
        <v>789</v>
      </c>
      <c r="E850" s="61" t="s">
        <v>17278</v>
      </c>
      <c r="F850" s="62" t="s">
        <v>3600</v>
      </c>
      <c r="G850">
        <f>VLOOKUP(N850,Estrv!B:AS,39,FALSE)</f>
        <v>0</v>
      </c>
      <c r="H850">
        <f>VLOOKUP(N850,Estrv!B:AS,40,FALSE)</f>
        <v>0.4</v>
      </c>
      <c r="I850">
        <f>VLOOKUP(N850,Estrv!B:AS,41,FALSE)</f>
        <v>0.75</v>
      </c>
      <c r="J850">
        <f>VLOOKUP(N850,Estrv!B:AS,42,FALSE)</f>
        <v>1</v>
      </c>
      <c r="K850" s="66">
        <v>0.15</v>
      </c>
      <c r="N850" t="str">
        <f t="shared" si="13"/>
        <v>02CD14U048</v>
      </c>
    </row>
    <row r="851" spans="1:14">
      <c r="A851" s="26" t="s">
        <v>3291</v>
      </c>
      <c r="B851" s="26" t="s">
        <v>18024</v>
      </c>
      <c r="C851" s="26" t="s">
        <v>12808</v>
      </c>
      <c r="D851" s="26" t="s">
        <v>789</v>
      </c>
      <c r="E851" s="61" t="s">
        <v>17278</v>
      </c>
      <c r="F851" s="62" t="s">
        <v>19951</v>
      </c>
      <c r="G851">
        <f>VLOOKUP(N851,Estrv!B:AS,39,FALSE)</f>
        <v>0</v>
      </c>
      <c r="H851">
        <f>VLOOKUP(N851,Estrv!B:AS,40,FALSE)</f>
        <v>0.4</v>
      </c>
      <c r="I851">
        <f>VLOOKUP(N851,Estrv!B:AS,41,FALSE)</f>
        <v>0.75</v>
      </c>
      <c r="J851">
        <f>VLOOKUP(N851,Estrv!B:AS,42,FALSE)</f>
        <v>1</v>
      </c>
      <c r="K851" s="66">
        <v>0.2</v>
      </c>
      <c r="N851" t="str">
        <f t="shared" si="13"/>
        <v>02CD14U048</v>
      </c>
    </row>
    <row r="852" spans="1:14">
      <c r="A852" s="26" t="s">
        <v>3291</v>
      </c>
      <c r="B852" s="26" t="s">
        <v>18025</v>
      </c>
      <c r="C852" s="26" t="s">
        <v>13482</v>
      </c>
      <c r="D852" s="26" t="s">
        <v>789</v>
      </c>
      <c r="E852" s="61" t="s">
        <v>17278</v>
      </c>
      <c r="F852" s="62" t="s">
        <v>19952</v>
      </c>
      <c r="G852">
        <f>VLOOKUP(N852,Estrv!B:AS,39,FALSE)</f>
        <v>0</v>
      </c>
      <c r="H852">
        <f>VLOOKUP(N852,Estrv!B:AS,40,FALSE)</f>
        <v>0.4</v>
      </c>
      <c r="I852">
        <f>VLOOKUP(N852,Estrv!B:AS,41,FALSE)</f>
        <v>0.75</v>
      </c>
      <c r="J852">
        <f>VLOOKUP(N852,Estrv!B:AS,42,FALSE)</f>
        <v>1</v>
      </c>
      <c r="K852" s="66">
        <v>0.2</v>
      </c>
      <c r="N852" t="str">
        <f t="shared" si="13"/>
        <v>02CD14U048</v>
      </c>
    </row>
    <row r="853" spans="1:14">
      <c r="A853" s="26" t="s">
        <v>3603</v>
      </c>
      <c r="B853" s="26" t="s">
        <v>18026</v>
      </c>
      <c r="C853" s="26" t="s">
        <v>10113</v>
      </c>
      <c r="D853" s="26" t="s">
        <v>465</v>
      </c>
      <c r="E853" s="61" t="s">
        <v>17201</v>
      </c>
      <c r="F853" s="62" t="s">
        <v>19953</v>
      </c>
      <c r="G853">
        <f>VLOOKUP(N853,Estrv!B:AS,39,FALSE)</f>
        <v>0.23599999999999999</v>
      </c>
      <c r="H853">
        <f>VLOOKUP(N853,Estrv!B:AS,40,FALSE)</f>
        <v>0.47199999999999998</v>
      </c>
      <c r="I853">
        <f>VLOOKUP(N853,Estrv!B:AS,41,FALSE)</f>
        <v>0.73399999999999999</v>
      </c>
      <c r="J853">
        <f>VLOOKUP(N853,Estrv!B:AS,42,FALSE)</f>
        <v>1</v>
      </c>
      <c r="K853" s="66">
        <v>0.25</v>
      </c>
      <c r="N853" t="str">
        <f t="shared" si="13"/>
        <v>02CD15E185</v>
      </c>
    </row>
    <row r="854" spans="1:14">
      <c r="A854" s="26" t="s">
        <v>3603</v>
      </c>
      <c r="B854" s="26" t="s">
        <v>18027</v>
      </c>
      <c r="C854" s="26" t="s">
        <v>10787</v>
      </c>
      <c r="D854" s="26" t="s">
        <v>465</v>
      </c>
      <c r="E854" s="61" t="s">
        <v>17201</v>
      </c>
      <c r="F854" s="62" t="s">
        <v>19954</v>
      </c>
      <c r="G854">
        <f>VLOOKUP(N854,Estrv!B:AS,39,FALSE)</f>
        <v>0.23599999999999999</v>
      </c>
      <c r="H854">
        <f>VLOOKUP(N854,Estrv!B:AS,40,FALSE)</f>
        <v>0.47199999999999998</v>
      </c>
      <c r="I854">
        <f>VLOOKUP(N854,Estrv!B:AS,41,FALSE)</f>
        <v>0.73399999999999999</v>
      </c>
      <c r="J854">
        <f>VLOOKUP(N854,Estrv!B:AS,42,FALSE)</f>
        <v>1</v>
      </c>
      <c r="K854" s="66">
        <v>0.25</v>
      </c>
      <c r="N854" t="str">
        <f t="shared" si="13"/>
        <v>02CD15E185</v>
      </c>
    </row>
    <row r="855" spans="1:14">
      <c r="A855" s="26" t="s">
        <v>3603</v>
      </c>
      <c r="B855" s="26" t="s">
        <v>18028</v>
      </c>
      <c r="C855" s="26" t="s">
        <v>11461</v>
      </c>
      <c r="D855" s="26" t="s">
        <v>465</v>
      </c>
      <c r="E855" s="61" t="s">
        <v>17201</v>
      </c>
      <c r="F855" s="62" t="s">
        <v>19955</v>
      </c>
      <c r="G855">
        <f>VLOOKUP(N855,Estrv!B:AS,39,FALSE)</f>
        <v>0.23599999999999999</v>
      </c>
      <c r="H855">
        <f>VLOOKUP(N855,Estrv!B:AS,40,FALSE)</f>
        <v>0.47199999999999998</v>
      </c>
      <c r="I855">
        <f>VLOOKUP(N855,Estrv!B:AS,41,FALSE)</f>
        <v>0.73399999999999999</v>
      </c>
      <c r="J855">
        <f>VLOOKUP(N855,Estrv!B:AS,42,FALSE)</f>
        <v>1</v>
      </c>
      <c r="K855" s="66">
        <v>0.25</v>
      </c>
      <c r="N855" t="str">
        <f t="shared" si="13"/>
        <v>02CD15E185</v>
      </c>
    </row>
    <row r="856" spans="1:14">
      <c r="A856" s="26" t="s">
        <v>3603</v>
      </c>
      <c r="B856" s="26" t="s">
        <v>18029</v>
      </c>
      <c r="C856" s="26" t="s">
        <v>12135</v>
      </c>
      <c r="D856" s="26" t="s">
        <v>465</v>
      </c>
      <c r="E856" s="61" t="s">
        <v>17201</v>
      </c>
      <c r="F856" s="62" t="s">
        <v>19956</v>
      </c>
      <c r="G856">
        <f>VLOOKUP(N856,Estrv!B:AS,39,FALSE)</f>
        <v>0.23599999999999999</v>
      </c>
      <c r="H856">
        <f>VLOOKUP(N856,Estrv!B:AS,40,FALSE)</f>
        <v>0.47199999999999998</v>
      </c>
      <c r="I856">
        <f>VLOOKUP(N856,Estrv!B:AS,41,FALSE)</f>
        <v>0.73399999999999999</v>
      </c>
      <c r="J856">
        <f>VLOOKUP(N856,Estrv!B:AS,42,FALSE)</f>
        <v>1</v>
      </c>
      <c r="K856" s="66">
        <v>0.25</v>
      </c>
      <c r="N856" t="str">
        <f t="shared" si="13"/>
        <v>02CD15E185</v>
      </c>
    </row>
    <row r="857" spans="1:14">
      <c r="A857" s="26" t="s">
        <v>3603</v>
      </c>
      <c r="B857" s="26" t="s">
        <v>18030</v>
      </c>
      <c r="C857" s="26" t="s">
        <v>10114</v>
      </c>
      <c r="D857" s="26" t="s">
        <v>494</v>
      </c>
      <c r="E857" s="61" t="s">
        <v>17210</v>
      </c>
      <c r="F857" s="62" t="s">
        <v>3631</v>
      </c>
      <c r="G857">
        <f>VLOOKUP(N857,Estrv!B:AS,39,FALSE)</f>
        <v>0.25</v>
      </c>
      <c r="H857">
        <f>VLOOKUP(N857,Estrv!B:AS,40,FALSE)</f>
        <v>0.52</v>
      </c>
      <c r="I857">
        <f>VLOOKUP(N857,Estrv!B:AS,41,FALSE)</f>
        <v>0.76</v>
      </c>
      <c r="J857">
        <f>VLOOKUP(N857,Estrv!B:AS,42,FALSE)</f>
        <v>1</v>
      </c>
      <c r="K857" s="66">
        <v>0.25</v>
      </c>
      <c r="N857" t="str">
        <f t="shared" si="13"/>
        <v>02CD15E186</v>
      </c>
    </row>
    <row r="858" spans="1:14">
      <c r="A858" s="26" t="s">
        <v>3603</v>
      </c>
      <c r="B858" s="26" t="s">
        <v>18031</v>
      </c>
      <c r="C858" s="26" t="s">
        <v>10788</v>
      </c>
      <c r="D858" s="26" t="s">
        <v>494</v>
      </c>
      <c r="E858" s="61" t="s">
        <v>17210</v>
      </c>
      <c r="F858" s="62" t="s">
        <v>19957</v>
      </c>
      <c r="G858">
        <f>VLOOKUP(N858,Estrv!B:AS,39,FALSE)</f>
        <v>0.25</v>
      </c>
      <c r="H858">
        <f>VLOOKUP(N858,Estrv!B:AS,40,FALSE)</f>
        <v>0.52</v>
      </c>
      <c r="I858">
        <f>VLOOKUP(N858,Estrv!B:AS,41,FALSE)</f>
        <v>0.76</v>
      </c>
      <c r="J858">
        <f>VLOOKUP(N858,Estrv!B:AS,42,FALSE)</f>
        <v>1</v>
      </c>
      <c r="K858" s="66">
        <v>0.25</v>
      </c>
      <c r="N858" t="str">
        <f t="shared" si="13"/>
        <v>02CD15E186</v>
      </c>
    </row>
    <row r="859" spans="1:14">
      <c r="A859" s="26" t="s">
        <v>3603</v>
      </c>
      <c r="B859" s="26" t="s">
        <v>18032</v>
      </c>
      <c r="C859" s="26" t="s">
        <v>11462</v>
      </c>
      <c r="D859" s="26" t="s">
        <v>494</v>
      </c>
      <c r="E859" s="61" t="s">
        <v>17210</v>
      </c>
      <c r="F859" s="62" t="s">
        <v>19958</v>
      </c>
      <c r="G859">
        <f>VLOOKUP(N859,Estrv!B:AS,39,FALSE)</f>
        <v>0.25</v>
      </c>
      <c r="H859">
        <f>VLOOKUP(N859,Estrv!B:AS,40,FALSE)</f>
        <v>0.52</v>
      </c>
      <c r="I859">
        <f>VLOOKUP(N859,Estrv!B:AS,41,FALSE)</f>
        <v>0.76</v>
      </c>
      <c r="J859">
        <f>VLOOKUP(N859,Estrv!B:AS,42,FALSE)</f>
        <v>1</v>
      </c>
      <c r="K859" s="66">
        <v>0.25</v>
      </c>
      <c r="N859" t="str">
        <f t="shared" si="13"/>
        <v>02CD15E186</v>
      </c>
    </row>
    <row r="860" spans="1:14">
      <c r="A860" s="26" t="s">
        <v>3603</v>
      </c>
      <c r="B860" s="26" t="s">
        <v>18033</v>
      </c>
      <c r="C860" s="26" t="s">
        <v>12136</v>
      </c>
      <c r="D860" s="26" t="s">
        <v>494</v>
      </c>
      <c r="E860" s="61" t="s">
        <v>17210</v>
      </c>
      <c r="F860" s="62" t="s">
        <v>19959</v>
      </c>
      <c r="G860">
        <f>VLOOKUP(N860,Estrv!B:AS,39,FALSE)</f>
        <v>0.25</v>
      </c>
      <c r="H860">
        <f>VLOOKUP(N860,Estrv!B:AS,40,FALSE)</f>
        <v>0.52</v>
      </c>
      <c r="I860">
        <f>VLOOKUP(N860,Estrv!B:AS,41,FALSE)</f>
        <v>0.76</v>
      </c>
      <c r="J860">
        <f>VLOOKUP(N860,Estrv!B:AS,42,FALSE)</f>
        <v>1</v>
      </c>
      <c r="K860" s="66">
        <v>0.25</v>
      </c>
      <c r="N860" t="str">
        <f t="shared" si="13"/>
        <v>02CD15E186</v>
      </c>
    </row>
    <row r="861" spans="1:14">
      <c r="A861" s="26" t="s">
        <v>3603</v>
      </c>
      <c r="B861" s="26" t="s">
        <v>18034</v>
      </c>
      <c r="C861" s="26" t="s">
        <v>10115</v>
      </c>
      <c r="D861" s="26" t="s">
        <v>515</v>
      </c>
      <c r="E861" s="61" t="s">
        <v>17217</v>
      </c>
      <c r="F861" s="62" t="s">
        <v>3643</v>
      </c>
      <c r="G861">
        <f>VLOOKUP(N861,Estrv!B:AS,39,FALSE)</f>
        <v>0.2</v>
      </c>
      <c r="H861">
        <f>VLOOKUP(N861,Estrv!B:AS,40,FALSE)</f>
        <v>0.6</v>
      </c>
      <c r="I861">
        <f>VLOOKUP(N861,Estrv!B:AS,41,FALSE)</f>
        <v>0.8</v>
      </c>
      <c r="J861">
        <f>VLOOKUP(N861,Estrv!B:AS,42,FALSE)</f>
        <v>1</v>
      </c>
      <c r="K861" s="66">
        <v>0.34</v>
      </c>
      <c r="N861" t="str">
        <f t="shared" si="13"/>
        <v>02CD15E187</v>
      </c>
    </row>
    <row r="862" spans="1:14">
      <c r="A862" s="26" t="s">
        <v>3603</v>
      </c>
      <c r="B862" s="26" t="s">
        <v>18035</v>
      </c>
      <c r="C862" s="26" t="s">
        <v>10789</v>
      </c>
      <c r="D862" s="26" t="s">
        <v>515</v>
      </c>
      <c r="E862" s="61" t="s">
        <v>17217</v>
      </c>
      <c r="F862" s="62" t="s">
        <v>19960</v>
      </c>
      <c r="G862">
        <f>VLOOKUP(N862,Estrv!B:AS,39,FALSE)</f>
        <v>0.2</v>
      </c>
      <c r="H862">
        <f>VLOOKUP(N862,Estrv!B:AS,40,FALSE)</f>
        <v>0.6</v>
      </c>
      <c r="I862">
        <f>VLOOKUP(N862,Estrv!B:AS,41,FALSE)</f>
        <v>0.8</v>
      </c>
      <c r="J862">
        <f>VLOOKUP(N862,Estrv!B:AS,42,FALSE)</f>
        <v>1</v>
      </c>
      <c r="K862" s="66">
        <v>0.33</v>
      </c>
      <c r="N862" t="str">
        <f t="shared" si="13"/>
        <v>02CD15E187</v>
      </c>
    </row>
    <row r="863" spans="1:14">
      <c r="A863" s="26" t="s">
        <v>3603</v>
      </c>
      <c r="B863" s="26" t="s">
        <v>18036</v>
      </c>
      <c r="C863" s="26" t="s">
        <v>11463</v>
      </c>
      <c r="D863" s="26" t="s">
        <v>515</v>
      </c>
      <c r="E863" s="61" t="s">
        <v>17217</v>
      </c>
      <c r="F863" s="62" t="s">
        <v>19961</v>
      </c>
      <c r="G863">
        <f>VLOOKUP(N863,Estrv!B:AS,39,FALSE)</f>
        <v>0.2</v>
      </c>
      <c r="H863">
        <f>VLOOKUP(N863,Estrv!B:AS,40,FALSE)</f>
        <v>0.6</v>
      </c>
      <c r="I863">
        <f>VLOOKUP(N863,Estrv!B:AS,41,FALSE)</f>
        <v>0.8</v>
      </c>
      <c r="J863">
        <f>VLOOKUP(N863,Estrv!B:AS,42,FALSE)</f>
        <v>1</v>
      </c>
      <c r="K863" s="66">
        <v>0.33</v>
      </c>
      <c r="N863" t="str">
        <f t="shared" si="13"/>
        <v>02CD15E187</v>
      </c>
    </row>
    <row r="864" spans="1:14">
      <c r="A864" s="26" t="s">
        <v>3603</v>
      </c>
      <c r="B864" s="26" t="s">
        <v>18037</v>
      </c>
      <c r="C864" s="26" t="s">
        <v>10116</v>
      </c>
      <c r="D864" s="26" t="s">
        <v>547</v>
      </c>
      <c r="E864" s="61" t="s">
        <v>17226</v>
      </c>
      <c r="F864" s="62" t="s">
        <v>3654</v>
      </c>
      <c r="G864">
        <f>VLOOKUP(N864,Estrv!B:AS,39,FALSE)</f>
        <v>0.25</v>
      </c>
      <c r="H864">
        <f>VLOOKUP(N864,Estrv!B:AS,40,FALSE)</f>
        <v>0.6</v>
      </c>
      <c r="I864">
        <f>VLOOKUP(N864,Estrv!B:AS,41,FALSE)</f>
        <v>0.85</v>
      </c>
      <c r="J864">
        <f>VLOOKUP(N864,Estrv!B:AS,42,FALSE)</f>
        <v>1</v>
      </c>
      <c r="K864" s="66">
        <v>0.25</v>
      </c>
      <c r="N864" t="str">
        <f t="shared" si="13"/>
        <v>02CD15E188</v>
      </c>
    </row>
    <row r="865" spans="1:14">
      <c r="A865" s="26" t="s">
        <v>3603</v>
      </c>
      <c r="B865" s="26" t="s">
        <v>18038</v>
      </c>
      <c r="C865" s="26" t="s">
        <v>10790</v>
      </c>
      <c r="D865" s="26" t="s">
        <v>547</v>
      </c>
      <c r="E865" s="61" t="s">
        <v>17226</v>
      </c>
      <c r="F865" s="62" t="s">
        <v>3657</v>
      </c>
      <c r="G865">
        <f>VLOOKUP(N865,Estrv!B:AS,39,FALSE)</f>
        <v>0.25</v>
      </c>
      <c r="H865">
        <f>VLOOKUP(N865,Estrv!B:AS,40,FALSE)</f>
        <v>0.6</v>
      </c>
      <c r="I865">
        <f>VLOOKUP(N865,Estrv!B:AS,41,FALSE)</f>
        <v>0.85</v>
      </c>
      <c r="J865">
        <f>VLOOKUP(N865,Estrv!B:AS,42,FALSE)</f>
        <v>1</v>
      </c>
      <c r="K865" s="66">
        <v>0.25</v>
      </c>
      <c r="N865" t="str">
        <f t="shared" si="13"/>
        <v>02CD15E188</v>
      </c>
    </row>
    <row r="866" spans="1:14">
      <c r="A866" s="26" t="s">
        <v>3603</v>
      </c>
      <c r="B866" s="26" t="s">
        <v>18039</v>
      </c>
      <c r="C866" s="26" t="s">
        <v>11464</v>
      </c>
      <c r="D866" s="26" t="s">
        <v>547</v>
      </c>
      <c r="E866" s="61" t="s">
        <v>17226</v>
      </c>
      <c r="F866" s="62" t="s">
        <v>3658</v>
      </c>
      <c r="G866">
        <f>VLOOKUP(N866,Estrv!B:AS,39,FALSE)</f>
        <v>0.25</v>
      </c>
      <c r="H866">
        <f>VLOOKUP(N866,Estrv!B:AS,40,FALSE)</f>
        <v>0.6</v>
      </c>
      <c r="I866">
        <f>VLOOKUP(N866,Estrv!B:AS,41,FALSE)</f>
        <v>0.85</v>
      </c>
      <c r="J866">
        <f>VLOOKUP(N866,Estrv!B:AS,42,FALSE)</f>
        <v>1</v>
      </c>
      <c r="K866" s="66">
        <v>0.25</v>
      </c>
      <c r="N866" t="str">
        <f t="shared" si="13"/>
        <v>02CD15E188</v>
      </c>
    </row>
    <row r="867" spans="1:14">
      <c r="A867" s="26" t="s">
        <v>3603</v>
      </c>
      <c r="B867" s="26" t="s">
        <v>18040</v>
      </c>
      <c r="C867" s="26" t="s">
        <v>12138</v>
      </c>
      <c r="D867" s="26" t="s">
        <v>547</v>
      </c>
      <c r="E867" s="61" t="s">
        <v>17226</v>
      </c>
      <c r="F867" s="62" t="s">
        <v>19962</v>
      </c>
      <c r="G867">
        <f>VLOOKUP(N867,Estrv!B:AS,39,FALSE)</f>
        <v>0.25</v>
      </c>
      <c r="H867">
        <f>VLOOKUP(N867,Estrv!B:AS,40,FALSE)</f>
        <v>0.6</v>
      </c>
      <c r="I867">
        <f>VLOOKUP(N867,Estrv!B:AS,41,FALSE)</f>
        <v>0.85</v>
      </c>
      <c r="J867">
        <f>VLOOKUP(N867,Estrv!B:AS,42,FALSE)</f>
        <v>1</v>
      </c>
      <c r="K867" s="66">
        <v>0.25</v>
      </c>
      <c r="N867" t="str">
        <f t="shared" si="13"/>
        <v>02CD15E188</v>
      </c>
    </row>
    <row r="868" spans="1:14">
      <c r="A868" s="26" t="s">
        <v>3603</v>
      </c>
      <c r="B868" s="26" t="s">
        <v>18041</v>
      </c>
      <c r="C868" s="26" t="s">
        <v>10117</v>
      </c>
      <c r="D868" s="26" t="s">
        <v>575</v>
      </c>
      <c r="E868" s="61" t="s">
        <v>17237</v>
      </c>
      <c r="F868" s="62" t="s">
        <v>19963</v>
      </c>
      <c r="G868">
        <f>VLOOKUP(N868,Estrv!B:AS,39,FALSE)</f>
        <v>0.33</v>
      </c>
      <c r="H868">
        <f>VLOOKUP(N868,Estrv!B:AS,40,FALSE)</f>
        <v>0.45</v>
      </c>
      <c r="I868">
        <f>VLOOKUP(N868,Estrv!B:AS,41,FALSE)</f>
        <v>0.82</v>
      </c>
      <c r="J868">
        <f>VLOOKUP(N868,Estrv!B:AS,42,FALSE)</f>
        <v>1</v>
      </c>
      <c r="K868" s="66">
        <v>0.5</v>
      </c>
      <c r="N868" t="str">
        <f t="shared" si="13"/>
        <v>02CD15E189</v>
      </c>
    </row>
    <row r="869" spans="1:14">
      <c r="A869" s="26" t="s">
        <v>3603</v>
      </c>
      <c r="B869" s="26" t="s">
        <v>18042</v>
      </c>
      <c r="C869" s="26" t="s">
        <v>10791</v>
      </c>
      <c r="D869" s="26" t="s">
        <v>575</v>
      </c>
      <c r="E869" s="61" t="s">
        <v>17237</v>
      </c>
      <c r="F869" s="62" t="s">
        <v>19964</v>
      </c>
      <c r="G869">
        <f>VLOOKUP(N869,Estrv!B:AS,39,FALSE)</f>
        <v>0.33</v>
      </c>
      <c r="H869">
        <f>VLOOKUP(N869,Estrv!B:AS,40,FALSE)</f>
        <v>0.45</v>
      </c>
      <c r="I869">
        <f>VLOOKUP(N869,Estrv!B:AS,41,FALSE)</f>
        <v>0.82</v>
      </c>
      <c r="J869">
        <f>VLOOKUP(N869,Estrv!B:AS,42,FALSE)</f>
        <v>1</v>
      </c>
      <c r="K869" s="66">
        <v>0.5</v>
      </c>
      <c r="N869" t="str">
        <f t="shared" si="13"/>
        <v>02CD15E189</v>
      </c>
    </row>
    <row r="870" spans="1:14">
      <c r="A870" s="26" t="s">
        <v>3603</v>
      </c>
      <c r="B870" s="26" t="s">
        <v>18043</v>
      </c>
      <c r="C870" s="26" t="s">
        <v>10118</v>
      </c>
      <c r="D870" s="26" t="s">
        <v>600</v>
      </c>
      <c r="E870" s="61" t="s">
        <v>17243</v>
      </c>
      <c r="F870" s="62" t="s">
        <v>19965</v>
      </c>
      <c r="G870">
        <f>VLOOKUP(N870,Estrv!B:AS,39,FALSE)</f>
        <v>0.2</v>
      </c>
      <c r="H870">
        <f>VLOOKUP(N870,Estrv!B:AS,40,FALSE)</f>
        <v>0.45</v>
      </c>
      <c r="I870">
        <f>VLOOKUP(N870,Estrv!B:AS,41,FALSE)</f>
        <v>0.8</v>
      </c>
      <c r="J870">
        <f>VLOOKUP(N870,Estrv!B:AS,42,FALSE)</f>
        <v>1</v>
      </c>
      <c r="K870" s="66">
        <v>1</v>
      </c>
      <c r="N870" t="str">
        <f t="shared" si="13"/>
        <v>02CD15E190</v>
      </c>
    </row>
    <row r="871" spans="1:14">
      <c r="A871" s="26" t="s">
        <v>3603</v>
      </c>
      <c r="B871" s="26" t="s">
        <v>18044</v>
      </c>
      <c r="C871" s="26" t="s">
        <v>10119</v>
      </c>
      <c r="D871" s="26" t="s">
        <v>618</v>
      </c>
      <c r="E871" s="61" t="s">
        <v>17245</v>
      </c>
      <c r="F871" s="62" t="s">
        <v>19966</v>
      </c>
      <c r="G871">
        <f>VLOOKUP(N871,Estrv!B:AS,39,FALSE)</f>
        <v>0.25</v>
      </c>
      <c r="H871">
        <f>VLOOKUP(N871,Estrv!B:AS,40,FALSE)</f>
        <v>0.5</v>
      </c>
      <c r="I871">
        <f>VLOOKUP(N871,Estrv!B:AS,41,FALSE)</f>
        <v>0.75</v>
      </c>
      <c r="J871">
        <f>VLOOKUP(N871,Estrv!B:AS,42,FALSE)</f>
        <v>1</v>
      </c>
      <c r="K871" s="66">
        <v>1</v>
      </c>
      <c r="N871" t="str">
        <f t="shared" si="13"/>
        <v>02CD15E198</v>
      </c>
    </row>
    <row r="872" spans="1:14">
      <c r="A872" s="26" t="s">
        <v>3603</v>
      </c>
      <c r="B872" s="26" t="s">
        <v>18045</v>
      </c>
      <c r="C872" s="26" t="s">
        <v>10120</v>
      </c>
      <c r="D872" s="26" t="s">
        <v>636</v>
      </c>
      <c r="E872" s="61" t="s">
        <v>17248</v>
      </c>
      <c r="F872" s="62" t="s">
        <v>19967</v>
      </c>
      <c r="G872">
        <f>VLOOKUP(N872,Estrv!B:AS,39,FALSE)</f>
        <v>0.19</v>
      </c>
      <c r="H872">
        <f>VLOOKUP(N872,Estrv!B:AS,40,FALSE)</f>
        <v>0.28999999999999998</v>
      </c>
      <c r="I872">
        <f>VLOOKUP(N872,Estrv!B:AS,41,FALSE)</f>
        <v>0.35</v>
      </c>
      <c r="J872">
        <f>VLOOKUP(N872,Estrv!B:AS,42,FALSE)</f>
        <v>1</v>
      </c>
      <c r="K872" s="66">
        <v>0.34</v>
      </c>
      <c r="N872" t="str">
        <f t="shared" si="13"/>
        <v>02CD15F037</v>
      </c>
    </row>
    <row r="873" spans="1:14">
      <c r="A873" s="26" t="s">
        <v>3603</v>
      </c>
      <c r="B873" s="26" t="s">
        <v>18046</v>
      </c>
      <c r="C873" s="26" t="s">
        <v>10794</v>
      </c>
      <c r="D873" s="26" t="s">
        <v>636</v>
      </c>
      <c r="E873" s="61" t="s">
        <v>17248</v>
      </c>
      <c r="F873" s="62" t="s">
        <v>19968</v>
      </c>
      <c r="G873">
        <f>VLOOKUP(N873,Estrv!B:AS,39,FALSE)</f>
        <v>0.19</v>
      </c>
      <c r="H873">
        <f>VLOOKUP(N873,Estrv!B:AS,40,FALSE)</f>
        <v>0.28999999999999998</v>
      </c>
      <c r="I873">
        <f>VLOOKUP(N873,Estrv!B:AS,41,FALSE)</f>
        <v>0.35</v>
      </c>
      <c r="J873">
        <f>VLOOKUP(N873,Estrv!B:AS,42,FALSE)</f>
        <v>1</v>
      </c>
      <c r="K873" s="66">
        <v>0.33</v>
      </c>
      <c r="N873" t="str">
        <f t="shared" si="13"/>
        <v>02CD15F037</v>
      </c>
    </row>
    <row r="874" spans="1:14">
      <c r="A874" s="26" t="s">
        <v>3603</v>
      </c>
      <c r="B874" s="26" t="s">
        <v>18047</v>
      </c>
      <c r="C874" s="26" t="s">
        <v>11468</v>
      </c>
      <c r="D874" s="26" t="s">
        <v>636</v>
      </c>
      <c r="E874" s="61" t="s">
        <v>17248</v>
      </c>
      <c r="F874" s="62" t="s">
        <v>19969</v>
      </c>
      <c r="G874">
        <f>VLOOKUP(N874,Estrv!B:AS,39,FALSE)</f>
        <v>0.19</v>
      </c>
      <c r="H874">
        <f>VLOOKUP(N874,Estrv!B:AS,40,FALSE)</f>
        <v>0.28999999999999998</v>
      </c>
      <c r="I874">
        <f>VLOOKUP(N874,Estrv!B:AS,41,FALSE)</f>
        <v>0.35</v>
      </c>
      <c r="J874">
        <f>VLOOKUP(N874,Estrv!B:AS,42,FALSE)</f>
        <v>1</v>
      </c>
      <c r="K874" s="66">
        <v>0.33</v>
      </c>
      <c r="N874" t="str">
        <f t="shared" si="13"/>
        <v>02CD15F037</v>
      </c>
    </row>
    <row r="875" spans="1:14">
      <c r="A875" s="26" t="s">
        <v>3603</v>
      </c>
      <c r="B875" s="26" t="s">
        <v>18048</v>
      </c>
      <c r="C875" s="26" t="s">
        <v>10121</v>
      </c>
      <c r="D875" s="26" t="s">
        <v>654</v>
      </c>
      <c r="E875" s="61" t="s">
        <v>17254</v>
      </c>
      <c r="F875" s="62" t="s">
        <v>19970</v>
      </c>
      <c r="G875">
        <f>VLOOKUP(N875,Estrv!B:AS,39,FALSE)</f>
        <v>0.1</v>
      </c>
      <c r="H875">
        <f>VLOOKUP(N875,Estrv!B:AS,40,FALSE)</f>
        <v>0.5</v>
      </c>
      <c r="I875">
        <f>VLOOKUP(N875,Estrv!B:AS,41,FALSE)</f>
        <v>0.8</v>
      </c>
      <c r="J875">
        <f>VLOOKUP(N875,Estrv!B:AS,42,FALSE)</f>
        <v>1</v>
      </c>
      <c r="K875" s="66">
        <v>0.5</v>
      </c>
      <c r="N875" t="str">
        <f t="shared" si="13"/>
        <v>02CD15K023</v>
      </c>
    </row>
    <row r="876" spans="1:14">
      <c r="A876" s="26" t="s">
        <v>3603</v>
      </c>
      <c r="B876" s="26" t="s">
        <v>18049</v>
      </c>
      <c r="C876" s="26" t="s">
        <v>10795</v>
      </c>
      <c r="D876" s="26" t="s">
        <v>654</v>
      </c>
      <c r="E876" s="61" t="s">
        <v>17254</v>
      </c>
      <c r="F876" s="62" t="s">
        <v>19971</v>
      </c>
      <c r="G876">
        <f>VLOOKUP(N876,Estrv!B:AS,39,FALSE)</f>
        <v>0.1</v>
      </c>
      <c r="H876">
        <f>VLOOKUP(N876,Estrv!B:AS,40,FALSE)</f>
        <v>0.5</v>
      </c>
      <c r="I876">
        <f>VLOOKUP(N876,Estrv!B:AS,41,FALSE)</f>
        <v>0.8</v>
      </c>
      <c r="J876">
        <f>VLOOKUP(N876,Estrv!B:AS,42,FALSE)</f>
        <v>1</v>
      </c>
      <c r="K876" s="66">
        <v>0.3</v>
      </c>
      <c r="N876" t="str">
        <f t="shared" si="13"/>
        <v>02CD15K023</v>
      </c>
    </row>
    <row r="877" spans="1:14">
      <c r="A877" s="26" t="s">
        <v>3603</v>
      </c>
      <c r="B877" s="26" t="s">
        <v>18050</v>
      </c>
      <c r="C877" s="26" t="s">
        <v>11469</v>
      </c>
      <c r="D877" s="26" t="s">
        <v>654</v>
      </c>
      <c r="E877" s="61" t="s">
        <v>17254</v>
      </c>
      <c r="F877" s="62" t="s">
        <v>19972</v>
      </c>
      <c r="G877">
        <f>VLOOKUP(N877,Estrv!B:AS,39,FALSE)</f>
        <v>0.1</v>
      </c>
      <c r="H877">
        <f>VLOOKUP(N877,Estrv!B:AS,40,FALSE)</f>
        <v>0.5</v>
      </c>
      <c r="I877">
        <f>VLOOKUP(N877,Estrv!B:AS,41,FALSE)</f>
        <v>0.8</v>
      </c>
      <c r="J877">
        <f>VLOOKUP(N877,Estrv!B:AS,42,FALSE)</f>
        <v>1</v>
      </c>
      <c r="K877" s="66">
        <v>0.2</v>
      </c>
      <c r="N877" t="str">
        <f t="shared" si="13"/>
        <v>02CD15K023</v>
      </c>
    </row>
    <row r="878" spans="1:14">
      <c r="A878" s="26" t="s">
        <v>3603</v>
      </c>
      <c r="B878" s="26" t="s">
        <v>18051</v>
      </c>
      <c r="C878" s="26" t="s">
        <v>10122</v>
      </c>
      <c r="D878" s="26" t="s">
        <v>673</v>
      </c>
      <c r="E878" s="61" t="s">
        <v>17258</v>
      </c>
      <c r="F878" s="62" t="s">
        <v>19973</v>
      </c>
      <c r="G878">
        <f>VLOOKUP(N878,Estrv!B:AS,39,FALSE)</f>
        <v>0.1</v>
      </c>
      <c r="H878">
        <f>VLOOKUP(N878,Estrv!B:AS,40,FALSE)</f>
        <v>0.5</v>
      </c>
      <c r="I878">
        <f>VLOOKUP(N878,Estrv!B:AS,41,FALSE)</f>
        <v>0.8</v>
      </c>
      <c r="J878">
        <f>VLOOKUP(N878,Estrv!B:AS,42,FALSE)</f>
        <v>1</v>
      </c>
      <c r="K878" s="66">
        <v>1</v>
      </c>
      <c r="N878" t="str">
        <f t="shared" si="13"/>
        <v>02CD15K026</v>
      </c>
    </row>
    <row r="879" spans="1:14">
      <c r="A879" s="26" t="s">
        <v>3603</v>
      </c>
      <c r="B879" s="26" t="s">
        <v>18052</v>
      </c>
      <c r="C879" s="26" t="s">
        <v>10123</v>
      </c>
      <c r="D879" s="26" t="s">
        <v>689</v>
      </c>
      <c r="E879" s="61" t="s">
        <v>17260</v>
      </c>
      <c r="F879" s="62" t="s">
        <v>19974</v>
      </c>
      <c r="G879">
        <f>VLOOKUP(N879,Estrv!B:AS,39,FALSE)</f>
        <v>0.15</v>
      </c>
      <c r="H879">
        <f>VLOOKUP(N879,Estrv!B:AS,40,FALSE)</f>
        <v>0.55000000000000004</v>
      </c>
      <c r="I879">
        <f>VLOOKUP(N879,Estrv!B:AS,41,FALSE)</f>
        <v>0.8</v>
      </c>
      <c r="J879">
        <f>VLOOKUP(N879,Estrv!B:AS,42,FALSE)</f>
        <v>1</v>
      </c>
      <c r="K879" s="66">
        <v>1</v>
      </c>
      <c r="N879" t="str">
        <f t="shared" si="13"/>
        <v>02CD15K027</v>
      </c>
    </row>
    <row r="880" spans="1:14">
      <c r="A880" s="26" t="s">
        <v>3603</v>
      </c>
      <c r="B880" s="26" t="s">
        <v>18053</v>
      </c>
      <c r="C880" s="26" t="s">
        <v>10124</v>
      </c>
      <c r="D880" s="26" t="s">
        <v>109</v>
      </c>
      <c r="E880" s="61" t="s">
        <v>17145</v>
      </c>
      <c r="F880" s="62" t="s">
        <v>19851</v>
      </c>
      <c r="G880">
        <f>VLOOKUP(N880,Estrv!B:AS,39,FALSE)</f>
        <v>0.2</v>
      </c>
      <c r="H880">
        <f>VLOOKUP(N880,Estrv!B:AS,40,FALSE)</f>
        <v>0.4</v>
      </c>
      <c r="I880">
        <f>VLOOKUP(N880,Estrv!B:AS,41,FALSE)</f>
        <v>0.8</v>
      </c>
      <c r="J880">
        <f>VLOOKUP(N880,Estrv!B:AS,42,FALSE)</f>
        <v>1</v>
      </c>
      <c r="K880" s="66">
        <v>1</v>
      </c>
      <c r="N880" t="str">
        <f t="shared" si="13"/>
        <v>02CD15M001</v>
      </c>
    </row>
    <row r="881" spans="1:14">
      <c r="A881" s="26" t="s">
        <v>3603</v>
      </c>
      <c r="B881" s="26" t="s">
        <v>18054</v>
      </c>
      <c r="C881" s="26" t="s">
        <v>10125</v>
      </c>
      <c r="D881" s="26" t="s">
        <v>126</v>
      </c>
      <c r="E881" s="61" t="s">
        <v>17148</v>
      </c>
      <c r="F881" s="62" t="s">
        <v>2026</v>
      </c>
      <c r="G881">
        <f>VLOOKUP(N881,Estrv!B:AS,39,FALSE)</f>
        <v>0</v>
      </c>
      <c r="H881">
        <f>VLOOKUP(N881,Estrv!B:AS,40,FALSE)</f>
        <v>0.28000000000000003</v>
      </c>
      <c r="I881">
        <f>VLOOKUP(N881,Estrv!B:AS,41,FALSE)</f>
        <v>0.5</v>
      </c>
      <c r="J881">
        <f>VLOOKUP(N881,Estrv!B:AS,42,FALSE)</f>
        <v>1</v>
      </c>
      <c r="K881" s="66">
        <v>1</v>
      </c>
      <c r="N881" t="str">
        <f t="shared" si="13"/>
        <v>02CD15M002</v>
      </c>
    </row>
    <row r="882" spans="1:14">
      <c r="A882" s="26" t="s">
        <v>3603</v>
      </c>
      <c r="B882" s="26" t="s">
        <v>18055</v>
      </c>
      <c r="C882" s="26" t="s">
        <v>10126</v>
      </c>
      <c r="D882" s="26" t="s">
        <v>141</v>
      </c>
      <c r="E882" s="61" t="s">
        <v>17150</v>
      </c>
      <c r="F882" s="62" t="s">
        <v>19975</v>
      </c>
      <c r="G882">
        <f>VLOOKUP(N882,Estrv!B:AS,39,FALSE)</f>
        <v>0.25</v>
      </c>
      <c r="H882">
        <f>VLOOKUP(N882,Estrv!B:AS,40,FALSE)</f>
        <v>0.52</v>
      </c>
      <c r="I882">
        <f>VLOOKUP(N882,Estrv!B:AS,41,FALSE)</f>
        <v>0.71</v>
      </c>
      <c r="J882">
        <f>VLOOKUP(N882,Estrv!B:AS,42,FALSE)</f>
        <v>0.95</v>
      </c>
      <c r="K882" s="66">
        <v>0.5</v>
      </c>
      <c r="N882" t="str">
        <f t="shared" si="13"/>
        <v>02CD15N001</v>
      </c>
    </row>
    <row r="883" spans="1:14">
      <c r="A883" s="26" t="s">
        <v>3603</v>
      </c>
      <c r="B883" s="26" t="s">
        <v>18056</v>
      </c>
      <c r="C883" s="26" t="s">
        <v>10800</v>
      </c>
      <c r="D883" s="26" t="s">
        <v>141</v>
      </c>
      <c r="E883" s="61" t="s">
        <v>17150</v>
      </c>
      <c r="F883" s="62" t="s">
        <v>19976</v>
      </c>
      <c r="G883">
        <f>VLOOKUP(N883,Estrv!B:AS,39,FALSE)</f>
        <v>0.25</v>
      </c>
      <c r="H883">
        <f>VLOOKUP(N883,Estrv!B:AS,40,FALSE)</f>
        <v>0.52</v>
      </c>
      <c r="I883">
        <f>VLOOKUP(N883,Estrv!B:AS,41,FALSE)</f>
        <v>0.71</v>
      </c>
      <c r="J883">
        <f>VLOOKUP(N883,Estrv!B:AS,42,FALSE)</f>
        <v>0.95</v>
      </c>
      <c r="K883" s="66">
        <v>0.5</v>
      </c>
      <c r="N883" t="str">
        <f t="shared" si="13"/>
        <v>02CD15N001</v>
      </c>
    </row>
    <row r="884" spans="1:14">
      <c r="A884" s="26" t="s">
        <v>3603</v>
      </c>
      <c r="B884" s="26" t="s">
        <v>18057</v>
      </c>
      <c r="C884" s="26" t="s">
        <v>10127</v>
      </c>
      <c r="D884" s="26" t="s">
        <v>737</v>
      </c>
      <c r="E884" s="61" t="s">
        <v>17268</v>
      </c>
      <c r="F884" s="62" t="s">
        <v>19571</v>
      </c>
      <c r="G884">
        <f>VLOOKUP(N884,Estrv!B:AS,39,FALSE)</f>
        <v>0</v>
      </c>
      <c r="H884">
        <f>VLOOKUP(N884,Estrv!B:AS,40,FALSE)</f>
        <v>0.1</v>
      </c>
      <c r="I884">
        <f>VLOOKUP(N884,Estrv!B:AS,41,FALSE)</f>
        <v>0.6</v>
      </c>
      <c r="J884">
        <f>VLOOKUP(N884,Estrv!B:AS,42,FALSE)</f>
        <v>1</v>
      </c>
      <c r="K884" s="66">
        <v>0.5</v>
      </c>
      <c r="N884" t="str">
        <f t="shared" si="13"/>
        <v>02CD15R002</v>
      </c>
    </row>
    <row r="885" spans="1:14">
      <c r="A885" s="26" t="s">
        <v>3603</v>
      </c>
      <c r="B885" s="26" t="s">
        <v>18058</v>
      </c>
      <c r="C885" s="26" t="s">
        <v>10801</v>
      </c>
      <c r="D885" s="26" t="s">
        <v>737</v>
      </c>
      <c r="E885" s="61" t="s">
        <v>17268</v>
      </c>
      <c r="F885" s="62" t="s">
        <v>19572</v>
      </c>
      <c r="G885">
        <f>VLOOKUP(N885,Estrv!B:AS,39,FALSE)</f>
        <v>0</v>
      </c>
      <c r="H885">
        <f>VLOOKUP(N885,Estrv!B:AS,40,FALSE)</f>
        <v>0.1</v>
      </c>
      <c r="I885">
        <f>VLOOKUP(N885,Estrv!B:AS,41,FALSE)</f>
        <v>0.6</v>
      </c>
      <c r="J885">
        <f>VLOOKUP(N885,Estrv!B:AS,42,FALSE)</f>
        <v>1</v>
      </c>
      <c r="K885" s="66">
        <v>0.5</v>
      </c>
      <c r="N885" t="str">
        <f t="shared" si="13"/>
        <v>02CD15R002</v>
      </c>
    </row>
    <row r="886" spans="1:14">
      <c r="A886" s="26" t="s">
        <v>3603</v>
      </c>
      <c r="B886" s="26" t="s">
        <v>18059</v>
      </c>
      <c r="C886" s="26" t="s">
        <v>10128</v>
      </c>
      <c r="D886" s="26" t="s">
        <v>753</v>
      </c>
      <c r="E886" s="61" t="s">
        <v>17270</v>
      </c>
      <c r="F886" s="62" t="s">
        <v>3755</v>
      </c>
      <c r="G886">
        <f>VLOOKUP(N886,Estrv!B:AS,39,FALSE)</f>
        <v>0</v>
      </c>
      <c r="H886">
        <f>VLOOKUP(N886,Estrv!B:AS,40,FALSE)</f>
        <v>0.25</v>
      </c>
      <c r="I886">
        <f>VLOOKUP(N886,Estrv!B:AS,41,FALSE)</f>
        <v>0.5</v>
      </c>
      <c r="J886">
        <f>VLOOKUP(N886,Estrv!B:AS,42,FALSE)</f>
        <v>1</v>
      </c>
      <c r="K886" s="70">
        <v>0.5</v>
      </c>
      <c r="N886" t="str">
        <f t="shared" si="13"/>
        <v>02CD15S229</v>
      </c>
    </row>
    <row r="887" spans="1:14">
      <c r="A887" s="26" t="s">
        <v>3603</v>
      </c>
      <c r="B887" s="26" t="s">
        <v>18060</v>
      </c>
      <c r="C887" s="26" t="s">
        <v>10802</v>
      </c>
      <c r="D887" s="26" t="s">
        <v>753</v>
      </c>
      <c r="E887" s="61" t="s">
        <v>17270</v>
      </c>
      <c r="F887" s="62" t="s">
        <v>19977</v>
      </c>
      <c r="G887">
        <f>VLOOKUP(N887,Estrv!B:AS,39,FALSE)</f>
        <v>0</v>
      </c>
      <c r="H887">
        <f>VLOOKUP(N887,Estrv!B:AS,40,FALSE)</f>
        <v>0.25</v>
      </c>
      <c r="I887">
        <f>VLOOKUP(N887,Estrv!B:AS,41,FALSE)</f>
        <v>0.5</v>
      </c>
      <c r="J887">
        <f>VLOOKUP(N887,Estrv!B:AS,42,FALSE)</f>
        <v>1</v>
      </c>
      <c r="K887" s="70">
        <v>0.5</v>
      </c>
      <c r="N887" t="str">
        <f t="shared" si="13"/>
        <v>02CD15S229</v>
      </c>
    </row>
    <row r="888" spans="1:14">
      <c r="A888" s="26" t="s">
        <v>3603</v>
      </c>
      <c r="B888" s="26" t="s">
        <v>18061</v>
      </c>
      <c r="C888" s="26" t="s">
        <v>10129</v>
      </c>
      <c r="D888" s="26" t="s">
        <v>772</v>
      </c>
      <c r="E888" s="61" t="s">
        <v>17274</v>
      </c>
      <c r="F888" s="62" t="s">
        <v>19978</v>
      </c>
      <c r="G888">
        <f>VLOOKUP(N888,Estrv!B:AS,39,FALSE)</f>
        <v>0</v>
      </c>
      <c r="H888">
        <f>VLOOKUP(N888,Estrv!B:AS,40,FALSE)</f>
        <v>0.25</v>
      </c>
      <c r="I888">
        <f>VLOOKUP(N888,Estrv!B:AS,41,FALSE)</f>
        <v>0.5</v>
      </c>
      <c r="J888">
        <f>VLOOKUP(N888,Estrv!B:AS,42,FALSE)</f>
        <v>1</v>
      </c>
      <c r="K888" s="66">
        <v>0.5</v>
      </c>
      <c r="N888" t="str">
        <f t="shared" si="13"/>
        <v>02CD15S230</v>
      </c>
    </row>
    <row r="889" spans="1:14">
      <c r="A889" s="26" t="s">
        <v>3603</v>
      </c>
      <c r="B889" s="26" t="s">
        <v>18062</v>
      </c>
      <c r="C889" s="26" t="s">
        <v>10803</v>
      </c>
      <c r="D889" s="26" t="s">
        <v>772</v>
      </c>
      <c r="E889" s="61" t="s">
        <v>17274</v>
      </c>
      <c r="F889" s="62" t="s">
        <v>19979</v>
      </c>
      <c r="G889">
        <f>VLOOKUP(N889,Estrv!B:AS,39,FALSE)</f>
        <v>0</v>
      </c>
      <c r="H889">
        <f>VLOOKUP(N889,Estrv!B:AS,40,FALSE)</f>
        <v>0.25</v>
      </c>
      <c r="I889">
        <f>VLOOKUP(N889,Estrv!B:AS,41,FALSE)</f>
        <v>0.5</v>
      </c>
      <c r="J889">
        <f>VLOOKUP(N889,Estrv!B:AS,42,FALSE)</f>
        <v>1</v>
      </c>
      <c r="K889" s="66">
        <v>0.5</v>
      </c>
      <c r="N889" t="str">
        <f t="shared" si="13"/>
        <v>02CD15S230</v>
      </c>
    </row>
    <row r="890" spans="1:14">
      <c r="A890" s="26" t="s">
        <v>3603</v>
      </c>
      <c r="B890" s="26" t="s">
        <v>18063</v>
      </c>
      <c r="C890" s="26" t="s">
        <v>10130</v>
      </c>
      <c r="D890" s="26" t="s">
        <v>1853</v>
      </c>
      <c r="E890" s="61" t="s">
        <v>17499</v>
      </c>
      <c r="F890" s="62" t="s">
        <v>3776</v>
      </c>
      <c r="G890">
        <f>VLOOKUP(N890,Estrv!B:AS,39,FALSE)</f>
        <v>0</v>
      </c>
      <c r="H890">
        <f>VLOOKUP(N890,Estrv!B:AS,40,FALSE)</f>
        <v>0.25</v>
      </c>
      <c r="I890">
        <f>VLOOKUP(N890,Estrv!B:AS,41,FALSE)</f>
        <v>0.5</v>
      </c>
      <c r="J890">
        <f>VLOOKUP(N890,Estrv!B:AS,42,FALSE)</f>
        <v>1</v>
      </c>
      <c r="K890" s="66">
        <v>1</v>
      </c>
      <c r="N890" t="str">
        <f t="shared" si="13"/>
        <v>02CD15S232</v>
      </c>
    </row>
    <row r="891" spans="1:14">
      <c r="A891" s="26" t="s">
        <v>3603</v>
      </c>
      <c r="B891" s="26" t="s">
        <v>18064</v>
      </c>
      <c r="C891" s="26" t="s">
        <v>10131</v>
      </c>
      <c r="D891" s="26" t="s">
        <v>2673</v>
      </c>
      <c r="E891" s="61" t="s">
        <v>17721</v>
      </c>
      <c r="F891" s="62" t="s">
        <v>19980</v>
      </c>
      <c r="G891">
        <f>VLOOKUP(N891,Estrv!B:AS,39,FALSE)</f>
        <v>0.25</v>
      </c>
      <c r="H891">
        <f>VLOOKUP(N891,Estrv!B:AS,40,FALSE)</f>
        <v>0.5</v>
      </c>
      <c r="I891">
        <f>VLOOKUP(N891,Estrv!B:AS,41,FALSE)</f>
        <v>0.75</v>
      </c>
      <c r="J891">
        <f>VLOOKUP(N891,Estrv!B:AS,42,FALSE)</f>
        <v>1</v>
      </c>
      <c r="K891" s="66">
        <v>1</v>
      </c>
      <c r="N891" t="str">
        <f t="shared" si="13"/>
        <v>02CD15S233</v>
      </c>
    </row>
    <row r="892" spans="1:14">
      <c r="A892" s="26" t="s">
        <v>3603</v>
      </c>
      <c r="B892" s="26" t="s">
        <v>18065</v>
      </c>
      <c r="C892" s="26" t="s">
        <v>10132</v>
      </c>
      <c r="D892" s="26" t="s">
        <v>1188</v>
      </c>
      <c r="E892" s="61" t="s">
        <v>17367</v>
      </c>
      <c r="F892" s="62" t="s">
        <v>19981</v>
      </c>
      <c r="G892">
        <f>VLOOKUP(N892,Estrv!B:AS,39,FALSE)</f>
        <v>0</v>
      </c>
      <c r="H892">
        <f>VLOOKUP(N892,Estrv!B:AS,40,FALSE)</f>
        <v>0.25</v>
      </c>
      <c r="I892">
        <f>VLOOKUP(N892,Estrv!B:AS,41,FALSE)</f>
        <v>0.5</v>
      </c>
      <c r="J892">
        <f>VLOOKUP(N892,Estrv!B:AS,42,FALSE)</f>
        <v>1</v>
      </c>
      <c r="K892" s="69">
        <v>0.03</v>
      </c>
      <c r="N892" t="str">
        <f t="shared" si="13"/>
        <v>02CD15S235</v>
      </c>
    </row>
    <row r="893" spans="1:14">
      <c r="A893" s="26" t="s">
        <v>3603</v>
      </c>
      <c r="B893" s="26" t="s">
        <v>18066</v>
      </c>
      <c r="C893" s="26" t="s">
        <v>10806</v>
      </c>
      <c r="D893" s="26" t="s">
        <v>1188</v>
      </c>
      <c r="E893" s="61" t="s">
        <v>17367</v>
      </c>
      <c r="F893" s="62" t="s">
        <v>19982</v>
      </c>
      <c r="G893">
        <f>VLOOKUP(N893,Estrv!B:AS,39,FALSE)</f>
        <v>0</v>
      </c>
      <c r="H893">
        <f>VLOOKUP(N893,Estrv!B:AS,40,FALSE)</f>
        <v>0.25</v>
      </c>
      <c r="I893">
        <f>VLOOKUP(N893,Estrv!B:AS,41,FALSE)</f>
        <v>0.5</v>
      </c>
      <c r="J893">
        <f>VLOOKUP(N893,Estrv!B:AS,42,FALSE)</f>
        <v>1</v>
      </c>
      <c r="K893" s="69">
        <v>0.97</v>
      </c>
      <c r="N893" t="str">
        <f t="shared" si="13"/>
        <v>02CD15S235</v>
      </c>
    </row>
    <row r="894" spans="1:14">
      <c r="A894" s="26" t="s">
        <v>3603</v>
      </c>
      <c r="B894" s="26" t="s">
        <v>18067</v>
      </c>
      <c r="C894" s="26" t="s">
        <v>10133</v>
      </c>
      <c r="D894" s="26" t="s">
        <v>789</v>
      </c>
      <c r="E894" s="61" t="s">
        <v>17278</v>
      </c>
      <c r="F894" s="62" t="s">
        <v>19983</v>
      </c>
      <c r="G894">
        <f>VLOOKUP(N894,Estrv!B:AS,39,FALSE)</f>
        <v>0.25</v>
      </c>
      <c r="H894">
        <f>VLOOKUP(N894,Estrv!B:AS,40,FALSE)</f>
        <v>0.5</v>
      </c>
      <c r="I894">
        <f>VLOOKUP(N894,Estrv!B:AS,41,FALSE)</f>
        <v>0.75</v>
      </c>
      <c r="J894">
        <f>VLOOKUP(N894,Estrv!B:AS,42,FALSE)</f>
        <v>1</v>
      </c>
      <c r="K894" s="70">
        <v>0.3</v>
      </c>
      <c r="N894" t="str">
        <f t="shared" si="13"/>
        <v>02CD15U048</v>
      </c>
    </row>
    <row r="895" spans="1:14">
      <c r="A895" s="26" t="s">
        <v>3603</v>
      </c>
      <c r="B895" s="26" t="s">
        <v>18068</v>
      </c>
      <c r="C895" s="26" t="s">
        <v>10807</v>
      </c>
      <c r="D895" s="26" t="s">
        <v>789</v>
      </c>
      <c r="E895" s="61" t="s">
        <v>17278</v>
      </c>
      <c r="F895" s="62" t="s">
        <v>19984</v>
      </c>
      <c r="G895">
        <f>VLOOKUP(N895,Estrv!B:AS,39,FALSE)</f>
        <v>0.25</v>
      </c>
      <c r="H895">
        <f>VLOOKUP(N895,Estrv!B:AS,40,FALSE)</f>
        <v>0.5</v>
      </c>
      <c r="I895">
        <f>VLOOKUP(N895,Estrv!B:AS,41,FALSE)</f>
        <v>0.75</v>
      </c>
      <c r="J895">
        <f>VLOOKUP(N895,Estrv!B:AS,42,FALSE)</f>
        <v>1</v>
      </c>
      <c r="K895" s="70">
        <v>0.2</v>
      </c>
      <c r="N895" t="str">
        <f t="shared" si="13"/>
        <v>02CD15U048</v>
      </c>
    </row>
    <row r="896" spans="1:14">
      <c r="A896" s="26" t="s">
        <v>3603</v>
      </c>
      <c r="B896" s="26" t="s">
        <v>18069</v>
      </c>
      <c r="C896" s="26" t="s">
        <v>11481</v>
      </c>
      <c r="D896" s="26" t="s">
        <v>789</v>
      </c>
      <c r="E896" s="61" t="s">
        <v>17278</v>
      </c>
      <c r="F896" s="62" t="s">
        <v>19985</v>
      </c>
      <c r="G896">
        <f>VLOOKUP(N896,Estrv!B:AS,39,FALSE)</f>
        <v>0.25</v>
      </c>
      <c r="H896">
        <f>VLOOKUP(N896,Estrv!B:AS,40,FALSE)</f>
        <v>0.5</v>
      </c>
      <c r="I896">
        <f>VLOOKUP(N896,Estrv!B:AS,41,FALSE)</f>
        <v>0.75</v>
      </c>
      <c r="J896">
        <f>VLOOKUP(N896,Estrv!B:AS,42,FALSE)</f>
        <v>1</v>
      </c>
      <c r="K896" s="70">
        <v>0.3</v>
      </c>
      <c r="N896" t="str">
        <f t="shared" si="13"/>
        <v>02CD15U048</v>
      </c>
    </row>
    <row r="897" spans="1:14">
      <c r="A897" s="26" t="s">
        <v>3603</v>
      </c>
      <c r="B897" s="26" t="s">
        <v>18070</v>
      </c>
      <c r="C897" s="26" t="s">
        <v>12155</v>
      </c>
      <c r="D897" s="26" t="s">
        <v>789</v>
      </c>
      <c r="E897" s="61" t="s">
        <v>17278</v>
      </c>
      <c r="F897" s="62" t="s">
        <v>19986</v>
      </c>
      <c r="G897">
        <f>VLOOKUP(N897,Estrv!B:AS,39,FALSE)</f>
        <v>0.25</v>
      </c>
      <c r="H897">
        <f>VLOOKUP(N897,Estrv!B:AS,40,FALSE)</f>
        <v>0.5</v>
      </c>
      <c r="I897">
        <f>VLOOKUP(N897,Estrv!B:AS,41,FALSE)</f>
        <v>0.75</v>
      </c>
      <c r="J897">
        <f>VLOOKUP(N897,Estrv!B:AS,42,FALSE)</f>
        <v>1</v>
      </c>
      <c r="K897" s="70">
        <v>0.2</v>
      </c>
      <c r="N897" t="str">
        <f t="shared" si="13"/>
        <v>02CD15U048</v>
      </c>
    </row>
    <row r="898" spans="1:14">
      <c r="A898" s="26" t="s">
        <v>3808</v>
      </c>
      <c r="B898" s="26" t="s">
        <v>18071</v>
      </c>
      <c r="C898" s="26" t="s">
        <v>10134</v>
      </c>
      <c r="D898" s="26" t="s">
        <v>465</v>
      </c>
      <c r="E898" s="61" t="s">
        <v>17201</v>
      </c>
      <c r="F898" s="62" t="s">
        <v>19987</v>
      </c>
      <c r="G898">
        <f>VLOOKUP(N898,Estrv!B:AS,39,FALSE)</f>
        <v>0.16</v>
      </c>
      <c r="H898">
        <f>VLOOKUP(N898,Estrv!B:AS,40,FALSE)</f>
        <v>0.48</v>
      </c>
      <c r="I898">
        <f>VLOOKUP(N898,Estrv!B:AS,41,FALSE)</f>
        <v>0.73</v>
      </c>
      <c r="J898">
        <f>VLOOKUP(N898,Estrv!B:AS,42,FALSE)</f>
        <v>1</v>
      </c>
      <c r="K898" s="66">
        <v>0.2</v>
      </c>
      <c r="N898" t="str">
        <f t="shared" si="13"/>
        <v>02CD16E185</v>
      </c>
    </row>
    <row r="899" spans="1:14">
      <c r="A899" s="26" t="s">
        <v>3808</v>
      </c>
      <c r="B899" s="26" t="s">
        <v>18072</v>
      </c>
      <c r="C899" s="26" t="s">
        <v>10808</v>
      </c>
      <c r="D899" s="26" t="s">
        <v>465</v>
      </c>
      <c r="E899" s="61" t="s">
        <v>17201</v>
      </c>
      <c r="F899" s="62" t="s">
        <v>19988</v>
      </c>
      <c r="G899">
        <f>VLOOKUP(N899,Estrv!B:AS,39,FALSE)</f>
        <v>0.16</v>
      </c>
      <c r="H899">
        <f>VLOOKUP(N899,Estrv!B:AS,40,FALSE)</f>
        <v>0.48</v>
      </c>
      <c r="I899">
        <f>VLOOKUP(N899,Estrv!B:AS,41,FALSE)</f>
        <v>0.73</v>
      </c>
      <c r="J899">
        <f>VLOOKUP(N899,Estrv!B:AS,42,FALSE)</f>
        <v>1</v>
      </c>
      <c r="K899" s="66">
        <v>0.2</v>
      </c>
      <c r="N899" t="str">
        <f t="shared" ref="N899:N962" si="14">A899&amp;D899</f>
        <v>02CD16E185</v>
      </c>
    </row>
    <row r="900" spans="1:14">
      <c r="A900" s="26" t="s">
        <v>3808</v>
      </c>
      <c r="B900" s="26" t="s">
        <v>18073</v>
      </c>
      <c r="C900" s="26" t="s">
        <v>11482</v>
      </c>
      <c r="D900" s="26" t="s">
        <v>465</v>
      </c>
      <c r="E900" s="61" t="s">
        <v>17201</v>
      </c>
      <c r="F900" s="62" t="s">
        <v>3825</v>
      </c>
      <c r="G900">
        <f>VLOOKUP(N900,Estrv!B:AS,39,FALSE)</f>
        <v>0.16</v>
      </c>
      <c r="H900">
        <f>VLOOKUP(N900,Estrv!B:AS,40,FALSE)</f>
        <v>0.48</v>
      </c>
      <c r="I900">
        <f>VLOOKUP(N900,Estrv!B:AS,41,FALSE)</f>
        <v>0.73</v>
      </c>
      <c r="J900">
        <f>VLOOKUP(N900,Estrv!B:AS,42,FALSE)</f>
        <v>1</v>
      </c>
      <c r="K900" s="66">
        <v>0.05</v>
      </c>
      <c r="N900" t="str">
        <f t="shared" si="14"/>
        <v>02CD16E185</v>
      </c>
    </row>
    <row r="901" spans="1:14">
      <c r="A901" s="26" t="s">
        <v>3808</v>
      </c>
      <c r="B901" s="26" t="s">
        <v>18074</v>
      </c>
      <c r="C901" s="26" t="s">
        <v>12156</v>
      </c>
      <c r="D901" s="26" t="s">
        <v>465</v>
      </c>
      <c r="E901" s="61" t="s">
        <v>17201</v>
      </c>
      <c r="F901" s="62" t="s">
        <v>3826</v>
      </c>
      <c r="G901">
        <f>VLOOKUP(N901,Estrv!B:AS,39,FALSE)</f>
        <v>0.16</v>
      </c>
      <c r="H901">
        <f>VLOOKUP(N901,Estrv!B:AS,40,FALSE)</f>
        <v>0.48</v>
      </c>
      <c r="I901">
        <f>VLOOKUP(N901,Estrv!B:AS,41,FALSE)</f>
        <v>0.73</v>
      </c>
      <c r="J901">
        <f>VLOOKUP(N901,Estrv!B:AS,42,FALSE)</f>
        <v>1</v>
      </c>
      <c r="K901" s="66">
        <v>0.05</v>
      </c>
      <c r="N901" t="str">
        <f t="shared" si="14"/>
        <v>02CD16E185</v>
      </c>
    </row>
    <row r="902" spans="1:14">
      <c r="A902" s="26" t="s">
        <v>3808</v>
      </c>
      <c r="B902" s="26" t="s">
        <v>18075</v>
      </c>
      <c r="C902" s="26" t="s">
        <v>12830</v>
      </c>
      <c r="D902" s="26" t="s">
        <v>465</v>
      </c>
      <c r="E902" s="61" t="s">
        <v>17201</v>
      </c>
      <c r="F902" s="62" t="s">
        <v>19989</v>
      </c>
      <c r="G902">
        <f>VLOOKUP(N902,Estrv!B:AS,39,FALSE)</f>
        <v>0.16</v>
      </c>
      <c r="H902">
        <f>VLOOKUP(N902,Estrv!B:AS,40,FALSE)</f>
        <v>0.48</v>
      </c>
      <c r="I902">
        <f>VLOOKUP(N902,Estrv!B:AS,41,FALSE)</f>
        <v>0.73</v>
      </c>
      <c r="J902">
        <f>VLOOKUP(N902,Estrv!B:AS,42,FALSE)</f>
        <v>1</v>
      </c>
      <c r="K902" s="66">
        <v>0.15</v>
      </c>
      <c r="N902" t="str">
        <f t="shared" si="14"/>
        <v>02CD16E185</v>
      </c>
    </row>
    <row r="903" spans="1:14">
      <c r="A903" s="26" t="s">
        <v>3808</v>
      </c>
      <c r="B903" s="26" t="s">
        <v>18076</v>
      </c>
      <c r="C903" s="26" t="s">
        <v>13504</v>
      </c>
      <c r="D903" s="26" t="s">
        <v>465</v>
      </c>
      <c r="E903" s="61" t="s">
        <v>17201</v>
      </c>
      <c r="F903" s="62" t="s">
        <v>19990</v>
      </c>
      <c r="G903">
        <f>VLOOKUP(N903,Estrv!B:AS,39,FALSE)</f>
        <v>0.16</v>
      </c>
      <c r="H903">
        <f>VLOOKUP(N903,Estrv!B:AS,40,FALSE)</f>
        <v>0.48</v>
      </c>
      <c r="I903">
        <f>VLOOKUP(N903,Estrv!B:AS,41,FALSE)</f>
        <v>0.73</v>
      </c>
      <c r="J903">
        <f>VLOOKUP(N903,Estrv!B:AS,42,FALSE)</f>
        <v>1</v>
      </c>
      <c r="K903" s="66">
        <v>0.15</v>
      </c>
      <c r="N903" t="str">
        <f t="shared" si="14"/>
        <v>02CD16E185</v>
      </c>
    </row>
    <row r="904" spans="1:14">
      <c r="A904" s="26" t="s">
        <v>3808</v>
      </c>
      <c r="B904" s="26" t="s">
        <v>18077</v>
      </c>
      <c r="C904" s="26" t="s">
        <v>14178</v>
      </c>
      <c r="D904" s="26" t="s">
        <v>465</v>
      </c>
      <c r="E904" s="61" t="s">
        <v>17201</v>
      </c>
      <c r="F904" s="62" t="s">
        <v>19991</v>
      </c>
      <c r="G904">
        <f>VLOOKUP(N904,Estrv!B:AS,39,FALSE)</f>
        <v>0.16</v>
      </c>
      <c r="H904">
        <f>VLOOKUP(N904,Estrv!B:AS,40,FALSE)</f>
        <v>0.48</v>
      </c>
      <c r="I904">
        <f>VLOOKUP(N904,Estrv!B:AS,41,FALSE)</f>
        <v>0.73</v>
      </c>
      <c r="J904">
        <f>VLOOKUP(N904,Estrv!B:AS,42,FALSE)</f>
        <v>1</v>
      </c>
      <c r="K904" s="66">
        <v>0.05</v>
      </c>
      <c r="N904" t="str">
        <f t="shared" si="14"/>
        <v>02CD16E185</v>
      </c>
    </row>
    <row r="905" spans="1:14">
      <c r="A905" s="26" t="s">
        <v>3808</v>
      </c>
      <c r="B905" s="26" t="s">
        <v>18078</v>
      </c>
      <c r="C905" s="26" t="s">
        <v>14852</v>
      </c>
      <c r="D905" s="26" t="s">
        <v>465</v>
      </c>
      <c r="E905" s="61" t="s">
        <v>17201</v>
      </c>
      <c r="F905" s="62" t="s">
        <v>19992</v>
      </c>
      <c r="G905">
        <f>VLOOKUP(N905,Estrv!B:AS,39,FALSE)</f>
        <v>0.16</v>
      </c>
      <c r="H905">
        <f>VLOOKUP(N905,Estrv!B:AS,40,FALSE)</f>
        <v>0.48</v>
      </c>
      <c r="I905">
        <f>VLOOKUP(N905,Estrv!B:AS,41,FALSE)</f>
        <v>0.73</v>
      </c>
      <c r="J905">
        <f>VLOOKUP(N905,Estrv!B:AS,42,FALSE)</f>
        <v>1</v>
      </c>
      <c r="K905" s="66">
        <v>0.1</v>
      </c>
      <c r="N905" t="str">
        <f t="shared" si="14"/>
        <v>02CD16E185</v>
      </c>
    </row>
    <row r="906" spans="1:14">
      <c r="A906" s="26" t="s">
        <v>3808</v>
      </c>
      <c r="B906" s="26" t="s">
        <v>18079</v>
      </c>
      <c r="C906" s="26" t="s">
        <v>15526</v>
      </c>
      <c r="D906" s="26" t="s">
        <v>465</v>
      </c>
      <c r="E906" s="61" t="s">
        <v>17201</v>
      </c>
      <c r="F906" s="62" t="s">
        <v>19993</v>
      </c>
      <c r="G906">
        <f>VLOOKUP(N906,Estrv!B:AS,39,FALSE)</f>
        <v>0.16</v>
      </c>
      <c r="H906">
        <f>VLOOKUP(N906,Estrv!B:AS,40,FALSE)</f>
        <v>0.48</v>
      </c>
      <c r="I906">
        <f>VLOOKUP(N906,Estrv!B:AS,41,FALSE)</f>
        <v>0.73</v>
      </c>
      <c r="J906">
        <f>VLOOKUP(N906,Estrv!B:AS,42,FALSE)</f>
        <v>1</v>
      </c>
      <c r="K906" s="66">
        <v>0.05</v>
      </c>
      <c r="N906" t="str">
        <f t="shared" si="14"/>
        <v>02CD16E185</v>
      </c>
    </row>
    <row r="907" spans="1:14">
      <c r="A907" s="26" t="s">
        <v>3808</v>
      </c>
      <c r="B907" s="26" t="s">
        <v>18080</v>
      </c>
      <c r="C907" s="26" t="s">
        <v>10135</v>
      </c>
      <c r="D907" s="26" t="s">
        <v>494</v>
      </c>
      <c r="E907" s="61" t="s">
        <v>17210</v>
      </c>
      <c r="F907" s="62" t="s">
        <v>19994</v>
      </c>
      <c r="G907">
        <f>VLOOKUP(N907,Estrv!B:AS,39,FALSE)</f>
        <v>0.1</v>
      </c>
      <c r="H907">
        <f>VLOOKUP(N907,Estrv!B:AS,40,FALSE)</f>
        <v>0.25</v>
      </c>
      <c r="I907">
        <f>VLOOKUP(N907,Estrv!B:AS,41,FALSE)</f>
        <v>0.63</v>
      </c>
      <c r="J907">
        <f>VLOOKUP(N907,Estrv!B:AS,42,FALSE)</f>
        <v>1</v>
      </c>
      <c r="K907" s="66">
        <v>0.1</v>
      </c>
      <c r="N907" t="str">
        <f t="shared" si="14"/>
        <v>02CD16E186</v>
      </c>
    </row>
    <row r="908" spans="1:14">
      <c r="A908" s="26" t="s">
        <v>3808</v>
      </c>
      <c r="B908" s="26" t="s">
        <v>18081</v>
      </c>
      <c r="C908" s="26" t="s">
        <v>10809</v>
      </c>
      <c r="D908" s="26" t="s">
        <v>494</v>
      </c>
      <c r="E908" s="61" t="s">
        <v>17210</v>
      </c>
      <c r="F908" s="62" t="s">
        <v>19995</v>
      </c>
      <c r="G908">
        <f>VLOOKUP(N908,Estrv!B:AS,39,FALSE)</f>
        <v>0.1</v>
      </c>
      <c r="H908">
        <f>VLOOKUP(N908,Estrv!B:AS,40,FALSE)</f>
        <v>0.25</v>
      </c>
      <c r="I908">
        <f>VLOOKUP(N908,Estrv!B:AS,41,FALSE)</f>
        <v>0.63</v>
      </c>
      <c r="J908">
        <f>VLOOKUP(N908,Estrv!B:AS,42,FALSE)</f>
        <v>1</v>
      </c>
      <c r="K908" s="66">
        <v>0.9</v>
      </c>
      <c r="N908" t="str">
        <f t="shared" si="14"/>
        <v>02CD16E186</v>
      </c>
    </row>
    <row r="909" spans="1:14">
      <c r="A909" s="26" t="s">
        <v>3808</v>
      </c>
      <c r="B909" s="26" t="s">
        <v>18082</v>
      </c>
      <c r="C909" s="26" t="s">
        <v>10136</v>
      </c>
      <c r="D909" s="26" t="s">
        <v>515</v>
      </c>
      <c r="E909" s="61" t="s">
        <v>17217</v>
      </c>
      <c r="F909" s="62" t="s">
        <v>3855</v>
      </c>
      <c r="G909">
        <f>VLOOKUP(N909,Estrv!B:AS,39,FALSE)</f>
        <v>0.25</v>
      </c>
      <c r="H909">
        <f>VLOOKUP(N909,Estrv!B:AS,40,FALSE)</f>
        <v>0.5</v>
      </c>
      <c r="I909">
        <f>VLOOKUP(N909,Estrv!B:AS,41,FALSE)</f>
        <v>0.75</v>
      </c>
      <c r="J909">
        <f>VLOOKUP(N909,Estrv!B:AS,42,FALSE)</f>
        <v>1</v>
      </c>
      <c r="K909" s="66">
        <v>0.15</v>
      </c>
      <c r="N909" t="str">
        <f t="shared" si="14"/>
        <v>02CD16E187</v>
      </c>
    </row>
    <row r="910" spans="1:14">
      <c r="A910" s="26" t="s">
        <v>3808</v>
      </c>
      <c r="B910" s="26" t="s">
        <v>18083</v>
      </c>
      <c r="C910" s="26" t="s">
        <v>10810</v>
      </c>
      <c r="D910" s="26" t="s">
        <v>515</v>
      </c>
      <c r="E910" s="61" t="s">
        <v>17217</v>
      </c>
      <c r="F910" s="62" t="s">
        <v>19996</v>
      </c>
      <c r="G910">
        <f>VLOOKUP(N910,Estrv!B:AS,39,FALSE)</f>
        <v>0.25</v>
      </c>
      <c r="H910">
        <f>VLOOKUP(N910,Estrv!B:AS,40,FALSE)</f>
        <v>0.5</v>
      </c>
      <c r="I910">
        <f>VLOOKUP(N910,Estrv!B:AS,41,FALSE)</f>
        <v>0.75</v>
      </c>
      <c r="J910">
        <f>VLOOKUP(N910,Estrv!B:AS,42,FALSE)</f>
        <v>1</v>
      </c>
      <c r="K910" s="66">
        <v>0.1</v>
      </c>
      <c r="N910" t="str">
        <f t="shared" si="14"/>
        <v>02CD16E187</v>
      </c>
    </row>
    <row r="911" spans="1:14">
      <c r="A911" s="26" t="s">
        <v>3808</v>
      </c>
      <c r="B911" s="26" t="s">
        <v>18084</v>
      </c>
      <c r="C911" s="26" t="s">
        <v>11484</v>
      </c>
      <c r="D911" s="26" t="s">
        <v>515</v>
      </c>
      <c r="E911" s="61" t="s">
        <v>17217</v>
      </c>
      <c r="F911" s="62" t="s">
        <v>3858</v>
      </c>
      <c r="G911">
        <f>VLOOKUP(N911,Estrv!B:AS,39,FALSE)</f>
        <v>0.25</v>
      </c>
      <c r="H911">
        <f>VLOOKUP(N911,Estrv!B:AS,40,FALSE)</f>
        <v>0.5</v>
      </c>
      <c r="I911">
        <f>VLOOKUP(N911,Estrv!B:AS,41,FALSE)</f>
        <v>0.75</v>
      </c>
      <c r="J911">
        <f>VLOOKUP(N911,Estrv!B:AS,42,FALSE)</f>
        <v>1</v>
      </c>
      <c r="K911" s="66">
        <v>0.1</v>
      </c>
      <c r="N911" t="str">
        <f t="shared" si="14"/>
        <v>02CD16E187</v>
      </c>
    </row>
    <row r="912" spans="1:14">
      <c r="A912" s="26" t="s">
        <v>3808</v>
      </c>
      <c r="B912" s="26" t="s">
        <v>18085</v>
      </c>
      <c r="C912" s="26" t="s">
        <v>12158</v>
      </c>
      <c r="D912" s="26" t="s">
        <v>515</v>
      </c>
      <c r="E912" s="61" t="s">
        <v>17217</v>
      </c>
      <c r="F912" s="62" t="s">
        <v>19997</v>
      </c>
      <c r="G912">
        <f>VLOOKUP(N912,Estrv!B:AS,39,FALSE)</f>
        <v>0.25</v>
      </c>
      <c r="H912">
        <f>VLOOKUP(N912,Estrv!B:AS,40,FALSE)</f>
        <v>0.5</v>
      </c>
      <c r="I912">
        <f>VLOOKUP(N912,Estrv!B:AS,41,FALSE)</f>
        <v>0.75</v>
      </c>
      <c r="J912">
        <f>VLOOKUP(N912,Estrv!B:AS,42,FALSE)</f>
        <v>1</v>
      </c>
      <c r="K912" s="66">
        <v>0.15</v>
      </c>
      <c r="N912" t="str">
        <f t="shared" si="14"/>
        <v>02CD16E187</v>
      </c>
    </row>
    <row r="913" spans="1:14">
      <c r="A913" s="26" t="s">
        <v>3808</v>
      </c>
      <c r="B913" s="26" t="s">
        <v>18086</v>
      </c>
      <c r="C913" s="26" t="s">
        <v>12832</v>
      </c>
      <c r="D913" s="26" t="s">
        <v>515</v>
      </c>
      <c r="E913" s="61" t="s">
        <v>17217</v>
      </c>
      <c r="F913" s="62" t="s">
        <v>3860</v>
      </c>
      <c r="G913">
        <f>VLOOKUP(N913,Estrv!B:AS,39,FALSE)</f>
        <v>0.25</v>
      </c>
      <c r="H913">
        <f>VLOOKUP(N913,Estrv!B:AS,40,FALSE)</f>
        <v>0.5</v>
      </c>
      <c r="I913">
        <f>VLOOKUP(N913,Estrv!B:AS,41,FALSE)</f>
        <v>0.75</v>
      </c>
      <c r="J913">
        <f>VLOOKUP(N913,Estrv!B:AS,42,FALSE)</f>
        <v>1</v>
      </c>
      <c r="K913" s="66">
        <v>0.1</v>
      </c>
      <c r="N913" t="str">
        <f t="shared" si="14"/>
        <v>02CD16E187</v>
      </c>
    </row>
    <row r="914" spans="1:14">
      <c r="A914" s="26" t="s">
        <v>3808</v>
      </c>
      <c r="B914" s="26" t="s">
        <v>18087</v>
      </c>
      <c r="C914" s="26" t="s">
        <v>13506</v>
      </c>
      <c r="D914" s="26" t="s">
        <v>515</v>
      </c>
      <c r="E914" s="61" t="s">
        <v>17217</v>
      </c>
      <c r="F914" s="62" t="s">
        <v>19998</v>
      </c>
      <c r="G914">
        <f>VLOOKUP(N914,Estrv!B:AS,39,FALSE)</f>
        <v>0.25</v>
      </c>
      <c r="H914">
        <f>VLOOKUP(N914,Estrv!B:AS,40,FALSE)</f>
        <v>0.5</v>
      </c>
      <c r="I914">
        <f>VLOOKUP(N914,Estrv!B:AS,41,FALSE)</f>
        <v>0.75</v>
      </c>
      <c r="J914">
        <f>VLOOKUP(N914,Estrv!B:AS,42,FALSE)</f>
        <v>1</v>
      </c>
      <c r="K914" s="66">
        <v>0.2</v>
      </c>
      <c r="N914" t="str">
        <f t="shared" si="14"/>
        <v>02CD16E187</v>
      </c>
    </row>
    <row r="915" spans="1:14">
      <c r="A915" s="26" t="s">
        <v>3808</v>
      </c>
      <c r="B915" s="26" t="s">
        <v>18088</v>
      </c>
      <c r="C915" s="26" t="s">
        <v>14180</v>
      </c>
      <c r="D915" s="26" t="s">
        <v>515</v>
      </c>
      <c r="E915" s="61" t="s">
        <v>17217</v>
      </c>
      <c r="F915" s="62" t="s">
        <v>3864</v>
      </c>
      <c r="G915">
        <f>VLOOKUP(N915,Estrv!B:AS,39,FALSE)</f>
        <v>0.25</v>
      </c>
      <c r="H915">
        <f>VLOOKUP(N915,Estrv!B:AS,40,FALSE)</f>
        <v>0.5</v>
      </c>
      <c r="I915">
        <f>VLOOKUP(N915,Estrv!B:AS,41,FALSE)</f>
        <v>0.75</v>
      </c>
      <c r="J915">
        <f>VLOOKUP(N915,Estrv!B:AS,42,FALSE)</f>
        <v>1</v>
      </c>
      <c r="K915" s="66">
        <v>0.08</v>
      </c>
      <c r="N915" t="str">
        <f t="shared" si="14"/>
        <v>02CD16E187</v>
      </c>
    </row>
    <row r="916" spans="1:14">
      <c r="A916" s="26" t="s">
        <v>3808</v>
      </c>
      <c r="B916" s="26" t="s">
        <v>18089</v>
      </c>
      <c r="C916" s="26" t="s">
        <v>14854</v>
      </c>
      <c r="D916" s="26" t="s">
        <v>515</v>
      </c>
      <c r="E916" s="61" t="s">
        <v>17217</v>
      </c>
      <c r="F916" s="62" t="s">
        <v>19999</v>
      </c>
      <c r="G916">
        <f>VLOOKUP(N916,Estrv!B:AS,39,FALSE)</f>
        <v>0.25</v>
      </c>
      <c r="H916">
        <f>VLOOKUP(N916,Estrv!B:AS,40,FALSE)</f>
        <v>0.5</v>
      </c>
      <c r="I916">
        <f>VLOOKUP(N916,Estrv!B:AS,41,FALSE)</f>
        <v>0.75</v>
      </c>
      <c r="J916">
        <f>VLOOKUP(N916,Estrv!B:AS,42,FALSE)</f>
        <v>1</v>
      </c>
      <c r="K916" s="66">
        <v>0.08</v>
      </c>
      <c r="N916" t="str">
        <f t="shared" si="14"/>
        <v>02CD16E187</v>
      </c>
    </row>
    <row r="917" spans="1:14">
      <c r="A917" s="26" t="s">
        <v>3808</v>
      </c>
      <c r="B917" s="26" t="s">
        <v>18090</v>
      </c>
      <c r="C917" s="26" t="s">
        <v>15528</v>
      </c>
      <c r="D917" s="26" t="s">
        <v>515</v>
      </c>
      <c r="E917" s="61" t="s">
        <v>17217</v>
      </c>
      <c r="F917" s="62" t="s">
        <v>20000</v>
      </c>
      <c r="G917">
        <f>VLOOKUP(N917,Estrv!B:AS,39,FALSE)</f>
        <v>0.25</v>
      </c>
      <c r="H917">
        <f>VLOOKUP(N917,Estrv!B:AS,40,FALSE)</f>
        <v>0.5</v>
      </c>
      <c r="I917">
        <f>VLOOKUP(N917,Estrv!B:AS,41,FALSE)</f>
        <v>0.75</v>
      </c>
      <c r="J917">
        <f>VLOOKUP(N917,Estrv!B:AS,42,FALSE)</f>
        <v>1</v>
      </c>
      <c r="K917" s="66">
        <v>0.04</v>
      </c>
      <c r="N917" t="str">
        <f t="shared" si="14"/>
        <v>02CD16E187</v>
      </c>
    </row>
    <row r="918" spans="1:14">
      <c r="A918" s="26" t="s">
        <v>3808</v>
      </c>
      <c r="B918" s="26" t="s">
        <v>18091</v>
      </c>
      <c r="C918" s="26" t="s">
        <v>10137</v>
      </c>
      <c r="D918" s="26" t="s">
        <v>547</v>
      </c>
      <c r="E918" s="61" t="s">
        <v>17226</v>
      </c>
      <c r="F918" s="62" t="s">
        <v>20001</v>
      </c>
      <c r="G918">
        <f>VLOOKUP(N918,Estrv!B:AS,39,FALSE)</f>
        <v>0.12</v>
      </c>
      <c r="H918">
        <f>VLOOKUP(N918,Estrv!B:AS,40,FALSE)</f>
        <v>0.32</v>
      </c>
      <c r="I918">
        <f>VLOOKUP(N918,Estrv!B:AS,41,FALSE)</f>
        <v>0.62</v>
      </c>
      <c r="J918">
        <f>VLOOKUP(N918,Estrv!B:AS,42,FALSE)</f>
        <v>1</v>
      </c>
      <c r="K918" s="66">
        <v>0.31</v>
      </c>
      <c r="N918" t="str">
        <f t="shared" si="14"/>
        <v>02CD16E188</v>
      </c>
    </row>
    <row r="919" spans="1:14">
      <c r="A919" s="26" t="s">
        <v>3808</v>
      </c>
      <c r="B919" s="26" t="s">
        <v>18092</v>
      </c>
      <c r="C919" s="26" t="s">
        <v>10811</v>
      </c>
      <c r="D919" s="26" t="s">
        <v>547</v>
      </c>
      <c r="E919" s="61" t="s">
        <v>17226</v>
      </c>
      <c r="F919" s="62" t="s">
        <v>20002</v>
      </c>
      <c r="G919">
        <f>VLOOKUP(N919,Estrv!B:AS,39,FALSE)</f>
        <v>0.12</v>
      </c>
      <c r="H919">
        <f>VLOOKUP(N919,Estrv!B:AS,40,FALSE)</f>
        <v>0.32</v>
      </c>
      <c r="I919">
        <f>VLOOKUP(N919,Estrv!B:AS,41,FALSE)</f>
        <v>0.62</v>
      </c>
      <c r="J919">
        <f>VLOOKUP(N919,Estrv!B:AS,42,FALSE)</f>
        <v>1</v>
      </c>
      <c r="K919" s="66">
        <v>0.12</v>
      </c>
      <c r="N919" t="str">
        <f t="shared" si="14"/>
        <v>02CD16E188</v>
      </c>
    </row>
    <row r="920" spans="1:14">
      <c r="A920" s="26" t="s">
        <v>3808</v>
      </c>
      <c r="B920" s="26" t="s">
        <v>18093</v>
      </c>
      <c r="C920" s="26" t="s">
        <v>11485</v>
      </c>
      <c r="D920" s="26" t="s">
        <v>547</v>
      </c>
      <c r="E920" s="61" t="s">
        <v>17226</v>
      </c>
      <c r="F920" s="62" t="s">
        <v>3875</v>
      </c>
      <c r="G920">
        <f>VLOOKUP(N920,Estrv!B:AS,39,FALSE)</f>
        <v>0.12</v>
      </c>
      <c r="H920">
        <f>VLOOKUP(N920,Estrv!B:AS,40,FALSE)</f>
        <v>0.32</v>
      </c>
      <c r="I920">
        <f>VLOOKUP(N920,Estrv!B:AS,41,FALSE)</f>
        <v>0.62</v>
      </c>
      <c r="J920">
        <f>VLOOKUP(N920,Estrv!B:AS,42,FALSE)</f>
        <v>1</v>
      </c>
      <c r="K920" s="66">
        <v>0.08</v>
      </c>
      <c r="N920" t="str">
        <f t="shared" si="14"/>
        <v>02CD16E188</v>
      </c>
    </row>
    <row r="921" spans="1:14">
      <c r="A921" s="26" t="s">
        <v>3808</v>
      </c>
      <c r="B921" s="26" t="s">
        <v>18094</v>
      </c>
      <c r="C921" s="26" t="s">
        <v>12159</v>
      </c>
      <c r="D921" s="26" t="s">
        <v>547</v>
      </c>
      <c r="E921" s="61" t="s">
        <v>17226</v>
      </c>
      <c r="F921" s="62" t="s">
        <v>3876</v>
      </c>
      <c r="G921">
        <f>VLOOKUP(N921,Estrv!B:AS,39,FALSE)</f>
        <v>0.12</v>
      </c>
      <c r="H921">
        <f>VLOOKUP(N921,Estrv!B:AS,40,FALSE)</f>
        <v>0.32</v>
      </c>
      <c r="I921">
        <f>VLOOKUP(N921,Estrv!B:AS,41,FALSE)</f>
        <v>0.62</v>
      </c>
      <c r="J921">
        <f>VLOOKUP(N921,Estrv!B:AS,42,FALSE)</f>
        <v>1</v>
      </c>
      <c r="K921" s="66">
        <v>0.11</v>
      </c>
      <c r="N921" t="str">
        <f t="shared" si="14"/>
        <v>02CD16E188</v>
      </c>
    </row>
    <row r="922" spans="1:14">
      <c r="A922" s="26" t="s">
        <v>3808</v>
      </c>
      <c r="B922" s="26" t="s">
        <v>18095</v>
      </c>
      <c r="C922" s="26" t="s">
        <v>12833</v>
      </c>
      <c r="D922" s="26" t="s">
        <v>547</v>
      </c>
      <c r="E922" s="61" t="s">
        <v>17226</v>
      </c>
      <c r="F922" s="62" t="s">
        <v>20003</v>
      </c>
      <c r="G922">
        <f>VLOOKUP(N922,Estrv!B:AS,39,FALSE)</f>
        <v>0.12</v>
      </c>
      <c r="H922">
        <f>VLOOKUP(N922,Estrv!B:AS,40,FALSE)</f>
        <v>0.32</v>
      </c>
      <c r="I922">
        <f>VLOOKUP(N922,Estrv!B:AS,41,FALSE)</f>
        <v>0.62</v>
      </c>
      <c r="J922">
        <f>VLOOKUP(N922,Estrv!B:AS,42,FALSE)</f>
        <v>1</v>
      </c>
      <c r="K922" s="66">
        <v>0.12</v>
      </c>
      <c r="N922" t="str">
        <f t="shared" si="14"/>
        <v>02CD16E188</v>
      </c>
    </row>
    <row r="923" spans="1:14">
      <c r="A923" s="26" t="s">
        <v>3808</v>
      </c>
      <c r="B923" s="26" t="s">
        <v>18096</v>
      </c>
      <c r="C923" s="26" t="s">
        <v>13507</v>
      </c>
      <c r="D923" s="26" t="s">
        <v>547</v>
      </c>
      <c r="E923" s="61" t="s">
        <v>17226</v>
      </c>
      <c r="F923" s="62" t="s">
        <v>3882</v>
      </c>
      <c r="G923">
        <f>VLOOKUP(N923,Estrv!B:AS,39,FALSE)</f>
        <v>0.12</v>
      </c>
      <c r="H923">
        <f>VLOOKUP(N923,Estrv!B:AS,40,FALSE)</f>
        <v>0.32</v>
      </c>
      <c r="I923">
        <f>VLOOKUP(N923,Estrv!B:AS,41,FALSE)</f>
        <v>0.62</v>
      </c>
      <c r="J923">
        <f>VLOOKUP(N923,Estrv!B:AS,42,FALSE)</f>
        <v>1</v>
      </c>
      <c r="K923" s="66">
        <v>0.08</v>
      </c>
      <c r="N923" t="str">
        <f t="shared" si="14"/>
        <v>02CD16E188</v>
      </c>
    </row>
    <row r="924" spans="1:14">
      <c r="A924" s="26" t="s">
        <v>3808</v>
      </c>
      <c r="B924" s="26" t="s">
        <v>18097</v>
      </c>
      <c r="C924" s="26" t="s">
        <v>14181</v>
      </c>
      <c r="D924" s="26" t="s">
        <v>547</v>
      </c>
      <c r="E924" s="61" t="s">
        <v>17226</v>
      </c>
      <c r="F924" s="62" t="s">
        <v>20004</v>
      </c>
      <c r="G924">
        <f>VLOOKUP(N924,Estrv!B:AS,39,FALSE)</f>
        <v>0.12</v>
      </c>
      <c r="H924">
        <f>VLOOKUP(N924,Estrv!B:AS,40,FALSE)</f>
        <v>0.32</v>
      </c>
      <c r="I924">
        <f>VLOOKUP(N924,Estrv!B:AS,41,FALSE)</f>
        <v>0.62</v>
      </c>
      <c r="J924">
        <f>VLOOKUP(N924,Estrv!B:AS,42,FALSE)</f>
        <v>1</v>
      </c>
      <c r="K924" s="66">
        <v>0.1</v>
      </c>
      <c r="N924" t="str">
        <f t="shared" si="14"/>
        <v>02CD16E188</v>
      </c>
    </row>
    <row r="925" spans="1:14">
      <c r="A925" s="26" t="s">
        <v>3808</v>
      </c>
      <c r="B925" s="26" t="s">
        <v>18098</v>
      </c>
      <c r="C925" s="26" t="s">
        <v>14855</v>
      </c>
      <c r="D925" s="26" t="s">
        <v>547</v>
      </c>
      <c r="E925" s="61" t="s">
        <v>17226</v>
      </c>
      <c r="F925" s="62" t="s">
        <v>20005</v>
      </c>
      <c r="G925">
        <f>VLOOKUP(N925,Estrv!B:AS,39,FALSE)</f>
        <v>0.12</v>
      </c>
      <c r="H925">
        <f>VLOOKUP(N925,Estrv!B:AS,40,FALSE)</f>
        <v>0.32</v>
      </c>
      <c r="I925">
        <f>VLOOKUP(N925,Estrv!B:AS,41,FALSE)</f>
        <v>0.62</v>
      </c>
      <c r="J925">
        <f>VLOOKUP(N925,Estrv!B:AS,42,FALSE)</f>
        <v>1</v>
      </c>
      <c r="K925" s="66">
        <v>0.02</v>
      </c>
      <c r="N925" t="str">
        <f t="shared" si="14"/>
        <v>02CD16E188</v>
      </c>
    </row>
    <row r="926" spans="1:14">
      <c r="A926" s="26" t="s">
        <v>3808</v>
      </c>
      <c r="B926" s="26" t="s">
        <v>18099</v>
      </c>
      <c r="C926" s="26" t="s">
        <v>15529</v>
      </c>
      <c r="D926" s="26" t="s">
        <v>547</v>
      </c>
      <c r="E926" s="61" t="s">
        <v>17226</v>
      </c>
      <c r="F926" s="62" t="s">
        <v>20006</v>
      </c>
      <c r="G926">
        <f>VLOOKUP(N926,Estrv!B:AS,39,FALSE)</f>
        <v>0.12</v>
      </c>
      <c r="H926">
        <f>VLOOKUP(N926,Estrv!B:AS,40,FALSE)</f>
        <v>0.32</v>
      </c>
      <c r="I926">
        <f>VLOOKUP(N926,Estrv!B:AS,41,FALSE)</f>
        <v>0.62</v>
      </c>
      <c r="J926">
        <f>VLOOKUP(N926,Estrv!B:AS,42,FALSE)</f>
        <v>1</v>
      </c>
      <c r="K926" s="66">
        <v>0.05</v>
      </c>
      <c r="N926" t="str">
        <f t="shared" si="14"/>
        <v>02CD16E188</v>
      </c>
    </row>
    <row r="927" spans="1:14">
      <c r="A927" s="26" t="s">
        <v>3808</v>
      </c>
      <c r="B927" s="26" t="s">
        <v>18100</v>
      </c>
      <c r="C927" s="26" t="s">
        <v>16203</v>
      </c>
      <c r="D927" s="26" t="s">
        <v>547</v>
      </c>
      <c r="E927" s="61" t="s">
        <v>17226</v>
      </c>
      <c r="F927" s="62" t="s">
        <v>3886</v>
      </c>
      <c r="G927">
        <f>VLOOKUP(N927,Estrv!B:AS,39,FALSE)</f>
        <v>0.12</v>
      </c>
      <c r="H927">
        <f>VLOOKUP(N927,Estrv!B:AS,40,FALSE)</f>
        <v>0.32</v>
      </c>
      <c r="I927">
        <f>VLOOKUP(N927,Estrv!B:AS,41,FALSE)</f>
        <v>0.62</v>
      </c>
      <c r="J927">
        <f>VLOOKUP(N927,Estrv!B:AS,42,FALSE)</f>
        <v>1</v>
      </c>
      <c r="K927" s="66">
        <v>0.01</v>
      </c>
      <c r="N927" t="str">
        <f t="shared" si="14"/>
        <v>02CD16E188</v>
      </c>
    </row>
    <row r="928" spans="1:14">
      <c r="A928" s="26" t="s">
        <v>3808</v>
      </c>
      <c r="B928" s="26" t="s">
        <v>18101</v>
      </c>
      <c r="C928" s="26" t="s">
        <v>10138</v>
      </c>
      <c r="D928" s="26" t="s">
        <v>575</v>
      </c>
      <c r="E928" s="61" t="s">
        <v>17237</v>
      </c>
      <c r="F928" s="62" t="s">
        <v>3894</v>
      </c>
      <c r="G928">
        <f>VLOOKUP(N928,Estrv!B:AS,39,FALSE)</f>
        <v>0.1</v>
      </c>
      <c r="H928">
        <f>VLOOKUP(N928,Estrv!B:AS,40,FALSE)</f>
        <v>0.3</v>
      </c>
      <c r="I928">
        <f>VLOOKUP(N928,Estrv!B:AS,41,FALSE)</f>
        <v>0.65</v>
      </c>
      <c r="J928">
        <f>VLOOKUP(N928,Estrv!B:AS,42,FALSE)</f>
        <v>1</v>
      </c>
      <c r="K928" s="66">
        <v>0.25</v>
      </c>
      <c r="N928" t="str">
        <f t="shared" si="14"/>
        <v>02CD16E189</v>
      </c>
    </row>
    <row r="929" spans="1:14">
      <c r="A929" s="26" t="s">
        <v>3808</v>
      </c>
      <c r="B929" s="26" t="s">
        <v>18102</v>
      </c>
      <c r="C929" s="26" t="s">
        <v>10812</v>
      </c>
      <c r="D929" s="26" t="s">
        <v>575</v>
      </c>
      <c r="E929" s="61" t="s">
        <v>17237</v>
      </c>
      <c r="F929" s="62" t="s">
        <v>3896</v>
      </c>
      <c r="G929">
        <f>VLOOKUP(N929,Estrv!B:AS,39,FALSE)</f>
        <v>0.1</v>
      </c>
      <c r="H929">
        <f>VLOOKUP(N929,Estrv!B:AS,40,FALSE)</f>
        <v>0.3</v>
      </c>
      <c r="I929">
        <f>VLOOKUP(N929,Estrv!B:AS,41,FALSE)</f>
        <v>0.65</v>
      </c>
      <c r="J929">
        <f>VLOOKUP(N929,Estrv!B:AS,42,FALSE)</f>
        <v>1</v>
      </c>
      <c r="K929" s="66">
        <v>0.15</v>
      </c>
      <c r="N929" t="str">
        <f t="shared" si="14"/>
        <v>02CD16E189</v>
      </c>
    </row>
    <row r="930" spans="1:14">
      <c r="A930" s="26" t="s">
        <v>3808</v>
      </c>
      <c r="B930" s="26" t="s">
        <v>18103</v>
      </c>
      <c r="C930" s="26" t="s">
        <v>11486</v>
      </c>
      <c r="D930" s="26" t="s">
        <v>575</v>
      </c>
      <c r="E930" s="61" t="s">
        <v>17237</v>
      </c>
      <c r="F930" s="62" t="s">
        <v>3897</v>
      </c>
      <c r="G930">
        <f>VLOOKUP(N930,Estrv!B:AS,39,FALSE)</f>
        <v>0.1</v>
      </c>
      <c r="H930">
        <f>VLOOKUP(N930,Estrv!B:AS,40,FALSE)</f>
        <v>0.3</v>
      </c>
      <c r="I930">
        <f>VLOOKUP(N930,Estrv!B:AS,41,FALSE)</f>
        <v>0.65</v>
      </c>
      <c r="J930">
        <f>VLOOKUP(N930,Estrv!B:AS,42,FALSE)</f>
        <v>1</v>
      </c>
      <c r="K930" s="66">
        <v>0.1</v>
      </c>
      <c r="N930" t="str">
        <f t="shared" si="14"/>
        <v>02CD16E189</v>
      </c>
    </row>
    <row r="931" spans="1:14">
      <c r="A931" s="26" t="s">
        <v>3808</v>
      </c>
      <c r="B931" s="26" t="s">
        <v>18104</v>
      </c>
      <c r="C931" s="26" t="s">
        <v>12160</v>
      </c>
      <c r="D931" s="26" t="s">
        <v>575</v>
      </c>
      <c r="E931" s="61" t="s">
        <v>17237</v>
      </c>
      <c r="F931" s="62" t="s">
        <v>20007</v>
      </c>
      <c r="G931">
        <f>VLOOKUP(N931,Estrv!B:AS,39,FALSE)</f>
        <v>0.1</v>
      </c>
      <c r="H931">
        <f>VLOOKUP(N931,Estrv!B:AS,40,FALSE)</f>
        <v>0.3</v>
      </c>
      <c r="I931">
        <f>VLOOKUP(N931,Estrv!B:AS,41,FALSE)</f>
        <v>0.65</v>
      </c>
      <c r="J931">
        <f>VLOOKUP(N931,Estrv!B:AS,42,FALSE)</f>
        <v>1</v>
      </c>
      <c r="K931" s="66">
        <v>0.2</v>
      </c>
      <c r="N931" t="str">
        <f t="shared" si="14"/>
        <v>02CD16E189</v>
      </c>
    </row>
    <row r="932" spans="1:14">
      <c r="A932" s="26" t="s">
        <v>3808</v>
      </c>
      <c r="B932" s="26" t="s">
        <v>18105</v>
      </c>
      <c r="C932" s="26" t="s">
        <v>12834</v>
      </c>
      <c r="D932" s="26" t="s">
        <v>575</v>
      </c>
      <c r="E932" s="61" t="s">
        <v>17237</v>
      </c>
      <c r="F932" s="62" t="s">
        <v>20008</v>
      </c>
      <c r="G932">
        <f>VLOOKUP(N932,Estrv!B:AS,39,FALSE)</f>
        <v>0.1</v>
      </c>
      <c r="H932">
        <f>VLOOKUP(N932,Estrv!B:AS,40,FALSE)</f>
        <v>0.3</v>
      </c>
      <c r="I932">
        <f>VLOOKUP(N932,Estrv!B:AS,41,FALSE)</f>
        <v>0.65</v>
      </c>
      <c r="J932">
        <f>VLOOKUP(N932,Estrv!B:AS,42,FALSE)</f>
        <v>1</v>
      </c>
      <c r="K932" s="66">
        <v>0.15</v>
      </c>
      <c r="N932" t="str">
        <f t="shared" si="14"/>
        <v>02CD16E189</v>
      </c>
    </row>
    <row r="933" spans="1:14">
      <c r="A933" s="26" t="s">
        <v>3808</v>
      </c>
      <c r="B933" s="26" t="s">
        <v>18106</v>
      </c>
      <c r="C933" s="26" t="s">
        <v>13508</v>
      </c>
      <c r="D933" s="26" t="s">
        <v>575</v>
      </c>
      <c r="E933" s="61" t="s">
        <v>17237</v>
      </c>
      <c r="F933" s="62" t="s">
        <v>3900</v>
      </c>
      <c r="G933">
        <f>VLOOKUP(N933,Estrv!B:AS,39,FALSE)</f>
        <v>0.1</v>
      </c>
      <c r="H933">
        <f>VLOOKUP(N933,Estrv!B:AS,40,FALSE)</f>
        <v>0.3</v>
      </c>
      <c r="I933">
        <f>VLOOKUP(N933,Estrv!B:AS,41,FALSE)</f>
        <v>0.65</v>
      </c>
      <c r="J933">
        <f>VLOOKUP(N933,Estrv!B:AS,42,FALSE)</f>
        <v>1</v>
      </c>
      <c r="K933" s="66">
        <v>0.15</v>
      </c>
      <c r="N933" t="str">
        <f t="shared" si="14"/>
        <v>02CD16E189</v>
      </c>
    </row>
    <row r="934" spans="1:14">
      <c r="A934" s="26" t="s">
        <v>3808</v>
      </c>
      <c r="B934" s="26" t="s">
        <v>18107</v>
      </c>
      <c r="C934" s="26" t="s">
        <v>10139</v>
      </c>
      <c r="D934" s="26" t="s">
        <v>600</v>
      </c>
      <c r="E934" s="61" t="s">
        <v>17243</v>
      </c>
      <c r="F934" s="62" t="s">
        <v>3907</v>
      </c>
      <c r="G934">
        <f>VLOOKUP(N934,Estrv!B:AS,39,FALSE)</f>
        <v>0.08</v>
      </c>
      <c r="H934">
        <f>VLOOKUP(N934,Estrv!B:AS,40,FALSE)</f>
        <v>0.28000000000000003</v>
      </c>
      <c r="I934">
        <f>VLOOKUP(N934,Estrv!B:AS,41,FALSE)</f>
        <v>0.55000000000000004</v>
      </c>
      <c r="J934">
        <f>VLOOKUP(N934,Estrv!B:AS,42,FALSE)</f>
        <v>1</v>
      </c>
      <c r="K934" s="66">
        <v>0.5</v>
      </c>
      <c r="N934" t="str">
        <f t="shared" si="14"/>
        <v>02CD16E190</v>
      </c>
    </row>
    <row r="935" spans="1:14">
      <c r="A935" s="26" t="s">
        <v>3808</v>
      </c>
      <c r="B935" s="26" t="s">
        <v>18108</v>
      </c>
      <c r="C935" s="26" t="s">
        <v>10813</v>
      </c>
      <c r="D935" s="26" t="s">
        <v>600</v>
      </c>
      <c r="E935" s="61" t="s">
        <v>17243</v>
      </c>
      <c r="F935" s="62" t="s">
        <v>3909</v>
      </c>
      <c r="G935">
        <f>VLOOKUP(N935,Estrv!B:AS,39,FALSE)</f>
        <v>0.08</v>
      </c>
      <c r="H935">
        <f>VLOOKUP(N935,Estrv!B:AS,40,FALSE)</f>
        <v>0.28000000000000003</v>
      </c>
      <c r="I935">
        <f>VLOOKUP(N935,Estrv!B:AS,41,FALSE)</f>
        <v>0.55000000000000004</v>
      </c>
      <c r="J935">
        <f>VLOOKUP(N935,Estrv!B:AS,42,FALSE)</f>
        <v>1</v>
      </c>
      <c r="K935" s="66">
        <v>0.2</v>
      </c>
      <c r="N935" t="str">
        <f t="shared" si="14"/>
        <v>02CD16E190</v>
      </c>
    </row>
    <row r="936" spans="1:14">
      <c r="A936" s="26" t="s">
        <v>3808</v>
      </c>
      <c r="B936" s="26" t="s">
        <v>18109</v>
      </c>
      <c r="C936" s="26" t="s">
        <v>11487</v>
      </c>
      <c r="D936" s="26" t="s">
        <v>600</v>
      </c>
      <c r="E936" s="61" t="s">
        <v>17243</v>
      </c>
      <c r="F936" s="62" t="s">
        <v>20009</v>
      </c>
      <c r="G936">
        <f>VLOOKUP(N936,Estrv!B:AS,39,FALSE)</f>
        <v>0.08</v>
      </c>
      <c r="H936">
        <f>VLOOKUP(N936,Estrv!B:AS,40,FALSE)</f>
        <v>0.28000000000000003</v>
      </c>
      <c r="I936">
        <f>VLOOKUP(N936,Estrv!B:AS,41,FALSE)</f>
        <v>0.55000000000000004</v>
      </c>
      <c r="J936">
        <f>VLOOKUP(N936,Estrv!B:AS,42,FALSE)</f>
        <v>1</v>
      </c>
      <c r="K936" s="66">
        <v>0.3</v>
      </c>
      <c r="N936" t="str">
        <f t="shared" si="14"/>
        <v>02CD16E190</v>
      </c>
    </row>
    <row r="937" spans="1:14">
      <c r="A937" s="26" t="s">
        <v>3808</v>
      </c>
      <c r="B937" s="26" t="s">
        <v>18110</v>
      </c>
      <c r="C937" s="26" t="s">
        <v>10140</v>
      </c>
      <c r="D937" s="26" t="s">
        <v>618</v>
      </c>
      <c r="E937" s="61" t="s">
        <v>17245</v>
      </c>
      <c r="F937" s="62" t="s">
        <v>20010</v>
      </c>
      <c r="G937">
        <f>VLOOKUP(N937,Estrv!B:AS,39,FALSE)</f>
        <v>0.25</v>
      </c>
      <c r="H937">
        <f>VLOOKUP(N937,Estrv!B:AS,40,FALSE)</f>
        <v>0.5</v>
      </c>
      <c r="I937">
        <f>VLOOKUP(N937,Estrv!B:AS,41,FALSE)</f>
        <v>0.75</v>
      </c>
      <c r="J937">
        <f>VLOOKUP(N937,Estrv!B:AS,42,FALSE)</f>
        <v>1</v>
      </c>
      <c r="K937" s="66">
        <v>0.06</v>
      </c>
      <c r="N937" t="str">
        <f t="shared" si="14"/>
        <v>02CD16E198</v>
      </c>
    </row>
    <row r="938" spans="1:14">
      <c r="A938" s="26" t="s">
        <v>3808</v>
      </c>
      <c r="B938" s="26" t="s">
        <v>18111</v>
      </c>
      <c r="C938" s="26" t="s">
        <v>10814</v>
      </c>
      <c r="D938" s="26" t="s">
        <v>618</v>
      </c>
      <c r="E938" s="61" t="s">
        <v>17245</v>
      </c>
      <c r="F938" s="62" t="s">
        <v>3919</v>
      </c>
      <c r="G938">
        <f>VLOOKUP(N938,Estrv!B:AS,39,FALSE)</f>
        <v>0.25</v>
      </c>
      <c r="H938">
        <f>VLOOKUP(N938,Estrv!B:AS,40,FALSE)</f>
        <v>0.5</v>
      </c>
      <c r="I938">
        <f>VLOOKUP(N938,Estrv!B:AS,41,FALSE)</f>
        <v>0.75</v>
      </c>
      <c r="J938">
        <f>VLOOKUP(N938,Estrv!B:AS,42,FALSE)</f>
        <v>1</v>
      </c>
      <c r="K938" s="66">
        <v>0.94</v>
      </c>
      <c r="N938" t="str">
        <f t="shared" si="14"/>
        <v>02CD16E198</v>
      </c>
    </row>
    <row r="939" spans="1:14">
      <c r="A939" s="26" t="s">
        <v>3808</v>
      </c>
      <c r="B939" s="26" t="s">
        <v>18112</v>
      </c>
      <c r="C939" s="26" t="s">
        <v>10141</v>
      </c>
      <c r="D939" s="26" t="s">
        <v>636</v>
      </c>
      <c r="E939" s="61" t="s">
        <v>17248</v>
      </c>
      <c r="F939" s="62" t="s">
        <v>20011</v>
      </c>
      <c r="G939">
        <f>VLOOKUP(N939,Estrv!B:AS,39,FALSE)</f>
        <v>0.05</v>
      </c>
      <c r="H939">
        <f>VLOOKUP(N939,Estrv!B:AS,40,FALSE)</f>
        <v>0.15</v>
      </c>
      <c r="I939">
        <f>VLOOKUP(N939,Estrv!B:AS,41,FALSE)</f>
        <v>0.25</v>
      </c>
      <c r="J939">
        <f>VLOOKUP(N939,Estrv!B:AS,42,FALSE)</f>
        <v>1</v>
      </c>
      <c r="K939" s="66">
        <v>0.2</v>
      </c>
      <c r="N939" t="str">
        <f t="shared" si="14"/>
        <v>02CD16F037</v>
      </c>
    </row>
    <row r="940" spans="1:14">
      <c r="A940" s="26" t="s">
        <v>3808</v>
      </c>
      <c r="B940" s="26" t="s">
        <v>18113</v>
      </c>
      <c r="C940" s="26" t="s">
        <v>10815</v>
      </c>
      <c r="D940" s="26" t="s">
        <v>636</v>
      </c>
      <c r="E940" s="61" t="s">
        <v>17248</v>
      </c>
      <c r="F940" s="62" t="s">
        <v>20012</v>
      </c>
      <c r="G940">
        <f>VLOOKUP(N940,Estrv!B:AS,39,FALSE)</f>
        <v>0.05</v>
      </c>
      <c r="H940">
        <f>VLOOKUP(N940,Estrv!B:AS,40,FALSE)</f>
        <v>0.15</v>
      </c>
      <c r="I940">
        <f>VLOOKUP(N940,Estrv!B:AS,41,FALSE)</f>
        <v>0.25</v>
      </c>
      <c r="J940">
        <f>VLOOKUP(N940,Estrv!B:AS,42,FALSE)</f>
        <v>1</v>
      </c>
      <c r="K940" s="66">
        <v>0.1</v>
      </c>
      <c r="N940" t="str">
        <f t="shared" si="14"/>
        <v>02CD16F037</v>
      </c>
    </row>
    <row r="941" spans="1:14">
      <c r="A941" s="26" t="s">
        <v>3808</v>
      </c>
      <c r="B941" s="26" t="s">
        <v>18114</v>
      </c>
      <c r="C941" s="26" t="s">
        <v>11489</v>
      </c>
      <c r="D941" s="26" t="s">
        <v>636</v>
      </c>
      <c r="E941" s="61" t="s">
        <v>17248</v>
      </c>
      <c r="F941" s="62" t="s">
        <v>3929</v>
      </c>
      <c r="G941">
        <f>VLOOKUP(N941,Estrv!B:AS,39,FALSE)</f>
        <v>0.05</v>
      </c>
      <c r="H941">
        <f>VLOOKUP(N941,Estrv!B:AS,40,FALSE)</f>
        <v>0.15</v>
      </c>
      <c r="I941">
        <f>VLOOKUP(N941,Estrv!B:AS,41,FALSE)</f>
        <v>0.25</v>
      </c>
      <c r="J941">
        <f>VLOOKUP(N941,Estrv!B:AS,42,FALSE)</f>
        <v>1</v>
      </c>
      <c r="K941" s="66">
        <v>0.1</v>
      </c>
      <c r="N941" t="str">
        <f t="shared" si="14"/>
        <v>02CD16F037</v>
      </c>
    </row>
    <row r="942" spans="1:14">
      <c r="A942" s="26" t="s">
        <v>3808</v>
      </c>
      <c r="B942" s="26" t="s">
        <v>18115</v>
      </c>
      <c r="C942" s="26" t="s">
        <v>12163</v>
      </c>
      <c r="D942" s="26" t="s">
        <v>636</v>
      </c>
      <c r="E942" s="61" t="s">
        <v>17248</v>
      </c>
      <c r="F942" s="62" t="s">
        <v>20013</v>
      </c>
      <c r="G942">
        <f>VLOOKUP(N942,Estrv!B:AS,39,FALSE)</f>
        <v>0.05</v>
      </c>
      <c r="H942">
        <f>VLOOKUP(N942,Estrv!B:AS,40,FALSE)</f>
        <v>0.15</v>
      </c>
      <c r="I942">
        <f>VLOOKUP(N942,Estrv!B:AS,41,FALSE)</f>
        <v>0.25</v>
      </c>
      <c r="J942">
        <f>VLOOKUP(N942,Estrv!B:AS,42,FALSE)</f>
        <v>1</v>
      </c>
      <c r="K942" s="66">
        <v>0.1</v>
      </c>
      <c r="N942" t="str">
        <f t="shared" si="14"/>
        <v>02CD16F037</v>
      </c>
    </row>
    <row r="943" spans="1:14">
      <c r="A943" s="26" t="s">
        <v>3808</v>
      </c>
      <c r="B943" s="26" t="s">
        <v>18116</v>
      </c>
      <c r="C943" s="26" t="s">
        <v>12837</v>
      </c>
      <c r="D943" s="26" t="s">
        <v>636</v>
      </c>
      <c r="E943" s="61" t="s">
        <v>17248</v>
      </c>
      <c r="F943" s="62" t="s">
        <v>20014</v>
      </c>
      <c r="G943">
        <f>VLOOKUP(N943,Estrv!B:AS,39,FALSE)</f>
        <v>0.05</v>
      </c>
      <c r="H943">
        <f>VLOOKUP(N943,Estrv!B:AS,40,FALSE)</f>
        <v>0.15</v>
      </c>
      <c r="I943">
        <f>VLOOKUP(N943,Estrv!B:AS,41,FALSE)</f>
        <v>0.25</v>
      </c>
      <c r="J943">
        <f>VLOOKUP(N943,Estrv!B:AS,42,FALSE)</f>
        <v>1</v>
      </c>
      <c r="K943" s="66">
        <v>0.1</v>
      </c>
      <c r="N943" t="str">
        <f t="shared" si="14"/>
        <v>02CD16F037</v>
      </c>
    </row>
    <row r="944" spans="1:14">
      <c r="A944" s="26" t="s">
        <v>3808</v>
      </c>
      <c r="B944" s="26" t="s">
        <v>18117</v>
      </c>
      <c r="C944" s="26" t="s">
        <v>13511</v>
      </c>
      <c r="D944" s="26" t="s">
        <v>636</v>
      </c>
      <c r="E944" s="61" t="s">
        <v>17248</v>
      </c>
      <c r="F944" s="62" t="s">
        <v>20015</v>
      </c>
      <c r="G944">
        <f>VLOOKUP(N944,Estrv!B:AS,39,FALSE)</f>
        <v>0.05</v>
      </c>
      <c r="H944">
        <f>VLOOKUP(N944,Estrv!B:AS,40,FALSE)</f>
        <v>0.15</v>
      </c>
      <c r="I944">
        <f>VLOOKUP(N944,Estrv!B:AS,41,FALSE)</f>
        <v>0.25</v>
      </c>
      <c r="J944">
        <f>VLOOKUP(N944,Estrv!B:AS,42,FALSE)</f>
        <v>1</v>
      </c>
      <c r="K944" s="66">
        <v>0.1</v>
      </c>
      <c r="N944" t="str">
        <f t="shared" si="14"/>
        <v>02CD16F037</v>
      </c>
    </row>
    <row r="945" spans="1:14">
      <c r="A945" s="26" t="s">
        <v>3808</v>
      </c>
      <c r="B945" s="26" t="s">
        <v>18118</v>
      </c>
      <c r="C945" s="26" t="s">
        <v>14185</v>
      </c>
      <c r="D945" s="26" t="s">
        <v>636</v>
      </c>
      <c r="E945" s="61" t="s">
        <v>17248</v>
      </c>
      <c r="F945" s="62" t="s">
        <v>20016</v>
      </c>
      <c r="G945">
        <f>VLOOKUP(N945,Estrv!B:AS,39,FALSE)</f>
        <v>0.05</v>
      </c>
      <c r="H945">
        <f>VLOOKUP(N945,Estrv!B:AS,40,FALSE)</f>
        <v>0.15</v>
      </c>
      <c r="I945">
        <f>VLOOKUP(N945,Estrv!B:AS,41,FALSE)</f>
        <v>0.25</v>
      </c>
      <c r="J945">
        <f>VLOOKUP(N945,Estrv!B:AS,42,FALSE)</f>
        <v>1</v>
      </c>
      <c r="K945" s="66">
        <v>0.1</v>
      </c>
      <c r="N945" t="str">
        <f t="shared" si="14"/>
        <v>02CD16F037</v>
      </c>
    </row>
    <row r="946" spans="1:14">
      <c r="A946" s="26" t="s">
        <v>3808</v>
      </c>
      <c r="B946" s="26" t="s">
        <v>18119</v>
      </c>
      <c r="C946" s="26" t="s">
        <v>14859</v>
      </c>
      <c r="D946" s="26" t="s">
        <v>636</v>
      </c>
      <c r="E946" s="61" t="s">
        <v>17248</v>
      </c>
      <c r="F946" s="62" t="s">
        <v>20017</v>
      </c>
      <c r="G946">
        <f>VLOOKUP(N946,Estrv!B:AS,39,FALSE)</f>
        <v>0.05</v>
      </c>
      <c r="H946">
        <f>VLOOKUP(N946,Estrv!B:AS,40,FALSE)</f>
        <v>0.15</v>
      </c>
      <c r="I946">
        <f>VLOOKUP(N946,Estrv!B:AS,41,FALSE)</f>
        <v>0.25</v>
      </c>
      <c r="J946">
        <f>VLOOKUP(N946,Estrv!B:AS,42,FALSE)</f>
        <v>1</v>
      </c>
      <c r="K946" s="66">
        <v>0.2</v>
      </c>
      <c r="N946" t="str">
        <f t="shared" si="14"/>
        <v>02CD16F037</v>
      </c>
    </row>
    <row r="947" spans="1:14">
      <c r="A947" s="26" t="s">
        <v>3808</v>
      </c>
      <c r="B947" s="26" t="s">
        <v>18120</v>
      </c>
      <c r="C947" s="26" t="s">
        <v>10142</v>
      </c>
      <c r="D947" s="26" t="s">
        <v>654</v>
      </c>
      <c r="E947" s="61" t="s">
        <v>17254</v>
      </c>
      <c r="F947" s="62" t="s">
        <v>20018</v>
      </c>
      <c r="G947">
        <f>VLOOKUP(N947,Estrv!B:AS,39,FALSE)</f>
        <v>0.25</v>
      </c>
      <c r="H947">
        <f>VLOOKUP(N947,Estrv!B:AS,40,FALSE)</f>
        <v>0.5</v>
      </c>
      <c r="I947">
        <f>VLOOKUP(N947,Estrv!B:AS,41,FALSE)</f>
        <v>0.75</v>
      </c>
      <c r="J947">
        <f>VLOOKUP(N947,Estrv!B:AS,42,FALSE)</f>
        <v>1</v>
      </c>
      <c r="K947" s="66">
        <v>0.6</v>
      </c>
      <c r="N947" t="str">
        <f t="shared" si="14"/>
        <v>02CD16K023</v>
      </c>
    </row>
    <row r="948" spans="1:14">
      <c r="A948" s="26" t="s">
        <v>3808</v>
      </c>
      <c r="B948" s="26" t="s">
        <v>18121</v>
      </c>
      <c r="C948" s="26" t="s">
        <v>10816</v>
      </c>
      <c r="D948" s="26" t="s">
        <v>654</v>
      </c>
      <c r="E948" s="61" t="s">
        <v>17254</v>
      </c>
      <c r="F948" s="62" t="s">
        <v>20019</v>
      </c>
      <c r="G948">
        <f>VLOOKUP(N948,Estrv!B:AS,39,FALSE)</f>
        <v>0.25</v>
      </c>
      <c r="H948">
        <f>VLOOKUP(N948,Estrv!B:AS,40,FALSE)</f>
        <v>0.5</v>
      </c>
      <c r="I948">
        <f>VLOOKUP(N948,Estrv!B:AS,41,FALSE)</f>
        <v>0.75</v>
      </c>
      <c r="J948">
        <f>VLOOKUP(N948,Estrv!B:AS,42,FALSE)</f>
        <v>1</v>
      </c>
      <c r="K948" s="66">
        <v>0.4</v>
      </c>
      <c r="N948" t="str">
        <f t="shared" si="14"/>
        <v>02CD16K023</v>
      </c>
    </row>
    <row r="949" spans="1:14">
      <c r="A949" s="26" t="s">
        <v>3808</v>
      </c>
      <c r="B949" s="26" t="s">
        <v>18122</v>
      </c>
      <c r="C949" s="26" t="s">
        <v>10143</v>
      </c>
      <c r="D949" s="26" t="s">
        <v>673</v>
      </c>
      <c r="E949" s="61" t="s">
        <v>17258</v>
      </c>
      <c r="F949" s="62" t="s">
        <v>20020</v>
      </c>
      <c r="G949">
        <f>VLOOKUP(N949,Estrv!B:AS,39,FALSE)</f>
        <v>0.25</v>
      </c>
      <c r="H949">
        <f>VLOOKUP(N949,Estrv!B:AS,40,FALSE)</f>
        <v>0.5</v>
      </c>
      <c r="I949">
        <f>VLOOKUP(N949,Estrv!B:AS,41,FALSE)</f>
        <v>0.75</v>
      </c>
      <c r="J949">
        <f>VLOOKUP(N949,Estrv!B:AS,42,FALSE)</f>
        <v>1</v>
      </c>
      <c r="K949" s="66">
        <v>0.6</v>
      </c>
      <c r="N949" t="str">
        <f t="shared" si="14"/>
        <v>02CD16K026</v>
      </c>
    </row>
    <row r="950" spans="1:14">
      <c r="A950" s="26" t="s">
        <v>3808</v>
      </c>
      <c r="B950" s="26" t="s">
        <v>18123</v>
      </c>
      <c r="C950" s="26" t="s">
        <v>10817</v>
      </c>
      <c r="D950" s="26" t="s">
        <v>673</v>
      </c>
      <c r="E950" s="61" t="s">
        <v>17258</v>
      </c>
      <c r="F950" s="62" t="s">
        <v>20021</v>
      </c>
      <c r="G950">
        <f>VLOOKUP(N950,Estrv!B:AS,39,FALSE)</f>
        <v>0.25</v>
      </c>
      <c r="H950">
        <f>VLOOKUP(N950,Estrv!B:AS,40,FALSE)</f>
        <v>0.5</v>
      </c>
      <c r="I950">
        <f>VLOOKUP(N950,Estrv!B:AS,41,FALSE)</f>
        <v>0.75</v>
      </c>
      <c r="J950">
        <f>VLOOKUP(N950,Estrv!B:AS,42,FALSE)</f>
        <v>1</v>
      </c>
      <c r="K950" s="66">
        <v>0.4</v>
      </c>
      <c r="N950" t="str">
        <f t="shared" si="14"/>
        <v>02CD16K026</v>
      </c>
    </row>
    <row r="951" spans="1:14">
      <c r="A951" s="26" t="s">
        <v>3808</v>
      </c>
      <c r="B951" s="26" t="s">
        <v>18124</v>
      </c>
      <c r="C951" s="26" t="s">
        <v>10144</v>
      </c>
      <c r="D951" s="26" t="s">
        <v>689</v>
      </c>
      <c r="E951" s="61" t="s">
        <v>17260</v>
      </c>
      <c r="F951" s="62" t="s">
        <v>20022</v>
      </c>
      <c r="G951">
        <f>VLOOKUP(N951,Estrv!B:AS,39,FALSE)</f>
        <v>0.25</v>
      </c>
      <c r="H951">
        <f>VLOOKUP(N951,Estrv!B:AS,40,FALSE)</f>
        <v>0.5</v>
      </c>
      <c r="I951">
        <f>VLOOKUP(N951,Estrv!B:AS,41,FALSE)</f>
        <v>0.75</v>
      </c>
      <c r="J951">
        <f>VLOOKUP(N951,Estrv!B:AS,42,FALSE)</f>
        <v>1</v>
      </c>
      <c r="K951" s="66">
        <v>0.6</v>
      </c>
      <c r="N951" t="str">
        <f t="shared" si="14"/>
        <v>02CD16K027</v>
      </c>
    </row>
    <row r="952" spans="1:14">
      <c r="A952" s="26" t="s">
        <v>3808</v>
      </c>
      <c r="B952" s="26" t="s">
        <v>18125</v>
      </c>
      <c r="C952" s="26" t="s">
        <v>10818</v>
      </c>
      <c r="D952" s="26" t="s">
        <v>689</v>
      </c>
      <c r="E952" s="61" t="s">
        <v>17260</v>
      </c>
      <c r="F952" s="62" t="s">
        <v>20023</v>
      </c>
      <c r="G952">
        <f>VLOOKUP(N952,Estrv!B:AS,39,FALSE)</f>
        <v>0.25</v>
      </c>
      <c r="H952">
        <f>VLOOKUP(N952,Estrv!B:AS,40,FALSE)</f>
        <v>0.5</v>
      </c>
      <c r="I952">
        <f>VLOOKUP(N952,Estrv!B:AS,41,FALSE)</f>
        <v>0.75</v>
      </c>
      <c r="J952">
        <f>VLOOKUP(N952,Estrv!B:AS,42,FALSE)</f>
        <v>1</v>
      </c>
      <c r="K952" s="66">
        <v>0.4</v>
      </c>
      <c r="N952" t="str">
        <f t="shared" si="14"/>
        <v>02CD16K027</v>
      </c>
    </row>
    <row r="953" spans="1:14">
      <c r="A953" s="26" t="s">
        <v>3808</v>
      </c>
      <c r="B953" s="26" t="s">
        <v>18126</v>
      </c>
      <c r="C953" s="26" t="s">
        <v>10145</v>
      </c>
      <c r="D953" s="26" t="s">
        <v>109</v>
      </c>
      <c r="E953" s="61" t="s">
        <v>17145</v>
      </c>
      <c r="F953" s="62" t="s">
        <v>20024</v>
      </c>
      <c r="G953">
        <f>VLOOKUP(N953,Estrv!B:AS,39,FALSE)</f>
        <v>0.3</v>
      </c>
      <c r="H953">
        <f>VLOOKUP(N953,Estrv!B:AS,40,FALSE)</f>
        <v>0.68</v>
      </c>
      <c r="I953">
        <f>VLOOKUP(N953,Estrv!B:AS,41,FALSE)</f>
        <v>0.78</v>
      </c>
      <c r="J953">
        <f>VLOOKUP(N953,Estrv!B:AS,42,FALSE)</f>
        <v>1</v>
      </c>
      <c r="K953" s="66">
        <v>0.4</v>
      </c>
      <c r="N953" t="str">
        <f t="shared" si="14"/>
        <v>02CD16M001</v>
      </c>
    </row>
    <row r="954" spans="1:14">
      <c r="A954" s="26" t="s">
        <v>3808</v>
      </c>
      <c r="B954" s="26" t="s">
        <v>18127</v>
      </c>
      <c r="C954" s="26" t="s">
        <v>10819</v>
      </c>
      <c r="D954" s="26" t="s">
        <v>109</v>
      </c>
      <c r="E954" s="61" t="s">
        <v>17145</v>
      </c>
      <c r="F954" s="62" t="s">
        <v>20025</v>
      </c>
      <c r="G954">
        <f>VLOOKUP(N954,Estrv!B:AS,39,FALSE)</f>
        <v>0.3</v>
      </c>
      <c r="H954">
        <f>VLOOKUP(N954,Estrv!B:AS,40,FALSE)</f>
        <v>0.68</v>
      </c>
      <c r="I954">
        <f>VLOOKUP(N954,Estrv!B:AS,41,FALSE)</f>
        <v>0.78</v>
      </c>
      <c r="J954">
        <f>VLOOKUP(N954,Estrv!B:AS,42,FALSE)</f>
        <v>1</v>
      </c>
      <c r="K954" s="66">
        <v>0.6</v>
      </c>
      <c r="N954" t="str">
        <f t="shared" si="14"/>
        <v>02CD16M001</v>
      </c>
    </row>
    <row r="955" spans="1:14">
      <c r="A955" s="26" t="s">
        <v>3808</v>
      </c>
      <c r="B955" s="26" t="s">
        <v>18128</v>
      </c>
      <c r="C955" s="26" t="s">
        <v>10146</v>
      </c>
      <c r="D955" s="26" t="s">
        <v>126</v>
      </c>
      <c r="E955" s="61" t="s">
        <v>17148</v>
      </c>
      <c r="F955" s="62" t="s">
        <v>20026</v>
      </c>
      <c r="G955">
        <f>VLOOKUP(N955,Estrv!B:AS,39,FALSE)</f>
        <v>0.2</v>
      </c>
      <c r="H955">
        <f>VLOOKUP(N955,Estrv!B:AS,40,FALSE)</f>
        <v>0.5</v>
      </c>
      <c r="I955">
        <f>VLOOKUP(N955,Estrv!B:AS,41,FALSE)</f>
        <v>0.9</v>
      </c>
      <c r="J955">
        <f>VLOOKUP(N955,Estrv!B:AS,42,FALSE)</f>
        <v>1</v>
      </c>
      <c r="K955" s="66">
        <v>0.7</v>
      </c>
      <c r="N955" t="str">
        <f t="shared" si="14"/>
        <v>02CD16M002</v>
      </c>
    </row>
    <row r="956" spans="1:14">
      <c r="A956" s="26" t="s">
        <v>3808</v>
      </c>
      <c r="B956" s="26" t="s">
        <v>18129</v>
      </c>
      <c r="C956" s="26" t="s">
        <v>10820</v>
      </c>
      <c r="D956" s="26" t="s">
        <v>126</v>
      </c>
      <c r="E956" s="61" t="s">
        <v>17148</v>
      </c>
      <c r="F956" s="62" t="s">
        <v>20027</v>
      </c>
      <c r="G956">
        <f>VLOOKUP(N956,Estrv!B:AS,39,FALSE)</f>
        <v>0.2</v>
      </c>
      <c r="H956">
        <f>VLOOKUP(N956,Estrv!B:AS,40,FALSE)</f>
        <v>0.5</v>
      </c>
      <c r="I956">
        <f>VLOOKUP(N956,Estrv!B:AS,41,FALSE)</f>
        <v>0.9</v>
      </c>
      <c r="J956">
        <f>VLOOKUP(N956,Estrv!B:AS,42,FALSE)</f>
        <v>1</v>
      </c>
      <c r="K956" s="66">
        <v>0.3</v>
      </c>
      <c r="N956" t="str">
        <f t="shared" si="14"/>
        <v>02CD16M002</v>
      </c>
    </row>
    <row r="957" spans="1:14">
      <c r="A957" s="26" t="s">
        <v>3808</v>
      </c>
      <c r="B957" s="26" t="s">
        <v>18130</v>
      </c>
      <c r="C957" s="26" t="s">
        <v>10147</v>
      </c>
      <c r="D957" s="26" t="s">
        <v>141</v>
      </c>
      <c r="E957" s="61" t="s">
        <v>17150</v>
      </c>
      <c r="F957" s="62" t="s">
        <v>20028</v>
      </c>
      <c r="G957">
        <f>VLOOKUP(N957,Estrv!B:AS,39,FALSE)</f>
        <v>0.21</v>
      </c>
      <c r="H957">
        <f>VLOOKUP(N957,Estrv!B:AS,40,FALSE)</f>
        <v>0.43</v>
      </c>
      <c r="I957">
        <f>VLOOKUP(N957,Estrv!B:AS,41,FALSE)</f>
        <v>0.75</v>
      </c>
      <c r="J957">
        <f>VLOOKUP(N957,Estrv!B:AS,42,FALSE)</f>
        <v>1</v>
      </c>
      <c r="K957" s="66">
        <v>0.1</v>
      </c>
      <c r="N957" t="str">
        <f t="shared" si="14"/>
        <v>02CD16N001</v>
      </c>
    </row>
    <row r="958" spans="1:14">
      <c r="A958" s="26" t="s">
        <v>3808</v>
      </c>
      <c r="B958" s="26" t="s">
        <v>18131</v>
      </c>
      <c r="C958" s="26" t="s">
        <v>10821</v>
      </c>
      <c r="D958" s="26" t="s">
        <v>141</v>
      </c>
      <c r="E958" s="61" t="s">
        <v>17150</v>
      </c>
      <c r="F958" s="62" t="s">
        <v>20029</v>
      </c>
      <c r="G958">
        <f>VLOOKUP(N958,Estrv!B:AS,39,FALSE)</f>
        <v>0.21</v>
      </c>
      <c r="H958">
        <f>VLOOKUP(N958,Estrv!B:AS,40,FALSE)</f>
        <v>0.43</v>
      </c>
      <c r="I958">
        <f>VLOOKUP(N958,Estrv!B:AS,41,FALSE)</f>
        <v>0.75</v>
      </c>
      <c r="J958">
        <f>VLOOKUP(N958,Estrv!B:AS,42,FALSE)</f>
        <v>1</v>
      </c>
      <c r="K958" s="66">
        <v>0.1</v>
      </c>
      <c r="N958" t="str">
        <f t="shared" si="14"/>
        <v>02CD16N001</v>
      </c>
    </row>
    <row r="959" spans="1:14">
      <c r="A959" s="26" t="s">
        <v>3808</v>
      </c>
      <c r="B959" s="26" t="s">
        <v>18132</v>
      </c>
      <c r="C959" s="26" t="s">
        <v>11495</v>
      </c>
      <c r="D959" s="26" t="s">
        <v>141</v>
      </c>
      <c r="E959" s="61" t="s">
        <v>17150</v>
      </c>
      <c r="F959" s="62" t="s">
        <v>20030</v>
      </c>
      <c r="G959">
        <f>VLOOKUP(N959,Estrv!B:AS,39,FALSE)</f>
        <v>0.21</v>
      </c>
      <c r="H959">
        <f>VLOOKUP(N959,Estrv!B:AS,40,FALSE)</f>
        <v>0.43</v>
      </c>
      <c r="I959">
        <f>VLOOKUP(N959,Estrv!B:AS,41,FALSE)</f>
        <v>0.75</v>
      </c>
      <c r="J959">
        <f>VLOOKUP(N959,Estrv!B:AS,42,FALSE)</f>
        <v>1</v>
      </c>
      <c r="K959" s="66">
        <v>0.1</v>
      </c>
      <c r="N959" t="str">
        <f t="shared" si="14"/>
        <v>02CD16N001</v>
      </c>
    </row>
    <row r="960" spans="1:14">
      <c r="A960" s="26" t="s">
        <v>3808</v>
      </c>
      <c r="B960" s="26" t="s">
        <v>18133</v>
      </c>
      <c r="C960" s="26" t="s">
        <v>12169</v>
      </c>
      <c r="D960" s="26" t="s">
        <v>141</v>
      </c>
      <c r="E960" s="61" t="s">
        <v>17150</v>
      </c>
      <c r="F960" s="62" t="s">
        <v>20031</v>
      </c>
      <c r="G960">
        <f>VLOOKUP(N960,Estrv!B:AS,39,FALSE)</f>
        <v>0.21</v>
      </c>
      <c r="H960">
        <f>VLOOKUP(N960,Estrv!B:AS,40,FALSE)</f>
        <v>0.43</v>
      </c>
      <c r="I960">
        <f>VLOOKUP(N960,Estrv!B:AS,41,FALSE)</f>
        <v>0.75</v>
      </c>
      <c r="J960">
        <f>VLOOKUP(N960,Estrv!B:AS,42,FALSE)</f>
        <v>1</v>
      </c>
      <c r="K960" s="66">
        <v>0.3</v>
      </c>
      <c r="N960" t="str">
        <f t="shared" si="14"/>
        <v>02CD16N001</v>
      </c>
    </row>
    <row r="961" spans="1:14">
      <c r="A961" s="26" t="s">
        <v>3808</v>
      </c>
      <c r="B961" s="26" t="s">
        <v>18134</v>
      </c>
      <c r="C961" s="26" t="s">
        <v>12843</v>
      </c>
      <c r="D961" s="26" t="s">
        <v>141</v>
      </c>
      <c r="E961" s="61" t="s">
        <v>17150</v>
      </c>
      <c r="F961" s="62" t="s">
        <v>20032</v>
      </c>
      <c r="G961">
        <f>VLOOKUP(N961,Estrv!B:AS,39,FALSE)</f>
        <v>0.21</v>
      </c>
      <c r="H961">
        <f>VLOOKUP(N961,Estrv!B:AS,40,FALSE)</f>
        <v>0.43</v>
      </c>
      <c r="I961">
        <f>VLOOKUP(N961,Estrv!B:AS,41,FALSE)</f>
        <v>0.75</v>
      </c>
      <c r="J961">
        <f>VLOOKUP(N961,Estrv!B:AS,42,FALSE)</f>
        <v>1</v>
      </c>
      <c r="K961" s="66">
        <v>0.1</v>
      </c>
      <c r="N961" t="str">
        <f t="shared" si="14"/>
        <v>02CD16N001</v>
      </c>
    </row>
    <row r="962" spans="1:14">
      <c r="A962" s="26" t="s">
        <v>3808</v>
      </c>
      <c r="B962" s="26" t="s">
        <v>18135</v>
      </c>
      <c r="C962" s="26" t="s">
        <v>13517</v>
      </c>
      <c r="D962" s="26" t="s">
        <v>141</v>
      </c>
      <c r="E962" s="61" t="s">
        <v>17150</v>
      </c>
      <c r="F962" s="62" t="s">
        <v>20033</v>
      </c>
      <c r="G962">
        <f>VLOOKUP(N962,Estrv!B:AS,39,FALSE)</f>
        <v>0.21</v>
      </c>
      <c r="H962">
        <f>VLOOKUP(N962,Estrv!B:AS,40,FALSE)</f>
        <v>0.43</v>
      </c>
      <c r="I962">
        <f>VLOOKUP(N962,Estrv!B:AS,41,FALSE)</f>
        <v>0.75</v>
      </c>
      <c r="J962">
        <f>VLOOKUP(N962,Estrv!B:AS,42,FALSE)</f>
        <v>1</v>
      </c>
      <c r="K962" s="66">
        <v>0.05</v>
      </c>
      <c r="N962" t="str">
        <f t="shared" si="14"/>
        <v>02CD16N001</v>
      </c>
    </row>
    <row r="963" spans="1:14">
      <c r="A963" s="26" t="s">
        <v>3808</v>
      </c>
      <c r="B963" s="26" t="s">
        <v>18136</v>
      </c>
      <c r="C963" s="26" t="s">
        <v>14191</v>
      </c>
      <c r="D963" s="26" t="s">
        <v>141</v>
      </c>
      <c r="E963" s="61" t="s">
        <v>17150</v>
      </c>
      <c r="F963" s="62" t="s">
        <v>20034</v>
      </c>
      <c r="G963">
        <f>VLOOKUP(N963,Estrv!B:AS,39,FALSE)</f>
        <v>0.21</v>
      </c>
      <c r="H963">
        <f>VLOOKUP(N963,Estrv!B:AS,40,FALSE)</f>
        <v>0.43</v>
      </c>
      <c r="I963">
        <f>VLOOKUP(N963,Estrv!B:AS,41,FALSE)</f>
        <v>0.75</v>
      </c>
      <c r="J963">
        <f>VLOOKUP(N963,Estrv!B:AS,42,FALSE)</f>
        <v>1</v>
      </c>
      <c r="K963" s="66">
        <v>0.15</v>
      </c>
      <c r="N963" t="str">
        <f t="shared" ref="N963:N1026" si="15">A963&amp;D963</f>
        <v>02CD16N001</v>
      </c>
    </row>
    <row r="964" spans="1:14">
      <c r="A964" s="26" t="s">
        <v>3808</v>
      </c>
      <c r="B964" s="26" t="s">
        <v>18137</v>
      </c>
      <c r="C964" s="26" t="s">
        <v>14865</v>
      </c>
      <c r="D964" s="26" t="s">
        <v>141</v>
      </c>
      <c r="E964" s="61" t="s">
        <v>17150</v>
      </c>
      <c r="F964" s="62" t="s">
        <v>3993</v>
      </c>
      <c r="G964">
        <f>VLOOKUP(N964,Estrv!B:AS,39,FALSE)</f>
        <v>0.21</v>
      </c>
      <c r="H964">
        <f>VLOOKUP(N964,Estrv!B:AS,40,FALSE)</f>
        <v>0.43</v>
      </c>
      <c r="I964">
        <f>VLOOKUP(N964,Estrv!B:AS,41,FALSE)</f>
        <v>0.75</v>
      </c>
      <c r="J964">
        <f>VLOOKUP(N964,Estrv!B:AS,42,FALSE)</f>
        <v>1</v>
      </c>
      <c r="K964" s="66">
        <v>0.1</v>
      </c>
      <c r="N964" t="str">
        <f t="shared" si="15"/>
        <v>02CD16N001</v>
      </c>
    </row>
    <row r="965" spans="1:14">
      <c r="A965" s="26" t="s">
        <v>3808</v>
      </c>
      <c r="B965" s="26" t="s">
        <v>18138</v>
      </c>
      <c r="C965" s="26" t="s">
        <v>10148</v>
      </c>
      <c r="D965" s="26" t="s">
        <v>737</v>
      </c>
      <c r="E965" s="61" t="s">
        <v>17268</v>
      </c>
      <c r="F965" s="62" t="s">
        <v>20035</v>
      </c>
      <c r="G965">
        <f>VLOOKUP(N965,Estrv!B:AS,39,FALSE)</f>
        <v>0</v>
      </c>
      <c r="H965">
        <f>VLOOKUP(N965,Estrv!B:AS,40,FALSE)</f>
        <v>0.15</v>
      </c>
      <c r="I965">
        <f>VLOOKUP(N965,Estrv!B:AS,41,FALSE)</f>
        <v>0.3</v>
      </c>
      <c r="J965">
        <f>VLOOKUP(N965,Estrv!B:AS,42,FALSE)</f>
        <v>1</v>
      </c>
      <c r="K965" s="66">
        <v>0.15</v>
      </c>
      <c r="N965" t="str">
        <f t="shared" si="15"/>
        <v>02CD16R002</v>
      </c>
    </row>
    <row r="966" spans="1:14">
      <c r="A966" s="26" t="s">
        <v>3808</v>
      </c>
      <c r="B966" s="26" t="s">
        <v>18139</v>
      </c>
      <c r="C966" s="26" t="s">
        <v>10822</v>
      </c>
      <c r="D966" s="26" t="s">
        <v>737</v>
      </c>
      <c r="E966" s="61" t="s">
        <v>17268</v>
      </c>
      <c r="F966" s="62" t="s">
        <v>20036</v>
      </c>
      <c r="G966">
        <f>VLOOKUP(N966,Estrv!B:AS,39,FALSE)</f>
        <v>0</v>
      </c>
      <c r="H966">
        <f>VLOOKUP(N966,Estrv!B:AS,40,FALSE)</f>
        <v>0.15</v>
      </c>
      <c r="I966">
        <f>VLOOKUP(N966,Estrv!B:AS,41,FALSE)</f>
        <v>0.3</v>
      </c>
      <c r="J966">
        <f>VLOOKUP(N966,Estrv!B:AS,42,FALSE)</f>
        <v>1</v>
      </c>
      <c r="K966" s="66">
        <v>0.85</v>
      </c>
      <c r="N966" t="str">
        <f t="shared" si="15"/>
        <v>02CD16R002</v>
      </c>
    </row>
    <row r="967" spans="1:14">
      <c r="A967" s="26" t="s">
        <v>3808</v>
      </c>
      <c r="B967" s="26" t="s">
        <v>18140</v>
      </c>
      <c r="C967" s="26" t="s">
        <v>10149</v>
      </c>
      <c r="D967" s="26" t="s">
        <v>772</v>
      </c>
      <c r="E967" s="61" t="s">
        <v>17274</v>
      </c>
      <c r="F967" s="62" t="s">
        <v>20037</v>
      </c>
      <c r="G967">
        <f>VLOOKUP(N967,Estrv!B:AS,39,FALSE)</f>
        <v>0</v>
      </c>
      <c r="H967">
        <f>VLOOKUP(N967,Estrv!B:AS,40,FALSE)</f>
        <v>0.5</v>
      </c>
      <c r="I967">
        <f>VLOOKUP(N967,Estrv!B:AS,41,FALSE)</f>
        <v>0</v>
      </c>
      <c r="J967">
        <f>VLOOKUP(N967,Estrv!B:AS,42,FALSE)</f>
        <v>1</v>
      </c>
      <c r="K967" s="66">
        <v>0.75</v>
      </c>
      <c r="N967" t="str">
        <f t="shared" si="15"/>
        <v>02CD16S230</v>
      </c>
    </row>
    <row r="968" spans="1:14">
      <c r="A968" s="26" t="s">
        <v>3808</v>
      </c>
      <c r="B968" s="26" t="s">
        <v>18141</v>
      </c>
      <c r="C968" s="26" t="s">
        <v>10823</v>
      </c>
      <c r="D968" s="26" t="s">
        <v>772</v>
      </c>
      <c r="E968" s="61" t="s">
        <v>17274</v>
      </c>
      <c r="F968" s="62" t="s">
        <v>20038</v>
      </c>
      <c r="G968">
        <f>VLOOKUP(N968,Estrv!B:AS,39,FALSE)</f>
        <v>0</v>
      </c>
      <c r="H968">
        <f>VLOOKUP(N968,Estrv!B:AS,40,FALSE)</f>
        <v>0.5</v>
      </c>
      <c r="I968">
        <f>VLOOKUP(N968,Estrv!B:AS,41,FALSE)</f>
        <v>0</v>
      </c>
      <c r="J968">
        <f>VLOOKUP(N968,Estrv!B:AS,42,FALSE)</f>
        <v>1</v>
      </c>
      <c r="K968" s="66">
        <v>0.25</v>
      </c>
      <c r="N968" t="str">
        <f t="shared" si="15"/>
        <v>02CD16S230</v>
      </c>
    </row>
    <row r="969" spans="1:14">
      <c r="A969" s="26" t="s">
        <v>3808</v>
      </c>
      <c r="B969" s="26" t="s">
        <v>18142</v>
      </c>
      <c r="C969" s="26" t="s">
        <v>10150</v>
      </c>
      <c r="D969" s="26" t="s">
        <v>2646</v>
      </c>
      <c r="E969" s="61" t="s">
        <v>17716</v>
      </c>
      <c r="F969" s="62" t="s">
        <v>20039</v>
      </c>
      <c r="G969">
        <f>VLOOKUP(N969,Estrv!B:AS,39,FALSE)</f>
        <v>0.15</v>
      </c>
      <c r="H969">
        <f>VLOOKUP(N969,Estrv!B:AS,40,FALSE)</f>
        <v>0.35</v>
      </c>
      <c r="I969">
        <f>VLOOKUP(N969,Estrv!B:AS,41,FALSE)</f>
        <v>0.6</v>
      </c>
      <c r="J969">
        <f>VLOOKUP(N969,Estrv!B:AS,42,FALSE)</f>
        <v>1</v>
      </c>
      <c r="K969" s="66">
        <v>0.35</v>
      </c>
      <c r="N969" t="str">
        <f t="shared" si="15"/>
        <v>02CD16S231</v>
      </c>
    </row>
    <row r="970" spans="1:14">
      <c r="A970" s="26" t="s">
        <v>3808</v>
      </c>
      <c r="B970" s="26" t="s">
        <v>18143</v>
      </c>
      <c r="C970" s="26" t="s">
        <v>10824</v>
      </c>
      <c r="D970" s="26" t="s">
        <v>2646</v>
      </c>
      <c r="E970" s="61" t="s">
        <v>17716</v>
      </c>
      <c r="F970" s="62" t="s">
        <v>4024</v>
      </c>
      <c r="G970">
        <f>VLOOKUP(N970,Estrv!B:AS,39,FALSE)</f>
        <v>0.15</v>
      </c>
      <c r="H970">
        <f>VLOOKUP(N970,Estrv!B:AS,40,FALSE)</f>
        <v>0.35</v>
      </c>
      <c r="I970">
        <f>VLOOKUP(N970,Estrv!B:AS,41,FALSE)</f>
        <v>0.6</v>
      </c>
      <c r="J970">
        <f>VLOOKUP(N970,Estrv!B:AS,42,FALSE)</f>
        <v>1</v>
      </c>
      <c r="K970" s="66">
        <v>0.3</v>
      </c>
      <c r="N970" t="str">
        <f t="shared" si="15"/>
        <v>02CD16S231</v>
      </c>
    </row>
    <row r="971" spans="1:14">
      <c r="A971" s="26" t="s">
        <v>3808</v>
      </c>
      <c r="B971" s="26" t="s">
        <v>18144</v>
      </c>
      <c r="C971" s="26" t="s">
        <v>11498</v>
      </c>
      <c r="D971" s="26" t="s">
        <v>2646</v>
      </c>
      <c r="E971" s="61" t="s">
        <v>17716</v>
      </c>
      <c r="F971" s="62" t="s">
        <v>20040</v>
      </c>
      <c r="G971">
        <f>VLOOKUP(N971,Estrv!B:AS,39,FALSE)</f>
        <v>0.15</v>
      </c>
      <c r="H971">
        <f>VLOOKUP(N971,Estrv!B:AS,40,FALSE)</f>
        <v>0.35</v>
      </c>
      <c r="I971">
        <f>VLOOKUP(N971,Estrv!B:AS,41,FALSE)</f>
        <v>0.6</v>
      </c>
      <c r="J971">
        <f>VLOOKUP(N971,Estrv!B:AS,42,FALSE)</f>
        <v>1</v>
      </c>
      <c r="K971" s="66">
        <v>0.2</v>
      </c>
      <c r="N971" t="str">
        <f t="shared" si="15"/>
        <v>02CD16S231</v>
      </c>
    </row>
    <row r="972" spans="1:14">
      <c r="A972" s="26" t="s">
        <v>3808</v>
      </c>
      <c r="B972" s="26" t="s">
        <v>18145</v>
      </c>
      <c r="C972" s="26" t="s">
        <v>12172</v>
      </c>
      <c r="D972" s="26" t="s">
        <v>2646</v>
      </c>
      <c r="E972" s="61" t="s">
        <v>17716</v>
      </c>
      <c r="F972" s="62" t="s">
        <v>20041</v>
      </c>
      <c r="G972">
        <f>VLOOKUP(N972,Estrv!B:AS,39,FALSE)</f>
        <v>0.15</v>
      </c>
      <c r="H972">
        <f>VLOOKUP(N972,Estrv!B:AS,40,FALSE)</f>
        <v>0.35</v>
      </c>
      <c r="I972">
        <f>VLOOKUP(N972,Estrv!B:AS,41,FALSE)</f>
        <v>0.6</v>
      </c>
      <c r="J972">
        <f>VLOOKUP(N972,Estrv!B:AS,42,FALSE)</f>
        <v>1</v>
      </c>
      <c r="K972" s="66">
        <v>0.15</v>
      </c>
      <c r="N972" t="str">
        <f t="shared" si="15"/>
        <v>02CD16S231</v>
      </c>
    </row>
    <row r="973" spans="1:14">
      <c r="A973" s="26" t="s">
        <v>3808</v>
      </c>
      <c r="B973" s="26" t="s">
        <v>18146</v>
      </c>
      <c r="C973" s="26" t="s">
        <v>10151</v>
      </c>
      <c r="D973" s="26" t="s">
        <v>789</v>
      </c>
      <c r="E973" s="61" t="s">
        <v>17278</v>
      </c>
      <c r="F973" s="62" t="s">
        <v>20042</v>
      </c>
      <c r="G973">
        <f>VLOOKUP(N973,Estrv!B:AS,39,FALSE)</f>
        <v>0</v>
      </c>
      <c r="H973">
        <f>VLOOKUP(N973,Estrv!B:AS,40,FALSE)</f>
        <v>0.25</v>
      </c>
      <c r="I973">
        <f>VLOOKUP(N973,Estrv!B:AS,41,FALSE)</f>
        <v>0</v>
      </c>
      <c r="J973">
        <f>VLOOKUP(N973,Estrv!B:AS,42,FALSE)</f>
        <v>1</v>
      </c>
      <c r="K973" s="66">
        <v>1</v>
      </c>
      <c r="N973" t="str">
        <f t="shared" si="15"/>
        <v>02CD16U048</v>
      </c>
    </row>
    <row r="974" spans="1:14">
      <c r="A974" s="26" t="s">
        <v>4039</v>
      </c>
      <c r="B974" s="26" t="s">
        <v>18147</v>
      </c>
      <c r="C974" s="26" t="s">
        <v>10153</v>
      </c>
      <c r="D974" s="26" t="s">
        <v>4051</v>
      </c>
      <c r="E974" s="61" t="s">
        <v>18148</v>
      </c>
      <c r="F974" s="62" t="s">
        <v>20043</v>
      </c>
      <c r="G974">
        <f>VLOOKUP(N974,Estrv!B:AS,39,FALSE)</f>
        <v>0.25</v>
      </c>
      <c r="H974">
        <f>VLOOKUP(N974,Estrv!B:AS,40,FALSE)</f>
        <v>0.5</v>
      </c>
      <c r="I974">
        <f>VLOOKUP(N974,Estrv!B:AS,41,FALSE)</f>
        <v>0.75</v>
      </c>
      <c r="J974">
        <f>VLOOKUP(N974,Estrv!B:AS,42,FALSE)</f>
        <v>0.95</v>
      </c>
      <c r="K974" s="69">
        <v>0.33</v>
      </c>
      <c r="N974" t="str">
        <f t="shared" si="15"/>
        <v>02CDBPE097</v>
      </c>
    </row>
    <row r="975" spans="1:14">
      <c r="A975" s="26" t="s">
        <v>4039</v>
      </c>
      <c r="B975" s="26" t="s">
        <v>18149</v>
      </c>
      <c r="C975" s="26" t="s">
        <v>10827</v>
      </c>
      <c r="D975" s="26" t="s">
        <v>4051</v>
      </c>
      <c r="E975" s="61" t="s">
        <v>18148</v>
      </c>
      <c r="F975" s="62" t="s">
        <v>20044</v>
      </c>
      <c r="G975">
        <f>VLOOKUP(N975,Estrv!B:AS,39,FALSE)</f>
        <v>0.25</v>
      </c>
      <c r="H975">
        <f>VLOOKUP(N975,Estrv!B:AS,40,FALSE)</f>
        <v>0.5</v>
      </c>
      <c r="I975">
        <f>VLOOKUP(N975,Estrv!B:AS,41,FALSE)</f>
        <v>0.75</v>
      </c>
      <c r="J975">
        <f>VLOOKUP(N975,Estrv!B:AS,42,FALSE)</f>
        <v>0.95</v>
      </c>
      <c r="K975" s="69">
        <v>0.33</v>
      </c>
      <c r="N975" t="str">
        <f t="shared" si="15"/>
        <v>02CDBPE097</v>
      </c>
    </row>
    <row r="976" spans="1:14">
      <c r="A976" s="26" t="s">
        <v>4039</v>
      </c>
      <c r="B976" s="26" t="s">
        <v>18150</v>
      </c>
      <c r="C976" s="26" t="s">
        <v>11501</v>
      </c>
      <c r="D976" s="26" t="s">
        <v>4051</v>
      </c>
      <c r="E976" s="61" t="s">
        <v>18148</v>
      </c>
      <c r="F976" s="62" t="s">
        <v>20045</v>
      </c>
      <c r="G976">
        <f>VLOOKUP(N976,Estrv!B:AS,39,FALSE)</f>
        <v>0.25</v>
      </c>
      <c r="H976">
        <f>VLOOKUP(N976,Estrv!B:AS,40,FALSE)</f>
        <v>0.5</v>
      </c>
      <c r="I976">
        <f>VLOOKUP(N976,Estrv!B:AS,41,FALSE)</f>
        <v>0.75</v>
      </c>
      <c r="J976">
        <f>VLOOKUP(N976,Estrv!B:AS,42,FALSE)</f>
        <v>0.95</v>
      </c>
      <c r="K976" s="69">
        <v>0.34</v>
      </c>
      <c r="N976" t="str">
        <f t="shared" si="15"/>
        <v>02CDBPE097</v>
      </c>
    </row>
    <row r="977" spans="1:14">
      <c r="A977" s="26" t="s">
        <v>4039</v>
      </c>
      <c r="B977" s="26" t="s">
        <v>18151</v>
      </c>
      <c r="C977" s="26" t="s">
        <v>10152</v>
      </c>
      <c r="D977" s="26" t="s">
        <v>109</v>
      </c>
      <c r="E977" s="61" t="s">
        <v>17145</v>
      </c>
      <c r="F977" s="62" t="s">
        <v>19255</v>
      </c>
      <c r="G977">
        <f>VLOOKUP(N977,Estrv!B:AS,39,FALSE)</f>
        <v>0.25</v>
      </c>
      <c r="H977">
        <f>VLOOKUP(N977,Estrv!B:AS,40,FALSE)</f>
        <v>0.5</v>
      </c>
      <c r="I977">
        <f>VLOOKUP(N977,Estrv!B:AS,41,FALSE)</f>
        <v>0.75</v>
      </c>
      <c r="J977">
        <f>VLOOKUP(N977,Estrv!B:AS,42,FALSE)</f>
        <v>1</v>
      </c>
      <c r="K977" s="69">
        <v>0.5</v>
      </c>
      <c r="N977" t="str">
        <f t="shared" si="15"/>
        <v>02CDBPM001</v>
      </c>
    </row>
    <row r="978" spans="1:14">
      <c r="A978" s="26" t="s">
        <v>4039</v>
      </c>
      <c r="B978" s="26" t="s">
        <v>18152</v>
      </c>
      <c r="C978" s="26" t="s">
        <v>10826</v>
      </c>
      <c r="D978" s="26" t="s">
        <v>109</v>
      </c>
      <c r="E978" s="61" t="s">
        <v>17145</v>
      </c>
      <c r="F978" s="62" t="s">
        <v>19254</v>
      </c>
      <c r="G978">
        <f>VLOOKUP(N978,Estrv!B:AS,39,FALSE)</f>
        <v>0.25</v>
      </c>
      <c r="H978">
        <f>VLOOKUP(N978,Estrv!B:AS,40,FALSE)</f>
        <v>0.5</v>
      </c>
      <c r="I978">
        <f>VLOOKUP(N978,Estrv!B:AS,41,FALSE)</f>
        <v>0.75</v>
      </c>
      <c r="J978">
        <f>VLOOKUP(N978,Estrv!B:AS,42,FALSE)</f>
        <v>1</v>
      </c>
      <c r="K978" s="69">
        <v>0.5</v>
      </c>
      <c r="N978" t="str">
        <f t="shared" si="15"/>
        <v>02CDBPM001</v>
      </c>
    </row>
    <row r="979" spans="1:14">
      <c r="A979" s="26" t="s">
        <v>4072</v>
      </c>
      <c r="B979" s="26" t="s">
        <v>18153</v>
      </c>
      <c r="C979" s="26" t="s">
        <v>10155</v>
      </c>
      <c r="D979" s="26" t="s">
        <v>4082</v>
      </c>
      <c r="E979" s="61" t="s">
        <v>18154</v>
      </c>
      <c r="F979" s="62" t="s">
        <v>20046</v>
      </c>
      <c r="G979">
        <f>VLOOKUP(N979,Estrv!B:AS,39,FALSE)</f>
        <v>0.1</v>
      </c>
      <c r="H979">
        <f>VLOOKUP(N979,Estrv!B:AS,40,FALSE)</f>
        <v>0.4</v>
      </c>
      <c r="I979">
        <f>VLOOKUP(N979,Estrv!B:AS,41,FALSE)</f>
        <v>0.6</v>
      </c>
      <c r="J979">
        <f>VLOOKUP(N979,Estrv!B:AS,42,FALSE)</f>
        <v>1</v>
      </c>
      <c r="K979" s="69">
        <v>0.1</v>
      </c>
      <c r="N979" t="str">
        <f t="shared" si="15"/>
        <v>02OD04E003</v>
      </c>
    </row>
    <row r="980" spans="1:14">
      <c r="A980" s="26" t="s">
        <v>4072</v>
      </c>
      <c r="B980" s="26" t="s">
        <v>18155</v>
      </c>
      <c r="C980" s="26" t="s">
        <v>10829</v>
      </c>
      <c r="D980" s="26" t="s">
        <v>4082</v>
      </c>
      <c r="E980" s="61" t="s">
        <v>18154</v>
      </c>
      <c r="F980" s="62" t="s">
        <v>20047</v>
      </c>
      <c r="G980">
        <f>VLOOKUP(N980,Estrv!B:AS,39,FALSE)</f>
        <v>0.1</v>
      </c>
      <c r="H980">
        <f>VLOOKUP(N980,Estrv!B:AS,40,FALSE)</f>
        <v>0.4</v>
      </c>
      <c r="I980">
        <f>VLOOKUP(N980,Estrv!B:AS,41,FALSE)</f>
        <v>0.6</v>
      </c>
      <c r="J980">
        <f>VLOOKUP(N980,Estrv!B:AS,42,FALSE)</f>
        <v>1</v>
      </c>
      <c r="K980" s="69">
        <v>0.1</v>
      </c>
      <c r="N980" t="str">
        <f t="shared" si="15"/>
        <v>02OD04E003</v>
      </c>
    </row>
    <row r="981" spans="1:14">
      <c r="A981" s="26" t="s">
        <v>4072</v>
      </c>
      <c r="B981" s="26" t="s">
        <v>18156</v>
      </c>
      <c r="C981" s="26" t="s">
        <v>11503</v>
      </c>
      <c r="D981" s="26" t="s">
        <v>4082</v>
      </c>
      <c r="E981" s="61" t="s">
        <v>18154</v>
      </c>
      <c r="F981" s="62" t="s">
        <v>20048</v>
      </c>
      <c r="G981">
        <f>VLOOKUP(N981,Estrv!B:AS,39,FALSE)</f>
        <v>0.1</v>
      </c>
      <c r="H981">
        <f>VLOOKUP(N981,Estrv!B:AS,40,FALSE)</f>
        <v>0.4</v>
      </c>
      <c r="I981">
        <f>VLOOKUP(N981,Estrv!B:AS,41,FALSE)</f>
        <v>0.6</v>
      </c>
      <c r="J981">
        <f>VLOOKUP(N981,Estrv!B:AS,42,FALSE)</f>
        <v>1</v>
      </c>
      <c r="K981" s="69">
        <v>0.1</v>
      </c>
      <c r="N981" t="str">
        <f t="shared" si="15"/>
        <v>02OD04E003</v>
      </c>
    </row>
    <row r="982" spans="1:14">
      <c r="A982" s="26" t="s">
        <v>4072</v>
      </c>
      <c r="B982" s="26" t="s">
        <v>18157</v>
      </c>
      <c r="C982" s="26" t="s">
        <v>12177</v>
      </c>
      <c r="D982" s="26" t="s">
        <v>4082</v>
      </c>
      <c r="E982" s="61" t="s">
        <v>18154</v>
      </c>
      <c r="F982" s="62" t="s">
        <v>20049</v>
      </c>
      <c r="G982">
        <f>VLOOKUP(N982,Estrv!B:AS,39,FALSE)</f>
        <v>0.1</v>
      </c>
      <c r="H982">
        <f>VLOOKUP(N982,Estrv!B:AS,40,FALSE)</f>
        <v>0.4</v>
      </c>
      <c r="I982">
        <f>VLOOKUP(N982,Estrv!B:AS,41,FALSE)</f>
        <v>0.6</v>
      </c>
      <c r="J982">
        <f>VLOOKUP(N982,Estrv!B:AS,42,FALSE)</f>
        <v>1</v>
      </c>
      <c r="K982" s="69">
        <v>0.1</v>
      </c>
      <c r="N982" t="str">
        <f t="shared" si="15"/>
        <v>02OD04E003</v>
      </c>
    </row>
    <row r="983" spans="1:14">
      <c r="A983" s="26" t="s">
        <v>4072</v>
      </c>
      <c r="B983" s="26" t="s">
        <v>18158</v>
      </c>
      <c r="C983" s="26" t="s">
        <v>12851</v>
      </c>
      <c r="D983" s="26" t="s">
        <v>4082</v>
      </c>
      <c r="E983" s="61" t="s">
        <v>18154</v>
      </c>
      <c r="F983" s="62" t="s">
        <v>20050</v>
      </c>
      <c r="G983">
        <f>VLOOKUP(N983,Estrv!B:AS,39,FALSE)</f>
        <v>0.1</v>
      </c>
      <c r="H983">
        <f>VLOOKUP(N983,Estrv!B:AS,40,FALSE)</f>
        <v>0.4</v>
      </c>
      <c r="I983">
        <f>VLOOKUP(N983,Estrv!B:AS,41,FALSE)</f>
        <v>0.6</v>
      </c>
      <c r="J983">
        <f>VLOOKUP(N983,Estrv!B:AS,42,FALSE)</f>
        <v>1</v>
      </c>
      <c r="K983" s="69">
        <v>0.1</v>
      </c>
      <c r="N983" t="str">
        <f t="shared" si="15"/>
        <v>02OD04E003</v>
      </c>
    </row>
    <row r="984" spans="1:14">
      <c r="A984" s="26" t="s">
        <v>4072</v>
      </c>
      <c r="B984" s="26" t="s">
        <v>18159</v>
      </c>
      <c r="C984" s="26" t="s">
        <v>13525</v>
      </c>
      <c r="D984" s="26" t="s">
        <v>4082</v>
      </c>
      <c r="E984" s="61" t="s">
        <v>18154</v>
      </c>
      <c r="F984" s="62" t="s">
        <v>20051</v>
      </c>
      <c r="G984">
        <f>VLOOKUP(N984,Estrv!B:AS,39,FALSE)</f>
        <v>0.1</v>
      </c>
      <c r="H984">
        <f>VLOOKUP(N984,Estrv!B:AS,40,FALSE)</f>
        <v>0.4</v>
      </c>
      <c r="I984">
        <f>VLOOKUP(N984,Estrv!B:AS,41,FALSE)</f>
        <v>0.6</v>
      </c>
      <c r="J984">
        <f>VLOOKUP(N984,Estrv!B:AS,42,FALSE)</f>
        <v>1</v>
      </c>
      <c r="K984" s="69">
        <v>0.1</v>
      </c>
      <c r="N984" t="str">
        <f t="shared" si="15"/>
        <v>02OD04E003</v>
      </c>
    </row>
    <row r="985" spans="1:14">
      <c r="A985" s="26" t="s">
        <v>4072</v>
      </c>
      <c r="B985" s="26" t="s">
        <v>18160</v>
      </c>
      <c r="C985" s="26" t="s">
        <v>14199</v>
      </c>
      <c r="D985" s="26" t="s">
        <v>4082</v>
      </c>
      <c r="E985" s="61" t="s">
        <v>18154</v>
      </c>
      <c r="F985" s="62" t="s">
        <v>4106</v>
      </c>
      <c r="G985">
        <f>VLOOKUP(N985,Estrv!B:AS,39,FALSE)</f>
        <v>0.1</v>
      </c>
      <c r="H985">
        <f>VLOOKUP(N985,Estrv!B:AS,40,FALSE)</f>
        <v>0.4</v>
      </c>
      <c r="I985">
        <f>VLOOKUP(N985,Estrv!B:AS,41,FALSE)</f>
        <v>0.6</v>
      </c>
      <c r="J985">
        <f>VLOOKUP(N985,Estrv!B:AS,42,FALSE)</f>
        <v>1</v>
      </c>
      <c r="K985" s="69">
        <v>0.1</v>
      </c>
      <c r="N985" t="str">
        <f t="shared" si="15"/>
        <v>02OD04E003</v>
      </c>
    </row>
    <row r="986" spans="1:14">
      <c r="A986" s="26" t="s">
        <v>4072</v>
      </c>
      <c r="B986" s="26" t="s">
        <v>18161</v>
      </c>
      <c r="C986" s="26" t="s">
        <v>14873</v>
      </c>
      <c r="D986" s="26" t="s">
        <v>4082</v>
      </c>
      <c r="E986" s="61" t="s">
        <v>18154</v>
      </c>
      <c r="F986" s="62" t="s">
        <v>20052</v>
      </c>
      <c r="G986">
        <f>VLOOKUP(N986,Estrv!B:AS,39,FALSE)</f>
        <v>0.1</v>
      </c>
      <c r="H986">
        <f>VLOOKUP(N986,Estrv!B:AS,40,FALSE)</f>
        <v>0.4</v>
      </c>
      <c r="I986">
        <f>VLOOKUP(N986,Estrv!B:AS,41,FALSE)</f>
        <v>0.6</v>
      </c>
      <c r="J986">
        <f>VLOOKUP(N986,Estrv!B:AS,42,FALSE)</f>
        <v>1</v>
      </c>
      <c r="K986" s="69">
        <v>0.1</v>
      </c>
      <c r="N986" t="str">
        <f t="shared" si="15"/>
        <v>02OD04E003</v>
      </c>
    </row>
    <row r="987" spans="1:14">
      <c r="A987" s="26" t="s">
        <v>4072</v>
      </c>
      <c r="B987" s="26" t="s">
        <v>18162</v>
      </c>
      <c r="C987" s="26" t="s">
        <v>15547</v>
      </c>
      <c r="D987" s="26" t="s">
        <v>4082</v>
      </c>
      <c r="E987" s="61" t="s">
        <v>18154</v>
      </c>
      <c r="F987" s="62" t="s">
        <v>20053</v>
      </c>
      <c r="G987">
        <f>VLOOKUP(N987,Estrv!B:AS,39,FALSE)</f>
        <v>0.1</v>
      </c>
      <c r="H987">
        <f>VLOOKUP(N987,Estrv!B:AS,40,FALSE)</f>
        <v>0.4</v>
      </c>
      <c r="I987">
        <f>VLOOKUP(N987,Estrv!B:AS,41,FALSE)</f>
        <v>0.6</v>
      </c>
      <c r="J987">
        <f>VLOOKUP(N987,Estrv!B:AS,42,FALSE)</f>
        <v>1</v>
      </c>
      <c r="K987" s="69">
        <v>0.2</v>
      </c>
      <c r="N987" t="str">
        <f t="shared" si="15"/>
        <v>02OD04E003</v>
      </c>
    </row>
    <row r="988" spans="1:14">
      <c r="A988" s="26" t="s">
        <v>4072</v>
      </c>
      <c r="B988" s="26" t="s">
        <v>18163</v>
      </c>
      <c r="C988" s="26" t="s">
        <v>10157</v>
      </c>
      <c r="D988" s="26" t="s">
        <v>109</v>
      </c>
      <c r="E988" s="61" t="s">
        <v>17145</v>
      </c>
      <c r="F988" s="62" t="s">
        <v>19255</v>
      </c>
      <c r="G988">
        <f>VLOOKUP(N988,Estrv!B:AS,39,FALSE)</f>
        <v>0.25</v>
      </c>
      <c r="H988">
        <f>VLOOKUP(N988,Estrv!B:AS,40,FALSE)</f>
        <v>0.5</v>
      </c>
      <c r="I988">
        <f>VLOOKUP(N988,Estrv!B:AS,41,FALSE)</f>
        <v>0.75</v>
      </c>
      <c r="J988">
        <f>VLOOKUP(N988,Estrv!B:AS,42,FALSE)</f>
        <v>1</v>
      </c>
      <c r="K988" s="69">
        <v>0.5</v>
      </c>
      <c r="N988" t="str">
        <f t="shared" si="15"/>
        <v>02OD04M001</v>
      </c>
    </row>
    <row r="989" spans="1:14">
      <c r="A989" s="26" t="s">
        <v>4072</v>
      </c>
      <c r="B989" s="26" t="s">
        <v>18164</v>
      </c>
      <c r="C989" s="26" t="s">
        <v>10831</v>
      </c>
      <c r="D989" s="26" t="s">
        <v>109</v>
      </c>
      <c r="E989" s="61" t="s">
        <v>17145</v>
      </c>
      <c r="F989" s="62" t="s">
        <v>19254</v>
      </c>
      <c r="G989">
        <f>VLOOKUP(N989,Estrv!B:AS,39,FALSE)</f>
        <v>0.25</v>
      </c>
      <c r="H989">
        <f>VLOOKUP(N989,Estrv!B:AS,40,FALSE)</f>
        <v>0.5</v>
      </c>
      <c r="I989">
        <f>VLOOKUP(N989,Estrv!B:AS,41,FALSE)</f>
        <v>0.75</v>
      </c>
      <c r="J989">
        <f>VLOOKUP(N989,Estrv!B:AS,42,FALSE)</f>
        <v>1</v>
      </c>
      <c r="K989" s="69">
        <v>0.5</v>
      </c>
      <c r="N989" t="str">
        <f t="shared" si="15"/>
        <v>02OD04M001</v>
      </c>
    </row>
    <row r="990" spans="1:14">
      <c r="A990" s="26" t="s">
        <v>4072</v>
      </c>
      <c r="B990" s="26" t="s">
        <v>18165</v>
      </c>
      <c r="C990" s="26" t="s">
        <v>10154</v>
      </c>
      <c r="D990" s="26" t="s">
        <v>126</v>
      </c>
      <c r="E990" s="61" t="s">
        <v>17148</v>
      </c>
      <c r="F990" s="62" t="s">
        <v>4079</v>
      </c>
      <c r="G990">
        <f>VLOOKUP(N990,Estrv!B:AS,39,FALSE)</f>
        <v>0.25</v>
      </c>
      <c r="H990">
        <f>VLOOKUP(N990,Estrv!B:AS,40,FALSE)</f>
        <v>0.5</v>
      </c>
      <c r="I990">
        <f>VLOOKUP(N990,Estrv!B:AS,41,FALSE)</f>
        <v>0.75</v>
      </c>
      <c r="J990">
        <f>VLOOKUP(N990,Estrv!B:AS,42,FALSE)</f>
        <v>1</v>
      </c>
      <c r="K990" s="69">
        <v>1</v>
      </c>
      <c r="N990" t="str">
        <f t="shared" si="15"/>
        <v>02OD04M002</v>
      </c>
    </row>
    <row r="991" spans="1:14">
      <c r="A991" s="26" t="s">
        <v>4072</v>
      </c>
      <c r="B991" s="26" t="s">
        <v>18166</v>
      </c>
      <c r="C991" s="26" t="s">
        <v>10156</v>
      </c>
      <c r="D991" s="26" t="s">
        <v>141</v>
      </c>
      <c r="E991" s="61" t="s">
        <v>17150</v>
      </c>
      <c r="F991" s="62" t="s">
        <v>20054</v>
      </c>
      <c r="G991">
        <f>VLOOKUP(N991,Estrv!B:AS,39,FALSE)</f>
        <v>0.2</v>
      </c>
      <c r="H991">
        <f>VLOOKUP(N991,Estrv!B:AS,40,FALSE)</f>
        <v>0.4</v>
      </c>
      <c r="I991">
        <f>VLOOKUP(N991,Estrv!B:AS,41,FALSE)</f>
        <v>0.8</v>
      </c>
      <c r="J991">
        <f>VLOOKUP(N991,Estrv!B:AS,42,FALSE)</f>
        <v>1</v>
      </c>
      <c r="K991" s="69">
        <v>1</v>
      </c>
      <c r="N991" t="str">
        <f t="shared" si="15"/>
        <v>02OD04N001</v>
      </c>
    </row>
    <row r="992" spans="1:14">
      <c r="A992" s="26" t="s">
        <v>4126</v>
      </c>
      <c r="B992" s="26" t="s">
        <v>18167</v>
      </c>
      <c r="C992" s="26" t="s">
        <v>10159</v>
      </c>
      <c r="D992" s="26" t="s">
        <v>109</v>
      </c>
      <c r="E992" s="61" t="s">
        <v>17145</v>
      </c>
      <c r="F992" s="62" t="s">
        <v>19255</v>
      </c>
      <c r="G992">
        <f>VLOOKUP(N992,Estrv!B:AS,39,FALSE)</f>
        <v>0.25</v>
      </c>
      <c r="H992">
        <f>VLOOKUP(N992,Estrv!B:AS,40,FALSE)</f>
        <v>0.5</v>
      </c>
      <c r="I992">
        <f>VLOOKUP(N992,Estrv!B:AS,41,FALSE)</f>
        <v>0.75</v>
      </c>
      <c r="J992">
        <f>VLOOKUP(N992,Estrv!B:AS,42,FALSE)</f>
        <v>1</v>
      </c>
      <c r="K992" s="69">
        <v>0.5</v>
      </c>
      <c r="N992" t="str">
        <f t="shared" si="15"/>
        <v>02OD06M001</v>
      </c>
    </row>
    <row r="993" spans="1:14">
      <c r="A993" s="26" t="s">
        <v>4126</v>
      </c>
      <c r="B993" s="26" t="s">
        <v>18168</v>
      </c>
      <c r="C993" s="26" t="s">
        <v>10833</v>
      </c>
      <c r="D993" s="26" t="s">
        <v>109</v>
      </c>
      <c r="E993" s="61" t="s">
        <v>17145</v>
      </c>
      <c r="F993" s="62" t="s">
        <v>19254</v>
      </c>
      <c r="G993">
        <f>VLOOKUP(N993,Estrv!B:AS,39,FALSE)</f>
        <v>0.25</v>
      </c>
      <c r="H993">
        <f>VLOOKUP(N993,Estrv!B:AS,40,FALSE)</f>
        <v>0.5</v>
      </c>
      <c r="I993">
        <f>VLOOKUP(N993,Estrv!B:AS,41,FALSE)</f>
        <v>0.75</v>
      </c>
      <c r="J993">
        <f>VLOOKUP(N993,Estrv!B:AS,42,FALSE)</f>
        <v>1</v>
      </c>
      <c r="K993" s="69">
        <v>0.5</v>
      </c>
      <c r="N993" t="str">
        <f t="shared" si="15"/>
        <v>02OD06M001</v>
      </c>
    </row>
    <row r="994" spans="1:14">
      <c r="A994" s="26" t="s">
        <v>4126</v>
      </c>
      <c r="B994" s="26" t="s">
        <v>18169</v>
      </c>
      <c r="C994" s="26" t="s">
        <v>10160</v>
      </c>
      <c r="D994" s="26" t="s">
        <v>126</v>
      </c>
      <c r="E994" s="61" t="s">
        <v>17148</v>
      </c>
      <c r="F994" s="62" t="s">
        <v>4161</v>
      </c>
      <c r="G994">
        <f>VLOOKUP(N994,Estrv!B:AS,39,FALSE)</f>
        <v>0.25</v>
      </c>
      <c r="H994">
        <f>VLOOKUP(N994,Estrv!B:AS,40,FALSE)</f>
        <v>0.5</v>
      </c>
      <c r="I994">
        <f>VLOOKUP(N994,Estrv!B:AS,41,FALSE)</f>
        <v>0.75</v>
      </c>
      <c r="J994">
        <f>VLOOKUP(N994,Estrv!B:AS,42,FALSE)</f>
        <v>1</v>
      </c>
      <c r="K994" s="69">
        <v>1</v>
      </c>
      <c r="N994" t="str">
        <f t="shared" si="15"/>
        <v>02OD06M002</v>
      </c>
    </row>
    <row r="995" spans="1:14">
      <c r="A995" s="26" t="s">
        <v>4126</v>
      </c>
      <c r="B995" s="26" t="s">
        <v>18170</v>
      </c>
      <c r="C995" s="26" t="s">
        <v>10161</v>
      </c>
      <c r="D995" s="26" t="s">
        <v>141</v>
      </c>
      <c r="E995" s="61" t="s">
        <v>17150</v>
      </c>
      <c r="F995" s="62" t="s">
        <v>20055</v>
      </c>
      <c r="G995">
        <f>VLOOKUP(N995,Estrv!B:AS,39,FALSE)</f>
        <v>0.2</v>
      </c>
      <c r="H995">
        <f>VLOOKUP(N995,Estrv!B:AS,40,FALSE)</f>
        <v>0.5</v>
      </c>
      <c r="I995">
        <f>VLOOKUP(N995,Estrv!B:AS,41,FALSE)</f>
        <v>0.75</v>
      </c>
      <c r="J995">
        <f>VLOOKUP(N995,Estrv!B:AS,42,FALSE)</f>
        <v>1</v>
      </c>
      <c r="K995" s="69">
        <v>0.4</v>
      </c>
      <c r="N995" t="str">
        <f t="shared" si="15"/>
        <v>02OD06N001</v>
      </c>
    </row>
    <row r="996" spans="1:14">
      <c r="A996" s="26" t="s">
        <v>4126</v>
      </c>
      <c r="B996" s="26" t="s">
        <v>18171</v>
      </c>
      <c r="C996" s="26" t="s">
        <v>10835</v>
      </c>
      <c r="D996" s="26" t="s">
        <v>141</v>
      </c>
      <c r="E996" s="61" t="s">
        <v>17150</v>
      </c>
      <c r="F996" s="62" t="s">
        <v>20056</v>
      </c>
      <c r="G996">
        <f>VLOOKUP(N996,Estrv!B:AS,39,FALSE)</f>
        <v>0.2</v>
      </c>
      <c r="H996">
        <f>VLOOKUP(N996,Estrv!B:AS,40,FALSE)</f>
        <v>0.5</v>
      </c>
      <c r="I996">
        <f>VLOOKUP(N996,Estrv!B:AS,41,FALSE)</f>
        <v>0.75</v>
      </c>
      <c r="J996">
        <f>VLOOKUP(N996,Estrv!B:AS,42,FALSE)</f>
        <v>1</v>
      </c>
      <c r="K996" s="69">
        <v>0.3</v>
      </c>
      <c r="N996" t="str">
        <f t="shared" si="15"/>
        <v>02OD06N001</v>
      </c>
    </row>
    <row r="997" spans="1:14">
      <c r="A997" s="26" t="s">
        <v>4126</v>
      </c>
      <c r="B997" s="26" t="s">
        <v>18172</v>
      </c>
      <c r="C997" s="26" t="s">
        <v>11509</v>
      </c>
      <c r="D997" s="26" t="s">
        <v>141</v>
      </c>
      <c r="E997" s="61" t="s">
        <v>17150</v>
      </c>
      <c r="F997" s="62" t="s">
        <v>20057</v>
      </c>
      <c r="G997">
        <f>VLOOKUP(N997,Estrv!B:AS,39,FALSE)</f>
        <v>0.2</v>
      </c>
      <c r="H997">
        <f>VLOOKUP(N997,Estrv!B:AS,40,FALSE)</f>
        <v>0.5</v>
      </c>
      <c r="I997">
        <f>VLOOKUP(N997,Estrv!B:AS,41,FALSE)</f>
        <v>0.75</v>
      </c>
      <c r="J997">
        <f>VLOOKUP(N997,Estrv!B:AS,42,FALSE)</f>
        <v>1</v>
      </c>
      <c r="K997" s="69">
        <v>0.3</v>
      </c>
      <c r="N997" t="str">
        <f t="shared" si="15"/>
        <v>02OD06N001</v>
      </c>
    </row>
    <row r="998" spans="1:14">
      <c r="A998" s="26" t="s">
        <v>4126</v>
      </c>
      <c r="B998" s="26" t="s">
        <v>18173</v>
      </c>
      <c r="C998" s="26" t="s">
        <v>10158</v>
      </c>
      <c r="D998" s="26" t="s">
        <v>4131</v>
      </c>
      <c r="E998" s="61" t="s">
        <v>18174</v>
      </c>
      <c r="F998" s="62" t="s">
        <v>20058</v>
      </c>
      <c r="G998">
        <f>VLOOKUP(N998,Estrv!B:AS,39,FALSE)</f>
        <v>0.13</v>
      </c>
      <c r="H998">
        <f>VLOOKUP(N998,Estrv!B:AS,40,FALSE)</f>
        <v>0.28999999999999998</v>
      </c>
      <c r="I998">
        <f>VLOOKUP(N998,Estrv!B:AS,41,FALSE)</f>
        <v>0.56000000000000005</v>
      </c>
      <c r="J998">
        <f>VLOOKUP(N998,Estrv!B:AS,42,FALSE)</f>
        <v>1</v>
      </c>
      <c r="K998" s="69">
        <v>0.33</v>
      </c>
      <c r="N998" t="str">
        <f t="shared" si="15"/>
        <v>02OD06P017</v>
      </c>
    </row>
    <row r="999" spans="1:14">
      <c r="A999" s="26" t="s">
        <v>4126</v>
      </c>
      <c r="B999" s="26" t="s">
        <v>18175</v>
      </c>
      <c r="C999" s="26" t="s">
        <v>10832</v>
      </c>
      <c r="D999" s="26" t="s">
        <v>4131</v>
      </c>
      <c r="E999" s="61" t="s">
        <v>18174</v>
      </c>
      <c r="F999" s="62" t="s">
        <v>20059</v>
      </c>
      <c r="G999">
        <f>VLOOKUP(N999,Estrv!B:AS,39,FALSE)</f>
        <v>0.13</v>
      </c>
      <c r="H999">
        <f>VLOOKUP(N999,Estrv!B:AS,40,FALSE)</f>
        <v>0.28999999999999998</v>
      </c>
      <c r="I999">
        <f>VLOOKUP(N999,Estrv!B:AS,41,FALSE)</f>
        <v>0.56000000000000005</v>
      </c>
      <c r="J999">
        <f>VLOOKUP(N999,Estrv!B:AS,42,FALSE)</f>
        <v>1</v>
      </c>
      <c r="K999" s="69">
        <v>0.34</v>
      </c>
      <c r="N999" t="str">
        <f t="shared" si="15"/>
        <v>02OD06P017</v>
      </c>
    </row>
    <row r="1000" spans="1:14">
      <c r="A1000" s="26" t="s">
        <v>4126</v>
      </c>
      <c r="B1000" s="26" t="s">
        <v>18176</v>
      </c>
      <c r="C1000" s="26" t="s">
        <v>11506</v>
      </c>
      <c r="D1000" s="26" t="s">
        <v>4131</v>
      </c>
      <c r="E1000" s="61" t="s">
        <v>18174</v>
      </c>
      <c r="F1000" s="62" t="s">
        <v>20060</v>
      </c>
      <c r="G1000">
        <f>VLOOKUP(N1000,Estrv!B:AS,39,FALSE)</f>
        <v>0.13</v>
      </c>
      <c r="H1000">
        <f>VLOOKUP(N1000,Estrv!B:AS,40,FALSE)</f>
        <v>0.28999999999999998</v>
      </c>
      <c r="I1000">
        <f>VLOOKUP(N1000,Estrv!B:AS,41,FALSE)</f>
        <v>0.56000000000000005</v>
      </c>
      <c r="J1000">
        <f>VLOOKUP(N1000,Estrv!B:AS,42,FALSE)</f>
        <v>1</v>
      </c>
      <c r="K1000" s="69">
        <v>0.33</v>
      </c>
      <c r="N1000" t="str">
        <f t="shared" si="15"/>
        <v>02OD06P017</v>
      </c>
    </row>
    <row r="1001" spans="1:14">
      <c r="A1001" s="26" t="s">
        <v>4178</v>
      </c>
      <c r="B1001" s="26" t="s">
        <v>18177</v>
      </c>
      <c r="C1001" s="26" t="s">
        <v>10164</v>
      </c>
      <c r="D1001" s="26" t="s">
        <v>4191</v>
      </c>
      <c r="E1001" s="61" t="s">
        <v>18178</v>
      </c>
      <c r="F1001" s="62" t="s">
        <v>20061</v>
      </c>
      <c r="G1001">
        <f>VLOOKUP(N1001,Estrv!B:AS,39,FALSE)</f>
        <v>0.2</v>
      </c>
      <c r="H1001">
        <f>VLOOKUP(N1001,Estrv!B:AS,40,FALSE)</f>
        <v>0.45</v>
      </c>
      <c r="I1001">
        <f>VLOOKUP(N1001,Estrv!B:AS,41,FALSE)</f>
        <v>0.7</v>
      </c>
      <c r="J1001">
        <f>VLOOKUP(N1001,Estrv!B:AS,42,FALSE)</f>
        <v>1</v>
      </c>
      <c r="K1001" s="69">
        <v>0.1</v>
      </c>
      <c r="N1001" t="str">
        <f t="shared" si="15"/>
        <v>02PDAVE109</v>
      </c>
    </row>
    <row r="1002" spans="1:14">
      <c r="A1002" s="26" t="s">
        <v>4178</v>
      </c>
      <c r="B1002" s="26" t="s">
        <v>18179</v>
      </c>
      <c r="C1002" s="26" t="s">
        <v>10838</v>
      </c>
      <c r="D1002" s="26" t="s">
        <v>4191</v>
      </c>
      <c r="E1002" s="61" t="s">
        <v>18178</v>
      </c>
      <c r="F1002" s="62" t="s">
        <v>20062</v>
      </c>
      <c r="G1002">
        <f>VLOOKUP(N1002,Estrv!B:AS,39,FALSE)</f>
        <v>0.2</v>
      </c>
      <c r="H1002">
        <f>VLOOKUP(N1002,Estrv!B:AS,40,FALSE)</f>
        <v>0.45</v>
      </c>
      <c r="I1002">
        <f>VLOOKUP(N1002,Estrv!B:AS,41,FALSE)</f>
        <v>0.7</v>
      </c>
      <c r="J1002">
        <f>VLOOKUP(N1002,Estrv!B:AS,42,FALSE)</f>
        <v>1</v>
      </c>
      <c r="K1002" s="69">
        <v>0.1</v>
      </c>
      <c r="N1002" t="str">
        <f t="shared" si="15"/>
        <v>02PDAVE109</v>
      </c>
    </row>
    <row r="1003" spans="1:14">
      <c r="A1003" s="26" t="s">
        <v>4178</v>
      </c>
      <c r="B1003" s="26" t="s">
        <v>18180</v>
      </c>
      <c r="C1003" s="26" t="s">
        <v>11512</v>
      </c>
      <c r="D1003" s="26" t="s">
        <v>4191</v>
      </c>
      <c r="E1003" s="61" t="s">
        <v>18178</v>
      </c>
      <c r="F1003" s="62" t="s">
        <v>20063</v>
      </c>
      <c r="G1003">
        <f>VLOOKUP(N1003,Estrv!B:AS,39,FALSE)</f>
        <v>0.2</v>
      </c>
      <c r="H1003">
        <f>VLOOKUP(N1003,Estrv!B:AS,40,FALSE)</f>
        <v>0.45</v>
      </c>
      <c r="I1003">
        <f>VLOOKUP(N1003,Estrv!B:AS,41,FALSE)</f>
        <v>0.7</v>
      </c>
      <c r="J1003">
        <f>VLOOKUP(N1003,Estrv!B:AS,42,FALSE)</f>
        <v>1</v>
      </c>
      <c r="K1003" s="69">
        <v>0.4</v>
      </c>
      <c r="N1003" t="str">
        <f t="shared" si="15"/>
        <v>02PDAVE109</v>
      </c>
    </row>
    <row r="1004" spans="1:14">
      <c r="A1004" s="26" t="s">
        <v>4178</v>
      </c>
      <c r="B1004" s="26" t="s">
        <v>18181</v>
      </c>
      <c r="C1004" s="26" t="s">
        <v>12186</v>
      </c>
      <c r="D1004" s="26" t="s">
        <v>4191</v>
      </c>
      <c r="E1004" s="61" t="s">
        <v>18178</v>
      </c>
      <c r="F1004" s="62" t="s">
        <v>20064</v>
      </c>
      <c r="G1004">
        <f>VLOOKUP(N1004,Estrv!B:AS,39,FALSE)</f>
        <v>0.2</v>
      </c>
      <c r="H1004">
        <f>VLOOKUP(N1004,Estrv!B:AS,40,FALSE)</f>
        <v>0.45</v>
      </c>
      <c r="I1004">
        <f>VLOOKUP(N1004,Estrv!B:AS,41,FALSE)</f>
        <v>0.7</v>
      </c>
      <c r="J1004">
        <f>VLOOKUP(N1004,Estrv!B:AS,42,FALSE)</f>
        <v>1</v>
      </c>
      <c r="K1004" s="69">
        <v>0.2</v>
      </c>
      <c r="N1004" t="str">
        <f t="shared" si="15"/>
        <v>02PDAVE109</v>
      </c>
    </row>
    <row r="1005" spans="1:14">
      <c r="A1005" s="26" t="s">
        <v>4178</v>
      </c>
      <c r="B1005" s="26" t="s">
        <v>18182</v>
      </c>
      <c r="C1005" s="26" t="s">
        <v>12860</v>
      </c>
      <c r="D1005" s="26" t="s">
        <v>4191</v>
      </c>
      <c r="E1005" s="61" t="s">
        <v>18178</v>
      </c>
      <c r="F1005" s="62" t="s">
        <v>20065</v>
      </c>
      <c r="G1005">
        <f>VLOOKUP(N1005,Estrv!B:AS,39,FALSE)</f>
        <v>0.2</v>
      </c>
      <c r="H1005">
        <f>VLOOKUP(N1005,Estrv!B:AS,40,FALSE)</f>
        <v>0.45</v>
      </c>
      <c r="I1005">
        <f>VLOOKUP(N1005,Estrv!B:AS,41,FALSE)</f>
        <v>0.7</v>
      </c>
      <c r="J1005">
        <f>VLOOKUP(N1005,Estrv!B:AS,42,FALSE)</f>
        <v>1</v>
      </c>
      <c r="K1005" s="69">
        <v>0.2</v>
      </c>
      <c r="N1005" t="str">
        <f t="shared" si="15"/>
        <v>02PDAVE109</v>
      </c>
    </row>
    <row r="1006" spans="1:14">
      <c r="A1006" s="26" t="s">
        <v>4178</v>
      </c>
      <c r="B1006" s="26" t="s">
        <v>18183</v>
      </c>
      <c r="C1006" s="26" t="s">
        <v>10162</v>
      </c>
      <c r="D1006" s="26" t="s">
        <v>109</v>
      </c>
      <c r="E1006" s="61" t="s">
        <v>17145</v>
      </c>
      <c r="F1006" s="62" t="s">
        <v>19255</v>
      </c>
      <c r="G1006">
        <f>VLOOKUP(N1006,Estrv!B:AS,39,FALSE)</f>
        <v>0.25</v>
      </c>
      <c r="H1006">
        <f>VLOOKUP(N1006,Estrv!B:AS,40,FALSE)</f>
        <v>0.5</v>
      </c>
      <c r="I1006">
        <f>VLOOKUP(N1006,Estrv!B:AS,41,FALSE)</f>
        <v>0.75</v>
      </c>
      <c r="J1006">
        <f>VLOOKUP(N1006,Estrv!B:AS,42,FALSE)</f>
        <v>1</v>
      </c>
      <c r="K1006" s="69">
        <v>0.5</v>
      </c>
      <c r="N1006" t="str">
        <f t="shared" si="15"/>
        <v>02PDAVM001</v>
      </c>
    </row>
    <row r="1007" spans="1:14">
      <c r="A1007" s="26" t="s">
        <v>4178</v>
      </c>
      <c r="B1007" s="26" t="s">
        <v>18184</v>
      </c>
      <c r="C1007" s="26" t="s">
        <v>10836</v>
      </c>
      <c r="D1007" s="26" t="s">
        <v>109</v>
      </c>
      <c r="E1007" s="61" t="s">
        <v>17145</v>
      </c>
      <c r="F1007" s="62" t="s">
        <v>19254</v>
      </c>
      <c r="G1007">
        <f>VLOOKUP(N1007,Estrv!B:AS,39,FALSE)</f>
        <v>0.25</v>
      </c>
      <c r="H1007">
        <f>VLOOKUP(N1007,Estrv!B:AS,40,FALSE)</f>
        <v>0.5</v>
      </c>
      <c r="I1007">
        <f>VLOOKUP(N1007,Estrv!B:AS,41,FALSE)</f>
        <v>0.75</v>
      </c>
      <c r="J1007">
        <f>VLOOKUP(N1007,Estrv!B:AS,42,FALSE)</f>
        <v>1</v>
      </c>
      <c r="K1007" s="69">
        <v>0.5</v>
      </c>
      <c r="N1007" t="str">
        <f t="shared" si="15"/>
        <v>02PDAVM001</v>
      </c>
    </row>
    <row r="1008" spans="1:14">
      <c r="A1008" s="26" t="s">
        <v>4178</v>
      </c>
      <c r="B1008" s="26" t="s">
        <v>18185</v>
      </c>
      <c r="C1008" s="26" t="s">
        <v>10163</v>
      </c>
      <c r="D1008" s="26" t="s">
        <v>126</v>
      </c>
      <c r="E1008" s="61" t="s">
        <v>17148</v>
      </c>
      <c r="F1008" s="62" t="s">
        <v>19280</v>
      </c>
      <c r="G1008">
        <f>VLOOKUP(N1008,Estrv!B:AS,39,FALSE)</f>
        <v>0.25</v>
      </c>
      <c r="H1008">
        <f>VLOOKUP(N1008,Estrv!B:AS,40,FALSE)</f>
        <v>0.5</v>
      </c>
      <c r="I1008">
        <f>VLOOKUP(N1008,Estrv!B:AS,41,FALSE)</f>
        <v>0.75</v>
      </c>
      <c r="J1008">
        <f>VLOOKUP(N1008,Estrv!B:AS,42,FALSE)</f>
        <v>1</v>
      </c>
      <c r="K1008" s="69">
        <v>1</v>
      </c>
      <c r="N1008" t="str">
        <f t="shared" si="15"/>
        <v>02PDAVM002</v>
      </c>
    </row>
    <row r="1009" spans="1:14">
      <c r="A1009" s="26" t="s">
        <v>4219</v>
      </c>
      <c r="B1009" s="26" t="s">
        <v>18186</v>
      </c>
      <c r="C1009" s="26" t="s">
        <v>10165</v>
      </c>
      <c r="D1009" s="26" t="s">
        <v>4224</v>
      </c>
      <c r="E1009" s="61" t="s">
        <v>18187</v>
      </c>
      <c r="F1009" s="62" t="s">
        <v>20066</v>
      </c>
      <c r="G1009">
        <f>VLOOKUP(N1009,Estrv!B:AS,39,FALSE)</f>
        <v>0.32</v>
      </c>
      <c r="H1009">
        <f>VLOOKUP(N1009,Estrv!B:AS,40,FALSE)</f>
        <v>0.48</v>
      </c>
      <c r="I1009">
        <f>VLOOKUP(N1009,Estrv!B:AS,41,FALSE)</f>
        <v>0.65</v>
      </c>
      <c r="J1009">
        <f>VLOOKUP(N1009,Estrv!B:AS,42,FALSE)</f>
        <v>1</v>
      </c>
      <c r="K1009" s="69">
        <v>0.5</v>
      </c>
      <c r="N1009" t="str">
        <f t="shared" si="15"/>
        <v>02PDDPE158</v>
      </c>
    </row>
    <row r="1010" spans="1:14">
      <c r="A1010" s="26" t="s">
        <v>4219</v>
      </c>
      <c r="B1010" s="26" t="s">
        <v>18188</v>
      </c>
      <c r="C1010" s="26" t="s">
        <v>10839</v>
      </c>
      <c r="D1010" s="26" t="s">
        <v>4224</v>
      </c>
      <c r="E1010" s="61" t="s">
        <v>18187</v>
      </c>
      <c r="F1010" s="62" t="s">
        <v>20067</v>
      </c>
      <c r="G1010">
        <f>VLOOKUP(N1010,Estrv!B:AS,39,FALSE)</f>
        <v>0.32</v>
      </c>
      <c r="H1010">
        <f>VLOOKUP(N1010,Estrv!B:AS,40,FALSE)</f>
        <v>0.48</v>
      </c>
      <c r="I1010">
        <f>VLOOKUP(N1010,Estrv!B:AS,41,FALSE)</f>
        <v>0.65</v>
      </c>
      <c r="J1010">
        <f>VLOOKUP(N1010,Estrv!B:AS,42,FALSE)</f>
        <v>1</v>
      </c>
      <c r="K1010" s="69">
        <v>0.5</v>
      </c>
      <c r="N1010" t="str">
        <f t="shared" si="15"/>
        <v>02PDDPE158</v>
      </c>
    </row>
    <row r="1011" spans="1:14">
      <c r="A1011" s="26" t="s">
        <v>4219</v>
      </c>
      <c r="B1011" s="26" t="s">
        <v>18189</v>
      </c>
      <c r="C1011" s="26" t="s">
        <v>10166</v>
      </c>
      <c r="D1011" s="26" t="s">
        <v>109</v>
      </c>
      <c r="E1011" s="61" t="s">
        <v>17145</v>
      </c>
      <c r="F1011" s="62" t="s">
        <v>19255</v>
      </c>
      <c r="G1011">
        <f>VLOOKUP(N1011,Estrv!B:AS,39,FALSE)</f>
        <v>0.25</v>
      </c>
      <c r="H1011">
        <f>VLOOKUP(N1011,Estrv!B:AS,40,FALSE)</f>
        <v>0.5</v>
      </c>
      <c r="I1011">
        <f>VLOOKUP(N1011,Estrv!B:AS,41,FALSE)</f>
        <v>0.75</v>
      </c>
      <c r="J1011">
        <f>VLOOKUP(N1011,Estrv!B:AS,42,FALSE)</f>
        <v>1</v>
      </c>
      <c r="K1011" s="69">
        <v>0.5</v>
      </c>
      <c r="N1011" t="str">
        <f t="shared" si="15"/>
        <v>02PDDPM001</v>
      </c>
    </row>
    <row r="1012" spans="1:14">
      <c r="A1012" s="26" t="s">
        <v>4219</v>
      </c>
      <c r="B1012" s="26" t="s">
        <v>18190</v>
      </c>
      <c r="C1012" s="26" t="s">
        <v>10840</v>
      </c>
      <c r="D1012" s="26" t="s">
        <v>109</v>
      </c>
      <c r="E1012" s="61" t="s">
        <v>17145</v>
      </c>
      <c r="F1012" s="62" t="s">
        <v>19254</v>
      </c>
      <c r="G1012">
        <f>VLOOKUP(N1012,Estrv!B:AS,39,FALSE)</f>
        <v>0.25</v>
      </c>
      <c r="H1012">
        <f>VLOOKUP(N1012,Estrv!B:AS,40,FALSE)</f>
        <v>0.5</v>
      </c>
      <c r="I1012">
        <f>VLOOKUP(N1012,Estrv!B:AS,41,FALSE)</f>
        <v>0.75</v>
      </c>
      <c r="J1012">
        <f>VLOOKUP(N1012,Estrv!B:AS,42,FALSE)</f>
        <v>1</v>
      </c>
      <c r="K1012" s="69">
        <v>0.5</v>
      </c>
      <c r="N1012" t="str">
        <f t="shared" si="15"/>
        <v>02PDDPM001</v>
      </c>
    </row>
    <row r="1013" spans="1:14">
      <c r="A1013" s="26" t="s">
        <v>4219</v>
      </c>
      <c r="B1013" s="26" t="s">
        <v>18191</v>
      </c>
      <c r="C1013" s="26" t="s">
        <v>10167</v>
      </c>
      <c r="D1013" s="26" t="s">
        <v>126</v>
      </c>
      <c r="E1013" s="61" t="s">
        <v>17148</v>
      </c>
      <c r="F1013" s="62" t="s">
        <v>20068</v>
      </c>
      <c r="G1013">
        <f>VLOOKUP(N1013,Estrv!B:AS,39,FALSE)</f>
        <v>0.25</v>
      </c>
      <c r="H1013">
        <f>VLOOKUP(N1013,Estrv!B:AS,40,FALSE)</f>
        <v>0.5</v>
      </c>
      <c r="I1013">
        <f>VLOOKUP(N1013,Estrv!B:AS,41,FALSE)</f>
        <v>0.75</v>
      </c>
      <c r="J1013">
        <f>VLOOKUP(N1013,Estrv!B:AS,42,FALSE)</f>
        <v>1</v>
      </c>
      <c r="K1013" s="69">
        <v>1</v>
      </c>
      <c r="N1013" t="str">
        <f t="shared" si="15"/>
        <v>02PDDPM002</v>
      </c>
    </row>
    <row r="1014" spans="1:14">
      <c r="A1014" s="26" t="s">
        <v>4219</v>
      </c>
      <c r="B1014" s="26" t="s">
        <v>18192</v>
      </c>
      <c r="C1014" s="26" t="s">
        <v>10168</v>
      </c>
      <c r="D1014" s="26" t="s">
        <v>141</v>
      </c>
      <c r="E1014" s="61" t="s">
        <v>17150</v>
      </c>
      <c r="F1014" s="62" t="s">
        <v>20069</v>
      </c>
      <c r="G1014">
        <f>VLOOKUP(N1014,Estrv!B:AS,39,FALSE)</f>
        <v>0.25</v>
      </c>
      <c r="H1014">
        <f>VLOOKUP(N1014,Estrv!B:AS,40,FALSE)</f>
        <v>0.5</v>
      </c>
      <c r="I1014">
        <f>VLOOKUP(N1014,Estrv!B:AS,41,FALSE)</f>
        <v>0.75</v>
      </c>
      <c r="J1014">
        <f>VLOOKUP(N1014,Estrv!B:AS,42,FALSE)</f>
        <v>1</v>
      </c>
      <c r="K1014" s="69">
        <v>1</v>
      </c>
      <c r="N1014" t="str">
        <f t="shared" si="15"/>
        <v>02PDDPN001</v>
      </c>
    </row>
    <row r="1015" spans="1:14">
      <c r="A1015" s="26" t="s">
        <v>4266</v>
      </c>
      <c r="B1015" s="26" t="s">
        <v>18193</v>
      </c>
      <c r="C1015" s="26" t="s">
        <v>10169</v>
      </c>
      <c r="D1015" s="26" t="s">
        <v>4271</v>
      </c>
      <c r="E1015" s="61" t="s">
        <v>18194</v>
      </c>
      <c r="F1015" s="62" t="s">
        <v>20070</v>
      </c>
      <c r="G1015">
        <f>VLOOKUP(N1015,Estrv!B:AS,39,FALSE)</f>
        <v>0.21</v>
      </c>
      <c r="H1015">
        <f>VLOOKUP(N1015,Estrv!B:AS,40,FALSE)</f>
        <v>0.46</v>
      </c>
      <c r="I1015">
        <f>VLOOKUP(N1015,Estrv!B:AS,41,FALSE)</f>
        <v>0.68</v>
      </c>
      <c r="J1015">
        <f>VLOOKUP(N1015,Estrv!B:AS,42,FALSE)</f>
        <v>1</v>
      </c>
      <c r="K1015" s="66">
        <v>0.08</v>
      </c>
      <c r="N1015" t="str">
        <f t="shared" si="15"/>
        <v>03C001G073</v>
      </c>
    </row>
    <row r="1016" spans="1:14">
      <c r="A1016" s="26" t="s">
        <v>4266</v>
      </c>
      <c r="B1016" s="26" t="s">
        <v>18195</v>
      </c>
      <c r="C1016" s="26" t="s">
        <v>10843</v>
      </c>
      <c r="D1016" s="26" t="s">
        <v>4271</v>
      </c>
      <c r="E1016" s="61" t="s">
        <v>18194</v>
      </c>
      <c r="F1016" s="62" t="s">
        <v>20071</v>
      </c>
      <c r="G1016">
        <f>VLOOKUP(N1016,Estrv!B:AS,39,FALSE)</f>
        <v>0.21</v>
      </c>
      <c r="H1016">
        <f>VLOOKUP(N1016,Estrv!B:AS,40,FALSE)</f>
        <v>0.46</v>
      </c>
      <c r="I1016">
        <f>VLOOKUP(N1016,Estrv!B:AS,41,FALSE)</f>
        <v>0.68</v>
      </c>
      <c r="J1016">
        <f>VLOOKUP(N1016,Estrv!B:AS,42,FALSE)</f>
        <v>1</v>
      </c>
      <c r="K1016" s="66">
        <v>0.04</v>
      </c>
      <c r="N1016" t="str">
        <f t="shared" si="15"/>
        <v>03C001G073</v>
      </c>
    </row>
    <row r="1017" spans="1:14">
      <c r="A1017" s="26" t="s">
        <v>4266</v>
      </c>
      <c r="B1017" s="26" t="s">
        <v>18196</v>
      </c>
      <c r="C1017" s="26" t="s">
        <v>11517</v>
      </c>
      <c r="D1017" s="26" t="s">
        <v>4271</v>
      </c>
      <c r="E1017" s="61" t="s">
        <v>18194</v>
      </c>
      <c r="F1017" s="62" t="s">
        <v>20072</v>
      </c>
      <c r="G1017">
        <f>VLOOKUP(N1017,Estrv!B:AS,39,FALSE)</f>
        <v>0.21</v>
      </c>
      <c r="H1017">
        <f>VLOOKUP(N1017,Estrv!B:AS,40,FALSE)</f>
        <v>0.46</v>
      </c>
      <c r="I1017">
        <f>VLOOKUP(N1017,Estrv!B:AS,41,FALSE)</f>
        <v>0.68</v>
      </c>
      <c r="J1017">
        <f>VLOOKUP(N1017,Estrv!B:AS,42,FALSE)</f>
        <v>1</v>
      </c>
      <c r="K1017" s="66">
        <v>0.08</v>
      </c>
      <c r="N1017" t="str">
        <f t="shared" si="15"/>
        <v>03C001G073</v>
      </c>
    </row>
    <row r="1018" spans="1:14">
      <c r="A1018" s="26" t="s">
        <v>4266</v>
      </c>
      <c r="B1018" s="26" t="s">
        <v>18197</v>
      </c>
      <c r="C1018" s="26" t="s">
        <v>12191</v>
      </c>
      <c r="D1018" s="26" t="s">
        <v>4271</v>
      </c>
      <c r="E1018" s="61" t="s">
        <v>18194</v>
      </c>
      <c r="F1018" s="62" t="s">
        <v>4289</v>
      </c>
      <c r="G1018">
        <f>VLOOKUP(N1018,Estrv!B:AS,39,FALSE)</f>
        <v>0.21</v>
      </c>
      <c r="H1018">
        <f>VLOOKUP(N1018,Estrv!B:AS,40,FALSE)</f>
        <v>0.46</v>
      </c>
      <c r="I1018">
        <f>VLOOKUP(N1018,Estrv!B:AS,41,FALSE)</f>
        <v>0.68</v>
      </c>
      <c r="J1018">
        <f>VLOOKUP(N1018,Estrv!B:AS,42,FALSE)</f>
        <v>1</v>
      </c>
      <c r="K1018" s="66">
        <v>0.13</v>
      </c>
      <c r="N1018" t="str">
        <f t="shared" si="15"/>
        <v>03C001G073</v>
      </c>
    </row>
    <row r="1019" spans="1:14">
      <c r="A1019" s="26" t="s">
        <v>4266</v>
      </c>
      <c r="B1019" s="26" t="s">
        <v>18198</v>
      </c>
      <c r="C1019" s="26" t="s">
        <v>12865</v>
      </c>
      <c r="D1019" s="26" t="s">
        <v>4271</v>
      </c>
      <c r="E1019" s="61" t="s">
        <v>18194</v>
      </c>
      <c r="F1019" s="62" t="s">
        <v>20073</v>
      </c>
      <c r="G1019">
        <f>VLOOKUP(N1019,Estrv!B:AS,39,FALSE)</f>
        <v>0.21</v>
      </c>
      <c r="H1019">
        <f>VLOOKUP(N1019,Estrv!B:AS,40,FALSE)</f>
        <v>0.46</v>
      </c>
      <c r="I1019">
        <f>VLOOKUP(N1019,Estrv!B:AS,41,FALSE)</f>
        <v>0.68</v>
      </c>
      <c r="J1019">
        <f>VLOOKUP(N1019,Estrv!B:AS,42,FALSE)</f>
        <v>1</v>
      </c>
      <c r="K1019" s="66">
        <v>7.0000000000000007E-2</v>
      </c>
      <c r="N1019" t="str">
        <f t="shared" si="15"/>
        <v>03C001G073</v>
      </c>
    </row>
    <row r="1020" spans="1:14">
      <c r="A1020" s="26" t="s">
        <v>4266</v>
      </c>
      <c r="B1020" s="26" t="s">
        <v>18199</v>
      </c>
      <c r="C1020" s="26" t="s">
        <v>13539</v>
      </c>
      <c r="D1020" s="26" t="s">
        <v>4271</v>
      </c>
      <c r="E1020" s="61" t="s">
        <v>18194</v>
      </c>
      <c r="F1020" s="62" t="s">
        <v>20074</v>
      </c>
      <c r="G1020">
        <f>VLOOKUP(N1020,Estrv!B:AS,39,FALSE)</f>
        <v>0.21</v>
      </c>
      <c r="H1020">
        <f>VLOOKUP(N1020,Estrv!B:AS,40,FALSE)</f>
        <v>0.46</v>
      </c>
      <c r="I1020">
        <f>VLOOKUP(N1020,Estrv!B:AS,41,FALSE)</f>
        <v>0.68</v>
      </c>
      <c r="J1020">
        <f>VLOOKUP(N1020,Estrv!B:AS,42,FALSE)</f>
        <v>1</v>
      </c>
      <c r="K1020" s="66">
        <v>1.5699999999999999E-2</v>
      </c>
      <c r="N1020" t="str">
        <f t="shared" si="15"/>
        <v>03C001G073</v>
      </c>
    </row>
    <row r="1021" spans="1:14">
      <c r="A1021" s="26" t="s">
        <v>4266</v>
      </c>
      <c r="B1021" s="26" t="s">
        <v>18200</v>
      </c>
      <c r="C1021" s="26" t="s">
        <v>14213</v>
      </c>
      <c r="D1021" s="26" t="s">
        <v>4271</v>
      </c>
      <c r="E1021" s="61" t="s">
        <v>18194</v>
      </c>
      <c r="F1021" s="62" t="s">
        <v>20075</v>
      </c>
      <c r="G1021">
        <f>VLOOKUP(N1021,Estrv!B:AS,39,FALSE)</f>
        <v>0.21</v>
      </c>
      <c r="H1021">
        <f>VLOOKUP(N1021,Estrv!B:AS,40,FALSE)</f>
        <v>0.46</v>
      </c>
      <c r="I1021">
        <f>VLOOKUP(N1021,Estrv!B:AS,41,FALSE)</f>
        <v>0.68</v>
      </c>
      <c r="J1021">
        <f>VLOOKUP(N1021,Estrv!B:AS,42,FALSE)</f>
        <v>1</v>
      </c>
      <c r="K1021" s="66">
        <v>4.0000000000000002E-4</v>
      </c>
      <c r="N1021" t="str">
        <f t="shared" si="15"/>
        <v>03C001G073</v>
      </c>
    </row>
    <row r="1022" spans="1:14">
      <c r="A1022" s="26" t="s">
        <v>4266</v>
      </c>
      <c r="B1022" s="26" t="s">
        <v>18201</v>
      </c>
      <c r="C1022" s="26" t="s">
        <v>14887</v>
      </c>
      <c r="D1022" s="26" t="s">
        <v>4271</v>
      </c>
      <c r="E1022" s="61" t="s">
        <v>18194</v>
      </c>
      <c r="F1022" s="62" t="s">
        <v>20076</v>
      </c>
      <c r="G1022">
        <f>VLOOKUP(N1022,Estrv!B:AS,39,FALSE)</f>
        <v>0.21</v>
      </c>
      <c r="H1022">
        <f>VLOOKUP(N1022,Estrv!B:AS,40,FALSE)</f>
        <v>0.46</v>
      </c>
      <c r="I1022">
        <f>VLOOKUP(N1022,Estrv!B:AS,41,FALSE)</f>
        <v>0.68</v>
      </c>
      <c r="J1022">
        <f>VLOOKUP(N1022,Estrv!B:AS,42,FALSE)</f>
        <v>1</v>
      </c>
      <c r="K1022" s="66">
        <v>2.8999999999999998E-3</v>
      </c>
      <c r="N1022" t="str">
        <f t="shared" si="15"/>
        <v>03C001G073</v>
      </c>
    </row>
    <row r="1023" spans="1:14">
      <c r="A1023" s="26" t="s">
        <v>4266</v>
      </c>
      <c r="B1023" s="26" t="s">
        <v>18202</v>
      </c>
      <c r="C1023" s="26" t="s">
        <v>15561</v>
      </c>
      <c r="D1023" s="26" t="s">
        <v>4271</v>
      </c>
      <c r="E1023" s="61" t="s">
        <v>18194</v>
      </c>
      <c r="F1023" s="62" t="s">
        <v>20077</v>
      </c>
      <c r="G1023">
        <f>VLOOKUP(N1023,Estrv!B:AS,39,FALSE)</f>
        <v>0.21</v>
      </c>
      <c r="H1023">
        <f>VLOOKUP(N1023,Estrv!B:AS,40,FALSE)</f>
        <v>0.46</v>
      </c>
      <c r="I1023">
        <f>VLOOKUP(N1023,Estrv!B:AS,41,FALSE)</f>
        <v>0.68</v>
      </c>
      <c r="J1023">
        <f>VLOOKUP(N1023,Estrv!B:AS,42,FALSE)</f>
        <v>1</v>
      </c>
      <c r="K1023" s="66">
        <v>2.5399999999999999E-2</v>
      </c>
      <c r="N1023" t="str">
        <f t="shared" si="15"/>
        <v>03C001G073</v>
      </c>
    </row>
    <row r="1024" spans="1:14">
      <c r="A1024" s="26" t="s">
        <v>4266</v>
      </c>
      <c r="B1024" s="26" t="s">
        <v>18203</v>
      </c>
      <c r="C1024" s="26" t="s">
        <v>16235</v>
      </c>
      <c r="D1024" s="26" t="s">
        <v>4271</v>
      </c>
      <c r="E1024" s="61" t="s">
        <v>18194</v>
      </c>
      <c r="F1024" s="62" t="s">
        <v>20078</v>
      </c>
      <c r="G1024">
        <f>VLOOKUP(N1024,Estrv!B:AS,39,FALSE)</f>
        <v>0.21</v>
      </c>
      <c r="H1024">
        <f>VLOOKUP(N1024,Estrv!B:AS,40,FALSE)</f>
        <v>0.46</v>
      </c>
      <c r="I1024">
        <f>VLOOKUP(N1024,Estrv!B:AS,41,FALSE)</f>
        <v>0.68</v>
      </c>
      <c r="J1024">
        <f>VLOOKUP(N1024,Estrv!B:AS,42,FALSE)</f>
        <v>1</v>
      </c>
      <c r="K1024" s="66">
        <v>0.55549999999999999</v>
      </c>
      <c r="N1024" t="str">
        <f t="shared" si="15"/>
        <v>03C001G073</v>
      </c>
    </row>
    <row r="1025" spans="1:14">
      <c r="A1025" s="26" t="s">
        <v>4266</v>
      </c>
      <c r="B1025" s="26" t="s">
        <v>18204</v>
      </c>
      <c r="C1025" s="26" t="s">
        <v>10170</v>
      </c>
      <c r="D1025" s="26" t="s">
        <v>109</v>
      </c>
      <c r="E1025" s="61" t="s">
        <v>17145</v>
      </c>
      <c r="F1025" s="62" t="s">
        <v>20079</v>
      </c>
      <c r="G1025">
        <f>VLOOKUP(N1025,Estrv!B:AS,39,FALSE)</f>
        <v>0.25</v>
      </c>
      <c r="H1025">
        <f>VLOOKUP(N1025,Estrv!B:AS,40,FALSE)</f>
        <v>0.5</v>
      </c>
      <c r="I1025">
        <f>VLOOKUP(N1025,Estrv!B:AS,41,FALSE)</f>
        <v>0.75</v>
      </c>
      <c r="J1025">
        <f>VLOOKUP(N1025,Estrv!B:AS,42,FALSE)</f>
        <v>1</v>
      </c>
      <c r="K1025" s="66">
        <v>0.5</v>
      </c>
      <c r="N1025" t="str">
        <f t="shared" si="15"/>
        <v>03C001M001</v>
      </c>
    </row>
    <row r="1026" spans="1:14">
      <c r="A1026" s="26" t="s">
        <v>4266</v>
      </c>
      <c r="B1026" s="26" t="s">
        <v>18205</v>
      </c>
      <c r="C1026" s="26" t="s">
        <v>10844</v>
      </c>
      <c r="D1026" s="26" t="s">
        <v>109</v>
      </c>
      <c r="E1026" s="61" t="s">
        <v>17145</v>
      </c>
      <c r="F1026" s="62" t="s">
        <v>20080</v>
      </c>
      <c r="G1026">
        <f>VLOOKUP(N1026,Estrv!B:AS,39,FALSE)</f>
        <v>0.25</v>
      </c>
      <c r="H1026">
        <f>VLOOKUP(N1026,Estrv!B:AS,40,FALSE)</f>
        <v>0.5</v>
      </c>
      <c r="I1026">
        <f>VLOOKUP(N1026,Estrv!B:AS,41,FALSE)</f>
        <v>0.75</v>
      </c>
      <c r="J1026">
        <f>VLOOKUP(N1026,Estrv!B:AS,42,FALSE)</f>
        <v>1</v>
      </c>
      <c r="K1026" s="66">
        <v>0.5</v>
      </c>
      <c r="N1026" t="str">
        <f t="shared" si="15"/>
        <v>03C001M001</v>
      </c>
    </row>
    <row r="1027" spans="1:14">
      <c r="A1027" s="26" t="s">
        <v>4266</v>
      </c>
      <c r="B1027" s="26" t="s">
        <v>18206</v>
      </c>
      <c r="C1027" s="26" t="s">
        <v>10171</v>
      </c>
      <c r="D1027" s="26" t="s">
        <v>126</v>
      </c>
      <c r="E1027" s="61" t="s">
        <v>17148</v>
      </c>
      <c r="F1027" s="62" t="s">
        <v>2026</v>
      </c>
      <c r="G1027">
        <f>VLOOKUP(N1027,Estrv!B:AS,39,FALSE)</f>
        <v>0</v>
      </c>
      <c r="H1027">
        <f>VLOOKUP(N1027,Estrv!B:AS,40,FALSE)</f>
        <v>0.2</v>
      </c>
      <c r="I1027">
        <f>VLOOKUP(N1027,Estrv!B:AS,41,FALSE)</f>
        <v>0.4</v>
      </c>
      <c r="J1027">
        <f>VLOOKUP(N1027,Estrv!B:AS,42,FALSE)</f>
        <v>1</v>
      </c>
      <c r="K1027" s="66">
        <v>1</v>
      </c>
      <c r="N1027" t="str">
        <f t="shared" ref="N1027:N1090" si="16">A1027&amp;D1027</f>
        <v>03C001M002</v>
      </c>
    </row>
    <row r="1028" spans="1:14">
      <c r="A1028" s="26" t="s">
        <v>4266</v>
      </c>
      <c r="B1028" s="26" t="s">
        <v>18207</v>
      </c>
      <c r="C1028" s="26" t="s">
        <v>10172</v>
      </c>
      <c r="D1028" s="26" t="s">
        <v>141</v>
      </c>
      <c r="E1028" s="61" t="s">
        <v>17150</v>
      </c>
      <c r="F1028" s="62" t="s">
        <v>20081</v>
      </c>
      <c r="G1028">
        <f>VLOOKUP(N1028,Estrv!B:AS,39,FALSE)</f>
        <v>0.25</v>
      </c>
      <c r="H1028">
        <f>VLOOKUP(N1028,Estrv!B:AS,40,FALSE)</f>
        <v>0.5</v>
      </c>
      <c r="I1028">
        <f>VLOOKUP(N1028,Estrv!B:AS,41,FALSE)</f>
        <v>0.75</v>
      </c>
      <c r="J1028">
        <f>VLOOKUP(N1028,Estrv!B:AS,42,FALSE)</f>
        <v>1</v>
      </c>
      <c r="K1028" s="66">
        <v>0.34</v>
      </c>
      <c r="N1028" t="str">
        <f t="shared" si="16"/>
        <v>03C001N001</v>
      </c>
    </row>
    <row r="1029" spans="1:14">
      <c r="A1029" s="26" t="s">
        <v>4266</v>
      </c>
      <c r="B1029" s="26" t="s">
        <v>18208</v>
      </c>
      <c r="C1029" s="26" t="s">
        <v>10846</v>
      </c>
      <c r="D1029" s="26" t="s">
        <v>141</v>
      </c>
      <c r="E1029" s="61" t="s">
        <v>17150</v>
      </c>
      <c r="F1029" s="62" t="s">
        <v>20082</v>
      </c>
      <c r="G1029">
        <f>VLOOKUP(N1029,Estrv!B:AS,39,FALSE)</f>
        <v>0.25</v>
      </c>
      <c r="H1029">
        <f>VLOOKUP(N1029,Estrv!B:AS,40,FALSE)</f>
        <v>0.5</v>
      </c>
      <c r="I1029">
        <f>VLOOKUP(N1029,Estrv!B:AS,41,FALSE)</f>
        <v>0.75</v>
      </c>
      <c r="J1029">
        <f>VLOOKUP(N1029,Estrv!B:AS,42,FALSE)</f>
        <v>1</v>
      </c>
      <c r="K1029" s="66">
        <v>0.33</v>
      </c>
      <c r="N1029" t="str">
        <f t="shared" si="16"/>
        <v>03C001N001</v>
      </c>
    </row>
    <row r="1030" spans="1:14">
      <c r="A1030" s="26" t="s">
        <v>4266</v>
      </c>
      <c r="B1030" s="26" t="s">
        <v>18209</v>
      </c>
      <c r="C1030" s="26" t="s">
        <v>11520</v>
      </c>
      <c r="D1030" s="26" t="s">
        <v>141</v>
      </c>
      <c r="E1030" s="61" t="s">
        <v>17150</v>
      </c>
      <c r="F1030" s="62" t="s">
        <v>4326</v>
      </c>
      <c r="G1030">
        <f>VLOOKUP(N1030,Estrv!B:AS,39,FALSE)</f>
        <v>0.25</v>
      </c>
      <c r="H1030">
        <f>VLOOKUP(N1030,Estrv!B:AS,40,FALSE)</f>
        <v>0.5</v>
      </c>
      <c r="I1030">
        <f>VLOOKUP(N1030,Estrv!B:AS,41,FALSE)</f>
        <v>0.75</v>
      </c>
      <c r="J1030">
        <f>VLOOKUP(N1030,Estrv!B:AS,42,FALSE)</f>
        <v>1</v>
      </c>
      <c r="K1030" s="66">
        <v>0.33</v>
      </c>
      <c r="N1030" t="str">
        <f t="shared" si="16"/>
        <v>03C001N001</v>
      </c>
    </row>
    <row r="1031" spans="1:14">
      <c r="A1031" s="26" t="s">
        <v>4327</v>
      </c>
      <c r="B1031" s="26" t="s">
        <v>18210</v>
      </c>
      <c r="C1031" s="26" t="s">
        <v>10173</v>
      </c>
      <c r="D1031" s="26" t="s">
        <v>109</v>
      </c>
      <c r="E1031" s="61" t="s">
        <v>17145</v>
      </c>
      <c r="F1031" s="62" t="s">
        <v>20083</v>
      </c>
      <c r="G1031">
        <f>VLOOKUP(N1031,Estrv!B:AS,39,FALSE)</f>
        <v>0.25</v>
      </c>
      <c r="H1031">
        <f>VLOOKUP(N1031,Estrv!B:AS,40,FALSE)</f>
        <v>0.5</v>
      </c>
      <c r="I1031">
        <f>VLOOKUP(N1031,Estrv!B:AS,41,FALSE)</f>
        <v>0.75</v>
      </c>
      <c r="J1031">
        <f>VLOOKUP(N1031,Estrv!B:AS,42,FALSE)</f>
        <v>1</v>
      </c>
      <c r="K1031" s="66">
        <v>0.5</v>
      </c>
      <c r="N1031" t="str">
        <f t="shared" si="16"/>
        <v>03PDIVM001</v>
      </c>
    </row>
    <row r="1032" spans="1:14">
      <c r="A1032" s="26" t="s">
        <v>4327</v>
      </c>
      <c r="B1032" s="26" t="s">
        <v>18211</v>
      </c>
      <c r="C1032" s="26" t="s">
        <v>10847</v>
      </c>
      <c r="D1032" s="26" t="s">
        <v>109</v>
      </c>
      <c r="E1032" s="61" t="s">
        <v>17145</v>
      </c>
      <c r="F1032" s="62" t="s">
        <v>20084</v>
      </c>
      <c r="G1032">
        <f>VLOOKUP(N1032,Estrv!B:AS,39,FALSE)</f>
        <v>0.25</v>
      </c>
      <c r="H1032">
        <f>VLOOKUP(N1032,Estrv!B:AS,40,FALSE)</f>
        <v>0.5</v>
      </c>
      <c r="I1032">
        <f>VLOOKUP(N1032,Estrv!B:AS,41,FALSE)</f>
        <v>0.75</v>
      </c>
      <c r="J1032">
        <f>VLOOKUP(N1032,Estrv!B:AS,42,FALSE)</f>
        <v>1</v>
      </c>
      <c r="K1032" s="66">
        <v>0.5</v>
      </c>
      <c r="N1032" t="str">
        <f t="shared" si="16"/>
        <v>03PDIVM001</v>
      </c>
    </row>
    <row r="1033" spans="1:14">
      <c r="A1033" s="26" t="s">
        <v>4327</v>
      </c>
      <c r="B1033" s="26" t="s">
        <v>18212</v>
      </c>
      <c r="C1033" s="26" t="s">
        <v>10174</v>
      </c>
      <c r="D1033" s="26" t="s">
        <v>126</v>
      </c>
      <c r="E1033" s="61" t="s">
        <v>17148</v>
      </c>
      <c r="F1033" s="62" t="s">
        <v>4353</v>
      </c>
      <c r="G1033">
        <f>VLOOKUP(N1033,Estrv!B:AS,39,FALSE)</f>
        <v>0</v>
      </c>
      <c r="H1033">
        <f>VLOOKUP(N1033,Estrv!B:AS,40,FALSE)</f>
        <v>0.2</v>
      </c>
      <c r="I1033">
        <f>VLOOKUP(N1033,Estrv!B:AS,41,FALSE)</f>
        <v>0.4</v>
      </c>
      <c r="J1033">
        <f>VLOOKUP(N1033,Estrv!B:AS,42,FALSE)</f>
        <v>1</v>
      </c>
      <c r="K1033" s="66">
        <v>1</v>
      </c>
      <c r="N1033" t="str">
        <f t="shared" si="16"/>
        <v>03PDIVM002</v>
      </c>
    </row>
    <row r="1034" spans="1:14">
      <c r="A1034" s="26" t="s">
        <v>4327</v>
      </c>
      <c r="B1034" s="26" t="s">
        <v>18213</v>
      </c>
      <c r="C1034" s="26" t="s">
        <v>10175</v>
      </c>
      <c r="D1034" s="26" t="s">
        <v>141</v>
      </c>
      <c r="E1034" s="61" t="s">
        <v>17150</v>
      </c>
      <c r="F1034" s="62" t="s">
        <v>20081</v>
      </c>
      <c r="G1034">
        <f>VLOOKUP(N1034,Estrv!B:AS,39,FALSE)</f>
        <v>0.25</v>
      </c>
      <c r="H1034">
        <f>VLOOKUP(N1034,Estrv!B:AS,40,FALSE)</f>
        <v>0.5</v>
      </c>
      <c r="I1034">
        <f>VLOOKUP(N1034,Estrv!B:AS,41,FALSE)</f>
        <v>0.75</v>
      </c>
      <c r="J1034">
        <f>VLOOKUP(N1034,Estrv!B:AS,42,FALSE)</f>
        <v>1</v>
      </c>
      <c r="K1034" s="66">
        <v>0.34</v>
      </c>
      <c r="N1034" t="str">
        <f t="shared" si="16"/>
        <v>03PDIVN001</v>
      </c>
    </row>
    <row r="1035" spans="1:14">
      <c r="A1035" s="26" t="s">
        <v>4327</v>
      </c>
      <c r="B1035" s="26" t="s">
        <v>18214</v>
      </c>
      <c r="C1035" s="26" t="s">
        <v>10849</v>
      </c>
      <c r="D1035" s="26" t="s">
        <v>141</v>
      </c>
      <c r="E1035" s="61" t="s">
        <v>17150</v>
      </c>
      <c r="F1035" s="62" t="s">
        <v>20082</v>
      </c>
      <c r="G1035">
        <f>VLOOKUP(N1035,Estrv!B:AS,39,FALSE)</f>
        <v>0.25</v>
      </c>
      <c r="H1035">
        <f>VLOOKUP(N1035,Estrv!B:AS,40,FALSE)</f>
        <v>0.5</v>
      </c>
      <c r="I1035">
        <f>VLOOKUP(N1035,Estrv!B:AS,41,FALSE)</f>
        <v>0.75</v>
      </c>
      <c r="J1035">
        <f>VLOOKUP(N1035,Estrv!B:AS,42,FALSE)</f>
        <v>1</v>
      </c>
      <c r="K1035" s="66">
        <v>0.33</v>
      </c>
      <c r="N1035" t="str">
        <f t="shared" si="16"/>
        <v>03PDIVN001</v>
      </c>
    </row>
    <row r="1036" spans="1:14">
      <c r="A1036" s="26" t="s">
        <v>4327</v>
      </c>
      <c r="B1036" s="26" t="s">
        <v>18215</v>
      </c>
      <c r="C1036" s="26" t="s">
        <v>11523</v>
      </c>
      <c r="D1036" s="26" t="s">
        <v>141</v>
      </c>
      <c r="E1036" s="61" t="s">
        <v>17150</v>
      </c>
      <c r="F1036" s="62" t="s">
        <v>4326</v>
      </c>
      <c r="G1036">
        <f>VLOOKUP(N1036,Estrv!B:AS,39,FALSE)</f>
        <v>0.25</v>
      </c>
      <c r="H1036">
        <f>VLOOKUP(N1036,Estrv!B:AS,40,FALSE)</f>
        <v>0.5</v>
      </c>
      <c r="I1036">
        <f>VLOOKUP(N1036,Estrv!B:AS,41,FALSE)</f>
        <v>0.75</v>
      </c>
      <c r="J1036">
        <f>VLOOKUP(N1036,Estrv!B:AS,42,FALSE)</f>
        <v>1</v>
      </c>
      <c r="K1036" s="66">
        <v>0.33</v>
      </c>
      <c r="N1036" t="str">
        <f t="shared" si="16"/>
        <v>03PDIVN001</v>
      </c>
    </row>
    <row r="1037" spans="1:14">
      <c r="A1037" s="26" t="s">
        <v>4327</v>
      </c>
      <c r="B1037" s="26" t="s">
        <v>18216</v>
      </c>
      <c r="C1037" s="26" t="s">
        <v>10176</v>
      </c>
      <c r="D1037" s="26" t="s">
        <v>4363</v>
      </c>
      <c r="E1037" s="61" t="s">
        <v>18217</v>
      </c>
      <c r="F1037" s="62" t="s">
        <v>4375</v>
      </c>
      <c r="G1037">
        <f>VLOOKUP(N1037,Estrv!B:AS,39,FALSE)</f>
        <v>0.08</v>
      </c>
      <c r="H1037">
        <f>VLOOKUP(N1037,Estrv!B:AS,40,FALSE)</f>
        <v>0.49</v>
      </c>
      <c r="I1037">
        <f>VLOOKUP(N1037,Estrv!B:AS,41,FALSE)</f>
        <v>0.75</v>
      </c>
      <c r="J1037">
        <f>VLOOKUP(N1037,Estrv!B:AS,42,FALSE)</f>
        <v>1</v>
      </c>
      <c r="K1037" s="66">
        <v>0.03</v>
      </c>
      <c r="N1037" t="str">
        <f t="shared" si="16"/>
        <v>03PDIVS027</v>
      </c>
    </row>
    <row r="1038" spans="1:14">
      <c r="A1038" s="26" t="s">
        <v>4327</v>
      </c>
      <c r="B1038" s="26" t="s">
        <v>18218</v>
      </c>
      <c r="C1038" s="26" t="s">
        <v>10850</v>
      </c>
      <c r="D1038" s="26" t="s">
        <v>4363</v>
      </c>
      <c r="E1038" s="61" t="s">
        <v>18217</v>
      </c>
      <c r="F1038" s="62" t="s">
        <v>20085</v>
      </c>
      <c r="G1038">
        <f>VLOOKUP(N1038,Estrv!B:AS,39,FALSE)</f>
        <v>0.08</v>
      </c>
      <c r="H1038">
        <f>VLOOKUP(N1038,Estrv!B:AS,40,FALSE)</f>
        <v>0.49</v>
      </c>
      <c r="I1038">
        <f>VLOOKUP(N1038,Estrv!B:AS,41,FALSE)</f>
        <v>0.75</v>
      </c>
      <c r="J1038">
        <f>VLOOKUP(N1038,Estrv!B:AS,42,FALSE)</f>
        <v>1</v>
      </c>
      <c r="K1038" s="66">
        <v>0.97</v>
      </c>
      <c r="N1038" t="str">
        <f t="shared" si="16"/>
        <v>03PDIVS027</v>
      </c>
    </row>
    <row r="1039" spans="1:14">
      <c r="A1039" s="26" t="s">
        <v>4327</v>
      </c>
      <c r="B1039" s="26" t="s">
        <v>18219</v>
      </c>
      <c r="C1039" s="26" t="s">
        <v>10177</v>
      </c>
      <c r="D1039" s="26" t="s">
        <v>4379</v>
      </c>
      <c r="E1039" s="61" t="s">
        <v>18220</v>
      </c>
      <c r="F1039" s="62" t="s">
        <v>20086</v>
      </c>
      <c r="G1039">
        <f>VLOOKUP(N1039,Estrv!B:AS,39,FALSE)</f>
        <v>0.1</v>
      </c>
      <c r="H1039">
        <f>VLOOKUP(N1039,Estrv!B:AS,40,FALSE)</f>
        <v>0.41</v>
      </c>
      <c r="I1039">
        <f>VLOOKUP(N1039,Estrv!B:AS,41,FALSE)</f>
        <v>0.68</v>
      </c>
      <c r="J1039">
        <f>VLOOKUP(N1039,Estrv!B:AS,42,FALSE)</f>
        <v>1</v>
      </c>
      <c r="K1039" s="66">
        <v>0.6</v>
      </c>
      <c r="N1039" t="str">
        <f t="shared" si="16"/>
        <v>03PDIVS061</v>
      </c>
    </row>
    <row r="1040" spans="1:14">
      <c r="A1040" s="26" t="s">
        <v>4327</v>
      </c>
      <c r="B1040" s="26" t="s">
        <v>18221</v>
      </c>
      <c r="C1040" s="26" t="s">
        <v>10851</v>
      </c>
      <c r="D1040" s="26" t="s">
        <v>4379</v>
      </c>
      <c r="E1040" s="61" t="s">
        <v>18220</v>
      </c>
      <c r="F1040" s="62" t="s">
        <v>4393</v>
      </c>
      <c r="G1040">
        <f>VLOOKUP(N1040,Estrv!B:AS,39,FALSE)</f>
        <v>0.1</v>
      </c>
      <c r="H1040">
        <f>VLOOKUP(N1040,Estrv!B:AS,40,FALSE)</f>
        <v>0.41</v>
      </c>
      <c r="I1040">
        <f>VLOOKUP(N1040,Estrv!B:AS,41,FALSE)</f>
        <v>0.68</v>
      </c>
      <c r="J1040">
        <f>VLOOKUP(N1040,Estrv!B:AS,42,FALSE)</f>
        <v>1</v>
      </c>
      <c r="K1040" s="66">
        <v>0.2</v>
      </c>
      <c r="N1040" t="str">
        <f t="shared" si="16"/>
        <v>03PDIVS061</v>
      </c>
    </row>
    <row r="1041" spans="1:14">
      <c r="A1041" s="26" t="s">
        <v>4327</v>
      </c>
      <c r="B1041" s="26" t="s">
        <v>18222</v>
      </c>
      <c r="C1041" s="26" t="s">
        <v>11525</v>
      </c>
      <c r="D1041" s="26" t="s">
        <v>4379</v>
      </c>
      <c r="E1041" s="61" t="s">
        <v>18220</v>
      </c>
      <c r="F1041" s="62" t="s">
        <v>20087</v>
      </c>
      <c r="G1041">
        <f>VLOOKUP(N1041,Estrv!B:AS,39,FALSE)</f>
        <v>0.1</v>
      </c>
      <c r="H1041">
        <f>VLOOKUP(N1041,Estrv!B:AS,40,FALSE)</f>
        <v>0.41</v>
      </c>
      <c r="I1041">
        <f>VLOOKUP(N1041,Estrv!B:AS,41,FALSE)</f>
        <v>0.68</v>
      </c>
      <c r="J1041">
        <f>VLOOKUP(N1041,Estrv!B:AS,42,FALSE)</f>
        <v>1</v>
      </c>
      <c r="K1041" s="66">
        <v>0.2</v>
      </c>
      <c r="N1041" t="str">
        <f t="shared" si="16"/>
        <v>03PDIVS061</v>
      </c>
    </row>
    <row r="1042" spans="1:14">
      <c r="A1042" s="26" t="s">
        <v>4397</v>
      </c>
      <c r="B1042" s="26" t="s">
        <v>18223</v>
      </c>
      <c r="C1042" s="26" t="s">
        <v>10178</v>
      </c>
      <c r="D1042" s="26" t="s">
        <v>4402</v>
      </c>
      <c r="E1042" s="61" t="s">
        <v>18224</v>
      </c>
      <c r="F1042" s="62" t="s">
        <v>20088</v>
      </c>
      <c r="G1042">
        <f>VLOOKUP(N1042,Estrv!B:AS,39,FALSE)</f>
        <v>0.15</v>
      </c>
      <c r="H1042">
        <f>VLOOKUP(N1042,Estrv!B:AS,40,FALSE)</f>
        <v>0.25</v>
      </c>
      <c r="I1042">
        <f>VLOOKUP(N1042,Estrv!B:AS,41,FALSE)</f>
        <v>0.55000000000000004</v>
      </c>
      <c r="J1042">
        <f>VLOOKUP(N1042,Estrv!B:AS,42,FALSE)</f>
        <v>1</v>
      </c>
      <c r="K1042" s="66">
        <v>0.2</v>
      </c>
      <c r="N1042" t="str">
        <f t="shared" si="16"/>
        <v>04C001F034</v>
      </c>
    </row>
    <row r="1043" spans="1:14">
      <c r="A1043" s="26" t="s">
        <v>4397</v>
      </c>
      <c r="B1043" s="26" t="s">
        <v>18225</v>
      </c>
      <c r="C1043" s="26" t="s">
        <v>10852</v>
      </c>
      <c r="D1043" s="26" t="s">
        <v>4402</v>
      </c>
      <c r="E1043" s="61" t="s">
        <v>18224</v>
      </c>
      <c r="F1043" s="62" t="s">
        <v>20089</v>
      </c>
      <c r="G1043">
        <f>VLOOKUP(N1043,Estrv!B:AS,39,FALSE)</f>
        <v>0.15</v>
      </c>
      <c r="H1043">
        <f>VLOOKUP(N1043,Estrv!B:AS,40,FALSE)</f>
        <v>0.25</v>
      </c>
      <c r="I1043">
        <f>VLOOKUP(N1043,Estrv!B:AS,41,FALSE)</f>
        <v>0.55000000000000004</v>
      </c>
      <c r="J1043">
        <f>VLOOKUP(N1043,Estrv!B:AS,42,FALSE)</f>
        <v>1</v>
      </c>
      <c r="K1043" s="66">
        <v>0.2</v>
      </c>
      <c r="N1043" t="str">
        <f t="shared" si="16"/>
        <v>04C001F034</v>
      </c>
    </row>
    <row r="1044" spans="1:14">
      <c r="A1044" s="26" t="s">
        <v>4397</v>
      </c>
      <c r="B1044" s="26" t="s">
        <v>18226</v>
      </c>
      <c r="C1044" s="26" t="s">
        <v>11526</v>
      </c>
      <c r="D1044" s="26" t="s">
        <v>4402</v>
      </c>
      <c r="E1044" s="61" t="s">
        <v>18224</v>
      </c>
      <c r="F1044" s="62" t="s">
        <v>20090</v>
      </c>
      <c r="G1044">
        <f>VLOOKUP(N1044,Estrv!B:AS,39,FALSE)</f>
        <v>0.15</v>
      </c>
      <c r="H1044">
        <f>VLOOKUP(N1044,Estrv!B:AS,40,FALSE)</f>
        <v>0.25</v>
      </c>
      <c r="I1044">
        <f>VLOOKUP(N1044,Estrv!B:AS,41,FALSE)</f>
        <v>0.55000000000000004</v>
      </c>
      <c r="J1044">
        <f>VLOOKUP(N1044,Estrv!B:AS,42,FALSE)</f>
        <v>1</v>
      </c>
      <c r="K1044" s="66">
        <v>0.2</v>
      </c>
      <c r="N1044" t="str">
        <f t="shared" si="16"/>
        <v>04C001F034</v>
      </c>
    </row>
    <row r="1045" spans="1:14">
      <c r="A1045" s="26" t="s">
        <v>4397</v>
      </c>
      <c r="B1045" s="26" t="s">
        <v>18227</v>
      </c>
      <c r="C1045" s="26" t="s">
        <v>12200</v>
      </c>
      <c r="D1045" s="26" t="s">
        <v>4402</v>
      </c>
      <c r="E1045" s="61" t="s">
        <v>18224</v>
      </c>
      <c r="F1045" s="62" t="s">
        <v>20091</v>
      </c>
      <c r="G1045">
        <f>VLOOKUP(N1045,Estrv!B:AS,39,FALSE)</f>
        <v>0.15</v>
      </c>
      <c r="H1045">
        <f>VLOOKUP(N1045,Estrv!B:AS,40,FALSE)</f>
        <v>0.25</v>
      </c>
      <c r="I1045">
        <f>VLOOKUP(N1045,Estrv!B:AS,41,FALSE)</f>
        <v>0.55000000000000004</v>
      </c>
      <c r="J1045">
        <f>VLOOKUP(N1045,Estrv!B:AS,42,FALSE)</f>
        <v>1</v>
      </c>
      <c r="K1045" s="66">
        <v>0.2</v>
      </c>
      <c r="N1045" t="str">
        <f t="shared" si="16"/>
        <v>04C001F034</v>
      </c>
    </row>
    <row r="1046" spans="1:14">
      <c r="A1046" s="26" t="s">
        <v>4397</v>
      </c>
      <c r="B1046" s="26" t="s">
        <v>18228</v>
      </c>
      <c r="C1046" s="26" t="s">
        <v>12874</v>
      </c>
      <c r="D1046" s="26" t="s">
        <v>4402</v>
      </c>
      <c r="E1046" s="61" t="s">
        <v>18224</v>
      </c>
      <c r="F1046" s="62" t="s">
        <v>20092</v>
      </c>
      <c r="G1046">
        <f>VLOOKUP(N1046,Estrv!B:AS,39,FALSE)</f>
        <v>0.15</v>
      </c>
      <c r="H1046">
        <f>VLOOKUP(N1046,Estrv!B:AS,40,FALSE)</f>
        <v>0.25</v>
      </c>
      <c r="I1046">
        <f>VLOOKUP(N1046,Estrv!B:AS,41,FALSE)</f>
        <v>0.55000000000000004</v>
      </c>
      <c r="J1046">
        <f>VLOOKUP(N1046,Estrv!B:AS,42,FALSE)</f>
        <v>1</v>
      </c>
      <c r="K1046" s="66">
        <v>0.2</v>
      </c>
      <c r="N1046" t="str">
        <f t="shared" si="16"/>
        <v>04C001F034</v>
      </c>
    </row>
    <row r="1047" spans="1:14">
      <c r="A1047" s="26" t="s">
        <v>4397</v>
      </c>
      <c r="B1047" s="26" t="s">
        <v>18229</v>
      </c>
      <c r="C1047" s="26" t="s">
        <v>10179</v>
      </c>
      <c r="D1047" s="26" t="s">
        <v>4427</v>
      </c>
      <c r="E1047" s="61" t="s">
        <v>18230</v>
      </c>
      <c r="F1047" s="62" t="s">
        <v>20093</v>
      </c>
      <c r="G1047">
        <f>VLOOKUP(N1047,Estrv!B:AS,39,FALSE)</f>
        <v>0.25</v>
      </c>
      <c r="H1047">
        <f>VLOOKUP(N1047,Estrv!B:AS,40,FALSE)</f>
        <v>0.5</v>
      </c>
      <c r="I1047">
        <f>VLOOKUP(N1047,Estrv!B:AS,41,FALSE)</f>
        <v>0.75</v>
      </c>
      <c r="J1047">
        <f>VLOOKUP(N1047,Estrv!B:AS,42,FALSE)</f>
        <v>1</v>
      </c>
      <c r="K1047" s="66">
        <v>0.2</v>
      </c>
      <c r="N1047" t="str">
        <f t="shared" si="16"/>
        <v>04C001F036</v>
      </c>
    </row>
    <row r="1048" spans="1:14">
      <c r="A1048" s="26" t="s">
        <v>4397</v>
      </c>
      <c r="B1048" s="26" t="s">
        <v>18231</v>
      </c>
      <c r="C1048" s="26" t="s">
        <v>10853</v>
      </c>
      <c r="D1048" s="26" t="s">
        <v>4427</v>
      </c>
      <c r="E1048" s="61" t="s">
        <v>18230</v>
      </c>
      <c r="F1048" s="62" t="s">
        <v>20094</v>
      </c>
      <c r="G1048">
        <f>VLOOKUP(N1048,Estrv!B:AS,39,FALSE)</f>
        <v>0.25</v>
      </c>
      <c r="H1048">
        <f>VLOOKUP(N1048,Estrv!B:AS,40,FALSE)</f>
        <v>0.5</v>
      </c>
      <c r="I1048">
        <f>VLOOKUP(N1048,Estrv!B:AS,41,FALSE)</f>
        <v>0.75</v>
      </c>
      <c r="J1048">
        <f>VLOOKUP(N1048,Estrv!B:AS,42,FALSE)</f>
        <v>1</v>
      </c>
      <c r="K1048" s="66">
        <v>0.2</v>
      </c>
      <c r="N1048" t="str">
        <f t="shared" si="16"/>
        <v>04C001F036</v>
      </c>
    </row>
    <row r="1049" spans="1:14">
      <c r="A1049" s="26" t="s">
        <v>4397</v>
      </c>
      <c r="B1049" s="26" t="s">
        <v>18232</v>
      </c>
      <c r="C1049" s="26" t="s">
        <v>11527</v>
      </c>
      <c r="D1049" s="26" t="s">
        <v>4427</v>
      </c>
      <c r="E1049" s="61" t="s">
        <v>18230</v>
      </c>
      <c r="F1049" s="62" t="s">
        <v>20095</v>
      </c>
      <c r="G1049">
        <f>VLOOKUP(N1049,Estrv!B:AS,39,FALSE)</f>
        <v>0.25</v>
      </c>
      <c r="H1049">
        <f>VLOOKUP(N1049,Estrv!B:AS,40,FALSE)</f>
        <v>0.5</v>
      </c>
      <c r="I1049">
        <f>VLOOKUP(N1049,Estrv!B:AS,41,FALSE)</f>
        <v>0.75</v>
      </c>
      <c r="J1049">
        <f>VLOOKUP(N1049,Estrv!B:AS,42,FALSE)</f>
        <v>1</v>
      </c>
      <c r="K1049" s="66">
        <v>0.2</v>
      </c>
      <c r="N1049" t="str">
        <f t="shared" si="16"/>
        <v>04C001F036</v>
      </c>
    </row>
    <row r="1050" spans="1:14">
      <c r="A1050" s="26" t="s">
        <v>4397</v>
      </c>
      <c r="B1050" s="26" t="s">
        <v>18233</v>
      </c>
      <c r="C1050" s="26" t="s">
        <v>12201</v>
      </c>
      <c r="D1050" s="26" t="s">
        <v>4427</v>
      </c>
      <c r="E1050" s="62" t="s">
        <v>18230</v>
      </c>
      <c r="F1050" s="62" t="s">
        <v>20096</v>
      </c>
      <c r="G1050">
        <f>VLOOKUP(N1050,Estrv!B:AS,39,FALSE)</f>
        <v>0.25</v>
      </c>
      <c r="H1050">
        <f>VLOOKUP(N1050,Estrv!B:AS,40,FALSE)</f>
        <v>0.5</v>
      </c>
      <c r="I1050">
        <f>VLOOKUP(N1050,Estrv!B:AS,41,FALSE)</f>
        <v>0.75</v>
      </c>
      <c r="J1050">
        <f>VLOOKUP(N1050,Estrv!B:AS,42,FALSE)</f>
        <v>1</v>
      </c>
      <c r="K1050" s="66">
        <v>0.2</v>
      </c>
      <c r="N1050" t="str">
        <f t="shared" si="16"/>
        <v>04C001F036</v>
      </c>
    </row>
    <row r="1051" spans="1:14">
      <c r="A1051" s="26" t="s">
        <v>4397</v>
      </c>
      <c r="B1051" s="26" t="s">
        <v>18234</v>
      </c>
      <c r="C1051" s="26" t="s">
        <v>12875</v>
      </c>
      <c r="D1051" s="26" t="s">
        <v>4427</v>
      </c>
      <c r="E1051" s="62" t="s">
        <v>18230</v>
      </c>
      <c r="F1051" s="62" t="s">
        <v>20097</v>
      </c>
      <c r="G1051">
        <f>VLOOKUP(N1051,Estrv!B:AS,39,FALSE)</f>
        <v>0.25</v>
      </c>
      <c r="H1051">
        <f>VLOOKUP(N1051,Estrv!B:AS,40,FALSE)</f>
        <v>0.5</v>
      </c>
      <c r="I1051">
        <f>VLOOKUP(N1051,Estrv!B:AS,41,FALSE)</f>
        <v>0.75</v>
      </c>
      <c r="J1051">
        <f>VLOOKUP(N1051,Estrv!B:AS,42,FALSE)</f>
        <v>1</v>
      </c>
      <c r="K1051" s="66">
        <v>0.2</v>
      </c>
      <c r="N1051" t="str">
        <f t="shared" si="16"/>
        <v>04C001F036</v>
      </c>
    </row>
    <row r="1052" spans="1:14">
      <c r="A1052" s="26" t="s">
        <v>4397</v>
      </c>
      <c r="B1052" s="26" t="s">
        <v>18235</v>
      </c>
      <c r="C1052" s="26" t="s">
        <v>10180</v>
      </c>
      <c r="D1052" s="26" t="s">
        <v>4448</v>
      </c>
      <c r="E1052" s="61" t="s">
        <v>18236</v>
      </c>
      <c r="F1052" s="62" t="s">
        <v>20098</v>
      </c>
      <c r="G1052">
        <f>VLOOKUP(N1052,Estrv!B:AS,39,FALSE)</f>
        <v>0.25</v>
      </c>
      <c r="H1052">
        <f>VLOOKUP(N1052,Estrv!B:AS,40,FALSE)</f>
        <v>0.5</v>
      </c>
      <c r="I1052">
        <f>VLOOKUP(N1052,Estrv!B:AS,41,FALSE)</f>
        <v>0.75</v>
      </c>
      <c r="J1052">
        <f>VLOOKUP(N1052,Estrv!B:AS,42,FALSE)</f>
        <v>1</v>
      </c>
      <c r="K1052" s="66">
        <v>0.34</v>
      </c>
      <c r="N1052" t="str">
        <f t="shared" si="16"/>
        <v>04C001G074</v>
      </c>
    </row>
    <row r="1053" spans="1:14">
      <c r="A1053" s="26" t="s">
        <v>4397</v>
      </c>
      <c r="B1053" s="26" t="s">
        <v>18237</v>
      </c>
      <c r="C1053" s="26" t="s">
        <v>10854</v>
      </c>
      <c r="D1053" s="26" t="s">
        <v>4448</v>
      </c>
      <c r="E1053" s="61" t="s">
        <v>18236</v>
      </c>
      <c r="F1053" s="62" t="s">
        <v>20099</v>
      </c>
      <c r="G1053">
        <f>VLOOKUP(N1053,Estrv!B:AS,39,FALSE)</f>
        <v>0.25</v>
      </c>
      <c r="H1053">
        <f>VLOOKUP(N1053,Estrv!B:AS,40,FALSE)</f>
        <v>0.5</v>
      </c>
      <c r="I1053">
        <f>VLOOKUP(N1053,Estrv!B:AS,41,FALSE)</f>
        <v>0.75</v>
      </c>
      <c r="J1053">
        <f>VLOOKUP(N1053,Estrv!B:AS,42,FALSE)</f>
        <v>1</v>
      </c>
      <c r="K1053" s="66">
        <v>0.33</v>
      </c>
      <c r="N1053" t="str">
        <f t="shared" si="16"/>
        <v>04C001G074</v>
      </c>
    </row>
    <row r="1054" spans="1:14">
      <c r="A1054" s="26" t="s">
        <v>4397</v>
      </c>
      <c r="B1054" s="26" t="s">
        <v>18238</v>
      </c>
      <c r="C1054" s="26" t="s">
        <v>11528</v>
      </c>
      <c r="D1054" s="26" t="s">
        <v>4448</v>
      </c>
      <c r="E1054" s="61" t="s">
        <v>18236</v>
      </c>
      <c r="F1054" s="62" t="s">
        <v>20100</v>
      </c>
      <c r="G1054">
        <f>VLOOKUP(N1054,Estrv!B:AS,39,FALSE)</f>
        <v>0.25</v>
      </c>
      <c r="H1054">
        <f>VLOOKUP(N1054,Estrv!B:AS,40,FALSE)</f>
        <v>0.5</v>
      </c>
      <c r="I1054">
        <f>VLOOKUP(N1054,Estrv!B:AS,41,FALSE)</f>
        <v>0.75</v>
      </c>
      <c r="J1054">
        <f>VLOOKUP(N1054,Estrv!B:AS,42,FALSE)</f>
        <v>1</v>
      </c>
      <c r="K1054" s="66">
        <v>0.33</v>
      </c>
      <c r="N1054" t="str">
        <f t="shared" si="16"/>
        <v>04C001G074</v>
      </c>
    </row>
    <row r="1055" spans="1:14">
      <c r="A1055" s="26" t="s">
        <v>4397</v>
      </c>
      <c r="B1055" s="26" t="s">
        <v>18239</v>
      </c>
      <c r="C1055" s="26" t="s">
        <v>10183</v>
      </c>
      <c r="D1055" s="26" t="s">
        <v>109</v>
      </c>
      <c r="E1055" s="61" t="s">
        <v>17145</v>
      </c>
      <c r="F1055" s="62" t="s">
        <v>19449</v>
      </c>
      <c r="G1055">
        <f>VLOOKUP(N1055,Estrv!B:AS,39,FALSE)</f>
        <v>0.6</v>
      </c>
      <c r="H1055">
        <f>VLOOKUP(N1055,Estrv!B:AS,40,FALSE)</f>
        <v>0.8</v>
      </c>
      <c r="I1055">
        <f>VLOOKUP(N1055,Estrv!B:AS,41,FALSE)</f>
        <v>0.9</v>
      </c>
      <c r="J1055">
        <f>VLOOKUP(N1055,Estrv!B:AS,42,FALSE)</f>
        <v>1</v>
      </c>
      <c r="K1055" s="66">
        <v>1</v>
      </c>
      <c r="N1055" t="str">
        <f t="shared" si="16"/>
        <v>04C001M001</v>
      </c>
    </row>
    <row r="1056" spans="1:14">
      <c r="A1056" s="26" t="s">
        <v>4397</v>
      </c>
      <c r="B1056" s="26" t="s">
        <v>18240</v>
      </c>
      <c r="C1056" s="26" t="s">
        <v>10184</v>
      </c>
      <c r="D1056" s="26" t="s">
        <v>126</v>
      </c>
      <c r="E1056" s="61" t="s">
        <v>17148</v>
      </c>
      <c r="F1056" s="62" t="s">
        <v>4513</v>
      </c>
      <c r="G1056">
        <f>VLOOKUP(N1056,Estrv!B:AS,39,FALSE)</f>
        <v>0</v>
      </c>
      <c r="H1056">
        <f>VLOOKUP(N1056,Estrv!B:AS,40,FALSE)</f>
        <v>0.1</v>
      </c>
      <c r="I1056">
        <f>VLOOKUP(N1056,Estrv!B:AS,41,FALSE)</f>
        <v>0.6</v>
      </c>
      <c r="J1056">
        <f>VLOOKUP(N1056,Estrv!B:AS,42,FALSE)</f>
        <v>1</v>
      </c>
      <c r="K1056" s="66">
        <v>1</v>
      </c>
      <c r="N1056" t="str">
        <f t="shared" si="16"/>
        <v>04C001M002</v>
      </c>
    </row>
    <row r="1057" spans="1:14">
      <c r="A1057" s="26" t="s">
        <v>4397</v>
      </c>
      <c r="B1057" s="26" t="s">
        <v>18241</v>
      </c>
      <c r="C1057" s="26" t="s">
        <v>10181</v>
      </c>
      <c r="D1057" s="26" t="s">
        <v>141</v>
      </c>
      <c r="E1057" s="61" t="s">
        <v>17150</v>
      </c>
      <c r="F1057" s="62" t="s">
        <v>20101</v>
      </c>
      <c r="G1057">
        <f>VLOOKUP(N1057,Estrv!B:AS,39,FALSE)</f>
        <v>0.2</v>
      </c>
      <c r="H1057">
        <f>VLOOKUP(N1057,Estrv!B:AS,40,FALSE)</f>
        <v>0.6</v>
      </c>
      <c r="I1057">
        <f>VLOOKUP(N1057,Estrv!B:AS,41,FALSE)</f>
        <v>0.8</v>
      </c>
      <c r="J1057">
        <f>VLOOKUP(N1057,Estrv!B:AS,42,FALSE)</f>
        <v>1</v>
      </c>
      <c r="K1057" s="66">
        <v>0.4</v>
      </c>
      <c r="N1057" t="str">
        <f t="shared" si="16"/>
        <v>04C001N001</v>
      </c>
    </row>
    <row r="1058" spans="1:14">
      <c r="A1058" s="26" t="s">
        <v>4397</v>
      </c>
      <c r="B1058" s="26" t="s">
        <v>18242</v>
      </c>
      <c r="C1058" s="26" t="s">
        <v>10855</v>
      </c>
      <c r="D1058" s="26" t="s">
        <v>141</v>
      </c>
      <c r="E1058" s="61" t="s">
        <v>17150</v>
      </c>
      <c r="F1058" s="62" t="s">
        <v>20102</v>
      </c>
      <c r="G1058">
        <f>VLOOKUP(N1058,Estrv!B:AS,39,FALSE)</f>
        <v>0.2</v>
      </c>
      <c r="H1058">
        <f>VLOOKUP(N1058,Estrv!B:AS,40,FALSE)</f>
        <v>0.6</v>
      </c>
      <c r="I1058">
        <f>VLOOKUP(N1058,Estrv!B:AS,41,FALSE)</f>
        <v>0.8</v>
      </c>
      <c r="J1058">
        <f>VLOOKUP(N1058,Estrv!B:AS,42,FALSE)</f>
        <v>1</v>
      </c>
      <c r="K1058" s="66">
        <v>0.4</v>
      </c>
      <c r="N1058" t="str">
        <f t="shared" si="16"/>
        <v>04C001N001</v>
      </c>
    </row>
    <row r="1059" spans="1:14">
      <c r="A1059" s="26" t="s">
        <v>4397</v>
      </c>
      <c r="B1059" s="26" t="s">
        <v>18243</v>
      </c>
      <c r="C1059" s="26" t="s">
        <v>11529</v>
      </c>
      <c r="D1059" s="26" t="s">
        <v>141</v>
      </c>
      <c r="E1059" s="61" t="s">
        <v>17150</v>
      </c>
      <c r="F1059" s="62" t="s">
        <v>20103</v>
      </c>
      <c r="G1059">
        <f>VLOOKUP(N1059,Estrv!B:AS,39,FALSE)</f>
        <v>0.2</v>
      </c>
      <c r="H1059">
        <f>VLOOKUP(N1059,Estrv!B:AS,40,FALSE)</f>
        <v>0.6</v>
      </c>
      <c r="I1059">
        <f>VLOOKUP(N1059,Estrv!B:AS,41,FALSE)</f>
        <v>0.8</v>
      </c>
      <c r="J1059">
        <f>VLOOKUP(N1059,Estrv!B:AS,42,FALSE)</f>
        <v>1</v>
      </c>
      <c r="K1059" s="66">
        <v>0.2</v>
      </c>
      <c r="N1059" t="str">
        <f t="shared" si="16"/>
        <v>04C001N001</v>
      </c>
    </row>
    <row r="1060" spans="1:14">
      <c r="A1060" s="26" t="s">
        <v>4397</v>
      </c>
      <c r="B1060" s="26" t="s">
        <v>18244</v>
      </c>
      <c r="C1060" s="26" t="s">
        <v>10182</v>
      </c>
      <c r="D1060" s="26" t="s">
        <v>4482</v>
      </c>
      <c r="E1060" s="61" t="s">
        <v>18245</v>
      </c>
      <c r="F1060" s="62" t="s">
        <v>20104</v>
      </c>
      <c r="G1060">
        <f>VLOOKUP(N1060,Estrv!B:AS,39,FALSE)</f>
        <v>0.2</v>
      </c>
      <c r="H1060">
        <f>VLOOKUP(N1060,Estrv!B:AS,40,FALSE)</f>
        <v>0.4</v>
      </c>
      <c r="I1060">
        <f>VLOOKUP(N1060,Estrv!B:AS,41,FALSE)</f>
        <v>0.6</v>
      </c>
      <c r="J1060">
        <f>VLOOKUP(N1060,Estrv!B:AS,42,FALSE)</f>
        <v>1</v>
      </c>
      <c r="K1060" s="66">
        <v>0.25</v>
      </c>
      <c r="N1060" t="str">
        <f t="shared" si="16"/>
        <v>04C001P016</v>
      </c>
    </row>
    <row r="1061" spans="1:14">
      <c r="A1061" s="26" t="s">
        <v>4397</v>
      </c>
      <c r="B1061" s="26" t="s">
        <v>18246</v>
      </c>
      <c r="C1061" s="26" t="s">
        <v>10856</v>
      </c>
      <c r="D1061" s="26" t="s">
        <v>4482</v>
      </c>
      <c r="E1061" s="61" t="s">
        <v>18245</v>
      </c>
      <c r="F1061" s="62" t="s">
        <v>20105</v>
      </c>
      <c r="G1061">
        <f>VLOOKUP(N1061,Estrv!B:AS,39,FALSE)</f>
        <v>0.2</v>
      </c>
      <c r="H1061">
        <f>VLOOKUP(N1061,Estrv!B:AS,40,FALSE)</f>
        <v>0.4</v>
      </c>
      <c r="I1061">
        <f>VLOOKUP(N1061,Estrv!B:AS,41,FALSE)</f>
        <v>0.6</v>
      </c>
      <c r="J1061">
        <f>VLOOKUP(N1061,Estrv!B:AS,42,FALSE)</f>
        <v>1</v>
      </c>
      <c r="K1061" s="66">
        <v>0.25</v>
      </c>
      <c r="N1061" t="str">
        <f t="shared" si="16"/>
        <v>04C001P016</v>
      </c>
    </row>
    <row r="1062" spans="1:14">
      <c r="A1062" s="26" t="s">
        <v>4397</v>
      </c>
      <c r="B1062" s="26" t="s">
        <v>18247</v>
      </c>
      <c r="C1062" s="26" t="s">
        <v>11530</v>
      </c>
      <c r="D1062" s="26" t="s">
        <v>4482</v>
      </c>
      <c r="E1062" s="61" t="s">
        <v>18245</v>
      </c>
      <c r="F1062" s="62" t="s">
        <v>20106</v>
      </c>
      <c r="G1062">
        <f>VLOOKUP(N1062,Estrv!B:AS,39,FALSE)</f>
        <v>0.2</v>
      </c>
      <c r="H1062">
        <f>VLOOKUP(N1062,Estrv!B:AS,40,FALSE)</f>
        <v>0.4</v>
      </c>
      <c r="I1062">
        <f>VLOOKUP(N1062,Estrv!B:AS,41,FALSE)</f>
        <v>0.6</v>
      </c>
      <c r="J1062">
        <f>VLOOKUP(N1062,Estrv!B:AS,42,FALSE)</f>
        <v>1</v>
      </c>
      <c r="K1062" s="66">
        <v>0.25</v>
      </c>
      <c r="N1062" t="str">
        <f t="shared" si="16"/>
        <v>04C001P016</v>
      </c>
    </row>
    <row r="1063" spans="1:14">
      <c r="A1063" s="26" t="s">
        <v>4397</v>
      </c>
      <c r="B1063" s="26" t="s">
        <v>18248</v>
      </c>
      <c r="C1063" s="26" t="s">
        <v>12204</v>
      </c>
      <c r="D1063" s="26" t="s">
        <v>4482</v>
      </c>
      <c r="E1063" s="61" t="s">
        <v>18245</v>
      </c>
      <c r="F1063" s="62" t="s">
        <v>20107</v>
      </c>
      <c r="G1063">
        <f>VLOOKUP(N1063,Estrv!B:AS,39,FALSE)</f>
        <v>0.2</v>
      </c>
      <c r="H1063">
        <f>VLOOKUP(N1063,Estrv!B:AS,40,FALSE)</f>
        <v>0.4</v>
      </c>
      <c r="I1063">
        <f>VLOOKUP(N1063,Estrv!B:AS,41,FALSE)</f>
        <v>0.6</v>
      </c>
      <c r="J1063">
        <f>VLOOKUP(N1063,Estrv!B:AS,42,FALSE)</f>
        <v>1</v>
      </c>
      <c r="K1063" s="66">
        <v>0.25</v>
      </c>
      <c r="N1063" t="str">
        <f t="shared" si="16"/>
        <v>04C001P016</v>
      </c>
    </row>
    <row r="1064" spans="1:14">
      <c r="A1064" s="26" t="s">
        <v>4514</v>
      </c>
      <c r="B1064" s="26" t="s">
        <v>18249</v>
      </c>
      <c r="C1064" s="26" t="s">
        <v>10185</v>
      </c>
      <c r="D1064" s="26" t="s">
        <v>4519</v>
      </c>
      <c r="E1064" s="61" t="s">
        <v>18250</v>
      </c>
      <c r="F1064" s="62" t="s">
        <v>20108</v>
      </c>
      <c r="G1064">
        <f>VLOOKUP(N1064,Estrv!B:AS,39,FALSE)</f>
        <v>7.4999999999999997E-2</v>
      </c>
      <c r="H1064">
        <f>VLOOKUP(N1064,Estrv!B:AS,40,FALSE)</f>
        <v>0.15</v>
      </c>
      <c r="I1064">
        <f>VLOOKUP(N1064,Estrv!B:AS,41,FALSE)</f>
        <v>0.22500000000000001</v>
      </c>
      <c r="J1064">
        <f>VLOOKUP(N1064,Estrv!B:AS,42,FALSE)</f>
        <v>0.3</v>
      </c>
      <c r="K1064" s="66">
        <v>0.25</v>
      </c>
      <c r="N1064" t="str">
        <f t="shared" si="16"/>
        <v>04P0DER001</v>
      </c>
    </row>
    <row r="1065" spans="1:14">
      <c r="A1065" s="26" t="s">
        <v>4514</v>
      </c>
      <c r="B1065" s="26" t="s">
        <v>18251</v>
      </c>
      <c r="C1065" s="26" t="s">
        <v>10859</v>
      </c>
      <c r="D1065" s="26" t="s">
        <v>4519</v>
      </c>
      <c r="E1065" s="61" t="s">
        <v>18250</v>
      </c>
      <c r="F1065" s="62" t="s">
        <v>20109</v>
      </c>
      <c r="G1065">
        <f>VLOOKUP(N1065,Estrv!B:AS,39,FALSE)</f>
        <v>7.4999999999999997E-2</v>
      </c>
      <c r="H1065">
        <f>VLOOKUP(N1065,Estrv!B:AS,40,FALSE)</f>
        <v>0.15</v>
      </c>
      <c r="I1065">
        <f>VLOOKUP(N1065,Estrv!B:AS,41,FALSE)</f>
        <v>0.22500000000000001</v>
      </c>
      <c r="J1065">
        <f>VLOOKUP(N1065,Estrv!B:AS,42,FALSE)</f>
        <v>0.3</v>
      </c>
      <c r="K1065" s="66">
        <v>0.25</v>
      </c>
      <c r="N1065" t="str">
        <f t="shared" si="16"/>
        <v>04P0DER001</v>
      </c>
    </row>
    <row r="1066" spans="1:14">
      <c r="A1066" s="26" t="s">
        <v>4514</v>
      </c>
      <c r="B1066" s="26" t="s">
        <v>18252</v>
      </c>
      <c r="C1066" s="26" t="s">
        <v>11533</v>
      </c>
      <c r="D1066" s="26" t="s">
        <v>4519</v>
      </c>
      <c r="E1066" s="61" t="s">
        <v>18250</v>
      </c>
      <c r="F1066" s="62" t="s">
        <v>4537</v>
      </c>
      <c r="G1066">
        <f>VLOOKUP(N1066,Estrv!B:AS,39,FALSE)</f>
        <v>7.4999999999999997E-2</v>
      </c>
      <c r="H1066">
        <f>VLOOKUP(N1066,Estrv!B:AS,40,FALSE)</f>
        <v>0.15</v>
      </c>
      <c r="I1066">
        <f>VLOOKUP(N1066,Estrv!B:AS,41,FALSE)</f>
        <v>0.22500000000000001</v>
      </c>
      <c r="J1066">
        <f>VLOOKUP(N1066,Estrv!B:AS,42,FALSE)</f>
        <v>0.3</v>
      </c>
      <c r="K1066" s="66">
        <v>0.25</v>
      </c>
      <c r="N1066" t="str">
        <f t="shared" si="16"/>
        <v>04P0DER001</v>
      </c>
    </row>
    <row r="1067" spans="1:14">
      <c r="A1067" s="26" t="s">
        <v>4514</v>
      </c>
      <c r="B1067" s="26" t="s">
        <v>18253</v>
      </c>
      <c r="C1067" s="26" t="s">
        <v>12207</v>
      </c>
      <c r="D1067" s="26" t="s">
        <v>4519</v>
      </c>
      <c r="E1067" s="61" t="s">
        <v>18250</v>
      </c>
      <c r="F1067" s="62" t="s">
        <v>20110</v>
      </c>
      <c r="G1067">
        <f>VLOOKUP(N1067,Estrv!B:AS,39,FALSE)</f>
        <v>7.4999999999999997E-2</v>
      </c>
      <c r="H1067">
        <f>VLOOKUP(N1067,Estrv!B:AS,40,FALSE)</f>
        <v>0.15</v>
      </c>
      <c r="I1067">
        <f>VLOOKUP(N1067,Estrv!B:AS,41,FALSE)</f>
        <v>0.22500000000000001</v>
      </c>
      <c r="J1067">
        <f>VLOOKUP(N1067,Estrv!B:AS,42,FALSE)</f>
        <v>0.3</v>
      </c>
      <c r="K1067" s="66">
        <v>0.25</v>
      </c>
      <c r="N1067" t="str">
        <f t="shared" si="16"/>
        <v>04P0DER001</v>
      </c>
    </row>
    <row r="1068" spans="1:14">
      <c r="A1068" s="26" t="s">
        <v>4539</v>
      </c>
      <c r="B1068" s="26" t="s">
        <v>18254</v>
      </c>
      <c r="C1068" s="26" t="s">
        <v>10186</v>
      </c>
      <c r="D1068" s="26" t="s">
        <v>4544</v>
      </c>
      <c r="E1068" s="61" t="s">
        <v>18255</v>
      </c>
      <c r="F1068" s="62" t="s">
        <v>20111</v>
      </c>
      <c r="G1068">
        <f>VLOOKUP(N1068,Estrv!B:AS,39,FALSE)</f>
        <v>0.25</v>
      </c>
      <c r="H1068">
        <f>VLOOKUP(N1068,Estrv!B:AS,40,FALSE)</f>
        <v>0.5</v>
      </c>
      <c r="I1068">
        <f>VLOOKUP(N1068,Estrv!B:AS,41,FALSE)</f>
        <v>0.75</v>
      </c>
      <c r="J1068">
        <f>VLOOKUP(N1068,Estrv!B:AS,42,FALSE)</f>
        <v>1</v>
      </c>
      <c r="K1068" s="66">
        <v>0.2</v>
      </c>
      <c r="N1068" t="str">
        <f t="shared" si="16"/>
        <v>04P0DSF006</v>
      </c>
    </row>
    <row r="1069" spans="1:14">
      <c r="A1069" s="26" t="s">
        <v>4539</v>
      </c>
      <c r="B1069" s="26" t="s">
        <v>18256</v>
      </c>
      <c r="C1069" s="26" t="s">
        <v>10860</v>
      </c>
      <c r="D1069" s="26" t="s">
        <v>4544</v>
      </c>
      <c r="E1069" s="61" t="s">
        <v>18255</v>
      </c>
      <c r="F1069" s="62" t="s">
        <v>20112</v>
      </c>
      <c r="G1069">
        <f>VLOOKUP(N1069,Estrv!B:AS,39,FALSE)</f>
        <v>0.25</v>
      </c>
      <c r="H1069">
        <f>VLOOKUP(N1069,Estrv!B:AS,40,FALSE)</f>
        <v>0.5</v>
      </c>
      <c r="I1069">
        <f>VLOOKUP(N1069,Estrv!B:AS,41,FALSE)</f>
        <v>0.75</v>
      </c>
      <c r="J1069">
        <f>VLOOKUP(N1069,Estrv!B:AS,42,FALSE)</f>
        <v>1</v>
      </c>
      <c r="K1069" s="66">
        <v>0.2</v>
      </c>
      <c r="N1069" t="str">
        <f t="shared" si="16"/>
        <v>04P0DSF006</v>
      </c>
    </row>
    <row r="1070" spans="1:14">
      <c r="A1070" s="26" t="s">
        <v>4539</v>
      </c>
      <c r="B1070" s="26" t="s">
        <v>18257</v>
      </c>
      <c r="C1070" s="26" t="s">
        <v>11534</v>
      </c>
      <c r="D1070" s="26" t="s">
        <v>4544</v>
      </c>
      <c r="E1070" s="61" t="s">
        <v>18255</v>
      </c>
      <c r="F1070" s="62" t="s">
        <v>20113</v>
      </c>
      <c r="G1070">
        <f>VLOOKUP(N1070,Estrv!B:AS,39,FALSE)</f>
        <v>0.25</v>
      </c>
      <c r="H1070">
        <f>VLOOKUP(N1070,Estrv!B:AS,40,FALSE)</f>
        <v>0.5</v>
      </c>
      <c r="I1070">
        <f>VLOOKUP(N1070,Estrv!B:AS,41,FALSE)</f>
        <v>0.75</v>
      </c>
      <c r="J1070">
        <f>VLOOKUP(N1070,Estrv!B:AS,42,FALSE)</f>
        <v>1</v>
      </c>
      <c r="K1070" s="66">
        <v>0.2</v>
      </c>
      <c r="N1070" t="str">
        <f t="shared" si="16"/>
        <v>04P0DSF006</v>
      </c>
    </row>
    <row r="1071" spans="1:14">
      <c r="A1071" s="26" t="s">
        <v>4539</v>
      </c>
      <c r="B1071" s="26" t="s">
        <v>18258</v>
      </c>
      <c r="C1071" s="26" t="s">
        <v>12208</v>
      </c>
      <c r="D1071" s="26" t="s">
        <v>4544</v>
      </c>
      <c r="E1071" s="61" t="s">
        <v>18255</v>
      </c>
      <c r="F1071" s="62" t="s">
        <v>20114</v>
      </c>
      <c r="G1071">
        <f>VLOOKUP(N1071,Estrv!B:AS,39,FALSE)</f>
        <v>0.25</v>
      </c>
      <c r="H1071">
        <f>VLOOKUP(N1071,Estrv!B:AS,40,FALSE)</f>
        <v>0.5</v>
      </c>
      <c r="I1071">
        <f>VLOOKUP(N1071,Estrv!B:AS,41,FALSE)</f>
        <v>0.75</v>
      </c>
      <c r="J1071">
        <f>VLOOKUP(N1071,Estrv!B:AS,42,FALSE)</f>
        <v>1</v>
      </c>
      <c r="K1071" s="66">
        <v>0.2</v>
      </c>
      <c r="N1071" t="str">
        <f t="shared" si="16"/>
        <v>04P0DSF006</v>
      </c>
    </row>
    <row r="1072" spans="1:14">
      <c r="A1072" s="26" t="s">
        <v>4539</v>
      </c>
      <c r="B1072" s="26" t="s">
        <v>18259</v>
      </c>
      <c r="C1072" s="26" t="s">
        <v>12882</v>
      </c>
      <c r="D1072" s="26" t="s">
        <v>4544</v>
      </c>
      <c r="E1072" s="61" t="s">
        <v>18255</v>
      </c>
      <c r="F1072" s="62" t="s">
        <v>20115</v>
      </c>
      <c r="G1072">
        <f>VLOOKUP(N1072,Estrv!B:AS,39,FALSE)</f>
        <v>0.25</v>
      </c>
      <c r="H1072">
        <f>VLOOKUP(N1072,Estrv!B:AS,40,FALSE)</f>
        <v>0.5</v>
      </c>
      <c r="I1072">
        <f>VLOOKUP(N1072,Estrv!B:AS,41,FALSE)</f>
        <v>0.75</v>
      </c>
      <c r="J1072">
        <f>VLOOKUP(N1072,Estrv!B:AS,42,FALSE)</f>
        <v>1</v>
      </c>
      <c r="K1072" s="66">
        <v>0.2</v>
      </c>
      <c r="N1072" t="str">
        <f t="shared" si="16"/>
        <v>04P0DSF006</v>
      </c>
    </row>
    <row r="1073" spans="1:14">
      <c r="A1073" s="26" t="s">
        <v>4539</v>
      </c>
      <c r="B1073" s="26" t="s">
        <v>18260</v>
      </c>
      <c r="C1073" s="26" t="s">
        <v>10187</v>
      </c>
      <c r="D1073" s="26" t="s">
        <v>109</v>
      </c>
      <c r="E1073" s="61" t="s">
        <v>17145</v>
      </c>
      <c r="F1073" s="62" t="s">
        <v>19449</v>
      </c>
      <c r="G1073">
        <f>VLOOKUP(N1073,Estrv!B:AS,39,FALSE)</f>
        <v>0.2</v>
      </c>
      <c r="H1073">
        <f>VLOOKUP(N1073,Estrv!B:AS,40,FALSE)</f>
        <v>0.4</v>
      </c>
      <c r="I1073">
        <f>VLOOKUP(N1073,Estrv!B:AS,41,FALSE)</f>
        <v>0.4</v>
      </c>
      <c r="J1073">
        <f>VLOOKUP(N1073,Estrv!B:AS,42,FALSE)</f>
        <v>1</v>
      </c>
      <c r="K1073" s="66">
        <v>1</v>
      </c>
      <c r="N1073" t="str">
        <f t="shared" si="16"/>
        <v>04P0DSM001</v>
      </c>
    </row>
    <row r="1074" spans="1:14">
      <c r="A1074" s="26" t="s">
        <v>4539</v>
      </c>
      <c r="B1074" s="26" t="s">
        <v>18261</v>
      </c>
      <c r="C1074" s="26" t="s">
        <v>10188</v>
      </c>
      <c r="D1074" s="26" t="s">
        <v>126</v>
      </c>
      <c r="E1074" s="61" t="s">
        <v>17148</v>
      </c>
      <c r="F1074" s="62" t="s">
        <v>4582</v>
      </c>
      <c r="G1074">
        <f>VLOOKUP(N1074,Estrv!B:AS,39,FALSE)</f>
        <v>0</v>
      </c>
      <c r="H1074">
        <f>VLOOKUP(N1074,Estrv!B:AS,40,FALSE)</f>
        <v>0.1</v>
      </c>
      <c r="I1074">
        <f>VLOOKUP(N1074,Estrv!B:AS,41,FALSE)</f>
        <v>0.6</v>
      </c>
      <c r="J1074">
        <f>VLOOKUP(N1074,Estrv!B:AS,42,FALSE)</f>
        <v>1</v>
      </c>
      <c r="K1074" s="66">
        <v>1</v>
      </c>
      <c r="N1074" t="str">
        <f t="shared" si="16"/>
        <v>04P0DSM002</v>
      </c>
    </row>
    <row r="1075" spans="1:14">
      <c r="A1075" s="26" t="s">
        <v>4539</v>
      </c>
      <c r="B1075" s="26" t="s">
        <v>18262</v>
      </c>
      <c r="C1075" s="26" t="s">
        <v>10189</v>
      </c>
      <c r="D1075" s="26" t="s">
        <v>141</v>
      </c>
      <c r="E1075" s="61" t="s">
        <v>17150</v>
      </c>
      <c r="F1075" s="62" t="s">
        <v>20116</v>
      </c>
      <c r="G1075">
        <f>VLOOKUP(N1075,Estrv!B:AS,39,FALSE)</f>
        <v>0.25</v>
      </c>
      <c r="H1075">
        <f>VLOOKUP(N1075,Estrv!B:AS,40,FALSE)</f>
        <v>0.25</v>
      </c>
      <c r="I1075">
        <f>VLOOKUP(N1075,Estrv!B:AS,41,FALSE)</f>
        <v>0.5</v>
      </c>
      <c r="J1075">
        <f>VLOOKUP(N1075,Estrv!B:AS,42,FALSE)</f>
        <v>1</v>
      </c>
      <c r="K1075" s="66">
        <v>0.25</v>
      </c>
      <c r="N1075" t="str">
        <f t="shared" si="16"/>
        <v>04P0DSN001</v>
      </c>
    </row>
    <row r="1076" spans="1:14">
      <c r="A1076" s="26" t="s">
        <v>4539</v>
      </c>
      <c r="B1076" s="26" t="s">
        <v>18263</v>
      </c>
      <c r="C1076" s="26" t="s">
        <v>10863</v>
      </c>
      <c r="D1076" s="26" t="s">
        <v>141</v>
      </c>
      <c r="E1076" s="61" t="s">
        <v>17150</v>
      </c>
      <c r="F1076" s="62" t="s">
        <v>19336</v>
      </c>
      <c r="G1076">
        <f>VLOOKUP(N1076,Estrv!B:AS,39,FALSE)</f>
        <v>0.25</v>
      </c>
      <c r="H1076">
        <f>VLOOKUP(N1076,Estrv!B:AS,40,FALSE)</f>
        <v>0.25</v>
      </c>
      <c r="I1076">
        <f>VLOOKUP(N1076,Estrv!B:AS,41,FALSE)</f>
        <v>0.5</v>
      </c>
      <c r="J1076">
        <f>VLOOKUP(N1076,Estrv!B:AS,42,FALSE)</f>
        <v>1</v>
      </c>
      <c r="K1076" s="66">
        <v>0.75</v>
      </c>
      <c r="N1076" t="str">
        <f t="shared" si="16"/>
        <v>04P0DSN001</v>
      </c>
    </row>
    <row r="1077" spans="1:14">
      <c r="A1077" s="26" t="s">
        <v>4596</v>
      </c>
      <c r="B1077" s="26" t="s">
        <v>18264</v>
      </c>
      <c r="C1077" s="26" t="s">
        <v>10190</v>
      </c>
      <c r="D1077" s="26" t="s">
        <v>4601</v>
      </c>
      <c r="E1077" s="61" t="s">
        <v>18265</v>
      </c>
      <c r="F1077" s="62" t="s">
        <v>20117</v>
      </c>
      <c r="G1077">
        <f>VLOOKUP(N1077,Estrv!B:AS,39,FALSE)</f>
        <v>0.17</v>
      </c>
      <c r="H1077">
        <f>VLOOKUP(N1077,Estrv!B:AS,40,FALSE)</f>
        <v>0.43</v>
      </c>
      <c r="I1077">
        <f>VLOOKUP(N1077,Estrv!B:AS,41,FALSE)</f>
        <v>0.7</v>
      </c>
      <c r="J1077">
        <f>VLOOKUP(N1077,Estrv!B:AS,42,FALSE)</f>
        <v>1</v>
      </c>
      <c r="K1077" s="66">
        <v>0.125</v>
      </c>
      <c r="N1077" t="str">
        <f t="shared" si="16"/>
        <v>05C001F005</v>
      </c>
    </row>
    <row r="1078" spans="1:14">
      <c r="A1078" s="26" t="s">
        <v>4596</v>
      </c>
      <c r="B1078" s="26" t="s">
        <v>18266</v>
      </c>
      <c r="C1078" s="26" t="s">
        <v>10864</v>
      </c>
      <c r="D1078" s="26" t="s">
        <v>4601</v>
      </c>
      <c r="E1078" s="61" t="s">
        <v>18265</v>
      </c>
      <c r="F1078" s="62" t="s">
        <v>20118</v>
      </c>
      <c r="G1078">
        <f>VLOOKUP(N1078,Estrv!B:AS,39,FALSE)</f>
        <v>0.17</v>
      </c>
      <c r="H1078">
        <f>VLOOKUP(N1078,Estrv!B:AS,40,FALSE)</f>
        <v>0.43</v>
      </c>
      <c r="I1078">
        <f>VLOOKUP(N1078,Estrv!B:AS,41,FALSE)</f>
        <v>0.7</v>
      </c>
      <c r="J1078">
        <f>VLOOKUP(N1078,Estrv!B:AS,42,FALSE)</f>
        <v>1</v>
      </c>
      <c r="K1078" s="66">
        <v>0.125</v>
      </c>
      <c r="N1078" t="str">
        <f t="shared" si="16"/>
        <v>05C001F005</v>
      </c>
    </row>
    <row r="1079" spans="1:14">
      <c r="A1079" s="26" t="s">
        <v>4596</v>
      </c>
      <c r="B1079" s="26" t="s">
        <v>18267</v>
      </c>
      <c r="C1079" s="26" t="s">
        <v>11538</v>
      </c>
      <c r="D1079" s="26" t="s">
        <v>4601</v>
      </c>
      <c r="E1079" s="61" t="s">
        <v>18265</v>
      </c>
      <c r="F1079" s="62" t="s">
        <v>4622</v>
      </c>
      <c r="G1079">
        <f>VLOOKUP(N1079,Estrv!B:AS,39,FALSE)</f>
        <v>0.17</v>
      </c>
      <c r="H1079">
        <f>VLOOKUP(N1079,Estrv!B:AS,40,FALSE)</f>
        <v>0.43</v>
      </c>
      <c r="I1079">
        <f>VLOOKUP(N1079,Estrv!B:AS,41,FALSE)</f>
        <v>0.7</v>
      </c>
      <c r="J1079">
        <f>VLOOKUP(N1079,Estrv!B:AS,42,FALSE)</f>
        <v>1</v>
      </c>
      <c r="K1079" s="66">
        <v>0.125</v>
      </c>
      <c r="N1079" t="str">
        <f t="shared" si="16"/>
        <v>05C001F005</v>
      </c>
    </row>
    <row r="1080" spans="1:14">
      <c r="A1080" s="26" t="s">
        <v>4596</v>
      </c>
      <c r="B1080" s="26" t="s">
        <v>18268</v>
      </c>
      <c r="C1080" s="26" t="s">
        <v>12212</v>
      </c>
      <c r="D1080" s="26" t="s">
        <v>4601</v>
      </c>
      <c r="E1080" s="61" t="s">
        <v>18265</v>
      </c>
      <c r="F1080" s="62" t="s">
        <v>20119</v>
      </c>
      <c r="G1080">
        <f>VLOOKUP(N1080,Estrv!B:AS,39,FALSE)</f>
        <v>0.17</v>
      </c>
      <c r="H1080">
        <f>VLOOKUP(N1080,Estrv!B:AS,40,FALSE)</f>
        <v>0.43</v>
      </c>
      <c r="I1080">
        <f>VLOOKUP(N1080,Estrv!B:AS,41,FALSE)</f>
        <v>0.7</v>
      </c>
      <c r="J1080">
        <f>VLOOKUP(N1080,Estrv!B:AS,42,FALSE)</f>
        <v>1</v>
      </c>
      <c r="K1080" s="66">
        <v>0.125</v>
      </c>
      <c r="N1080" t="str">
        <f t="shared" si="16"/>
        <v>05C001F005</v>
      </c>
    </row>
    <row r="1081" spans="1:14">
      <c r="A1081" s="26" t="s">
        <v>4596</v>
      </c>
      <c r="B1081" s="26" t="s">
        <v>18269</v>
      </c>
      <c r="C1081" s="26" t="s">
        <v>12886</v>
      </c>
      <c r="D1081" s="26" t="s">
        <v>4601</v>
      </c>
      <c r="E1081" s="61" t="s">
        <v>18265</v>
      </c>
      <c r="F1081" s="62" t="s">
        <v>20120</v>
      </c>
      <c r="G1081">
        <f>VLOOKUP(N1081,Estrv!B:AS,39,FALSE)</f>
        <v>0.17</v>
      </c>
      <c r="H1081">
        <f>VLOOKUP(N1081,Estrv!B:AS,40,FALSE)</f>
        <v>0.43</v>
      </c>
      <c r="I1081">
        <f>VLOOKUP(N1081,Estrv!B:AS,41,FALSE)</f>
        <v>0.7</v>
      </c>
      <c r="J1081">
        <f>VLOOKUP(N1081,Estrv!B:AS,42,FALSE)</f>
        <v>1</v>
      </c>
      <c r="K1081" s="66">
        <v>0.125</v>
      </c>
      <c r="N1081" t="str">
        <f t="shared" si="16"/>
        <v>05C001F005</v>
      </c>
    </row>
    <row r="1082" spans="1:14">
      <c r="A1082" s="26" t="s">
        <v>4596</v>
      </c>
      <c r="B1082" s="26" t="s">
        <v>18270</v>
      </c>
      <c r="C1082" s="26" t="s">
        <v>13560</v>
      </c>
      <c r="D1082" s="26" t="s">
        <v>4601</v>
      </c>
      <c r="E1082" s="61" t="s">
        <v>18265</v>
      </c>
      <c r="F1082" s="62" t="s">
        <v>20121</v>
      </c>
      <c r="G1082">
        <f>VLOOKUP(N1082,Estrv!B:AS,39,FALSE)</f>
        <v>0.17</v>
      </c>
      <c r="H1082">
        <f>VLOOKUP(N1082,Estrv!B:AS,40,FALSE)</f>
        <v>0.43</v>
      </c>
      <c r="I1082">
        <f>VLOOKUP(N1082,Estrv!B:AS,41,FALSE)</f>
        <v>0.7</v>
      </c>
      <c r="J1082">
        <f>VLOOKUP(N1082,Estrv!B:AS,42,FALSE)</f>
        <v>1</v>
      </c>
      <c r="K1082" s="66">
        <v>0.125</v>
      </c>
      <c r="N1082" t="str">
        <f t="shared" si="16"/>
        <v>05C001F005</v>
      </c>
    </row>
    <row r="1083" spans="1:14">
      <c r="A1083" s="26" t="s">
        <v>4596</v>
      </c>
      <c r="B1083" s="26" t="s">
        <v>18271</v>
      </c>
      <c r="C1083" s="26" t="s">
        <v>14234</v>
      </c>
      <c r="D1083" s="26" t="s">
        <v>4601</v>
      </c>
      <c r="E1083" s="61" t="s">
        <v>18265</v>
      </c>
      <c r="F1083" s="62" t="s">
        <v>20122</v>
      </c>
      <c r="G1083">
        <f>VLOOKUP(N1083,Estrv!B:AS,39,FALSE)</f>
        <v>0.17</v>
      </c>
      <c r="H1083">
        <f>VLOOKUP(N1083,Estrv!B:AS,40,FALSE)</f>
        <v>0.43</v>
      </c>
      <c r="I1083">
        <f>VLOOKUP(N1083,Estrv!B:AS,41,FALSE)</f>
        <v>0.7</v>
      </c>
      <c r="J1083">
        <f>VLOOKUP(N1083,Estrv!B:AS,42,FALSE)</f>
        <v>1</v>
      </c>
      <c r="K1083" s="66">
        <v>0.125</v>
      </c>
      <c r="N1083" t="str">
        <f t="shared" si="16"/>
        <v>05C001F005</v>
      </c>
    </row>
    <row r="1084" spans="1:14">
      <c r="A1084" s="26" t="s">
        <v>4596</v>
      </c>
      <c r="B1084" s="26" t="s">
        <v>18272</v>
      </c>
      <c r="C1084" s="26" t="s">
        <v>14908</v>
      </c>
      <c r="D1084" s="26" t="s">
        <v>4601</v>
      </c>
      <c r="E1084" s="61" t="s">
        <v>18265</v>
      </c>
      <c r="F1084" s="62" t="s">
        <v>20123</v>
      </c>
      <c r="G1084">
        <f>VLOOKUP(N1084,Estrv!B:AS,39,FALSE)</f>
        <v>0.17</v>
      </c>
      <c r="H1084">
        <f>VLOOKUP(N1084,Estrv!B:AS,40,FALSE)</f>
        <v>0.43</v>
      </c>
      <c r="I1084">
        <f>VLOOKUP(N1084,Estrv!B:AS,41,FALSE)</f>
        <v>0.7</v>
      </c>
      <c r="J1084">
        <f>VLOOKUP(N1084,Estrv!B:AS,42,FALSE)</f>
        <v>1</v>
      </c>
      <c r="K1084" s="66">
        <v>0.125</v>
      </c>
      <c r="N1084" t="str">
        <f t="shared" si="16"/>
        <v>05C001F005</v>
      </c>
    </row>
    <row r="1085" spans="1:14">
      <c r="A1085" s="26" t="s">
        <v>4596</v>
      </c>
      <c r="B1085" s="26" t="s">
        <v>18273</v>
      </c>
      <c r="C1085" s="26" t="s">
        <v>10191</v>
      </c>
      <c r="D1085" s="26" t="s">
        <v>109</v>
      </c>
      <c r="E1085" s="61" t="s">
        <v>17145</v>
      </c>
      <c r="F1085" s="62" t="s">
        <v>20083</v>
      </c>
      <c r="G1085">
        <f>VLOOKUP(N1085,Estrv!B:AS,39,FALSE)</f>
        <v>0.3</v>
      </c>
      <c r="H1085">
        <f>VLOOKUP(N1085,Estrv!B:AS,40,FALSE)</f>
        <v>0.55000000000000004</v>
      </c>
      <c r="I1085">
        <f>VLOOKUP(N1085,Estrv!B:AS,41,FALSE)</f>
        <v>0.8</v>
      </c>
      <c r="J1085">
        <f>VLOOKUP(N1085,Estrv!B:AS,42,FALSE)</f>
        <v>1</v>
      </c>
      <c r="K1085" s="66">
        <v>0.5</v>
      </c>
      <c r="N1085" t="str">
        <f t="shared" si="16"/>
        <v>05C001M001</v>
      </c>
    </row>
    <row r="1086" spans="1:14">
      <c r="A1086" s="26" t="s">
        <v>4596</v>
      </c>
      <c r="B1086" s="26" t="s">
        <v>18274</v>
      </c>
      <c r="C1086" s="26" t="s">
        <v>10865</v>
      </c>
      <c r="D1086" s="26" t="s">
        <v>109</v>
      </c>
      <c r="E1086" s="61" t="s">
        <v>17145</v>
      </c>
      <c r="F1086" s="62" t="s">
        <v>20124</v>
      </c>
      <c r="G1086">
        <f>VLOOKUP(N1086,Estrv!B:AS,39,FALSE)</f>
        <v>0.3</v>
      </c>
      <c r="H1086">
        <f>VLOOKUP(N1086,Estrv!B:AS,40,FALSE)</f>
        <v>0.55000000000000004</v>
      </c>
      <c r="I1086">
        <f>VLOOKUP(N1086,Estrv!B:AS,41,FALSE)</f>
        <v>0.8</v>
      </c>
      <c r="J1086">
        <f>VLOOKUP(N1086,Estrv!B:AS,42,FALSE)</f>
        <v>1</v>
      </c>
      <c r="K1086" s="66">
        <v>0.5</v>
      </c>
      <c r="N1086" t="str">
        <f t="shared" si="16"/>
        <v>05C001M001</v>
      </c>
    </row>
    <row r="1087" spans="1:14">
      <c r="A1087" s="26" t="s">
        <v>4596</v>
      </c>
      <c r="B1087" s="26" t="s">
        <v>18275</v>
      </c>
      <c r="C1087" s="26" t="s">
        <v>10192</v>
      </c>
      <c r="D1087" s="26" t="s">
        <v>126</v>
      </c>
      <c r="E1087" s="61" t="s">
        <v>17148</v>
      </c>
      <c r="F1087" s="62" t="s">
        <v>20125</v>
      </c>
      <c r="G1087">
        <f>VLOOKUP(N1087,Estrv!B:AS,39,FALSE)</f>
        <v>0</v>
      </c>
      <c r="H1087">
        <f>VLOOKUP(N1087,Estrv!B:AS,40,FALSE)</f>
        <v>0.5</v>
      </c>
      <c r="I1087">
        <f>VLOOKUP(N1087,Estrv!B:AS,41,FALSE)</f>
        <v>0.75</v>
      </c>
      <c r="J1087">
        <f>VLOOKUP(N1087,Estrv!B:AS,42,FALSE)</f>
        <v>1</v>
      </c>
      <c r="K1087" s="66">
        <v>1</v>
      </c>
      <c r="N1087" t="str">
        <f t="shared" si="16"/>
        <v>05C001M002</v>
      </c>
    </row>
    <row r="1088" spans="1:14">
      <c r="A1088" s="26" t="s">
        <v>4596</v>
      </c>
      <c r="B1088" s="26" t="s">
        <v>18276</v>
      </c>
      <c r="C1088" s="26" t="s">
        <v>10193</v>
      </c>
      <c r="D1088" s="26" t="s">
        <v>141</v>
      </c>
      <c r="E1088" s="61" t="s">
        <v>17150</v>
      </c>
      <c r="F1088" s="62" t="s">
        <v>20081</v>
      </c>
      <c r="G1088">
        <f>VLOOKUP(N1088,Estrv!B:AS,39,FALSE)</f>
        <v>0.1</v>
      </c>
      <c r="H1088">
        <f>VLOOKUP(N1088,Estrv!B:AS,40,FALSE)</f>
        <v>0.35</v>
      </c>
      <c r="I1088">
        <f>VLOOKUP(N1088,Estrv!B:AS,41,FALSE)</f>
        <v>0.8</v>
      </c>
      <c r="J1088">
        <f>VLOOKUP(N1088,Estrv!B:AS,42,FALSE)</f>
        <v>1</v>
      </c>
      <c r="K1088" s="66">
        <v>0.34</v>
      </c>
      <c r="N1088" t="str">
        <f t="shared" si="16"/>
        <v>05C001N001</v>
      </c>
    </row>
    <row r="1089" spans="1:14">
      <c r="A1089" s="26" t="s">
        <v>4596</v>
      </c>
      <c r="B1089" s="26" t="s">
        <v>18277</v>
      </c>
      <c r="C1089" s="26" t="s">
        <v>10867</v>
      </c>
      <c r="D1089" s="26" t="s">
        <v>141</v>
      </c>
      <c r="E1089" s="61" t="s">
        <v>17150</v>
      </c>
      <c r="F1089" s="62" t="s">
        <v>20082</v>
      </c>
      <c r="G1089">
        <f>VLOOKUP(N1089,Estrv!B:AS,39,FALSE)</f>
        <v>0.1</v>
      </c>
      <c r="H1089">
        <f>VLOOKUP(N1089,Estrv!B:AS,40,FALSE)</f>
        <v>0.35</v>
      </c>
      <c r="I1089">
        <f>VLOOKUP(N1089,Estrv!B:AS,41,FALSE)</f>
        <v>0.8</v>
      </c>
      <c r="J1089">
        <f>VLOOKUP(N1089,Estrv!B:AS,42,FALSE)</f>
        <v>1</v>
      </c>
      <c r="K1089" s="66">
        <v>0.33</v>
      </c>
      <c r="N1089" t="str">
        <f t="shared" si="16"/>
        <v>05C001N001</v>
      </c>
    </row>
    <row r="1090" spans="1:14">
      <c r="A1090" s="26" t="s">
        <v>4596</v>
      </c>
      <c r="B1090" s="26" t="s">
        <v>18278</v>
      </c>
      <c r="C1090" s="26" t="s">
        <v>11541</v>
      </c>
      <c r="D1090" s="26" t="s">
        <v>141</v>
      </c>
      <c r="E1090" s="61" t="s">
        <v>17150</v>
      </c>
      <c r="F1090" s="62" t="s">
        <v>4326</v>
      </c>
      <c r="G1090">
        <f>VLOOKUP(N1090,Estrv!B:AS,39,FALSE)</f>
        <v>0.1</v>
      </c>
      <c r="H1090">
        <f>VLOOKUP(N1090,Estrv!B:AS,40,FALSE)</f>
        <v>0.35</v>
      </c>
      <c r="I1090">
        <f>VLOOKUP(N1090,Estrv!B:AS,41,FALSE)</f>
        <v>0.8</v>
      </c>
      <c r="J1090">
        <f>VLOOKUP(N1090,Estrv!B:AS,42,FALSE)</f>
        <v>1</v>
      </c>
      <c r="K1090" s="66">
        <v>0.33</v>
      </c>
      <c r="N1090" t="str">
        <f t="shared" si="16"/>
        <v>05C001N001</v>
      </c>
    </row>
    <row r="1091" spans="1:14">
      <c r="A1091" s="26" t="s">
        <v>4662</v>
      </c>
      <c r="B1091" s="26" t="s">
        <v>18279</v>
      </c>
      <c r="C1091" s="26" t="s">
        <v>10194</v>
      </c>
      <c r="D1091" s="26" t="s">
        <v>4667</v>
      </c>
      <c r="E1091" s="61" t="s">
        <v>18280</v>
      </c>
      <c r="F1091" s="62" t="s">
        <v>20126</v>
      </c>
      <c r="G1091">
        <f>VLOOKUP(N1091,Estrv!B:AS,39,FALSE)</f>
        <v>0.25</v>
      </c>
      <c r="H1091">
        <f>VLOOKUP(N1091,Estrv!B:AS,40,FALSE)</f>
        <v>0.5</v>
      </c>
      <c r="I1091">
        <f>VLOOKUP(N1091,Estrv!B:AS,41,FALSE)</f>
        <v>0.75</v>
      </c>
      <c r="J1091">
        <f>VLOOKUP(N1091,Estrv!B:AS,42,FALSE)</f>
        <v>1</v>
      </c>
      <c r="K1091" s="66">
        <v>0.5</v>
      </c>
      <c r="N1091" t="str">
        <f t="shared" ref="N1091:N1154" si="17">A1091&amp;D1091</f>
        <v>05P0PTF022</v>
      </c>
    </row>
    <row r="1092" spans="1:14">
      <c r="A1092" s="26" t="s">
        <v>4662</v>
      </c>
      <c r="B1092" s="26" t="s">
        <v>18281</v>
      </c>
      <c r="C1092" s="26" t="s">
        <v>10868</v>
      </c>
      <c r="D1092" s="26" t="s">
        <v>4667</v>
      </c>
      <c r="E1092" s="61" t="s">
        <v>18280</v>
      </c>
      <c r="F1092" s="62" t="s">
        <v>20127</v>
      </c>
      <c r="G1092">
        <f>VLOOKUP(N1092,Estrv!B:AS,39,FALSE)</f>
        <v>0.25</v>
      </c>
      <c r="H1092">
        <f>VLOOKUP(N1092,Estrv!B:AS,40,FALSE)</f>
        <v>0.5</v>
      </c>
      <c r="I1092">
        <f>VLOOKUP(N1092,Estrv!B:AS,41,FALSE)</f>
        <v>0.75</v>
      </c>
      <c r="J1092">
        <f>VLOOKUP(N1092,Estrv!B:AS,42,FALSE)</f>
        <v>1</v>
      </c>
      <c r="K1092" s="66">
        <v>0.5</v>
      </c>
      <c r="N1092" t="str">
        <f t="shared" si="17"/>
        <v>05P0PTF022</v>
      </c>
    </row>
    <row r="1093" spans="1:14">
      <c r="A1093" s="26" t="s">
        <v>4662</v>
      </c>
      <c r="B1093" s="26" t="s">
        <v>18282</v>
      </c>
      <c r="C1093" s="26" t="s">
        <v>10195</v>
      </c>
      <c r="D1093" s="26" t="s">
        <v>109</v>
      </c>
      <c r="E1093" s="61" t="s">
        <v>17145</v>
      </c>
      <c r="F1093" s="62" t="s">
        <v>20128</v>
      </c>
      <c r="G1093">
        <f>VLOOKUP(N1093,Estrv!B:AS,39,FALSE)</f>
        <v>0.25</v>
      </c>
      <c r="H1093">
        <f>VLOOKUP(N1093,Estrv!B:AS,40,FALSE)</f>
        <v>0.5</v>
      </c>
      <c r="I1093">
        <f>VLOOKUP(N1093,Estrv!B:AS,41,FALSE)</f>
        <v>0.75</v>
      </c>
      <c r="J1093">
        <f>VLOOKUP(N1093,Estrv!B:AS,42,FALSE)</f>
        <v>1</v>
      </c>
      <c r="K1093" s="66">
        <v>0.5</v>
      </c>
      <c r="N1093" t="str">
        <f t="shared" si="17"/>
        <v>05P0PTM001</v>
      </c>
    </row>
    <row r="1094" spans="1:14">
      <c r="A1094" s="26" t="s">
        <v>4662</v>
      </c>
      <c r="B1094" s="26" t="s">
        <v>18283</v>
      </c>
      <c r="C1094" s="26" t="s">
        <v>10869</v>
      </c>
      <c r="D1094" s="26" t="s">
        <v>109</v>
      </c>
      <c r="E1094" s="61" t="s">
        <v>17145</v>
      </c>
      <c r="F1094" s="62" t="s">
        <v>20129</v>
      </c>
      <c r="G1094">
        <f>VLOOKUP(N1094,Estrv!B:AS,39,FALSE)</f>
        <v>0.25</v>
      </c>
      <c r="H1094">
        <f>VLOOKUP(N1094,Estrv!B:AS,40,FALSE)</f>
        <v>0.5</v>
      </c>
      <c r="I1094">
        <f>VLOOKUP(N1094,Estrv!B:AS,41,FALSE)</f>
        <v>0.75</v>
      </c>
      <c r="J1094">
        <f>VLOOKUP(N1094,Estrv!B:AS,42,FALSE)</f>
        <v>1</v>
      </c>
      <c r="K1094" s="66">
        <v>0.5</v>
      </c>
      <c r="N1094" t="str">
        <f t="shared" si="17"/>
        <v>05P0PTM001</v>
      </c>
    </row>
    <row r="1095" spans="1:14">
      <c r="A1095" s="26" t="s">
        <v>4662</v>
      </c>
      <c r="B1095" s="26" t="s">
        <v>18284</v>
      </c>
      <c r="C1095" s="26" t="s">
        <v>10196</v>
      </c>
      <c r="D1095" s="26" t="s">
        <v>126</v>
      </c>
      <c r="E1095" s="61" t="s">
        <v>17148</v>
      </c>
      <c r="F1095" s="62" t="s">
        <v>4353</v>
      </c>
      <c r="G1095">
        <f>VLOOKUP(N1095,Estrv!B:AS,39,FALSE)</f>
        <v>0.25</v>
      </c>
      <c r="H1095">
        <f>VLOOKUP(N1095,Estrv!B:AS,40,FALSE)</f>
        <v>0.5</v>
      </c>
      <c r="I1095">
        <f>VLOOKUP(N1095,Estrv!B:AS,41,FALSE)</f>
        <v>0.75</v>
      </c>
      <c r="J1095">
        <f>VLOOKUP(N1095,Estrv!B:AS,42,FALSE)</f>
        <v>1</v>
      </c>
      <c r="K1095" s="66">
        <v>1</v>
      </c>
      <c r="N1095" t="str">
        <f t="shared" si="17"/>
        <v>05P0PTM002</v>
      </c>
    </row>
    <row r="1096" spans="1:14">
      <c r="A1096" s="26" t="s">
        <v>4662</v>
      </c>
      <c r="B1096" s="26" t="s">
        <v>18285</v>
      </c>
      <c r="C1096" s="26" t="s">
        <v>10197</v>
      </c>
      <c r="D1096" s="26" t="s">
        <v>141</v>
      </c>
      <c r="E1096" s="61" t="s">
        <v>17150</v>
      </c>
      <c r="F1096" s="62" t="s">
        <v>20081</v>
      </c>
      <c r="G1096">
        <f>VLOOKUP(N1096,Estrv!B:AS,39,FALSE)</f>
        <v>0</v>
      </c>
      <c r="H1096">
        <f>VLOOKUP(N1096,Estrv!B:AS,40,FALSE)</f>
        <v>0.3</v>
      </c>
      <c r="I1096">
        <f>VLOOKUP(N1096,Estrv!B:AS,41,FALSE)</f>
        <v>0.5</v>
      </c>
      <c r="J1096">
        <f>VLOOKUP(N1096,Estrv!B:AS,42,FALSE)</f>
        <v>1</v>
      </c>
      <c r="K1096" s="66">
        <v>0.34</v>
      </c>
      <c r="N1096" t="str">
        <f t="shared" si="17"/>
        <v>05P0PTN001</v>
      </c>
    </row>
    <row r="1097" spans="1:14">
      <c r="A1097" s="26" t="s">
        <v>4662</v>
      </c>
      <c r="B1097" s="26" t="s">
        <v>18286</v>
      </c>
      <c r="C1097" s="26" t="s">
        <v>10871</v>
      </c>
      <c r="D1097" s="26" t="s">
        <v>141</v>
      </c>
      <c r="E1097" s="61" t="s">
        <v>17150</v>
      </c>
      <c r="F1097" s="62" t="s">
        <v>20082</v>
      </c>
      <c r="G1097">
        <f>VLOOKUP(N1097,Estrv!B:AS,39,FALSE)</f>
        <v>0</v>
      </c>
      <c r="H1097">
        <f>VLOOKUP(N1097,Estrv!B:AS,40,FALSE)</f>
        <v>0.3</v>
      </c>
      <c r="I1097">
        <f>VLOOKUP(N1097,Estrv!B:AS,41,FALSE)</f>
        <v>0.5</v>
      </c>
      <c r="J1097">
        <f>VLOOKUP(N1097,Estrv!B:AS,42,FALSE)</f>
        <v>1</v>
      </c>
      <c r="K1097" s="66">
        <v>0.33</v>
      </c>
      <c r="N1097" t="str">
        <f t="shared" si="17"/>
        <v>05P0PTN001</v>
      </c>
    </row>
    <row r="1098" spans="1:14">
      <c r="A1098" s="26" t="s">
        <v>4662</v>
      </c>
      <c r="B1098" s="26" t="s">
        <v>18287</v>
      </c>
      <c r="C1098" s="26" t="s">
        <v>11545</v>
      </c>
      <c r="D1098" s="26" t="s">
        <v>141</v>
      </c>
      <c r="E1098" s="61" t="s">
        <v>17150</v>
      </c>
      <c r="F1098" s="62" t="s">
        <v>4326</v>
      </c>
      <c r="G1098">
        <f>VLOOKUP(N1098,Estrv!B:AS,39,FALSE)</f>
        <v>0</v>
      </c>
      <c r="H1098">
        <f>VLOOKUP(N1098,Estrv!B:AS,40,FALSE)</f>
        <v>0.3</v>
      </c>
      <c r="I1098">
        <f>VLOOKUP(N1098,Estrv!B:AS,41,FALSE)</f>
        <v>0.5</v>
      </c>
      <c r="J1098">
        <f>VLOOKUP(N1098,Estrv!B:AS,42,FALSE)</f>
        <v>1</v>
      </c>
      <c r="K1098" s="66">
        <v>0.33</v>
      </c>
      <c r="N1098" t="str">
        <f t="shared" si="17"/>
        <v>05P0PTN001</v>
      </c>
    </row>
    <row r="1099" spans="1:14">
      <c r="A1099" s="26" t="s">
        <v>4707</v>
      </c>
      <c r="B1099" s="26" t="s">
        <v>18288</v>
      </c>
      <c r="C1099" s="26" t="s">
        <v>10199</v>
      </c>
      <c r="D1099" s="26" t="s">
        <v>4735</v>
      </c>
      <c r="E1099" s="61" t="s">
        <v>18289</v>
      </c>
      <c r="F1099" s="62" t="s">
        <v>20130</v>
      </c>
      <c r="G1099">
        <f>VLOOKUP(N1099,Estrv!B:AS,39,FALSE)</f>
        <v>0.25</v>
      </c>
      <c r="H1099">
        <f>VLOOKUP(N1099,Estrv!B:AS,40,FALSE)</f>
        <v>0.5</v>
      </c>
      <c r="I1099">
        <f>VLOOKUP(N1099,Estrv!B:AS,41,FALSE)</f>
        <v>0.75</v>
      </c>
      <c r="J1099">
        <f>VLOOKUP(N1099,Estrv!B:AS,42,FALSE)</f>
        <v>1</v>
      </c>
      <c r="K1099" s="66">
        <v>0.1</v>
      </c>
      <c r="N1099" t="str">
        <f t="shared" si="17"/>
        <v>06C001E022</v>
      </c>
    </row>
    <row r="1100" spans="1:14">
      <c r="A1100" s="26" t="s">
        <v>4707</v>
      </c>
      <c r="B1100" s="26" t="s">
        <v>18290</v>
      </c>
      <c r="C1100" s="26" t="s">
        <v>10873</v>
      </c>
      <c r="D1100" s="26" t="s">
        <v>4735</v>
      </c>
      <c r="E1100" s="61" t="s">
        <v>18289</v>
      </c>
      <c r="F1100" s="62" t="s">
        <v>20131</v>
      </c>
      <c r="G1100">
        <f>VLOOKUP(N1100,Estrv!B:AS,39,FALSE)</f>
        <v>0.25</v>
      </c>
      <c r="H1100">
        <f>VLOOKUP(N1100,Estrv!B:AS,40,FALSE)</f>
        <v>0.5</v>
      </c>
      <c r="I1100">
        <f>VLOOKUP(N1100,Estrv!B:AS,41,FALSE)</f>
        <v>0.75</v>
      </c>
      <c r="J1100">
        <f>VLOOKUP(N1100,Estrv!B:AS,42,FALSE)</f>
        <v>1</v>
      </c>
      <c r="K1100" s="66">
        <v>0.1</v>
      </c>
      <c r="N1100" t="str">
        <f t="shared" si="17"/>
        <v>06C001E022</v>
      </c>
    </row>
    <row r="1101" spans="1:14">
      <c r="A1101" s="26" t="s">
        <v>4707</v>
      </c>
      <c r="B1101" s="26" t="s">
        <v>18291</v>
      </c>
      <c r="C1101" s="26" t="s">
        <v>11547</v>
      </c>
      <c r="D1101" s="26" t="s">
        <v>4735</v>
      </c>
      <c r="E1101" s="61" t="s">
        <v>18289</v>
      </c>
      <c r="F1101" s="62" t="s">
        <v>20132</v>
      </c>
      <c r="G1101">
        <f>VLOOKUP(N1101,Estrv!B:AS,39,FALSE)</f>
        <v>0.25</v>
      </c>
      <c r="H1101">
        <f>VLOOKUP(N1101,Estrv!B:AS,40,FALSE)</f>
        <v>0.5</v>
      </c>
      <c r="I1101">
        <f>VLOOKUP(N1101,Estrv!B:AS,41,FALSE)</f>
        <v>0.75</v>
      </c>
      <c r="J1101">
        <f>VLOOKUP(N1101,Estrv!B:AS,42,FALSE)</f>
        <v>1</v>
      </c>
      <c r="K1101" s="66">
        <v>0.1</v>
      </c>
      <c r="N1101" t="str">
        <f t="shared" si="17"/>
        <v>06C001E022</v>
      </c>
    </row>
    <row r="1102" spans="1:14">
      <c r="A1102" s="26" t="s">
        <v>4707</v>
      </c>
      <c r="B1102" s="26" t="s">
        <v>18292</v>
      </c>
      <c r="C1102" s="26" t="s">
        <v>12221</v>
      </c>
      <c r="D1102" s="26" t="s">
        <v>4735</v>
      </c>
      <c r="E1102" s="61" t="s">
        <v>18289</v>
      </c>
      <c r="F1102" s="62" t="s">
        <v>20133</v>
      </c>
      <c r="G1102">
        <f>VLOOKUP(N1102,Estrv!B:AS,39,FALSE)</f>
        <v>0.25</v>
      </c>
      <c r="H1102">
        <f>VLOOKUP(N1102,Estrv!B:AS,40,FALSE)</f>
        <v>0.5</v>
      </c>
      <c r="I1102">
        <f>VLOOKUP(N1102,Estrv!B:AS,41,FALSE)</f>
        <v>0.75</v>
      </c>
      <c r="J1102">
        <f>VLOOKUP(N1102,Estrv!B:AS,42,FALSE)</f>
        <v>1</v>
      </c>
      <c r="K1102" s="66">
        <v>0.1</v>
      </c>
      <c r="N1102" t="str">
        <f t="shared" si="17"/>
        <v>06C001E022</v>
      </c>
    </row>
    <row r="1103" spans="1:14">
      <c r="A1103" s="26" t="s">
        <v>4707</v>
      </c>
      <c r="B1103" s="26" t="s">
        <v>18293</v>
      </c>
      <c r="C1103" s="26" t="s">
        <v>12895</v>
      </c>
      <c r="D1103" s="26" t="s">
        <v>4735</v>
      </c>
      <c r="E1103" s="61" t="s">
        <v>18289</v>
      </c>
      <c r="F1103" s="62" t="s">
        <v>20134</v>
      </c>
      <c r="G1103">
        <f>VLOOKUP(N1103,Estrv!B:AS,39,FALSE)</f>
        <v>0.25</v>
      </c>
      <c r="H1103">
        <f>VLOOKUP(N1103,Estrv!B:AS,40,FALSE)</f>
        <v>0.5</v>
      </c>
      <c r="I1103">
        <f>VLOOKUP(N1103,Estrv!B:AS,41,FALSE)</f>
        <v>0.75</v>
      </c>
      <c r="J1103">
        <f>VLOOKUP(N1103,Estrv!B:AS,42,FALSE)</f>
        <v>1</v>
      </c>
      <c r="K1103" s="66">
        <v>0.1</v>
      </c>
      <c r="N1103" t="str">
        <f t="shared" si="17"/>
        <v>06C001E022</v>
      </c>
    </row>
    <row r="1104" spans="1:14">
      <c r="A1104" s="26" t="s">
        <v>4707</v>
      </c>
      <c r="B1104" s="26" t="s">
        <v>18294</v>
      </c>
      <c r="C1104" s="26" t="s">
        <v>13569</v>
      </c>
      <c r="D1104" s="26" t="s">
        <v>4735</v>
      </c>
      <c r="E1104" s="61" t="s">
        <v>18289</v>
      </c>
      <c r="F1104" s="62" t="s">
        <v>20135</v>
      </c>
      <c r="G1104">
        <f>VLOOKUP(N1104,Estrv!B:AS,39,FALSE)</f>
        <v>0.25</v>
      </c>
      <c r="H1104">
        <f>VLOOKUP(N1104,Estrv!B:AS,40,FALSE)</f>
        <v>0.5</v>
      </c>
      <c r="I1104">
        <f>VLOOKUP(N1104,Estrv!B:AS,41,FALSE)</f>
        <v>0.75</v>
      </c>
      <c r="J1104">
        <f>VLOOKUP(N1104,Estrv!B:AS,42,FALSE)</f>
        <v>1</v>
      </c>
      <c r="K1104" s="66">
        <v>0.1</v>
      </c>
      <c r="N1104" t="str">
        <f t="shared" si="17"/>
        <v>06C001E022</v>
      </c>
    </row>
    <row r="1105" spans="1:14">
      <c r="A1105" s="26" t="s">
        <v>4707</v>
      </c>
      <c r="B1105" s="26" t="s">
        <v>18295</v>
      </c>
      <c r="C1105" s="26" t="s">
        <v>14243</v>
      </c>
      <c r="D1105" s="26" t="s">
        <v>4735</v>
      </c>
      <c r="E1105" s="61" t="s">
        <v>18289</v>
      </c>
      <c r="F1105" s="62" t="s">
        <v>20136</v>
      </c>
      <c r="G1105">
        <f>VLOOKUP(N1105,Estrv!B:AS,39,FALSE)</f>
        <v>0.25</v>
      </c>
      <c r="H1105">
        <f>VLOOKUP(N1105,Estrv!B:AS,40,FALSE)</f>
        <v>0.5</v>
      </c>
      <c r="I1105">
        <f>VLOOKUP(N1105,Estrv!B:AS,41,FALSE)</f>
        <v>0.75</v>
      </c>
      <c r="J1105">
        <f>VLOOKUP(N1105,Estrv!B:AS,42,FALSE)</f>
        <v>1</v>
      </c>
      <c r="K1105" s="66">
        <v>0.1</v>
      </c>
      <c r="N1105" t="str">
        <f t="shared" si="17"/>
        <v>06C001E022</v>
      </c>
    </row>
    <row r="1106" spans="1:14">
      <c r="A1106" s="26" t="s">
        <v>4707</v>
      </c>
      <c r="B1106" s="26" t="s">
        <v>18296</v>
      </c>
      <c r="C1106" s="26" t="s">
        <v>14917</v>
      </c>
      <c r="D1106" s="26" t="s">
        <v>4735</v>
      </c>
      <c r="E1106" s="61" t="s">
        <v>18289</v>
      </c>
      <c r="F1106" s="62" t="s">
        <v>20137</v>
      </c>
      <c r="G1106">
        <f>VLOOKUP(N1106,Estrv!B:AS,39,FALSE)</f>
        <v>0.25</v>
      </c>
      <c r="H1106">
        <f>VLOOKUP(N1106,Estrv!B:AS,40,FALSE)</f>
        <v>0.5</v>
      </c>
      <c r="I1106">
        <f>VLOOKUP(N1106,Estrv!B:AS,41,FALSE)</f>
        <v>0.75</v>
      </c>
      <c r="J1106">
        <f>VLOOKUP(N1106,Estrv!B:AS,42,FALSE)</f>
        <v>1</v>
      </c>
      <c r="K1106" s="66">
        <v>0.1</v>
      </c>
      <c r="N1106" t="str">
        <f t="shared" si="17"/>
        <v>06C001E022</v>
      </c>
    </row>
    <row r="1107" spans="1:14">
      <c r="A1107" s="26" t="s">
        <v>4707</v>
      </c>
      <c r="B1107" s="26" t="s">
        <v>18297</v>
      </c>
      <c r="C1107" s="26" t="s">
        <v>15591</v>
      </c>
      <c r="D1107" s="26" t="s">
        <v>4735</v>
      </c>
      <c r="E1107" s="61" t="s">
        <v>18289</v>
      </c>
      <c r="F1107" s="62" t="s">
        <v>20138</v>
      </c>
      <c r="G1107">
        <f>VLOOKUP(N1107,Estrv!B:AS,39,FALSE)</f>
        <v>0.25</v>
      </c>
      <c r="H1107">
        <f>VLOOKUP(N1107,Estrv!B:AS,40,FALSE)</f>
        <v>0.5</v>
      </c>
      <c r="I1107">
        <f>VLOOKUP(N1107,Estrv!B:AS,41,FALSE)</f>
        <v>0.75</v>
      </c>
      <c r="J1107">
        <f>VLOOKUP(N1107,Estrv!B:AS,42,FALSE)</f>
        <v>1</v>
      </c>
      <c r="K1107" s="66">
        <v>0.1</v>
      </c>
      <c r="N1107" t="str">
        <f t="shared" si="17"/>
        <v>06C001E022</v>
      </c>
    </row>
    <row r="1108" spans="1:14">
      <c r="A1108" s="26" t="s">
        <v>4707</v>
      </c>
      <c r="B1108" s="26" t="s">
        <v>18298</v>
      </c>
      <c r="C1108" s="26" t="s">
        <v>16265</v>
      </c>
      <c r="D1108" s="26" t="s">
        <v>4735</v>
      </c>
      <c r="E1108" s="61" t="s">
        <v>18289</v>
      </c>
      <c r="F1108" s="62" t="s">
        <v>20139</v>
      </c>
      <c r="G1108">
        <f>VLOOKUP(N1108,Estrv!B:AS,39,FALSE)</f>
        <v>0.25</v>
      </c>
      <c r="H1108">
        <f>VLOOKUP(N1108,Estrv!B:AS,40,FALSE)</f>
        <v>0.5</v>
      </c>
      <c r="I1108">
        <f>VLOOKUP(N1108,Estrv!B:AS,41,FALSE)</f>
        <v>0.75</v>
      </c>
      <c r="J1108">
        <f>VLOOKUP(N1108,Estrv!B:AS,42,FALSE)</f>
        <v>1</v>
      </c>
      <c r="K1108" s="66">
        <v>0.1</v>
      </c>
      <c r="N1108" t="str">
        <f t="shared" si="17"/>
        <v>06C001E022</v>
      </c>
    </row>
    <row r="1109" spans="1:14">
      <c r="A1109" s="26" t="s">
        <v>4707</v>
      </c>
      <c r="B1109" s="26" t="s">
        <v>18299</v>
      </c>
      <c r="C1109" s="26" t="s">
        <v>10200</v>
      </c>
      <c r="D1109" s="26" t="s">
        <v>4762</v>
      </c>
      <c r="E1109" s="61" t="s">
        <v>18300</v>
      </c>
      <c r="F1109" s="62" t="s">
        <v>20140</v>
      </c>
      <c r="G1109">
        <f>VLOOKUP(N1109,Estrv!B:AS,39,FALSE)</f>
        <v>0.25</v>
      </c>
      <c r="H1109">
        <f>VLOOKUP(N1109,Estrv!B:AS,40,FALSE)</f>
        <v>0.5</v>
      </c>
      <c r="I1109">
        <f>VLOOKUP(N1109,Estrv!B:AS,41,FALSE)</f>
        <v>0.75</v>
      </c>
      <c r="J1109">
        <f>VLOOKUP(N1109,Estrv!B:AS,42,FALSE)</f>
        <v>1</v>
      </c>
      <c r="K1109" s="66">
        <v>0.16</v>
      </c>
      <c r="N1109" t="str">
        <f t="shared" si="17"/>
        <v>06C001E107</v>
      </c>
    </row>
    <row r="1110" spans="1:14">
      <c r="A1110" s="26" t="s">
        <v>4707</v>
      </c>
      <c r="B1110" s="26" t="s">
        <v>18301</v>
      </c>
      <c r="C1110" s="26" t="s">
        <v>10874</v>
      </c>
      <c r="D1110" s="26" t="s">
        <v>4762</v>
      </c>
      <c r="E1110" s="61" t="s">
        <v>18300</v>
      </c>
      <c r="F1110" s="62" t="s">
        <v>20141</v>
      </c>
      <c r="G1110">
        <f>VLOOKUP(N1110,Estrv!B:AS,39,FALSE)</f>
        <v>0.25</v>
      </c>
      <c r="H1110">
        <f>VLOOKUP(N1110,Estrv!B:AS,40,FALSE)</f>
        <v>0.5</v>
      </c>
      <c r="I1110">
        <f>VLOOKUP(N1110,Estrv!B:AS,41,FALSE)</f>
        <v>0.75</v>
      </c>
      <c r="J1110">
        <f>VLOOKUP(N1110,Estrv!B:AS,42,FALSE)</f>
        <v>1</v>
      </c>
      <c r="K1110" s="66">
        <v>0.14000000000000001</v>
      </c>
      <c r="N1110" t="str">
        <f t="shared" si="17"/>
        <v>06C001E107</v>
      </c>
    </row>
    <row r="1111" spans="1:14">
      <c r="A1111" s="26" t="s">
        <v>4707</v>
      </c>
      <c r="B1111" s="26" t="s">
        <v>18302</v>
      </c>
      <c r="C1111" s="26" t="s">
        <v>11548</v>
      </c>
      <c r="D1111" s="26" t="s">
        <v>4762</v>
      </c>
      <c r="E1111" s="61" t="s">
        <v>18300</v>
      </c>
      <c r="F1111" s="62" t="s">
        <v>20142</v>
      </c>
      <c r="G1111">
        <f>VLOOKUP(N1111,Estrv!B:AS,39,FALSE)</f>
        <v>0.25</v>
      </c>
      <c r="H1111">
        <f>VLOOKUP(N1111,Estrv!B:AS,40,FALSE)</f>
        <v>0.5</v>
      </c>
      <c r="I1111">
        <f>VLOOKUP(N1111,Estrv!B:AS,41,FALSE)</f>
        <v>0.75</v>
      </c>
      <c r="J1111">
        <f>VLOOKUP(N1111,Estrv!B:AS,42,FALSE)</f>
        <v>1</v>
      </c>
      <c r="K1111" s="66">
        <v>0.14000000000000001</v>
      </c>
      <c r="N1111" t="str">
        <f t="shared" si="17"/>
        <v>06C001E107</v>
      </c>
    </row>
    <row r="1112" spans="1:14">
      <c r="A1112" s="26" t="s">
        <v>4707</v>
      </c>
      <c r="B1112" s="26" t="s">
        <v>18303</v>
      </c>
      <c r="C1112" s="26" t="s">
        <v>12222</v>
      </c>
      <c r="D1112" s="26" t="s">
        <v>4762</v>
      </c>
      <c r="E1112" s="61" t="s">
        <v>18300</v>
      </c>
      <c r="F1112" s="62" t="s">
        <v>20143</v>
      </c>
      <c r="G1112">
        <f>VLOOKUP(N1112,Estrv!B:AS,39,FALSE)</f>
        <v>0.25</v>
      </c>
      <c r="H1112">
        <f>VLOOKUP(N1112,Estrv!B:AS,40,FALSE)</f>
        <v>0.5</v>
      </c>
      <c r="I1112">
        <f>VLOOKUP(N1112,Estrv!B:AS,41,FALSE)</f>
        <v>0.75</v>
      </c>
      <c r="J1112">
        <f>VLOOKUP(N1112,Estrv!B:AS,42,FALSE)</f>
        <v>1</v>
      </c>
      <c r="K1112" s="66">
        <v>0.14000000000000001</v>
      </c>
      <c r="N1112" t="str">
        <f t="shared" si="17"/>
        <v>06C001E107</v>
      </c>
    </row>
    <row r="1113" spans="1:14">
      <c r="A1113" s="26" t="s">
        <v>4707</v>
      </c>
      <c r="B1113" s="26" t="s">
        <v>18304</v>
      </c>
      <c r="C1113" s="26" t="s">
        <v>12896</v>
      </c>
      <c r="D1113" s="26" t="s">
        <v>4762</v>
      </c>
      <c r="E1113" s="61" t="s">
        <v>18300</v>
      </c>
      <c r="F1113" s="62" t="s">
        <v>20144</v>
      </c>
      <c r="G1113">
        <f>VLOOKUP(N1113,Estrv!B:AS,39,FALSE)</f>
        <v>0.25</v>
      </c>
      <c r="H1113">
        <f>VLOOKUP(N1113,Estrv!B:AS,40,FALSE)</f>
        <v>0.5</v>
      </c>
      <c r="I1113">
        <f>VLOOKUP(N1113,Estrv!B:AS,41,FALSE)</f>
        <v>0.75</v>
      </c>
      <c r="J1113">
        <f>VLOOKUP(N1113,Estrv!B:AS,42,FALSE)</f>
        <v>1</v>
      </c>
      <c r="K1113" s="66">
        <v>0.14000000000000001</v>
      </c>
      <c r="N1113" t="str">
        <f t="shared" si="17"/>
        <v>06C001E107</v>
      </c>
    </row>
    <row r="1114" spans="1:14">
      <c r="A1114" s="26" t="s">
        <v>4707</v>
      </c>
      <c r="B1114" s="26" t="s">
        <v>18305</v>
      </c>
      <c r="C1114" s="26" t="s">
        <v>13570</v>
      </c>
      <c r="D1114" s="26" t="s">
        <v>4762</v>
      </c>
      <c r="E1114" s="61" t="s">
        <v>18300</v>
      </c>
      <c r="F1114" s="62" t="s">
        <v>20145</v>
      </c>
      <c r="G1114">
        <f>VLOOKUP(N1114,Estrv!B:AS,39,FALSE)</f>
        <v>0.25</v>
      </c>
      <c r="H1114">
        <f>VLOOKUP(N1114,Estrv!B:AS,40,FALSE)</f>
        <v>0.5</v>
      </c>
      <c r="I1114">
        <f>VLOOKUP(N1114,Estrv!B:AS,41,FALSE)</f>
        <v>0.75</v>
      </c>
      <c r="J1114">
        <f>VLOOKUP(N1114,Estrv!B:AS,42,FALSE)</f>
        <v>1</v>
      </c>
      <c r="K1114" s="66">
        <v>0.14000000000000001</v>
      </c>
      <c r="N1114" t="str">
        <f t="shared" si="17"/>
        <v>06C001E107</v>
      </c>
    </row>
    <row r="1115" spans="1:14">
      <c r="A1115" s="26" t="s">
        <v>4707</v>
      </c>
      <c r="B1115" s="26" t="s">
        <v>18306</v>
      </c>
      <c r="C1115" s="26" t="s">
        <v>14244</v>
      </c>
      <c r="D1115" s="26" t="s">
        <v>4762</v>
      </c>
      <c r="E1115" s="61" t="s">
        <v>18300</v>
      </c>
      <c r="F1115" s="62" t="s">
        <v>20146</v>
      </c>
      <c r="G1115">
        <f>VLOOKUP(N1115,Estrv!B:AS,39,FALSE)</f>
        <v>0.25</v>
      </c>
      <c r="H1115">
        <f>VLOOKUP(N1115,Estrv!B:AS,40,FALSE)</f>
        <v>0.5</v>
      </c>
      <c r="I1115">
        <f>VLOOKUP(N1115,Estrv!B:AS,41,FALSE)</f>
        <v>0.75</v>
      </c>
      <c r="J1115">
        <f>VLOOKUP(N1115,Estrv!B:AS,42,FALSE)</f>
        <v>1</v>
      </c>
      <c r="K1115" s="66">
        <v>0.14000000000000001</v>
      </c>
      <c r="N1115" t="str">
        <f t="shared" si="17"/>
        <v>06C001E107</v>
      </c>
    </row>
    <row r="1116" spans="1:14">
      <c r="A1116" s="26" t="s">
        <v>4707</v>
      </c>
      <c r="B1116" s="26" t="s">
        <v>18307</v>
      </c>
      <c r="C1116" s="26" t="s">
        <v>10201</v>
      </c>
      <c r="D1116" s="26" t="s">
        <v>4784</v>
      </c>
      <c r="E1116" s="61" t="s">
        <v>18308</v>
      </c>
      <c r="F1116" s="62" t="s">
        <v>20147</v>
      </c>
      <c r="G1116">
        <f>VLOOKUP(N1116,Estrv!B:AS,39,FALSE)</f>
        <v>0.25</v>
      </c>
      <c r="H1116">
        <f>VLOOKUP(N1116,Estrv!B:AS,40,FALSE)</f>
        <v>0.5</v>
      </c>
      <c r="I1116">
        <f>VLOOKUP(N1116,Estrv!B:AS,41,FALSE)</f>
        <v>0.75</v>
      </c>
      <c r="J1116">
        <f>VLOOKUP(N1116,Estrv!B:AS,42,FALSE)</f>
        <v>1</v>
      </c>
      <c r="K1116" s="66">
        <v>0.1</v>
      </c>
      <c r="N1116" t="str">
        <f t="shared" si="17"/>
        <v>06C001E159</v>
      </c>
    </row>
    <row r="1117" spans="1:14">
      <c r="A1117" s="26" t="s">
        <v>4707</v>
      </c>
      <c r="B1117" s="26" t="s">
        <v>18309</v>
      </c>
      <c r="C1117" s="26" t="s">
        <v>10875</v>
      </c>
      <c r="D1117" s="26" t="s">
        <v>4784</v>
      </c>
      <c r="E1117" s="61" t="s">
        <v>18308</v>
      </c>
      <c r="F1117" s="62" t="s">
        <v>20148</v>
      </c>
      <c r="G1117">
        <f>VLOOKUP(N1117,Estrv!B:AS,39,FALSE)</f>
        <v>0.25</v>
      </c>
      <c r="H1117">
        <f>VLOOKUP(N1117,Estrv!B:AS,40,FALSE)</f>
        <v>0.5</v>
      </c>
      <c r="I1117">
        <f>VLOOKUP(N1117,Estrv!B:AS,41,FALSE)</f>
        <v>0.75</v>
      </c>
      <c r="J1117">
        <f>VLOOKUP(N1117,Estrv!B:AS,42,FALSE)</f>
        <v>1</v>
      </c>
      <c r="K1117" s="66">
        <v>0.1</v>
      </c>
      <c r="N1117" t="str">
        <f t="shared" si="17"/>
        <v>06C001E159</v>
      </c>
    </row>
    <row r="1118" spans="1:14">
      <c r="A1118" s="26" t="s">
        <v>4707</v>
      </c>
      <c r="B1118" s="26" t="s">
        <v>18310</v>
      </c>
      <c r="C1118" s="26" t="s">
        <v>11549</v>
      </c>
      <c r="D1118" s="26" t="s">
        <v>4784</v>
      </c>
      <c r="E1118" s="61" t="s">
        <v>18308</v>
      </c>
      <c r="F1118" s="62" t="s">
        <v>20149</v>
      </c>
      <c r="G1118">
        <f>VLOOKUP(N1118,Estrv!B:AS,39,FALSE)</f>
        <v>0.25</v>
      </c>
      <c r="H1118">
        <f>VLOOKUP(N1118,Estrv!B:AS,40,FALSE)</f>
        <v>0.5</v>
      </c>
      <c r="I1118">
        <f>VLOOKUP(N1118,Estrv!B:AS,41,FALSE)</f>
        <v>0.75</v>
      </c>
      <c r="J1118">
        <f>VLOOKUP(N1118,Estrv!B:AS,42,FALSE)</f>
        <v>1</v>
      </c>
      <c r="K1118" s="66">
        <v>0.1</v>
      </c>
      <c r="N1118" t="str">
        <f t="shared" si="17"/>
        <v>06C001E159</v>
      </c>
    </row>
    <row r="1119" spans="1:14">
      <c r="A1119" s="26" t="s">
        <v>4707</v>
      </c>
      <c r="B1119" s="26" t="s">
        <v>18311</v>
      </c>
      <c r="C1119" s="26" t="s">
        <v>12223</v>
      </c>
      <c r="D1119" s="26" t="s">
        <v>4784</v>
      </c>
      <c r="E1119" s="61" t="s">
        <v>18308</v>
      </c>
      <c r="F1119" s="62" t="s">
        <v>20150</v>
      </c>
      <c r="G1119">
        <f>VLOOKUP(N1119,Estrv!B:AS,39,FALSE)</f>
        <v>0.25</v>
      </c>
      <c r="H1119">
        <f>VLOOKUP(N1119,Estrv!B:AS,40,FALSE)</f>
        <v>0.5</v>
      </c>
      <c r="I1119">
        <f>VLOOKUP(N1119,Estrv!B:AS,41,FALSE)</f>
        <v>0.75</v>
      </c>
      <c r="J1119">
        <f>VLOOKUP(N1119,Estrv!B:AS,42,FALSE)</f>
        <v>1</v>
      </c>
      <c r="K1119" s="66">
        <v>0.1</v>
      </c>
      <c r="N1119" t="str">
        <f t="shared" si="17"/>
        <v>06C001E159</v>
      </c>
    </row>
    <row r="1120" spans="1:14">
      <c r="A1120" s="26" t="s">
        <v>4707</v>
      </c>
      <c r="B1120" s="26" t="s">
        <v>18312</v>
      </c>
      <c r="C1120" s="26" t="s">
        <v>12897</v>
      </c>
      <c r="D1120" s="26" t="s">
        <v>4784</v>
      </c>
      <c r="E1120" s="61" t="s">
        <v>18308</v>
      </c>
      <c r="F1120" s="62" t="s">
        <v>20151</v>
      </c>
      <c r="G1120">
        <f>VLOOKUP(N1120,Estrv!B:AS,39,FALSE)</f>
        <v>0.25</v>
      </c>
      <c r="H1120">
        <f>VLOOKUP(N1120,Estrv!B:AS,40,FALSE)</f>
        <v>0.5</v>
      </c>
      <c r="I1120">
        <f>VLOOKUP(N1120,Estrv!B:AS,41,FALSE)</f>
        <v>0.75</v>
      </c>
      <c r="J1120">
        <f>VLOOKUP(N1120,Estrv!B:AS,42,FALSE)</f>
        <v>1</v>
      </c>
      <c r="K1120" s="66">
        <v>0.1</v>
      </c>
      <c r="N1120" t="str">
        <f t="shared" si="17"/>
        <v>06C001E159</v>
      </c>
    </row>
    <row r="1121" spans="1:14">
      <c r="A1121" s="26" t="s">
        <v>4707</v>
      </c>
      <c r="B1121" s="26" t="s">
        <v>18313</v>
      </c>
      <c r="C1121" s="26" t="s">
        <v>13571</v>
      </c>
      <c r="D1121" s="26" t="s">
        <v>4784</v>
      </c>
      <c r="E1121" s="61" t="s">
        <v>18308</v>
      </c>
      <c r="F1121" s="62" t="s">
        <v>20152</v>
      </c>
      <c r="G1121">
        <f>VLOOKUP(N1121,Estrv!B:AS,39,FALSE)</f>
        <v>0.25</v>
      </c>
      <c r="H1121">
        <f>VLOOKUP(N1121,Estrv!B:AS,40,FALSE)</f>
        <v>0.5</v>
      </c>
      <c r="I1121">
        <f>VLOOKUP(N1121,Estrv!B:AS,41,FALSE)</f>
        <v>0.75</v>
      </c>
      <c r="J1121">
        <f>VLOOKUP(N1121,Estrv!B:AS,42,FALSE)</f>
        <v>1</v>
      </c>
      <c r="K1121" s="66">
        <v>0.1</v>
      </c>
      <c r="N1121" t="str">
        <f t="shared" si="17"/>
        <v>06C001E159</v>
      </c>
    </row>
    <row r="1122" spans="1:14">
      <c r="A1122" s="26" t="s">
        <v>4707</v>
      </c>
      <c r="B1122" s="26" t="s">
        <v>18314</v>
      </c>
      <c r="C1122" s="26" t="s">
        <v>14245</v>
      </c>
      <c r="D1122" s="26" t="s">
        <v>4784</v>
      </c>
      <c r="E1122" s="61" t="s">
        <v>18308</v>
      </c>
      <c r="F1122" s="62" t="s">
        <v>20153</v>
      </c>
      <c r="G1122">
        <f>VLOOKUP(N1122,Estrv!B:AS,39,FALSE)</f>
        <v>0.25</v>
      </c>
      <c r="H1122">
        <f>VLOOKUP(N1122,Estrv!B:AS,40,FALSE)</f>
        <v>0.5</v>
      </c>
      <c r="I1122">
        <f>VLOOKUP(N1122,Estrv!B:AS,41,FALSE)</f>
        <v>0.75</v>
      </c>
      <c r="J1122">
        <f>VLOOKUP(N1122,Estrv!B:AS,42,FALSE)</f>
        <v>1</v>
      </c>
      <c r="K1122" s="66">
        <v>0.1</v>
      </c>
      <c r="N1122" t="str">
        <f t="shared" si="17"/>
        <v>06C001E159</v>
      </c>
    </row>
    <row r="1123" spans="1:14">
      <c r="A1123" s="26" t="s">
        <v>4707</v>
      </c>
      <c r="B1123" s="26" t="s">
        <v>18315</v>
      </c>
      <c r="C1123" s="26" t="s">
        <v>14919</v>
      </c>
      <c r="D1123" s="26" t="s">
        <v>4784</v>
      </c>
      <c r="E1123" s="61" t="s">
        <v>18308</v>
      </c>
      <c r="F1123" s="62" t="s">
        <v>20154</v>
      </c>
      <c r="G1123">
        <f>VLOOKUP(N1123,Estrv!B:AS,39,FALSE)</f>
        <v>0.25</v>
      </c>
      <c r="H1123">
        <f>VLOOKUP(N1123,Estrv!B:AS,40,FALSE)</f>
        <v>0.5</v>
      </c>
      <c r="I1123">
        <f>VLOOKUP(N1123,Estrv!B:AS,41,FALSE)</f>
        <v>0.75</v>
      </c>
      <c r="J1123">
        <f>VLOOKUP(N1123,Estrv!B:AS,42,FALSE)</f>
        <v>1</v>
      </c>
      <c r="K1123" s="66">
        <v>0.1</v>
      </c>
      <c r="N1123" t="str">
        <f t="shared" si="17"/>
        <v>06C001E159</v>
      </c>
    </row>
    <row r="1124" spans="1:14">
      <c r="A1124" s="26" t="s">
        <v>4707</v>
      </c>
      <c r="B1124" s="26" t="s">
        <v>18316</v>
      </c>
      <c r="C1124" s="26" t="s">
        <v>15593</v>
      </c>
      <c r="D1124" s="26" t="s">
        <v>4784</v>
      </c>
      <c r="E1124" s="61" t="s">
        <v>18308</v>
      </c>
      <c r="F1124" s="62" t="s">
        <v>20155</v>
      </c>
      <c r="G1124">
        <f>VLOOKUP(N1124,Estrv!B:AS,39,FALSE)</f>
        <v>0.25</v>
      </c>
      <c r="H1124">
        <f>VLOOKUP(N1124,Estrv!B:AS,40,FALSE)</f>
        <v>0.5</v>
      </c>
      <c r="I1124">
        <f>VLOOKUP(N1124,Estrv!B:AS,41,FALSE)</f>
        <v>0.75</v>
      </c>
      <c r="J1124">
        <f>VLOOKUP(N1124,Estrv!B:AS,42,FALSE)</f>
        <v>1</v>
      </c>
      <c r="K1124" s="66">
        <v>0.1</v>
      </c>
      <c r="N1124" t="str">
        <f t="shared" si="17"/>
        <v>06C001E159</v>
      </c>
    </row>
    <row r="1125" spans="1:14">
      <c r="A1125" s="26" t="s">
        <v>4707</v>
      </c>
      <c r="B1125" s="26" t="s">
        <v>18317</v>
      </c>
      <c r="C1125" s="26" t="s">
        <v>16267</v>
      </c>
      <c r="D1125" s="26" t="s">
        <v>4784</v>
      </c>
      <c r="E1125" s="61" t="s">
        <v>18308</v>
      </c>
      <c r="F1125" s="62" t="s">
        <v>20156</v>
      </c>
      <c r="G1125">
        <f>VLOOKUP(N1125,Estrv!B:AS,39,FALSE)</f>
        <v>0.25</v>
      </c>
      <c r="H1125">
        <f>VLOOKUP(N1125,Estrv!B:AS,40,FALSE)</f>
        <v>0.5</v>
      </c>
      <c r="I1125">
        <f>VLOOKUP(N1125,Estrv!B:AS,41,FALSE)</f>
        <v>0.75</v>
      </c>
      <c r="J1125">
        <f>VLOOKUP(N1125,Estrv!B:AS,42,FALSE)</f>
        <v>1</v>
      </c>
      <c r="K1125" s="66">
        <v>0.1</v>
      </c>
      <c r="N1125" t="str">
        <f t="shared" si="17"/>
        <v>06C001E159</v>
      </c>
    </row>
    <row r="1126" spans="1:14">
      <c r="A1126" s="26" t="s">
        <v>4707</v>
      </c>
      <c r="B1126" s="26" t="s">
        <v>18318</v>
      </c>
      <c r="C1126" s="26" t="s">
        <v>10202</v>
      </c>
      <c r="D1126" s="26" t="s">
        <v>4809</v>
      </c>
      <c r="E1126" s="61" t="s">
        <v>18319</v>
      </c>
      <c r="F1126" s="62" t="s">
        <v>20157</v>
      </c>
      <c r="G1126">
        <f>VLOOKUP(N1126,Estrv!B:AS,39,FALSE)</f>
        <v>0.25</v>
      </c>
      <c r="H1126">
        <f>VLOOKUP(N1126,Estrv!B:AS,40,FALSE)</f>
        <v>0.5</v>
      </c>
      <c r="I1126">
        <f>VLOOKUP(N1126,Estrv!B:AS,41,FALSE)</f>
        <v>0.75</v>
      </c>
      <c r="J1126">
        <f>VLOOKUP(N1126,Estrv!B:AS,42,FALSE)</f>
        <v>1</v>
      </c>
      <c r="K1126" s="66">
        <v>0.1</v>
      </c>
      <c r="N1126" t="str">
        <f t="shared" si="17"/>
        <v>06C001G013</v>
      </c>
    </row>
    <row r="1127" spans="1:14">
      <c r="A1127" s="26" t="s">
        <v>4707</v>
      </c>
      <c r="B1127" s="26" t="s">
        <v>18320</v>
      </c>
      <c r="C1127" s="26" t="s">
        <v>10876</v>
      </c>
      <c r="D1127" s="26" t="s">
        <v>4809</v>
      </c>
      <c r="E1127" s="61" t="s">
        <v>18319</v>
      </c>
      <c r="F1127" s="62" t="s">
        <v>20158</v>
      </c>
      <c r="G1127">
        <f>VLOOKUP(N1127,Estrv!B:AS,39,FALSE)</f>
        <v>0.25</v>
      </c>
      <c r="H1127">
        <f>VLOOKUP(N1127,Estrv!B:AS,40,FALSE)</f>
        <v>0.5</v>
      </c>
      <c r="I1127">
        <f>VLOOKUP(N1127,Estrv!B:AS,41,FALSE)</f>
        <v>0.75</v>
      </c>
      <c r="J1127">
        <f>VLOOKUP(N1127,Estrv!B:AS,42,FALSE)</f>
        <v>1</v>
      </c>
      <c r="K1127" s="66">
        <v>0.1</v>
      </c>
      <c r="N1127" t="str">
        <f t="shared" si="17"/>
        <v>06C001G013</v>
      </c>
    </row>
    <row r="1128" spans="1:14">
      <c r="A1128" s="26" t="s">
        <v>4707</v>
      </c>
      <c r="B1128" s="26" t="s">
        <v>18321</v>
      </c>
      <c r="C1128" s="26" t="s">
        <v>11550</v>
      </c>
      <c r="D1128" s="26" t="s">
        <v>4809</v>
      </c>
      <c r="E1128" s="61" t="s">
        <v>18319</v>
      </c>
      <c r="F1128" s="62" t="s">
        <v>20159</v>
      </c>
      <c r="G1128">
        <f>VLOOKUP(N1128,Estrv!B:AS,39,FALSE)</f>
        <v>0.25</v>
      </c>
      <c r="H1128">
        <f>VLOOKUP(N1128,Estrv!B:AS,40,FALSE)</f>
        <v>0.5</v>
      </c>
      <c r="I1128">
        <f>VLOOKUP(N1128,Estrv!B:AS,41,FALSE)</f>
        <v>0.75</v>
      </c>
      <c r="J1128">
        <f>VLOOKUP(N1128,Estrv!B:AS,42,FALSE)</f>
        <v>1</v>
      </c>
      <c r="K1128" s="66">
        <v>0.1</v>
      </c>
      <c r="N1128" t="str">
        <f t="shared" si="17"/>
        <v>06C001G013</v>
      </c>
    </row>
    <row r="1129" spans="1:14">
      <c r="A1129" s="26" t="s">
        <v>4707</v>
      </c>
      <c r="B1129" s="26" t="s">
        <v>18322</v>
      </c>
      <c r="C1129" s="26" t="s">
        <v>12224</v>
      </c>
      <c r="D1129" s="26" t="s">
        <v>4809</v>
      </c>
      <c r="E1129" s="61" t="s">
        <v>18319</v>
      </c>
      <c r="F1129" s="62" t="s">
        <v>20160</v>
      </c>
      <c r="G1129">
        <f>VLOOKUP(N1129,Estrv!B:AS,39,FALSE)</f>
        <v>0.25</v>
      </c>
      <c r="H1129">
        <f>VLOOKUP(N1129,Estrv!B:AS,40,FALSE)</f>
        <v>0.5</v>
      </c>
      <c r="I1129">
        <f>VLOOKUP(N1129,Estrv!B:AS,41,FALSE)</f>
        <v>0.75</v>
      </c>
      <c r="J1129">
        <f>VLOOKUP(N1129,Estrv!B:AS,42,FALSE)</f>
        <v>1</v>
      </c>
      <c r="K1129" s="66">
        <v>0.1</v>
      </c>
      <c r="N1129" t="str">
        <f t="shared" si="17"/>
        <v>06C001G013</v>
      </c>
    </row>
    <row r="1130" spans="1:14">
      <c r="A1130" s="26" t="s">
        <v>4707</v>
      </c>
      <c r="B1130" s="26" t="s">
        <v>18323</v>
      </c>
      <c r="C1130" s="26" t="s">
        <v>12898</v>
      </c>
      <c r="D1130" s="26" t="s">
        <v>4809</v>
      </c>
      <c r="E1130" s="61" t="s">
        <v>18319</v>
      </c>
      <c r="F1130" s="62" t="s">
        <v>4827</v>
      </c>
      <c r="G1130">
        <f>VLOOKUP(N1130,Estrv!B:AS,39,FALSE)</f>
        <v>0.25</v>
      </c>
      <c r="H1130">
        <f>VLOOKUP(N1130,Estrv!B:AS,40,FALSE)</f>
        <v>0.5</v>
      </c>
      <c r="I1130">
        <f>VLOOKUP(N1130,Estrv!B:AS,41,FALSE)</f>
        <v>0.75</v>
      </c>
      <c r="J1130">
        <f>VLOOKUP(N1130,Estrv!B:AS,42,FALSE)</f>
        <v>1</v>
      </c>
      <c r="K1130" s="66">
        <v>0.1</v>
      </c>
      <c r="N1130" t="str">
        <f t="shared" si="17"/>
        <v>06C001G013</v>
      </c>
    </row>
    <row r="1131" spans="1:14">
      <c r="A1131" s="26" t="s">
        <v>4707</v>
      </c>
      <c r="B1131" s="26" t="s">
        <v>18324</v>
      </c>
      <c r="C1131" s="26" t="s">
        <v>13572</v>
      </c>
      <c r="D1131" s="26" t="s">
        <v>4809</v>
      </c>
      <c r="E1131" s="61" t="s">
        <v>18319</v>
      </c>
      <c r="F1131" s="62" t="s">
        <v>20161</v>
      </c>
      <c r="G1131">
        <f>VLOOKUP(N1131,Estrv!B:AS,39,FALSE)</f>
        <v>0.25</v>
      </c>
      <c r="H1131">
        <f>VLOOKUP(N1131,Estrv!B:AS,40,FALSE)</f>
        <v>0.5</v>
      </c>
      <c r="I1131">
        <f>VLOOKUP(N1131,Estrv!B:AS,41,FALSE)</f>
        <v>0.75</v>
      </c>
      <c r="J1131">
        <f>VLOOKUP(N1131,Estrv!B:AS,42,FALSE)</f>
        <v>1</v>
      </c>
      <c r="K1131" s="66">
        <v>0.1</v>
      </c>
      <c r="N1131" t="str">
        <f t="shared" si="17"/>
        <v>06C001G013</v>
      </c>
    </row>
    <row r="1132" spans="1:14">
      <c r="A1132" s="26" t="s">
        <v>4707</v>
      </c>
      <c r="B1132" s="26" t="s">
        <v>18325</v>
      </c>
      <c r="C1132" s="26" t="s">
        <v>14246</v>
      </c>
      <c r="D1132" s="26" t="s">
        <v>4809</v>
      </c>
      <c r="E1132" s="61" t="s">
        <v>18319</v>
      </c>
      <c r="F1132" s="62" t="s">
        <v>20162</v>
      </c>
      <c r="G1132">
        <f>VLOOKUP(N1132,Estrv!B:AS,39,FALSE)</f>
        <v>0.25</v>
      </c>
      <c r="H1132">
        <f>VLOOKUP(N1132,Estrv!B:AS,40,FALSE)</f>
        <v>0.5</v>
      </c>
      <c r="I1132">
        <f>VLOOKUP(N1132,Estrv!B:AS,41,FALSE)</f>
        <v>0.75</v>
      </c>
      <c r="J1132">
        <f>VLOOKUP(N1132,Estrv!B:AS,42,FALSE)</f>
        <v>1</v>
      </c>
      <c r="K1132" s="66">
        <v>0.1</v>
      </c>
      <c r="N1132" t="str">
        <f t="shared" si="17"/>
        <v>06C001G013</v>
      </c>
    </row>
    <row r="1133" spans="1:14">
      <c r="A1133" s="26" t="s">
        <v>4707</v>
      </c>
      <c r="B1133" s="26" t="s">
        <v>18326</v>
      </c>
      <c r="C1133" s="26" t="s">
        <v>14920</v>
      </c>
      <c r="D1133" s="26" t="s">
        <v>4809</v>
      </c>
      <c r="E1133" s="61" t="s">
        <v>18319</v>
      </c>
      <c r="F1133" s="62" t="s">
        <v>20163</v>
      </c>
      <c r="G1133">
        <f>VLOOKUP(N1133,Estrv!B:AS,39,FALSE)</f>
        <v>0.25</v>
      </c>
      <c r="H1133">
        <f>VLOOKUP(N1133,Estrv!B:AS,40,FALSE)</f>
        <v>0.5</v>
      </c>
      <c r="I1133">
        <f>VLOOKUP(N1133,Estrv!B:AS,41,FALSE)</f>
        <v>0.75</v>
      </c>
      <c r="J1133">
        <f>VLOOKUP(N1133,Estrv!B:AS,42,FALSE)</f>
        <v>1</v>
      </c>
      <c r="K1133" s="66">
        <v>0.1</v>
      </c>
      <c r="N1133" t="str">
        <f t="shared" si="17"/>
        <v>06C001G013</v>
      </c>
    </row>
    <row r="1134" spans="1:14">
      <c r="A1134" s="26" t="s">
        <v>4707</v>
      </c>
      <c r="B1134" s="26" t="s">
        <v>18327</v>
      </c>
      <c r="C1134" s="26" t="s">
        <v>15594</v>
      </c>
      <c r="D1134" s="26" t="s">
        <v>4809</v>
      </c>
      <c r="E1134" s="61" t="s">
        <v>18319</v>
      </c>
      <c r="F1134" s="62" t="s">
        <v>20164</v>
      </c>
      <c r="G1134">
        <f>VLOOKUP(N1134,Estrv!B:AS,39,FALSE)</f>
        <v>0.25</v>
      </c>
      <c r="H1134">
        <f>VLOOKUP(N1134,Estrv!B:AS,40,FALSE)</f>
        <v>0.5</v>
      </c>
      <c r="I1134">
        <f>VLOOKUP(N1134,Estrv!B:AS,41,FALSE)</f>
        <v>0.75</v>
      </c>
      <c r="J1134">
        <f>VLOOKUP(N1134,Estrv!B:AS,42,FALSE)</f>
        <v>1</v>
      </c>
      <c r="K1134" s="66">
        <v>0.1</v>
      </c>
      <c r="N1134" t="str">
        <f t="shared" si="17"/>
        <v>06C001G013</v>
      </c>
    </row>
    <row r="1135" spans="1:14">
      <c r="A1135" s="26" t="s">
        <v>4707</v>
      </c>
      <c r="B1135" s="26" t="s">
        <v>18328</v>
      </c>
      <c r="C1135" s="26" t="s">
        <v>16268</v>
      </c>
      <c r="D1135" s="26" t="s">
        <v>4809</v>
      </c>
      <c r="E1135" s="61" t="s">
        <v>18319</v>
      </c>
      <c r="F1135" s="62" t="s">
        <v>20165</v>
      </c>
      <c r="G1135">
        <f>VLOOKUP(N1135,Estrv!B:AS,39,FALSE)</f>
        <v>0.25</v>
      </c>
      <c r="H1135">
        <f>VLOOKUP(N1135,Estrv!B:AS,40,FALSE)</f>
        <v>0.5</v>
      </c>
      <c r="I1135">
        <f>VLOOKUP(N1135,Estrv!B:AS,41,FALSE)</f>
        <v>0.75</v>
      </c>
      <c r="J1135">
        <f>VLOOKUP(N1135,Estrv!B:AS,42,FALSE)</f>
        <v>1</v>
      </c>
      <c r="K1135" s="66">
        <v>0.1</v>
      </c>
      <c r="N1135" t="str">
        <f t="shared" si="17"/>
        <v>06C001G013</v>
      </c>
    </row>
    <row r="1136" spans="1:14">
      <c r="A1136" s="26" t="s">
        <v>4707</v>
      </c>
      <c r="B1136" s="26" t="s">
        <v>18329</v>
      </c>
      <c r="C1136" s="26" t="s">
        <v>10203</v>
      </c>
      <c r="D1136" s="26" t="s">
        <v>109</v>
      </c>
      <c r="E1136" s="61" t="s">
        <v>17145</v>
      </c>
      <c r="F1136" s="62" t="s">
        <v>20166</v>
      </c>
      <c r="G1136">
        <f>VLOOKUP(N1136,Estrv!B:AS,39,FALSE)</f>
        <v>0.25</v>
      </c>
      <c r="H1136">
        <f>VLOOKUP(N1136,Estrv!B:AS,40,FALSE)</f>
        <v>0.5</v>
      </c>
      <c r="I1136">
        <f>VLOOKUP(N1136,Estrv!B:AS,41,FALSE)</f>
        <v>0.75</v>
      </c>
      <c r="J1136">
        <f>VLOOKUP(N1136,Estrv!B:AS,42,FALSE)</f>
        <v>1</v>
      </c>
      <c r="K1136" s="66">
        <v>0.5</v>
      </c>
      <c r="N1136" t="str">
        <f t="shared" si="17"/>
        <v>06C001M001</v>
      </c>
    </row>
    <row r="1137" spans="1:14">
      <c r="A1137" s="26" t="s">
        <v>4707</v>
      </c>
      <c r="B1137" s="26" t="s">
        <v>18330</v>
      </c>
      <c r="C1137" s="26" t="s">
        <v>10877</v>
      </c>
      <c r="D1137" s="26" t="s">
        <v>109</v>
      </c>
      <c r="E1137" s="61" t="s">
        <v>17145</v>
      </c>
      <c r="F1137" s="62" t="s">
        <v>20167</v>
      </c>
      <c r="G1137">
        <f>VLOOKUP(N1137,Estrv!B:AS,39,FALSE)</f>
        <v>0.25</v>
      </c>
      <c r="H1137">
        <f>VLOOKUP(N1137,Estrv!B:AS,40,FALSE)</f>
        <v>0.5</v>
      </c>
      <c r="I1137">
        <f>VLOOKUP(N1137,Estrv!B:AS,41,FALSE)</f>
        <v>0.75</v>
      </c>
      <c r="J1137">
        <f>VLOOKUP(N1137,Estrv!B:AS,42,FALSE)</f>
        <v>1</v>
      </c>
      <c r="K1137" s="66">
        <v>0.5</v>
      </c>
      <c r="N1137" t="str">
        <f t="shared" si="17"/>
        <v>06C001M001</v>
      </c>
    </row>
    <row r="1138" spans="1:14">
      <c r="A1138" s="26" t="s">
        <v>4707</v>
      </c>
      <c r="B1138" s="26" t="s">
        <v>18331</v>
      </c>
      <c r="C1138" s="26" t="s">
        <v>10204</v>
      </c>
      <c r="D1138" s="26" t="s">
        <v>126</v>
      </c>
      <c r="E1138" s="61" t="s">
        <v>17148</v>
      </c>
      <c r="F1138" s="62" t="s">
        <v>20168</v>
      </c>
      <c r="G1138">
        <f>VLOOKUP(N1138,Estrv!B:AS,39,FALSE)</f>
        <v>0</v>
      </c>
      <c r="H1138">
        <f>VLOOKUP(N1138,Estrv!B:AS,40,FALSE)</f>
        <v>0.5</v>
      </c>
      <c r="I1138">
        <f>VLOOKUP(N1138,Estrv!B:AS,41,FALSE)</f>
        <v>0.75</v>
      </c>
      <c r="J1138">
        <f>VLOOKUP(N1138,Estrv!B:AS,42,FALSE)</f>
        <v>1</v>
      </c>
      <c r="K1138" s="66">
        <v>1</v>
      </c>
      <c r="N1138" t="str">
        <f t="shared" si="17"/>
        <v>06C001M002</v>
      </c>
    </row>
    <row r="1139" spans="1:14">
      <c r="A1139" s="26" t="s">
        <v>4707</v>
      </c>
      <c r="B1139" s="26" t="s">
        <v>18332</v>
      </c>
      <c r="C1139" s="26" t="s">
        <v>10205</v>
      </c>
      <c r="D1139" s="26" t="s">
        <v>141</v>
      </c>
      <c r="E1139" s="61" t="s">
        <v>17150</v>
      </c>
      <c r="F1139" s="62" t="s">
        <v>20169</v>
      </c>
      <c r="G1139">
        <f>VLOOKUP(N1139,Estrv!B:AS,39,FALSE)</f>
        <v>0</v>
      </c>
      <c r="H1139">
        <f>VLOOKUP(N1139,Estrv!B:AS,40,FALSE)</f>
        <v>0.34</v>
      </c>
      <c r="I1139">
        <f>VLOOKUP(N1139,Estrv!B:AS,41,FALSE)</f>
        <v>0.66</v>
      </c>
      <c r="J1139">
        <f>VLOOKUP(N1139,Estrv!B:AS,42,FALSE)</f>
        <v>1</v>
      </c>
      <c r="K1139" s="66">
        <v>0.33</v>
      </c>
      <c r="N1139" t="str">
        <f t="shared" si="17"/>
        <v>06C001N001</v>
      </c>
    </row>
    <row r="1140" spans="1:14">
      <c r="A1140" s="26" t="s">
        <v>4707</v>
      </c>
      <c r="B1140" s="26" t="s">
        <v>18333</v>
      </c>
      <c r="C1140" s="26" t="s">
        <v>10879</v>
      </c>
      <c r="D1140" s="26" t="s">
        <v>141</v>
      </c>
      <c r="E1140" s="61" t="s">
        <v>17150</v>
      </c>
      <c r="F1140" s="62" t="s">
        <v>20170</v>
      </c>
      <c r="G1140">
        <f>VLOOKUP(N1140,Estrv!B:AS,39,FALSE)</f>
        <v>0</v>
      </c>
      <c r="H1140">
        <f>VLOOKUP(N1140,Estrv!B:AS,40,FALSE)</f>
        <v>0.34</v>
      </c>
      <c r="I1140">
        <f>VLOOKUP(N1140,Estrv!B:AS,41,FALSE)</f>
        <v>0.66</v>
      </c>
      <c r="J1140">
        <f>VLOOKUP(N1140,Estrv!B:AS,42,FALSE)</f>
        <v>1</v>
      </c>
      <c r="K1140" s="66">
        <v>0.34</v>
      </c>
      <c r="N1140" t="str">
        <f t="shared" si="17"/>
        <v>06C001N001</v>
      </c>
    </row>
    <row r="1141" spans="1:14">
      <c r="A1141" s="26" t="s">
        <v>4707</v>
      </c>
      <c r="B1141" s="26" t="s">
        <v>18334</v>
      </c>
      <c r="C1141" s="26" t="s">
        <v>11553</v>
      </c>
      <c r="D1141" s="26" t="s">
        <v>141</v>
      </c>
      <c r="E1141" s="61" t="s">
        <v>17150</v>
      </c>
      <c r="F1141" s="62" t="s">
        <v>20171</v>
      </c>
      <c r="G1141">
        <f>VLOOKUP(N1141,Estrv!B:AS,39,FALSE)</f>
        <v>0</v>
      </c>
      <c r="H1141">
        <f>VLOOKUP(N1141,Estrv!B:AS,40,FALSE)</f>
        <v>0.34</v>
      </c>
      <c r="I1141">
        <f>VLOOKUP(N1141,Estrv!B:AS,41,FALSE)</f>
        <v>0.66</v>
      </c>
      <c r="J1141">
        <f>VLOOKUP(N1141,Estrv!B:AS,42,FALSE)</f>
        <v>1</v>
      </c>
      <c r="K1141" s="66">
        <v>0.33</v>
      </c>
      <c r="N1141" t="str">
        <f t="shared" si="17"/>
        <v>06C001N001</v>
      </c>
    </row>
    <row r="1142" spans="1:14">
      <c r="A1142" s="26" t="s">
        <v>4707</v>
      </c>
      <c r="B1142" s="26" t="s">
        <v>18335</v>
      </c>
      <c r="C1142" s="26" t="s">
        <v>10198</v>
      </c>
      <c r="D1142" s="26" t="s">
        <v>4712</v>
      </c>
      <c r="E1142" s="61" t="s">
        <v>18336</v>
      </c>
      <c r="F1142" s="62" t="s">
        <v>20172</v>
      </c>
      <c r="G1142">
        <f>VLOOKUP(N1142,Estrv!B:AS,39,FALSE)</f>
        <v>0.25</v>
      </c>
      <c r="H1142">
        <f>VLOOKUP(N1142,Estrv!B:AS,40,FALSE)</f>
        <v>0.5</v>
      </c>
      <c r="I1142">
        <f>VLOOKUP(N1142,Estrv!B:AS,41,FALSE)</f>
        <v>0.75</v>
      </c>
      <c r="J1142">
        <f>VLOOKUP(N1142,Estrv!B:AS,42,FALSE)</f>
        <v>1</v>
      </c>
      <c r="K1142" s="66">
        <v>0.17</v>
      </c>
      <c r="N1142" t="str">
        <f t="shared" si="17"/>
        <v>06C001P005</v>
      </c>
    </row>
    <row r="1143" spans="1:14">
      <c r="A1143" s="26" t="s">
        <v>4707</v>
      </c>
      <c r="B1143" s="26" t="s">
        <v>18337</v>
      </c>
      <c r="C1143" s="26" t="s">
        <v>10872</v>
      </c>
      <c r="D1143" s="26" t="s">
        <v>4712</v>
      </c>
      <c r="E1143" s="61" t="s">
        <v>18336</v>
      </c>
      <c r="F1143" s="62" t="s">
        <v>20173</v>
      </c>
      <c r="G1143">
        <f>VLOOKUP(N1143,Estrv!B:AS,39,FALSE)</f>
        <v>0.25</v>
      </c>
      <c r="H1143">
        <f>VLOOKUP(N1143,Estrv!B:AS,40,FALSE)</f>
        <v>0.5</v>
      </c>
      <c r="I1143">
        <f>VLOOKUP(N1143,Estrv!B:AS,41,FALSE)</f>
        <v>0.75</v>
      </c>
      <c r="J1143">
        <f>VLOOKUP(N1143,Estrv!B:AS,42,FALSE)</f>
        <v>1</v>
      </c>
      <c r="K1143" s="66">
        <v>0.17</v>
      </c>
      <c r="N1143" t="str">
        <f t="shared" si="17"/>
        <v>06C001P005</v>
      </c>
    </row>
    <row r="1144" spans="1:14">
      <c r="A1144" s="26" t="s">
        <v>4707</v>
      </c>
      <c r="B1144" s="26" t="s">
        <v>18338</v>
      </c>
      <c r="C1144" s="26" t="s">
        <v>11546</v>
      </c>
      <c r="D1144" s="26" t="s">
        <v>4712</v>
      </c>
      <c r="E1144" s="61" t="s">
        <v>18336</v>
      </c>
      <c r="F1144" s="62" t="s">
        <v>20174</v>
      </c>
      <c r="G1144">
        <f>VLOOKUP(N1144,Estrv!B:AS,39,FALSE)</f>
        <v>0.25</v>
      </c>
      <c r="H1144">
        <f>VLOOKUP(N1144,Estrv!B:AS,40,FALSE)</f>
        <v>0.5</v>
      </c>
      <c r="I1144">
        <f>VLOOKUP(N1144,Estrv!B:AS,41,FALSE)</f>
        <v>0.75</v>
      </c>
      <c r="J1144">
        <f>VLOOKUP(N1144,Estrv!B:AS,42,FALSE)</f>
        <v>1</v>
      </c>
      <c r="K1144" s="66">
        <v>0.17</v>
      </c>
      <c r="N1144" t="str">
        <f t="shared" si="17"/>
        <v>06C001P005</v>
      </c>
    </row>
    <row r="1145" spans="1:14">
      <c r="A1145" s="26" t="s">
        <v>4707</v>
      </c>
      <c r="B1145" s="26" t="s">
        <v>18339</v>
      </c>
      <c r="C1145" s="26" t="s">
        <v>12220</v>
      </c>
      <c r="D1145" s="26" t="s">
        <v>4712</v>
      </c>
      <c r="E1145" s="61" t="s">
        <v>18336</v>
      </c>
      <c r="F1145" s="62" t="s">
        <v>20175</v>
      </c>
      <c r="G1145">
        <f>VLOOKUP(N1145,Estrv!B:AS,39,FALSE)</f>
        <v>0.25</v>
      </c>
      <c r="H1145">
        <f>VLOOKUP(N1145,Estrv!B:AS,40,FALSE)</f>
        <v>0.5</v>
      </c>
      <c r="I1145">
        <f>VLOOKUP(N1145,Estrv!B:AS,41,FALSE)</f>
        <v>0.75</v>
      </c>
      <c r="J1145">
        <f>VLOOKUP(N1145,Estrv!B:AS,42,FALSE)</f>
        <v>1</v>
      </c>
      <c r="K1145" s="66">
        <v>0.16</v>
      </c>
      <c r="N1145" t="str">
        <f t="shared" si="17"/>
        <v>06C001P005</v>
      </c>
    </row>
    <row r="1146" spans="1:14">
      <c r="A1146" s="26" t="s">
        <v>4707</v>
      </c>
      <c r="B1146" s="26" t="s">
        <v>18340</v>
      </c>
      <c r="C1146" s="26" t="s">
        <v>12894</v>
      </c>
      <c r="D1146" s="26" t="s">
        <v>4712</v>
      </c>
      <c r="E1146" s="61" t="s">
        <v>18336</v>
      </c>
      <c r="F1146" s="62" t="s">
        <v>20176</v>
      </c>
      <c r="G1146">
        <f>VLOOKUP(N1146,Estrv!B:AS,39,FALSE)</f>
        <v>0.25</v>
      </c>
      <c r="H1146">
        <f>VLOOKUP(N1146,Estrv!B:AS,40,FALSE)</f>
        <v>0.5</v>
      </c>
      <c r="I1146">
        <f>VLOOKUP(N1146,Estrv!B:AS,41,FALSE)</f>
        <v>0.75</v>
      </c>
      <c r="J1146">
        <f>VLOOKUP(N1146,Estrv!B:AS,42,FALSE)</f>
        <v>1</v>
      </c>
      <c r="K1146" s="66">
        <v>0.17</v>
      </c>
      <c r="N1146" t="str">
        <f t="shared" si="17"/>
        <v>06C001P005</v>
      </c>
    </row>
    <row r="1147" spans="1:14">
      <c r="A1147" s="26" t="s">
        <v>4707</v>
      </c>
      <c r="B1147" s="26" t="s">
        <v>18341</v>
      </c>
      <c r="C1147" s="26" t="s">
        <v>13568</v>
      </c>
      <c r="D1147" s="26" t="s">
        <v>4712</v>
      </c>
      <c r="E1147" s="61" t="s">
        <v>18336</v>
      </c>
      <c r="F1147" s="62" t="s">
        <v>20177</v>
      </c>
      <c r="G1147">
        <f>VLOOKUP(N1147,Estrv!B:AS,39,FALSE)</f>
        <v>0.25</v>
      </c>
      <c r="H1147">
        <f>VLOOKUP(N1147,Estrv!B:AS,40,FALSE)</f>
        <v>0.5</v>
      </c>
      <c r="I1147">
        <f>VLOOKUP(N1147,Estrv!B:AS,41,FALSE)</f>
        <v>0.75</v>
      </c>
      <c r="J1147">
        <f>VLOOKUP(N1147,Estrv!B:AS,42,FALSE)</f>
        <v>1</v>
      </c>
      <c r="K1147" s="66">
        <v>0.16</v>
      </c>
      <c r="N1147" t="str">
        <f t="shared" si="17"/>
        <v>06C001P005</v>
      </c>
    </row>
    <row r="1148" spans="1:14">
      <c r="A1148" s="26" t="s">
        <v>4707</v>
      </c>
      <c r="B1148" s="26" t="s">
        <v>18342</v>
      </c>
      <c r="C1148" s="26" t="s">
        <v>10206</v>
      </c>
      <c r="D1148" s="26" t="s">
        <v>4864</v>
      </c>
      <c r="E1148" s="61" t="s">
        <v>18343</v>
      </c>
      <c r="F1148" s="62" t="s">
        <v>20178</v>
      </c>
      <c r="G1148">
        <f>VLOOKUP(N1148,Estrv!B:AS,39,FALSE)</f>
        <v>0.25</v>
      </c>
      <c r="H1148">
        <f>VLOOKUP(N1148,Estrv!B:AS,40,FALSE)</f>
        <v>0.5</v>
      </c>
      <c r="I1148">
        <f>VLOOKUP(N1148,Estrv!B:AS,41,FALSE)</f>
        <v>0.75</v>
      </c>
      <c r="J1148">
        <f>VLOOKUP(N1148,Estrv!B:AS,42,FALSE)</f>
        <v>1</v>
      </c>
      <c r="K1148" s="66">
        <v>0.25</v>
      </c>
      <c r="N1148" t="str">
        <f t="shared" si="17"/>
        <v>06C001P056</v>
      </c>
    </row>
    <row r="1149" spans="1:14">
      <c r="A1149" s="26" t="s">
        <v>4707</v>
      </c>
      <c r="B1149" s="26" t="s">
        <v>18344</v>
      </c>
      <c r="C1149" s="26" t="s">
        <v>10880</v>
      </c>
      <c r="D1149" s="26" t="s">
        <v>4864</v>
      </c>
      <c r="E1149" s="61" t="s">
        <v>18343</v>
      </c>
      <c r="F1149" s="62" t="s">
        <v>20179</v>
      </c>
      <c r="G1149">
        <f>VLOOKUP(N1149,Estrv!B:AS,39,FALSE)</f>
        <v>0.25</v>
      </c>
      <c r="H1149">
        <f>VLOOKUP(N1149,Estrv!B:AS,40,FALSE)</f>
        <v>0.5</v>
      </c>
      <c r="I1149">
        <f>VLOOKUP(N1149,Estrv!B:AS,41,FALSE)</f>
        <v>0.75</v>
      </c>
      <c r="J1149">
        <f>VLOOKUP(N1149,Estrv!B:AS,42,FALSE)</f>
        <v>1</v>
      </c>
      <c r="K1149" s="66">
        <v>0.25</v>
      </c>
      <c r="N1149" t="str">
        <f t="shared" si="17"/>
        <v>06C001P056</v>
      </c>
    </row>
    <row r="1150" spans="1:14">
      <c r="A1150" s="26" t="s">
        <v>4707</v>
      </c>
      <c r="B1150" s="26" t="s">
        <v>18345</v>
      </c>
      <c r="C1150" s="26" t="s">
        <v>11554</v>
      </c>
      <c r="D1150" s="26" t="s">
        <v>4864</v>
      </c>
      <c r="E1150" s="61" t="s">
        <v>18343</v>
      </c>
      <c r="F1150" s="62" t="s">
        <v>20180</v>
      </c>
      <c r="G1150">
        <f>VLOOKUP(N1150,Estrv!B:AS,39,FALSE)</f>
        <v>0.25</v>
      </c>
      <c r="H1150">
        <f>VLOOKUP(N1150,Estrv!B:AS,40,FALSE)</f>
        <v>0.5</v>
      </c>
      <c r="I1150">
        <f>VLOOKUP(N1150,Estrv!B:AS,41,FALSE)</f>
        <v>0.75</v>
      </c>
      <c r="J1150">
        <f>VLOOKUP(N1150,Estrv!B:AS,42,FALSE)</f>
        <v>1</v>
      </c>
      <c r="K1150" s="66">
        <v>0.25</v>
      </c>
      <c r="N1150" t="str">
        <f t="shared" si="17"/>
        <v>06C001P056</v>
      </c>
    </row>
    <row r="1151" spans="1:14">
      <c r="A1151" s="26" t="s">
        <v>4707</v>
      </c>
      <c r="B1151" s="26" t="s">
        <v>18346</v>
      </c>
      <c r="C1151" s="26" t="s">
        <v>12228</v>
      </c>
      <c r="D1151" s="26" t="s">
        <v>4864</v>
      </c>
      <c r="E1151" s="61" t="s">
        <v>18343</v>
      </c>
      <c r="F1151" s="62" t="s">
        <v>20181</v>
      </c>
      <c r="G1151">
        <f>VLOOKUP(N1151,Estrv!B:AS,39,FALSE)</f>
        <v>0.25</v>
      </c>
      <c r="H1151">
        <f>VLOOKUP(N1151,Estrv!B:AS,40,FALSE)</f>
        <v>0.5</v>
      </c>
      <c r="I1151">
        <f>VLOOKUP(N1151,Estrv!B:AS,41,FALSE)</f>
        <v>0.75</v>
      </c>
      <c r="J1151">
        <f>VLOOKUP(N1151,Estrv!B:AS,42,FALSE)</f>
        <v>1</v>
      </c>
      <c r="K1151" s="66">
        <v>0.25</v>
      </c>
      <c r="N1151" t="str">
        <f t="shared" si="17"/>
        <v>06C001P056</v>
      </c>
    </row>
    <row r="1152" spans="1:14">
      <c r="A1152" s="26" t="s">
        <v>4881</v>
      </c>
      <c r="B1152" s="26" t="s">
        <v>18347</v>
      </c>
      <c r="C1152" s="26" t="s">
        <v>10212</v>
      </c>
      <c r="D1152" s="26" t="s">
        <v>4979</v>
      </c>
      <c r="E1152" s="61" t="s">
        <v>18348</v>
      </c>
      <c r="F1152" s="62" t="s">
        <v>20182</v>
      </c>
      <c r="G1152">
        <f>VLOOKUP(N1152,Estrv!B:AS,39,FALSE)</f>
        <v>0.25</v>
      </c>
      <c r="H1152">
        <f>VLOOKUP(N1152,Estrv!B:AS,40,FALSE)</f>
        <v>0.5</v>
      </c>
      <c r="I1152">
        <f>VLOOKUP(N1152,Estrv!B:AS,41,FALSE)</f>
        <v>0.75</v>
      </c>
      <c r="J1152">
        <f>VLOOKUP(N1152,Estrv!B:AS,42,FALSE)</f>
        <v>1</v>
      </c>
      <c r="K1152" s="70">
        <v>0.25</v>
      </c>
      <c r="N1152" t="str">
        <f t="shared" si="17"/>
        <v>06CD03E160</v>
      </c>
    </row>
    <row r="1153" spans="1:14">
      <c r="A1153" s="26" t="s">
        <v>4881</v>
      </c>
      <c r="B1153" s="26" t="s">
        <v>18349</v>
      </c>
      <c r="C1153" s="26" t="s">
        <v>10886</v>
      </c>
      <c r="D1153" s="26" t="s">
        <v>4979</v>
      </c>
      <c r="E1153" s="61" t="s">
        <v>18348</v>
      </c>
      <c r="F1153" s="62" t="s">
        <v>20183</v>
      </c>
      <c r="G1153">
        <f>VLOOKUP(N1153,Estrv!B:AS,39,FALSE)</f>
        <v>0.25</v>
      </c>
      <c r="H1153">
        <f>VLOOKUP(N1153,Estrv!B:AS,40,FALSE)</f>
        <v>0.5</v>
      </c>
      <c r="I1153">
        <f>VLOOKUP(N1153,Estrv!B:AS,41,FALSE)</f>
        <v>0.75</v>
      </c>
      <c r="J1153">
        <f>VLOOKUP(N1153,Estrv!B:AS,42,FALSE)</f>
        <v>1</v>
      </c>
      <c r="K1153" s="70">
        <v>0.25</v>
      </c>
      <c r="N1153" t="str">
        <f t="shared" si="17"/>
        <v>06CD03E160</v>
      </c>
    </row>
    <row r="1154" spans="1:14">
      <c r="A1154" s="26" t="s">
        <v>4881</v>
      </c>
      <c r="B1154" s="26" t="s">
        <v>18350</v>
      </c>
      <c r="C1154" s="26" t="s">
        <v>11560</v>
      </c>
      <c r="D1154" s="26" t="s">
        <v>4979</v>
      </c>
      <c r="E1154" s="61" t="s">
        <v>18348</v>
      </c>
      <c r="F1154" s="62" t="s">
        <v>20184</v>
      </c>
      <c r="G1154">
        <f>VLOOKUP(N1154,Estrv!B:AS,39,FALSE)</f>
        <v>0.25</v>
      </c>
      <c r="H1154">
        <f>VLOOKUP(N1154,Estrv!B:AS,40,FALSE)</f>
        <v>0.5</v>
      </c>
      <c r="I1154">
        <f>VLOOKUP(N1154,Estrv!B:AS,41,FALSE)</f>
        <v>0.75</v>
      </c>
      <c r="J1154">
        <f>VLOOKUP(N1154,Estrv!B:AS,42,FALSE)</f>
        <v>1</v>
      </c>
      <c r="K1154" s="66">
        <v>0.2</v>
      </c>
      <c r="N1154" t="str">
        <f t="shared" si="17"/>
        <v>06CD03E160</v>
      </c>
    </row>
    <row r="1155" spans="1:14">
      <c r="A1155" s="26" t="s">
        <v>4881</v>
      </c>
      <c r="B1155" s="26" t="s">
        <v>18351</v>
      </c>
      <c r="C1155" s="26" t="s">
        <v>12234</v>
      </c>
      <c r="D1155" s="26" t="s">
        <v>4979</v>
      </c>
      <c r="E1155" s="61" t="s">
        <v>18348</v>
      </c>
      <c r="F1155" s="62" t="s">
        <v>20185</v>
      </c>
      <c r="G1155">
        <f>VLOOKUP(N1155,Estrv!B:AS,39,FALSE)</f>
        <v>0.25</v>
      </c>
      <c r="H1155">
        <f>VLOOKUP(N1155,Estrv!B:AS,40,FALSE)</f>
        <v>0.5</v>
      </c>
      <c r="I1155">
        <f>VLOOKUP(N1155,Estrv!B:AS,41,FALSE)</f>
        <v>0.75</v>
      </c>
      <c r="J1155">
        <f>VLOOKUP(N1155,Estrv!B:AS,42,FALSE)</f>
        <v>1</v>
      </c>
      <c r="K1155" s="66">
        <v>0.15</v>
      </c>
      <c r="N1155" t="str">
        <f t="shared" ref="N1155:N1218" si="18">A1155&amp;D1155</f>
        <v>06CD03E160</v>
      </c>
    </row>
    <row r="1156" spans="1:14">
      <c r="A1156" s="26" t="s">
        <v>4881</v>
      </c>
      <c r="B1156" s="26" t="s">
        <v>18352</v>
      </c>
      <c r="C1156" s="26" t="s">
        <v>12908</v>
      </c>
      <c r="D1156" s="26" t="s">
        <v>4979</v>
      </c>
      <c r="E1156" s="61" t="s">
        <v>18348</v>
      </c>
      <c r="F1156" s="62" t="s">
        <v>20186</v>
      </c>
      <c r="G1156">
        <f>VLOOKUP(N1156,Estrv!B:AS,39,FALSE)</f>
        <v>0.25</v>
      </c>
      <c r="H1156">
        <f>VLOOKUP(N1156,Estrv!B:AS,40,FALSE)</f>
        <v>0.5</v>
      </c>
      <c r="I1156">
        <f>VLOOKUP(N1156,Estrv!B:AS,41,FALSE)</f>
        <v>0.75</v>
      </c>
      <c r="J1156">
        <f>VLOOKUP(N1156,Estrv!B:AS,42,FALSE)</f>
        <v>1</v>
      </c>
      <c r="K1156" s="66">
        <v>0.15</v>
      </c>
      <c r="N1156" t="str">
        <f t="shared" si="18"/>
        <v>06CD03E160</v>
      </c>
    </row>
    <row r="1157" spans="1:14">
      <c r="A1157" s="26" t="s">
        <v>4881</v>
      </c>
      <c r="B1157" s="26" t="s">
        <v>18353</v>
      </c>
      <c r="C1157" s="26" t="s">
        <v>10213</v>
      </c>
      <c r="D1157" s="26" t="s">
        <v>4999</v>
      </c>
      <c r="E1157" s="61" t="s">
        <v>18354</v>
      </c>
      <c r="F1157" s="62" t="s">
        <v>20187</v>
      </c>
      <c r="G1157">
        <f>VLOOKUP(N1157,Estrv!B:AS,39,FALSE)</f>
        <v>0.25</v>
      </c>
      <c r="H1157">
        <f>VLOOKUP(N1157,Estrv!B:AS,40,FALSE)</f>
        <v>0.5</v>
      </c>
      <c r="I1157">
        <f>VLOOKUP(N1157,Estrv!B:AS,41,FALSE)</f>
        <v>0.75</v>
      </c>
      <c r="J1157">
        <f>VLOOKUP(N1157,Estrv!B:AS,42,FALSE)</f>
        <v>1</v>
      </c>
      <c r="K1157" s="66">
        <v>1</v>
      </c>
      <c r="N1157" t="str">
        <f t="shared" si="18"/>
        <v>06CD03E184</v>
      </c>
    </row>
    <row r="1158" spans="1:14">
      <c r="A1158" s="26" t="s">
        <v>4881</v>
      </c>
      <c r="B1158" s="26" t="s">
        <v>18355</v>
      </c>
      <c r="C1158" s="26" t="s">
        <v>10210</v>
      </c>
      <c r="D1158" s="26" t="s">
        <v>4922</v>
      </c>
      <c r="E1158" s="61" t="s">
        <v>18356</v>
      </c>
      <c r="F1158" s="62" t="s">
        <v>20188</v>
      </c>
      <c r="G1158">
        <f>VLOOKUP(N1158,Estrv!B:AS,39,FALSE)</f>
        <v>0.02</v>
      </c>
      <c r="H1158">
        <f>VLOOKUP(N1158,Estrv!B:AS,40,FALSE)</f>
        <v>0.06</v>
      </c>
      <c r="I1158">
        <f>VLOOKUP(N1158,Estrv!B:AS,41,FALSE)</f>
        <v>0.11</v>
      </c>
      <c r="J1158">
        <f>VLOOKUP(N1158,Estrv!B:AS,42,FALSE)</f>
        <v>0.16</v>
      </c>
      <c r="K1158" s="66">
        <v>0.3</v>
      </c>
      <c r="N1158" t="str">
        <f t="shared" si="18"/>
        <v>06CD03K024</v>
      </c>
    </row>
    <row r="1159" spans="1:14">
      <c r="A1159" s="26" t="s">
        <v>4881</v>
      </c>
      <c r="B1159" s="26" t="s">
        <v>18357</v>
      </c>
      <c r="C1159" s="26" t="s">
        <v>10884</v>
      </c>
      <c r="D1159" s="26" t="s">
        <v>4922</v>
      </c>
      <c r="E1159" s="61" t="s">
        <v>18356</v>
      </c>
      <c r="F1159" s="62" t="s">
        <v>20189</v>
      </c>
      <c r="G1159">
        <f>VLOOKUP(N1159,Estrv!B:AS,39,FALSE)</f>
        <v>0.02</v>
      </c>
      <c r="H1159">
        <f>VLOOKUP(N1159,Estrv!B:AS,40,FALSE)</f>
        <v>0.06</v>
      </c>
      <c r="I1159">
        <f>VLOOKUP(N1159,Estrv!B:AS,41,FALSE)</f>
        <v>0.11</v>
      </c>
      <c r="J1159">
        <f>VLOOKUP(N1159,Estrv!B:AS,42,FALSE)</f>
        <v>0.16</v>
      </c>
      <c r="K1159" s="66">
        <v>0.28999999999999998</v>
      </c>
      <c r="N1159" t="str">
        <f t="shared" si="18"/>
        <v>06CD03K024</v>
      </c>
    </row>
    <row r="1160" spans="1:14">
      <c r="A1160" s="26" t="s">
        <v>4881</v>
      </c>
      <c r="B1160" s="26" t="s">
        <v>18358</v>
      </c>
      <c r="C1160" s="26" t="s">
        <v>11558</v>
      </c>
      <c r="D1160" s="26" t="s">
        <v>4922</v>
      </c>
      <c r="E1160" s="61" t="s">
        <v>18356</v>
      </c>
      <c r="F1160" s="62" t="s">
        <v>20190</v>
      </c>
      <c r="G1160">
        <f>VLOOKUP(N1160,Estrv!B:AS,39,FALSE)</f>
        <v>0.02</v>
      </c>
      <c r="H1160">
        <f>VLOOKUP(N1160,Estrv!B:AS,40,FALSE)</f>
        <v>0.06</v>
      </c>
      <c r="I1160">
        <f>VLOOKUP(N1160,Estrv!B:AS,41,FALSE)</f>
        <v>0.11</v>
      </c>
      <c r="J1160">
        <f>VLOOKUP(N1160,Estrv!B:AS,42,FALSE)</f>
        <v>0.16</v>
      </c>
      <c r="K1160" s="66">
        <v>0.17</v>
      </c>
      <c r="N1160" t="str">
        <f t="shared" si="18"/>
        <v>06CD03K024</v>
      </c>
    </row>
    <row r="1161" spans="1:14">
      <c r="A1161" s="26" t="s">
        <v>4881</v>
      </c>
      <c r="B1161" s="26" t="s">
        <v>18359</v>
      </c>
      <c r="C1161" s="26" t="s">
        <v>12232</v>
      </c>
      <c r="D1161" s="26" t="s">
        <v>4922</v>
      </c>
      <c r="E1161" s="61" t="s">
        <v>18356</v>
      </c>
      <c r="F1161" s="62" t="s">
        <v>20191</v>
      </c>
      <c r="G1161">
        <f>VLOOKUP(N1161,Estrv!B:AS,39,FALSE)</f>
        <v>0.02</v>
      </c>
      <c r="H1161">
        <f>VLOOKUP(N1161,Estrv!B:AS,40,FALSE)</f>
        <v>0.06</v>
      </c>
      <c r="I1161">
        <f>VLOOKUP(N1161,Estrv!B:AS,41,FALSE)</f>
        <v>0.11</v>
      </c>
      <c r="J1161">
        <f>VLOOKUP(N1161,Estrv!B:AS,42,FALSE)</f>
        <v>0.16</v>
      </c>
      <c r="K1161" s="70">
        <v>0.23</v>
      </c>
      <c r="N1161" t="str">
        <f t="shared" si="18"/>
        <v>06CD03K024</v>
      </c>
    </row>
    <row r="1162" spans="1:14">
      <c r="A1162" s="26" t="s">
        <v>4881</v>
      </c>
      <c r="B1162" s="26" t="s">
        <v>18360</v>
      </c>
      <c r="C1162" s="26" t="s">
        <v>12906</v>
      </c>
      <c r="D1162" s="26" t="s">
        <v>4922</v>
      </c>
      <c r="E1162" s="61" t="s">
        <v>18356</v>
      </c>
      <c r="F1162" s="65" t="s">
        <v>20192</v>
      </c>
      <c r="G1162">
        <f>VLOOKUP(N1162,Estrv!B:AS,39,FALSE)</f>
        <v>0.02</v>
      </c>
      <c r="H1162">
        <f>VLOOKUP(N1162,Estrv!B:AS,40,FALSE)</f>
        <v>0.06</v>
      </c>
      <c r="I1162">
        <f>VLOOKUP(N1162,Estrv!B:AS,41,FALSE)</f>
        <v>0.11</v>
      </c>
      <c r="J1162">
        <f>VLOOKUP(N1162,Estrv!B:AS,42,FALSE)</f>
        <v>0.16</v>
      </c>
      <c r="K1162" s="70">
        <v>0.01</v>
      </c>
      <c r="N1162" t="str">
        <f t="shared" si="18"/>
        <v>06CD03K024</v>
      </c>
    </row>
    <row r="1163" spans="1:14">
      <c r="A1163" s="26" t="s">
        <v>4881</v>
      </c>
      <c r="B1163" s="26" t="s">
        <v>18361</v>
      </c>
      <c r="C1163" s="26" t="s">
        <v>10211</v>
      </c>
      <c r="D1163" s="26" t="s">
        <v>4949</v>
      </c>
      <c r="E1163" s="61" t="s">
        <v>18362</v>
      </c>
      <c r="F1163" s="62" t="s">
        <v>20193</v>
      </c>
      <c r="G1163">
        <f>VLOOKUP(N1163,Estrv!B:AS,39,FALSE)</f>
        <v>0.04</v>
      </c>
      <c r="H1163">
        <f>VLOOKUP(N1163,Estrv!B:AS,40,FALSE)</f>
        <v>0.08</v>
      </c>
      <c r="I1163">
        <f>VLOOKUP(N1163,Estrv!B:AS,41,FALSE)</f>
        <v>0.13</v>
      </c>
      <c r="J1163">
        <f>VLOOKUP(N1163,Estrv!B:AS,42,FALSE)</f>
        <v>0.19</v>
      </c>
      <c r="K1163" s="66">
        <v>0.56999999999999995</v>
      </c>
      <c r="N1163" t="str">
        <f t="shared" si="18"/>
        <v>06CD03K025</v>
      </c>
    </row>
    <row r="1164" spans="1:14">
      <c r="A1164" s="26" t="s">
        <v>4881</v>
      </c>
      <c r="B1164" s="26" t="s">
        <v>18363</v>
      </c>
      <c r="C1164" s="26" t="s">
        <v>10885</v>
      </c>
      <c r="D1164" s="26" t="s">
        <v>4949</v>
      </c>
      <c r="E1164" s="61" t="s">
        <v>18362</v>
      </c>
      <c r="F1164" s="62" t="s">
        <v>20194</v>
      </c>
      <c r="G1164">
        <f>VLOOKUP(N1164,Estrv!B:AS,39,FALSE)</f>
        <v>0.04</v>
      </c>
      <c r="H1164">
        <f>VLOOKUP(N1164,Estrv!B:AS,40,FALSE)</f>
        <v>0.08</v>
      </c>
      <c r="I1164">
        <f>VLOOKUP(N1164,Estrv!B:AS,41,FALSE)</f>
        <v>0.13</v>
      </c>
      <c r="J1164">
        <f>VLOOKUP(N1164,Estrv!B:AS,42,FALSE)</f>
        <v>0.19</v>
      </c>
      <c r="K1164" s="66">
        <v>0.16</v>
      </c>
      <c r="N1164" t="str">
        <f t="shared" si="18"/>
        <v>06CD03K025</v>
      </c>
    </row>
    <row r="1165" spans="1:14">
      <c r="A1165" s="26" t="s">
        <v>4881</v>
      </c>
      <c r="B1165" s="26" t="s">
        <v>18364</v>
      </c>
      <c r="C1165" s="26" t="s">
        <v>11559</v>
      </c>
      <c r="D1165" s="26" t="s">
        <v>4949</v>
      </c>
      <c r="E1165" s="61" t="s">
        <v>18362</v>
      </c>
      <c r="F1165" s="62" t="s">
        <v>20195</v>
      </c>
      <c r="G1165">
        <f>VLOOKUP(N1165,Estrv!B:AS,39,FALSE)</f>
        <v>0.04</v>
      </c>
      <c r="H1165">
        <f>VLOOKUP(N1165,Estrv!B:AS,40,FALSE)</f>
        <v>0.08</v>
      </c>
      <c r="I1165">
        <f>VLOOKUP(N1165,Estrv!B:AS,41,FALSE)</f>
        <v>0.13</v>
      </c>
      <c r="J1165">
        <f>VLOOKUP(N1165,Estrv!B:AS,42,FALSE)</f>
        <v>0.19</v>
      </c>
      <c r="K1165" s="66">
        <v>0.13</v>
      </c>
      <c r="N1165" t="str">
        <f t="shared" si="18"/>
        <v>06CD03K025</v>
      </c>
    </row>
    <row r="1166" spans="1:14">
      <c r="A1166" s="26" t="s">
        <v>4881</v>
      </c>
      <c r="B1166" s="26" t="s">
        <v>18365</v>
      </c>
      <c r="C1166" s="26" t="s">
        <v>12233</v>
      </c>
      <c r="D1166" s="26" t="s">
        <v>4949</v>
      </c>
      <c r="E1166" s="61" t="s">
        <v>18362</v>
      </c>
      <c r="F1166" s="62" t="s">
        <v>4970</v>
      </c>
      <c r="G1166">
        <f>VLOOKUP(N1166,Estrv!B:AS,39,FALSE)</f>
        <v>0.04</v>
      </c>
      <c r="H1166">
        <f>VLOOKUP(N1166,Estrv!B:AS,40,FALSE)</f>
        <v>0.08</v>
      </c>
      <c r="I1166">
        <f>VLOOKUP(N1166,Estrv!B:AS,41,FALSE)</f>
        <v>0.13</v>
      </c>
      <c r="J1166">
        <f>VLOOKUP(N1166,Estrv!B:AS,42,FALSE)</f>
        <v>0.19</v>
      </c>
      <c r="K1166" s="70">
        <v>7.0000000000000007E-2</v>
      </c>
      <c r="N1166" t="str">
        <f t="shared" si="18"/>
        <v>06CD03K025</v>
      </c>
    </row>
    <row r="1167" spans="1:14">
      <c r="A1167" s="26" t="s">
        <v>4881</v>
      </c>
      <c r="B1167" s="26" t="s">
        <v>18366</v>
      </c>
      <c r="C1167" s="26" t="s">
        <v>12907</v>
      </c>
      <c r="D1167" s="26" t="s">
        <v>4949</v>
      </c>
      <c r="E1167" s="61" t="s">
        <v>18362</v>
      </c>
      <c r="F1167" s="62" t="s">
        <v>4973</v>
      </c>
      <c r="G1167">
        <f>VLOOKUP(N1167,Estrv!B:AS,39,FALSE)</f>
        <v>0.04</v>
      </c>
      <c r="H1167">
        <f>VLOOKUP(N1167,Estrv!B:AS,40,FALSE)</f>
        <v>0.08</v>
      </c>
      <c r="I1167">
        <f>VLOOKUP(N1167,Estrv!B:AS,41,FALSE)</f>
        <v>0.13</v>
      </c>
      <c r="J1167">
        <f>VLOOKUP(N1167,Estrv!B:AS,42,FALSE)</f>
        <v>0.19</v>
      </c>
      <c r="K1167" s="70">
        <v>0.05</v>
      </c>
      <c r="N1167" t="str">
        <f t="shared" si="18"/>
        <v>06CD03K025</v>
      </c>
    </row>
    <row r="1168" spans="1:14">
      <c r="A1168" s="26" t="s">
        <v>4881</v>
      </c>
      <c r="B1168" s="26" t="s">
        <v>18367</v>
      </c>
      <c r="C1168" s="26" t="s">
        <v>13581</v>
      </c>
      <c r="D1168" s="26" t="s">
        <v>4949</v>
      </c>
      <c r="E1168" s="61" t="s">
        <v>18362</v>
      </c>
      <c r="F1168" s="62" t="s">
        <v>20196</v>
      </c>
      <c r="G1168">
        <f>VLOOKUP(N1168,Estrv!B:AS,39,FALSE)</f>
        <v>0.04</v>
      </c>
      <c r="H1168">
        <f>VLOOKUP(N1168,Estrv!B:AS,40,FALSE)</f>
        <v>0.08</v>
      </c>
      <c r="I1168">
        <f>VLOOKUP(N1168,Estrv!B:AS,41,FALSE)</f>
        <v>0.13</v>
      </c>
      <c r="J1168">
        <f>VLOOKUP(N1168,Estrv!B:AS,42,FALSE)</f>
        <v>0.19</v>
      </c>
      <c r="K1168" s="70">
        <v>0.02</v>
      </c>
      <c r="N1168" t="str">
        <f t="shared" si="18"/>
        <v>06CD03K025</v>
      </c>
    </row>
    <row r="1169" spans="1:14">
      <c r="A1169" s="26" t="s">
        <v>4881</v>
      </c>
      <c r="B1169" s="26" t="s">
        <v>18368</v>
      </c>
      <c r="C1169" s="26" t="s">
        <v>10207</v>
      </c>
      <c r="D1169" s="26" t="s">
        <v>109</v>
      </c>
      <c r="E1169" s="61" t="s">
        <v>17145</v>
      </c>
      <c r="F1169" s="62" t="s">
        <v>20197</v>
      </c>
      <c r="G1169">
        <f>VLOOKUP(N1169,Estrv!B:AS,39,FALSE)</f>
        <v>0.15</v>
      </c>
      <c r="H1169">
        <f>VLOOKUP(N1169,Estrv!B:AS,40,FALSE)</f>
        <v>0.2</v>
      </c>
      <c r="I1169">
        <f>VLOOKUP(N1169,Estrv!B:AS,41,FALSE)</f>
        <v>0.3</v>
      </c>
      <c r="J1169">
        <f>VLOOKUP(N1169,Estrv!B:AS,42,FALSE)</f>
        <v>0.35</v>
      </c>
      <c r="K1169" s="66">
        <v>0.5</v>
      </c>
      <c r="N1169" t="str">
        <f t="shared" si="18"/>
        <v>06CD03M001</v>
      </c>
    </row>
    <row r="1170" spans="1:14">
      <c r="A1170" s="26" t="s">
        <v>4881</v>
      </c>
      <c r="B1170" s="26" t="s">
        <v>18369</v>
      </c>
      <c r="C1170" s="26" t="s">
        <v>10881</v>
      </c>
      <c r="D1170" s="26" t="s">
        <v>109</v>
      </c>
      <c r="E1170" s="61" t="s">
        <v>17145</v>
      </c>
      <c r="F1170" s="62" t="s">
        <v>20198</v>
      </c>
      <c r="G1170">
        <f>VLOOKUP(N1170,Estrv!B:AS,39,FALSE)</f>
        <v>0.15</v>
      </c>
      <c r="H1170">
        <f>VLOOKUP(N1170,Estrv!B:AS,40,FALSE)</f>
        <v>0.2</v>
      </c>
      <c r="I1170">
        <f>VLOOKUP(N1170,Estrv!B:AS,41,FALSE)</f>
        <v>0.3</v>
      </c>
      <c r="J1170">
        <f>VLOOKUP(N1170,Estrv!B:AS,42,FALSE)</f>
        <v>0.35</v>
      </c>
      <c r="K1170" s="66">
        <v>0.5</v>
      </c>
      <c r="N1170" t="str">
        <f t="shared" si="18"/>
        <v>06CD03M001</v>
      </c>
    </row>
    <row r="1171" spans="1:14">
      <c r="A1171" s="26" t="s">
        <v>4881</v>
      </c>
      <c r="B1171" s="26" t="s">
        <v>18370</v>
      </c>
      <c r="C1171" s="26" t="s">
        <v>10208</v>
      </c>
      <c r="D1171" s="26" t="s">
        <v>126</v>
      </c>
      <c r="E1171" s="61" t="s">
        <v>17148</v>
      </c>
      <c r="F1171" s="62" t="s">
        <v>20199</v>
      </c>
      <c r="G1171">
        <f>VLOOKUP(N1171,Estrv!B:AS,39,FALSE)</f>
        <v>0.25</v>
      </c>
      <c r="H1171">
        <f>VLOOKUP(N1171,Estrv!B:AS,40,FALSE)</f>
        <v>0.5</v>
      </c>
      <c r="I1171">
        <f>VLOOKUP(N1171,Estrv!B:AS,41,FALSE)</f>
        <v>0.75</v>
      </c>
      <c r="J1171">
        <f>VLOOKUP(N1171,Estrv!B:AS,42,FALSE)</f>
        <v>1</v>
      </c>
      <c r="K1171" s="70">
        <v>0.1666</v>
      </c>
      <c r="N1171" t="str">
        <f t="shared" si="18"/>
        <v>06CD03M002</v>
      </c>
    </row>
    <row r="1172" spans="1:14">
      <c r="A1172" s="26" t="s">
        <v>4881</v>
      </c>
      <c r="B1172" s="26" t="s">
        <v>18371</v>
      </c>
      <c r="C1172" s="26" t="s">
        <v>10882</v>
      </c>
      <c r="D1172" s="26" t="s">
        <v>126</v>
      </c>
      <c r="E1172" s="61" t="s">
        <v>17148</v>
      </c>
      <c r="F1172" s="62" t="s">
        <v>4904</v>
      </c>
      <c r="G1172">
        <f>VLOOKUP(N1172,Estrv!B:AS,39,FALSE)</f>
        <v>0.25</v>
      </c>
      <c r="H1172">
        <f>VLOOKUP(N1172,Estrv!B:AS,40,FALSE)</f>
        <v>0.5</v>
      </c>
      <c r="I1172">
        <f>VLOOKUP(N1172,Estrv!B:AS,41,FALSE)</f>
        <v>0.75</v>
      </c>
      <c r="J1172">
        <f>VLOOKUP(N1172,Estrv!B:AS,42,FALSE)</f>
        <v>1</v>
      </c>
      <c r="K1172" s="70">
        <v>0.1666</v>
      </c>
      <c r="N1172" t="str">
        <f t="shared" si="18"/>
        <v>06CD03M002</v>
      </c>
    </row>
    <row r="1173" spans="1:14">
      <c r="A1173" s="26" t="s">
        <v>4881</v>
      </c>
      <c r="B1173" s="26" t="s">
        <v>18372</v>
      </c>
      <c r="C1173" s="26" t="s">
        <v>11556</v>
      </c>
      <c r="D1173" s="26" t="s">
        <v>126</v>
      </c>
      <c r="E1173" s="61" t="s">
        <v>17148</v>
      </c>
      <c r="F1173" s="62" t="s">
        <v>20200</v>
      </c>
      <c r="G1173">
        <f>VLOOKUP(N1173,Estrv!B:AS,39,FALSE)</f>
        <v>0.25</v>
      </c>
      <c r="H1173">
        <f>VLOOKUP(N1173,Estrv!B:AS,40,FALSE)</f>
        <v>0.5</v>
      </c>
      <c r="I1173">
        <f>VLOOKUP(N1173,Estrv!B:AS,41,FALSE)</f>
        <v>0.75</v>
      </c>
      <c r="J1173">
        <f>VLOOKUP(N1173,Estrv!B:AS,42,FALSE)</f>
        <v>1</v>
      </c>
      <c r="K1173" s="70">
        <v>0.1666</v>
      </c>
      <c r="N1173" t="str">
        <f t="shared" si="18"/>
        <v>06CD03M002</v>
      </c>
    </row>
    <row r="1174" spans="1:14">
      <c r="A1174" s="26" t="s">
        <v>4881</v>
      </c>
      <c r="B1174" s="26" t="s">
        <v>18373</v>
      </c>
      <c r="C1174" s="26" t="s">
        <v>12230</v>
      </c>
      <c r="D1174" s="26" t="s">
        <v>126</v>
      </c>
      <c r="E1174" s="61" t="s">
        <v>17148</v>
      </c>
      <c r="F1174" s="62" t="s">
        <v>4906</v>
      </c>
      <c r="G1174">
        <f>VLOOKUP(N1174,Estrv!B:AS,39,FALSE)</f>
        <v>0.25</v>
      </c>
      <c r="H1174">
        <f>VLOOKUP(N1174,Estrv!B:AS,40,FALSE)</f>
        <v>0.5</v>
      </c>
      <c r="I1174">
        <f>VLOOKUP(N1174,Estrv!B:AS,41,FALSE)</f>
        <v>0.75</v>
      </c>
      <c r="J1174">
        <f>VLOOKUP(N1174,Estrv!B:AS,42,FALSE)</f>
        <v>1</v>
      </c>
      <c r="K1174" s="70">
        <v>0.1666</v>
      </c>
      <c r="N1174" t="str">
        <f t="shared" si="18"/>
        <v>06CD03M002</v>
      </c>
    </row>
    <row r="1175" spans="1:14">
      <c r="A1175" s="26" t="s">
        <v>4881</v>
      </c>
      <c r="B1175" s="26" t="s">
        <v>18374</v>
      </c>
      <c r="C1175" s="26" t="s">
        <v>12904</v>
      </c>
      <c r="D1175" s="26" t="s">
        <v>126</v>
      </c>
      <c r="E1175" s="61" t="s">
        <v>17148</v>
      </c>
      <c r="F1175" s="62" t="s">
        <v>20201</v>
      </c>
      <c r="G1175">
        <f>VLOOKUP(N1175,Estrv!B:AS,39,FALSE)</f>
        <v>0.25</v>
      </c>
      <c r="H1175">
        <f>VLOOKUP(N1175,Estrv!B:AS,40,FALSE)</f>
        <v>0.5</v>
      </c>
      <c r="I1175">
        <f>VLOOKUP(N1175,Estrv!B:AS,41,FALSE)</f>
        <v>0.75</v>
      </c>
      <c r="J1175">
        <f>VLOOKUP(N1175,Estrv!B:AS,42,FALSE)</f>
        <v>1</v>
      </c>
      <c r="K1175" s="70">
        <v>0.1666</v>
      </c>
      <c r="N1175" t="str">
        <f t="shared" si="18"/>
        <v>06CD03M002</v>
      </c>
    </row>
    <row r="1176" spans="1:14">
      <c r="A1176" s="26" t="s">
        <v>4881</v>
      </c>
      <c r="B1176" s="26" t="s">
        <v>18375</v>
      </c>
      <c r="C1176" s="26" t="s">
        <v>13578</v>
      </c>
      <c r="D1176" s="26" t="s">
        <v>126</v>
      </c>
      <c r="E1176" s="61" t="s">
        <v>17148</v>
      </c>
      <c r="F1176" s="62" t="s">
        <v>4908</v>
      </c>
      <c r="G1176">
        <f>VLOOKUP(N1176,Estrv!B:AS,39,FALSE)</f>
        <v>0.25</v>
      </c>
      <c r="H1176">
        <f>VLOOKUP(N1176,Estrv!B:AS,40,FALSE)</f>
        <v>0.5</v>
      </c>
      <c r="I1176">
        <f>VLOOKUP(N1176,Estrv!B:AS,41,FALSE)</f>
        <v>0.75</v>
      </c>
      <c r="J1176">
        <f>VLOOKUP(N1176,Estrv!B:AS,42,FALSE)</f>
        <v>1</v>
      </c>
      <c r="K1176" s="70">
        <v>0.1666</v>
      </c>
      <c r="N1176" t="str">
        <f t="shared" si="18"/>
        <v>06CD03M002</v>
      </c>
    </row>
    <row r="1177" spans="1:14">
      <c r="A1177" s="26" t="s">
        <v>4881</v>
      </c>
      <c r="B1177" s="26" t="s">
        <v>18376</v>
      </c>
      <c r="C1177" s="26" t="s">
        <v>14252</v>
      </c>
      <c r="D1177" s="26" t="s">
        <v>126</v>
      </c>
      <c r="E1177" s="61" t="s">
        <v>17148</v>
      </c>
      <c r="F1177" s="62" t="s">
        <v>20202</v>
      </c>
      <c r="G1177">
        <f>VLOOKUP(N1177,Estrv!B:AS,39,FALSE)</f>
        <v>0.25</v>
      </c>
      <c r="H1177">
        <f>VLOOKUP(N1177,Estrv!B:AS,40,FALSE)</f>
        <v>0.5</v>
      </c>
      <c r="I1177">
        <f>VLOOKUP(N1177,Estrv!B:AS,41,FALSE)</f>
        <v>0.75</v>
      </c>
      <c r="J1177">
        <f>VLOOKUP(N1177,Estrv!B:AS,42,FALSE)</f>
        <v>1</v>
      </c>
      <c r="K1177" s="66">
        <v>0.1</v>
      </c>
      <c r="N1177" t="str">
        <f t="shared" si="18"/>
        <v>06CD03M002</v>
      </c>
    </row>
    <row r="1178" spans="1:14">
      <c r="A1178" s="26" t="s">
        <v>4881</v>
      </c>
      <c r="B1178" s="26" t="s">
        <v>18377</v>
      </c>
      <c r="C1178" s="26" t="s">
        <v>14926</v>
      </c>
      <c r="D1178" s="26" t="s">
        <v>126</v>
      </c>
      <c r="E1178" s="61" t="s">
        <v>17148</v>
      </c>
      <c r="F1178" s="62" t="s">
        <v>20203</v>
      </c>
      <c r="G1178">
        <f>VLOOKUP(N1178,Estrv!B:AS,39,FALSE)</f>
        <v>0.25</v>
      </c>
      <c r="H1178">
        <f>VLOOKUP(N1178,Estrv!B:AS,40,FALSE)</f>
        <v>0.5</v>
      </c>
      <c r="I1178">
        <f>VLOOKUP(N1178,Estrv!B:AS,41,FALSE)</f>
        <v>0.75</v>
      </c>
      <c r="J1178">
        <f>VLOOKUP(N1178,Estrv!B:AS,42,FALSE)</f>
        <v>1</v>
      </c>
      <c r="K1178" s="66">
        <v>0.1</v>
      </c>
      <c r="N1178" t="str">
        <f t="shared" si="18"/>
        <v>06CD03M002</v>
      </c>
    </row>
    <row r="1179" spans="1:14">
      <c r="A1179" s="26" t="s">
        <v>4881</v>
      </c>
      <c r="B1179" s="26" t="s">
        <v>18378</v>
      </c>
      <c r="C1179" s="26" t="s">
        <v>10209</v>
      </c>
      <c r="D1179" s="26" t="s">
        <v>141</v>
      </c>
      <c r="E1179" s="61" t="s">
        <v>17150</v>
      </c>
      <c r="F1179" s="62" t="s">
        <v>20204</v>
      </c>
      <c r="G1179">
        <f>VLOOKUP(N1179,Estrv!B:AS,39,FALSE)</f>
        <v>0.25</v>
      </c>
      <c r="H1179">
        <f>VLOOKUP(N1179,Estrv!B:AS,40,FALSE)</f>
        <v>0.5</v>
      </c>
      <c r="I1179">
        <f>VLOOKUP(N1179,Estrv!B:AS,41,FALSE)</f>
        <v>0.75</v>
      </c>
      <c r="J1179">
        <f>VLOOKUP(N1179,Estrv!B:AS,42,FALSE)</f>
        <v>1</v>
      </c>
      <c r="K1179" s="66">
        <v>1</v>
      </c>
      <c r="N1179" t="str">
        <f t="shared" si="18"/>
        <v>06CD03N001</v>
      </c>
    </row>
    <row r="1180" spans="1:14">
      <c r="A1180" s="26" t="s">
        <v>5011</v>
      </c>
      <c r="B1180" s="26" t="s">
        <v>18379</v>
      </c>
      <c r="C1180" s="26" t="s">
        <v>10214</v>
      </c>
      <c r="D1180" s="26" t="s">
        <v>5016</v>
      </c>
      <c r="E1180" s="61" t="s">
        <v>18380</v>
      </c>
      <c r="F1180" s="62" t="s">
        <v>20205</v>
      </c>
      <c r="G1180">
        <f>VLOOKUP(N1180,Estrv!B:AS,39,FALSE)</f>
        <v>0.25</v>
      </c>
      <c r="H1180">
        <f>VLOOKUP(N1180,Estrv!B:AS,40,FALSE)</f>
        <v>0.5</v>
      </c>
      <c r="I1180">
        <f>VLOOKUP(N1180,Estrv!B:AS,41,FALSE)</f>
        <v>0.75</v>
      </c>
      <c r="J1180">
        <f>VLOOKUP(N1180,Estrv!B:AS,42,FALSE)</f>
        <v>1</v>
      </c>
      <c r="K1180" s="66">
        <v>0.5</v>
      </c>
      <c r="N1180" t="str">
        <f t="shared" si="18"/>
        <v>06CD05E090</v>
      </c>
    </row>
    <row r="1181" spans="1:14">
      <c r="A1181" s="26" t="s">
        <v>5011</v>
      </c>
      <c r="B1181" s="26" t="s">
        <v>18381</v>
      </c>
      <c r="C1181" s="26" t="s">
        <v>10888</v>
      </c>
      <c r="D1181" s="26" t="s">
        <v>5016</v>
      </c>
      <c r="E1181" s="61" t="s">
        <v>18380</v>
      </c>
      <c r="F1181" s="62" t="s">
        <v>20206</v>
      </c>
      <c r="G1181">
        <f>VLOOKUP(N1181,Estrv!B:AS,39,FALSE)</f>
        <v>0.25</v>
      </c>
      <c r="H1181">
        <f>VLOOKUP(N1181,Estrv!B:AS,40,FALSE)</f>
        <v>0.5</v>
      </c>
      <c r="I1181">
        <f>VLOOKUP(N1181,Estrv!B:AS,41,FALSE)</f>
        <v>0.75</v>
      </c>
      <c r="J1181">
        <f>VLOOKUP(N1181,Estrv!B:AS,42,FALSE)</f>
        <v>1</v>
      </c>
      <c r="K1181" s="66">
        <v>0.25</v>
      </c>
      <c r="N1181" t="str">
        <f t="shared" si="18"/>
        <v>06CD05E090</v>
      </c>
    </row>
    <row r="1182" spans="1:14">
      <c r="A1182" s="26" t="s">
        <v>5011</v>
      </c>
      <c r="B1182" s="26" t="s">
        <v>18382</v>
      </c>
      <c r="C1182" s="26" t="s">
        <v>11562</v>
      </c>
      <c r="D1182" s="26" t="s">
        <v>5016</v>
      </c>
      <c r="E1182" s="61" t="s">
        <v>18380</v>
      </c>
      <c r="F1182" s="62" t="s">
        <v>20207</v>
      </c>
      <c r="G1182">
        <f>VLOOKUP(N1182,Estrv!B:AS,39,FALSE)</f>
        <v>0.25</v>
      </c>
      <c r="H1182">
        <f>VLOOKUP(N1182,Estrv!B:AS,40,FALSE)</f>
        <v>0.5</v>
      </c>
      <c r="I1182">
        <f>VLOOKUP(N1182,Estrv!B:AS,41,FALSE)</f>
        <v>0.75</v>
      </c>
      <c r="J1182">
        <f>VLOOKUP(N1182,Estrv!B:AS,42,FALSE)</f>
        <v>1</v>
      </c>
      <c r="K1182" s="66">
        <v>0.25</v>
      </c>
      <c r="N1182" t="str">
        <f t="shared" si="18"/>
        <v>06CD05E090</v>
      </c>
    </row>
    <row r="1183" spans="1:14">
      <c r="A1183" s="26" t="s">
        <v>5011</v>
      </c>
      <c r="B1183" s="26" t="s">
        <v>18383</v>
      </c>
      <c r="C1183" s="26" t="s">
        <v>10215</v>
      </c>
      <c r="D1183" s="26" t="s">
        <v>141</v>
      </c>
      <c r="E1183" s="61" t="s">
        <v>17150</v>
      </c>
      <c r="F1183" s="62" t="s">
        <v>20208</v>
      </c>
      <c r="G1183">
        <f>VLOOKUP(N1183,Estrv!B:AS,39,FALSE)</f>
        <v>0.25</v>
      </c>
      <c r="H1183">
        <f>VLOOKUP(N1183,Estrv!B:AS,40,FALSE)</f>
        <v>0.5</v>
      </c>
      <c r="I1183">
        <f>VLOOKUP(N1183,Estrv!B:AS,41,FALSE)</f>
        <v>0.75</v>
      </c>
      <c r="J1183">
        <f>VLOOKUP(N1183,Estrv!B:AS,42,FALSE)</f>
        <v>1</v>
      </c>
      <c r="K1183" s="66">
        <v>1</v>
      </c>
      <c r="N1183" t="str">
        <f t="shared" si="18"/>
        <v>06CD05N001</v>
      </c>
    </row>
    <row r="1184" spans="1:14">
      <c r="A1184" s="26" t="s">
        <v>5042</v>
      </c>
      <c r="B1184" s="26" t="s">
        <v>18384</v>
      </c>
      <c r="C1184" s="26" t="s">
        <v>10216</v>
      </c>
      <c r="D1184" s="26" t="s">
        <v>5043</v>
      </c>
      <c r="E1184" s="61" t="s">
        <v>18385</v>
      </c>
      <c r="F1184" s="62" t="s">
        <v>20209</v>
      </c>
      <c r="G1184">
        <f>VLOOKUP(N1184,Estrv!B:AS,39,FALSE)</f>
        <v>0.1</v>
      </c>
      <c r="H1184">
        <f>VLOOKUP(N1184,Estrv!B:AS,40,FALSE)</f>
        <v>0.25</v>
      </c>
      <c r="I1184">
        <f>VLOOKUP(N1184,Estrv!B:AS,41,FALSE)</f>
        <v>0.4</v>
      </c>
      <c r="J1184">
        <f>VLOOKUP(N1184,Estrv!B:AS,42,FALSE)</f>
        <v>1</v>
      </c>
      <c r="K1184" s="66">
        <v>0.5</v>
      </c>
      <c r="N1184" t="str">
        <f t="shared" si="18"/>
        <v>06P0FAE006</v>
      </c>
    </row>
    <row r="1185" spans="1:14">
      <c r="A1185" s="26" t="s">
        <v>5042</v>
      </c>
      <c r="B1185" s="26" t="s">
        <v>18386</v>
      </c>
      <c r="C1185" s="26" t="s">
        <v>10890</v>
      </c>
      <c r="D1185" s="26" t="s">
        <v>5043</v>
      </c>
      <c r="E1185" s="61" t="s">
        <v>18385</v>
      </c>
      <c r="F1185" s="62" t="s">
        <v>20210</v>
      </c>
      <c r="G1185">
        <f>VLOOKUP(N1185,Estrv!B:AS,39,FALSE)</f>
        <v>0.1</v>
      </c>
      <c r="H1185">
        <f>VLOOKUP(N1185,Estrv!B:AS,40,FALSE)</f>
        <v>0.25</v>
      </c>
      <c r="I1185">
        <f>VLOOKUP(N1185,Estrv!B:AS,41,FALSE)</f>
        <v>0.4</v>
      </c>
      <c r="J1185">
        <f>VLOOKUP(N1185,Estrv!B:AS,42,FALSE)</f>
        <v>1</v>
      </c>
      <c r="K1185" s="66">
        <v>0.5</v>
      </c>
      <c r="N1185" t="str">
        <f t="shared" si="18"/>
        <v>06P0FAE006</v>
      </c>
    </row>
    <row r="1186" spans="1:14">
      <c r="A1186" s="26" t="s">
        <v>5042</v>
      </c>
      <c r="B1186" s="26" t="s">
        <v>18387</v>
      </c>
      <c r="C1186" s="26" t="s">
        <v>10217</v>
      </c>
      <c r="D1186" s="26" t="s">
        <v>5059</v>
      </c>
      <c r="E1186" s="61" t="s">
        <v>18388</v>
      </c>
      <c r="F1186" s="62" t="s">
        <v>20211</v>
      </c>
      <c r="G1186">
        <f>VLOOKUP(N1186,Estrv!B:AS,39,FALSE)</f>
        <v>0</v>
      </c>
      <c r="H1186">
        <f>VLOOKUP(N1186,Estrv!B:AS,40,FALSE)</f>
        <v>0.2</v>
      </c>
      <c r="I1186">
        <f>VLOOKUP(N1186,Estrv!B:AS,41,FALSE)</f>
        <v>0.6</v>
      </c>
      <c r="J1186">
        <f>VLOOKUP(N1186,Estrv!B:AS,42,FALSE)</f>
        <v>1</v>
      </c>
      <c r="K1186" s="66">
        <v>0.8</v>
      </c>
      <c r="N1186" t="str">
        <f t="shared" si="18"/>
        <v>06P0FAS034</v>
      </c>
    </row>
    <row r="1187" spans="1:14">
      <c r="A1187" s="26" t="s">
        <v>5042</v>
      </c>
      <c r="B1187" s="26" t="s">
        <v>18389</v>
      </c>
      <c r="C1187" s="26" t="s">
        <v>10891</v>
      </c>
      <c r="D1187" s="26" t="s">
        <v>5059</v>
      </c>
      <c r="E1187" s="61" t="s">
        <v>18388</v>
      </c>
      <c r="F1187" s="62" t="s">
        <v>5073</v>
      </c>
      <c r="G1187">
        <f>VLOOKUP(N1187,Estrv!B:AS,39,FALSE)</f>
        <v>0</v>
      </c>
      <c r="H1187">
        <f>VLOOKUP(N1187,Estrv!B:AS,40,FALSE)</f>
        <v>0.2</v>
      </c>
      <c r="I1187">
        <f>VLOOKUP(N1187,Estrv!B:AS,41,FALSE)</f>
        <v>0.6</v>
      </c>
      <c r="J1187">
        <f>VLOOKUP(N1187,Estrv!B:AS,42,FALSE)</f>
        <v>1</v>
      </c>
      <c r="K1187" s="66">
        <v>0.1</v>
      </c>
      <c r="N1187" t="str">
        <f t="shared" si="18"/>
        <v>06P0FAS034</v>
      </c>
    </row>
    <row r="1188" spans="1:14">
      <c r="A1188" s="26" t="s">
        <v>5042</v>
      </c>
      <c r="B1188" s="26" t="s">
        <v>18390</v>
      </c>
      <c r="C1188" s="26" t="s">
        <v>11565</v>
      </c>
      <c r="D1188" s="26" t="s">
        <v>5059</v>
      </c>
      <c r="E1188" s="61" t="s">
        <v>18388</v>
      </c>
      <c r="F1188" s="62" t="s">
        <v>20212</v>
      </c>
      <c r="G1188">
        <f>VLOOKUP(N1188,Estrv!B:AS,39,FALSE)</f>
        <v>0</v>
      </c>
      <c r="H1188">
        <f>VLOOKUP(N1188,Estrv!B:AS,40,FALSE)</f>
        <v>0.2</v>
      </c>
      <c r="I1188">
        <f>VLOOKUP(N1188,Estrv!B:AS,41,FALSE)</f>
        <v>0.6</v>
      </c>
      <c r="J1188">
        <f>VLOOKUP(N1188,Estrv!B:AS,42,FALSE)</f>
        <v>1</v>
      </c>
      <c r="K1188" s="66">
        <v>0.1</v>
      </c>
      <c r="N1188" t="str">
        <f t="shared" si="18"/>
        <v>06P0FAS034</v>
      </c>
    </row>
    <row r="1189" spans="1:14">
      <c r="A1189" s="26" t="s">
        <v>5042</v>
      </c>
      <c r="B1189" s="26" t="s">
        <v>18391</v>
      </c>
      <c r="C1189" s="26" t="s">
        <v>10218</v>
      </c>
      <c r="D1189" s="26" t="s">
        <v>5075</v>
      </c>
      <c r="E1189" s="61" t="s">
        <v>18392</v>
      </c>
      <c r="F1189" s="62" t="s">
        <v>5086</v>
      </c>
      <c r="G1189">
        <f>VLOOKUP(N1189,Estrv!B:AS,39,FALSE)</f>
        <v>0.25</v>
      </c>
      <c r="H1189">
        <f>VLOOKUP(N1189,Estrv!B:AS,40,FALSE)</f>
        <v>0.5</v>
      </c>
      <c r="I1189">
        <f>VLOOKUP(N1189,Estrv!B:AS,41,FALSE)</f>
        <v>0.75</v>
      </c>
      <c r="J1189">
        <f>VLOOKUP(N1189,Estrv!B:AS,42,FALSE)</f>
        <v>1</v>
      </c>
      <c r="K1189" s="66">
        <v>0.3</v>
      </c>
      <c r="N1189" t="str">
        <f t="shared" si="18"/>
        <v>06P0FAS036</v>
      </c>
    </row>
    <row r="1190" spans="1:14">
      <c r="A1190" s="26" t="s">
        <v>5042</v>
      </c>
      <c r="B1190" s="26" t="s">
        <v>18393</v>
      </c>
      <c r="C1190" s="26" t="s">
        <v>10892</v>
      </c>
      <c r="D1190" s="26" t="s">
        <v>5075</v>
      </c>
      <c r="E1190" s="61" t="s">
        <v>18392</v>
      </c>
      <c r="F1190" s="62" t="s">
        <v>20213</v>
      </c>
      <c r="G1190">
        <f>VLOOKUP(N1190,Estrv!B:AS,39,FALSE)</f>
        <v>0.25</v>
      </c>
      <c r="H1190">
        <f>VLOOKUP(N1190,Estrv!B:AS,40,FALSE)</f>
        <v>0.5</v>
      </c>
      <c r="I1190">
        <f>VLOOKUP(N1190,Estrv!B:AS,41,FALSE)</f>
        <v>0.75</v>
      </c>
      <c r="J1190">
        <f>VLOOKUP(N1190,Estrv!B:AS,42,FALSE)</f>
        <v>1</v>
      </c>
      <c r="K1190" s="66">
        <v>0.32</v>
      </c>
      <c r="N1190" t="str">
        <f t="shared" si="18"/>
        <v>06P0FAS036</v>
      </c>
    </row>
    <row r="1191" spans="1:14">
      <c r="A1191" s="26" t="s">
        <v>5042</v>
      </c>
      <c r="B1191" s="26" t="s">
        <v>18394</v>
      </c>
      <c r="C1191" s="26" t="s">
        <v>11566</v>
      </c>
      <c r="D1191" s="26" t="s">
        <v>5075</v>
      </c>
      <c r="E1191" s="61" t="s">
        <v>18392</v>
      </c>
      <c r="F1191" s="62" t="s">
        <v>5088</v>
      </c>
      <c r="G1191">
        <f>VLOOKUP(N1191,Estrv!B:AS,39,FALSE)</f>
        <v>0.25</v>
      </c>
      <c r="H1191">
        <f>VLOOKUP(N1191,Estrv!B:AS,40,FALSE)</f>
        <v>0.5</v>
      </c>
      <c r="I1191">
        <f>VLOOKUP(N1191,Estrv!B:AS,41,FALSE)</f>
        <v>0.75</v>
      </c>
      <c r="J1191">
        <f>VLOOKUP(N1191,Estrv!B:AS,42,FALSE)</f>
        <v>1</v>
      </c>
      <c r="K1191" s="66">
        <v>0.34</v>
      </c>
      <c r="N1191" t="str">
        <f t="shared" si="18"/>
        <v>06P0FAS036</v>
      </c>
    </row>
    <row r="1192" spans="1:14">
      <c r="A1192" s="26" t="s">
        <v>5042</v>
      </c>
      <c r="B1192" s="26" t="s">
        <v>18395</v>
      </c>
      <c r="C1192" s="26" t="s">
        <v>12240</v>
      </c>
      <c r="D1192" s="26" t="s">
        <v>5075</v>
      </c>
      <c r="E1192" s="61" t="s">
        <v>18392</v>
      </c>
      <c r="F1192" s="62" t="s">
        <v>5089</v>
      </c>
      <c r="G1192">
        <f>VLOOKUP(N1192,Estrv!B:AS,39,FALSE)</f>
        <v>0.25</v>
      </c>
      <c r="H1192">
        <f>VLOOKUP(N1192,Estrv!B:AS,40,FALSE)</f>
        <v>0.5</v>
      </c>
      <c r="I1192">
        <f>VLOOKUP(N1192,Estrv!B:AS,41,FALSE)</f>
        <v>0.75</v>
      </c>
      <c r="J1192">
        <f>VLOOKUP(N1192,Estrv!B:AS,42,FALSE)</f>
        <v>1</v>
      </c>
      <c r="K1192" s="66">
        <v>0.03</v>
      </c>
      <c r="N1192" t="str">
        <f t="shared" si="18"/>
        <v>06P0FAS036</v>
      </c>
    </row>
    <row r="1193" spans="1:14">
      <c r="A1193" s="26" t="s">
        <v>5042</v>
      </c>
      <c r="B1193" s="26" t="s">
        <v>18396</v>
      </c>
      <c r="C1193" s="26" t="s">
        <v>12914</v>
      </c>
      <c r="D1193" s="26" t="s">
        <v>5075</v>
      </c>
      <c r="E1193" s="61" t="s">
        <v>18392</v>
      </c>
      <c r="F1193" s="62" t="s">
        <v>5090</v>
      </c>
      <c r="G1193">
        <f>VLOOKUP(N1193,Estrv!B:AS,39,FALSE)</f>
        <v>0.25</v>
      </c>
      <c r="H1193">
        <f>VLOOKUP(N1193,Estrv!B:AS,40,FALSE)</f>
        <v>0.5</v>
      </c>
      <c r="I1193">
        <f>VLOOKUP(N1193,Estrv!B:AS,41,FALSE)</f>
        <v>0.75</v>
      </c>
      <c r="J1193">
        <f>VLOOKUP(N1193,Estrv!B:AS,42,FALSE)</f>
        <v>1</v>
      </c>
      <c r="K1193" s="66">
        <v>0.01</v>
      </c>
      <c r="N1193" t="str">
        <f t="shared" si="18"/>
        <v>06P0FAS036</v>
      </c>
    </row>
    <row r="1194" spans="1:14">
      <c r="A1194" s="26" t="s">
        <v>5042</v>
      </c>
      <c r="B1194" s="26" t="s">
        <v>18397</v>
      </c>
      <c r="C1194" s="26" t="s">
        <v>10219</v>
      </c>
      <c r="D1194" s="26" t="s">
        <v>5091</v>
      </c>
      <c r="E1194" s="61" t="s">
        <v>18398</v>
      </c>
      <c r="F1194" s="62" t="s">
        <v>20214</v>
      </c>
      <c r="G1194">
        <f>VLOOKUP(N1194,Estrv!B:AS,39,FALSE)</f>
        <v>0</v>
      </c>
      <c r="H1194">
        <f>VLOOKUP(N1194,Estrv!B:AS,40,FALSE)</f>
        <v>0.4</v>
      </c>
      <c r="I1194">
        <f>VLOOKUP(N1194,Estrv!B:AS,41,FALSE)</f>
        <v>0.7</v>
      </c>
      <c r="J1194">
        <f>VLOOKUP(N1194,Estrv!B:AS,42,FALSE)</f>
        <v>1</v>
      </c>
      <c r="K1194" s="66">
        <v>0.5</v>
      </c>
      <c r="N1194" t="str">
        <f t="shared" si="18"/>
        <v>06P0FAU045</v>
      </c>
    </row>
    <row r="1195" spans="1:14">
      <c r="A1195" s="26" t="s">
        <v>5042</v>
      </c>
      <c r="B1195" s="26" t="s">
        <v>18399</v>
      </c>
      <c r="C1195" s="26" t="s">
        <v>10893</v>
      </c>
      <c r="D1195" s="26" t="s">
        <v>5091</v>
      </c>
      <c r="E1195" s="61" t="s">
        <v>18398</v>
      </c>
      <c r="F1195" s="62" t="s">
        <v>20215</v>
      </c>
      <c r="G1195">
        <f>VLOOKUP(N1195,Estrv!B:AS,39,FALSE)</f>
        <v>0</v>
      </c>
      <c r="H1195">
        <f>VLOOKUP(N1195,Estrv!B:AS,40,FALSE)</f>
        <v>0.4</v>
      </c>
      <c r="I1195">
        <f>VLOOKUP(N1195,Estrv!B:AS,41,FALSE)</f>
        <v>0.7</v>
      </c>
      <c r="J1195">
        <f>VLOOKUP(N1195,Estrv!B:AS,42,FALSE)</f>
        <v>1</v>
      </c>
      <c r="K1195" s="66">
        <v>0.5</v>
      </c>
      <c r="N1195" t="str">
        <f t="shared" si="18"/>
        <v>06P0FAU045</v>
      </c>
    </row>
    <row r="1196" spans="1:14">
      <c r="A1196" s="26" t="s">
        <v>5104</v>
      </c>
      <c r="B1196" s="26" t="s">
        <v>18400</v>
      </c>
      <c r="C1196" s="26" t="s">
        <v>10220</v>
      </c>
      <c r="D1196" s="26" t="s">
        <v>5109</v>
      </c>
      <c r="E1196" s="61" t="s">
        <v>18401</v>
      </c>
      <c r="F1196" s="62" t="s">
        <v>20216</v>
      </c>
      <c r="G1196">
        <f>VLOOKUP(N1196,Estrv!B:AS,39,FALSE)</f>
        <v>0.23</v>
      </c>
      <c r="H1196">
        <f>VLOOKUP(N1196,Estrv!B:AS,40,FALSE)</f>
        <v>0.48</v>
      </c>
      <c r="I1196">
        <f>VLOOKUP(N1196,Estrv!B:AS,41,FALSE)</f>
        <v>0.75</v>
      </c>
      <c r="J1196">
        <f>VLOOKUP(N1196,Estrv!B:AS,42,FALSE)</f>
        <v>1</v>
      </c>
      <c r="K1196" s="66">
        <v>0.3</v>
      </c>
      <c r="N1196" t="str">
        <f t="shared" si="18"/>
        <v>06PDPAE154</v>
      </c>
    </row>
    <row r="1197" spans="1:14">
      <c r="A1197" s="26" t="s">
        <v>5104</v>
      </c>
      <c r="B1197" s="26" t="s">
        <v>18402</v>
      </c>
      <c r="C1197" s="26" t="s">
        <v>10894</v>
      </c>
      <c r="D1197" s="26" t="s">
        <v>5109</v>
      </c>
      <c r="E1197" s="61" t="s">
        <v>18401</v>
      </c>
      <c r="F1197" s="62" t="s">
        <v>20217</v>
      </c>
      <c r="G1197">
        <f>VLOOKUP(N1197,Estrv!B:AS,39,FALSE)</f>
        <v>0.23</v>
      </c>
      <c r="H1197">
        <f>VLOOKUP(N1197,Estrv!B:AS,40,FALSE)</f>
        <v>0.48</v>
      </c>
      <c r="I1197">
        <f>VLOOKUP(N1197,Estrv!B:AS,41,FALSE)</f>
        <v>0.75</v>
      </c>
      <c r="J1197">
        <f>VLOOKUP(N1197,Estrv!B:AS,42,FALSE)</f>
        <v>1</v>
      </c>
      <c r="K1197" s="66">
        <v>0.06</v>
      </c>
      <c r="N1197" t="str">
        <f t="shared" si="18"/>
        <v>06PDPAE154</v>
      </c>
    </row>
    <row r="1198" spans="1:14">
      <c r="A1198" s="26" t="s">
        <v>5104</v>
      </c>
      <c r="B1198" s="26" t="s">
        <v>18403</v>
      </c>
      <c r="C1198" s="26" t="s">
        <v>11568</v>
      </c>
      <c r="D1198" s="26" t="s">
        <v>5109</v>
      </c>
      <c r="E1198" s="61" t="s">
        <v>18401</v>
      </c>
      <c r="F1198" s="62" t="s">
        <v>20218</v>
      </c>
      <c r="G1198">
        <f>VLOOKUP(N1198,Estrv!B:AS,39,FALSE)</f>
        <v>0.23</v>
      </c>
      <c r="H1198">
        <f>VLOOKUP(N1198,Estrv!B:AS,40,FALSE)</f>
        <v>0.48</v>
      </c>
      <c r="I1198">
        <f>VLOOKUP(N1198,Estrv!B:AS,41,FALSE)</f>
        <v>0.75</v>
      </c>
      <c r="J1198">
        <f>VLOOKUP(N1198,Estrv!B:AS,42,FALSE)</f>
        <v>1</v>
      </c>
      <c r="K1198" s="66">
        <v>0.04</v>
      </c>
      <c r="N1198" t="str">
        <f t="shared" si="18"/>
        <v>06PDPAE154</v>
      </c>
    </row>
    <row r="1199" spans="1:14">
      <c r="A1199" s="26" t="s">
        <v>5104</v>
      </c>
      <c r="B1199" s="26" t="s">
        <v>18404</v>
      </c>
      <c r="C1199" s="26" t="s">
        <v>12242</v>
      </c>
      <c r="D1199" s="26" t="s">
        <v>5109</v>
      </c>
      <c r="E1199" s="61" t="s">
        <v>18401</v>
      </c>
      <c r="F1199" s="62" t="s">
        <v>20219</v>
      </c>
      <c r="G1199">
        <f>VLOOKUP(N1199,Estrv!B:AS,39,FALSE)</f>
        <v>0.23</v>
      </c>
      <c r="H1199">
        <f>VLOOKUP(N1199,Estrv!B:AS,40,FALSE)</f>
        <v>0.48</v>
      </c>
      <c r="I1199">
        <f>VLOOKUP(N1199,Estrv!B:AS,41,FALSE)</f>
        <v>0.75</v>
      </c>
      <c r="J1199">
        <f>VLOOKUP(N1199,Estrv!B:AS,42,FALSE)</f>
        <v>1</v>
      </c>
      <c r="K1199" s="66">
        <v>0.06</v>
      </c>
      <c r="N1199" t="str">
        <f t="shared" si="18"/>
        <v>06PDPAE154</v>
      </c>
    </row>
    <row r="1200" spans="1:14">
      <c r="A1200" s="26" t="s">
        <v>5104</v>
      </c>
      <c r="B1200" s="26" t="s">
        <v>18405</v>
      </c>
      <c r="C1200" s="26" t="s">
        <v>12916</v>
      </c>
      <c r="D1200" s="26" t="s">
        <v>5109</v>
      </c>
      <c r="E1200" s="61" t="s">
        <v>18401</v>
      </c>
      <c r="F1200" s="62" t="s">
        <v>20220</v>
      </c>
      <c r="G1200">
        <f>VLOOKUP(N1200,Estrv!B:AS,39,FALSE)</f>
        <v>0.23</v>
      </c>
      <c r="H1200">
        <f>VLOOKUP(N1200,Estrv!B:AS,40,FALSE)</f>
        <v>0.48</v>
      </c>
      <c r="I1200">
        <f>VLOOKUP(N1200,Estrv!B:AS,41,FALSE)</f>
        <v>0.75</v>
      </c>
      <c r="J1200">
        <f>VLOOKUP(N1200,Estrv!B:AS,42,FALSE)</f>
        <v>1</v>
      </c>
      <c r="K1200" s="66">
        <v>0.03</v>
      </c>
      <c r="N1200" t="str">
        <f t="shared" si="18"/>
        <v>06PDPAE154</v>
      </c>
    </row>
    <row r="1201" spans="1:14">
      <c r="A1201" s="26" t="s">
        <v>5104</v>
      </c>
      <c r="B1201" s="26" t="s">
        <v>18406</v>
      </c>
      <c r="C1201" s="26" t="s">
        <v>13590</v>
      </c>
      <c r="D1201" s="26" t="s">
        <v>5109</v>
      </c>
      <c r="E1201" s="61" t="s">
        <v>18401</v>
      </c>
      <c r="F1201" s="62" t="s">
        <v>20221</v>
      </c>
      <c r="G1201">
        <f>VLOOKUP(N1201,Estrv!B:AS,39,FALSE)</f>
        <v>0.23</v>
      </c>
      <c r="H1201">
        <f>VLOOKUP(N1201,Estrv!B:AS,40,FALSE)</f>
        <v>0.48</v>
      </c>
      <c r="I1201">
        <f>VLOOKUP(N1201,Estrv!B:AS,41,FALSE)</f>
        <v>0.75</v>
      </c>
      <c r="J1201">
        <f>VLOOKUP(N1201,Estrv!B:AS,42,FALSE)</f>
        <v>1</v>
      </c>
      <c r="K1201" s="66">
        <v>0.2</v>
      </c>
      <c r="N1201" t="str">
        <f t="shared" si="18"/>
        <v>06PDPAE154</v>
      </c>
    </row>
    <row r="1202" spans="1:14">
      <c r="A1202" s="26" t="s">
        <v>5104</v>
      </c>
      <c r="B1202" s="26" t="s">
        <v>18407</v>
      </c>
      <c r="C1202" s="26" t="s">
        <v>14264</v>
      </c>
      <c r="D1202" s="26" t="s">
        <v>5109</v>
      </c>
      <c r="E1202" s="61" t="s">
        <v>18401</v>
      </c>
      <c r="F1202" s="62" t="s">
        <v>20222</v>
      </c>
      <c r="G1202">
        <f>VLOOKUP(N1202,Estrv!B:AS,39,FALSE)</f>
        <v>0.23</v>
      </c>
      <c r="H1202">
        <f>VLOOKUP(N1202,Estrv!B:AS,40,FALSE)</f>
        <v>0.48</v>
      </c>
      <c r="I1202">
        <f>VLOOKUP(N1202,Estrv!B:AS,41,FALSE)</f>
        <v>0.75</v>
      </c>
      <c r="J1202">
        <f>VLOOKUP(N1202,Estrv!B:AS,42,FALSE)</f>
        <v>1</v>
      </c>
      <c r="K1202" s="66">
        <v>0.1</v>
      </c>
      <c r="N1202" t="str">
        <f t="shared" si="18"/>
        <v>06PDPAE154</v>
      </c>
    </row>
    <row r="1203" spans="1:14">
      <c r="A1203" s="26" t="s">
        <v>5104</v>
      </c>
      <c r="B1203" s="26" t="s">
        <v>18408</v>
      </c>
      <c r="C1203" s="26" t="s">
        <v>14938</v>
      </c>
      <c r="D1203" s="26" t="s">
        <v>5109</v>
      </c>
      <c r="E1203" s="61" t="s">
        <v>18401</v>
      </c>
      <c r="F1203" s="62" t="s">
        <v>20223</v>
      </c>
      <c r="G1203">
        <f>VLOOKUP(N1203,Estrv!B:AS,39,FALSE)</f>
        <v>0.23</v>
      </c>
      <c r="H1203">
        <f>VLOOKUP(N1203,Estrv!B:AS,40,FALSE)</f>
        <v>0.48</v>
      </c>
      <c r="I1203">
        <f>VLOOKUP(N1203,Estrv!B:AS,41,FALSE)</f>
        <v>0.75</v>
      </c>
      <c r="J1203">
        <f>VLOOKUP(N1203,Estrv!B:AS,42,FALSE)</f>
        <v>1</v>
      </c>
      <c r="K1203" s="66">
        <v>0.03</v>
      </c>
      <c r="N1203" t="str">
        <f t="shared" si="18"/>
        <v>06PDPAE154</v>
      </c>
    </row>
    <row r="1204" spans="1:14">
      <c r="A1204" s="26" t="s">
        <v>5104</v>
      </c>
      <c r="B1204" s="26" t="s">
        <v>18409</v>
      </c>
      <c r="C1204" s="26" t="s">
        <v>15612</v>
      </c>
      <c r="D1204" s="26" t="s">
        <v>5109</v>
      </c>
      <c r="E1204" s="61" t="s">
        <v>18401</v>
      </c>
      <c r="F1204" s="62" t="s">
        <v>20224</v>
      </c>
      <c r="G1204">
        <f>VLOOKUP(N1204,Estrv!B:AS,39,FALSE)</f>
        <v>0.23</v>
      </c>
      <c r="H1204">
        <f>VLOOKUP(N1204,Estrv!B:AS,40,FALSE)</f>
        <v>0.48</v>
      </c>
      <c r="I1204">
        <f>VLOOKUP(N1204,Estrv!B:AS,41,FALSE)</f>
        <v>0.75</v>
      </c>
      <c r="J1204">
        <f>VLOOKUP(N1204,Estrv!B:AS,42,FALSE)</f>
        <v>1</v>
      </c>
      <c r="K1204" s="66">
        <v>0.04</v>
      </c>
      <c r="N1204" t="str">
        <f t="shared" si="18"/>
        <v>06PDPAE154</v>
      </c>
    </row>
    <row r="1205" spans="1:14">
      <c r="A1205" s="26" t="s">
        <v>5104</v>
      </c>
      <c r="B1205" s="26" t="s">
        <v>18410</v>
      </c>
      <c r="C1205" s="26" t="s">
        <v>16286</v>
      </c>
      <c r="D1205" s="26" t="s">
        <v>5109</v>
      </c>
      <c r="E1205" s="61" t="s">
        <v>18401</v>
      </c>
      <c r="F1205" s="62" t="s">
        <v>20225</v>
      </c>
      <c r="G1205">
        <f>VLOOKUP(N1205,Estrv!B:AS,39,FALSE)</f>
        <v>0.23</v>
      </c>
      <c r="H1205">
        <f>VLOOKUP(N1205,Estrv!B:AS,40,FALSE)</f>
        <v>0.48</v>
      </c>
      <c r="I1205">
        <f>VLOOKUP(N1205,Estrv!B:AS,41,FALSE)</f>
        <v>0.75</v>
      </c>
      <c r="J1205">
        <f>VLOOKUP(N1205,Estrv!B:AS,42,FALSE)</f>
        <v>1</v>
      </c>
      <c r="K1205" s="66">
        <v>0.14000000000000001</v>
      </c>
      <c r="N1205" t="str">
        <f t="shared" si="18"/>
        <v>06PDPAE154</v>
      </c>
    </row>
    <row r="1206" spans="1:14">
      <c r="A1206" s="26" t="s">
        <v>5104</v>
      </c>
      <c r="B1206" s="26" t="s">
        <v>18411</v>
      </c>
      <c r="C1206" s="26" t="s">
        <v>10221</v>
      </c>
      <c r="D1206" s="26" t="s">
        <v>109</v>
      </c>
      <c r="E1206" s="61" t="s">
        <v>17145</v>
      </c>
      <c r="F1206" s="62" t="s">
        <v>20226</v>
      </c>
      <c r="G1206">
        <f>VLOOKUP(N1206,Estrv!B:AS,39,FALSE)</f>
        <v>0.25</v>
      </c>
      <c r="H1206">
        <f>VLOOKUP(N1206,Estrv!B:AS,40,FALSE)</f>
        <v>0.5</v>
      </c>
      <c r="I1206">
        <f>VLOOKUP(N1206,Estrv!B:AS,41,FALSE)</f>
        <v>0.75</v>
      </c>
      <c r="J1206">
        <f>VLOOKUP(N1206,Estrv!B:AS,42,FALSE)</f>
        <v>1</v>
      </c>
      <c r="K1206" s="66">
        <v>0.3</v>
      </c>
      <c r="N1206" t="str">
        <f t="shared" si="18"/>
        <v>06PDPAM001</v>
      </c>
    </row>
    <row r="1207" spans="1:14">
      <c r="A1207" s="26" t="s">
        <v>5104</v>
      </c>
      <c r="B1207" s="26" t="s">
        <v>18412</v>
      </c>
      <c r="C1207" s="26" t="s">
        <v>10895</v>
      </c>
      <c r="D1207" s="26" t="s">
        <v>109</v>
      </c>
      <c r="E1207" s="61" t="s">
        <v>17145</v>
      </c>
      <c r="F1207" s="62" t="s">
        <v>20227</v>
      </c>
      <c r="G1207">
        <f>VLOOKUP(N1207,Estrv!B:AS,39,FALSE)</f>
        <v>0.25</v>
      </c>
      <c r="H1207">
        <f>VLOOKUP(N1207,Estrv!B:AS,40,FALSE)</f>
        <v>0.5</v>
      </c>
      <c r="I1207">
        <f>VLOOKUP(N1207,Estrv!B:AS,41,FALSE)</f>
        <v>0.75</v>
      </c>
      <c r="J1207">
        <f>VLOOKUP(N1207,Estrv!B:AS,42,FALSE)</f>
        <v>1</v>
      </c>
      <c r="K1207" s="66">
        <v>0.3</v>
      </c>
      <c r="N1207" t="str">
        <f t="shared" si="18"/>
        <v>06PDPAM001</v>
      </c>
    </row>
    <row r="1208" spans="1:14">
      <c r="A1208" s="26" t="s">
        <v>5104</v>
      </c>
      <c r="B1208" s="26" t="s">
        <v>18413</v>
      </c>
      <c r="C1208" s="26" t="s">
        <v>11569</v>
      </c>
      <c r="D1208" s="26" t="s">
        <v>109</v>
      </c>
      <c r="E1208" s="61" t="s">
        <v>17145</v>
      </c>
      <c r="F1208" s="62" t="s">
        <v>20228</v>
      </c>
      <c r="G1208">
        <f>VLOOKUP(N1208,Estrv!B:AS,39,FALSE)</f>
        <v>0.25</v>
      </c>
      <c r="H1208">
        <f>VLOOKUP(N1208,Estrv!B:AS,40,FALSE)</f>
        <v>0.5</v>
      </c>
      <c r="I1208">
        <f>VLOOKUP(N1208,Estrv!B:AS,41,FALSE)</f>
        <v>0.75</v>
      </c>
      <c r="J1208">
        <f>VLOOKUP(N1208,Estrv!B:AS,42,FALSE)</f>
        <v>1</v>
      </c>
      <c r="K1208" s="66">
        <v>0.15</v>
      </c>
      <c r="N1208" t="str">
        <f t="shared" si="18"/>
        <v>06PDPAM001</v>
      </c>
    </row>
    <row r="1209" spans="1:14">
      <c r="A1209" s="26" t="s">
        <v>5104</v>
      </c>
      <c r="B1209" s="26" t="s">
        <v>18414</v>
      </c>
      <c r="C1209" s="26" t="s">
        <v>12243</v>
      </c>
      <c r="D1209" s="26" t="s">
        <v>109</v>
      </c>
      <c r="E1209" s="61" t="s">
        <v>17145</v>
      </c>
      <c r="F1209" s="62" t="s">
        <v>20229</v>
      </c>
      <c r="G1209">
        <f>VLOOKUP(N1209,Estrv!B:AS,39,FALSE)</f>
        <v>0.25</v>
      </c>
      <c r="H1209">
        <f>VLOOKUP(N1209,Estrv!B:AS,40,FALSE)</f>
        <v>0.5</v>
      </c>
      <c r="I1209">
        <f>VLOOKUP(N1209,Estrv!B:AS,41,FALSE)</f>
        <v>0.75</v>
      </c>
      <c r="J1209">
        <f>VLOOKUP(N1209,Estrv!B:AS,42,FALSE)</f>
        <v>1</v>
      </c>
      <c r="K1209" s="66">
        <v>0.1</v>
      </c>
      <c r="N1209" t="str">
        <f t="shared" si="18"/>
        <v>06PDPAM001</v>
      </c>
    </row>
    <row r="1210" spans="1:14">
      <c r="A1210" s="26" t="s">
        <v>5104</v>
      </c>
      <c r="B1210" s="26" t="s">
        <v>18415</v>
      </c>
      <c r="C1210" s="26" t="s">
        <v>12917</v>
      </c>
      <c r="D1210" s="26" t="s">
        <v>109</v>
      </c>
      <c r="E1210" s="61" t="s">
        <v>17145</v>
      </c>
      <c r="F1210" s="62" t="s">
        <v>20230</v>
      </c>
      <c r="G1210">
        <f>VLOOKUP(N1210,Estrv!B:AS,39,FALSE)</f>
        <v>0.25</v>
      </c>
      <c r="H1210">
        <f>VLOOKUP(N1210,Estrv!B:AS,40,FALSE)</f>
        <v>0.5</v>
      </c>
      <c r="I1210">
        <f>VLOOKUP(N1210,Estrv!B:AS,41,FALSE)</f>
        <v>0.75</v>
      </c>
      <c r="J1210">
        <f>VLOOKUP(N1210,Estrv!B:AS,42,FALSE)</f>
        <v>1</v>
      </c>
      <c r="K1210" s="66">
        <v>0.15</v>
      </c>
      <c r="N1210" t="str">
        <f t="shared" si="18"/>
        <v>06PDPAM001</v>
      </c>
    </row>
    <row r="1211" spans="1:14">
      <c r="A1211" s="26" t="s">
        <v>5104</v>
      </c>
      <c r="B1211" s="26" t="s">
        <v>18416</v>
      </c>
      <c r="C1211" s="26" t="s">
        <v>10222</v>
      </c>
      <c r="D1211" s="26" t="s">
        <v>126</v>
      </c>
      <c r="E1211" s="61" t="s">
        <v>17148</v>
      </c>
      <c r="F1211" s="62" t="s">
        <v>20231</v>
      </c>
      <c r="G1211">
        <f>VLOOKUP(N1211,Estrv!B:AS,39,FALSE)</f>
        <v>0</v>
      </c>
      <c r="H1211">
        <f>VLOOKUP(N1211,Estrv!B:AS,40,FALSE)</f>
        <v>0.5</v>
      </c>
      <c r="I1211">
        <f>VLOOKUP(N1211,Estrv!B:AS,41,FALSE)</f>
        <v>0.75</v>
      </c>
      <c r="J1211">
        <f>VLOOKUP(N1211,Estrv!B:AS,42,FALSE)</f>
        <v>1</v>
      </c>
      <c r="K1211" s="66">
        <v>1</v>
      </c>
      <c r="N1211" t="str">
        <f t="shared" si="18"/>
        <v>06PDPAM002</v>
      </c>
    </row>
    <row r="1212" spans="1:14">
      <c r="A1212" s="26" t="s">
        <v>5104</v>
      </c>
      <c r="B1212" s="26" t="s">
        <v>18417</v>
      </c>
      <c r="C1212" s="26" t="s">
        <v>10223</v>
      </c>
      <c r="D1212" s="26" t="s">
        <v>141</v>
      </c>
      <c r="E1212" s="61" t="s">
        <v>17150</v>
      </c>
      <c r="F1212" s="62" t="s">
        <v>20232</v>
      </c>
      <c r="G1212">
        <f>VLOOKUP(N1212,Estrv!B:AS,39,FALSE)</f>
        <v>0.1</v>
      </c>
      <c r="H1212">
        <f>VLOOKUP(N1212,Estrv!B:AS,40,FALSE)</f>
        <v>0.2</v>
      </c>
      <c r="I1212">
        <f>VLOOKUP(N1212,Estrv!B:AS,41,FALSE)</f>
        <v>0.6</v>
      </c>
      <c r="J1212">
        <f>VLOOKUP(N1212,Estrv!B:AS,42,FALSE)</f>
        <v>1</v>
      </c>
      <c r="K1212" s="66">
        <v>0.3</v>
      </c>
      <c r="N1212" t="str">
        <f t="shared" si="18"/>
        <v>06PDPAN001</v>
      </c>
    </row>
    <row r="1213" spans="1:14">
      <c r="A1213" s="26" t="s">
        <v>5104</v>
      </c>
      <c r="B1213" s="26" t="s">
        <v>18418</v>
      </c>
      <c r="C1213" s="26" t="s">
        <v>10897</v>
      </c>
      <c r="D1213" s="26" t="s">
        <v>141</v>
      </c>
      <c r="E1213" s="61" t="s">
        <v>17150</v>
      </c>
      <c r="F1213" s="62" t="s">
        <v>20233</v>
      </c>
      <c r="G1213">
        <f>VLOOKUP(N1213,Estrv!B:AS,39,FALSE)</f>
        <v>0.1</v>
      </c>
      <c r="H1213">
        <f>VLOOKUP(N1213,Estrv!B:AS,40,FALSE)</f>
        <v>0.2</v>
      </c>
      <c r="I1213">
        <f>VLOOKUP(N1213,Estrv!B:AS,41,FALSE)</f>
        <v>0.6</v>
      </c>
      <c r="J1213">
        <f>VLOOKUP(N1213,Estrv!B:AS,42,FALSE)</f>
        <v>1</v>
      </c>
      <c r="K1213" s="66">
        <v>0.3</v>
      </c>
      <c r="N1213" t="str">
        <f t="shared" si="18"/>
        <v>06PDPAN001</v>
      </c>
    </row>
    <row r="1214" spans="1:14">
      <c r="A1214" s="26" t="s">
        <v>5104</v>
      </c>
      <c r="B1214" s="26" t="s">
        <v>18419</v>
      </c>
      <c r="C1214" s="26" t="s">
        <v>11571</v>
      </c>
      <c r="D1214" s="26" t="s">
        <v>141</v>
      </c>
      <c r="E1214" s="61" t="s">
        <v>17150</v>
      </c>
      <c r="F1214" s="62" t="s">
        <v>20234</v>
      </c>
      <c r="G1214">
        <f>VLOOKUP(N1214,Estrv!B:AS,39,FALSE)</f>
        <v>0.1</v>
      </c>
      <c r="H1214">
        <f>VLOOKUP(N1214,Estrv!B:AS,40,FALSE)</f>
        <v>0.2</v>
      </c>
      <c r="I1214">
        <f>VLOOKUP(N1214,Estrv!B:AS,41,FALSE)</f>
        <v>0.6</v>
      </c>
      <c r="J1214">
        <f>VLOOKUP(N1214,Estrv!B:AS,42,FALSE)</f>
        <v>1</v>
      </c>
      <c r="K1214" s="66">
        <v>0.4</v>
      </c>
      <c r="N1214" t="str">
        <f t="shared" si="18"/>
        <v>06PDPAN001</v>
      </c>
    </row>
    <row r="1215" spans="1:14">
      <c r="A1215" s="26" t="s">
        <v>5172</v>
      </c>
      <c r="B1215" s="26" t="s">
        <v>18420</v>
      </c>
      <c r="C1215" s="26" t="s">
        <v>10224</v>
      </c>
      <c r="D1215" s="26" t="s">
        <v>5177</v>
      </c>
      <c r="E1215" s="61" t="s">
        <v>18421</v>
      </c>
      <c r="F1215" s="62" t="s">
        <v>20235</v>
      </c>
      <c r="G1215">
        <f>VLOOKUP(N1215,Estrv!B:AS,39,FALSE)</f>
        <v>0.25</v>
      </c>
      <c r="H1215">
        <f>VLOOKUP(N1215,Estrv!B:AS,40,FALSE)</f>
        <v>0.5</v>
      </c>
      <c r="I1215">
        <f>VLOOKUP(N1215,Estrv!B:AS,41,FALSE)</f>
        <v>0.75</v>
      </c>
      <c r="J1215">
        <f>VLOOKUP(N1215,Estrv!B:AS,42,FALSE)</f>
        <v>1</v>
      </c>
      <c r="K1215" s="66">
        <v>0.33</v>
      </c>
      <c r="N1215" t="str">
        <f t="shared" si="18"/>
        <v>07C001E093</v>
      </c>
    </row>
    <row r="1216" spans="1:14">
      <c r="A1216" s="26" t="s">
        <v>5172</v>
      </c>
      <c r="B1216" s="26" t="s">
        <v>18422</v>
      </c>
      <c r="C1216" s="26" t="s">
        <v>10898</v>
      </c>
      <c r="D1216" s="26" t="s">
        <v>5177</v>
      </c>
      <c r="E1216" s="61" t="s">
        <v>18421</v>
      </c>
      <c r="F1216" s="62" t="s">
        <v>20236</v>
      </c>
      <c r="G1216">
        <f>VLOOKUP(N1216,Estrv!B:AS,39,FALSE)</f>
        <v>0.25</v>
      </c>
      <c r="H1216">
        <f>VLOOKUP(N1216,Estrv!B:AS,40,FALSE)</f>
        <v>0.5</v>
      </c>
      <c r="I1216">
        <f>VLOOKUP(N1216,Estrv!B:AS,41,FALSE)</f>
        <v>0.75</v>
      </c>
      <c r="J1216">
        <f>VLOOKUP(N1216,Estrv!B:AS,42,FALSE)</f>
        <v>1</v>
      </c>
      <c r="K1216" s="66">
        <v>0.33</v>
      </c>
      <c r="N1216" t="str">
        <f t="shared" si="18"/>
        <v>07C001E093</v>
      </c>
    </row>
    <row r="1217" spans="1:14">
      <c r="A1217" s="26" t="s">
        <v>5172</v>
      </c>
      <c r="B1217" s="26" t="s">
        <v>18423</v>
      </c>
      <c r="C1217" s="26" t="s">
        <v>11572</v>
      </c>
      <c r="D1217" s="26" t="s">
        <v>5177</v>
      </c>
      <c r="E1217" s="61" t="s">
        <v>18421</v>
      </c>
      <c r="F1217" s="62" t="s">
        <v>20237</v>
      </c>
      <c r="G1217">
        <f>VLOOKUP(N1217,Estrv!B:AS,39,FALSE)</f>
        <v>0.25</v>
      </c>
      <c r="H1217">
        <f>VLOOKUP(N1217,Estrv!B:AS,40,FALSE)</f>
        <v>0.5</v>
      </c>
      <c r="I1217">
        <f>VLOOKUP(N1217,Estrv!B:AS,41,FALSE)</f>
        <v>0.75</v>
      </c>
      <c r="J1217">
        <f>VLOOKUP(N1217,Estrv!B:AS,42,FALSE)</f>
        <v>1</v>
      </c>
      <c r="K1217" s="66">
        <v>0.34</v>
      </c>
      <c r="N1217" t="str">
        <f t="shared" si="18"/>
        <v>07C001E093</v>
      </c>
    </row>
    <row r="1218" spans="1:14">
      <c r="A1218" s="26" t="s">
        <v>5172</v>
      </c>
      <c r="B1218" s="26" t="s">
        <v>18424</v>
      </c>
      <c r="C1218" s="26" t="s">
        <v>10225</v>
      </c>
      <c r="D1218" s="26" t="s">
        <v>5196</v>
      </c>
      <c r="E1218" s="61" t="s">
        <v>18425</v>
      </c>
      <c r="F1218" s="62" t="s">
        <v>20238</v>
      </c>
      <c r="G1218">
        <f>VLOOKUP(N1218,Estrv!B:AS,39,FALSE)</f>
        <v>0.25</v>
      </c>
      <c r="H1218">
        <f>VLOOKUP(N1218,Estrv!B:AS,40,FALSE)</f>
        <v>0.5</v>
      </c>
      <c r="I1218">
        <f>VLOOKUP(N1218,Estrv!B:AS,41,FALSE)</f>
        <v>0.75</v>
      </c>
      <c r="J1218">
        <f>VLOOKUP(N1218,Estrv!B:AS,42,FALSE)</f>
        <v>1</v>
      </c>
      <c r="K1218" s="66">
        <v>0.4</v>
      </c>
      <c r="N1218" t="str">
        <f t="shared" si="18"/>
        <v>07C001K008</v>
      </c>
    </row>
    <row r="1219" spans="1:14">
      <c r="A1219" s="26" t="s">
        <v>5172</v>
      </c>
      <c r="B1219" s="26" t="s">
        <v>18426</v>
      </c>
      <c r="C1219" s="26" t="s">
        <v>10899</v>
      </c>
      <c r="D1219" s="26" t="s">
        <v>5196</v>
      </c>
      <c r="E1219" s="61" t="s">
        <v>18425</v>
      </c>
      <c r="F1219" s="62" t="s">
        <v>20239</v>
      </c>
      <c r="G1219">
        <f>VLOOKUP(N1219,Estrv!B:AS,39,FALSE)</f>
        <v>0.25</v>
      </c>
      <c r="H1219">
        <f>VLOOKUP(N1219,Estrv!B:AS,40,FALSE)</f>
        <v>0.5</v>
      </c>
      <c r="I1219">
        <f>VLOOKUP(N1219,Estrv!B:AS,41,FALSE)</f>
        <v>0.75</v>
      </c>
      <c r="J1219">
        <f>VLOOKUP(N1219,Estrv!B:AS,42,FALSE)</f>
        <v>1</v>
      </c>
      <c r="K1219" s="66">
        <v>0.4</v>
      </c>
      <c r="N1219" t="str">
        <f t="shared" ref="N1219:N1282" si="19">A1219&amp;D1219</f>
        <v>07C001K008</v>
      </c>
    </row>
    <row r="1220" spans="1:14">
      <c r="A1220" s="26" t="s">
        <v>5172</v>
      </c>
      <c r="B1220" s="26" t="s">
        <v>18427</v>
      </c>
      <c r="C1220" s="26" t="s">
        <v>11573</v>
      </c>
      <c r="D1220" s="26" t="s">
        <v>5196</v>
      </c>
      <c r="E1220" s="61" t="s">
        <v>18425</v>
      </c>
      <c r="F1220" s="62" t="s">
        <v>20240</v>
      </c>
      <c r="G1220">
        <f>VLOOKUP(N1220,Estrv!B:AS,39,FALSE)</f>
        <v>0.25</v>
      </c>
      <c r="H1220">
        <f>VLOOKUP(N1220,Estrv!B:AS,40,FALSE)</f>
        <v>0.5</v>
      </c>
      <c r="I1220">
        <f>VLOOKUP(N1220,Estrv!B:AS,41,FALSE)</f>
        <v>0.75</v>
      </c>
      <c r="J1220">
        <f>VLOOKUP(N1220,Estrv!B:AS,42,FALSE)</f>
        <v>1</v>
      </c>
      <c r="K1220" s="66">
        <v>0.2</v>
      </c>
      <c r="N1220" t="str">
        <f t="shared" si="19"/>
        <v>07C001K008</v>
      </c>
    </row>
    <row r="1221" spans="1:14">
      <c r="A1221" s="26" t="s">
        <v>5172</v>
      </c>
      <c r="B1221" s="26" t="s">
        <v>18428</v>
      </c>
      <c r="C1221" s="26" t="s">
        <v>10226</v>
      </c>
      <c r="D1221" s="26" t="s">
        <v>5213</v>
      </c>
      <c r="E1221" s="61" t="s">
        <v>18429</v>
      </c>
      <c r="F1221" s="62" t="s">
        <v>20241</v>
      </c>
      <c r="G1221">
        <f>VLOOKUP(N1221,Estrv!B:AS,39,FALSE)</f>
        <v>0.05</v>
      </c>
      <c r="H1221">
        <f>VLOOKUP(N1221,Estrv!B:AS,40,FALSE)</f>
        <v>0.15</v>
      </c>
      <c r="I1221">
        <f>VLOOKUP(N1221,Estrv!B:AS,41,FALSE)</f>
        <v>0.25</v>
      </c>
      <c r="J1221">
        <f>VLOOKUP(N1221,Estrv!B:AS,42,FALSE)</f>
        <v>1</v>
      </c>
      <c r="K1221" s="66">
        <v>0.3</v>
      </c>
      <c r="N1221" t="str">
        <f t="shared" si="19"/>
        <v>07C001K020</v>
      </c>
    </row>
    <row r="1222" spans="1:14">
      <c r="A1222" s="26" t="s">
        <v>5172</v>
      </c>
      <c r="B1222" s="26" t="s">
        <v>18430</v>
      </c>
      <c r="C1222" s="26" t="s">
        <v>10900</v>
      </c>
      <c r="D1222" s="26" t="s">
        <v>5213</v>
      </c>
      <c r="E1222" s="61" t="s">
        <v>18429</v>
      </c>
      <c r="F1222" s="62" t="s">
        <v>20242</v>
      </c>
      <c r="G1222">
        <f>VLOOKUP(N1222,Estrv!B:AS,39,FALSE)</f>
        <v>0.05</v>
      </c>
      <c r="H1222">
        <f>VLOOKUP(N1222,Estrv!B:AS,40,FALSE)</f>
        <v>0.15</v>
      </c>
      <c r="I1222">
        <f>VLOOKUP(N1222,Estrv!B:AS,41,FALSE)</f>
        <v>0.25</v>
      </c>
      <c r="J1222">
        <f>VLOOKUP(N1222,Estrv!B:AS,42,FALSE)</f>
        <v>1</v>
      </c>
      <c r="K1222" s="66">
        <v>0.25</v>
      </c>
      <c r="N1222" t="str">
        <f t="shared" si="19"/>
        <v>07C001K020</v>
      </c>
    </row>
    <row r="1223" spans="1:14">
      <c r="A1223" s="26" t="s">
        <v>5172</v>
      </c>
      <c r="B1223" s="26" t="s">
        <v>18431</v>
      </c>
      <c r="C1223" s="26" t="s">
        <v>11574</v>
      </c>
      <c r="D1223" s="26" t="s">
        <v>5213</v>
      </c>
      <c r="E1223" s="61" t="s">
        <v>18429</v>
      </c>
      <c r="F1223" s="62" t="s">
        <v>20243</v>
      </c>
      <c r="G1223">
        <f>VLOOKUP(N1223,Estrv!B:AS,39,FALSE)</f>
        <v>0.05</v>
      </c>
      <c r="H1223">
        <f>VLOOKUP(N1223,Estrv!B:AS,40,FALSE)</f>
        <v>0.15</v>
      </c>
      <c r="I1223">
        <f>VLOOKUP(N1223,Estrv!B:AS,41,FALSE)</f>
        <v>0.25</v>
      </c>
      <c r="J1223">
        <f>VLOOKUP(N1223,Estrv!B:AS,42,FALSE)</f>
        <v>1</v>
      </c>
      <c r="K1223" s="66">
        <v>0.25</v>
      </c>
      <c r="N1223" t="str">
        <f t="shared" si="19"/>
        <v>07C001K020</v>
      </c>
    </row>
    <row r="1224" spans="1:14">
      <c r="A1224" s="26" t="s">
        <v>5172</v>
      </c>
      <c r="B1224" s="26" t="s">
        <v>18432</v>
      </c>
      <c r="C1224" s="26" t="s">
        <v>12248</v>
      </c>
      <c r="D1224" s="26" t="s">
        <v>5213</v>
      </c>
      <c r="E1224" s="61" t="s">
        <v>18429</v>
      </c>
      <c r="F1224" s="62" t="s">
        <v>20244</v>
      </c>
      <c r="G1224">
        <f>VLOOKUP(N1224,Estrv!B:AS,39,FALSE)</f>
        <v>0.05</v>
      </c>
      <c r="H1224">
        <f>VLOOKUP(N1224,Estrv!B:AS,40,FALSE)</f>
        <v>0.15</v>
      </c>
      <c r="I1224">
        <f>VLOOKUP(N1224,Estrv!B:AS,41,FALSE)</f>
        <v>0.25</v>
      </c>
      <c r="J1224">
        <f>VLOOKUP(N1224,Estrv!B:AS,42,FALSE)</f>
        <v>1</v>
      </c>
      <c r="K1224" s="66">
        <v>0.1</v>
      </c>
      <c r="N1224" t="str">
        <f t="shared" si="19"/>
        <v>07C001K020</v>
      </c>
    </row>
    <row r="1225" spans="1:14">
      <c r="A1225" s="26" t="s">
        <v>5172</v>
      </c>
      <c r="B1225" s="26" t="s">
        <v>18433</v>
      </c>
      <c r="C1225" s="26" t="s">
        <v>12922</v>
      </c>
      <c r="D1225" s="26" t="s">
        <v>5213</v>
      </c>
      <c r="E1225" s="61" t="s">
        <v>18429</v>
      </c>
      <c r="F1225" s="62" t="s">
        <v>20245</v>
      </c>
      <c r="G1225">
        <f>VLOOKUP(N1225,Estrv!B:AS,39,FALSE)</f>
        <v>0.05</v>
      </c>
      <c r="H1225">
        <f>VLOOKUP(N1225,Estrv!B:AS,40,FALSE)</f>
        <v>0.15</v>
      </c>
      <c r="I1225">
        <f>VLOOKUP(N1225,Estrv!B:AS,41,FALSE)</f>
        <v>0.25</v>
      </c>
      <c r="J1225">
        <f>VLOOKUP(N1225,Estrv!B:AS,42,FALSE)</f>
        <v>1</v>
      </c>
      <c r="K1225" s="66">
        <v>0.1</v>
      </c>
      <c r="N1225" t="str">
        <f t="shared" si="19"/>
        <v>07C001K020</v>
      </c>
    </row>
    <row r="1226" spans="1:14">
      <c r="A1226" s="26" t="s">
        <v>5172</v>
      </c>
      <c r="B1226" s="26" t="s">
        <v>18434</v>
      </c>
      <c r="C1226" s="26" t="s">
        <v>10227</v>
      </c>
      <c r="D1226" s="26" t="s">
        <v>5237</v>
      </c>
      <c r="E1226" s="61" t="s">
        <v>18435</v>
      </c>
      <c r="F1226" s="62" t="s">
        <v>20246</v>
      </c>
      <c r="G1226">
        <f>VLOOKUP(N1226,Estrv!B:AS,39,FALSE)</f>
        <v>0.05</v>
      </c>
      <c r="H1226">
        <f>VLOOKUP(N1226,Estrv!B:AS,40,FALSE)</f>
        <v>0.15</v>
      </c>
      <c r="I1226">
        <f>VLOOKUP(N1226,Estrv!B:AS,41,FALSE)</f>
        <v>0.25</v>
      </c>
      <c r="J1226">
        <f>VLOOKUP(N1226,Estrv!B:AS,42,FALSE)</f>
        <v>1</v>
      </c>
      <c r="K1226" s="66">
        <v>0.125</v>
      </c>
      <c r="N1226" t="str">
        <f t="shared" si="19"/>
        <v>07C001K021</v>
      </c>
    </row>
    <row r="1227" spans="1:14">
      <c r="A1227" s="26" t="s">
        <v>5172</v>
      </c>
      <c r="B1227" s="26" t="s">
        <v>18436</v>
      </c>
      <c r="C1227" s="26" t="s">
        <v>10901</v>
      </c>
      <c r="D1227" s="26" t="s">
        <v>5237</v>
      </c>
      <c r="E1227" s="61" t="s">
        <v>18435</v>
      </c>
      <c r="F1227" s="62" t="s">
        <v>20247</v>
      </c>
      <c r="G1227">
        <f>VLOOKUP(N1227,Estrv!B:AS,39,FALSE)</f>
        <v>0.05</v>
      </c>
      <c r="H1227">
        <f>VLOOKUP(N1227,Estrv!B:AS,40,FALSE)</f>
        <v>0.15</v>
      </c>
      <c r="I1227">
        <f>VLOOKUP(N1227,Estrv!B:AS,41,FALSE)</f>
        <v>0.25</v>
      </c>
      <c r="J1227">
        <f>VLOOKUP(N1227,Estrv!B:AS,42,FALSE)</f>
        <v>1</v>
      </c>
      <c r="K1227" s="66">
        <v>0.125</v>
      </c>
      <c r="N1227" t="str">
        <f t="shared" si="19"/>
        <v>07C001K021</v>
      </c>
    </row>
    <row r="1228" spans="1:14">
      <c r="A1228" s="26" t="s">
        <v>5172</v>
      </c>
      <c r="B1228" s="26" t="s">
        <v>18437</v>
      </c>
      <c r="C1228" s="26" t="s">
        <v>11575</v>
      </c>
      <c r="D1228" s="26" t="s">
        <v>5237</v>
      </c>
      <c r="E1228" s="61" t="s">
        <v>18435</v>
      </c>
      <c r="F1228" s="62" t="s">
        <v>20248</v>
      </c>
      <c r="G1228">
        <f>VLOOKUP(N1228,Estrv!B:AS,39,FALSE)</f>
        <v>0.05</v>
      </c>
      <c r="H1228">
        <f>VLOOKUP(N1228,Estrv!B:AS,40,FALSE)</f>
        <v>0.15</v>
      </c>
      <c r="I1228">
        <f>VLOOKUP(N1228,Estrv!B:AS,41,FALSE)</f>
        <v>0.25</v>
      </c>
      <c r="J1228">
        <f>VLOOKUP(N1228,Estrv!B:AS,42,FALSE)</f>
        <v>1</v>
      </c>
      <c r="K1228" s="66">
        <v>0.125</v>
      </c>
      <c r="N1228" t="str">
        <f t="shared" si="19"/>
        <v>07C001K021</v>
      </c>
    </row>
    <row r="1229" spans="1:14">
      <c r="A1229" s="26" t="s">
        <v>5172</v>
      </c>
      <c r="B1229" s="26" t="s">
        <v>18438</v>
      </c>
      <c r="C1229" s="26" t="s">
        <v>12249</v>
      </c>
      <c r="D1229" s="26" t="s">
        <v>5237</v>
      </c>
      <c r="E1229" s="61" t="s">
        <v>18435</v>
      </c>
      <c r="F1229" s="62" t="s">
        <v>20249</v>
      </c>
      <c r="G1229">
        <f>VLOOKUP(N1229,Estrv!B:AS,39,FALSE)</f>
        <v>0.05</v>
      </c>
      <c r="H1229">
        <f>VLOOKUP(N1229,Estrv!B:AS,40,FALSE)</f>
        <v>0.15</v>
      </c>
      <c r="I1229">
        <f>VLOOKUP(N1229,Estrv!B:AS,41,FALSE)</f>
        <v>0.25</v>
      </c>
      <c r="J1229">
        <f>VLOOKUP(N1229,Estrv!B:AS,42,FALSE)</f>
        <v>1</v>
      </c>
      <c r="K1229" s="66">
        <v>0.125</v>
      </c>
      <c r="N1229" t="str">
        <f t="shared" si="19"/>
        <v>07C001K021</v>
      </c>
    </row>
    <row r="1230" spans="1:14">
      <c r="A1230" s="26" t="s">
        <v>5172</v>
      </c>
      <c r="B1230" s="26" t="s">
        <v>18439</v>
      </c>
      <c r="C1230" s="26" t="s">
        <v>12923</v>
      </c>
      <c r="D1230" s="26" t="s">
        <v>5237</v>
      </c>
      <c r="E1230" s="61" t="s">
        <v>18435</v>
      </c>
      <c r="F1230" s="62" t="s">
        <v>20245</v>
      </c>
      <c r="G1230">
        <f>VLOOKUP(N1230,Estrv!B:AS,39,FALSE)</f>
        <v>0.05</v>
      </c>
      <c r="H1230">
        <f>VLOOKUP(N1230,Estrv!B:AS,40,FALSE)</f>
        <v>0.15</v>
      </c>
      <c r="I1230">
        <f>VLOOKUP(N1230,Estrv!B:AS,41,FALSE)</f>
        <v>0.25</v>
      </c>
      <c r="J1230">
        <f>VLOOKUP(N1230,Estrv!B:AS,42,FALSE)</f>
        <v>1</v>
      </c>
      <c r="K1230" s="66">
        <v>0.125</v>
      </c>
      <c r="N1230" t="str">
        <f t="shared" si="19"/>
        <v>07C001K021</v>
      </c>
    </row>
    <row r="1231" spans="1:14">
      <c r="A1231" s="26" t="s">
        <v>5172</v>
      </c>
      <c r="B1231" s="26" t="s">
        <v>18440</v>
      </c>
      <c r="C1231" s="26" t="s">
        <v>13597</v>
      </c>
      <c r="D1231" s="26" t="s">
        <v>5237</v>
      </c>
      <c r="E1231" s="61" t="s">
        <v>18435</v>
      </c>
      <c r="F1231" s="62" t="s">
        <v>20250</v>
      </c>
      <c r="G1231">
        <f>VLOOKUP(N1231,Estrv!B:AS,39,FALSE)</f>
        <v>0.05</v>
      </c>
      <c r="H1231">
        <f>VLOOKUP(N1231,Estrv!B:AS,40,FALSE)</f>
        <v>0.15</v>
      </c>
      <c r="I1231">
        <f>VLOOKUP(N1231,Estrv!B:AS,41,FALSE)</f>
        <v>0.25</v>
      </c>
      <c r="J1231">
        <f>VLOOKUP(N1231,Estrv!B:AS,42,FALSE)</f>
        <v>1</v>
      </c>
      <c r="K1231" s="66">
        <v>0.125</v>
      </c>
      <c r="N1231" t="str">
        <f t="shared" si="19"/>
        <v>07C001K021</v>
      </c>
    </row>
    <row r="1232" spans="1:14">
      <c r="A1232" s="26" t="s">
        <v>5172</v>
      </c>
      <c r="B1232" s="26" t="s">
        <v>18441</v>
      </c>
      <c r="C1232" s="26" t="s">
        <v>14271</v>
      </c>
      <c r="D1232" s="26" t="s">
        <v>5237</v>
      </c>
      <c r="E1232" s="61" t="s">
        <v>18435</v>
      </c>
      <c r="F1232" s="62" t="s">
        <v>20251</v>
      </c>
      <c r="G1232">
        <f>VLOOKUP(N1232,Estrv!B:AS,39,FALSE)</f>
        <v>0.05</v>
      </c>
      <c r="H1232">
        <f>VLOOKUP(N1232,Estrv!B:AS,40,FALSE)</f>
        <v>0.15</v>
      </c>
      <c r="I1232">
        <f>VLOOKUP(N1232,Estrv!B:AS,41,FALSE)</f>
        <v>0.25</v>
      </c>
      <c r="J1232">
        <f>VLOOKUP(N1232,Estrv!B:AS,42,FALSE)</f>
        <v>1</v>
      </c>
      <c r="K1232" s="66">
        <v>0.125</v>
      </c>
      <c r="N1232" t="str">
        <f t="shared" si="19"/>
        <v>07C001K021</v>
      </c>
    </row>
    <row r="1233" spans="1:14">
      <c r="A1233" s="26" t="s">
        <v>5172</v>
      </c>
      <c r="B1233" s="26" t="s">
        <v>18442</v>
      </c>
      <c r="C1233" s="26" t="s">
        <v>14945</v>
      </c>
      <c r="D1233" s="26" t="s">
        <v>5237</v>
      </c>
      <c r="E1233" s="61" t="s">
        <v>18435</v>
      </c>
      <c r="F1233" s="62" t="s">
        <v>20252</v>
      </c>
      <c r="G1233">
        <f>VLOOKUP(N1233,Estrv!B:AS,39,FALSE)</f>
        <v>0.05</v>
      </c>
      <c r="H1233">
        <f>VLOOKUP(N1233,Estrv!B:AS,40,FALSE)</f>
        <v>0.15</v>
      </c>
      <c r="I1233">
        <f>VLOOKUP(N1233,Estrv!B:AS,41,FALSE)</f>
        <v>0.25</v>
      </c>
      <c r="J1233">
        <f>VLOOKUP(N1233,Estrv!B:AS,42,FALSE)</f>
        <v>1</v>
      </c>
      <c r="K1233" s="66">
        <v>0.125</v>
      </c>
      <c r="N1233" t="str">
        <f t="shared" si="19"/>
        <v>07C001K021</v>
      </c>
    </row>
    <row r="1234" spans="1:14">
      <c r="A1234" s="26" t="s">
        <v>5172</v>
      </c>
      <c r="B1234" s="26" t="s">
        <v>18443</v>
      </c>
      <c r="C1234" s="26" t="s">
        <v>10228</v>
      </c>
      <c r="D1234" s="26" t="s">
        <v>5261</v>
      </c>
      <c r="E1234" s="61" t="s">
        <v>18444</v>
      </c>
      <c r="F1234" s="62" t="s">
        <v>20253</v>
      </c>
      <c r="G1234">
        <f>VLOOKUP(N1234,Estrv!B:AS,39,FALSE)</f>
        <v>0.05</v>
      </c>
      <c r="H1234">
        <f>VLOOKUP(N1234,Estrv!B:AS,40,FALSE)</f>
        <v>0.15</v>
      </c>
      <c r="I1234">
        <f>VLOOKUP(N1234,Estrv!B:AS,41,FALSE)</f>
        <v>0.25</v>
      </c>
      <c r="J1234">
        <f>VLOOKUP(N1234,Estrv!B:AS,42,FALSE)</f>
        <v>1</v>
      </c>
      <c r="K1234" s="66">
        <v>0.25</v>
      </c>
      <c r="N1234" t="str">
        <f t="shared" si="19"/>
        <v>07C001K022</v>
      </c>
    </row>
    <row r="1235" spans="1:14">
      <c r="A1235" s="26" t="s">
        <v>5172</v>
      </c>
      <c r="B1235" s="26" t="s">
        <v>18445</v>
      </c>
      <c r="C1235" s="26" t="s">
        <v>10902</v>
      </c>
      <c r="D1235" s="26" t="s">
        <v>5261</v>
      </c>
      <c r="E1235" s="61" t="s">
        <v>18444</v>
      </c>
      <c r="F1235" s="62" t="s">
        <v>20254</v>
      </c>
      <c r="G1235">
        <f>VLOOKUP(N1235,Estrv!B:AS,39,FALSE)</f>
        <v>0.05</v>
      </c>
      <c r="H1235">
        <f>VLOOKUP(N1235,Estrv!B:AS,40,FALSE)</f>
        <v>0.15</v>
      </c>
      <c r="I1235">
        <f>VLOOKUP(N1235,Estrv!B:AS,41,FALSE)</f>
        <v>0.25</v>
      </c>
      <c r="J1235">
        <f>VLOOKUP(N1235,Estrv!B:AS,42,FALSE)</f>
        <v>1</v>
      </c>
      <c r="K1235" s="66">
        <v>0.125</v>
      </c>
      <c r="N1235" t="str">
        <f t="shared" si="19"/>
        <v>07C001K022</v>
      </c>
    </row>
    <row r="1236" spans="1:14">
      <c r="A1236" s="26" t="s">
        <v>5172</v>
      </c>
      <c r="B1236" s="26" t="s">
        <v>18446</v>
      </c>
      <c r="C1236" s="26" t="s">
        <v>11576</v>
      </c>
      <c r="D1236" s="26" t="s">
        <v>5261</v>
      </c>
      <c r="E1236" s="61" t="s">
        <v>18444</v>
      </c>
      <c r="F1236" s="62" t="s">
        <v>20255</v>
      </c>
      <c r="G1236">
        <f>VLOOKUP(N1236,Estrv!B:AS,39,FALSE)</f>
        <v>0.05</v>
      </c>
      <c r="H1236">
        <f>VLOOKUP(N1236,Estrv!B:AS,40,FALSE)</f>
        <v>0.15</v>
      </c>
      <c r="I1236">
        <f>VLOOKUP(N1236,Estrv!B:AS,41,FALSE)</f>
        <v>0.25</v>
      </c>
      <c r="J1236">
        <f>VLOOKUP(N1236,Estrv!B:AS,42,FALSE)</f>
        <v>1</v>
      </c>
      <c r="K1236" s="66">
        <v>0.25</v>
      </c>
      <c r="N1236" t="str">
        <f t="shared" si="19"/>
        <v>07C001K022</v>
      </c>
    </row>
    <row r="1237" spans="1:14">
      <c r="A1237" s="26" t="s">
        <v>5172</v>
      </c>
      <c r="B1237" s="26" t="s">
        <v>18447</v>
      </c>
      <c r="C1237" s="26" t="s">
        <v>12250</v>
      </c>
      <c r="D1237" s="26" t="s">
        <v>5261</v>
      </c>
      <c r="E1237" s="61" t="s">
        <v>18444</v>
      </c>
      <c r="F1237" s="62" t="s">
        <v>20256</v>
      </c>
      <c r="G1237">
        <f>VLOOKUP(N1237,Estrv!B:AS,39,FALSE)</f>
        <v>0.05</v>
      </c>
      <c r="H1237">
        <f>VLOOKUP(N1237,Estrv!B:AS,40,FALSE)</f>
        <v>0.15</v>
      </c>
      <c r="I1237">
        <f>VLOOKUP(N1237,Estrv!B:AS,41,FALSE)</f>
        <v>0.25</v>
      </c>
      <c r="J1237">
        <f>VLOOKUP(N1237,Estrv!B:AS,42,FALSE)</f>
        <v>1</v>
      </c>
      <c r="K1237" s="66">
        <v>0.25</v>
      </c>
      <c r="N1237" t="str">
        <f t="shared" si="19"/>
        <v>07C001K022</v>
      </c>
    </row>
    <row r="1238" spans="1:14">
      <c r="A1238" s="26" t="s">
        <v>5172</v>
      </c>
      <c r="B1238" s="26" t="s">
        <v>18448</v>
      </c>
      <c r="C1238" s="26" t="s">
        <v>12924</v>
      </c>
      <c r="D1238" s="26" t="s">
        <v>5261</v>
      </c>
      <c r="E1238" s="61" t="s">
        <v>18444</v>
      </c>
      <c r="F1238" s="62" t="s">
        <v>20257</v>
      </c>
      <c r="G1238">
        <f>VLOOKUP(N1238,Estrv!B:AS,39,FALSE)</f>
        <v>0.05</v>
      </c>
      <c r="H1238">
        <f>VLOOKUP(N1238,Estrv!B:AS,40,FALSE)</f>
        <v>0.15</v>
      </c>
      <c r="I1238">
        <f>VLOOKUP(N1238,Estrv!B:AS,41,FALSE)</f>
        <v>0.25</v>
      </c>
      <c r="J1238">
        <f>VLOOKUP(N1238,Estrv!B:AS,42,FALSE)</f>
        <v>1</v>
      </c>
      <c r="K1238" s="66">
        <v>0.125</v>
      </c>
      <c r="N1238" t="str">
        <f t="shared" si="19"/>
        <v>07C001K022</v>
      </c>
    </row>
    <row r="1239" spans="1:14">
      <c r="A1239" s="26" t="s">
        <v>5172</v>
      </c>
      <c r="B1239" s="26" t="s">
        <v>18449</v>
      </c>
      <c r="C1239" s="26" t="s">
        <v>10229</v>
      </c>
      <c r="D1239" s="26" t="s">
        <v>109</v>
      </c>
      <c r="E1239" s="61" t="s">
        <v>17145</v>
      </c>
      <c r="F1239" s="65" t="s">
        <v>20258</v>
      </c>
      <c r="G1239">
        <f>VLOOKUP(N1239,Estrv!B:AS,39,FALSE)</f>
        <v>0.25</v>
      </c>
      <c r="H1239">
        <f>VLOOKUP(N1239,Estrv!B:AS,40,FALSE)</f>
        <v>0.5</v>
      </c>
      <c r="I1239">
        <f>VLOOKUP(N1239,Estrv!B:AS,41,FALSE)</f>
        <v>0.75</v>
      </c>
      <c r="J1239">
        <f>VLOOKUP(N1239,Estrv!B:AS,42,FALSE)</f>
        <v>1</v>
      </c>
      <c r="K1239" s="66">
        <v>1</v>
      </c>
      <c r="N1239" t="str">
        <f t="shared" si="19"/>
        <v>07C001M001</v>
      </c>
    </row>
    <row r="1240" spans="1:14">
      <c r="A1240" s="26" t="s">
        <v>5172</v>
      </c>
      <c r="B1240" s="26" t="s">
        <v>18450</v>
      </c>
      <c r="C1240" s="26" t="s">
        <v>10230</v>
      </c>
      <c r="D1240" s="26" t="s">
        <v>126</v>
      </c>
      <c r="E1240" s="61" t="s">
        <v>17148</v>
      </c>
      <c r="F1240" s="62" t="s">
        <v>5293</v>
      </c>
      <c r="G1240">
        <f>VLOOKUP(N1240,Estrv!B:AS,39,FALSE)</f>
        <v>0.1</v>
      </c>
      <c r="H1240">
        <f>VLOOKUP(N1240,Estrv!B:AS,40,FALSE)</f>
        <v>0.3</v>
      </c>
      <c r="I1240">
        <f>VLOOKUP(N1240,Estrv!B:AS,41,FALSE)</f>
        <v>0.65</v>
      </c>
      <c r="J1240">
        <f>VLOOKUP(N1240,Estrv!B:AS,42,FALSE)</f>
        <v>1</v>
      </c>
      <c r="K1240" s="66">
        <v>1</v>
      </c>
      <c r="N1240" t="str">
        <f t="shared" si="19"/>
        <v>07C001M002</v>
      </c>
    </row>
    <row r="1241" spans="1:14">
      <c r="A1241" s="26" t="s">
        <v>5172</v>
      </c>
      <c r="B1241" s="26" t="s">
        <v>18451</v>
      </c>
      <c r="C1241" s="26" t="s">
        <v>10231</v>
      </c>
      <c r="D1241" s="26" t="s">
        <v>141</v>
      </c>
      <c r="E1241" s="61" t="s">
        <v>17150</v>
      </c>
      <c r="F1241" s="62" t="s">
        <v>20259</v>
      </c>
      <c r="G1241">
        <f>VLOOKUP(N1241,Estrv!B:AS,39,FALSE)</f>
        <v>0.2</v>
      </c>
      <c r="H1241">
        <f>VLOOKUP(N1241,Estrv!B:AS,40,FALSE)</f>
        <v>0.4</v>
      </c>
      <c r="I1241">
        <f>VLOOKUP(N1241,Estrv!B:AS,41,FALSE)</f>
        <v>0.7</v>
      </c>
      <c r="J1241">
        <f>VLOOKUP(N1241,Estrv!B:AS,42,FALSE)</f>
        <v>1</v>
      </c>
      <c r="K1241" s="66">
        <v>0.5</v>
      </c>
      <c r="N1241" t="str">
        <f t="shared" si="19"/>
        <v>07C001N001</v>
      </c>
    </row>
    <row r="1242" spans="1:14">
      <c r="A1242" s="26" t="s">
        <v>5172</v>
      </c>
      <c r="B1242" s="26" t="s">
        <v>18452</v>
      </c>
      <c r="C1242" s="26" t="s">
        <v>10905</v>
      </c>
      <c r="D1242" s="26" t="s">
        <v>141</v>
      </c>
      <c r="E1242" s="61" t="s">
        <v>17150</v>
      </c>
      <c r="F1242" s="62" t="s">
        <v>20260</v>
      </c>
      <c r="G1242">
        <f>VLOOKUP(N1242,Estrv!B:AS,39,FALSE)</f>
        <v>0.2</v>
      </c>
      <c r="H1242">
        <f>VLOOKUP(N1242,Estrv!B:AS,40,FALSE)</f>
        <v>0.4</v>
      </c>
      <c r="I1242">
        <f>VLOOKUP(N1242,Estrv!B:AS,41,FALSE)</f>
        <v>0.7</v>
      </c>
      <c r="J1242">
        <f>VLOOKUP(N1242,Estrv!B:AS,42,FALSE)</f>
        <v>1</v>
      </c>
      <c r="K1242" s="66">
        <v>0.5</v>
      </c>
      <c r="N1242" t="str">
        <f t="shared" si="19"/>
        <v>07C001N001</v>
      </c>
    </row>
    <row r="1243" spans="1:14">
      <c r="A1243" s="26" t="s">
        <v>5172</v>
      </c>
      <c r="B1243" s="26" t="s">
        <v>18453</v>
      </c>
      <c r="C1243" s="26" t="s">
        <v>10232</v>
      </c>
      <c r="D1243" s="26" t="s">
        <v>5307</v>
      </c>
      <c r="E1243" s="61" t="s">
        <v>18454</v>
      </c>
      <c r="F1243" s="62" t="s">
        <v>20261</v>
      </c>
      <c r="G1243">
        <f>VLOOKUP(N1243,Estrv!B:AS,39,FALSE)</f>
        <v>0.25</v>
      </c>
      <c r="H1243">
        <f>VLOOKUP(N1243,Estrv!B:AS,40,FALSE)</f>
        <v>0.5</v>
      </c>
      <c r="I1243">
        <f>VLOOKUP(N1243,Estrv!B:AS,41,FALSE)</f>
        <v>0.75</v>
      </c>
      <c r="J1243">
        <f>VLOOKUP(N1243,Estrv!B:AS,42,FALSE)</f>
        <v>1</v>
      </c>
      <c r="K1243" s="66">
        <v>0.2</v>
      </c>
      <c r="N1243" t="str">
        <f t="shared" si="19"/>
        <v>07C001U046</v>
      </c>
    </row>
    <row r="1244" spans="1:14">
      <c r="A1244" s="26" t="s">
        <v>5172</v>
      </c>
      <c r="B1244" s="26" t="s">
        <v>18455</v>
      </c>
      <c r="C1244" s="26" t="s">
        <v>10906</v>
      </c>
      <c r="D1244" s="26" t="s">
        <v>5307</v>
      </c>
      <c r="E1244" s="61" t="s">
        <v>18454</v>
      </c>
      <c r="F1244" s="62" t="s">
        <v>20262</v>
      </c>
      <c r="G1244">
        <f>VLOOKUP(N1244,Estrv!B:AS,39,FALSE)</f>
        <v>0.25</v>
      </c>
      <c r="H1244">
        <f>VLOOKUP(N1244,Estrv!B:AS,40,FALSE)</f>
        <v>0.5</v>
      </c>
      <c r="I1244">
        <f>VLOOKUP(N1244,Estrv!B:AS,41,FALSE)</f>
        <v>0.75</v>
      </c>
      <c r="J1244">
        <f>VLOOKUP(N1244,Estrv!B:AS,42,FALSE)</f>
        <v>1</v>
      </c>
      <c r="K1244" s="66">
        <v>0.2</v>
      </c>
      <c r="N1244" t="str">
        <f t="shared" si="19"/>
        <v>07C001U046</v>
      </c>
    </row>
    <row r="1245" spans="1:14">
      <c r="A1245" s="26" t="s">
        <v>5172</v>
      </c>
      <c r="B1245" s="26" t="s">
        <v>18456</v>
      </c>
      <c r="C1245" s="26" t="s">
        <v>11580</v>
      </c>
      <c r="D1245" s="26" t="s">
        <v>5307</v>
      </c>
      <c r="E1245" s="61" t="s">
        <v>18454</v>
      </c>
      <c r="F1245" s="62" t="s">
        <v>20263</v>
      </c>
      <c r="G1245">
        <f>VLOOKUP(N1245,Estrv!B:AS,39,FALSE)</f>
        <v>0.25</v>
      </c>
      <c r="H1245">
        <f>VLOOKUP(N1245,Estrv!B:AS,40,FALSE)</f>
        <v>0.5</v>
      </c>
      <c r="I1245">
        <f>VLOOKUP(N1245,Estrv!B:AS,41,FALSE)</f>
        <v>0.75</v>
      </c>
      <c r="J1245">
        <f>VLOOKUP(N1245,Estrv!B:AS,42,FALSE)</f>
        <v>1</v>
      </c>
      <c r="K1245" s="66">
        <v>0.2</v>
      </c>
      <c r="N1245" t="str">
        <f t="shared" si="19"/>
        <v>07C001U046</v>
      </c>
    </row>
    <row r="1246" spans="1:14">
      <c r="A1246" s="26" t="s">
        <v>5172</v>
      </c>
      <c r="B1246" s="26" t="s">
        <v>18457</v>
      </c>
      <c r="C1246" s="26" t="s">
        <v>12254</v>
      </c>
      <c r="D1246" s="26" t="s">
        <v>5307</v>
      </c>
      <c r="E1246" s="61" t="s">
        <v>18454</v>
      </c>
      <c r="F1246" s="62" t="s">
        <v>20264</v>
      </c>
      <c r="G1246">
        <f>VLOOKUP(N1246,Estrv!B:AS,39,FALSE)</f>
        <v>0.25</v>
      </c>
      <c r="H1246">
        <f>VLOOKUP(N1246,Estrv!B:AS,40,FALSE)</f>
        <v>0.5</v>
      </c>
      <c r="I1246">
        <f>VLOOKUP(N1246,Estrv!B:AS,41,FALSE)</f>
        <v>0.75</v>
      </c>
      <c r="J1246">
        <f>VLOOKUP(N1246,Estrv!B:AS,42,FALSE)</f>
        <v>1</v>
      </c>
      <c r="K1246" s="66">
        <v>0.2</v>
      </c>
      <c r="N1246" t="str">
        <f t="shared" si="19"/>
        <v>07C001U046</v>
      </c>
    </row>
    <row r="1247" spans="1:14">
      <c r="A1247" s="26" t="s">
        <v>5172</v>
      </c>
      <c r="B1247" s="26" t="s">
        <v>18458</v>
      </c>
      <c r="C1247" s="26" t="s">
        <v>12928</v>
      </c>
      <c r="D1247" s="26" t="s">
        <v>5307</v>
      </c>
      <c r="E1247" s="61" t="s">
        <v>18454</v>
      </c>
      <c r="F1247" s="62" t="s">
        <v>20265</v>
      </c>
      <c r="G1247">
        <f>VLOOKUP(N1247,Estrv!B:AS,39,FALSE)</f>
        <v>0.25</v>
      </c>
      <c r="H1247">
        <f>VLOOKUP(N1247,Estrv!B:AS,40,FALSE)</f>
        <v>0.5</v>
      </c>
      <c r="I1247">
        <f>VLOOKUP(N1247,Estrv!B:AS,41,FALSE)</f>
        <v>0.75</v>
      </c>
      <c r="J1247">
        <f>VLOOKUP(N1247,Estrv!B:AS,42,FALSE)</f>
        <v>1</v>
      </c>
      <c r="K1247" s="66">
        <v>0.2</v>
      </c>
      <c r="N1247" t="str">
        <f t="shared" si="19"/>
        <v>07C001U046</v>
      </c>
    </row>
    <row r="1248" spans="1:14">
      <c r="A1248" s="26" t="s">
        <v>5322</v>
      </c>
      <c r="B1248" s="26" t="s">
        <v>18459</v>
      </c>
      <c r="C1248" s="26" t="s">
        <v>10233</v>
      </c>
      <c r="D1248" s="26" t="s">
        <v>5327</v>
      </c>
      <c r="E1248" s="61" t="s">
        <v>18460</v>
      </c>
      <c r="F1248" s="62" t="s">
        <v>20266</v>
      </c>
      <c r="G1248">
        <f>VLOOKUP(N1248,Estrv!B:AS,39,FALSE)</f>
        <v>0.25</v>
      </c>
      <c r="H1248">
        <f>VLOOKUP(N1248,Estrv!B:AS,40,FALSE)</f>
        <v>0.5</v>
      </c>
      <c r="I1248">
        <f>VLOOKUP(N1248,Estrv!B:AS,41,FALSE)</f>
        <v>0.75</v>
      </c>
      <c r="J1248">
        <f>VLOOKUP(N1248,Estrv!B:AS,42,FALSE)</f>
        <v>1</v>
      </c>
      <c r="K1248" s="66">
        <v>1</v>
      </c>
      <c r="N1248" t="str">
        <f t="shared" si="19"/>
        <v>07CD01B001</v>
      </c>
    </row>
    <row r="1249" spans="1:14">
      <c r="A1249" s="26" t="s">
        <v>5322</v>
      </c>
      <c r="B1249" s="26" t="s">
        <v>18461</v>
      </c>
      <c r="C1249" s="26" t="s">
        <v>10234</v>
      </c>
      <c r="D1249" s="26" t="s">
        <v>109</v>
      </c>
      <c r="E1249" s="61" t="s">
        <v>17145</v>
      </c>
      <c r="F1249" s="62" t="s">
        <v>20267</v>
      </c>
      <c r="G1249">
        <f>VLOOKUP(N1249,Estrv!B:AS,39,FALSE)</f>
        <v>0.25</v>
      </c>
      <c r="H1249">
        <f>VLOOKUP(N1249,Estrv!B:AS,40,FALSE)</f>
        <v>0.5</v>
      </c>
      <c r="I1249">
        <f>VLOOKUP(N1249,Estrv!B:AS,41,FALSE)</f>
        <v>0.75</v>
      </c>
      <c r="J1249">
        <f>VLOOKUP(N1249,Estrv!B:AS,42,FALSE)</f>
        <v>1</v>
      </c>
      <c r="K1249" s="66">
        <v>0.5</v>
      </c>
      <c r="N1249" t="str">
        <f t="shared" si="19"/>
        <v>07CD01M001</v>
      </c>
    </row>
    <row r="1250" spans="1:14">
      <c r="A1250" s="26" t="s">
        <v>5322</v>
      </c>
      <c r="B1250" s="26" t="s">
        <v>18462</v>
      </c>
      <c r="C1250" s="26" t="s">
        <v>10908</v>
      </c>
      <c r="D1250" s="26" t="s">
        <v>109</v>
      </c>
      <c r="E1250" s="61" t="s">
        <v>17145</v>
      </c>
      <c r="F1250" s="62" t="s">
        <v>20268</v>
      </c>
      <c r="G1250">
        <f>VLOOKUP(N1250,Estrv!B:AS,39,FALSE)</f>
        <v>0.25</v>
      </c>
      <c r="H1250">
        <f>VLOOKUP(N1250,Estrv!B:AS,40,FALSE)</f>
        <v>0.5</v>
      </c>
      <c r="I1250">
        <f>VLOOKUP(N1250,Estrv!B:AS,41,FALSE)</f>
        <v>0.75</v>
      </c>
      <c r="J1250">
        <f>VLOOKUP(N1250,Estrv!B:AS,42,FALSE)</f>
        <v>1</v>
      </c>
      <c r="K1250" s="66">
        <v>0.5</v>
      </c>
      <c r="N1250" t="str">
        <f t="shared" si="19"/>
        <v>07CD01M001</v>
      </c>
    </row>
    <row r="1251" spans="1:14">
      <c r="A1251" s="26" t="s">
        <v>5322</v>
      </c>
      <c r="B1251" s="26" t="s">
        <v>18463</v>
      </c>
      <c r="C1251" s="26" t="s">
        <v>10235</v>
      </c>
      <c r="D1251" s="26" t="s">
        <v>126</v>
      </c>
      <c r="E1251" s="61" t="s">
        <v>17148</v>
      </c>
      <c r="F1251" s="62" t="s">
        <v>20269</v>
      </c>
      <c r="G1251">
        <f>VLOOKUP(N1251,Estrv!B:AS,39,FALSE)</f>
        <v>0</v>
      </c>
      <c r="H1251">
        <f>VLOOKUP(N1251,Estrv!B:AS,40,FALSE)</f>
        <v>0.5</v>
      </c>
      <c r="I1251">
        <f>VLOOKUP(N1251,Estrv!B:AS,41,FALSE)</f>
        <v>0.75</v>
      </c>
      <c r="J1251">
        <f>VLOOKUP(N1251,Estrv!B:AS,42,FALSE)</f>
        <v>1</v>
      </c>
      <c r="K1251" s="66">
        <v>1</v>
      </c>
      <c r="N1251" t="str">
        <f t="shared" si="19"/>
        <v>07CD01M002</v>
      </c>
    </row>
    <row r="1252" spans="1:14">
      <c r="A1252" s="26" t="s">
        <v>5322</v>
      </c>
      <c r="B1252" s="26" t="s">
        <v>18464</v>
      </c>
      <c r="C1252" s="26" t="s">
        <v>10236</v>
      </c>
      <c r="D1252" s="26" t="s">
        <v>141</v>
      </c>
      <c r="E1252" s="61" t="s">
        <v>17150</v>
      </c>
      <c r="F1252" s="62" t="s">
        <v>20270</v>
      </c>
      <c r="G1252">
        <f>VLOOKUP(N1252,Estrv!B:AS,39,FALSE)</f>
        <v>0</v>
      </c>
      <c r="H1252">
        <f>VLOOKUP(N1252,Estrv!B:AS,40,FALSE)</f>
        <v>0.3</v>
      </c>
      <c r="I1252">
        <f>VLOOKUP(N1252,Estrv!B:AS,41,FALSE)</f>
        <v>0.45</v>
      </c>
      <c r="J1252">
        <f>VLOOKUP(N1252,Estrv!B:AS,42,FALSE)</f>
        <v>0.6</v>
      </c>
      <c r="K1252" s="66">
        <v>0.5</v>
      </c>
      <c r="N1252" t="str">
        <f t="shared" si="19"/>
        <v>07CD01N001</v>
      </c>
    </row>
    <row r="1253" spans="1:14">
      <c r="A1253" s="26" t="s">
        <v>5322</v>
      </c>
      <c r="B1253" s="26" t="s">
        <v>18465</v>
      </c>
      <c r="C1253" s="26" t="s">
        <v>10910</v>
      </c>
      <c r="D1253" s="26" t="s">
        <v>141</v>
      </c>
      <c r="E1253" s="61" t="s">
        <v>17150</v>
      </c>
      <c r="F1253" s="62" t="s">
        <v>5365</v>
      </c>
      <c r="G1253">
        <f>VLOOKUP(N1253,Estrv!B:AS,39,FALSE)</f>
        <v>0</v>
      </c>
      <c r="H1253">
        <f>VLOOKUP(N1253,Estrv!B:AS,40,FALSE)</f>
        <v>0.3</v>
      </c>
      <c r="I1253">
        <f>VLOOKUP(N1253,Estrv!B:AS,41,FALSE)</f>
        <v>0.45</v>
      </c>
      <c r="J1253">
        <f>VLOOKUP(N1253,Estrv!B:AS,42,FALSE)</f>
        <v>0.6</v>
      </c>
      <c r="K1253" s="66">
        <v>0.5</v>
      </c>
      <c r="N1253" t="str">
        <f t="shared" si="19"/>
        <v>07CD01N001</v>
      </c>
    </row>
    <row r="1254" spans="1:14">
      <c r="A1254" s="26" t="s">
        <v>5366</v>
      </c>
      <c r="B1254" s="26" t="s">
        <v>18466</v>
      </c>
      <c r="C1254" s="26" t="s">
        <v>10240</v>
      </c>
      <c r="D1254" s="26" t="s">
        <v>5389</v>
      </c>
      <c r="E1254" s="61" t="s">
        <v>18467</v>
      </c>
      <c r="F1254" s="62" t="s">
        <v>20271</v>
      </c>
      <c r="G1254">
        <f>VLOOKUP(N1254,Estrv!B:AS,39,FALSE)</f>
        <v>0.1</v>
      </c>
      <c r="H1254">
        <f>VLOOKUP(N1254,Estrv!B:AS,40,FALSE)</f>
        <v>0.2</v>
      </c>
      <c r="I1254">
        <f>VLOOKUP(N1254,Estrv!B:AS,41,FALSE)</f>
        <v>0.5</v>
      </c>
      <c r="J1254">
        <f>VLOOKUP(N1254,Estrv!B:AS,42,FALSE)</f>
        <v>1</v>
      </c>
      <c r="K1254" s="66">
        <v>0.25</v>
      </c>
      <c r="N1254" t="str">
        <f t="shared" si="19"/>
        <v>07PDIFK012</v>
      </c>
    </row>
    <row r="1255" spans="1:14">
      <c r="A1255" s="26" t="s">
        <v>5366</v>
      </c>
      <c r="B1255" s="26" t="s">
        <v>18468</v>
      </c>
      <c r="C1255" s="26" t="s">
        <v>10914</v>
      </c>
      <c r="D1255" s="26" t="s">
        <v>5389</v>
      </c>
      <c r="E1255" s="61" t="s">
        <v>18467</v>
      </c>
      <c r="F1255" s="62" t="s">
        <v>20272</v>
      </c>
      <c r="G1255">
        <f>VLOOKUP(N1255,Estrv!B:AS,39,FALSE)</f>
        <v>0.1</v>
      </c>
      <c r="H1255">
        <f>VLOOKUP(N1255,Estrv!B:AS,40,FALSE)</f>
        <v>0.2</v>
      </c>
      <c r="I1255">
        <f>VLOOKUP(N1255,Estrv!B:AS,41,FALSE)</f>
        <v>0.5</v>
      </c>
      <c r="J1255">
        <f>VLOOKUP(N1255,Estrv!B:AS,42,FALSE)</f>
        <v>1</v>
      </c>
      <c r="K1255" s="66">
        <v>0.25</v>
      </c>
      <c r="N1255" t="str">
        <f t="shared" si="19"/>
        <v>07PDIFK012</v>
      </c>
    </row>
    <row r="1256" spans="1:14">
      <c r="A1256" s="26" t="s">
        <v>5366</v>
      </c>
      <c r="B1256" s="26" t="s">
        <v>18469</v>
      </c>
      <c r="C1256" s="26" t="s">
        <v>11588</v>
      </c>
      <c r="D1256" s="26" t="s">
        <v>5389</v>
      </c>
      <c r="E1256" s="61" t="s">
        <v>18467</v>
      </c>
      <c r="F1256" s="62" t="s">
        <v>20273</v>
      </c>
      <c r="G1256">
        <f>VLOOKUP(N1256,Estrv!B:AS,39,FALSE)</f>
        <v>0.1</v>
      </c>
      <c r="H1256">
        <f>VLOOKUP(N1256,Estrv!B:AS,40,FALSE)</f>
        <v>0.2</v>
      </c>
      <c r="I1256">
        <f>VLOOKUP(N1256,Estrv!B:AS,41,FALSE)</f>
        <v>0.5</v>
      </c>
      <c r="J1256">
        <f>VLOOKUP(N1256,Estrv!B:AS,42,FALSE)</f>
        <v>1</v>
      </c>
      <c r="K1256" s="66">
        <v>0.5</v>
      </c>
      <c r="N1256" t="str">
        <f t="shared" si="19"/>
        <v>07PDIFK012</v>
      </c>
    </row>
    <row r="1257" spans="1:14">
      <c r="A1257" s="26" t="s">
        <v>5366</v>
      </c>
      <c r="B1257" s="26" t="s">
        <v>18470</v>
      </c>
      <c r="C1257" s="26" t="s">
        <v>10237</v>
      </c>
      <c r="D1257" s="26" t="s">
        <v>109</v>
      </c>
      <c r="E1257" s="61" t="s">
        <v>17145</v>
      </c>
      <c r="F1257" s="62" t="s">
        <v>20274</v>
      </c>
      <c r="G1257" t="e">
        <f>VLOOKUP(N1257,Estrv!B:AS,39,FALSE)</f>
        <v>#N/A</v>
      </c>
      <c r="H1257" t="e">
        <f>VLOOKUP(N1257,Estrv!B:AS,40,FALSE)</f>
        <v>#N/A</v>
      </c>
      <c r="I1257" t="e">
        <f>VLOOKUP(N1257,Estrv!B:AS,41,FALSE)</f>
        <v>#N/A</v>
      </c>
      <c r="J1257" t="e">
        <f>VLOOKUP(N1257,Estrv!B:AS,42,FALSE)</f>
        <v>#N/A</v>
      </c>
      <c r="K1257" s="66">
        <v>0.5</v>
      </c>
      <c r="N1257" t="str">
        <f t="shared" si="19"/>
        <v>07PDIFM001</v>
      </c>
    </row>
    <row r="1258" spans="1:14">
      <c r="A1258" s="26" t="s">
        <v>5366</v>
      </c>
      <c r="B1258" s="26" t="s">
        <v>18471</v>
      </c>
      <c r="C1258" s="26" t="s">
        <v>10911</v>
      </c>
      <c r="D1258" s="26" t="s">
        <v>109</v>
      </c>
      <c r="E1258" s="61" t="s">
        <v>17145</v>
      </c>
      <c r="F1258" s="62" t="s">
        <v>20275</v>
      </c>
      <c r="G1258" t="e">
        <f>VLOOKUP(N1258,Estrv!B:AS,39,FALSE)</f>
        <v>#N/A</v>
      </c>
      <c r="H1258" t="e">
        <f>VLOOKUP(N1258,Estrv!B:AS,40,FALSE)</f>
        <v>#N/A</v>
      </c>
      <c r="I1258" t="e">
        <f>VLOOKUP(N1258,Estrv!B:AS,41,FALSE)</f>
        <v>#N/A</v>
      </c>
      <c r="J1258" t="e">
        <f>VLOOKUP(N1258,Estrv!B:AS,42,FALSE)</f>
        <v>#N/A</v>
      </c>
      <c r="K1258" s="66">
        <v>0.5</v>
      </c>
      <c r="N1258" t="str">
        <f t="shared" si="19"/>
        <v>07PDIFM001</v>
      </c>
    </row>
    <row r="1259" spans="1:14">
      <c r="A1259" s="26" t="s">
        <v>5366</v>
      </c>
      <c r="B1259" s="26" t="s">
        <v>18472</v>
      </c>
      <c r="C1259" s="26" t="s">
        <v>10238</v>
      </c>
      <c r="D1259" s="26" t="s">
        <v>126</v>
      </c>
      <c r="E1259" s="61" t="s">
        <v>17148</v>
      </c>
      <c r="F1259" s="62" t="s">
        <v>20276</v>
      </c>
      <c r="G1259">
        <f>VLOOKUP(N1259,Estrv!B:AS,39,FALSE)</f>
        <v>0</v>
      </c>
      <c r="H1259">
        <f>VLOOKUP(N1259,Estrv!B:AS,40,FALSE)</f>
        <v>0</v>
      </c>
      <c r="I1259">
        <f>VLOOKUP(N1259,Estrv!B:AS,41,FALSE)</f>
        <v>0.5</v>
      </c>
      <c r="J1259">
        <f>VLOOKUP(N1259,Estrv!B:AS,42,FALSE)</f>
        <v>1</v>
      </c>
      <c r="K1259" s="66">
        <v>1</v>
      </c>
      <c r="N1259" t="str">
        <f t="shared" si="19"/>
        <v>07PDIFM002</v>
      </c>
    </row>
    <row r="1260" spans="1:14">
      <c r="A1260" s="26" t="s">
        <v>5366</v>
      </c>
      <c r="B1260" s="26" t="s">
        <v>18473</v>
      </c>
      <c r="C1260" s="26" t="s">
        <v>10239</v>
      </c>
      <c r="D1260" s="26" t="s">
        <v>141</v>
      </c>
      <c r="E1260" s="61" t="s">
        <v>17150</v>
      </c>
      <c r="F1260" s="62" t="s">
        <v>20277</v>
      </c>
      <c r="G1260">
        <f>VLOOKUP(N1260,Estrv!B:AS,39,FALSE)</f>
        <v>0.25</v>
      </c>
      <c r="H1260">
        <f>VLOOKUP(N1260,Estrv!B:AS,40,FALSE)</f>
        <v>0.5</v>
      </c>
      <c r="I1260">
        <f>VLOOKUP(N1260,Estrv!B:AS,41,FALSE)</f>
        <v>0.75</v>
      </c>
      <c r="J1260">
        <f>VLOOKUP(N1260,Estrv!B:AS,42,FALSE)</f>
        <v>1</v>
      </c>
      <c r="K1260" s="66">
        <v>0.5</v>
      </c>
      <c r="N1260" t="str">
        <f t="shared" si="19"/>
        <v>07PDIFN001</v>
      </c>
    </row>
    <row r="1261" spans="1:14">
      <c r="A1261" s="26" t="s">
        <v>5366</v>
      </c>
      <c r="B1261" s="26" t="s">
        <v>18474</v>
      </c>
      <c r="C1261" s="26" t="s">
        <v>10913</v>
      </c>
      <c r="D1261" s="26" t="s">
        <v>141</v>
      </c>
      <c r="E1261" s="61" t="s">
        <v>17150</v>
      </c>
      <c r="F1261" s="62" t="s">
        <v>5365</v>
      </c>
      <c r="G1261">
        <f>VLOOKUP(N1261,Estrv!B:AS,39,FALSE)</f>
        <v>0.25</v>
      </c>
      <c r="H1261">
        <f>VLOOKUP(N1261,Estrv!B:AS,40,FALSE)</f>
        <v>0.5</v>
      </c>
      <c r="I1261">
        <f>VLOOKUP(N1261,Estrv!B:AS,41,FALSE)</f>
        <v>0.75</v>
      </c>
      <c r="J1261">
        <f>VLOOKUP(N1261,Estrv!B:AS,42,FALSE)</f>
        <v>1</v>
      </c>
      <c r="K1261" s="66">
        <v>0.5</v>
      </c>
      <c r="N1261" t="str">
        <f t="shared" si="19"/>
        <v>07PDIFN001</v>
      </c>
    </row>
    <row r="1262" spans="1:14">
      <c r="A1262" s="26" t="s">
        <v>5409</v>
      </c>
      <c r="B1262" s="26" t="s">
        <v>18475</v>
      </c>
      <c r="C1262" s="26" t="s">
        <v>10241</v>
      </c>
      <c r="D1262" s="26" t="s">
        <v>5414</v>
      </c>
      <c r="E1262" s="61" t="s">
        <v>18476</v>
      </c>
      <c r="F1262" s="62" t="s">
        <v>5429</v>
      </c>
      <c r="G1262">
        <f>VLOOKUP(N1262,Estrv!B:AS,39,FALSE)</f>
        <v>0.08</v>
      </c>
      <c r="H1262">
        <f>VLOOKUP(N1262,Estrv!B:AS,40,FALSE)</f>
        <v>0.1</v>
      </c>
      <c r="I1262">
        <f>VLOOKUP(N1262,Estrv!B:AS,41,FALSE)</f>
        <v>0.6</v>
      </c>
      <c r="J1262">
        <f>VLOOKUP(N1262,Estrv!B:AS,42,FALSE)</f>
        <v>0.85</v>
      </c>
      <c r="K1262" s="66">
        <v>0.3</v>
      </c>
      <c r="N1262" t="str">
        <f t="shared" si="19"/>
        <v>07PDISE067</v>
      </c>
    </row>
    <row r="1263" spans="1:14">
      <c r="A1263" s="26" t="s">
        <v>5409</v>
      </c>
      <c r="B1263" s="26" t="s">
        <v>18477</v>
      </c>
      <c r="C1263" s="26" t="s">
        <v>10915</v>
      </c>
      <c r="D1263" s="26" t="s">
        <v>5414</v>
      </c>
      <c r="E1263" s="61" t="s">
        <v>18476</v>
      </c>
      <c r="F1263" s="62" t="s">
        <v>5432</v>
      </c>
      <c r="G1263">
        <f>VLOOKUP(N1263,Estrv!B:AS,39,FALSE)</f>
        <v>0.08</v>
      </c>
      <c r="H1263">
        <f>VLOOKUP(N1263,Estrv!B:AS,40,FALSE)</f>
        <v>0.1</v>
      </c>
      <c r="I1263">
        <f>VLOOKUP(N1263,Estrv!B:AS,41,FALSE)</f>
        <v>0.6</v>
      </c>
      <c r="J1263">
        <f>VLOOKUP(N1263,Estrv!B:AS,42,FALSE)</f>
        <v>0.85</v>
      </c>
      <c r="K1263" s="66">
        <v>0.4</v>
      </c>
      <c r="N1263" t="str">
        <f t="shared" si="19"/>
        <v>07PDISE067</v>
      </c>
    </row>
    <row r="1264" spans="1:14">
      <c r="A1264" s="26" t="s">
        <v>5409</v>
      </c>
      <c r="B1264" s="26" t="s">
        <v>18478</v>
      </c>
      <c r="C1264" s="26" t="s">
        <v>11589</v>
      </c>
      <c r="D1264" s="26" t="s">
        <v>5414</v>
      </c>
      <c r="E1264" s="61" t="s">
        <v>18476</v>
      </c>
      <c r="F1264" s="62" t="s">
        <v>20278</v>
      </c>
      <c r="G1264">
        <f>VLOOKUP(N1264,Estrv!B:AS,39,FALSE)</f>
        <v>0.08</v>
      </c>
      <c r="H1264">
        <f>VLOOKUP(N1264,Estrv!B:AS,40,FALSE)</f>
        <v>0.1</v>
      </c>
      <c r="I1264">
        <f>VLOOKUP(N1264,Estrv!B:AS,41,FALSE)</f>
        <v>0.6</v>
      </c>
      <c r="J1264">
        <f>VLOOKUP(N1264,Estrv!B:AS,42,FALSE)</f>
        <v>0.85</v>
      </c>
      <c r="K1264" s="66">
        <v>0.15</v>
      </c>
      <c r="N1264" t="str">
        <f t="shared" si="19"/>
        <v>07PDISE067</v>
      </c>
    </row>
    <row r="1265" spans="1:14">
      <c r="A1265" s="26" t="s">
        <v>5409</v>
      </c>
      <c r="B1265" s="26" t="s">
        <v>18479</v>
      </c>
      <c r="C1265" s="26" t="s">
        <v>12263</v>
      </c>
      <c r="D1265" s="26" t="s">
        <v>5414</v>
      </c>
      <c r="E1265" s="61" t="s">
        <v>18476</v>
      </c>
      <c r="F1265" s="62" t="s">
        <v>20279</v>
      </c>
      <c r="G1265">
        <f>VLOOKUP(N1265,Estrv!B:AS,39,FALSE)</f>
        <v>0.08</v>
      </c>
      <c r="H1265">
        <f>VLOOKUP(N1265,Estrv!B:AS,40,FALSE)</f>
        <v>0.1</v>
      </c>
      <c r="I1265">
        <f>VLOOKUP(N1265,Estrv!B:AS,41,FALSE)</f>
        <v>0.6</v>
      </c>
      <c r="J1265">
        <f>VLOOKUP(N1265,Estrv!B:AS,42,FALSE)</f>
        <v>0.85</v>
      </c>
      <c r="K1265" s="66">
        <v>0.13</v>
      </c>
      <c r="N1265" t="str">
        <f t="shared" si="19"/>
        <v>07PDISE067</v>
      </c>
    </row>
    <row r="1266" spans="1:14">
      <c r="A1266" s="26" t="s">
        <v>5409</v>
      </c>
      <c r="B1266" s="26" t="s">
        <v>18480</v>
      </c>
      <c r="C1266" s="26" t="s">
        <v>12937</v>
      </c>
      <c r="D1266" s="26" t="s">
        <v>5414</v>
      </c>
      <c r="E1266" s="61" t="s">
        <v>18476</v>
      </c>
      <c r="F1266" s="62" t="s">
        <v>20280</v>
      </c>
      <c r="G1266">
        <f>VLOOKUP(N1266,Estrv!B:AS,39,FALSE)</f>
        <v>0.08</v>
      </c>
      <c r="H1266">
        <f>VLOOKUP(N1266,Estrv!B:AS,40,FALSE)</f>
        <v>0.1</v>
      </c>
      <c r="I1266">
        <f>VLOOKUP(N1266,Estrv!B:AS,41,FALSE)</f>
        <v>0.6</v>
      </c>
      <c r="J1266">
        <f>VLOOKUP(N1266,Estrv!B:AS,42,FALSE)</f>
        <v>0.85</v>
      </c>
      <c r="K1266" s="66">
        <v>0.02</v>
      </c>
      <c r="N1266" t="str">
        <f t="shared" si="19"/>
        <v>07PDISE067</v>
      </c>
    </row>
    <row r="1267" spans="1:14">
      <c r="A1267" s="26" t="s">
        <v>5409</v>
      </c>
      <c r="B1267" s="26" t="s">
        <v>18481</v>
      </c>
      <c r="C1267" s="26" t="s">
        <v>10242</v>
      </c>
      <c r="D1267" s="26" t="s">
        <v>109</v>
      </c>
      <c r="E1267" s="61" t="s">
        <v>17145</v>
      </c>
      <c r="F1267" s="62" t="s">
        <v>20281</v>
      </c>
      <c r="G1267">
        <f>VLOOKUP(N1267,Estrv!B:AS,39,FALSE)</f>
        <v>0.15</v>
      </c>
      <c r="H1267">
        <f>VLOOKUP(N1267,Estrv!B:AS,40,FALSE)</f>
        <v>0.3</v>
      </c>
      <c r="I1267">
        <f>VLOOKUP(N1267,Estrv!B:AS,41,FALSE)</f>
        <v>0.45</v>
      </c>
      <c r="J1267">
        <f>VLOOKUP(N1267,Estrv!B:AS,42,FALSE)</f>
        <v>1</v>
      </c>
      <c r="K1267" s="66">
        <v>0.5</v>
      </c>
      <c r="N1267" t="str">
        <f t="shared" si="19"/>
        <v>07PDISM001</v>
      </c>
    </row>
    <row r="1268" spans="1:14">
      <c r="A1268" s="26" t="s">
        <v>5409</v>
      </c>
      <c r="B1268" s="26" t="s">
        <v>18482</v>
      </c>
      <c r="C1268" s="26" t="s">
        <v>10916</v>
      </c>
      <c r="D1268" s="26" t="s">
        <v>109</v>
      </c>
      <c r="E1268" s="61" t="s">
        <v>17145</v>
      </c>
      <c r="F1268" s="62" t="s">
        <v>20282</v>
      </c>
      <c r="G1268">
        <f>VLOOKUP(N1268,Estrv!B:AS,39,FALSE)</f>
        <v>0.15</v>
      </c>
      <c r="H1268">
        <f>VLOOKUP(N1268,Estrv!B:AS,40,FALSE)</f>
        <v>0.3</v>
      </c>
      <c r="I1268">
        <f>VLOOKUP(N1268,Estrv!B:AS,41,FALSE)</f>
        <v>0.45</v>
      </c>
      <c r="J1268">
        <f>VLOOKUP(N1268,Estrv!B:AS,42,FALSE)</f>
        <v>1</v>
      </c>
      <c r="K1268" s="66">
        <v>0.5</v>
      </c>
      <c r="N1268" t="str">
        <f t="shared" si="19"/>
        <v>07PDISM001</v>
      </c>
    </row>
    <row r="1269" spans="1:14">
      <c r="A1269" s="26" t="s">
        <v>5409</v>
      </c>
      <c r="B1269" s="26" t="s">
        <v>18483</v>
      </c>
      <c r="C1269" s="26" t="s">
        <v>10243</v>
      </c>
      <c r="D1269" s="26" t="s">
        <v>126</v>
      </c>
      <c r="E1269" s="61" t="s">
        <v>17148</v>
      </c>
      <c r="F1269" s="62" t="s">
        <v>20283</v>
      </c>
      <c r="G1269">
        <f>VLOOKUP(N1269,Estrv!B:AS,39,FALSE)</f>
        <v>0.1</v>
      </c>
      <c r="H1269">
        <f>VLOOKUP(N1269,Estrv!B:AS,40,FALSE)</f>
        <v>0.3</v>
      </c>
      <c r="I1269">
        <f>VLOOKUP(N1269,Estrv!B:AS,41,FALSE)</f>
        <v>0.65</v>
      </c>
      <c r="J1269">
        <f>VLOOKUP(N1269,Estrv!B:AS,42,FALSE)</f>
        <v>1</v>
      </c>
      <c r="K1269" s="66">
        <v>1</v>
      </c>
      <c r="N1269" t="str">
        <f t="shared" si="19"/>
        <v>07PDISM002</v>
      </c>
    </row>
    <row r="1270" spans="1:14">
      <c r="A1270" s="26" t="s">
        <v>5409</v>
      </c>
      <c r="B1270" s="26" t="s">
        <v>18484</v>
      </c>
      <c r="C1270" s="26" t="s">
        <v>10244</v>
      </c>
      <c r="D1270" s="26" t="s">
        <v>141</v>
      </c>
      <c r="E1270" s="61" t="s">
        <v>17150</v>
      </c>
      <c r="F1270" s="62" t="s">
        <v>20284</v>
      </c>
      <c r="G1270">
        <f>VLOOKUP(N1270,Estrv!B:AS,39,FALSE)</f>
        <v>0.1</v>
      </c>
      <c r="H1270">
        <f>VLOOKUP(N1270,Estrv!B:AS,40,FALSE)</f>
        <v>0.25</v>
      </c>
      <c r="I1270">
        <f>VLOOKUP(N1270,Estrv!B:AS,41,FALSE)</f>
        <v>0.55000000000000004</v>
      </c>
      <c r="J1270">
        <f>VLOOKUP(N1270,Estrv!B:AS,42,FALSE)</f>
        <v>0.85</v>
      </c>
      <c r="K1270" s="66">
        <v>0.5</v>
      </c>
      <c r="N1270" t="str">
        <f t="shared" si="19"/>
        <v>07PDISN001</v>
      </c>
    </row>
    <row r="1271" spans="1:14">
      <c r="A1271" s="26" t="s">
        <v>5409</v>
      </c>
      <c r="B1271" s="26" t="s">
        <v>18485</v>
      </c>
      <c r="C1271" s="26" t="s">
        <v>10918</v>
      </c>
      <c r="D1271" s="26" t="s">
        <v>141</v>
      </c>
      <c r="E1271" s="61" t="s">
        <v>17150</v>
      </c>
      <c r="F1271" s="62" t="s">
        <v>5365</v>
      </c>
      <c r="G1271">
        <f>VLOOKUP(N1271,Estrv!B:AS,39,FALSE)</f>
        <v>0.1</v>
      </c>
      <c r="H1271">
        <f>VLOOKUP(N1271,Estrv!B:AS,40,FALSE)</f>
        <v>0.25</v>
      </c>
      <c r="I1271">
        <f>VLOOKUP(N1271,Estrv!B:AS,41,FALSE)</f>
        <v>0.55000000000000004</v>
      </c>
      <c r="J1271">
        <f>VLOOKUP(N1271,Estrv!B:AS,42,FALSE)</f>
        <v>0.85</v>
      </c>
      <c r="K1271" s="66">
        <v>0.5</v>
      </c>
      <c r="N1271" t="str">
        <f t="shared" si="19"/>
        <v>07PDISN001</v>
      </c>
    </row>
    <row r="1272" spans="1:14">
      <c r="A1272" s="63" t="s">
        <v>5457</v>
      </c>
      <c r="B1272" s="63" t="s">
        <v>18486</v>
      </c>
      <c r="C1272" s="63" t="s">
        <v>10245</v>
      </c>
      <c r="D1272" s="63" t="s">
        <v>5462</v>
      </c>
      <c r="E1272" s="63" t="s">
        <v>18487</v>
      </c>
      <c r="F1272" s="63" t="s">
        <v>20285</v>
      </c>
      <c r="G1272">
        <f>VLOOKUP(N1272,Estrv!B:AS,39,FALSE)</f>
        <v>0.25</v>
      </c>
      <c r="H1272">
        <f>VLOOKUP(N1272,Estrv!B:AS,40,FALSE)</f>
        <v>0.5</v>
      </c>
      <c r="I1272">
        <f>VLOOKUP(N1272,Estrv!B:AS,41,FALSE)</f>
        <v>0.75</v>
      </c>
      <c r="J1272">
        <f>VLOOKUP(N1272,Estrv!B:AS,42,FALSE)</f>
        <v>1</v>
      </c>
      <c r="K1272" s="51">
        <v>0.33</v>
      </c>
      <c r="N1272" t="str">
        <f t="shared" si="19"/>
        <v>08C001E081</v>
      </c>
    </row>
    <row r="1273" spans="1:14">
      <c r="A1273" s="63" t="s">
        <v>5457</v>
      </c>
      <c r="B1273" s="63" t="s">
        <v>18488</v>
      </c>
      <c r="C1273" s="63" t="s">
        <v>10919</v>
      </c>
      <c r="D1273" s="63" t="s">
        <v>5462</v>
      </c>
      <c r="E1273" s="63" t="s">
        <v>18487</v>
      </c>
      <c r="F1273" s="63" t="s">
        <v>20286</v>
      </c>
      <c r="G1273">
        <f>VLOOKUP(N1273,Estrv!B:AS,39,FALSE)</f>
        <v>0.25</v>
      </c>
      <c r="H1273">
        <f>VLOOKUP(N1273,Estrv!B:AS,40,FALSE)</f>
        <v>0.5</v>
      </c>
      <c r="I1273">
        <f>VLOOKUP(N1273,Estrv!B:AS,41,FALSE)</f>
        <v>0.75</v>
      </c>
      <c r="J1273">
        <f>VLOOKUP(N1273,Estrv!B:AS,42,FALSE)</f>
        <v>1</v>
      </c>
      <c r="K1273" s="51">
        <v>0.33</v>
      </c>
      <c r="N1273" t="str">
        <f t="shared" si="19"/>
        <v>08C001E081</v>
      </c>
    </row>
    <row r="1274" spans="1:14">
      <c r="A1274" s="63" t="s">
        <v>5457</v>
      </c>
      <c r="B1274" s="63" t="s">
        <v>18489</v>
      </c>
      <c r="C1274" s="63" t="s">
        <v>11593</v>
      </c>
      <c r="D1274" s="63" t="s">
        <v>5462</v>
      </c>
      <c r="E1274" s="63" t="s">
        <v>18487</v>
      </c>
      <c r="F1274" s="63" t="s">
        <v>20287</v>
      </c>
      <c r="G1274">
        <f>VLOOKUP(N1274,Estrv!B:AS,39,FALSE)</f>
        <v>0.25</v>
      </c>
      <c r="H1274">
        <f>VLOOKUP(N1274,Estrv!B:AS,40,FALSE)</f>
        <v>0.5</v>
      </c>
      <c r="I1274">
        <f>VLOOKUP(N1274,Estrv!B:AS,41,FALSE)</f>
        <v>0.75</v>
      </c>
      <c r="J1274">
        <f>VLOOKUP(N1274,Estrv!B:AS,42,FALSE)</f>
        <v>1</v>
      </c>
      <c r="K1274" s="51">
        <v>0.33</v>
      </c>
      <c r="N1274" t="str">
        <f t="shared" si="19"/>
        <v>08C001E081</v>
      </c>
    </row>
    <row r="1275" spans="1:14">
      <c r="A1275" s="63" t="s">
        <v>5457</v>
      </c>
      <c r="B1275" s="63" t="s">
        <v>18490</v>
      </c>
      <c r="C1275" s="63" t="s">
        <v>12267</v>
      </c>
      <c r="D1275" s="63" t="s">
        <v>5462</v>
      </c>
      <c r="E1275" s="63" t="s">
        <v>18487</v>
      </c>
      <c r="F1275" s="63" t="s">
        <v>20288</v>
      </c>
      <c r="G1275">
        <f>VLOOKUP(N1275,Estrv!B:AS,39,FALSE)</f>
        <v>0.25</v>
      </c>
      <c r="H1275">
        <f>VLOOKUP(N1275,Estrv!B:AS,40,FALSE)</f>
        <v>0.5</v>
      </c>
      <c r="I1275">
        <f>VLOOKUP(N1275,Estrv!B:AS,41,FALSE)</f>
        <v>0.75</v>
      </c>
      <c r="J1275">
        <f>VLOOKUP(N1275,Estrv!B:AS,42,FALSE)</f>
        <v>1</v>
      </c>
      <c r="K1275" s="51">
        <v>0.01</v>
      </c>
      <c r="N1275" t="str">
        <f t="shared" si="19"/>
        <v>08C001E081</v>
      </c>
    </row>
    <row r="1276" spans="1:14">
      <c r="A1276" s="63" t="s">
        <v>5457</v>
      </c>
      <c r="B1276" s="63" t="s">
        <v>18491</v>
      </c>
      <c r="C1276" s="63" t="s">
        <v>10246</v>
      </c>
      <c r="D1276" s="63" t="s">
        <v>5482</v>
      </c>
      <c r="E1276" s="63" t="s">
        <v>18492</v>
      </c>
      <c r="F1276" s="63" t="s">
        <v>20289</v>
      </c>
      <c r="G1276">
        <f>VLOOKUP(N1276,Estrv!B:AS,39,FALSE)</f>
        <v>0.25</v>
      </c>
      <c r="H1276">
        <f>VLOOKUP(N1276,Estrv!B:AS,40,FALSE)</f>
        <v>0.5</v>
      </c>
      <c r="I1276">
        <f>VLOOKUP(N1276,Estrv!B:AS,41,FALSE)</f>
        <v>0.75</v>
      </c>
      <c r="J1276">
        <f>VLOOKUP(N1276,Estrv!B:AS,42,FALSE)</f>
        <v>1</v>
      </c>
      <c r="K1276" s="27">
        <v>0.3</v>
      </c>
      <c r="N1276" t="str">
        <f t="shared" si="19"/>
        <v>08C001E161</v>
      </c>
    </row>
    <row r="1277" spans="1:14">
      <c r="A1277" s="63" t="s">
        <v>5457</v>
      </c>
      <c r="B1277" s="63" t="s">
        <v>18493</v>
      </c>
      <c r="C1277" s="63" t="s">
        <v>10920</v>
      </c>
      <c r="D1277" s="63" t="s">
        <v>5482</v>
      </c>
      <c r="E1277" s="63" t="s">
        <v>18492</v>
      </c>
      <c r="F1277" s="63" t="s">
        <v>20290</v>
      </c>
      <c r="G1277">
        <f>VLOOKUP(N1277,Estrv!B:AS,39,FALSE)</f>
        <v>0.25</v>
      </c>
      <c r="H1277">
        <f>VLOOKUP(N1277,Estrv!B:AS,40,FALSE)</f>
        <v>0.5</v>
      </c>
      <c r="I1277">
        <f>VLOOKUP(N1277,Estrv!B:AS,41,FALSE)</f>
        <v>0.75</v>
      </c>
      <c r="J1277">
        <f>VLOOKUP(N1277,Estrv!B:AS,42,FALSE)</f>
        <v>1</v>
      </c>
      <c r="K1277" s="27">
        <v>0.3</v>
      </c>
      <c r="N1277" t="str">
        <f t="shared" si="19"/>
        <v>08C001E161</v>
      </c>
    </row>
    <row r="1278" spans="1:14">
      <c r="A1278" s="63" t="s">
        <v>5457</v>
      </c>
      <c r="B1278" s="63" t="s">
        <v>18494</v>
      </c>
      <c r="C1278" s="63" t="s">
        <v>11594</v>
      </c>
      <c r="D1278" s="63" t="s">
        <v>5482</v>
      </c>
      <c r="E1278" s="63" t="s">
        <v>18492</v>
      </c>
      <c r="F1278" s="63" t="s">
        <v>20291</v>
      </c>
      <c r="G1278">
        <f>VLOOKUP(N1278,Estrv!B:AS,39,FALSE)</f>
        <v>0.25</v>
      </c>
      <c r="H1278">
        <f>VLOOKUP(N1278,Estrv!B:AS,40,FALSE)</f>
        <v>0.5</v>
      </c>
      <c r="I1278">
        <f>VLOOKUP(N1278,Estrv!B:AS,41,FALSE)</f>
        <v>0.75</v>
      </c>
      <c r="J1278">
        <f>VLOOKUP(N1278,Estrv!B:AS,42,FALSE)</f>
        <v>1</v>
      </c>
      <c r="K1278" s="27">
        <v>0.3</v>
      </c>
      <c r="N1278" t="str">
        <f t="shared" si="19"/>
        <v>08C001E161</v>
      </c>
    </row>
    <row r="1279" spans="1:14">
      <c r="A1279" s="63" t="s">
        <v>5457</v>
      </c>
      <c r="B1279" s="63" t="s">
        <v>18495</v>
      </c>
      <c r="C1279" s="63" t="s">
        <v>12268</v>
      </c>
      <c r="D1279" s="63" t="s">
        <v>5482</v>
      </c>
      <c r="E1279" s="63" t="s">
        <v>18492</v>
      </c>
      <c r="F1279" s="63" t="s">
        <v>20292</v>
      </c>
      <c r="G1279">
        <f>VLOOKUP(N1279,Estrv!B:AS,39,FALSE)</f>
        <v>0.25</v>
      </c>
      <c r="H1279">
        <f>VLOOKUP(N1279,Estrv!B:AS,40,FALSE)</f>
        <v>0.5</v>
      </c>
      <c r="I1279">
        <f>VLOOKUP(N1279,Estrv!B:AS,41,FALSE)</f>
        <v>0.75</v>
      </c>
      <c r="J1279">
        <f>VLOOKUP(N1279,Estrv!B:AS,42,FALSE)</f>
        <v>1</v>
      </c>
      <c r="K1279" s="27">
        <v>0.1</v>
      </c>
      <c r="N1279" t="str">
        <f t="shared" si="19"/>
        <v>08C001E161</v>
      </c>
    </row>
    <row r="1280" spans="1:14">
      <c r="A1280" s="63" t="s">
        <v>5457</v>
      </c>
      <c r="B1280" s="63" t="s">
        <v>18496</v>
      </c>
      <c r="C1280" s="63" t="s">
        <v>10247</v>
      </c>
      <c r="D1280" s="63" t="s">
        <v>5501</v>
      </c>
      <c r="E1280" s="63" t="s">
        <v>18497</v>
      </c>
      <c r="F1280" s="63" t="s">
        <v>20293</v>
      </c>
      <c r="G1280">
        <f>VLOOKUP(N1280,Estrv!B:AS,39,FALSE)</f>
        <v>0.25</v>
      </c>
      <c r="H1280">
        <f>VLOOKUP(N1280,Estrv!B:AS,40,FALSE)</f>
        <v>0.45</v>
      </c>
      <c r="I1280">
        <f>VLOOKUP(N1280,Estrv!B:AS,41,FALSE)</f>
        <v>0.75</v>
      </c>
      <c r="J1280">
        <f>VLOOKUP(N1280,Estrv!B:AS,42,FALSE)</f>
        <v>1</v>
      </c>
      <c r="K1280" s="27">
        <v>3.5000000000000003E-2</v>
      </c>
      <c r="N1280" t="str">
        <f t="shared" si="19"/>
        <v>08C001E162</v>
      </c>
    </row>
    <row r="1281" spans="1:14">
      <c r="A1281" s="63" t="s">
        <v>5457</v>
      </c>
      <c r="B1281" s="63" t="s">
        <v>18498</v>
      </c>
      <c r="C1281" s="63" t="s">
        <v>10921</v>
      </c>
      <c r="D1281" s="63" t="s">
        <v>5501</v>
      </c>
      <c r="E1281" s="63" t="s">
        <v>18497</v>
      </c>
      <c r="F1281" s="63" t="s">
        <v>20294</v>
      </c>
      <c r="G1281">
        <f>VLOOKUP(N1281,Estrv!B:AS,39,FALSE)</f>
        <v>0.25</v>
      </c>
      <c r="H1281">
        <f>VLOOKUP(N1281,Estrv!B:AS,40,FALSE)</f>
        <v>0.45</v>
      </c>
      <c r="I1281">
        <f>VLOOKUP(N1281,Estrv!B:AS,41,FALSE)</f>
        <v>0.75</v>
      </c>
      <c r="J1281">
        <f>VLOOKUP(N1281,Estrv!B:AS,42,FALSE)</f>
        <v>1</v>
      </c>
      <c r="K1281" s="27">
        <v>3.5000000000000003E-2</v>
      </c>
      <c r="N1281" t="str">
        <f t="shared" si="19"/>
        <v>08C001E162</v>
      </c>
    </row>
    <row r="1282" spans="1:14">
      <c r="A1282" s="63" t="s">
        <v>5457</v>
      </c>
      <c r="B1282" s="63" t="s">
        <v>18499</v>
      </c>
      <c r="C1282" s="63" t="s">
        <v>11595</v>
      </c>
      <c r="D1282" s="63" t="s">
        <v>5501</v>
      </c>
      <c r="E1282" s="63" t="s">
        <v>18497</v>
      </c>
      <c r="F1282" s="63" t="s">
        <v>5520</v>
      </c>
      <c r="G1282">
        <f>VLOOKUP(N1282,Estrv!B:AS,39,FALSE)</f>
        <v>0.25</v>
      </c>
      <c r="H1282">
        <f>VLOOKUP(N1282,Estrv!B:AS,40,FALSE)</f>
        <v>0.45</v>
      </c>
      <c r="I1282">
        <f>VLOOKUP(N1282,Estrv!B:AS,41,FALSE)</f>
        <v>0.75</v>
      </c>
      <c r="J1282">
        <f>VLOOKUP(N1282,Estrv!B:AS,42,FALSE)</f>
        <v>1</v>
      </c>
      <c r="K1282" s="27">
        <v>0.85</v>
      </c>
      <c r="N1282" t="str">
        <f t="shared" si="19"/>
        <v>08C001E162</v>
      </c>
    </row>
    <row r="1283" spans="1:14">
      <c r="A1283" s="63" t="s">
        <v>5457</v>
      </c>
      <c r="B1283" s="63" t="s">
        <v>18500</v>
      </c>
      <c r="C1283" s="63" t="s">
        <v>12269</v>
      </c>
      <c r="D1283" s="63" t="s">
        <v>5501</v>
      </c>
      <c r="E1283" s="63" t="s">
        <v>18497</v>
      </c>
      <c r="F1283" s="63" t="s">
        <v>20295</v>
      </c>
      <c r="G1283">
        <f>VLOOKUP(N1283,Estrv!B:AS,39,FALSE)</f>
        <v>0.25</v>
      </c>
      <c r="H1283">
        <f>VLOOKUP(N1283,Estrv!B:AS,40,FALSE)</f>
        <v>0.45</v>
      </c>
      <c r="I1283">
        <f>VLOOKUP(N1283,Estrv!B:AS,41,FALSE)</f>
        <v>0.75</v>
      </c>
      <c r="J1283">
        <f>VLOOKUP(N1283,Estrv!B:AS,42,FALSE)</f>
        <v>1</v>
      </c>
      <c r="K1283" s="27">
        <v>0.08</v>
      </c>
      <c r="N1283" t="str">
        <f t="shared" ref="N1283:N1346" si="20">A1283&amp;D1283</f>
        <v>08C001E162</v>
      </c>
    </row>
    <row r="1284" spans="1:14">
      <c r="A1284" s="63" t="s">
        <v>5457</v>
      </c>
      <c r="B1284" s="63" t="s">
        <v>18501</v>
      </c>
      <c r="C1284" s="63" t="s">
        <v>10252</v>
      </c>
      <c r="D1284" s="63" t="s">
        <v>109</v>
      </c>
      <c r="E1284" s="63" t="s">
        <v>17145</v>
      </c>
      <c r="F1284" s="63" t="s">
        <v>19255</v>
      </c>
      <c r="G1284">
        <f>VLOOKUP(N1284,Estrv!B:AS,39,FALSE)</f>
        <v>0.25</v>
      </c>
      <c r="H1284">
        <f>VLOOKUP(N1284,Estrv!B:AS,40,FALSE)</f>
        <v>0.35</v>
      </c>
      <c r="I1284">
        <f>VLOOKUP(N1284,Estrv!B:AS,41,FALSE)</f>
        <v>0.75</v>
      </c>
      <c r="J1284">
        <f>VLOOKUP(N1284,Estrv!B:AS,42,FALSE)</f>
        <v>1</v>
      </c>
      <c r="K1284" s="27">
        <v>0.5</v>
      </c>
      <c r="N1284" t="str">
        <f t="shared" si="20"/>
        <v>08C001M001</v>
      </c>
    </row>
    <row r="1285" spans="1:14">
      <c r="A1285" s="63" t="s">
        <v>5457</v>
      </c>
      <c r="B1285" s="63" t="s">
        <v>18502</v>
      </c>
      <c r="C1285" s="63" t="s">
        <v>10926</v>
      </c>
      <c r="D1285" s="63" t="s">
        <v>109</v>
      </c>
      <c r="E1285" s="63" t="s">
        <v>17145</v>
      </c>
      <c r="F1285" s="63" t="s">
        <v>19254</v>
      </c>
      <c r="G1285">
        <f>VLOOKUP(N1285,Estrv!B:AS,39,FALSE)</f>
        <v>0.25</v>
      </c>
      <c r="H1285">
        <f>VLOOKUP(N1285,Estrv!B:AS,40,FALSE)</f>
        <v>0.35</v>
      </c>
      <c r="I1285">
        <f>VLOOKUP(N1285,Estrv!B:AS,41,FALSE)</f>
        <v>0.75</v>
      </c>
      <c r="J1285">
        <f>VLOOKUP(N1285,Estrv!B:AS,42,FALSE)</f>
        <v>1</v>
      </c>
      <c r="K1285" s="27">
        <v>0.5</v>
      </c>
      <c r="N1285" t="str">
        <f t="shared" si="20"/>
        <v>08C001M001</v>
      </c>
    </row>
    <row r="1286" spans="1:14">
      <c r="A1286" s="63" t="s">
        <v>5457</v>
      </c>
      <c r="B1286" s="63" t="s">
        <v>18503</v>
      </c>
      <c r="C1286" s="63" t="s">
        <v>10253</v>
      </c>
      <c r="D1286" s="63" t="s">
        <v>126</v>
      </c>
      <c r="E1286" s="63" t="s">
        <v>17148</v>
      </c>
      <c r="F1286" s="63" t="s">
        <v>20296</v>
      </c>
      <c r="G1286">
        <f>VLOOKUP(N1286,Estrv!B:AS,39,FALSE)</f>
        <v>0.25</v>
      </c>
      <c r="H1286">
        <f>VLOOKUP(N1286,Estrv!B:AS,40,FALSE)</f>
        <v>0.5</v>
      </c>
      <c r="I1286">
        <f>VLOOKUP(N1286,Estrv!B:AS,41,FALSE)</f>
        <v>0.75</v>
      </c>
      <c r="J1286">
        <f>VLOOKUP(N1286,Estrv!B:AS,42,FALSE)</f>
        <v>1</v>
      </c>
      <c r="K1286" s="27">
        <v>1</v>
      </c>
      <c r="N1286" t="str">
        <f t="shared" si="20"/>
        <v>08C001M002</v>
      </c>
    </row>
    <row r="1287" spans="1:14">
      <c r="A1287" s="63" t="s">
        <v>5457</v>
      </c>
      <c r="B1287" s="63" t="s">
        <v>18504</v>
      </c>
      <c r="C1287" s="63" t="s">
        <v>10248</v>
      </c>
      <c r="D1287" s="63" t="s">
        <v>141</v>
      </c>
      <c r="E1287" s="63" t="s">
        <v>17150</v>
      </c>
      <c r="F1287" s="63" t="s">
        <v>20297</v>
      </c>
      <c r="G1287">
        <f>VLOOKUP(N1287,Estrv!B:AS,39,FALSE)</f>
        <v>0.25</v>
      </c>
      <c r="H1287">
        <f>VLOOKUP(N1287,Estrv!B:AS,40,FALSE)</f>
        <v>0.5</v>
      </c>
      <c r="I1287">
        <f>VLOOKUP(N1287,Estrv!B:AS,41,FALSE)</f>
        <v>0.75</v>
      </c>
      <c r="J1287">
        <f>VLOOKUP(N1287,Estrv!B:AS,42,FALSE)</f>
        <v>1</v>
      </c>
      <c r="K1287" s="27">
        <v>0.1</v>
      </c>
      <c r="N1287" t="str">
        <f t="shared" si="20"/>
        <v>08C001N001</v>
      </c>
    </row>
    <row r="1288" spans="1:14">
      <c r="A1288" s="63" t="s">
        <v>5457</v>
      </c>
      <c r="B1288" s="63" t="s">
        <v>18505</v>
      </c>
      <c r="C1288" s="63" t="s">
        <v>10922</v>
      </c>
      <c r="D1288" s="63" t="s">
        <v>141</v>
      </c>
      <c r="E1288" s="63" t="s">
        <v>17150</v>
      </c>
      <c r="F1288" s="63" t="s">
        <v>20298</v>
      </c>
      <c r="G1288">
        <f>VLOOKUP(N1288,Estrv!B:AS,39,FALSE)</f>
        <v>0.25</v>
      </c>
      <c r="H1288">
        <f>VLOOKUP(N1288,Estrv!B:AS,40,FALSE)</f>
        <v>0.5</v>
      </c>
      <c r="I1288">
        <f>VLOOKUP(N1288,Estrv!B:AS,41,FALSE)</f>
        <v>0.75</v>
      </c>
      <c r="J1288">
        <f>VLOOKUP(N1288,Estrv!B:AS,42,FALSE)</f>
        <v>1</v>
      </c>
      <c r="K1288" s="27">
        <v>0.9</v>
      </c>
      <c r="N1288" t="str">
        <f t="shared" si="20"/>
        <v>08C001N001</v>
      </c>
    </row>
    <row r="1289" spans="1:14">
      <c r="A1289" s="63" t="s">
        <v>5457</v>
      </c>
      <c r="B1289" s="63" t="s">
        <v>18506</v>
      </c>
      <c r="C1289" s="63" t="s">
        <v>10249</v>
      </c>
      <c r="D1289" s="63" t="s">
        <v>5542</v>
      </c>
      <c r="E1289" s="63" t="s">
        <v>18507</v>
      </c>
      <c r="F1289" s="63" t="s">
        <v>20299</v>
      </c>
      <c r="G1289">
        <f>VLOOKUP(N1289,Estrv!B:AS,39,FALSE)</f>
        <v>0.06</v>
      </c>
      <c r="H1289">
        <f>VLOOKUP(N1289,Estrv!B:AS,40,FALSE)</f>
        <v>0.26</v>
      </c>
      <c r="I1289">
        <f>VLOOKUP(N1289,Estrv!B:AS,41,FALSE)</f>
        <v>0.76</v>
      </c>
      <c r="J1289">
        <f>VLOOKUP(N1289,Estrv!B:AS,42,FALSE)</f>
        <v>1</v>
      </c>
      <c r="K1289" s="27">
        <v>0.5</v>
      </c>
      <c r="N1289" t="str">
        <f t="shared" si="20"/>
        <v>08C001S047</v>
      </c>
    </row>
    <row r="1290" spans="1:14">
      <c r="A1290" s="63" t="s">
        <v>5457</v>
      </c>
      <c r="B1290" s="63" t="s">
        <v>18508</v>
      </c>
      <c r="C1290" s="63" t="s">
        <v>10923</v>
      </c>
      <c r="D1290" s="63" t="s">
        <v>5542</v>
      </c>
      <c r="E1290" s="63" t="s">
        <v>18507</v>
      </c>
      <c r="F1290" s="63" t="s">
        <v>20300</v>
      </c>
      <c r="G1290">
        <f>VLOOKUP(N1290,Estrv!B:AS,39,FALSE)</f>
        <v>0.06</v>
      </c>
      <c r="H1290">
        <f>VLOOKUP(N1290,Estrv!B:AS,40,FALSE)</f>
        <v>0.26</v>
      </c>
      <c r="I1290">
        <f>VLOOKUP(N1290,Estrv!B:AS,41,FALSE)</f>
        <v>0.76</v>
      </c>
      <c r="J1290">
        <f>VLOOKUP(N1290,Estrv!B:AS,42,FALSE)</f>
        <v>1</v>
      </c>
      <c r="K1290" s="27">
        <v>0.5</v>
      </c>
      <c r="N1290" t="str">
        <f t="shared" si="20"/>
        <v>08C001S047</v>
      </c>
    </row>
    <row r="1291" spans="1:14">
      <c r="A1291" s="63" t="s">
        <v>5457</v>
      </c>
      <c r="B1291" s="63" t="s">
        <v>18509</v>
      </c>
      <c r="C1291" s="63" t="s">
        <v>10250</v>
      </c>
      <c r="D1291" s="63" t="s">
        <v>5559</v>
      </c>
      <c r="E1291" s="63" t="s">
        <v>18510</v>
      </c>
      <c r="F1291" s="63" t="s">
        <v>20301</v>
      </c>
      <c r="G1291">
        <f>VLOOKUP(N1291,Estrv!B:AS,39,FALSE)</f>
        <v>0.25</v>
      </c>
      <c r="H1291">
        <f>VLOOKUP(N1291,Estrv!B:AS,40,FALSE)</f>
        <v>0.5</v>
      </c>
      <c r="I1291">
        <f>VLOOKUP(N1291,Estrv!B:AS,41,FALSE)</f>
        <v>0.75</v>
      </c>
      <c r="J1291">
        <f>VLOOKUP(N1291,Estrv!B:AS,42,FALSE)</f>
        <v>1</v>
      </c>
      <c r="K1291" s="27">
        <v>0.5</v>
      </c>
      <c r="N1291" t="str">
        <f t="shared" si="20"/>
        <v>08C001S220</v>
      </c>
    </row>
    <row r="1292" spans="1:14">
      <c r="A1292" s="63" t="s">
        <v>5457</v>
      </c>
      <c r="B1292" s="63" t="s">
        <v>18511</v>
      </c>
      <c r="C1292" s="63" t="s">
        <v>10924</v>
      </c>
      <c r="D1292" s="63" t="s">
        <v>5559</v>
      </c>
      <c r="E1292" s="63" t="s">
        <v>18510</v>
      </c>
      <c r="F1292" s="63" t="s">
        <v>20302</v>
      </c>
      <c r="G1292">
        <f>VLOOKUP(N1292,Estrv!B:AS,39,FALSE)</f>
        <v>0.25</v>
      </c>
      <c r="H1292">
        <f>VLOOKUP(N1292,Estrv!B:AS,40,FALSE)</f>
        <v>0.5</v>
      </c>
      <c r="I1292">
        <f>VLOOKUP(N1292,Estrv!B:AS,41,FALSE)</f>
        <v>0.75</v>
      </c>
      <c r="J1292">
        <f>VLOOKUP(N1292,Estrv!B:AS,42,FALSE)</f>
        <v>1</v>
      </c>
      <c r="K1292" s="27">
        <v>0.5</v>
      </c>
      <c r="N1292" t="str">
        <f t="shared" si="20"/>
        <v>08C001S220</v>
      </c>
    </row>
    <row r="1293" spans="1:14">
      <c r="A1293" s="63" t="s">
        <v>5457</v>
      </c>
      <c r="B1293" s="63" t="s">
        <v>18512</v>
      </c>
      <c r="C1293" s="63" t="s">
        <v>10251</v>
      </c>
      <c r="D1293" s="63" t="s">
        <v>5576</v>
      </c>
      <c r="E1293" s="63" t="s">
        <v>18513</v>
      </c>
      <c r="F1293" s="63" t="s">
        <v>20303</v>
      </c>
      <c r="G1293">
        <f>VLOOKUP(N1293,Estrv!B:AS,39,FALSE)</f>
        <v>0.25</v>
      </c>
      <c r="H1293">
        <f>VLOOKUP(N1293,Estrv!B:AS,40,FALSE)</f>
        <v>0.5</v>
      </c>
      <c r="I1293">
        <f>VLOOKUP(N1293,Estrv!B:AS,41,FALSE)</f>
        <v>0.75</v>
      </c>
      <c r="J1293">
        <f>VLOOKUP(N1293,Estrv!B:AS,42,FALSE)</f>
        <v>1</v>
      </c>
      <c r="K1293" s="27">
        <v>0.5</v>
      </c>
      <c r="N1293" t="str">
        <f t="shared" si="20"/>
        <v>08C001S221</v>
      </c>
    </row>
    <row r="1294" spans="1:14">
      <c r="A1294" s="63" t="s">
        <v>5457</v>
      </c>
      <c r="B1294" s="63" t="s">
        <v>18514</v>
      </c>
      <c r="C1294" s="63" t="s">
        <v>10925</v>
      </c>
      <c r="D1294" s="63" t="s">
        <v>5576</v>
      </c>
      <c r="E1294" s="63" t="s">
        <v>18513</v>
      </c>
      <c r="F1294" s="63" t="s">
        <v>20304</v>
      </c>
      <c r="G1294">
        <f>VLOOKUP(N1294,Estrv!B:AS,39,FALSE)</f>
        <v>0.25</v>
      </c>
      <c r="H1294">
        <f>VLOOKUP(N1294,Estrv!B:AS,40,FALSE)</f>
        <v>0.5</v>
      </c>
      <c r="I1294">
        <f>VLOOKUP(N1294,Estrv!B:AS,41,FALSE)</f>
        <v>0.75</v>
      </c>
      <c r="J1294">
        <f>VLOOKUP(N1294,Estrv!B:AS,42,FALSE)</f>
        <v>1</v>
      </c>
      <c r="K1294" s="27">
        <v>0.5</v>
      </c>
      <c r="N1294" t="str">
        <f t="shared" si="20"/>
        <v>08C001S221</v>
      </c>
    </row>
    <row r="1295" spans="1:14">
      <c r="A1295" s="63" t="s">
        <v>5610</v>
      </c>
      <c r="B1295" s="63" t="s">
        <v>18515</v>
      </c>
      <c r="C1295" s="63" t="s">
        <v>10256</v>
      </c>
      <c r="D1295" s="63" t="s">
        <v>109</v>
      </c>
      <c r="E1295" s="63" t="s">
        <v>17145</v>
      </c>
      <c r="F1295" s="63" t="s">
        <v>20305</v>
      </c>
      <c r="G1295">
        <f>VLOOKUP(N1295,Estrv!B:AS,39,FALSE)</f>
        <v>0.27</v>
      </c>
      <c r="H1295">
        <f>VLOOKUP(N1295,Estrv!B:AS,40,FALSE)</f>
        <v>0.54</v>
      </c>
      <c r="I1295">
        <f>VLOOKUP(N1295,Estrv!B:AS,41,FALSE)</f>
        <v>0.82</v>
      </c>
      <c r="J1295">
        <f>VLOOKUP(N1295,Estrv!B:AS,42,FALSE)</f>
        <v>1</v>
      </c>
      <c r="K1295" s="27">
        <v>1</v>
      </c>
      <c r="N1295" t="str">
        <f t="shared" si="20"/>
        <v>08PDCPM001</v>
      </c>
    </row>
    <row r="1296" spans="1:14">
      <c r="A1296" s="63" t="s">
        <v>5610</v>
      </c>
      <c r="B1296" s="63" t="s">
        <v>18516</v>
      </c>
      <c r="C1296" s="63" t="s">
        <v>10257</v>
      </c>
      <c r="D1296" s="63" t="s">
        <v>126</v>
      </c>
      <c r="E1296" s="63" t="s">
        <v>17148</v>
      </c>
      <c r="F1296" s="63" t="s">
        <v>720</v>
      </c>
      <c r="G1296">
        <f>VLOOKUP(N1296,Estrv!B:AS,39,FALSE)</f>
        <v>0.25</v>
      </c>
      <c r="H1296">
        <f>VLOOKUP(N1296,Estrv!B:AS,40,FALSE)</f>
        <v>0.5</v>
      </c>
      <c r="I1296">
        <f>VLOOKUP(N1296,Estrv!B:AS,41,FALSE)</f>
        <v>0.75</v>
      </c>
      <c r="J1296">
        <f>VLOOKUP(N1296,Estrv!B:AS,42,FALSE)</f>
        <v>1</v>
      </c>
      <c r="K1296" s="27">
        <v>1</v>
      </c>
      <c r="N1296" t="str">
        <f t="shared" si="20"/>
        <v>08PDCPM002</v>
      </c>
    </row>
    <row r="1297" spans="1:14">
      <c r="A1297" s="63" t="s">
        <v>5610</v>
      </c>
      <c r="B1297" s="63" t="s">
        <v>18517</v>
      </c>
      <c r="C1297" s="63" t="s">
        <v>10254</v>
      </c>
      <c r="D1297" s="63" t="s">
        <v>141</v>
      </c>
      <c r="E1297" s="63" t="s">
        <v>17150</v>
      </c>
      <c r="F1297" s="63" t="s">
        <v>20306</v>
      </c>
      <c r="G1297">
        <f>VLOOKUP(N1297,Estrv!B:AS,39,FALSE)</f>
        <v>0</v>
      </c>
      <c r="H1297">
        <f>VLOOKUP(N1297,Estrv!B:AS,40,FALSE)</f>
        <v>0.5</v>
      </c>
      <c r="I1297">
        <f>VLOOKUP(N1297,Estrv!B:AS,41,FALSE)</f>
        <v>0.75</v>
      </c>
      <c r="J1297">
        <f>VLOOKUP(N1297,Estrv!B:AS,42,FALSE)</f>
        <v>1</v>
      </c>
      <c r="K1297" s="27">
        <v>0.4</v>
      </c>
      <c r="N1297" t="str">
        <f t="shared" si="20"/>
        <v>08PDCPN001</v>
      </c>
    </row>
    <row r="1298" spans="1:14">
      <c r="A1298" s="63" t="s">
        <v>5610</v>
      </c>
      <c r="B1298" s="63" t="s">
        <v>18518</v>
      </c>
      <c r="C1298" s="63" t="s">
        <v>10928</v>
      </c>
      <c r="D1298" s="63" t="s">
        <v>141</v>
      </c>
      <c r="E1298" s="63" t="s">
        <v>17150</v>
      </c>
      <c r="F1298" s="63" t="s">
        <v>20307</v>
      </c>
      <c r="G1298">
        <f>VLOOKUP(N1298,Estrv!B:AS,39,FALSE)</f>
        <v>0</v>
      </c>
      <c r="H1298">
        <f>VLOOKUP(N1298,Estrv!B:AS,40,FALSE)</f>
        <v>0.5</v>
      </c>
      <c r="I1298">
        <f>VLOOKUP(N1298,Estrv!B:AS,41,FALSE)</f>
        <v>0.75</v>
      </c>
      <c r="J1298">
        <f>VLOOKUP(N1298,Estrv!B:AS,42,FALSE)</f>
        <v>1</v>
      </c>
      <c r="K1298" s="27">
        <v>0.6</v>
      </c>
      <c r="N1298" t="str">
        <f t="shared" si="20"/>
        <v>08PDCPN001</v>
      </c>
    </row>
    <row r="1299" spans="1:14">
      <c r="A1299" s="63" t="s">
        <v>5610</v>
      </c>
      <c r="B1299" s="63" t="s">
        <v>18519</v>
      </c>
      <c r="C1299" s="63" t="s">
        <v>10255</v>
      </c>
      <c r="D1299" s="63" t="s">
        <v>5628</v>
      </c>
      <c r="E1299" s="63" t="s">
        <v>18520</v>
      </c>
      <c r="F1299" s="63" t="s">
        <v>20308</v>
      </c>
      <c r="G1299">
        <f>VLOOKUP(N1299,Estrv!B:AS,39,FALSE)</f>
        <v>0.16</v>
      </c>
      <c r="H1299">
        <f>VLOOKUP(N1299,Estrv!B:AS,40,FALSE)</f>
        <v>0.4</v>
      </c>
      <c r="I1299">
        <f>VLOOKUP(N1299,Estrv!B:AS,41,FALSE)</f>
        <v>0.64</v>
      </c>
      <c r="J1299">
        <f>VLOOKUP(N1299,Estrv!B:AS,42,FALSE)</f>
        <v>1</v>
      </c>
      <c r="K1299" s="27">
        <v>0.2</v>
      </c>
      <c r="N1299" t="str">
        <f t="shared" si="20"/>
        <v>08PDCPP027</v>
      </c>
    </row>
    <row r="1300" spans="1:14">
      <c r="A1300" s="63" t="s">
        <v>5610</v>
      </c>
      <c r="B1300" s="63" t="s">
        <v>18521</v>
      </c>
      <c r="C1300" s="63" t="s">
        <v>10929</v>
      </c>
      <c r="D1300" s="63" t="s">
        <v>5628</v>
      </c>
      <c r="E1300" s="63" t="s">
        <v>18520</v>
      </c>
      <c r="F1300" s="63" t="s">
        <v>20309</v>
      </c>
      <c r="G1300">
        <f>VLOOKUP(N1300,Estrv!B:AS,39,FALSE)</f>
        <v>0.16</v>
      </c>
      <c r="H1300">
        <f>VLOOKUP(N1300,Estrv!B:AS,40,FALSE)</f>
        <v>0.4</v>
      </c>
      <c r="I1300">
        <f>VLOOKUP(N1300,Estrv!B:AS,41,FALSE)</f>
        <v>0.64</v>
      </c>
      <c r="J1300">
        <f>VLOOKUP(N1300,Estrv!B:AS,42,FALSE)</f>
        <v>1</v>
      </c>
      <c r="K1300" s="27">
        <v>0.2</v>
      </c>
      <c r="N1300" t="str">
        <f t="shared" si="20"/>
        <v>08PDCPP027</v>
      </c>
    </row>
    <row r="1301" spans="1:14">
      <c r="A1301" s="63" t="s">
        <v>5610</v>
      </c>
      <c r="B1301" s="63" t="s">
        <v>18522</v>
      </c>
      <c r="C1301" s="63" t="s">
        <v>11603</v>
      </c>
      <c r="D1301" s="63" t="s">
        <v>5628</v>
      </c>
      <c r="E1301" s="63" t="s">
        <v>18520</v>
      </c>
      <c r="F1301" s="63" t="s">
        <v>20310</v>
      </c>
      <c r="G1301">
        <f>VLOOKUP(N1301,Estrv!B:AS,39,FALSE)</f>
        <v>0.16</v>
      </c>
      <c r="H1301">
        <f>VLOOKUP(N1301,Estrv!B:AS,40,FALSE)</f>
        <v>0.4</v>
      </c>
      <c r="I1301">
        <f>VLOOKUP(N1301,Estrv!B:AS,41,FALSE)</f>
        <v>0.64</v>
      </c>
      <c r="J1301">
        <f>VLOOKUP(N1301,Estrv!B:AS,42,FALSE)</f>
        <v>1</v>
      </c>
      <c r="K1301" s="27">
        <v>0.2</v>
      </c>
      <c r="N1301" t="str">
        <f t="shared" si="20"/>
        <v>08PDCPP027</v>
      </c>
    </row>
    <row r="1302" spans="1:14">
      <c r="A1302" s="63" t="s">
        <v>5610</v>
      </c>
      <c r="B1302" s="63" t="s">
        <v>18523</v>
      </c>
      <c r="C1302" s="63" t="s">
        <v>12277</v>
      </c>
      <c r="D1302" s="63" t="s">
        <v>5628</v>
      </c>
      <c r="E1302" s="63" t="s">
        <v>18520</v>
      </c>
      <c r="F1302" s="63" t="s">
        <v>20311</v>
      </c>
      <c r="G1302">
        <f>VLOOKUP(N1302,Estrv!B:AS,39,FALSE)</f>
        <v>0.16</v>
      </c>
      <c r="H1302">
        <f>VLOOKUP(N1302,Estrv!B:AS,40,FALSE)</f>
        <v>0.4</v>
      </c>
      <c r="I1302">
        <f>VLOOKUP(N1302,Estrv!B:AS,41,FALSE)</f>
        <v>0.64</v>
      </c>
      <c r="J1302">
        <f>VLOOKUP(N1302,Estrv!B:AS,42,FALSE)</f>
        <v>1</v>
      </c>
      <c r="K1302" s="27">
        <v>0.2</v>
      </c>
      <c r="N1302" t="str">
        <f t="shared" si="20"/>
        <v>08PDCPP027</v>
      </c>
    </row>
    <row r="1303" spans="1:14">
      <c r="A1303" s="63" t="s">
        <v>5610</v>
      </c>
      <c r="B1303" s="63" t="s">
        <v>18524</v>
      </c>
      <c r="C1303" s="63" t="s">
        <v>12951</v>
      </c>
      <c r="D1303" s="63" t="s">
        <v>5628</v>
      </c>
      <c r="E1303" s="63" t="s">
        <v>18520</v>
      </c>
      <c r="F1303" s="63" t="s">
        <v>20312</v>
      </c>
      <c r="G1303">
        <f>VLOOKUP(N1303,Estrv!B:AS,39,FALSE)</f>
        <v>0.16</v>
      </c>
      <c r="H1303">
        <f>VLOOKUP(N1303,Estrv!B:AS,40,FALSE)</f>
        <v>0.4</v>
      </c>
      <c r="I1303">
        <f>VLOOKUP(N1303,Estrv!B:AS,41,FALSE)</f>
        <v>0.64</v>
      </c>
      <c r="J1303">
        <f>VLOOKUP(N1303,Estrv!B:AS,42,FALSE)</f>
        <v>1</v>
      </c>
      <c r="K1303" s="27">
        <v>0.2</v>
      </c>
      <c r="N1303" t="str">
        <f t="shared" si="20"/>
        <v>08PDCPP027</v>
      </c>
    </row>
    <row r="1304" spans="1:14">
      <c r="A1304" s="63" t="s">
        <v>5610</v>
      </c>
      <c r="B1304" s="63" t="s">
        <v>18525</v>
      </c>
      <c r="C1304" s="63" t="s">
        <v>10258</v>
      </c>
      <c r="D1304" s="63" t="s">
        <v>5668</v>
      </c>
      <c r="E1304" s="63" t="s">
        <v>18526</v>
      </c>
      <c r="F1304" s="63" t="s">
        <v>20313</v>
      </c>
      <c r="G1304">
        <f>VLOOKUP(N1304,Estrv!B:AS,39,FALSE)</f>
        <v>0</v>
      </c>
      <c r="H1304">
        <f>VLOOKUP(N1304,Estrv!B:AS,40,FALSE)</f>
        <v>0</v>
      </c>
      <c r="I1304">
        <f>VLOOKUP(N1304,Estrv!B:AS,41,FALSE)</f>
        <v>0.77</v>
      </c>
      <c r="J1304">
        <f>VLOOKUP(N1304,Estrv!B:AS,42,FALSE)</f>
        <v>1</v>
      </c>
      <c r="K1304" s="27">
        <v>0.25</v>
      </c>
      <c r="N1304" t="str">
        <f t="shared" si="20"/>
        <v>08PDCPU038</v>
      </c>
    </row>
    <row r="1305" spans="1:14">
      <c r="A1305" s="63" t="s">
        <v>5610</v>
      </c>
      <c r="B1305" s="63" t="s">
        <v>18527</v>
      </c>
      <c r="C1305" s="63" t="s">
        <v>10932</v>
      </c>
      <c r="D1305" s="63" t="s">
        <v>5668</v>
      </c>
      <c r="E1305" s="63" t="s">
        <v>18526</v>
      </c>
      <c r="F1305" s="63" t="s">
        <v>20314</v>
      </c>
      <c r="G1305">
        <f>VLOOKUP(N1305,Estrv!B:AS,39,FALSE)</f>
        <v>0</v>
      </c>
      <c r="H1305">
        <f>VLOOKUP(N1305,Estrv!B:AS,40,FALSE)</f>
        <v>0</v>
      </c>
      <c r="I1305">
        <f>VLOOKUP(N1305,Estrv!B:AS,41,FALSE)</f>
        <v>0.77</v>
      </c>
      <c r="J1305">
        <f>VLOOKUP(N1305,Estrv!B:AS,42,FALSE)</f>
        <v>1</v>
      </c>
      <c r="K1305" s="27">
        <v>0.25</v>
      </c>
      <c r="N1305" t="str">
        <f t="shared" si="20"/>
        <v>08PDCPU038</v>
      </c>
    </row>
    <row r="1306" spans="1:14">
      <c r="A1306" s="63" t="s">
        <v>5610</v>
      </c>
      <c r="B1306" s="63" t="s">
        <v>18528</v>
      </c>
      <c r="C1306" s="63" t="s">
        <v>11606</v>
      </c>
      <c r="D1306" s="63" t="s">
        <v>5668</v>
      </c>
      <c r="E1306" s="63" t="s">
        <v>18526</v>
      </c>
      <c r="F1306" s="63" t="s">
        <v>20315</v>
      </c>
      <c r="G1306">
        <f>VLOOKUP(N1306,Estrv!B:AS,39,FALSE)</f>
        <v>0</v>
      </c>
      <c r="H1306">
        <f>VLOOKUP(N1306,Estrv!B:AS,40,FALSE)</f>
        <v>0</v>
      </c>
      <c r="I1306">
        <f>VLOOKUP(N1306,Estrv!B:AS,41,FALSE)</f>
        <v>0.77</v>
      </c>
      <c r="J1306">
        <f>VLOOKUP(N1306,Estrv!B:AS,42,FALSE)</f>
        <v>1</v>
      </c>
      <c r="K1306" s="27">
        <v>0.25</v>
      </c>
      <c r="N1306" t="str">
        <f t="shared" si="20"/>
        <v>08PDCPU038</v>
      </c>
    </row>
    <row r="1307" spans="1:14">
      <c r="A1307" s="63" t="s">
        <v>5610</v>
      </c>
      <c r="B1307" s="63" t="s">
        <v>18529</v>
      </c>
      <c r="C1307" s="63" t="s">
        <v>12280</v>
      </c>
      <c r="D1307" s="63" t="s">
        <v>5668</v>
      </c>
      <c r="E1307" s="63" t="s">
        <v>18526</v>
      </c>
      <c r="F1307" s="63" t="s">
        <v>20316</v>
      </c>
      <c r="G1307">
        <f>VLOOKUP(N1307,Estrv!B:AS,39,FALSE)</f>
        <v>0</v>
      </c>
      <c r="H1307">
        <f>VLOOKUP(N1307,Estrv!B:AS,40,FALSE)</f>
        <v>0</v>
      </c>
      <c r="I1307">
        <f>VLOOKUP(N1307,Estrv!B:AS,41,FALSE)</f>
        <v>0.77</v>
      </c>
      <c r="J1307">
        <f>VLOOKUP(N1307,Estrv!B:AS,42,FALSE)</f>
        <v>1</v>
      </c>
      <c r="K1307" s="27">
        <v>0.25</v>
      </c>
      <c r="N1307" t="str">
        <f t="shared" si="20"/>
        <v>08PDCPU038</v>
      </c>
    </row>
    <row r="1308" spans="1:14">
      <c r="A1308" s="63" t="s">
        <v>5685</v>
      </c>
      <c r="B1308" s="63" t="s">
        <v>18530</v>
      </c>
      <c r="C1308" s="63" t="s">
        <v>10259</v>
      </c>
      <c r="D1308" s="63" t="s">
        <v>5690</v>
      </c>
      <c r="E1308" s="63" t="s">
        <v>18531</v>
      </c>
      <c r="F1308" s="63" t="s">
        <v>5703</v>
      </c>
      <c r="G1308">
        <f>VLOOKUP(N1308,Estrv!B:AS,39,FALSE)</f>
        <v>0.25</v>
      </c>
      <c r="H1308">
        <f>VLOOKUP(N1308,Estrv!B:AS,40,FALSE)</f>
        <v>0.5</v>
      </c>
      <c r="I1308">
        <f>VLOOKUP(N1308,Estrv!B:AS,41,FALSE)</f>
        <v>0.75</v>
      </c>
      <c r="J1308">
        <f>VLOOKUP(N1308,Estrv!B:AS,42,FALSE)</f>
        <v>1</v>
      </c>
      <c r="K1308" s="27">
        <v>0.33</v>
      </c>
      <c r="N1308" t="str">
        <f t="shared" si="20"/>
        <v>08PDDFE163</v>
      </c>
    </row>
    <row r="1309" spans="1:14">
      <c r="A1309" s="63" t="s">
        <v>5685</v>
      </c>
      <c r="B1309" s="63" t="s">
        <v>18532</v>
      </c>
      <c r="C1309" s="63" t="s">
        <v>10933</v>
      </c>
      <c r="D1309" s="63" t="s">
        <v>5690</v>
      </c>
      <c r="E1309" s="63" t="s">
        <v>18531</v>
      </c>
      <c r="F1309" s="63" t="s">
        <v>20317</v>
      </c>
      <c r="G1309">
        <f>VLOOKUP(N1309,Estrv!B:AS,39,FALSE)</f>
        <v>0.25</v>
      </c>
      <c r="H1309">
        <f>VLOOKUP(N1309,Estrv!B:AS,40,FALSE)</f>
        <v>0.5</v>
      </c>
      <c r="I1309">
        <f>VLOOKUP(N1309,Estrv!B:AS,41,FALSE)</f>
        <v>0.75</v>
      </c>
      <c r="J1309">
        <f>VLOOKUP(N1309,Estrv!B:AS,42,FALSE)</f>
        <v>1</v>
      </c>
      <c r="K1309" s="27">
        <v>0.33</v>
      </c>
      <c r="N1309" t="str">
        <f t="shared" si="20"/>
        <v>08PDDFE163</v>
      </c>
    </row>
    <row r="1310" spans="1:14">
      <c r="A1310" s="63" t="s">
        <v>5685</v>
      </c>
      <c r="B1310" s="63" t="s">
        <v>18533</v>
      </c>
      <c r="C1310" s="63" t="s">
        <v>11607</v>
      </c>
      <c r="D1310" s="63" t="s">
        <v>5690</v>
      </c>
      <c r="E1310" s="63" t="s">
        <v>18531</v>
      </c>
      <c r="F1310" s="63" t="s">
        <v>20318</v>
      </c>
      <c r="G1310">
        <f>VLOOKUP(N1310,Estrv!B:AS,39,FALSE)</f>
        <v>0.25</v>
      </c>
      <c r="H1310">
        <f>VLOOKUP(N1310,Estrv!B:AS,40,FALSE)</f>
        <v>0.5</v>
      </c>
      <c r="I1310">
        <f>VLOOKUP(N1310,Estrv!B:AS,41,FALSE)</f>
        <v>0.75</v>
      </c>
      <c r="J1310">
        <f>VLOOKUP(N1310,Estrv!B:AS,42,FALSE)</f>
        <v>1</v>
      </c>
      <c r="K1310" s="27">
        <v>0.34</v>
      </c>
      <c r="N1310" t="str">
        <f t="shared" si="20"/>
        <v>08PDDFE163</v>
      </c>
    </row>
    <row r="1311" spans="1:14">
      <c r="A1311" s="63" t="s">
        <v>5685</v>
      </c>
      <c r="B1311" s="63" t="s">
        <v>18534</v>
      </c>
      <c r="C1311" s="63" t="s">
        <v>10260</v>
      </c>
      <c r="D1311" s="63" t="s">
        <v>5710</v>
      </c>
      <c r="E1311" s="63" t="s">
        <v>18535</v>
      </c>
      <c r="F1311" s="63" t="s">
        <v>20319</v>
      </c>
      <c r="G1311">
        <f>VLOOKUP(N1311,Estrv!B:AS,39,FALSE)</f>
        <v>0.2</v>
      </c>
      <c r="H1311">
        <f>VLOOKUP(N1311,Estrv!B:AS,40,FALSE)</f>
        <v>0.5</v>
      </c>
      <c r="I1311">
        <f>VLOOKUP(N1311,Estrv!B:AS,41,FALSE)</f>
        <v>0.8</v>
      </c>
      <c r="J1311">
        <f>VLOOKUP(N1311,Estrv!B:AS,42,FALSE)</f>
        <v>1</v>
      </c>
      <c r="K1311" s="27">
        <v>0.2</v>
      </c>
      <c r="N1311" t="str">
        <f t="shared" si="20"/>
        <v>08PDDFE164</v>
      </c>
    </row>
    <row r="1312" spans="1:14">
      <c r="A1312" s="63" t="s">
        <v>5685</v>
      </c>
      <c r="B1312" s="63" t="s">
        <v>18536</v>
      </c>
      <c r="C1312" s="63" t="s">
        <v>10934</v>
      </c>
      <c r="D1312" s="63" t="s">
        <v>5710</v>
      </c>
      <c r="E1312" s="63" t="s">
        <v>18535</v>
      </c>
      <c r="F1312" s="63" t="s">
        <v>20320</v>
      </c>
      <c r="G1312">
        <f>VLOOKUP(N1312,Estrv!B:AS,39,FALSE)</f>
        <v>0.2</v>
      </c>
      <c r="H1312">
        <f>VLOOKUP(N1312,Estrv!B:AS,40,FALSE)</f>
        <v>0.5</v>
      </c>
      <c r="I1312">
        <f>VLOOKUP(N1312,Estrv!B:AS,41,FALSE)</f>
        <v>0.8</v>
      </c>
      <c r="J1312">
        <f>VLOOKUP(N1312,Estrv!B:AS,42,FALSE)</f>
        <v>1</v>
      </c>
      <c r="K1312" s="27">
        <v>0.2</v>
      </c>
      <c r="N1312" t="str">
        <f t="shared" si="20"/>
        <v>08PDDFE164</v>
      </c>
    </row>
    <row r="1313" spans="1:14">
      <c r="A1313" s="63" t="s">
        <v>5685</v>
      </c>
      <c r="B1313" s="63" t="s">
        <v>18537</v>
      </c>
      <c r="C1313" s="63" t="s">
        <v>11608</v>
      </c>
      <c r="D1313" s="63" t="s">
        <v>5710</v>
      </c>
      <c r="E1313" s="63" t="s">
        <v>18535</v>
      </c>
      <c r="F1313" s="63" t="s">
        <v>20321</v>
      </c>
      <c r="G1313">
        <f>VLOOKUP(N1313,Estrv!B:AS,39,FALSE)</f>
        <v>0.2</v>
      </c>
      <c r="H1313">
        <f>VLOOKUP(N1313,Estrv!B:AS,40,FALSE)</f>
        <v>0.5</v>
      </c>
      <c r="I1313">
        <f>VLOOKUP(N1313,Estrv!B:AS,41,FALSE)</f>
        <v>0.8</v>
      </c>
      <c r="J1313">
        <f>VLOOKUP(N1313,Estrv!B:AS,42,FALSE)</f>
        <v>1</v>
      </c>
      <c r="K1313" s="27">
        <v>0.2</v>
      </c>
      <c r="N1313" t="str">
        <f t="shared" si="20"/>
        <v>08PDDFE164</v>
      </c>
    </row>
    <row r="1314" spans="1:14">
      <c r="A1314" s="63" t="s">
        <v>5685</v>
      </c>
      <c r="B1314" s="63" t="s">
        <v>18538</v>
      </c>
      <c r="C1314" s="63" t="s">
        <v>12282</v>
      </c>
      <c r="D1314" s="63" t="s">
        <v>5710</v>
      </c>
      <c r="E1314" s="63" t="s">
        <v>18535</v>
      </c>
      <c r="F1314" s="63" t="s">
        <v>5728</v>
      </c>
      <c r="G1314">
        <f>VLOOKUP(N1314,Estrv!B:AS,39,FALSE)</f>
        <v>0.2</v>
      </c>
      <c r="H1314">
        <f>VLOOKUP(N1314,Estrv!B:AS,40,FALSE)</f>
        <v>0.5</v>
      </c>
      <c r="I1314">
        <f>VLOOKUP(N1314,Estrv!B:AS,41,FALSE)</f>
        <v>0.8</v>
      </c>
      <c r="J1314">
        <f>VLOOKUP(N1314,Estrv!B:AS,42,FALSE)</f>
        <v>1</v>
      </c>
      <c r="K1314" s="27">
        <v>0.2</v>
      </c>
      <c r="N1314" t="str">
        <f t="shared" si="20"/>
        <v>08PDDFE164</v>
      </c>
    </row>
    <row r="1315" spans="1:14">
      <c r="A1315" s="63" t="s">
        <v>5685</v>
      </c>
      <c r="B1315" s="63" t="s">
        <v>18539</v>
      </c>
      <c r="C1315" s="63" t="s">
        <v>12956</v>
      </c>
      <c r="D1315" s="63" t="s">
        <v>5710</v>
      </c>
      <c r="E1315" s="63" t="s">
        <v>18535</v>
      </c>
      <c r="F1315" s="63" t="s">
        <v>20322</v>
      </c>
      <c r="G1315">
        <f>VLOOKUP(N1315,Estrv!B:AS,39,FALSE)</f>
        <v>0.2</v>
      </c>
      <c r="H1315">
        <f>VLOOKUP(N1315,Estrv!B:AS,40,FALSE)</f>
        <v>0.5</v>
      </c>
      <c r="I1315">
        <f>VLOOKUP(N1315,Estrv!B:AS,41,FALSE)</f>
        <v>0.8</v>
      </c>
      <c r="J1315">
        <f>VLOOKUP(N1315,Estrv!B:AS,42,FALSE)</f>
        <v>1</v>
      </c>
      <c r="K1315" s="27">
        <v>0.2</v>
      </c>
      <c r="N1315" t="str">
        <f t="shared" si="20"/>
        <v>08PDDFE164</v>
      </c>
    </row>
    <row r="1316" spans="1:14">
      <c r="A1316" s="63" t="s">
        <v>5685</v>
      </c>
      <c r="B1316" s="63" t="s">
        <v>18540</v>
      </c>
      <c r="C1316" s="63" t="s">
        <v>10261</v>
      </c>
      <c r="D1316" s="63" t="s">
        <v>5730</v>
      </c>
      <c r="E1316" s="63" t="s">
        <v>18541</v>
      </c>
      <c r="F1316" s="63" t="s">
        <v>20323</v>
      </c>
      <c r="G1316">
        <f>VLOOKUP(N1316,Estrv!B:AS,39,FALSE)</f>
        <v>0.32</v>
      </c>
      <c r="H1316">
        <f>VLOOKUP(N1316,Estrv!B:AS,40,FALSE)</f>
        <v>0.51</v>
      </c>
      <c r="I1316">
        <f>VLOOKUP(N1316,Estrv!B:AS,41,FALSE)</f>
        <v>0.84</v>
      </c>
      <c r="J1316">
        <f>VLOOKUP(N1316,Estrv!B:AS,42,FALSE)</f>
        <v>1</v>
      </c>
      <c r="K1316" s="27">
        <v>0.25</v>
      </c>
      <c r="N1316" t="str">
        <f t="shared" si="20"/>
        <v>08PDDFE165</v>
      </c>
    </row>
    <row r="1317" spans="1:14">
      <c r="A1317" s="63" t="s">
        <v>5685</v>
      </c>
      <c r="B1317" s="63" t="s">
        <v>18542</v>
      </c>
      <c r="C1317" s="63" t="s">
        <v>10935</v>
      </c>
      <c r="D1317" s="63" t="s">
        <v>5730</v>
      </c>
      <c r="E1317" s="63" t="s">
        <v>18541</v>
      </c>
      <c r="F1317" s="63" t="s">
        <v>20324</v>
      </c>
      <c r="G1317">
        <f>VLOOKUP(N1317,Estrv!B:AS,39,FALSE)</f>
        <v>0.32</v>
      </c>
      <c r="H1317">
        <f>VLOOKUP(N1317,Estrv!B:AS,40,FALSE)</f>
        <v>0.51</v>
      </c>
      <c r="I1317">
        <f>VLOOKUP(N1317,Estrv!B:AS,41,FALSE)</f>
        <v>0.84</v>
      </c>
      <c r="J1317">
        <f>VLOOKUP(N1317,Estrv!B:AS,42,FALSE)</f>
        <v>1</v>
      </c>
      <c r="K1317" s="27">
        <v>0.25</v>
      </c>
      <c r="N1317" t="str">
        <f t="shared" si="20"/>
        <v>08PDDFE165</v>
      </c>
    </row>
    <row r="1318" spans="1:14">
      <c r="A1318" s="63" t="s">
        <v>5685</v>
      </c>
      <c r="B1318" s="63" t="s">
        <v>18543</v>
      </c>
      <c r="C1318" s="63" t="s">
        <v>11609</v>
      </c>
      <c r="D1318" s="63" t="s">
        <v>5730</v>
      </c>
      <c r="E1318" s="63" t="s">
        <v>18541</v>
      </c>
      <c r="F1318" s="63" t="s">
        <v>5747</v>
      </c>
      <c r="G1318">
        <f>VLOOKUP(N1318,Estrv!B:AS,39,FALSE)</f>
        <v>0.32</v>
      </c>
      <c r="H1318">
        <f>VLOOKUP(N1318,Estrv!B:AS,40,FALSE)</f>
        <v>0.51</v>
      </c>
      <c r="I1318">
        <f>VLOOKUP(N1318,Estrv!B:AS,41,FALSE)</f>
        <v>0.84</v>
      </c>
      <c r="J1318">
        <f>VLOOKUP(N1318,Estrv!B:AS,42,FALSE)</f>
        <v>1</v>
      </c>
      <c r="K1318" s="27">
        <v>0.25</v>
      </c>
      <c r="N1318" t="str">
        <f t="shared" si="20"/>
        <v>08PDDFE165</v>
      </c>
    </row>
    <row r="1319" spans="1:14">
      <c r="A1319" s="63" t="s">
        <v>5685</v>
      </c>
      <c r="B1319" s="63" t="s">
        <v>18544</v>
      </c>
      <c r="C1319" s="63" t="s">
        <v>12283</v>
      </c>
      <c r="D1319" s="63" t="s">
        <v>5730</v>
      </c>
      <c r="E1319" s="63" t="s">
        <v>18541</v>
      </c>
      <c r="F1319" s="63" t="s">
        <v>20325</v>
      </c>
      <c r="G1319">
        <f>VLOOKUP(N1319,Estrv!B:AS,39,FALSE)</f>
        <v>0.32</v>
      </c>
      <c r="H1319">
        <f>VLOOKUP(N1319,Estrv!B:AS,40,FALSE)</f>
        <v>0.51</v>
      </c>
      <c r="I1319">
        <f>VLOOKUP(N1319,Estrv!B:AS,41,FALSE)</f>
        <v>0.84</v>
      </c>
      <c r="J1319">
        <f>VLOOKUP(N1319,Estrv!B:AS,42,FALSE)</f>
        <v>1</v>
      </c>
      <c r="K1319" s="27">
        <v>0.25</v>
      </c>
      <c r="N1319" t="str">
        <f t="shared" si="20"/>
        <v>08PDDFE165</v>
      </c>
    </row>
    <row r="1320" spans="1:14">
      <c r="A1320" s="63" t="s">
        <v>5685</v>
      </c>
      <c r="B1320" s="63" t="s">
        <v>18545</v>
      </c>
      <c r="C1320" s="63" t="s">
        <v>10262</v>
      </c>
      <c r="D1320" s="63" t="s">
        <v>5749</v>
      </c>
      <c r="E1320" s="63" t="s">
        <v>18546</v>
      </c>
      <c r="F1320" s="63" t="s">
        <v>20326</v>
      </c>
      <c r="G1320">
        <f>VLOOKUP(N1320,Estrv!B:AS,39,FALSE)</f>
        <v>0.25</v>
      </c>
      <c r="H1320">
        <f>VLOOKUP(N1320,Estrv!B:AS,40,FALSE)</f>
        <v>0.51</v>
      </c>
      <c r="I1320">
        <f>VLOOKUP(N1320,Estrv!B:AS,41,FALSE)</f>
        <v>0.76</v>
      </c>
      <c r="J1320">
        <f>VLOOKUP(N1320,Estrv!B:AS,42,FALSE)</f>
        <v>1</v>
      </c>
      <c r="K1320" s="27">
        <v>0.34</v>
      </c>
      <c r="N1320" t="str">
        <f t="shared" si="20"/>
        <v>08PDDFE166</v>
      </c>
    </row>
    <row r="1321" spans="1:14">
      <c r="A1321" s="63" t="s">
        <v>5685</v>
      </c>
      <c r="B1321" s="63" t="s">
        <v>18547</v>
      </c>
      <c r="C1321" s="63" t="s">
        <v>10936</v>
      </c>
      <c r="D1321" s="63" t="s">
        <v>5749</v>
      </c>
      <c r="E1321" s="63" t="s">
        <v>18546</v>
      </c>
      <c r="F1321" s="63" t="s">
        <v>20327</v>
      </c>
      <c r="G1321">
        <f>VLOOKUP(N1321,Estrv!B:AS,39,FALSE)</f>
        <v>0.25</v>
      </c>
      <c r="H1321">
        <f>VLOOKUP(N1321,Estrv!B:AS,40,FALSE)</f>
        <v>0.51</v>
      </c>
      <c r="I1321">
        <f>VLOOKUP(N1321,Estrv!B:AS,41,FALSE)</f>
        <v>0.76</v>
      </c>
      <c r="J1321">
        <f>VLOOKUP(N1321,Estrv!B:AS,42,FALSE)</f>
        <v>1</v>
      </c>
      <c r="K1321" s="27">
        <v>0.33</v>
      </c>
      <c r="N1321" t="str">
        <f t="shared" si="20"/>
        <v>08PDDFE166</v>
      </c>
    </row>
    <row r="1322" spans="1:14">
      <c r="A1322" s="63" t="s">
        <v>5685</v>
      </c>
      <c r="B1322" s="63" t="s">
        <v>18548</v>
      </c>
      <c r="C1322" s="63" t="s">
        <v>11610</v>
      </c>
      <c r="D1322" s="63" t="s">
        <v>5749</v>
      </c>
      <c r="E1322" s="63" t="s">
        <v>18546</v>
      </c>
      <c r="F1322" s="63" t="s">
        <v>20328</v>
      </c>
      <c r="G1322">
        <f>VLOOKUP(N1322,Estrv!B:AS,39,FALSE)</f>
        <v>0.25</v>
      </c>
      <c r="H1322">
        <f>VLOOKUP(N1322,Estrv!B:AS,40,FALSE)</f>
        <v>0.51</v>
      </c>
      <c r="I1322">
        <f>VLOOKUP(N1322,Estrv!B:AS,41,FALSE)</f>
        <v>0.76</v>
      </c>
      <c r="J1322">
        <f>VLOOKUP(N1322,Estrv!B:AS,42,FALSE)</f>
        <v>1</v>
      </c>
      <c r="K1322" s="27">
        <v>0.33</v>
      </c>
      <c r="N1322" t="str">
        <f t="shared" si="20"/>
        <v>08PDDFE166</v>
      </c>
    </row>
    <row r="1323" spans="1:14">
      <c r="A1323" s="63" t="s">
        <v>5685</v>
      </c>
      <c r="B1323" s="63" t="s">
        <v>18549</v>
      </c>
      <c r="C1323" s="63" t="s">
        <v>10263</v>
      </c>
      <c r="D1323" s="63" t="s">
        <v>109</v>
      </c>
      <c r="E1323" s="63" t="s">
        <v>17145</v>
      </c>
      <c r="F1323" s="63" t="s">
        <v>20329</v>
      </c>
      <c r="G1323">
        <f>VLOOKUP(N1323,Estrv!B:AS,39,FALSE)</f>
        <v>0.35</v>
      </c>
      <c r="H1323">
        <f>VLOOKUP(N1323,Estrv!B:AS,40,FALSE)</f>
        <v>0.45</v>
      </c>
      <c r="I1323">
        <f>VLOOKUP(N1323,Estrv!B:AS,41,FALSE)</f>
        <v>0.75</v>
      </c>
      <c r="J1323">
        <f>VLOOKUP(N1323,Estrv!B:AS,42,FALSE)</f>
        <v>1</v>
      </c>
      <c r="K1323" s="27">
        <v>1</v>
      </c>
      <c r="N1323" t="str">
        <f t="shared" si="20"/>
        <v>08PDDFM001</v>
      </c>
    </row>
    <row r="1324" spans="1:14">
      <c r="A1324" s="63" t="s">
        <v>5685</v>
      </c>
      <c r="B1324" s="63" t="s">
        <v>18550</v>
      </c>
      <c r="C1324" s="63" t="s">
        <v>10264</v>
      </c>
      <c r="D1324" s="63" t="s">
        <v>126</v>
      </c>
      <c r="E1324" s="63" t="s">
        <v>17148</v>
      </c>
      <c r="F1324" s="63" t="s">
        <v>20330</v>
      </c>
      <c r="G1324">
        <f>VLOOKUP(N1324,Estrv!B:AS,39,FALSE)</f>
        <v>0.35</v>
      </c>
      <c r="H1324">
        <f>VLOOKUP(N1324,Estrv!B:AS,40,FALSE)</f>
        <v>0.45</v>
      </c>
      <c r="I1324">
        <f>VLOOKUP(N1324,Estrv!B:AS,41,FALSE)</f>
        <v>0.75</v>
      </c>
      <c r="J1324">
        <f>VLOOKUP(N1324,Estrv!B:AS,42,FALSE)</f>
        <v>1</v>
      </c>
      <c r="K1324" s="27">
        <v>1</v>
      </c>
      <c r="N1324" t="str">
        <f t="shared" si="20"/>
        <v>08PDDFM002</v>
      </c>
    </row>
    <row r="1325" spans="1:14">
      <c r="A1325" s="63" t="s">
        <v>5685</v>
      </c>
      <c r="B1325" s="63" t="s">
        <v>18551</v>
      </c>
      <c r="C1325" s="63" t="s">
        <v>10265</v>
      </c>
      <c r="D1325" s="63" t="s">
        <v>141</v>
      </c>
      <c r="E1325" s="63" t="s">
        <v>17150</v>
      </c>
      <c r="F1325" s="63" t="s">
        <v>20330</v>
      </c>
      <c r="G1325">
        <f>VLOOKUP(N1325,Estrv!B:AS,39,FALSE)</f>
        <v>0.25</v>
      </c>
      <c r="H1325">
        <f>VLOOKUP(N1325,Estrv!B:AS,40,FALSE)</f>
        <v>0.5</v>
      </c>
      <c r="I1325">
        <f>VLOOKUP(N1325,Estrv!B:AS,41,FALSE)</f>
        <v>0.75</v>
      </c>
      <c r="J1325">
        <f>VLOOKUP(N1325,Estrv!B:AS,42,FALSE)</f>
        <v>1</v>
      </c>
      <c r="K1325" s="27">
        <v>0.1</v>
      </c>
      <c r="N1325" t="str">
        <f t="shared" si="20"/>
        <v>08PDDFN001</v>
      </c>
    </row>
    <row r="1326" spans="1:14">
      <c r="A1326" s="63" t="s">
        <v>5685</v>
      </c>
      <c r="B1326" s="63" t="s">
        <v>18552</v>
      </c>
      <c r="C1326" s="63" t="s">
        <v>10939</v>
      </c>
      <c r="D1326" s="63" t="s">
        <v>141</v>
      </c>
      <c r="E1326" s="63" t="s">
        <v>17150</v>
      </c>
      <c r="F1326" s="63" t="s">
        <v>19336</v>
      </c>
      <c r="G1326">
        <f>VLOOKUP(N1326,Estrv!B:AS,39,FALSE)</f>
        <v>0.25</v>
      </c>
      <c r="H1326">
        <f>VLOOKUP(N1326,Estrv!B:AS,40,FALSE)</f>
        <v>0.5</v>
      </c>
      <c r="I1326">
        <f>VLOOKUP(N1326,Estrv!B:AS,41,FALSE)</f>
        <v>0.75</v>
      </c>
      <c r="J1326">
        <f>VLOOKUP(N1326,Estrv!B:AS,42,FALSE)</f>
        <v>1</v>
      </c>
      <c r="K1326" s="27">
        <v>0.9</v>
      </c>
      <c r="N1326" t="str">
        <f t="shared" si="20"/>
        <v>08PDDFN001</v>
      </c>
    </row>
    <row r="1327" spans="1:14">
      <c r="A1327" s="63" t="s">
        <v>5685</v>
      </c>
      <c r="B1327" s="63" t="s">
        <v>18553</v>
      </c>
      <c r="C1327" s="63" t="s">
        <v>10271</v>
      </c>
      <c r="D1327" s="63" t="s">
        <v>5862</v>
      </c>
      <c r="E1327" s="63" t="s">
        <v>18554</v>
      </c>
      <c r="F1327" s="63" t="s">
        <v>20331</v>
      </c>
      <c r="G1327">
        <f>VLOOKUP(N1327,Estrv!B:AS,39,FALSE)</f>
        <v>0.44</v>
      </c>
      <c r="H1327">
        <f>VLOOKUP(N1327,Estrv!B:AS,40,FALSE)</f>
        <v>0.62</v>
      </c>
      <c r="I1327">
        <f>VLOOKUP(N1327,Estrv!B:AS,41,FALSE)</f>
        <v>0.84</v>
      </c>
      <c r="J1327">
        <f>VLOOKUP(N1327,Estrv!B:AS,42,FALSE)</f>
        <v>1</v>
      </c>
      <c r="K1327" s="27">
        <v>0.2</v>
      </c>
      <c r="N1327" t="str">
        <f t="shared" si="20"/>
        <v>08PDDFS010</v>
      </c>
    </row>
    <row r="1328" spans="1:14">
      <c r="A1328" s="63" t="s">
        <v>5685</v>
      </c>
      <c r="B1328" s="63" t="s">
        <v>18555</v>
      </c>
      <c r="C1328" s="63" t="s">
        <v>10945</v>
      </c>
      <c r="D1328" s="63" t="s">
        <v>5862</v>
      </c>
      <c r="E1328" s="63" t="s">
        <v>18554</v>
      </c>
      <c r="F1328" s="63" t="s">
        <v>20332</v>
      </c>
      <c r="G1328">
        <f>VLOOKUP(N1328,Estrv!B:AS,39,FALSE)</f>
        <v>0.44</v>
      </c>
      <c r="H1328">
        <f>VLOOKUP(N1328,Estrv!B:AS,40,FALSE)</f>
        <v>0.62</v>
      </c>
      <c r="I1328">
        <f>VLOOKUP(N1328,Estrv!B:AS,41,FALSE)</f>
        <v>0.84</v>
      </c>
      <c r="J1328">
        <f>VLOOKUP(N1328,Estrv!B:AS,42,FALSE)</f>
        <v>1</v>
      </c>
      <c r="K1328" s="27">
        <v>0.2</v>
      </c>
      <c r="N1328" t="str">
        <f t="shared" si="20"/>
        <v>08PDDFS010</v>
      </c>
    </row>
    <row r="1329" spans="1:14">
      <c r="A1329" s="63" t="s">
        <v>5685</v>
      </c>
      <c r="B1329" s="63" t="s">
        <v>18556</v>
      </c>
      <c r="C1329" s="63" t="s">
        <v>11619</v>
      </c>
      <c r="D1329" s="63" t="s">
        <v>5862</v>
      </c>
      <c r="E1329" s="63" t="s">
        <v>18554</v>
      </c>
      <c r="F1329" s="63" t="s">
        <v>20333</v>
      </c>
      <c r="G1329">
        <f>VLOOKUP(N1329,Estrv!B:AS,39,FALSE)</f>
        <v>0.44</v>
      </c>
      <c r="H1329">
        <f>VLOOKUP(N1329,Estrv!B:AS,40,FALSE)</f>
        <v>0.62</v>
      </c>
      <c r="I1329">
        <f>VLOOKUP(N1329,Estrv!B:AS,41,FALSE)</f>
        <v>0.84</v>
      </c>
      <c r="J1329">
        <f>VLOOKUP(N1329,Estrv!B:AS,42,FALSE)</f>
        <v>1</v>
      </c>
      <c r="K1329" s="27">
        <v>0.2</v>
      </c>
      <c r="N1329" t="str">
        <f t="shared" si="20"/>
        <v>08PDDFS010</v>
      </c>
    </row>
    <row r="1330" spans="1:14">
      <c r="A1330" s="63" t="s">
        <v>5685</v>
      </c>
      <c r="B1330" s="63" t="s">
        <v>18557</v>
      </c>
      <c r="C1330" s="63" t="s">
        <v>12293</v>
      </c>
      <c r="D1330" s="63" t="s">
        <v>5862</v>
      </c>
      <c r="E1330" s="63" t="s">
        <v>18554</v>
      </c>
      <c r="F1330" s="63" t="s">
        <v>20334</v>
      </c>
      <c r="G1330">
        <f>VLOOKUP(N1330,Estrv!B:AS,39,FALSE)</f>
        <v>0.44</v>
      </c>
      <c r="H1330">
        <f>VLOOKUP(N1330,Estrv!B:AS,40,FALSE)</f>
        <v>0.62</v>
      </c>
      <c r="I1330">
        <f>VLOOKUP(N1330,Estrv!B:AS,41,FALSE)</f>
        <v>0.84</v>
      </c>
      <c r="J1330">
        <f>VLOOKUP(N1330,Estrv!B:AS,42,FALSE)</f>
        <v>1</v>
      </c>
      <c r="K1330" s="27">
        <v>0.2</v>
      </c>
      <c r="N1330" t="str">
        <f t="shared" si="20"/>
        <v>08PDDFS010</v>
      </c>
    </row>
    <row r="1331" spans="1:14">
      <c r="A1331" s="63" t="s">
        <v>5685</v>
      </c>
      <c r="B1331" s="63" t="s">
        <v>18558</v>
      </c>
      <c r="C1331" s="63" t="s">
        <v>12967</v>
      </c>
      <c r="D1331" s="63" t="s">
        <v>5862</v>
      </c>
      <c r="E1331" s="63" t="s">
        <v>18554</v>
      </c>
      <c r="F1331" s="63" t="s">
        <v>20335</v>
      </c>
      <c r="G1331">
        <f>VLOOKUP(N1331,Estrv!B:AS,39,FALSE)</f>
        <v>0.44</v>
      </c>
      <c r="H1331">
        <f>VLOOKUP(N1331,Estrv!B:AS,40,FALSE)</f>
        <v>0.62</v>
      </c>
      <c r="I1331">
        <f>VLOOKUP(N1331,Estrv!B:AS,41,FALSE)</f>
        <v>0.84</v>
      </c>
      <c r="J1331">
        <f>VLOOKUP(N1331,Estrv!B:AS,42,FALSE)</f>
        <v>1</v>
      </c>
      <c r="K1331" s="27">
        <v>0.2</v>
      </c>
      <c r="N1331" t="str">
        <f t="shared" si="20"/>
        <v>08PDDFS010</v>
      </c>
    </row>
    <row r="1332" spans="1:14">
      <c r="A1332" s="63" t="s">
        <v>5685</v>
      </c>
      <c r="B1332" s="63" t="s">
        <v>18559</v>
      </c>
      <c r="C1332" s="63" t="s">
        <v>10266</v>
      </c>
      <c r="D1332" s="63" t="s">
        <v>5786</v>
      </c>
      <c r="E1332" s="63" t="s">
        <v>18560</v>
      </c>
      <c r="F1332" s="63" t="s">
        <v>20336</v>
      </c>
      <c r="G1332">
        <f>VLOOKUP(N1332,Estrv!B:AS,39,FALSE)</f>
        <v>0.25</v>
      </c>
      <c r="H1332">
        <f>VLOOKUP(N1332,Estrv!B:AS,40,FALSE)</f>
        <v>0.5</v>
      </c>
      <c r="I1332">
        <f>VLOOKUP(N1332,Estrv!B:AS,41,FALSE)</f>
        <v>0.75</v>
      </c>
      <c r="J1332">
        <f>VLOOKUP(N1332,Estrv!B:AS,42,FALSE)</f>
        <v>1</v>
      </c>
      <c r="K1332" s="27">
        <v>0.5</v>
      </c>
      <c r="N1332" t="str">
        <f t="shared" si="20"/>
        <v>08PDDFS035</v>
      </c>
    </row>
    <row r="1333" spans="1:14">
      <c r="A1333" s="63" t="s">
        <v>5685</v>
      </c>
      <c r="B1333" s="63" t="s">
        <v>18561</v>
      </c>
      <c r="C1333" s="63" t="s">
        <v>10940</v>
      </c>
      <c r="D1333" s="63" t="s">
        <v>5786</v>
      </c>
      <c r="E1333" s="63" t="s">
        <v>18560</v>
      </c>
      <c r="F1333" s="63" t="s">
        <v>20337</v>
      </c>
      <c r="G1333">
        <f>VLOOKUP(N1333,Estrv!B:AS,39,FALSE)</f>
        <v>0.25</v>
      </c>
      <c r="H1333">
        <f>VLOOKUP(N1333,Estrv!B:AS,40,FALSE)</f>
        <v>0.5</v>
      </c>
      <c r="I1333">
        <f>VLOOKUP(N1333,Estrv!B:AS,41,FALSE)</f>
        <v>0.75</v>
      </c>
      <c r="J1333">
        <f>VLOOKUP(N1333,Estrv!B:AS,42,FALSE)</f>
        <v>1</v>
      </c>
      <c r="K1333" s="27">
        <v>0.5</v>
      </c>
      <c r="N1333" t="str">
        <f t="shared" si="20"/>
        <v>08PDDFS035</v>
      </c>
    </row>
    <row r="1334" spans="1:14">
      <c r="A1334" s="63" t="s">
        <v>5685</v>
      </c>
      <c r="B1334" s="63" t="s">
        <v>18562</v>
      </c>
      <c r="C1334" s="63" t="s">
        <v>10267</v>
      </c>
      <c r="D1334" s="63" t="s">
        <v>5803</v>
      </c>
      <c r="E1334" s="63" t="s">
        <v>18563</v>
      </c>
      <c r="F1334" s="63" t="s">
        <v>20338</v>
      </c>
      <c r="G1334">
        <f>VLOOKUP(N1334,Estrv!B:AS,39,FALSE)</f>
        <v>0.25</v>
      </c>
      <c r="H1334">
        <f>VLOOKUP(N1334,Estrv!B:AS,40,FALSE)</f>
        <v>0.5</v>
      </c>
      <c r="I1334">
        <f>VLOOKUP(N1334,Estrv!B:AS,41,FALSE)</f>
        <v>0.75</v>
      </c>
      <c r="J1334">
        <f>VLOOKUP(N1334,Estrv!B:AS,42,FALSE)</f>
        <v>1</v>
      </c>
      <c r="K1334" s="27">
        <v>1</v>
      </c>
      <c r="N1334" t="str">
        <f t="shared" si="20"/>
        <v>08PDDFS066</v>
      </c>
    </row>
    <row r="1335" spans="1:14">
      <c r="A1335" s="63" t="s">
        <v>5685</v>
      </c>
      <c r="B1335" s="63" t="s">
        <v>18564</v>
      </c>
      <c r="C1335" s="63" t="s">
        <v>10268</v>
      </c>
      <c r="D1335" s="63" t="s">
        <v>5576</v>
      </c>
      <c r="E1335" s="63" t="s">
        <v>18513</v>
      </c>
      <c r="F1335" s="63" t="s">
        <v>20339</v>
      </c>
      <c r="G1335">
        <f>VLOOKUP(N1335,Estrv!B:AS,39,FALSE)</f>
        <v>0.24</v>
      </c>
      <c r="H1335">
        <f>VLOOKUP(N1335,Estrv!B:AS,40,FALSE)</f>
        <v>0.47</v>
      </c>
      <c r="I1335">
        <f>VLOOKUP(N1335,Estrv!B:AS,41,FALSE)</f>
        <v>0.76</v>
      </c>
      <c r="J1335">
        <f>VLOOKUP(N1335,Estrv!B:AS,42,FALSE)</f>
        <v>1</v>
      </c>
      <c r="K1335" s="27">
        <v>0.5</v>
      </c>
      <c r="N1335" t="str">
        <f t="shared" si="20"/>
        <v>08PDDFS221</v>
      </c>
    </row>
    <row r="1336" spans="1:14">
      <c r="A1336" s="63" t="s">
        <v>5685</v>
      </c>
      <c r="B1336" s="63" t="s">
        <v>18565</v>
      </c>
      <c r="C1336" s="63" t="s">
        <v>10942</v>
      </c>
      <c r="D1336" s="63" t="s">
        <v>5576</v>
      </c>
      <c r="E1336" s="63" t="s">
        <v>18513</v>
      </c>
      <c r="F1336" s="63" t="s">
        <v>20340</v>
      </c>
      <c r="G1336">
        <f>VLOOKUP(N1336,Estrv!B:AS,39,FALSE)</f>
        <v>0.24</v>
      </c>
      <c r="H1336">
        <f>VLOOKUP(N1336,Estrv!B:AS,40,FALSE)</f>
        <v>0.47</v>
      </c>
      <c r="I1336">
        <f>VLOOKUP(N1336,Estrv!B:AS,41,FALSE)</f>
        <v>0.76</v>
      </c>
      <c r="J1336">
        <f>VLOOKUP(N1336,Estrv!B:AS,42,FALSE)</f>
        <v>1</v>
      </c>
      <c r="K1336" s="27">
        <v>0.5</v>
      </c>
      <c r="N1336" t="str">
        <f t="shared" si="20"/>
        <v>08PDDFS221</v>
      </c>
    </row>
    <row r="1337" spans="1:14">
      <c r="A1337" s="63" t="s">
        <v>5685</v>
      </c>
      <c r="B1337" s="63" t="s">
        <v>18566</v>
      </c>
      <c r="C1337" s="63" t="s">
        <v>10269</v>
      </c>
      <c r="D1337" s="63" t="s">
        <v>5832</v>
      </c>
      <c r="E1337" s="63" t="s">
        <v>18567</v>
      </c>
      <c r="F1337" s="63" t="s">
        <v>20341</v>
      </c>
      <c r="G1337">
        <f>VLOOKUP(N1337,Estrv!B:AS,39,FALSE)</f>
        <v>0.25</v>
      </c>
      <c r="H1337">
        <f>VLOOKUP(N1337,Estrv!B:AS,40,FALSE)</f>
        <v>0.5</v>
      </c>
      <c r="I1337">
        <f>VLOOKUP(N1337,Estrv!B:AS,41,FALSE)</f>
        <v>0.75</v>
      </c>
      <c r="J1337">
        <f>VLOOKUP(N1337,Estrv!B:AS,42,FALSE)</f>
        <v>1</v>
      </c>
      <c r="K1337" s="27">
        <v>0.5</v>
      </c>
      <c r="N1337" t="str">
        <f t="shared" si="20"/>
        <v>08PDDFU032</v>
      </c>
    </row>
    <row r="1338" spans="1:14">
      <c r="A1338" s="63" t="s">
        <v>5685</v>
      </c>
      <c r="B1338" s="63" t="s">
        <v>18568</v>
      </c>
      <c r="C1338" s="63" t="s">
        <v>10943</v>
      </c>
      <c r="D1338" s="63" t="s">
        <v>5832</v>
      </c>
      <c r="E1338" s="63" t="s">
        <v>18567</v>
      </c>
      <c r="F1338" s="63" t="s">
        <v>20342</v>
      </c>
      <c r="G1338">
        <f>VLOOKUP(N1338,Estrv!B:AS,39,FALSE)</f>
        <v>0.25</v>
      </c>
      <c r="H1338">
        <f>VLOOKUP(N1338,Estrv!B:AS,40,FALSE)</f>
        <v>0.5</v>
      </c>
      <c r="I1338">
        <f>VLOOKUP(N1338,Estrv!B:AS,41,FALSE)</f>
        <v>0.75</v>
      </c>
      <c r="J1338">
        <f>VLOOKUP(N1338,Estrv!B:AS,42,FALSE)</f>
        <v>1</v>
      </c>
      <c r="K1338" s="27">
        <v>0.5</v>
      </c>
      <c r="N1338" t="str">
        <f t="shared" si="20"/>
        <v>08PDDFU032</v>
      </c>
    </row>
    <row r="1339" spans="1:14">
      <c r="A1339" s="63" t="s">
        <v>5685</v>
      </c>
      <c r="B1339" s="63" t="s">
        <v>18569</v>
      </c>
      <c r="C1339" s="63" t="s">
        <v>10270</v>
      </c>
      <c r="D1339" s="63" t="s">
        <v>5846</v>
      </c>
      <c r="E1339" s="63" t="s">
        <v>18570</v>
      </c>
      <c r="F1339" s="63" t="s">
        <v>20343</v>
      </c>
      <c r="G1339">
        <f>VLOOKUP(N1339,Estrv!B:AS,39,FALSE)</f>
        <v>0.25</v>
      </c>
      <c r="H1339">
        <f>VLOOKUP(N1339,Estrv!B:AS,40,FALSE)</f>
        <v>0.5</v>
      </c>
      <c r="I1339">
        <f>VLOOKUP(N1339,Estrv!B:AS,41,FALSE)</f>
        <v>0.75</v>
      </c>
      <c r="J1339">
        <f>VLOOKUP(N1339,Estrv!B:AS,42,FALSE)</f>
        <v>1</v>
      </c>
      <c r="K1339" s="27">
        <v>0.2</v>
      </c>
      <c r="N1339" t="str">
        <f t="shared" si="20"/>
        <v>08PDDFU037</v>
      </c>
    </row>
    <row r="1340" spans="1:14">
      <c r="A1340" s="63" t="s">
        <v>5685</v>
      </c>
      <c r="B1340" s="63" t="s">
        <v>18571</v>
      </c>
      <c r="C1340" s="63" t="s">
        <v>10944</v>
      </c>
      <c r="D1340" s="63" t="s">
        <v>5846</v>
      </c>
      <c r="E1340" s="63" t="s">
        <v>18570</v>
      </c>
      <c r="F1340" s="63" t="s">
        <v>5858</v>
      </c>
      <c r="G1340">
        <f>VLOOKUP(N1340,Estrv!B:AS,39,FALSE)</f>
        <v>0.25</v>
      </c>
      <c r="H1340">
        <f>VLOOKUP(N1340,Estrv!B:AS,40,FALSE)</f>
        <v>0.5</v>
      </c>
      <c r="I1340">
        <f>VLOOKUP(N1340,Estrv!B:AS,41,FALSE)</f>
        <v>0.75</v>
      </c>
      <c r="J1340">
        <f>VLOOKUP(N1340,Estrv!B:AS,42,FALSE)</f>
        <v>1</v>
      </c>
      <c r="K1340" s="27">
        <v>0.2</v>
      </c>
      <c r="N1340" t="str">
        <f t="shared" si="20"/>
        <v>08PDDFU037</v>
      </c>
    </row>
    <row r="1341" spans="1:14">
      <c r="A1341" s="63" t="s">
        <v>5685</v>
      </c>
      <c r="B1341" s="63" t="s">
        <v>18572</v>
      </c>
      <c r="C1341" s="63" t="s">
        <v>11618</v>
      </c>
      <c r="D1341" s="63" t="s">
        <v>5846</v>
      </c>
      <c r="E1341" s="63" t="s">
        <v>18570</v>
      </c>
      <c r="F1341" s="63" t="s">
        <v>20344</v>
      </c>
      <c r="G1341">
        <f>VLOOKUP(N1341,Estrv!B:AS,39,FALSE)</f>
        <v>0.25</v>
      </c>
      <c r="H1341">
        <f>VLOOKUP(N1341,Estrv!B:AS,40,FALSE)</f>
        <v>0.5</v>
      </c>
      <c r="I1341">
        <f>VLOOKUP(N1341,Estrv!B:AS,41,FALSE)</f>
        <v>0.75</v>
      </c>
      <c r="J1341">
        <f>VLOOKUP(N1341,Estrv!B:AS,42,FALSE)</f>
        <v>1</v>
      </c>
      <c r="K1341" s="27">
        <v>0.2</v>
      </c>
      <c r="N1341" t="str">
        <f t="shared" si="20"/>
        <v>08PDDFU037</v>
      </c>
    </row>
    <row r="1342" spans="1:14">
      <c r="A1342" s="63" t="s">
        <v>5685</v>
      </c>
      <c r="B1342" s="63" t="s">
        <v>18573</v>
      </c>
      <c r="C1342" s="63" t="s">
        <v>12292</v>
      </c>
      <c r="D1342" s="63" t="s">
        <v>5846</v>
      </c>
      <c r="E1342" s="63" t="s">
        <v>18570</v>
      </c>
      <c r="F1342" s="63" t="s">
        <v>20345</v>
      </c>
      <c r="G1342">
        <f>VLOOKUP(N1342,Estrv!B:AS,39,FALSE)</f>
        <v>0.25</v>
      </c>
      <c r="H1342">
        <f>VLOOKUP(N1342,Estrv!B:AS,40,FALSE)</f>
        <v>0.5</v>
      </c>
      <c r="I1342">
        <f>VLOOKUP(N1342,Estrv!B:AS,41,FALSE)</f>
        <v>0.75</v>
      </c>
      <c r="J1342">
        <f>VLOOKUP(N1342,Estrv!B:AS,42,FALSE)</f>
        <v>1</v>
      </c>
      <c r="K1342" s="27">
        <v>0.2</v>
      </c>
      <c r="N1342" t="str">
        <f t="shared" si="20"/>
        <v>08PDDFU037</v>
      </c>
    </row>
    <row r="1343" spans="1:14">
      <c r="A1343" s="63" t="s">
        <v>5685</v>
      </c>
      <c r="B1343" s="63" t="s">
        <v>18574</v>
      </c>
      <c r="C1343" s="63" t="s">
        <v>12966</v>
      </c>
      <c r="D1343" s="63" t="s">
        <v>5846</v>
      </c>
      <c r="E1343" s="63" t="s">
        <v>18570</v>
      </c>
      <c r="F1343" s="63" t="s">
        <v>20346</v>
      </c>
      <c r="G1343">
        <f>VLOOKUP(N1343,Estrv!B:AS,39,FALSE)</f>
        <v>0.25</v>
      </c>
      <c r="H1343">
        <f>VLOOKUP(N1343,Estrv!B:AS,40,FALSE)</f>
        <v>0.5</v>
      </c>
      <c r="I1343">
        <f>VLOOKUP(N1343,Estrv!B:AS,41,FALSE)</f>
        <v>0.75</v>
      </c>
      <c r="J1343">
        <f>VLOOKUP(N1343,Estrv!B:AS,42,FALSE)</f>
        <v>1</v>
      </c>
      <c r="K1343" s="27">
        <v>0.2</v>
      </c>
      <c r="N1343" t="str">
        <f t="shared" si="20"/>
        <v>08PDDFU037</v>
      </c>
    </row>
    <row r="1344" spans="1:14">
      <c r="A1344" s="63" t="s">
        <v>5879</v>
      </c>
      <c r="B1344" s="63" t="s">
        <v>18575</v>
      </c>
      <c r="C1344" s="63" t="s">
        <v>10272</v>
      </c>
      <c r="D1344" s="63" t="s">
        <v>5730</v>
      </c>
      <c r="E1344" s="63" t="s">
        <v>18541</v>
      </c>
      <c r="F1344" s="63" t="s">
        <v>20347</v>
      </c>
      <c r="G1344">
        <f>VLOOKUP(N1344,Estrv!B:AS,39,FALSE)</f>
        <v>0.25</v>
      </c>
      <c r="H1344">
        <f>VLOOKUP(N1344,Estrv!B:AS,40,FALSE)</f>
        <v>0.5</v>
      </c>
      <c r="I1344">
        <f>VLOOKUP(N1344,Estrv!B:AS,41,FALSE)</f>
        <v>0.75</v>
      </c>
      <c r="J1344">
        <f>VLOOKUP(N1344,Estrv!B:AS,42,FALSE)</f>
        <v>1</v>
      </c>
      <c r="K1344" s="27">
        <v>0.2</v>
      </c>
      <c r="N1344" t="str">
        <f t="shared" si="20"/>
        <v>08PDIIE165</v>
      </c>
    </row>
    <row r="1345" spans="1:14">
      <c r="A1345" s="63" t="s">
        <v>5879</v>
      </c>
      <c r="B1345" s="63" t="s">
        <v>18576</v>
      </c>
      <c r="C1345" s="63" t="s">
        <v>10946</v>
      </c>
      <c r="D1345" s="63" t="s">
        <v>5730</v>
      </c>
      <c r="E1345" s="63" t="s">
        <v>18541</v>
      </c>
      <c r="F1345" s="63" t="s">
        <v>20348</v>
      </c>
      <c r="G1345">
        <f>VLOOKUP(N1345,Estrv!B:AS,39,FALSE)</f>
        <v>0.25</v>
      </c>
      <c r="H1345">
        <f>VLOOKUP(N1345,Estrv!B:AS,40,FALSE)</f>
        <v>0.5</v>
      </c>
      <c r="I1345">
        <f>VLOOKUP(N1345,Estrv!B:AS,41,FALSE)</f>
        <v>0.75</v>
      </c>
      <c r="J1345">
        <f>VLOOKUP(N1345,Estrv!B:AS,42,FALSE)</f>
        <v>1</v>
      </c>
      <c r="K1345" s="27">
        <v>0.2</v>
      </c>
      <c r="N1345" t="str">
        <f t="shared" si="20"/>
        <v>08PDIIE165</v>
      </c>
    </row>
    <row r="1346" spans="1:14">
      <c r="A1346" s="63" t="s">
        <v>5879</v>
      </c>
      <c r="B1346" s="63" t="s">
        <v>18577</v>
      </c>
      <c r="C1346" s="63" t="s">
        <v>11620</v>
      </c>
      <c r="D1346" s="63" t="s">
        <v>5730</v>
      </c>
      <c r="E1346" s="63" t="s">
        <v>18541</v>
      </c>
      <c r="F1346" s="63" t="s">
        <v>20349</v>
      </c>
      <c r="G1346">
        <f>VLOOKUP(N1346,Estrv!B:AS,39,FALSE)</f>
        <v>0.25</v>
      </c>
      <c r="H1346">
        <f>VLOOKUP(N1346,Estrv!B:AS,40,FALSE)</f>
        <v>0.5</v>
      </c>
      <c r="I1346">
        <f>VLOOKUP(N1346,Estrv!B:AS,41,FALSE)</f>
        <v>0.75</v>
      </c>
      <c r="J1346">
        <f>VLOOKUP(N1346,Estrv!B:AS,42,FALSE)</f>
        <v>1</v>
      </c>
      <c r="K1346" s="27">
        <v>0.2</v>
      </c>
      <c r="N1346" t="str">
        <f t="shared" si="20"/>
        <v>08PDIIE165</v>
      </c>
    </row>
    <row r="1347" spans="1:14">
      <c r="A1347" s="63" t="s">
        <v>5879</v>
      </c>
      <c r="B1347" s="63" t="s">
        <v>18578</v>
      </c>
      <c r="C1347" s="63" t="s">
        <v>12294</v>
      </c>
      <c r="D1347" s="63" t="s">
        <v>5730</v>
      </c>
      <c r="E1347" s="63" t="s">
        <v>18541</v>
      </c>
      <c r="F1347" s="63" t="s">
        <v>5903</v>
      </c>
      <c r="G1347">
        <f>VLOOKUP(N1347,Estrv!B:AS,39,FALSE)</f>
        <v>0.25</v>
      </c>
      <c r="H1347">
        <f>VLOOKUP(N1347,Estrv!B:AS,40,FALSE)</f>
        <v>0.5</v>
      </c>
      <c r="I1347">
        <f>VLOOKUP(N1347,Estrv!B:AS,41,FALSE)</f>
        <v>0.75</v>
      </c>
      <c r="J1347">
        <f>VLOOKUP(N1347,Estrv!B:AS,42,FALSE)</f>
        <v>1</v>
      </c>
      <c r="K1347" s="27">
        <v>0.2</v>
      </c>
      <c r="N1347" t="str">
        <f t="shared" ref="N1347:N1410" si="21">A1347&amp;D1347</f>
        <v>08PDIIE165</v>
      </c>
    </row>
    <row r="1348" spans="1:14">
      <c r="A1348" s="63" t="s">
        <v>5879</v>
      </c>
      <c r="B1348" s="63" t="s">
        <v>18579</v>
      </c>
      <c r="C1348" s="63" t="s">
        <v>12968</v>
      </c>
      <c r="D1348" s="63" t="s">
        <v>5730</v>
      </c>
      <c r="E1348" s="63" t="s">
        <v>18541</v>
      </c>
      <c r="F1348" s="63" t="s">
        <v>5904</v>
      </c>
      <c r="G1348">
        <f>VLOOKUP(N1348,Estrv!B:AS,39,FALSE)</f>
        <v>0.25</v>
      </c>
      <c r="H1348">
        <f>VLOOKUP(N1348,Estrv!B:AS,40,FALSE)</f>
        <v>0.5</v>
      </c>
      <c r="I1348">
        <f>VLOOKUP(N1348,Estrv!B:AS,41,FALSE)</f>
        <v>0.75</v>
      </c>
      <c r="J1348">
        <f>VLOOKUP(N1348,Estrv!B:AS,42,FALSE)</f>
        <v>1</v>
      </c>
      <c r="K1348" s="27">
        <v>0.2</v>
      </c>
      <c r="N1348" t="str">
        <f t="shared" si="21"/>
        <v>08PDIIE165</v>
      </c>
    </row>
    <row r="1349" spans="1:14">
      <c r="A1349" s="63" t="s">
        <v>5879</v>
      </c>
      <c r="B1349" s="63" t="s">
        <v>18580</v>
      </c>
      <c r="C1349" s="63" t="s">
        <v>10273</v>
      </c>
      <c r="D1349" s="63" t="s">
        <v>109</v>
      </c>
      <c r="E1349" s="63" t="s">
        <v>17145</v>
      </c>
      <c r="F1349" s="63" t="s">
        <v>20350</v>
      </c>
      <c r="G1349">
        <f>VLOOKUP(N1349,Estrv!B:AS,39,FALSE)</f>
        <v>0.25</v>
      </c>
      <c r="H1349">
        <f>VLOOKUP(N1349,Estrv!B:AS,40,FALSE)</f>
        <v>0.5</v>
      </c>
      <c r="I1349">
        <f>VLOOKUP(N1349,Estrv!B:AS,41,FALSE)</f>
        <v>0.75</v>
      </c>
      <c r="J1349">
        <f>VLOOKUP(N1349,Estrv!B:AS,42,FALSE)</f>
        <v>1</v>
      </c>
      <c r="K1349" s="27">
        <v>1</v>
      </c>
      <c r="N1349" t="str">
        <f t="shared" si="21"/>
        <v>08PDIIM001</v>
      </c>
    </row>
    <row r="1350" spans="1:14">
      <c r="A1350" s="63" t="s">
        <v>5879</v>
      </c>
      <c r="B1350" s="63" t="s">
        <v>18581</v>
      </c>
      <c r="C1350" s="63" t="s">
        <v>10274</v>
      </c>
      <c r="D1350" s="63" t="s">
        <v>126</v>
      </c>
      <c r="E1350" s="63" t="s">
        <v>17148</v>
      </c>
      <c r="F1350" s="63" t="s">
        <v>948</v>
      </c>
      <c r="G1350">
        <f>VLOOKUP(N1350,Estrv!B:AS,39,FALSE)</f>
        <v>0.25</v>
      </c>
      <c r="H1350">
        <f>VLOOKUP(N1350,Estrv!B:AS,40,FALSE)</f>
        <v>0.5</v>
      </c>
      <c r="I1350">
        <f>VLOOKUP(N1350,Estrv!B:AS,41,FALSE)</f>
        <v>0.75</v>
      </c>
      <c r="J1350">
        <f>VLOOKUP(N1350,Estrv!B:AS,42,FALSE)</f>
        <v>1</v>
      </c>
      <c r="K1350" s="27">
        <v>1</v>
      </c>
      <c r="N1350" t="str">
        <f t="shared" si="21"/>
        <v>08PDIIM002</v>
      </c>
    </row>
    <row r="1351" spans="1:14">
      <c r="A1351" s="63" t="s">
        <v>5879</v>
      </c>
      <c r="B1351" s="63" t="s">
        <v>18582</v>
      </c>
      <c r="C1351" s="63" t="s">
        <v>10275</v>
      </c>
      <c r="D1351" s="63" t="s">
        <v>141</v>
      </c>
      <c r="E1351" s="63" t="s">
        <v>17150</v>
      </c>
      <c r="F1351" s="63" t="s">
        <v>20351</v>
      </c>
      <c r="G1351">
        <f>VLOOKUP(N1351,Estrv!B:AS,39,FALSE)</f>
        <v>0.2</v>
      </c>
      <c r="H1351">
        <f>VLOOKUP(N1351,Estrv!B:AS,40,FALSE)</f>
        <v>0.4</v>
      </c>
      <c r="I1351">
        <f>VLOOKUP(N1351,Estrv!B:AS,41,FALSE)</f>
        <v>0.8</v>
      </c>
      <c r="J1351">
        <f>VLOOKUP(N1351,Estrv!B:AS,42,FALSE)</f>
        <v>1</v>
      </c>
      <c r="K1351" s="27">
        <v>0.4</v>
      </c>
      <c r="N1351" t="str">
        <f t="shared" si="21"/>
        <v>08PDIIN001</v>
      </c>
    </row>
    <row r="1352" spans="1:14">
      <c r="A1352" s="63" t="s">
        <v>5879</v>
      </c>
      <c r="B1352" s="63" t="s">
        <v>18583</v>
      </c>
      <c r="C1352" s="63" t="s">
        <v>10949</v>
      </c>
      <c r="D1352" s="63" t="s">
        <v>141</v>
      </c>
      <c r="E1352" s="63" t="s">
        <v>17150</v>
      </c>
      <c r="F1352" s="63" t="s">
        <v>20307</v>
      </c>
      <c r="G1352">
        <f>VLOOKUP(N1352,Estrv!B:AS,39,FALSE)</f>
        <v>0.2</v>
      </c>
      <c r="H1352">
        <f>VLOOKUP(N1352,Estrv!B:AS,40,FALSE)</f>
        <v>0.4</v>
      </c>
      <c r="I1352">
        <f>VLOOKUP(N1352,Estrv!B:AS,41,FALSE)</f>
        <v>0.8</v>
      </c>
      <c r="J1352">
        <f>VLOOKUP(N1352,Estrv!B:AS,42,FALSE)</f>
        <v>1</v>
      </c>
      <c r="K1352" s="27">
        <v>0.6</v>
      </c>
      <c r="N1352" t="str">
        <f t="shared" si="21"/>
        <v>08PDIIN001</v>
      </c>
    </row>
    <row r="1353" spans="1:14">
      <c r="A1353" s="63" t="s">
        <v>5879</v>
      </c>
      <c r="B1353" s="63" t="s">
        <v>18584</v>
      </c>
      <c r="C1353" s="63" t="s">
        <v>10276</v>
      </c>
      <c r="D1353" s="63" t="s">
        <v>5928</v>
      </c>
      <c r="E1353" s="63" t="s">
        <v>18585</v>
      </c>
      <c r="F1353" s="63" t="s">
        <v>20352</v>
      </c>
      <c r="G1353">
        <f>VLOOKUP(N1353,Estrv!B:AS,39,FALSE)</f>
        <v>0.25</v>
      </c>
      <c r="H1353">
        <f>VLOOKUP(N1353,Estrv!B:AS,40,FALSE)</f>
        <v>0.5</v>
      </c>
      <c r="I1353">
        <f>VLOOKUP(N1353,Estrv!B:AS,41,FALSE)</f>
        <v>0.75</v>
      </c>
      <c r="J1353">
        <f>VLOOKUP(N1353,Estrv!B:AS,42,FALSE)</f>
        <v>1</v>
      </c>
      <c r="K1353" s="27">
        <v>0.25</v>
      </c>
      <c r="N1353" t="str">
        <f t="shared" si="21"/>
        <v>08PDIIP031</v>
      </c>
    </row>
    <row r="1354" spans="1:14">
      <c r="A1354" s="63" t="s">
        <v>5879</v>
      </c>
      <c r="B1354" s="63" t="s">
        <v>18586</v>
      </c>
      <c r="C1354" s="63" t="s">
        <v>10950</v>
      </c>
      <c r="D1354" s="63" t="s">
        <v>5928</v>
      </c>
      <c r="E1354" s="63" t="s">
        <v>18585</v>
      </c>
      <c r="F1354" s="63" t="s">
        <v>20353</v>
      </c>
      <c r="G1354">
        <f>VLOOKUP(N1354,Estrv!B:AS,39,FALSE)</f>
        <v>0.25</v>
      </c>
      <c r="H1354">
        <f>VLOOKUP(N1354,Estrv!B:AS,40,FALSE)</f>
        <v>0.5</v>
      </c>
      <c r="I1354">
        <f>VLOOKUP(N1354,Estrv!B:AS,41,FALSE)</f>
        <v>0.75</v>
      </c>
      <c r="J1354">
        <f>VLOOKUP(N1354,Estrv!B:AS,42,FALSE)</f>
        <v>1</v>
      </c>
      <c r="K1354" s="27">
        <v>0.25</v>
      </c>
      <c r="N1354" t="str">
        <f t="shared" si="21"/>
        <v>08PDIIP031</v>
      </c>
    </row>
    <row r="1355" spans="1:14">
      <c r="A1355" s="63" t="s">
        <v>5879</v>
      </c>
      <c r="B1355" s="63" t="s">
        <v>18587</v>
      </c>
      <c r="C1355" s="63" t="s">
        <v>11624</v>
      </c>
      <c r="D1355" s="63" t="s">
        <v>5928</v>
      </c>
      <c r="E1355" s="63" t="s">
        <v>18585</v>
      </c>
      <c r="F1355" s="63" t="s">
        <v>20354</v>
      </c>
      <c r="G1355">
        <f>VLOOKUP(N1355,Estrv!B:AS,39,FALSE)</f>
        <v>0.25</v>
      </c>
      <c r="H1355">
        <f>VLOOKUP(N1355,Estrv!B:AS,40,FALSE)</f>
        <v>0.5</v>
      </c>
      <c r="I1355">
        <f>VLOOKUP(N1355,Estrv!B:AS,41,FALSE)</f>
        <v>0.75</v>
      </c>
      <c r="J1355">
        <f>VLOOKUP(N1355,Estrv!B:AS,42,FALSE)</f>
        <v>1</v>
      </c>
      <c r="K1355" s="27">
        <v>0.25</v>
      </c>
      <c r="N1355" t="str">
        <f t="shared" si="21"/>
        <v>08PDIIP031</v>
      </c>
    </row>
    <row r="1356" spans="1:14">
      <c r="A1356" s="63" t="s">
        <v>5879</v>
      </c>
      <c r="B1356" s="63" t="s">
        <v>18588</v>
      </c>
      <c r="C1356" s="63" t="s">
        <v>12298</v>
      </c>
      <c r="D1356" s="63" t="s">
        <v>5928</v>
      </c>
      <c r="E1356" s="63" t="s">
        <v>18585</v>
      </c>
      <c r="F1356" s="63" t="s">
        <v>5943</v>
      </c>
      <c r="G1356">
        <f>VLOOKUP(N1356,Estrv!B:AS,39,FALSE)</f>
        <v>0.25</v>
      </c>
      <c r="H1356">
        <f>VLOOKUP(N1356,Estrv!B:AS,40,FALSE)</f>
        <v>0.5</v>
      </c>
      <c r="I1356">
        <f>VLOOKUP(N1356,Estrv!B:AS,41,FALSE)</f>
        <v>0.75</v>
      </c>
      <c r="J1356">
        <f>VLOOKUP(N1356,Estrv!B:AS,42,FALSE)</f>
        <v>1</v>
      </c>
      <c r="K1356" s="27">
        <v>0.25</v>
      </c>
      <c r="N1356" t="str">
        <f t="shared" si="21"/>
        <v>08PDIIP031</v>
      </c>
    </row>
    <row r="1357" spans="1:14">
      <c r="A1357" s="63" t="s">
        <v>5944</v>
      </c>
      <c r="B1357" s="63" t="s">
        <v>18589</v>
      </c>
      <c r="C1357" s="63" t="s">
        <v>10277</v>
      </c>
      <c r="D1357" s="63" t="s">
        <v>5949</v>
      </c>
      <c r="E1357" s="63" t="s">
        <v>18590</v>
      </c>
      <c r="F1357" s="63" t="s">
        <v>20355</v>
      </c>
      <c r="G1357">
        <f>VLOOKUP(N1357,Estrv!B:AS,39,FALSE)</f>
        <v>0.25</v>
      </c>
      <c r="H1357">
        <f>VLOOKUP(N1357,Estrv!B:AS,40,FALSE)</f>
        <v>0.5</v>
      </c>
      <c r="I1357">
        <f>VLOOKUP(N1357,Estrv!B:AS,41,FALSE)</f>
        <v>0.7</v>
      </c>
      <c r="J1357">
        <f>VLOOKUP(N1357,Estrv!B:AS,42,FALSE)</f>
        <v>1</v>
      </c>
      <c r="K1357" s="27">
        <v>0.25</v>
      </c>
      <c r="N1357" t="str">
        <f t="shared" si="21"/>
        <v>08PDIJE193</v>
      </c>
    </row>
    <row r="1358" spans="1:14">
      <c r="A1358" s="63" t="s">
        <v>5944</v>
      </c>
      <c r="B1358" s="63" t="s">
        <v>18591</v>
      </c>
      <c r="C1358" s="63" t="s">
        <v>10951</v>
      </c>
      <c r="D1358" s="63" t="s">
        <v>5949</v>
      </c>
      <c r="E1358" s="63" t="s">
        <v>18590</v>
      </c>
      <c r="F1358" s="63" t="s">
        <v>20356</v>
      </c>
      <c r="G1358">
        <f>VLOOKUP(N1358,Estrv!B:AS,39,FALSE)</f>
        <v>0.25</v>
      </c>
      <c r="H1358">
        <f>VLOOKUP(N1358,Estrv!B:AS,40,FALSE)</f>
        <v>0.5</v>
      </c>
      <c r="I1358">
        <f>VLOOKUP(N1358,Estrv!B:AS,41,FALSE)</f>
        <v>0.7</v>
      </c>
      <c r="J1358">
        <f>VLOOKUP(N1358,Estrv!B:AS,42,FALSE)</f>
        <v>1</v>
      </c>
      <c r="K1358" s="27">
        <v>0.25</v>
      </c>
      <c r="N1358" t="str">
        <f t="shared" si="21"/>
        <v>08PDIJE193</v>
      </c>
    </row>
    <row r="1359" spans="1:14">
      <c r="A1359" s="63" t="s">
        <v>5944</v>
      </c>
      <c r="B1359" s="63" t="s">
        <v>18592</v>
      </c>
      <c r="C1359" s="63" t="s">
        <v>11625</v>
      </c>
      <c r="D1359" s="63" t="s">
        <v>5949</v>
      </c>
      <c r="E1359" s="63" t="s">
        <v>18590</v>
      </c>
      <c r="F1359" s="63" t="s">
        <v>20357</v>
      </c>
      <c r="G1359">
        <f>VLOOKUP(N1359,Estrv!B:AS,39,FALSE)</f>
        <v>0.25</v>
      </c>
      <c r="H1359">
        <f>VLOOKUP(N1359,Estrv!B:AS,40,FALSE)</f>
        <v>0.5</v>
      </c>
      <c r="I1359">
        <f>VLOOKUP(N1359,Estrv!B:AS,41,FALSE)</f>
        <v>0.7</v>
      </c>
      <c r="J1359">
        <f>VLOOKUP(N1359,Estrv!B:AS,42,FALSE)</f>
        <v>1</v>
      </c>
      <c r="K1359" s="27">
        <v>0.25</v>
      </c>
      <c r="N1359" t="str">
        <f t="shared" si="21"/>
        <v>08PDIJE193</v>
      </c>
    </row>
    <row r="1360" spans="1:14">
      <c r="A1360" s="63" t="s">
        <v>5944</v>
      </c>
      <c r="B1360" s="63" t="s">
        <v>18593</v>
      </c>
      <c r="C1360" s="63" t="s">
        <v>12299</v>
      </c>
      <c r="D1360" s="63" t="s">
        <v>5949</v>
      </c>
      <c r="E1360" s="63" t="s">
        <v>18590</v>
      </c>
      <c r="F1360" s="63" t="s">
        <v>20358</v>
      </c>
      <c r="G1360">
        <f>VLOOKUP(N1360,Estrv!B:AS,39,FALSE)</f>
        <v>0.25</v>
      </c>
      <c r="H1360">
        <f>VLOOKUP(N1360,Estrv!B:AS,40,FALSE)</f>
        <v>0.5</v>
      </c>
      <c r="I1360">
        <f>VLOOKUP(N1360,Estrv!B:AS,41,FALSE)</f>
        <v>0.7</v>
      </c>
      <c r="J1360">
        <f>VLOOKUP(N1360,Estrv!B:AS,42,FALSE)</f>
        <v>1</v>
      </c>
      <c r="K1360" s="27">
        <v>0.25</v>
      </c>
      <c r="N1360" t="str">
        <f t="shared" si="21"/>
        <v>08PDIJE193</v>
      </c>
    </row>
    <row r="1361" spans="1:14">
      <c r="A1361" s="63" t="s">
        <v>5944</v>
      </c>
      <c r="B1361" s="63" t="s">
        <v>18594</v>
      </c>
      <c r="C1361" s="63" t="s">
        <v>10278</v>
      </c>
      <c r="D1361" s="63" t="s">
        <v>109</v>
      </c>
      <c r="E1361" s="63" t="s">
        <v>17145</v>
      </c>
      <c r="F1361" s="63" t="s">
        <v>20359</v>
      </c>
      <c r="G1361">
        <f>VLOOKUP(N1361,Estrv!B:AS,39,FALSE)</f>
        <v>0.25</v>
      </c>
      <c r="H1361">
        <f>VLOOKUP(N1361,Estrv!B:AS,40,FALSE)</f>
        <v>0.7</v>
      </c>
      <c r="I1361">
        <f>VLOOKUP(N1361,Estrv!B:AS,41,FALSE)</f>
        <v>0.8</v>
      </c>
      <c r="J1361">
        <f>VLOOKUP(N1361,Estrv!B:AS,42,FALSE)</f>
        <v>1</v>
      </c>
      <c r="K1361" s="27">
        <v>1</v>
      </c>
      <c r="N1361" t="str">
        <f t="shared" si="21"/>
        <v>08PDIJM001</v>
      </c>
    </row>
    <row r="1362" spans="1:14">
      <c r="A1362" s="63" t="s">
        <v>5944</v>
      </c>
      <c r="B1362" s="63" t="s">
        <v>18595</v>
      </c>
      <c r="C1362" s="63" t="s">
        <v>10279</v>
      </c>
      <c r="D1362" s="63" t="s">
        <v>126</v>
      </c>
      <c r="E1362" s="63" t="s">
        <v>17148</v>
      </c>
      <c r="F1362" s="63" t="s">
        <v>948</v>
      </c>
      <c r="G1362">
        <f>VLOOKUP(N1362,Estrv!B:AS,39,FALSE)</f>
        <v>0.25</v>
      </c>
      <c r="H1362">
        <f>VLOOKUP(N1362,Estrv!B:AS,40,FALSE)</f>
        <v>0.5</v>
      </c>
      <c r="I1362">
        <f>VLOOKUP(N1362,Estrv!B:AS,41,FALSE)</f>
        <v>0.75</v>
      </c>
      <c r="J1362">
        <f>VLOOKUP(N1362,Estrv!B:AS,42,FALSE)</f>
        <v>1</v>
      </c>
      <c r="K1362" s="27">
        <v>1</v>
      </c>
      <c r="N1362" t="str">
        <f t="shared" si="21"/>
        <v>08PDIJM002</v>
      </c>
    </row>
    <row r="1363" spans="1:14">
      <c r="A1363" s="63" t="s">
        <v>5944</v>
      </c>
      <c r="B1363" s="63" t="s">
        <v>18596</v>
      </c>
      <c r="C1363" s="63" t="s">
        <v>10280</v>
      </c>
      <c r="D1363" s="63" t="s">
        <v>141</v>
      </c>
      <c r="E1363" s="63" t="s">
        <v>17150</v>
      </c>
      <c r="F1363" s="63" t="s">
        <v>20351</v>
      </c>
      <c r="G1363">
        <f>VLOOKUP(N1363,Estrv!B:AS,39,FALSE)</f>
        <v>0</v>
      </c>
      <c r="H1363">
        <f>VLOOKUP(N1363,Estrv!B:AS,40,FALSE)</f>
        <v>0.5</v>
      </c>
      <c r="I1363">
        <f>VLOOKUP(N1363,Estrv!B:AS,41,FALSE)</f>
        <v>0.7</v>
      </c>
      <c r="J1363">
        <f>VLOOKUP(N1363,Estrv!B:AS,42,FALSE)</f>
        <v>1</v>
      </c>
      <c r="K1363" s="27">
        <v>0.4</v>
      </c>
      <c r="N1363" t="str">
        <f t="shared" si="21"/>
        <v>08PDIJN001</v>
      </c>
    </row>
    <row r="1364" spans="1:14">
      <c r="A1364" s="63" t="s">
        <v>5944</v>
      </c>
      <c r="B1364" s="63" t="s">
        <v>18597</v>
      </c>
      <c r="C1364" s="63" t="s">
        <v>10954</v>
      </c>
      <c r="D1364" s="63" t="s">
        <v>141</v>
      </c>
      <c r="E1364" s="63" t="s">
        <v>17150</v>
      </c>
      <c r="F1364" s="63" t="s">
        <v>20307</v>
      </c>
      <c r="G1364">
        <f>VLOOKUP(N1364,Estrv!B:AS,39,FALSE)</f>
        <v>0</v>
      </c>
      <c r="H1364">
        <f>VLOOKUP(N1364,Estrv!B:AS,40,FALSE)</f>
        <v>0.5</v>
      </c>
      <c r="I1364">
        <f>VLOOKUP(N1364,Estrv!B:AS,41,FALSE)</f>
        <v>0.7</v>
      </c>
      <c r="J1364">
        <f>VLOOKUP(N1364,Estrv!B:AS,42,FALSE)</f>
        <v>1</v>
      </c>
      <c r="K1364" s="27">
        <v>0.6</v>
      </c>
      <c r="N1364" t="str">
        <f t="shared" si="21"/>
        <v>08PDIJN001</v>
      </c>
    </row>
    <row r="1365" spans="1:14">
      <c r="A1365" s="63" t="s">
        <v>5944</v>
      </c>
      <c r="B1365" s="63" t="s">
        <v>18598</v>
      </c>
      <c r="C1365" s="63" t="s">
        <v>10281</v>
      </c>
      <c r="D1365" s="63" t="s">
        <v>5990</v>
      </c>
      <c r="E1365" s="63" t="s">
        <v>18599</v>
      </c>
      <c r="F1365" s="63" t="s">
        <v>20360</v>
      </c>
      <c r="G1365">
        <f>VLOOKUP(N1365,Estrv!B:AS,39,FALSE)</f>
        <v>0.2</v>
      </c>
      <c r="H1365">
        <f>VLOOKUP(N1365,Estrv!B:AS,40,FALSE)</f>
        <v>0.5</v>
      </c>
      <c r="I1365">
        <f>VLOOKUP(N1365,Estrv!B:AS,41,FALSE)</f>
        <v>0.75</v>
      </c>
      <c r="J1365">
        <f>VLOOKUP(N1365,Estrv!B:AS,42,FALSE)</f>
        <v>1</v>
      </c>
      <c r="K1365" s="27">
        <v>0.8</v>
      </c>
      <c r="N1365" t="str">
        <f t="shared" si="21"/>
        <v>08PDIJS004</v>
      </c>
    </row>
    <row r="1366" spans="1:14">
      <c r="A1366" s="63" t="s">
        <v>5944</v>
      </c>
      <c r="B1366" s="63" t="s">
        <v>18600</v>
      </c>
      <c r="C1366" s="63" t="s">
        <v>10955</v>
      </c>
      <c r="D1366" s="63" t="s">
        <v>5990</v>
      </c>
      <c r="E1366" s="63" t="s">
        <v>18599</v>
      </c>
      <c r="F1366" s="63" t="s">
        <v>20361</v>
      </c>
      <c r="G1366">
        <f>VLOOKUP(N1366,Estrv!B:AS,39,FALSE)</f>
        <v>0.2</v>
      </c>
      <c r="H1366">
        <f>VLOOKUP(N1366,Estrv!B:AS,40,FALSE)</f>
        <v>0.5</v>
      </c>
      <c r="I1366">
        <f>VLOOKUP(N1366,Estrv!B:AS,41,FALSE)</f>
        <v>0.75</v>
      </c>
      <c r="J1366">
        <f>VLOOKUP(N1366,Estrv!B:AS,42,FALSE)</f>
        <v>1</v>
      </c>
      <c r="K1366" s="27">
        <v>0.2</v>
      </c>
      <c r="N1366" t="str">
        <f t="shared" si="21"/>
        <v>08PDIJS004</v>
      </c>
    </row>
    <row r="1367" spans="1:14">
      <c r="A1367" s="63" t="s">
        <v>5944</v>
      </c>
      <c r="B1367" s="63" t="s">
        <v>18601</v>
      </c>
      <c r="C1367" s="63" t="s">
        <v>10282</v>
      </c>
      <c r="D1367" s="63" t="s">
        <v>6005</v>
      </c>
      <c r="E1367" s="63" t="s">
        <v>18602</v>
      </c>
      <c r="F1367" s="63" t="s">
        <v>20362</v>
      </c>
      <c r="G1367">
        <f>VLOOKUP(N1367,Estrv!B:AS,39,FALSE)</f>
        <v>0.2</v>
      </c>
      <c r="H1367">
        <f>VLOOKUP(N1367,Estrv!B:AS,40,FALSE)</f>
        <v>0.5</v>
      </c>
      <c r="I1367">
        <f>VLOOKUP(N1367,Estrv!B:AS,41,FALSE)</f>
        <v>0.75</v>
      </c>
      <c r="J1367">
        <f>VLOOKUP(N1367,Estrv!B:AS,42,FALSE)</f>
        <v>1</v>
      </c>
      <c r="K1367" s="27">
        <v>0.5</v>
      </c>
      <c r="N1367" t="str">
        <f t="shared" si="21"/>
        <v>08PDIJS025</v>
      </c>
    </row>
    <row r="1368" spans="1:14">
      <c r="A1368" s="63" t="s">
        <v>5944</v>
      </c>
      <c r="B1368" s="63" t="s">
        <v>18603</v>
      </c>
      <c r="C1368" s="63" t="s">
        <v>10956</v>
      </c>
      <c r="D1368" s="63" t="s">
        <v>6005</v>
      </c>
      <c r="E1368" s="63" t="s">
        <v>18602</v>
      </c>
      <c r="F1368" s="63" t="s">
        <v>20363</v>
      </c>
      <c r="G1368">
        <f>VLOOKUP(N1368,Estrv!B:AS,39,FALSE)</f>
        <v>0.2</v>
      </c>
      <c r="H1368">
        <f>VLOOKUP(N1368,Estrv!B:AS,40,FALSE)</f>
        <v>0.5</v>
      </c>
      <c r="I1368">
        <f>VLOOKUP(N1368,Estrv!B:AS,41,FALSE)</f>
        <v>0.75</v>
      </c>
      <c r="J1368">
        <f>VLOOKUP(N1368,Estrv!B:AS,42,FALSE)</f>
        <v>1</v>
      </c>
      <c r="K1368" s="27">
        <v>0.5</v>
      </c>
      <c r="N1368" t="str">
        <f t="shared" si="21"/>
        <v>08PDIJS025</v>
      </c>
    </row>
    <row r="1369" spans="1:14">
      <c r="A1369" s="63" t="s">
        <v>6019</v>
      </c>
      <c r="B1369" s="63" t="s">
        <v>18604</v>
      </c>
      <c r="C1369" s="63" t="s">
        <v>10283</v>
      </c>
      <c r="D1369" s="63" t="s">
        <v>109</v>
      </c>
      <c r="E1369" s="63" t="s">
        <v>17145</v>
      </c>
      <c r="F1369" s="63" t="s">
        <v>20350</v>
      </c>
      <c r="G1369">
        <f>VLOOKUP(N1369,Estrv!B:AS,39,FALSE)</f>
        <v>0.25</v>
      </c>
      <c r="H1369">
        <f>VLOOKUP(N1369,Estrv!B:AS,40,FALSE)</f>
        <v>0.5</v>
      </c>
      <c r="I1369">
        <f>VLOOKUP(N1369,Estrv!B:AS,41,FALSE)</f>
        <v>0.75</v>
      </c>
      <c r="J1369">
        <f>VLOOKUP(N1369,Estrv!B:AS,42,FALSE)</f>
        <v>1</v>
      </c>
      <c r="K1369" s="27">
        <v>1</v>
      </c>
      <c r="N1369" t="str">
        <f t="shared" si="21"/>
        <v>08PDPSM001</v>
      </c>
    </row>
    <row r="1370" spans="1:14">
      <c r="A1370" s="63" t="s">
        <v>6019</v>
      </c>
      <c r="B1370" s="63" t="s">
        <v>18605</v>
      </c>
      <c r="C1370" s="63" t="s">
        <v>10284</v>
      </c>
      <c r="D1370" s="63" t="s">
        <v>126</v>
      </c>
      <c r="E1370" s="63" t="s">
        <v>17148</v>
      </c>
      <c r="F1370" s="63" t="s">
        <v>948</v>
      </c>
      <c r="G1370">
        <f>VLOOKUP(N1370,Estrv!B:AS,39,FALSE)</f>
        <v>0.25</v>
      </c>
      <c r="H1370">
        <f>VLOOKUP(N1370,Estrv!B:AS,40,FALSE)</f>
        <v>0.5</v>
      </c>
      <c r="I1370">
        <f>VLOOKUP(N1370,Estrv!B:AS,41,FALSE)</f>
        <v>0.75</v>
      </c>
      <c r="J1370">
        <f>VLOOKUP(N1370,Estrv!B:AS,42,FALSE)</f>
        <v>1</v>
      </c>
      <c r="K1370" s="27">
        <v>1</v>
      </c>
      <c r="N1370" t="str">
        <f t="shared" si="21"/>
        <v>08PDPSM002</v>
      </c>
    </row>
    <row r="1371" spans="1:14">
      <c r="A1371" s="63" t="s">
        <v>6019</v>
      </c>
      <c r="B1371" s="63" t="s">
        <v>18606</v>
      </c>
      <c r="C1371" s="63" t="s">
        <v>10285</v>
      </c>
      <c r="D1371" s="63" t="s">
        <v>141</v>
      </c>
      <c r="E1371" s="63" t="s">
        <v>17150</v>
      </c>
      <c r="F1371" s="63" t="s">
        <v>20364</v>
      </c>
      <c r="G1371">
        <f>VLOOKUP(N1371,Estrv!B:AS,39,FALSE)</f>
        <v>0.02</v>
      </c>
      <c r="H1371">
        <f>VLOOKUP(N1371,Estrv!B:AS,40,FALSE)</f>
        <v>0.34</v>
      </c>
      <c r="I1371">
        <f>VLOOKUP(N1371,Estrv!B:AS,41,FALSE)</f>
        <v>0.67</v>
      </c>
      <c r="J1371">
        <f>VLOOKUP(N1371,Estrv!B:AS,42,FALSE)</f>
        <v>1</v>
      </c>
      <c r="K1371" s="27">
        <v>0.4</v>
      </c>
      <c r="N1371" t="str">
        <f t="shared" si="21"/>
        <v>08PDPSN001</v>
      </c>
    </row>
    <row r="1372" spans="1:14">
      <c r="A1372" s="63" t="s">
        <v>6019</v>
      </c>
      <c r="B1372" s="63" t="s">
        <v>18607</v>
      </c>
      <c r="C1372" s="63" t="s">
        <v>10959</v>
      </c>
      <c r="D1372" s="63" t="s">
        <v>141</v>
      </c>
      <c r="E1372" s="63" t="s">
        <v>17150</v>
      </c>
      <c r="F1372" s="63" t="s">
        <v>19336</v>
      </c>
      <c r="G1372">
        <f>VLOOKUP(N1372,Estrv!B:AS,39,FALSE)</f>
        <v>0.02</v>
      </c>
      <c r="H1372">
        <f>VLOOKUP(N1372,Estrv!B:AS,40,FALSE)</f>
        <v>0.34</v>
      </c>
      <c r="I1372">
        <f>VLOOKUP(N1372,Estrv!B:AS,41,FALSE)</f>
        <v>0.67</v>
      </c>
      <c r="J1372">
        <f>VLOOKUP(N1372,Estrv!B:AS,42,FALSE)</f>
        <v>1</v>
      </c>
      <c r="K1372" s="27">
        <v>0.6</v>
      </c>
      <c r="N1372" t="str">
        <f t="shared" si="21"/>
        <v>08PDPSN001</v>
      </c>
    </row>
    <row r="1373" spans="1:14">
      <c r="A1373" s="63" t="s">
        <v>6019</v>
      </c>
      <c r="B1373" s="63" t="s">
        <v>18608</v>
      </c>
      <c r="C1373" s="63" t="s">
        <v>10286</v>
      </c>
      <c r="D1373" s="63" t="s">
        <v>6043</v>
      </c>
      <c r="E1373" s="63" t="s">
        <v>18609</v>
      </c>
      <c r="F1373" s="63" t="s">
        <v>20365</v>
      </c>
      <c r="G1373">
        <f>VLOOKUP(N1373,Estrv!B:AS,39,FALSE)</f>
        <v>0.2</v>
      </c>
      <c r="H1373">
        <f>VLOOKUP(N1373,Estrv!B:AS,40,FALSE)</f>
        <v>0.5</v>
      </c>
      <c r="I1373">
        <f>VLOOKUP(N1373,Estrv!B:AS,41,FALSE)</f>
        <v>0.8</v>
      </c>
      <c r="J1373">
        <f>VLOOKUP(N1373,Estrv!B:AS,42,FALSE)</f>
        <v>1</v>
      </c>
      <c r="K1373" s="27">
        <v>0.2</v>
      </c>
      <c r="N1373" t="str">
        <f t="shared" si="21"/>
        <v>08PDPSS053</v>
      </c>
    </row>
    <row r="1374" spans="1:14">
      <c r="A1374" s="63" t="s">
        <v>6019</v>
      </c>
      <c r="B1374" s="63" t="s">
        <v>18610</v>
      </c>
      <c r="C1374" s="63" t="s">
        <v>10960</v>
      </c>
      <c r="D1374" s="63" t="s">
        <v>6043</v>
      </c>
      <c r="E1374" s="63" t="s">
        <v>18609</v>
      </c>
      <c r="F1374" s="63" t="s">
        <v>20366</v>
      </c>
      <c r="G1374">
        <f>VLOOKUP(N1374,Estrv!B:AS,39,FALSE)</f>
        <v>0.2</v>
      </c>
      <c r="H1374">
        <f>VLOOKUP(N1374,Estrv!B:AS,40,FALSE)</f>
        <v>0.5</v>
      </c>
      <c r="I1374">
        <f>VLOOKUP(N1374,Estrv!B:AS,41,FALSE)</f>
        <v>0.8</v>
      </c>
      <c r="J1374">
        <f>VLOOKUP(N1374,Estrv!B:AS,42,FALSE)</f>
        <v>1</v>
      </c>
      <c r="K1374" s="27">
        <v>0.2</v>
      </c>
      <c r="N1374" t="str">
        <f t="shared" si="21"/>
        <v>08PDPSS053</v>
      </c>
    </row>
    <row r="1375" spans="1:14">
      <c r="A1375" s="63" t="s">
        <v>6019</v>
      </c>
      <c r="B1375" s="63" t="s">
        <v>18611</v>
      </c>
      <c r="C1375" s="63" t="s">
        <v>11634</v>
      </c>
      <c r="D1375" s="63" t="s">
        <v>6043</v>
      </c>
      <c r="E1375" s="63" t="s">
        <v>18609</v>
      </c>
      <c r="F1375" s="63" t="s">
        <v>20367</v>
      </c>
      <c r="G1375">
        <f>VLOOKUP(N1375,Estrv!B:AS,39,FALSE)</f>
        <v>0.2</v>
      </c>
      <c r="H1375">
        <f>VLOOKUP(N1375,Estrv!B:AS,40,FALSE)</f>
        <v>0.5</v>
      </c>
      <c r="I1375">
        <f>VLOOKUP(N1375,Estrv!B:AS,41,FALSE)</f>
        <v>0.8</v>
      </c>
      <c r="J1375">
        <f>VLOOKUP(N1375,Estrv!B:AS,42,FALSE)</f>
        <v>1</v>
      </c>
      <c r="K1375" s="27">
        <v>0.2</v>
      </c>
      <c r="N1375" t="str">
        <f t="shared" si="21"/>
        <v>08PDPSS053</v>
      </c>
    </row>
    <row r="1376" spans="1:14">
      <c r="A1376" s="63" t="s">
        <v>6019</v>
      </c>
      <c r="B1376" s="63" t="s">
        <v>18612</v>
      </c>
      <c r="C1376" s="63" t="s">
        <v>12308</v>
      </c>
      <c r="D1376" s="63" t="s">
        <v>6043</v>
      </c>
      <c r="E1376" s="63" t="s">
        <v>18609</v>
      </c>
      <c r="F1376" s="63" t="s">
        <v>20368</v>
      </c>
      <c r="G1376">
        <f>VLOOKUP(N1376,Estrv!B:AS,39,FALSE)</f>
        <v>0.2</v>
      </c>
      <c r="H1376">
        <f>VLOOKUP(N1376,Estrv!B:AS,40,FALSE)</f>
        <v>0.5</v>
      </c>
      <c r="I1376">
        <f>VLOOKUP(N1376,Estrv!B:AS,41,FALSE)</f>
        <v>0.8</v>
      </c>
      <c r="J1376">
        <f>VLOOKUP(N1376,Estrv!B:AS,42,FALSE)</f>
        <v>1</v>
      </c>
      <c r="K1376" s="27">
        <v>0.2</v>
      </c>
      <c r="N1376" t="str">
        <f t="shared" si="21"/>
        <v>08PDPSS053</v>
      </c>
    </row>
    <row r="1377" spans="1:14">
      <c r="A1377" s="63" t="s">
        <v>6019</v>
      </c>
      <c r="B1377" s="63" t="s">
        <v>18613</v>
      </c>
      <c r="C1377" s="63" t="s">
        <v>12982</v>
      </c>
      <c r="D1377" s="63" t="s">
        <v>6043</v>
      </c>
      <c r="E1377" s="63" t="s">
        <v>18609</v>
      </c>
      <c r="F1377" s="63" t="s">
        <v>20369</v>
      </c>
      <c r="G1377">
        <f>VLOOKUP(N1377,Estrv!B:AS,39,FALSE)</f>
        <v>0.2</v>
      </c>
      <c r="H1377">
        <f>VLOOKUP(N1377,Estrv!B:AS,40,FALSE)</f>
        <v>0.5</v>
      </c>
      <c r="I1377">
        <f>VLOOKUP(N1377,Estrv!B:AS,41,FALSE)</f>
        <v>0.8</v>
      </c>
      <c r="J1377">
        <f>VLOOKUP(N1377,Estrv!B:AS,42,FALSE)</f>
        <v>1</v>
      </c>
      <c r="K1377" s="27">
        <v>0.2</v>
      </c>
      <c r="N1377" t="str">
        <f t="shared" si="21"/>
        <v>08PDPSS053</v>
      </c>
    </row>
    <row r="1378" spans="1:14">
      <c r="A1378" s="26" t="s">
        <v>6065</v>
      </c>
      <c r="B1378" s="26" t="s">
        <v>18614</v>
      </c>
      <c r="C1378" s="26" t="s">
        <v>10287</v>
      </c>
      <c r="D1378" s="26" t="s">
        <v>6070</v>
      </c>
      <c r="E1378" s="61" t="s">
        <v>18615</v>
      </c>
      <c r="F1378" s="62" t="s">
        <v>20370</v>
      </c>
      <c r="G1378">
        <f>VLOOKUP(N1378,Estrv!B:AS,39,FALSE)</f>
        <v>0.25</v>
      </c>
      <c r="H1378">
        <f>VLOOKUP(N1378,Estrv!B:AS,40,FALSE)</f>
        <v>0.5</v>
      </c>
      <c r="I1378">
        <f>VLOOKUP(N1378,Estrv!B:AS,41,FALSE)</f>
        <v>0.75</v>
      </c>
      <c r="J1378">
        <f>VLOOKUP(N1378,Estrv!B:AS,42,FALSE)</f>
        <v>1</v>
      </c>
      <c r="K1378" s="66">
        <v>0.5</v>
      </c>
      <c r="N1378" t="str">
        <f t="shared" si="21"/>
        <v>09C001E191</v>
      </c>
    </row>
    <row r="1379" spans="1:14">
      <c r="A1379" s="26" t="s">
        <v>6065</v>
      </c>
      <c r="B1379" s="26" t="s">
        <v>18616</v>
      </c>
      <c r="C1379" s="26" t="s">
        <v>10961</v>
      </c>
      <c r="D1379" s="26" t="s">
        <v>6070</v>
      </c>
      <c r="E1379" s="61" t="s">
        <v>18615</v>
      </c>
      <c r="F1379" s="62" t="s">
        <v>20371</v>
      </c>
      <c r="G1379">
        <f>VLOOKUP(N1379,Estrv!B:AS,39,FALSE)</f>
        <v>0.25</v>
      </c>
      <c r="H1379">
        <f>VLOOKUP(N1379,Estrv!B:AS,40,FALSE)</f>
        <v>0.5</v>
      </c>
      <c r="I1379">
        <f>VLOOKUP(N1379,Estrv!B:AS,41,FALSE)</f>
        <v>0.75</v>
      </c>
      <c r="J1379">
        <f>VLOOKUP(N1379,Estrv!B:AS,42,FALSE)</f>
        <v>1</v>
      </c>
      <c r="K1379" s="66">
        <v>0.5</v>
      </c>
      <c r="N1379" t="str">
        <f t="shared" si="21"/>
        <v>09C001E191</v>
      </c>
    </row>
    <row r="1380" spans="1:14">
      <c r="A1380" s="26" t="s">
        <v>6065</v>
      </c>
      <c r="B1380" s="26" t="s">
        <v>18617</v>
      </c>
      <c r="C1380" s="26" t="s">
        <v>10288</v>
      </c>
      <c r="D1380" s="26" t="s">
        <v>6087</v>
      </c>
      <c r="E1380" s="61" t="s">
        <v>18618</v>
      </c>
      <c r="F1380" s="62" t="s">
        <v>20372</v>
      </c>
      <c r="G1380">
        <f>VLOOKUP(N1380,Estrv!B:AS,39,FALSE)</f>
        <v>0.2</v>
      </c>
      <c r="H1380">
        <f>VLOOKUP(N1380,Estrv!B:AS,40,FALSE)</f>
        <v>0.4</v>
      </c>
      <c r="I1380">
        <f>VLOOKUP(N1380,Estrv!B:AS,41,FALSE)</f>
        <v>0.6</v>
      </c>
      <c r="J1380">
        <f>VLOOKUP(N1380,Estrv!B:AS,42,FALSE)</f>
        <v>1</v>
      </c>
      <c r="K1380" s="66">
        <v>0.25</v>
      </c>
      <c r="N1380" t="str">
        <f t="shared" si="21"/>
        <v>09C001E192</v>
      </c>
    </row>
    <row r="1381" spans="1:14">
      <c r="A1381" s="26" t="s">
        <v>6065</v>
      </c>
      <c r="B1381" s="26" t="s">
        <v>18619</v>
      </c>
      <c r="C1381" s="26" t="s">
        <v>10962</v>
      </c>
      <c r="D1381" s="26" t="s">
        <v>6087</v>
      </c>
      <c r="E1381" s="61" t="s">
        <v>18618</v>
      </c>
      <c r="F1381" s="62" t="s">
        <v>20373</v>
      </c>
      <c r="G1381">
        <f>VLOOKUP(N1381,Estrv!B:AS,39,FALSE)</f>
        <v>0.2</v>
      </c>
      <c r="H1381">
        <f>VLOOKUP(N1381,Estrv!B:AS,40,FALSE)</f>
        <v>0.4</v>
      </c>
      <c r="I1381">
        <f>VLOOKUP(N1381,Estrv!B:AS,41,FALSE)</f>
        <v>0.6</v>
      </c>
      <c r="J1381">
        <f>VLOOKUP(N1381,Estrv!B:AS,42,FALSE)</f>
        <v>1</v>
      </c>
      <c r="K1381" s="66">
        <v>0.25</v>
      </c>
      <c r="N1381" t="str">
        <f t="shared" si="21"/>
        <v>09C001E192</v>
      </c>
    </row>
    <row r="1382" spans="1:14">
      <c r="A1382" s="26" t="s">
        <v>6065</v>
      </c>
      <c r="B1382" s="26" t="s">
        <v>18620</v>
      </c>
      <c r="C1382" s="26" t="s">
        <v>11636</v>
      </c>
      <c r="D1382" s="26" t="s">
        <v>6087</v>
      </c>
      <c r="E1382" s="61" t="s">
        <v>18618</v>
      </c>
      <c r="F1382" s="62" t="s">
        <v>20374</v>
      </c>
      <c r="G1382">
        <f>VLOOKUP(N1382,Estrv!B:AS,39,FALSE)</f>
        <v>0.2</v>
      </c>
      <c r="H1382">
        <f>VLOOKUP(N1382,Estrv!B:AS,40,FALSE)</f>
        <v>0.4</v>
      </c>
      <c r="I1382">
        <f>VLOOKUP(N1382,Estrv!B:AS,41,FALSE)</f>
        <v>0.6</v>
      </c>
      <c r="J1382">
        <f>VLOOKUP(N1382,Estrv!B:AS,42,FALSE)</f>
        <v>1</v>
      </c>
      <c r="K1382" s="66">
        <v>0.25</v>
      </c>
      <c r="N1382" t="str">
        <f t="shared" si="21"/>
        <v>09C001E192</v>
      </c>
    </row>
    <row r="1383" spans="1:14">
      <c r="A1383" s="26" t="s">
        <v>6065</v>
      </c>
      <c r="B1383" s="26" t="s">
        <v>18621</v>
      </c>
      <c r="C1383" s="26" t="s">
        <v>12310</v>
      </c>
      <c r="D1383" s="26" t="s">
        <v>6087</v>
      </c>
      <c r="E1383" s="61" t="s">
        <v>18618</v>
      </c>
      <c r="F1383" s="62" t="s">
        <v>20375</v>
      </c>
      <c r="G1383">
        <f>VLOOKUP(N1383,Estrv!B:AS,39,FALSE)</f>
        <v>0.2</v>
      </c>
      <c r="H1383">
        <f>VLOOKUP(N1383,Estrv!B:AS,40,FALSE)</f>
        <v>0.4</v>
      </c>
      <c r="I1383">
        <f>VLOOKUP(N1383,Estrv!B:AS,41,FALSE)</f>
        <v>0.6</v>
      </c>
      <c r="J1383">
        <f>VLOOKUP(N1383,Estrv!B:AS,42,FALSE)</f>
        <v>1</v>
      </c>
      <c r="K1383" s="66">
        <v>0.25</v>
      </c>
      <c r="N1383" t="str">
        <f t="shared" si="21"/>
        <v>09C001E192</v>
      </c>
    </row>
    <row r="1384" spans="1:14">
      <c r="A1384" s="26" t="s">
        <v>6065</v>
      </c>
      <c r="B1384" s="26" t="s">
        <v>18622</v>
      </c>
      <c r="C1384" s="26" t="s">
        <v>10289</v>
      </c>
      <c r="D1384" s="26" t="s">
        <v>109</v>
      </c>
      <c r="E1384" s="61" t="s">
        <v>17145</v>
      </c>
      <c r="F1384" s="62" t="s">
        <v>20376</v>
      </c>
      <c r="G1384">
        <f>VLOOKUP(N1384,Estrv!B:AS,39,FALSE)</f>
        <v>0.15</v>
      </c>
      <c r="H1384">
        <f>VLOOKUP(N1384,Estrv!B:AS,40,FALSE)</f>
        <v>0.4</v>
      </c>
      <c r="I1384">
        <f>VLOOKUP(N1384,Estrv!B:AS,41,FALSE)</f>
        <v>0.75</v>
      </c>
      <c r="J1384">
        <f>VLOOKUP(N1384,Estrv!B:AS,42,FALSE)</f>
        <v>1</v>
      </c>
      <c r="K1384" s="66">
        <v>1</v>
      </c>
      <c r="N1384" t="str">
        <f t="shared" si="21"/>
        <v>09C001M001</v>
      </c>
    </row>
    <row r="1385" spans="1:14">
      <c r="A1385" s="26" t="s">
        <v>6065</v>
      </c>
      <c r="B1385" s="26" t="s">
        <v>18623</v>
      </c>
      <c r="C1385" s="26" t="s">
        <v>10290</v>
      </c>
      <c r="D1385" s="26" t="s">
        <v>126</v>
      </c>
      <c r="E1385" s="61" t="s">
        <v>17148</v>
      </c>
      <c r="F1385" s="62" t="s">
        <v>720</v>
      </c>
      <c r="G1385">
        <f>VLOOKUP(N1385,Estrv!B:AS,39,FALSE)</f>
        <v>0.25</v>
      </c>
      <c r="H1385">
        <f>VLOOKUP(N1385,Estrv!B:AS,40,FALSE)</f>
        <v>0.5</v>
      </c>
      <c r="I1385">
        <f>VLOOKUP(N1385,Estrv!B:AS,41,FALSE)</f>
        <v>0.75</v>
      </c>
      <c r="J1385">
        <f>VLOOKUP(N1385,Estrv!B:AS,42,FALSE)</f>
        <v>1</v>
      </c>
      <c r="K1385" s="66">
        <v>1</v>
      </c>
      <c r="N1385" t="str">
        <f t="shared" si="21"/>
        <v>09C001M002</v>
      </c>
    </row>
    <row r="1386" spans="1:14">
      <c r="A1386" s="26" t="s">
        <v>6065</v>
      </c>
      <c r="B1386" s="26" t="s">
        <v>18624</v>
      </c>
      <c r="C1386" s="26" t="s">
        <v>10291</v>
      </c>
      <c r="D1386" s="26" t="s">
        <v>141</v>
      </c>
      <c r="E1386" s="61" t="s">
        <v>17150</v>
      </c>
      <c r="F1386" s="62" t="s">
        <v>20377</v>
      </c>
      <c r="G1386">
        <f>VLOOKUP(N1386,Estrv!B:AS,39,FALSE)</f>
        <v>0.25</v>
      </c>
      <c r="H1386">
        <f>VLOOKUP(N1386,Estrv!B:AS,40,FALSE)</f>
        <v>0.5</v>
      </c>
      <c r="I1386">
        <f>VLOOKUP(N1386,Estrv!B:AS,41,FALSE)</f>
        <v>0.75</v>
      </c>
      <c r="J1386">
        <f>VLOOKUP(N1386,Estrv!B:AS,42,FALSE)</f>
        <v>1</v>
      </c>
      <c r="K1386" s="66">
        <v>0.4</v>
      </c>
      <c r="N1386" t="str">
        <f t="shared" si="21"/>
        <v>09C001N001</v>
      </c>
    </row>
    <row r="1387" spans="1:14">
      <c r="A1387" s="26" t="s">
        <v>6065</v>
      </c>
      <c r="B1387" s="26" t="s">
        <v>18625</v>
      </c>
      <c r="C1387" s="26" t="s">
        <v>10965</v>
      </c>
      <c r="D1387" s="26" t="s">
        <v>141</v>
      </c>
      <c r="E1387" s="61" t="s">
        <v>17150</v>
      </c>
      <c r="F1387" s="62" t="s">
        <v>20307</v>
      </c>
      <c r="G1387">
        <f>VLOOKUP(N1387,Estrv!B:AS,39,FALSE)</f>
        <v>0.25</v>
      </c>
      <c r="H1387">
        <f>VLOOKUP(N1387,Estrv!B:AS,40,FALSE)</f>
        <v>0.5</v>
      </c>
      <c r="I1387">
        <f>VLOOKUP(N1387,Estrv!B:AS,41,FALSE)</f>
        <v>0.75</v>
      </c>
      <c r="J1387">
        <f>VLOOKUP(N1387,Estrv!B:AS,42,FALSE)</f>
        <v>1</v>
      </c>
      <c r="K1387" s="66">
        <v>0.6</v>
      </c>
      <c r="N1387" t="str">
        <f t="shared" si="21"/>
        <v>09C001N001</v>
      </c>
    </row>
    <row r="1388" spans="1:14">
      <c r="A1388" s="26" t="s">
        <v>6065</v>
      </c>
      <c r="B1388" s="26" t="s">
        <v>18626</v>
      </c>
      <c r="C1388" s="26" t="s">
        <v>10292</v>
      </c>
      <c r="D1388" s="26" t="s">
        <v>6137</v>
      </c>
      <c r="E1388" s="61" t="s">
        <v>18627</v>
      </c>
      <c r="F1388" s="62" t="s">
        <v>20378</v>
      </c>
      <c r="G1388">
        <f>VLOOKUP(N1388,Estrv!B:AS,39,FALSE)</f>
        <v>0.25</v>
      </c>
      <c r="H1388">
        <f>VLOOKUP(N1388,Estrv!B:AS,40,FALSE)</f>
        <v>0.5</v>
      </c>
      <c r="I1388">
        <f>VLOOKUP(N1388,Estrv!B:AS,41,FALSE)</f>
        <v>0.75</v>
      </c>
      <c r="J1388">
        <f>VLOOKUP(N1388,Estrv!B:AS,42,FALSE)</f>
        <v>1</v>
      </c>
      <c r="K1388" s="66">
        <v>0.2</v>
      </c>
      <c r="N1388" t="str">
        <f t="shared" si="21"/>
        <v>09C001O004</v>
      </c>
    </row>
    <row r="1389" spans="1:14">
      <c r="A1389" s="26" t="s">
        <v>6065</v>
      </c>
      <c r="B1389" s="26" t="s">
        <v>18628</v>
      </c>
      <c r="C1389" s="26" t="s">
        <v>10966</v>
      </c>
      <c r="D1389" s="26" t="s">
        <v>6137</v>
      </c>
      <c r="E1389" s="61" t="s">
        <v>18627</v>
      </c>
      <c r="F1389" s="62" t="s">
        <v>20379</v>
      </c>
      <c r="G1389">
        <f>VLOOKUP(N1389,Estrv!B:AS,39,FALSE)</f>
        <v>0.25</v>
      </c>
      <c r="H1389">
        <f>VLOOKUP(N1389,Estrv!B:AS,40,FALSE)</f>
        <v>0.5</v>
      </c>
      <c r="I1389">
        <f>VLOOKUP(N1389,Estrv!B:AS,41,FALSE)</f>
        <v>0.75</v>
      </c>
      <c r="J1389">
        <f>VLOOKUP(N1389,Estrv!B:AS,42,FALSE)</f>
        <v>1</v>
      </c>
      <c r="K1389" s="66">
        <v>0.2</v>
      </c>
      <c r="N1389" t="str">
        <f t="shared" si="21"/>
        <v>09C001O004</v>
      </c>
    </row>
    <row r="1390" spans="1:14">
      <c r="A1390" s="26" t="s">
        <v>6065</v>
      </c>
      <c r="B1390" s="26" t="s">
        <v>18629</v>
      </c>
      <c r="C1390" s="26" t="s">
        <v>11640</v>
      </c>
      <c r="D1390" s="26" t="s">
        <v>6137</v>
      </c>
      <c r="E1390" s="61" t="s">
        <v>18627</v>
      </c>
      <c r="F1390" s="62" t="s">
        <v>20380</v>
      </c>
      <c r="G1390">
        <f>VLOOKUP(N1390,Estrv!B:AS,39,FALSE)</f>
        <v>0.25</v>
      </c>
      <c r="H1390">
        <f>VLOOKUP(N1390,Estrv!B:AS,40,FALSE)</f>
        <v>0.5</v>
      </c>
      <c r="I1390">
        <f>VLOOKUP(N1390,Estrv!B:AS,41,FALSE)</f>
        <v>0.75</v>
      </c>
      <c r="J1390">
        <f>VLOOKUP(N1390,Estrv!B:AS,42,FALSE)</f>
        <v>1</v>
      </c>
      <c r="K1390" s="66">
        <v>0.2</v>
      </c>
      <c r="N1390" t="str">
        <f t="shared" si="21"/>
        <v>09C001O004</v>
      </c>
    </row>
    <row r="1391" spans="1:14">
      <c r="A1391" s="26" t="s">
        <v>6065</v>
      </c>
      <c r="B1391" s="26" t="s">
        <v>18630</v>
      </c>
      <c r="C1391" s="26" t="s">
        <v>12314</v>
      </c>
      <c r="D1391" s="26" t="s">
        <v>6137</v>
      </c>
      <c r="E1391" s="61" t="s">
        <v>18627</v>
      </c>
      <c r="F1391" s="62" t="s">
        <v>20381</v>
      </c>
      <c r="G1391">
        <f>VLOOKUP(N1391,Estrv!B:AS,39,FALSE)</f>
        <v>0.25</v>
      </c>
      <c r="H1391">
        <f>VLOOKUP(N1391,Estrv!B:AS,40,FALSE)</f>
        <v>0.5</v>
      </c>
      <c r="I1391">
        <f>VLOOKUP(N1391,Estrv!B:AS,41,FALSE)</f>
        <v>0.75</v>
      </c>
      <c r="J1391">
        <f>VLOOKUP(N1391,Estrv!B:AS,42,FALSE)</f>
        <v>1</v>
      </c>
      <c r="K1391" s="66">
        <v>0.2</v>
      </c>
      <c r="N1391" t="str">
        <f t="shared" si="21"/>
        <v>09C001O004</v>
      </c>
    </row>
    <row r="1392" spans="1:14">
      <c r="A1392" s="26" t="s">
        <v>6065</v>
      </c>
      <c r="B1392" s="26" t="s">
        <v>18631</v>
      </c>
      <c r="C1392" s="26" t="s">
        <v>12988</v>
      </c>
      <c r="D1392" s="26" t="s">
        <v>6137</v>
      </c>
      <c r="E1392" s="61" t="s">
        <v>18627</v>
      </c>
      <c r="F1392" s="62" t="s">
        <v>20382</v>
      </c>
      <c r="G1392">
        <f>VLOOKUP(N1392,Estrv!B:AS,39,FALSE)</f>
        <v>0.25</v>
      </c>
      <c r="H1392">
        <f>VLOOKUP(N1392,Estrv!B:AS,40,FALSE)</f>
        <v>0.5</v>
      </c>
      <c r="I1392">
        <f>VLOOKUP(N1392,Estrv!B:AS,41,FALSE)</f>
        <v>0.75</v>
      </c>
      <c r="J1392">
        <f>VLOOKUP(N1392,Estrv!B:AS,42,FALSE)</f>
        <v>1</v>
      </c>
      <c r="K1392" s="66">
        <v>0.2</v>
      </c>
      <c r="N1392" t="str">
        <f t="shared" si="21"/>
        <v>09C001O004</v>
      </c>
    </row>
    <row r="1393" spans="1:14">
      <c r="A1393" s="26" t="s">
        <v>6065</v>
      </c>
      <c r="B1393" s="26" t="s">
        <v>18632</v>
      </c>
      <c r="C1393" s="26" t="s">
        <v>10293</v>
      </c>
      <c r="D1393" s="26" t="s">
        <v>6161</v>
      </c>
      <c r="E1393" s="61" t="s">
        <v>18633</v>
      </c>
      <c r="F1393" s="62" t="s">
        <v>20383</v>
      </c>
      <c r="G1393">
        <f>VLOOKUP(N1393,Estrv!B:AS,39,FALSE)</f>
        <v>0.2</v>
      </c>
      <c r="H1393">
        <f>VLOOKUP(N1393,Estrv!B:AS,40,FALSE)</f>
        <v>0.5</v>
      </c>
      <c r="I1393">
        <f>VLOOKUP(N1393,Estrv!B:AS,41,FALSE)</f>
        <v>0.8</v>
      </c>
      <c r="J1393">
        <f>VLOOKUP(N1393,Estrv!B:AS,42,FALSE)</f>
        <v>1</v>
      </c>
      <c r="K1393" s="66">
        <v>0.5</v>
      </c>
      <c r="N1393" t="str">
        <f t="shared" si="21"/>
        <v>09C001O007</v>
      </c>
    </row>
    <row r="1394" spans="1:14">
      <c r="A1394" s="26" t="s">
        <v>6065</v>
      </c>
      <c r="B1394" s="26" t="s">
        <v>18634</v>
      </c>
      <c r="C1394" s="26" t="s">
        <v>10967</v>
      </c>
      <c r="D1394" s="26" t="s">
        <v>6161</v>
      </c>
      <c r="E1394" s="61" t="s">
        <v>18633</v>
      </c>
      <c r="F1394" s="62" t="s">
        <v>20384</v>
      </c>
      <c r="G1394">
        <f>VLOOKUP(N1394,Estrv!B:AS,39,FALSE)</f>
        <v>0.2</v>
      </c>
      <c r="H1394">
        <f>VLOOKUP(N1394,Estrv!B:AS,40,FALSE)</f>
        <v>0.5</v>
      </c>
      <c r="I1394">
        <f>VLOOKUP(N1394,Estrv!B:AS,41,FALSE)</f>
        <v>0.8</v>
      </c>
      <c r="J1394">
        <f>VLOOKUP(N1394,Estrv!B:AS,42,FALSE)</f>
        <v>1</v>
      </c>
      <c r="K1394" s="66">
        <v>0.5</v>
      </c>
      <c r="N1394" t="str">
        <f t="shared" si="21"/>
        <v>09C001O007</v>
      </c>
    </row>
    <row r="1395" spans="1:14">
      <c r="A1395" s="26" t="s">
        <v>6065</v>
      </c>
      <c r="B1395" s="26" t="s">
        <v>18635</v>
      </c>
      <c r="C1395" s="26" t="s">
        <v>10294</v>
      </c>
      <c r="D1395" s="26" t="s">
        <v>6180</v>
      </c>
      <c r="E1395" s="61" t="s">
        <v>18636</v>
      </c>
      <c r="F1395" s="62" t="s">
        <v>6193</v>
      </c>
      <c r="G1395">
        <f>VLOOKUP(N1395,Estrv!B:AS,39,FALSE)</f>
        <v>0.25</v>
      </c>
      <c r="H1395">
        <f>VLOOKUP(N1395,Estrv!B:AS,40,FALSE)</f>
        <v>0.5</v>
      </c>
      <c r="I1395">
        <f>VLOOKUP(N1395,Estrv!B:AS,41,FALSE)</f>
        <v>0.75</v>
      </c>
      <c r="J1395">
        <f>VLOOKUP(N1395,Estrv!B:AS,42,FALSE)</f>
        <v>0.85</v>
      </c>
      <c r="K1395" s="66">
        <v>0.12</v>
      </c>
      <c r="N1395" t="str">
        <f t="shared" si="21"/>
        <v>09C001P014</v>
      </c>
    </row>
    <row r="1396" spans="1:14">
      <c r="A1396" s="26" t="s">
        <v>6065</v>
      </c>
      <c r="B1396" s="26" t="s">
        <v>18637</v>
      </c>
      <c r="C1396" s="26" t="s">
        <v>10968</v>
      </c>
      <c r="D1396" s="26" t="s">
        <v>6180</v>
      </c>
      <c r="E1396" s="61" t="s">
        <v>18636</v>
      </c>
      <c r="F1396" s="62" t="s">
        <v>20385</v>
      </c>
      <c r="G1396">
        <f>VLOOKUP(N1396,Estrv!B:AS,39,FALSE)</f>
        <v>0.25</v>
      </c>
      <c r="H1396">
        <f>VLOOKUP(N1396,Estrv!B:AS,40,FALSE)</f>
        <v>0.5</v>
      </c>
      <c r="I1396">
        <f>VLOOKUP(N1396,Estrv!B:AS,41,FALSE)</f>
        <v>0.75</v>
      </c>
      <c r="J1396">
        <f>VLOOKUP(N1396,Estrv!B:AS,42,FALSE)</f>
        <v>0.85</v>
      </c>
      <c r="K1396" s="66">
        <v>0.11</v>
      </c>
      <c r="N1396" t="str">
        <f t="shared" si="21"/>
        <v>09C001P014</v>
      </c>
    </row>
    <row r="1397" spans="1:14">
      <c r="A1397" s="26" t="s">
        <v>6065</v>
      </c>
      <c r="B1397" s="26" t="s">
        <v>18638</v>
      </c>
      <c r="C1397" s="26" t="s">
        <v>11642</v>
      </c>
      <c r="D1397" s="26" t="s">
        <v>6180</v>
      </c>
      <c r="E1397" s="61" t="s">
        <v>18636</v>
      </c>
      <c r="F1397" s="62" t="s">
        <v>20386</v>
      </c>
      <c r="G1397">
        <f>VLOOKUP(N1397,Estrv!B:AS,39,FALSE)</f>
        <v>0.25</v>
      </c>
      <c r="H1397">
        <f>VLOOKUP(N1397,Estrv!B:AS,40,FALSE)</f>
        <v>0.5</v>
      </c>
      <c r="I1397">
        <f>VLOOKUP(N1397,Estrv!B:AS,41,FALSE)</f>
        <v>0.75</v>
      </c>
      <c r="J1397">
        <f>VLOOKUP(N1397,Estrv!B:AS,42,FALSE)</f>
        <v>0.85</v>
      </c>
      <c r="K1397" s="66">
        <v>0.11</v>
      </c>
      <c r="N1397" t="str">
        <f t="shared" si="21"/>
        <v>09C001P014</v>
      </c>
    </row>
    <row r="1398" spans="1:14">
      <c r="A1398" s="26" t="s">
        <v>6065</v>
      </c>
      <c r="B1398" s="26" t="s">
        <v>18639</v>
      </c>
      <c r="C1398" s="26" t="s">
        <v>12316</v>
      </c>
      <c r="D1398" s="26" t="s">
        <v>6180</v>
      </c>
      <c r="E1398" s="61" t="s">
        <v>18636</v>
      </c>
      <c r="F1398" s="62" t="s">
        <v>20387</v>
      </c>
      <c r="G1398">
        <f>VLOOKUP(N1398,Estrv!B:AS,39,FALSE)</f>
        <v>0.25</v>
      </c>
      <c r="H1398">
        <f>VLOOKUP(N1398,Estrv!B:AS,40,FALSE)</f>
        <v>0.5</v>
      </c>
      <c r="I1398">
        <f>VLOOKUP(N1398,Estrv!B:AS,41,FALSE)</f>
        <v>0.75</v>
      </c>
      <c r="J1398">
        <f>VLOOKUP(N1398,Estrv!B:AS,42,FALSE)</f>
        <v>0.85</v>
      </c>
      <c r="K1398" s="66">
        <v>0.11</v>
      </c>
      <c r="N1398" t="str">
        <f t="shared" si="21"/>
        <v>09C001P014</v>
      </c>
    </row>
    <row r="1399" spans="1:14">
      <c r="A1399" s="26" t="s">
        <v>6065</v>
      </c>
      <c r="B1399" s="26" t="s">
        <v>18640</v>
      </c>
      <c r="C1399" s="26" t="s">
        <v>12990</v>
      </c>
      <c r="D1399" s="26" t="s">
        <v>6180</v>
      </c>
      <c r="E1399" s="61" t="s">
        <v>18636</v>
      </c>
      <c r="F1399" s="62" t="s">
        <v>6199</v>
      </c>
      <c r="G1399">
        <f>VLOOKUP(N1399,Estrv!B:AS,39,FALSE)</f>
        <v>0.25</v>
      </c>
      <c r="H1399">
        <f>VLOOKUP(N1399,Estrv!B:AS,40,FALSE)</f>
        <v>0.5</v>
      </c>
      <c r="I1399">
        <f>VLOOKUP(N1399,Estrv!B:AS,41,FALSE)</f>
        <v>0.75</v>
      </c>
      <c r="J1399">
        <f>VLOOKUP(N1399,Estrv!B:AS,42,FALSE)</f>
        <v>0.85</v>
      </c>
      <c r="K1399" s="66">
        <v>0.11</v>
      </c>
      <c r="N1399" t="str">
        <f t="shared" si="21"/>
        <v>09C001P014</v>
      </c>
    </row>
    <row r="1400" spans="1:14">
      <c r="A1400" s="26" t="s">
        <v>6065</v>
      </c>
      <c r="B1400" s="26" t="s">
        <v>18641</v>
      </c>
      <c r="C1400" s="26" t="s">
        <v>13664</v>
      </c>
      <c r="D1400" s="26" t="s">
        <v>6180</v>
      </c>
      <c r="E1400" s="61" t="s">
        <v>18636</v>
      </c>
      <c r="F1400" s="62" t="s">
        <v>20388</v>
      </c>
      <c r="G1400">
        <f>VLOOKUP(N1400,Estrv!B:AS,39,FALSE)</f>
        <v>0.25</v>
      </c>
      <c r="H1400">
        <f>VLOOKUP(N1400,Estrv!B:AS,40,FALSE)</f>
        <v>0.5</v>
      </c>
      <c r="I1400">
        <f>VLOOKUP(N1400,Estrv!B:AS,41,FALSE)</f>
        <v>0.75</v>
      </c>
      <c r="J1400">
        <f>VLOOKUP(N1400,Estrv!B:AS,42,FALSE)</f>
        <v>0.85</v>
      </c>
      <c r="K1400" s="66">
        <v>0.11</v>
      </c>
      <c r="N1400" t="str">
        <f t="shared" si="21"/>
        <v>09C001P014</v>
      </c>
    </row>
    <row r="1401" spans="1:14">
      <c r="A1401" s="26" t="s">
        <v>6065</v>
      </c>
      <c r="B1401" s="26" t="s">
        <v>18642</v>
      </c>
      <c r="C1401" s="26" t="s">
        <v>14338</v>
      </c>
      <c r="D1401" s="26" t="s">
        <v>6180</v>
      </c>
      <c r="E1401" s="61" t="s">
        <v>18636</v>
      </c>
      <c r="F1401" s="62" t="s">
        <v>20389</v>
      </c>
      <c r="G1401">
        <f>VLOOKUP(N1401,Estrv!B:AS,39,FALSE)</f>
        <v>0.25</v>
      </c>
      <c r="H1401">
        <f>VLOOKUP(N1401,Estrv!B:AS,40,FALSE)</f>
        <v>0.5</v>
      </c>
      <c r="I1401">
        <f>VLOOKUP(N1401,Estrv!B:AS,41,FALSE)</f>
        <v>0.75</v>
      </c>
      <c r="J1401">
        <f>VLOOKUP(N1401,Estrv!B:AS,42,FALSE)</f>
        <v>0.85</v>
      </c>
      <c r="K1401" s="66">
        <v>0.11</v>
      </c>
      <c r="N1401" t="str">
        <f t="shared" si="21"/>
        <v>09C001P014</v>
      </c>
    </row>
    <row r="1402" spans="1:14">
      <c r="A1402" s="26" t="s">
        <v>6065</v>
      </c>
      <c r="B1402" s="26" t="s">
        <v>18643</v>
      </c>
      <c r="C1402" s="26" t="s">
        <v>15012</v>
      </c>
      <c r="D1402" s="26" t="s">
        <v>6180</v>
      </c>
      <c r="E1402" s="61" t="s">
        <v>18636</v>
      </c>
      <c r="F1402" s="62" t="s">
        <v>6208</v>
      </c>
      <c r="G1402">
        <f>VLOOKUP(N1402,Estrv!B:AS,39,FALSE)</f>
        <v>0.25</v>
      </c>
      <c r="H1402">
        <f>VLOOKUP(N1402,Estrv!B:AS,40,FALSE)</f>
        <v>0.5</v>
      </c>
      <c r="I1402">
        <f>VLOOKUP(N1402,Estrv!B:AS,41,FALSE)</f>
        <v>0.75</v>
      </c>
      <c r="J1402">
        <f>VLOOKUP(N1402,Estrv!B:AS,42,FALSE)</f>
        <v>0.85</v>
      </c>
      <c r="K1402" s="66">
        <v>0.11</v>
      </c>
      <c r="N1402" t="str">
        <f t="shared" si="21"/>
        <v>09C001P014</v>
      </c>
    </row>
    <row r="1403" spans="1:14">
      <c r="A1403" s="26" t="s">
        <v>6065</v>
      </c>
      <c r="B1403" s="26" t="s">
        <v>18644</v>
      </c>
      <c r="C1403" s="26" t="s">
        <v>15686</v>
      </c>
      <c r="D1403" s="26" t="s">
        <v>6180</v>
      </c>
      <c r="E1403" s="61" t="s">
        <v>18636</v>
      </c>
      <c r="F1403" s="62" t="s">
        <v>20390</v>
      </c>
      <c r="G1403">
        <f>VLOOKUP(N1403,Estrv!B:AS,39,FALSE)</f>
        <v>0.25</v>
      </c>
      <c r="H1403">
        <f>VLOOKUP(N1403,Estrv!B:AS,40,FALSE)</f>
        <v>0.5</v>
      </c>
      <c r="I1403">
        <f>VLOOKUP(N1403,Estrv!B:AS,41,FALSE)</f>
        <v>0.75</v>
      </c>
      <c r="J1403">
        <f>VLOOKUP(N1403,Estrv!B:AS,42,FALSE)</f>
        <v>0.85</v>
      </c>
      <c r="K1403" s="66">
        <v>0.11</v>
      </c>
      <c r="N1403" t="str">
        <f t="shared" si="21"/>
        <v>09C001P014</v>
      </c>
    </row>
    <row r="1404" spans="1:14">
      <c r="A1404" s="26" t="s">
        <v>6065</v>
      </c>
      <c r="B1404" s="26" t="s">
        <v>18645</v>
      </c>
      <c r="C1404" s="26" t="s">
        <v>10295</v>
      </c>
      <c r="D1404" s="26" t="s">
        <v>6214</v>
      </c>
      <c r="E1404" s="61" t="s">
        <v>18646</v>
      </c>
      <c r="F1404" s="62" t="s">
        <v>6227</v>
      </c>
      <c r="G1404">
        <f>VLOOKUP(N1404,Estrv!B:AS,39,FALSE)</f>
        <v>0.28000000000000003</v>
      </c>
      <c r="H1404">
        <f>VLOOKUP(N1404,Estrv!B:AS,40,FALSE)</f>
        <v>0.52</v>
      </c>
      <c r="I1404">
        <f>VLOOKUP(N1404,Estrv!B:AS,41,FALSE)</f>
        <v>0.64</v>
      </c>
      <c r="J1404">
        <f>VLOOKUP(N1404,Estrv!B:AS,42,FALSE)</f>
        <v>1</v>
      </c>
      <c r="K1404" s="66">
        <v>0.12</v>
      </c>
      <c r="N1404" t="str">
        <f t="shared" si="21"/>
        <v>09C001P026</v>
      </c>
    </row>
    <row r="1405" spans="1:14">
      <c r="A1405" s="26" t="s">
        <v>6065</v>
      </c>
      <c r="B1405" s="26" t="s">
        <v>18647</v>
      </c>
      <c r="C1405" s="26" t="s">
        <v>10969</v>
      </c>
      <c r="D1405" s="26" t="s">
        <v>6214</v>
      </c>
      <c r="E1405" s="61" t="s">
        <v>18646</v>
      </c>
      <c r="F1405" s="62" t="s">
        <v>20391</v>
      </c>
      <c r="G1405">
        <f>VLOOKUP(N1405,Estrv!B:AS,39,FALSE)</f>
        <v>0.28000000000000003</v>
      </c>
      <c r="H1405">
        <f>VLOOKUP(N1405,Estrv!B:AS,40,FALSE)</f>
        <v>0.52</v>
      </c>
      <c r="I1405">
        <f>VLOOKUP(N1405,Estrv!B:AS,41,FALSE)</f>
        <v>0.64</v>
      </c>
      <c r="J1405">
        <f>VLOOKUP(N1405,Estrv!B:AS,42,FALSE)</f>
        <v>1</v>
      </c>
      <c r="K1405" s="66">
        <v>0.11</v>
      </c>
      <c r="N1405" t="str">
        <f t="shared" si="21"/>
        <v>09C001P026</v>
      </c>
    </row>
    <row r="1406" spans="1:14">
      <c r="A1406" s="26" t="s">
        <v>6065</v>
      </c>
      <c r="B1406" s="26" t="s">
        <v>18648</v>
      </c>
      <c r="C1406" s="26" t="s">
        <v>11643</v>
      </c>
      <c r="D1406" s="26" t="s">
        <v>6214</v>
      </c>
      <c r="E1406" s="61" t="s">
        <v>18646</v>
      </c>
      <c r="F1406" s="62" t="s">
        <v>20392</v>
      </c>
      <c r="G1406">
        <f>VLOOKUP(N1406,Estrv!B:AS,39,FALSE)</f>
        <v>0.28000000000000003</v>
      </c>
      <c r="H1406">
        <f>VLOOKUP(N1406,Estrv!B:AS,40,FALSE)</f>
        <v>0.52</v>
      </c>
      <c r="I1406">
        <f>VLOOKUP(N1406,Estrv!B:AS,41,FALSE)</f>
        <v>0.64</v>
      </c>
      <c r="J1406">
        <f>VLOOKUP(N1406,Estrv!B:AS,42,FALSE)</f>
        <v>1</v>
      </c>
      <c r="K1406" s="66">
        <v>0.11</v>
      </c>
      <c r="N1406" t="str">
        <f t="shared" si="21"/>
        <v>09C001P026</v>
      </c>
    </row>
    <row r="1407" spans="1:14">
      <c r="A1407" s="26" t="s">
        <v>6065</v>
      </c>
      <c r="B1407" s="26" t="s">
        <v>18649</v>
      </c>
      <c r="C1407" s="26" t="s">
        <v>12317</v>
      </c>
      <c r="D1407" s="26" t="s">
        <v>6214</v>
      </c>
      <c r="E1407" s="61" t="s">
        <v>18646</v>
      </c>
      <c r="F1407" s="62" t="s">
        <v>20393</v>
      </c>
      <c r="G1407">
        <f>VLOOKUP(N1407,Estrv!B:AS,39,FALSE)</f>
        <v>0.28000000000000003</v>
      </c>
      <c r="H1407">
        <f>VLOOKUP(N1407,Estrv!B:AS,40,FALSE)</f>
        <v>0.52</v>
      </c>
      <c r="I1407">
        <f>VLOOKUP(N1407,Estrv!B:AS,41,FALSE)</f>
        <v>0.64</v>
      </c>
      <c r="J1407">
        <f>VLOOKUP(N1407,Estrv!B:AS,42,FALSE)</f>
        <v>1</v>
      </c>
      <c r="K1407" s="66">
        <v>0.11</v>
      </c>
      <c r="N1407" t="str">
        <f t="shared" si="21"/>
        <v>09C001P026</v>
      </c>
    </row>
    <row r="1408" spans="1:14">
      <c r="A1408" s="26" t="s">
        <v>6065</v>
      </c>
      <c r="B1408" s="26" t="s">
        <v>18650</v>
      </c>
      <c r="C1408" s="26" t="s">
        <v>12991</v>
      </c>
      <c r="D1408" s="26" t="s">
        <v>6214</v>
      </c>
      <c r="E1408" s="61" t="s">
        <v>18646</v>
      </c>
      <c r="F1408" s="62" t="s">
        <v>20394</v>
      </c>
      <c r="G1408">
        <f>VLOOKUP(N1408,Estrv!B:AS,39,FALSE)</f>
        <v>0.28000000000000003</v>
      </c>
      <c r="H1408">
        <f>VLOOKUP(N1408,Estrv!B:AS,40,FALSE)</f>
        <v>0.52</v>
      </c>
      <c r="I1408">
        <f>VLOOKUP(N1408,Estrv!B:AS,41,FALSE)</f>
        <v>0.64</v>
      </c>
      <c r="J1408">
        <f>VLOOKUP(N1408,Estrv!B:AS,42,FALSE)</f>
        <v>1</v>
      </c>
      <c r="K1408" s="66">
        <v>0.11</v>
      </c>
      <c r="N1408" t="str">
        <f t="shared" si="21"/>
        <v>09C001P026</v>
      </c>
    </row>
    <row r="1409" spans="1:14">
      <c r="A1409" s="26" t="s">
        <v>6065</v>
      </c>
      <c r="B1409" s="26" t="s">
        <v>18651</v>
      </c>
      <c r="C1409" s="26" t="s">
        <v>13665</v>
      </c>
      <c r="D1409" s="26" t="s">
        <v>6214</v>
      </c>
      <c r="E1409" s="61" t="s">
        <v>18646</v>
      </c>
      <c r="F1409" s="62" t="s">
        <v>20395</v>
      </c>
      <c r="G1409">
        <f>VLOOKUP(N1409,Estrv!B:AS,39,FALSE)</f>
        <v>0.28000000000000003</v>
      </c>
      <c r="H1409">
        <f>VLOOKUP(N1409,Estrv!B:AS,40,FALSE)</f>
        <v>0.52</v>
      </c>
      <c r="I1409">
        <f>VLOOKUP(N1409,Estrv!B:AS,41,FALSE)</f>
        <v>0.64</v>
      </c>
      <c r="J1409">
        <f>VLOOKUP(N1409,Estrv!B:AS,42,FALSE)</f>
        <v>1</v>
      </c>
      <c r="K1409" s="66">
        <v>0.11</v>
      </c>
      <c r="N1409" t="str">
        <f t="shared" si="21"/>
        <v>09C001P026</v>
      </c>
    </row>
    <row r="1410" spans="1:14">
      <c r="A1410" s="26" t="s">
        <v>6065</v>
      </c>
      <c r="B1410" s="26" t="s">
        <v>18652</v>
      </c>
      <c r="C1410" s="26" t="s">
        <v>14339</v>
      </c>
      <c r="D1410" s="26" t="s">
        <v>6214</v>
      </c>
      <c r="E1410" s="61" t="s">
        <v>18646</v>
      </c>
      <c r="F1410" s="62" t="s">
        <v>20396</v>
      </c>
      <c r="G1410">
        <f>VLOOKUP(N1410,Estrv!B:AS,39,FALSE)</f>
        <v>0.28000000000000003</v>
      </c>
      <c r="H1410">
        <f>VLOOKUP(N1410,Estrv!B:AS,40,FALSE)</f>
        <v>0.52</v>
      </c>
      <c r="I1410">
        <f>VLOOKUP(N1410,Estrv!B:AS,41,FALSE)</f>
        <v>0.64</v>
      </c>
      <c r="J1410">
        <f>VLOOKUP(N1410,Estrv!B:AS,42,FALSE)</f>
        <v>1</v>
      </c>
      <c r="K1410" s="66">
        <v>0.11</v>
      </c>
      <c r="N1410" t="str">
        <f t="shared" si="21"/>
        <v>09C001P026</v>
      </c>
    </row>
    <row r="1411" spans="1:14">
      <c r="A1411" s="26" t="s">
        <v>6065</v>
      </c>
      <c r="B1411" s="26" t="s">
        <v>18653</v>
      </c>
      <c r="C1411" s="26" t="s">
        <v>15013</v>
      </c>
      <c r="D1411" s="26" t="s">
        <v>6214</v>
      </c>
      <c r="E1411" s="61" t="s">
        <v>18646</v>
      </c>
      <c r="F1411" s="62" t="s">
        <v>20397</v>
      </c>
      <c r="G1411">
        <f>VLOOKUP(N1411,Estrv!B:AS,39,FALSE)</f>
        <v>0.28000000000000003</v>
      </c>
      <c r="H1411">
        <f>VLOOKUP(N1411,Estrv!B:AS,40,FALSE)</f>
        <v>0.52</v>
      </c>
      <c r="I1411">
        <f>VLOOKUP(N1411,Estrv!B:AS,41,FALSE)</f>
        <v>0.64</v>
      </c>
      <c r="J1411">
        <f>VLOOKUP(N1411,Estrv!B:AS,42,FALSE)</f>
        <v>1</v>
      </c>
      <c r="K1411" s="66">
        <v>0.11</v>
      </c>
      <c r="N1411" t="str">
        <f t="shared" ref="N1411:N1474" si="22">A1411&amp;D1411</f>
        <v>09C001P026</v>
      </c>
    </row>
    <row r="1412" spans="1:14">
      <c r="A1412" s="26" t="s">
        <v>6065</v>
      </c>
      <c r="B1412" s="26" t="s">
        <v>18654</v>
      </c>
      <c r="C1412" s="26" t="s">
        <v>15687</v>
      </c>
      <c r="D1412" s="26" t="s">
        <v>6214</v>
      </c>
      <c r="E1412" s="61" t="s">
        <v>18646</v>
      </c>
      <c r="F1412" s="62" t="s">
        <v>20398</v>
      </c>
      <c r="G1412">
        <f>VLOOKUP(N1412,Estrv!B:AS,39,FALSE)</f>
        <v>0.28000000000000003</v>
      </c>
      <c r="H1412">
        <f>VLOOKUP(N1412,Estrv!B:AS,40,FALSE)</f>
        <v>0.52</v>
      </c>
      <c r="I1412">
        <f>VLOOKUP(N1412,Estrv!B:AS,41,FALSE)</f>
        <v>0.64</v>
      </c>
      <c r="J1412">
        <f>VLOOKUP(N1412,Estrv!B:AS,42,FALSE)</f>
        <v>1</v>
      </c>
      <c r="K1412" s="66">
        <v>0.11</v>
      </c>
      <c r="N1412" t="str">
        <f t="shared" si="22"/>
        <v>09C001P026</v>
      </c>
    </row>
    <row r="1413" spans="1:14">
      <c r="A1413" s="26" t="s">
        <v>6254</v>
      </c>
      <c r="B1413" s="26" t="s">
        <v>18655</v>
      </c>
      <c r="C1413" s="26" t="s">
        <v>10296</v>
      </c>
      <c r="D1413" s="26" t="s">
        <v>6259</v>
      </c>
      <c r="E1413" s="61" t="s">
        <v>18656</v>
      </c>
      <c r="F1413" s="62" t="s">
        <v>20399</v>
      </c>
      <c r="G1413">
        <f>VLOOKUP(N1413,Estrv!B:AS,39,FALSE)</f>
        <v>0.19</v>
      </c>
      <c r="H1413">
        <f>VLOOKUP(N1413,Estrv!B:AS,40,FALSE)</f>
        <v>0.38</v>
      </c>
      <c r="I1413">
        <f>VLOOKUP(N1413,Estrv!B:AS,41,FALSE)</f>
        <v>0.64</v>
      </c>
      <c r="J1413">
        <f>VLOOKUP(N1413,Estrv!B:AS,42,FALSE)</f>
        <v>1</v>
      </c>
      <c r="K1413" s="66">
        <v>0.2</v>
      </c>
      <c r="N1413" t="str">
        <f t="shared" si="22"/>
        <v>09PDLRE195</v>
      </c>
    </row>
    <row r="1414" spans="1:14">
      <c r="A1414" s="26" t="s">
        <v>6254</v>
      </c>
      <c r="B1414" s="26" t="s">
        <v>18657</v>
      </c>
      <c r="C1414" s="26" t="s">
        <v>10970</v>
      </c>
      <c r="D1414" s="26" t="s">
        <v>6259</v>
      </c>
      <c r="E1414" s="61" t="s">
        <v>18656</v>
      </c>
      <c r="F1414" s="62" t="s">
        <v>20400</v>
      </c>
      <c r="G1414">
        <f>VLOOKUP(N1414,Estrv!B:AS,39,FALSE)</f>
        <v>0.19</v>
      </c>
      <c r="H1414">
        <f>VLOOKUP(N1414,Estrv!B:AS,40,FALSE)</f>
        <v>0.38</v>
      </c>
      <c r="I1414">
        <f>VLOOKUP(N1414,Estrv!B:AS,41,FALSE)</f>
        <v>0.64</v>
      </c>
      <c r="J1414">
        <f>VLOOKUP(N1414,Estrv!B:AS,42,FALSE)</f>
        <v>1</v>
      </c>
      <c r="K1414" s="66">
        <v>0.2</v>
      </c>
      <c r="N1414" t="str">
        <f t="shared" si="22"/>
        <v>09PDLRE195</v>
      </c>
    </row>
    <row r="1415" spans="1:14">
      <c r="A1415" s="26" t="s">
        <v>6254</v>
      </c>
      <c r="B1415" s="26" t="s">
        <v>18658</v>
      </c>
      <c r="C1415" s="26" t="s">
        <v>11644</v>
      </c>
      <c r="D1415" s="26" t="s">
        <v>6259</v>
      </c>
      <c r="E1415" s="61" t="s">
        <v>18656</v>
      </c>
      <c r="F1415" s="62" t="s">
        <v>6276</v>
      </c>
      <c r="G1415">
        <f>VLOOKUP(N1415,Estrv!B:AS,39,FALSE)</f>
        <v>0.19</v>
      </c>
      <c r="H1415">
        <f>VLOOKUP(N1415,Estrv!B:AS,40,FALSE)</f>
        <v>0.38</v>
      </c>
      <c r="I1415">
        <f>VLOOKUP(N1415,Estrv!B:AS,41,FALSE)</f>
        <v>0.64</v>
      </c>
      <c r="J1415">
        <f>VLOOKUP(N1415,Estrv!B:AS,42,FALSE)</f>
        <v>1</v>
      </c>
      <c r="K1415" s="66">
        <v>0.2</v>
      </c>
      <c r="N1415" t="str">
        <f t="shared" si="22"/>
        <v>09PDLRE195</v>
      </c>
    </row>
    <row r="1416" spans="1:14">
      <c r="A1416" s="26" t="s">
        <v>6254</v>
      </c>
      <c r="B1416" s="26" t="s">
        <v>18659</v>
      </c>
      <c r="C1416" s="26" t="s">
        <v>12318</v>
      </c>
      <c r="D1416" s="26" t="s">
        <v>6259</v>
      </c>
      <c r="E1416" s="61" t="s">
        <v>18656</v>
      </c>
      <c r="F1416" s="62" t="s">
        <v>6277</v>
      </c>
      <c r="G1416">
        <f>VLOOKUP(N1416,Estrv!B:AS,39,FALSE)</f>
        <v>0.19</v>
      </c>
      <c r="H1416">
        <f>VLOOKUP(N1416,Estrv!B:AS,40,FALSE)</f>
        <v>0.38</v>
      </c>
      <c r="I1416">
        <f>VLOOKUP(N1416,Estrv!B:AS,41,FALSE)</f>
        <v>0.64</v>
      </c>
      <c r="J1416">
        <f>VLOOKUP(N1416,Estrv!B:AS,42,FALSE)</f>
        <v>1</v>
      </c>
      <c r="K1416" s="66">
        <v>0.2</v>
      </c>
      <c r="N1416" t="str">
        <f t="shared" si="22"/>
        <v>09PDLRE195</v>
      </c>
    </row>
    <row r="1417" spans="1:14">
      <c r="A1417" s="26" t="s">
        <v>6254</v>
      </c>
      <c r="B1417" s="26" t="s">
        <v>18660</v>
      </c>
      <c r="C1417" s="26" t="s">
        <v>12992</v>
      </c>
      <c r="D1417" s="26" t="s">
        <v>6259</v>
      </c>
      <c r="E1417" s="61" t="s">
        <v>18656</v>
      </c>
      <c r="F1417" s="62" t="s">
        <v>20401</v>
      </c>
      <c r="G1417">
        <f>VLOOKUP(N1417,Estrv!B:AS,39,FALSE)</f>
        <v>0.19</v>
      </c>
      <c r="H1417">
        <f>VLOOKUP(N1417,Estrv!B:AS,40,FALSE)</f>
        <v>0.38</v>
      </c>
      <c r="I1417">
        <f>VLOOKUP(N1417,Estrv!B:AS,41,FALSE)</f>
        <v>0.64</v>
      </c>
      <c r="J1417">
        <f>VLOOKUP(N1417,Estrv!B:AS,42,FALSE)</f>
        <v>1</v>
      </c>
      <c r="K1417" s="66">
        <v>0.2</v>
      </c>
      <c r="N1417" t="str">
        <f t="shared" si="22"/>
        <v>09PDLRE195</v>
      </c>
    </row>
    <row r="1418" spans="1:14">
      <c r="A1418" s="26" t="s">
        <v>6254</v>
      </c>
      <c r="B1418" s="26" t="s">
        <v>18661</v>
      </c>
      <c r="C1418" s="26" t="s">
        <v>10297</v>
      </c>
      <c r="D1418" s="26" t="s">
        <v>6279</v>
      </c>
      <c r="E1418" s="61" t="s">
        <v>18662</v>
      </c>
      <c r="F1418" s="62" t="s">
        <v>6292</v>
      </c>
      <c r="G1418">
        <f>VLOOKUP(N1418,Estrv!B:AS,39,FALSE)</f>
        <v>0.25</v>
      </c>
      <c r="H1418">
        <f>VLOOKUP(N1418,Estrv!B:AS,40,FALSE)</f>
        <v>0.5</v>
      </c>
      <c r="I1418">
        <f>VLOOKUP(N1418,Estrv!B:AS,41,FALSE)</f>
        <v>0.75</v>
      </c>
      <c r="J1418">
        <f>VLOOKUP(N1418,Estrv!B:AS,42,FALSE)</f>
        <v>1</v>
      </c>
      <c r="K1418" s="66">
        <v>7.0000000000000007E-2</v>
      </c>
      <c r="N1418" t="str">
        <f t="shared" si="22"/>
        <v>09PDLRJ001</v>
      </c>
    </row>
    <row r="1419" spans="1:14">
      <c r="A1419" s="26" t="s">
        <v>6254</v>
      </c>
      <c r="B1419" s="26" t="s">
        <v>18663</v>
      </c>
      <c r="C1419" s="26" t="s">
        <v>10971</v>
      </c>
      <c r="D1419" s="26" t="s">
        <v>6279</v>
      </c>
      <c r="E1419" s="61" t="s">
        <v>18662</v>
      </c>
      <c r="F1419" s="62" t="s">
        <v>6293</v>
      </c>
      <c r="G1419">
        <f>VLOOKUP(N1419,Estrv!B:AS,39,FALSE)</f>
        <v>0.25</v>
      </c>
      <c r="H1419">
        <f>VLOOKUP(N1419,Estrv!B:AS,40,FALSE)</f>
        <v>0.5</v>
      </c>
      <c r="I1419">
        <f>VLOOKUP(N1419,Estrv!B:AS,41,FALSE)</f>
        <v>0.75</v>
      </c>
      <c r="J1419">
        <f>VLOOKUP(N1419,Estrv!B:AS,42,FALSE)</f>
        <v>1</v>
      </c>
      <c r="K1419" s="66">
        <v>0.01</v>
      </c>
      <c r="N1419" t="str">
        <f t="shared" si="22"/>
        <v>09PDLRJ001</v>
      </c>
    </row>
    <row r="1420" spans="1:14">
      <c r="A1420" s="60" t="s">
        <v>6254</v>
      </c>
      <c r="B1420" s="26" t="s">
        <v>18664</v>
      </c>
      <c r="C1420" s="60" t="s">
        <v>11645</v>
      </c>
      <c r="D1420" s="60" t="s">
        <v>6279</v>
      </c>
      <c r="E1420" s="64" t="s">
        <v>18662</v>
      </c>
      <c r="F1420" s="65" t="s">
        <v>20402</v>
      </c>
      <c r="G1420">
        <f>VLOOKUP(N1420,Estrv!B:AS,39,FALSE)</f>
        <v>0.25</v>
      </c>
      <c r="H1420">
        <f>VLOOKUP(N1420,Estrv!B:AS,40,FALSE)</f>
        <v>0.5</v>
      </c>
      <c r="I1420">
        <f>VLOOKUP(N1420,Estrv!B:AS,41,FALSE)</f>
        <v>0.75</v>
      </c>
      <c r="J1420">
        <f>VLOOKUP(N1420,Estrv!B:AS,42,FALSE)</f>
        <v>1</v>
      </c>
      <c r="K1420" s="70">
        <v>0.92</v>
      </c>
      <c r="N1420" t="str">
        <f t="shared" si="22"/>
        <v>09PDLRJ001</v>
      </c>
    </row>
    <row r="1421" spans="1:14">
      <c r="A1421" s="26" t="s">
        <v>6254</v>
      </c>
      <c r="B1421" s="26" t="s">
        <v>18665</v>
      </c>
      <c r="C1421" s="26" t="s">
        <v>10298</v>
      </c>
      <c r="D1421" s="26" t="s">
        <v>109</v>
      </c>
      <c r="E1421" s="61" t="s">
        <v>17145</v>
      </c>
      <c r="F1421" s="62" t="s">
        <v>20403</v>
      </c>
      <c r="G1421">
        <f>VLOOKUP(N1421,Estrv!B:AS,39,FALSE)</f>
        <v>0.28000000000000003</v>
      </c>
      <c r="H1421">
        <f>VLOOKUP(N1421,Estrv!B:AS,40,FALSE)</f>
        <v>0.59</v>
      </c>
      <c r="I1421">
        <f>VLOOKUP(N1421,Estrv!B:AS,41,FALSE)</f>
        <v>0.81</v>
      </c>
      <c r="J1421">
        <f>VLOOKUP(N1421,Estrv!B:AS,42,FALSE)</f>
        <v>1</v>
      </c>
      <c r="K1421" s="66">
        <v>1</v>
      </c>
      <c r="N1421" t="str">
        <f t="shared" si="22"/>
        <v>09PDLRM001</v>
      </c>
    </row>
    <row r="1422" spans="1:14">
      <c r="A1422" s="26" t="s">
        <v>6254</v>
      </c>
      <c r="B1422" s="26" t="s">
        <v>18666</v>
      </c>
      <c r="C1422" s="26" t="s">
        <v>10299</v>
      </c>
      <c r="D1422" s="26" t="s">
        <v>126</v>
      </c>
      <c r="E1422" s="61" t="s">
        <v>17148</v>
      </c>
      <c r="F1422" s="62" t="s">
        <v>720</v>
      </c>
      <c r="G1422">
        <f>VLOOKUP(N1422,Estrv!B:AS,39,FALSE)</f>
        <v>0.25</v>
      </c>
      <c r="H1422">
        <f>VLOOKUP(N1422,Estrv!B:AS,40,FALSE)</f>
        <v>0.5</v>
      </c>
      <c r="I1422">
        <f>VLOOKUP(N1422,Estrv!B:AS,41,FALSE)</f>
        <v>0.75</v>
      </c>
      <c r="J1422">
        <f>VLOOKUP(N1422,Estrv!B:AS,42,FALSE)</f>
        <v>1</v>
      </c>
      <c r="K1422" s="66">
        <v>1</v>
      </c>
      <c r="N1422" t="str">
        <f t="shared" si="22"/>
        <v>09PDLRM002</v>
      </c>
    </row>
    <row r="1423" spans="1:14">
      <c r="A1423" s="26" t="s">
        <v>6254</v>
      </c>
      <c r="B1423" s="26" t="s">
        <v>18667</v>
      </c>
      <c r="C1423" s="26" t="s">
        <v>10300</v>
      </c>
      <c r="D1423" s="26" t="s">
        <v>141</v>
      </c>
      <c r="E1423" s="61" t="s">
        <v>17150</v>
      </c>
      <c r="F1423" s="62" t="s">
        <v>20404</v>
      </c>
      <c r="G1423">
        <f>VLOOKUP(N1423,Estrv!B:AS,39,FALSE)</f>
        <v>0.25</v>
      </c>
      <c r="H1423">
        <f>VLOOKUP(N1423,Estrv!B:AS,40,FALSE)</f>
        <v>0.5</v>
      </c>
      <c r="I1423">
        <f>VLOOKUP(N1423,Estrv!B:AS,41,FALSE)</f>
        <v>0.75</v>
      </c>
      <c r="J1423">
        <f>VLOOKUP(N1423,Estrv!B:AS,42,FALSE)</f>
        <v>1</v>
      </c>
      <c r="K1423" s="66">
        <v>0.4</v>
      </c>
      <c r="N1423" t="str">
        <f t="shared" si="22"/>
        <v>09PDLRN001</v>
      </c>
    </row>
    <row r="1424" spans="1:14">
      <c r="A1424" s="26" t="s">
        <v>6254</v>
      </c>
      <c r="B1424" s="26" t="s">
        <v>18668</v>
      </c>
      <c r="C1424" s="26" t="s">
        <v>10974</v>
      </c>
      <c r="D1424" s="26" t="s">
        <v>141</v>
      </c>
      <c r="E1424" s="61" t="s">
        <v>17150</v>
      </c>
      <c r="F1424" s="62" t="s">
        <v>20307</v>
      </c>
      <c r="G1424">
        <f>VLOOKUP(N1424,Estrv!B:AS,39,FALSE)</f>
        <v>0.25</v>
      </c>
      <c r="H1424">
        <f>VLOOKUP(N1424,Estrv!B:AS,40,FALSE)</f>
        <v>0.5</v>
      </c>
      <c r="I1424">
        <f>VLOOKUP(N1424,Estrv!B:AS,41,FALSE)</f>
        <v>0.75</v>
      </c>
      <c r="J1424">
        <f>VLOOKUP(N1424,Estrv!B:AS,42,FALSE)</f>
        <v>1</v>
      </c>
      <c r="K1424" s="66">
        <v>0.6</v>
      </c>
      <c r="N1424" t="str">
        <f t="shared" si="22"/>
        <v>09PDLRN001</v>
      </c>
    </row>
    <row r="1425" spans="1:14">
      <c r="A1425" s="60" t="s">
        <v>6318</v>
      </c>
      <c r="B1425" s="26" t="s">
        <v>18669</v>
      </c>
      <c r="C1425" s="60" t="s">
        <v>10301</v>
      </c>
      <c r="D1425" s="60" t="s">
        <v>6259</v>
      </c>
      <c r="E1425" s="64" t="s">
        <v>18656</v>
      </c>
      <c r="F1425" s="65" t="s">
        <v>18670</v>
      </c>
      <c r="G1425">
        <f>VLOOKUP(N1425,Estrv!B:AS,39,FALSE)</f>
        <v>0.25</v>
      </c>
      <c r="H1425">
        <f>VLOOKUP(N1425,Estrv!B:AS,40,FALSE)</f>
        <v>0.5</v>
      </c>
      <c r="I1425">
        <f>VLOOKUP(N1425,Estrv!B:AS,41,FALSE)</f>
        <v>0.75</v>
      </c>
      <c r="J1425">
        <f>VLOOKUP(N1425,Estrv!B:AS,42,FALSE)</f>
        <v>1</v>
      </c>
      <c r="K1425" s="70">
        <v>0.2</v>
      </c>
      <c r="N1425" t="str">
        <f t="shared" si="22"/>
        <v>09PDPAE195</v>
      </c>
    </row>
    <row r="1426" spans="1:14">
      <c r="A1426" s="60" t="s">
        <v>6318</v>
      </c>
      <c r="B1426" s="26" t="s">
        <v>18671</v>
      </c>
      <c r="C1426" s="60" t="s">
        <v>10975</v>
      </c>
      <c r="D1426" s="60" t="s">
        <v>6259</v>
      </c>
      <c r="E1426" s="64" t="s">
        <v>18656</v>
      </c>
      <c r="F1426" s="65" t="s">
        <v>20773</v>
      </c>
      <c r="G1426">
        <f>VLOOKUP(N1426,Estrv!B:AS,39,FALSE)</f>
        <v>0.25</v>
      </c>
      <c r="H1426">
        <f>VLOOKUP(N1426,Estrv!B:AS,40,FALSE)</f>
        <v>0.5</v>
      </c>
      <c r="I1426">
        <f>VLOOKUP(N1426,Estrv!B:AS,41,FALSE)</f>
        <v>0.75</v>
      </c>
      <c r="J1426">
        <f>VLOOKUP(N1426,Estrv!B:AS,42,FALSE)</f>
        <v>1</v>
      </c>
      <c r="K1426" s="70">
        <v>0.2</v>
      </c>
      <c r="N1426" t="str">
        <f t="shared" si="22"/>
        <v>09PDPAE195</v>
      </c>
    </row>
    <row r="1427" spans="1:14">
      <c r="A1427" s="60" t="s">
        <v>6318</v>
      </c>
      <c r="B1427" s="26" t="s">
        <v>18672</v>
      </c>
      <c r="C1427" s="60" t="s">
        <v>11649</v>
      </c>
      <c r="D1427" s="60" t="s">
        <v>6259</v>
      </c>
      <c r="E1427" s="64" t="s">
        <v>18656</v>
      </c>
      <c r="F1427" s="65" t="s">
        <v>20774</v>
      </c>
      <c r="G1427">
        <f>VLOOKUP(N1427,Estrv!B:AS,39,FALSE)</f>
        <v>0.25</v>
      </c>
      <c r="H1427">
        <f>VLOOKUP(N1427,Estrv!B:AS,40,FALSE)</f>
        <v>0.5</v>
      </c>
      <c r="I1427">
        <f>VLOOKUP(N1427,Estrv!B:AS,41,FALSE)</f>
        <v>0.75</v>
      </c>
      <c r="J1427">
        <f>VLOOKUP(N1427,Estrv!B:AS,42,FALSE)</f>
        <v>1</v>
      </c>
      <c r="K1427" s="70">
        <v>0.2</v>
      </c>
      <c r="N1427" t="str">
        <f t="shared" si="22"/>
        <v>09PDPAE195</v>
      </c>
    </row>
    <row r="1428" spans="1:14">
      <c r="A1428" s="60" t="s">
        <v>6318</v>
      </c>
      <c r="B1428" s="26" t="s">
        <v>18673</v>
      </c>
      <c r="C1428" s="60" t="s">
        <v>12323</v>
      </c>
      <c r="D1428" s="60" t="s">
        <v>6259</v>
      </c>
      <c r="E1428" s="64" t="s">
        <v>18656</v>
      </c>
      <c r="F1428" s="65" t="s">
        <v>20775</v>
      </c>
      <c r="G1428">
        <f>VLOOKUP(N1428,Estrv!B:AS,39,FALSE)</f>
        <v>0.25</v>
      </c>
      <c r="H1428">
        <f>VLOOKUP(N1428,Estrv!B:AS,40,FALSE)</f>
        <v>0.5</v>
      </c>
      <c r="I1428">
        <f>VLOOKUP(N1428,Estrv!B:AS,41,FALSE)</f>
        <v>0.75</v>
      </c>
      <c r="J1428">
        <f>VLOOKUP(N1428,Estrv!B:AS,42,FALSE)</f>
        <v>1</v>
      </c>
      <c r="K1428" s="70">
        <v>0.2</v>
      </c>
      <c r="N1428" t="str">
        <f t="shared" si="22"/>
        <v>09PDPAE195</v>
      </c>
    </row>
    <row r="1429" spans="1:14">
      <c r="A1429" s="26" t="s">
        <v>6318</v>
      </c>
      <c r="B1429" s="26" t="s">
        <v>18674</v>
      </c>
      <c r="C1429" s="26" t="s">
        <v>10302</v>
      </c>
      <c r="D1429" s="26" t="s">
        <v>6279</v>
      </c>
      <c r="E1429" s="61" t="s">
        <v>18662</v>
      </c>
      <c r="F1429" s="62" t="s">
        <v>20405</v>
      </c>
      <c r="G1429">
        <f>VLOOKUP(N1429,Estrv!B:AS,39,FALSE)</f>
        <v>0.25</v>
      </c>
      <c r="H1429">
        <f>VLOOKUP(N1429,Estrv!B:AS,40,FALSE)</f>
        <v>0.5</v>
      </c>
      <c r="I1429">
        <f>VLOOKUP(N1429,Estrv!B:AS,41,FALSE)</f>
        <v>0.75</v>
      </c>
      <c r="J1429">
        <f>VLOOKUP(N1429,Estrv!B:AS,42,FALSE)</f>
        <v>1</v>
      </c>
      <c r="K1429" s="66">
        <v>1</v>
      </c>
      <c r="N1429" t="str">
        <f t="shared" si="22"/>
        <v>09PDPAJ001</v>
      </c>
    </row>
    <row r="1430" spans="1:14">
      <c r="A1430" s="26" t="s">
        <v>6318</v>
      </c>
      <c r="B1430" s="26" t="s">
        <v>18675</v>
      </c>
      <c r="C1430" s="26" t="s">
        <v>10303</v>
      </c>
      <c r="D1430" s="26" t="s">
        <v>109</v>
      </c>
      <c r="E1430" s="61" t="s">
        <v>17145</v>
      </c>
      <c r="F1430" s="62" t="s">
        <v>20403</v>
      </c>
      <c r="G1430">
        <f>VLOOKUP(N1430,Estrv!B:AS,39,FALSE)</f>
        <v>0.15</v>
      </c>
      <c r="H1430">
        <f>VLOOKUP(N1430,Estrv!B:AS,40,FALSE)</f>
        <v>0.5</v>
      </c>
      <c r="I1430">
        <f>VLOOKUP(N1430,Estrv!B:AS,41,FALSE)</f>
        <v>0.75</v>
      </c>
      <c r="J1430">
        <f>VLOOKUP(N1430,Estrv!B:AS,42,FALSE)</f>
        <v>1</v>
      </c>
      <c r="K1430" s="66">
        <v>1</v>
      </c>
      <c r="N1430" t="str">
        <f t="shared" si="22"/>
        <v>09PDPAM001</v>
      </c>
    </row>
    <row r="1431" spans="1:14">
      <c r="A1431" s="26" t="s">
        <v>6318</v>
      </c>
      <c r="B1431" s="26" t="s">
        <v>18676</v>
      </c>
      <c r="C1431" s="26" t="s">
        <v>10304</v>
      </c>
      <c r="D1431" s="26" t="s">
        <v>126</v>
      </c>
      <c r="E1431" s="61" t="s">
        <v>17148</v>
      </c>
      <c r="F1431" s="62" t="s">
        <v>720</v>
      </c>
      <c r="G1431">
        <f>VLOOKUP(N1431,Estrv!B:AS,39,FALSE)</f>
        <v>0.25</v>
      </c>
      <c r="H1431">
        <f>VLOOKUP(N1431,Estrv!B:AS,40,FALSE)</f>
        <v>0.5</v>
      </c>
      <c r="I1431">
        <f>VLOOKUP(N1431,Estrv!B:AS,41,FALSE)</f>
        <v>0.75</v>
      </c>
      <c r="J1431">
        <f>VLOOKUP(N1431,Estrv!B:AS,42,FALSE)</f>
        <v>1</v>
      </c>
      <c r="K1431" s="66">
        <v>1</v>
      </c>
      <c r="N1431" t="str">
        <f t="shared" si="22"/>
        <v>09PDPAM002</v>
      </c>
    </row>
    <row r="1432" spans="1:14">
      <c r="A1432" s="26" t="s">
        <v>6318</v>
      </c>
      <c r="B1432" s="26" t="s">
        <v>18677</v>
      </c>
      <c r="C1432" s="26" t="s">
        <v>10305</v>
      </c>
      <c r="D1432" s="26" t="s">
        <v>141</v>
      </c>
      <c r="E1432" s="61" t="s">
        <v>17150</v>
      </c>
      <c r="F1432" s="62" t="s">
        <v>20404</v>
      </c>
      <c r="G1432">
        <f>VLOOKUP(N1432,Estrv!B:AS,39,FALSE)</f>
        <v>0.25</v>
      </c>
      <c r="H1432">
        <f>VLOOKUP(N1432,Estrv!B:AS,40,FALSE)</f>
        <v>0.5</v>
      </c>
      <c r="I1432">
        <f>VLOOKUP(N1432,Estrv!B:AS,41,FALSE)</f>
        <v>0.75</v>
      </c>
      <c r="J1432">
        <f>VLOOKUP(N1432,Estrv!B:AS,42,FALSE)</f>
        <v>1</v>
      </c>
      <c r="K1432" s="66">
        <v>0.4</v>
      </c>
      <c r="N1432" t="str">
        <f t="shared" si="22"/>
        <v>09PDPAN001</v>
      </c>
    </row>
    <row r="1433" spans="1:14">
      <c r="A1433" s="26" t="s">
        <v>6318</v>
      </c>
      <c r="B1433" s="26" t="s">
        <v>18678</v>
      </c>
      <c r="C1433" s="26" t="s">
        <v>10979</v>
      </c>
      <c r="D1433" s="26" t="s">
        <v>141</v>
      </c>
      <c r="E1433" s="61" t="s">
        <v>17150</v>
      </c>
      <c r="F1433" s="62" t="s">
        <v>20307</v>
      </c>
      <c r="G1433">
        <f>VLOOKUP(N1433,Estrv!B:AS,39,FALSE)</f>
        <v>0.25</v>
      </c>
      <c r="H1433">
        <f>VLOOKUP(N1433,Estrv!B:AS,40,FALSE)</f>
        <v>0.5</v>
      </c>
      <c r="I1433">
        <f>VLOOKUP(N1433,Estrv!B:AS,41,FALSE)</f>
        <v>0.75</v>
      </c>
      <c r="J1433">
        <f>VLOOKUP(N1433,Estrv!B:AS,42,FALSE)</f>
        <v>1</v>
      </c>
      <c r="K1433" s="66">
        <v>0.6</v>
      </c>
      <c r="N1433" t="str">
        <f t="shared" si="22"/>
        <v>09PDPAN001</v>
      </c>
    </row>
    <row r="1434" spans="1:14">
      <c r="A1434" s="26" t="s">
        <v>6376</v>
      </c>
      <c r="B1434" s="26" t="s">
        <v>18679</v>
      </c>
      <c r="C1434" s="26" t="s">
        <v>10306</v>
      </c>
      <c r="D1434" s="26" t="s">
        <v>6259</v>
      </c>
      <c r="E1434" s="61" t="s">
        <v>18656</v>
      </c>
      <c r="F1434" s="62" t="s">
        <v>20406</v>
      </c>
      <c r="G1434">
        <f>VLOOKUP(N1434,Estrv!B:AS,39,FALSE)</f>
        <v>0.25</v>
      </c>
      <c r="H1434">
        <f>VLOOKUP(N1434,Estrv!B:AS,40,FALSE)</f>
        <v>0.5</v>
      </c>
      <c r="I1434">
        <f>VLOOKUP(N1434,Estrv!B:AS,41,FALSE)</f>
        <v>0.75</v>
      </c>
      <c r="J1434">
        <f>VLOOKUP(N1434,Estrv!B:AS,42,FALSE)</f>
        <v>1</v>
      </c>
      <c r="K1434" s="66">
        <v>0.25</v>
      </c>
      <c r="N1434" t="str">
        <f t="shared" si="22"/>
        <v>09PDPPE195</v>
      </c>
    </row>
    <row r="1435" spans="1:14">
      <c r="A1435" s="26" t="s">
        <v>6376</v>
      </c>
      <c r="B1435" s="26" t="s">
        <v>18680</v>
      </c>
      <c r="C1435" s="26" t="s">
        <v>10980</v>
      </c>
      <c r="D1435" s="26" t="s">
        <v>6259</v>
      </c>
      <c r="E1435" s="61" t="s">
        <v>18656</v>
      </c>
      <c r="F1435" s="62" t="s">
        <v>20407</v>
      </c>
      <c r="G1435">
        <f>VLOOKUP(N1435,Estrv!B:AS,39,FALSE)</f>
        <v>0.25</v>
      </c>
      <c r="H1435">
        <f>VLOOKUP(N1435,Estrv!B:AS,40,FALSE)</f>
        <v>0.5</v>
      </c>
      <c r="I1435">
        <f>VLOOKUP(N1435,Estrv!B:AS,41,FALSE)</f>
        <v>0.75</v>
      </c>
      <c r="J1435">
        <f>VLOOKUP(N1435,Estrv!B:AS,42,FALSE)</f>
        <v>1</v>
      </c>
      <c r="K1435" s="66">
        <v>0.25</v>
      </c>
      <c r="N1435" t="str">
        <f t="shared" si="22"/>
        <v>09PDPPE195</v>
      </c>
    </row>
    <row r="1436" spans="1:14">
      <c r="A1436" s="26" t="s">
        <v>6376</v>
      </c>
      <c r="B1436" s="26" t="s">
        <v>18681</v>
      </c>
      <c r="C1436" s="26" t="s">
        <v>11654</v>
      </c>
      <c r="D1436" s="26" t="s">
        <v>6259</v>
      </c>
      <c r="E1436" s="61" t="s">
        <v>18656</v>
      </c>
      <c r="F1436" s="62" t="s">
        <v>20408</v>
      </c>
      <c r="G1436">
        <f>VLOOKUP(N1436,Estrv!B:AS,39,FALSE)</f>
        <v>0.25</v>
      </c>
      <c r="H1436">
        <f>VLOOKUP(N1436,Estrv!B:AS,40,FALSE)</f>
        <v>0.5</v>
      </c>
      <c r="I1436">
        <f>VLOOKUP(N1436,Estrv!B:AS,41,FALSE)</f>
        <v>0.75</v>
      </c>
      <c r="J1436">
        <f>VLOOKUP(N1436,Estrv!B:AS,42,FALSE)</f>
        <v>1</v>
      </c>
      <c r="K1436" s="66">
        <v>0.25</v>
      </c>
      <c r="N1436" t="str">
        <f t="shared" si="22"/>
        <v>09PDPPE195</v>
      </c>
    </row>
    <row r="1437" spans="1:14">
      <c r="A1437" s="26" t="s">
        <v>6376</v>
      </c>
      <c r="B1437" s="26" t="s">
        <v>18682</v>
      </c>
      <c r="C1437" s="26" t="s">
        <v>12328</v>
      </c>
      <c r="D1437" s="26" t="s">
        <v>6259</v>
      </c>
      <c r="E1437" s="61" t="s">
        <v>18656</v>
      </c>
      <c r="F1437" s="62" t="s">
        <v>6277</v>
      </c>
      <c r="G1437">
        <f>VLOOKUP(N1437,Estrv!B:AS,39,FALSE)</f>
        <v>0.25</v>
      </c>
      <c r="H1437">
        <f>VLOOKUP(N1437,Estrv!B:AS,40,FALSE)</f>
        <v>0.5</v>
      </c>
      <c r="I1437">
        <f>VLOOKUP(N1437,Estrv!B:AS,41,FALSE)</f>
        <v>0.75</v>
      </c>
      <c r="J1437">
        <f>VLOOKUP(N1437,Estrv!B:AS,42,FALSE)</f>
        <v>1</v>
      </c>
      <c r="K1437" s="66">
        <v>0.25</v>
      </c>
      <c r="N1437" t="str">
        <f t="shared" si="22"/>
        <v>09PDPPE195</v>
      </c>
    </row>
    <row r="1438" spans="1:14">
      <c r="A1438" s="26" t="s">
        <v>6376</v>
      </c>
      <c r="B1438" s="26" t="s">
        <v>18683</v>
      </c>
      <c r="C1438" s="26" t="s">
        <v>10307</v>
      </c>
      <c r="D1438" s="26" t="s">
        <v>6279</v>
      </c>
      <c r="E1438" s="61" t="s">
        <v>18662</v>
      </c>
      <c r="F1438" s="62" t="s">
        <v>6404</v>
      </c>
      <c r="G1438">
        <f>VLOOKUP(N1438,Estrv!B:AS,39,FALSE)</f>
        <v>0.25</v>
      </c>
      <c r="H1438">
        <f>VLOOKUP(N1438,Estrv!B:AS,40,FALSE)</f>
        <v>0.5</v>
      </c>
      <c r="I1438">
        <f>VLOOKUP(N1438,Estrv!B:AS,41,FALSE)</f>
        <v>0.75</v>
      </c>
      <c r="J1438">
        <f>VLOOKUP(N1438,Estrv!B:AS,42,FALSE)</f>
        <v>1</v>
      </c>
      <c r="K1438" s="66">
        <v>0.5</v>
      </c>
      <c r="N1438" t="str">
        <f t="shared" si="22"/>
        <v>09PDPPJ001</v>
      </c>
    </row>
    <row r="1439" spans="1:14">
      <c r="A1439" s="26" t="s">
        <v>6376</v>
      </c>
      <c r="B1439" s="26" t="s">
        <v>18684</v>
      </c>
      <c r="C1439" s="26" t="s">
        <v>10981</v>
      </c>
      <c r="D1439" s="26" t="s">
        <v>6279</v>
      </c>
      <c r="E1439" s="61" t="s">
        <v>18662</v>
      </c>
      <c r="F1439" s="62" t="s">
        <v>20409</v>
      </c>
      <c r="G1439">
        <f>VLOOKUP(N1439,Estrv!B:AS,39,FALSE)</f>
        <v>0.25</v>
      </c>
      <c r="H1439">
        <f>VLOOKUP(N1439,Estrv!B:AS,40,FALSE)</f>
        <v>0.5</v>
      </c>
      <c r="I1439">
        <f>VLOOKUP(N1439,Estrv!B:AS,41,FALSE)</f>
        <v>0.75</v>
      </c>
      <c r="J1439">
        <f>VLOOKUP(N1439,Estrv!B:AS,42,FALSE)</f>
        <v>1</v>
      </c>
      <c r="K1439" s="66">
        <v>0.5</v>
      </c>
      <c r="N1439" t="str">
        <f t="shared" si="22"/>
        <v>09PDPPJ001</v>
      </c>
    </row>
    <row r="1440" spans="1:14">
      <c r="A1440" s="26" t="s">
        <v>6376</v>
      </c>
      <c r="B1440" s="26" t="s">
        <v>18685</v>
      </c>
      <c r="C1440" s="26" t="s">
        <v>10308</v>
      </c>
      <c r="D1440" s="26" t="s">
        <v>109</v>
      </c>
      <c r="E1440" s="61" t="s">
        <v>17145</v>
      </c>
      <c r="F1440" s="62" t="s">
        <v>20410</v>
      </c>
      <c r="G1440">
        <f>VLOOKUP(N1440,Estrv!B:AS,39,FALSE)</f>
        <v>0.25</v>
      </c>
      <c r="H1440">
        <f>VLOOKUP(N1440,Estrv!B:AS,40,FALSE)</f>
        <v>0.5</v>
      </c>
      <c r="I1440">
        <f>VLOOKUP(N1440,Estrv!B:AS,41,FALSE)</f>
        <v>0.75</v>
      </c>
      <c r="J1440">
        <f>VLOOKUP(N1440,Estrv!B:AS,42,FALSE)</f>
        <v>1</v>
      </c>
      <c r="K1440" s="66">
        <v>1</v>
      </c>
      <c r="N1440" t="str">
        <f t="shared" si="22"/>
        <v>09PDPPM001</v>
      </c>
    </row>
    <row r="1441" spans="1:14">
      <c r="A1441" s="26" t="s">
        <v>6376</v>
      </c>
      <c r="B1441" s="26" t="s">
        <v>18686</v>
      </c>
      <c r="C1441" s="26" t="s">
        <v>10309</v>
      </c>
      <c r="D1441" s="26" t="s">
        <v>126</v>
      </c>
      <c r="E1441" s="61" t="s">
        <v>17148</v>
      </c>
      <c r="F1441" s="62" t="s">
        <v>720</v>
      </c>
      <c r="G1441">
        <f>VLOOKUP(N1441,Estrv!B:AS,39,FALSE)</f>
        <v>0.25</v>
      </c>
      <c r="H1441">
        <f>VLOOKUP(N1441,Estrv!B:AS,40,FALSE)</f>
        <v>0.5</v>
      </c>
      <c r="I1441">
        <f>VLOOKUP(N1441,Estrv!B:AS,41,FALSE)</f>
        <v>0.75</v>
      </c>
      <c r="J1441">
        <f>VLOOKUP(N1441,Estrv!B:AS,42,FALSE)</f>
        <v>1</v>
      </c>
      <c r="K1441" s="66">
        <v>1</v>
      </c>
      <c r="N1441" t="str">
        <f t="shared" si="22"/>
        <v>09PDPPM002</v>
      </c>
    </row>
    <row r="1442" spans="1:14">
      <c r="A1442" s="26" t="s">
        <v>6376</v>
      </c>
      <c r="B1442" s="26" t="s">
        <v>18687</v>
      </c>
      <c r="C1442" s="26" t="s">
        <v>10310</v>
      </c>
      <c r="D1442" s="26" t="s">
        <v>141</v>
      </c>
      <c r="E1442" s="61" t="s">
        <v>17150</v>
      </c>
      <c r="F1442" s="62" t="s">
        <v>20411</v>
      </c>
      <c r="G1442">
        <f>VLOOKUP(N1442,Estrv!B:AS,39,FALSE)</f>
        <v>0.25</v>
      </c>
      <c r="H1442">
        <f>VLOOKUP(N1442,Estrv!B:AS,40,FALSE)</f>
        <v>0.5</v>
      </c>
      <c r="I1442">
        <f>VLOOKUP(N1442,Estrv!B:AS,41,FALSE)</f>
        <v>0.75</v>
      </c>
      <c r="J1442">
        <f>VLOOKUP(N1442,Estrv!B:AS,42,FALSE)</f>
        <v>1</v>
      </c>
      <c r="K1442" s="66">
        <v>0.4</v>
      </c>
      <c r="N1442" t="str">
        <f t="shared" si="22"/>
        <v>09PDPPN001</v>
      </c>
    </row>
    <row r="1443" spans="1:14">
      <c r="A1443" s="26" t="s">
        <v>6376</v>
      </c>
      <c r="B1443" s="26" t="s">
        <v>18688</v>
      </c>
      <c r="C1443" s="26" t="s">
        <v>10984</v>
      </c>
      <c r="D1443" s="26" t="s">
        <v>141</v>
      </c>
      <c r="E1443" s="61" t="s">
        <v>17150</v>
      </c>
      <c r="F1443" s="62" t="s">
        <v>20307</v>
      </c>
      <c r="G1443">
        <f>VLOOKUP(N1443,Estrv!B:AS,39,FALSE)</f>
        <v>0.25</v>
      </c>
      <c r="H1443">
        <f>VLOOKUP(N1443,Estrv!B:AS,40,FALSE)</f>
        <v>0.5</v>
      </c>
      <c r="I1443">
        <f>VLOOKUP(N1443,Estrv!B:AS,41,FALSE)</f>
        <v>0.75</v>
      </c>
      <c r="J1443">
        <f>VLOOKUP(N1443,Estrv!B:AS,42,FALSE)</f>
        <v>1</v>
      </c>
      <c r="K1443" s="66">
        <v>0.6</v>
      </c>
      <c r="N1443" t="str">
        <f t="shared" si="22"/>
        <v>09PDPPN001</v>
      </c>
    </row>
    <row r="1444" spans="1:14">
      <c r="A1444" s="26" t="s">
        <v>6427</v>
      </c>
      <c r="B1444" s="26" t="s">
        <v>18689</v>
      </c>
      <c r="C1444" s="26" t="s">
        <v>10311</v>
      </c>
      <c r="D1444" s="26" t="s">
        <v>6432</v>
      </c>
      <c r="E1444" s="61" t="s">
        <v>18690</v>
      </c>
      <c r="F1444" s="62" t="s">
        <v>20412</v>
      </c>
      <c r="G1444">
        <f>VLOOKUP(N1444,Estrv!B:AS,39,FALSE)</f>
        <v>0.1</v>
      </c>
      <c r="H1444">
        <f>VLOOKUP(N1444,Estrv!B:AS,40,FALSE)</f>
        <v>0.36</v>
      </c>
      <c r="I1444">
        <f>VLOOKUP(N1444,Estrv!B:AS,41,FALSE)</f>
        <v>0.73</v>
      </c>
      <c r="J1444">
        <f>VLOOKUP(N1444,Estrv!B:AS,42,FALSE)</f>
        <v>1</v>
      </c>
      <c r="K1444" s="66">
        <v>0.5</v>
      </c>
      <c r="N1444" t="str">
        <f t="shared" si="22"/>
        <v>09PECME077</v>
      </c>
    </row>
    <row r="1445" spans="1:14">
      <c r="A1445" s="26" t="s">
        <v>6427</v>
      </c>
      <c r="B1445" s="26" t="s">
        <v>18691</v>
      </c>
      <c r="C1445" s="26" t="s">
        <v>10985</v>
      </c>
      <c r="D1445" s="26" t="s">
        <v>6432</v>
      </c>
      <c r="E1445" s="61" t="s">
        <v>18690</v>
      </c>
      <c r="F1445" s="62" t="s">
        <v>20413</v>
      </c>
      <c r="G1445">
        <f>VLOOKUP(N1445,Estrv!B:AS,39,FALSE)</f>
        <v>0.1</v>
      </c>
      <c r="H1445">
        <f>VLOOKUP(N1445,Estrv!B:AS,40,FALSE)</f>
        <v>0.36</v>
      </c>
      <c r="I1445">
        <f>VLOOKUP(N1445,Estrv!B:AS,41,FALSE)</f>
        <v>0.73</v>
      </c>
      <c r="J1445">
        <f>VLOOKUP(N1445,Estrv!B:AS,42,FALSE)</f>
        <v>1</v>
      </c>
      <c r="K1445" s="66">
        <v>0.5</v>
      </c>
      <c r="N1445" t="str">
        <f t="shared" si="22"/>
        <v>09PECME077</v>
      </c>
    </row>
    <row r="1446" spans="1:14">
      <c r="A1446" s="26" t="s">
        <v>6427</v>
      </c>
      <c r="B1446" s="26" t="s">
        <v>18692</v>
      </c>
      <c r="C1446" s="26" t="s">
        <v>10312</v>
      </c>
      <c r="D1446" s="26" t="s">
        <v>109</v>
      </c>
      <c r="E1446" s="61" t="s">
        <v>17145</v>
      </c>
      <c r="F1446" s="62" t="s">
        <v>20414</v>
      </c>
      <c r="G1446">
        <f>VLOOKUP(N1446,Estrv!B:AS,39,FALSE)</f>
        <v>0.1</v>
      </c>
      <c r="H1446">
        <f>VLOOKUP(N1446,Estrv!B:AS,40,FALSE)</f>
        <v>0.5</v>
      </c>
      <c r="I1446">
        <f>VLOOKUP(N1446,Estrv!B:AS,41,FALSE)</f>
        <v>0.6</v>
      </c>
      <c r="J1446">
        <f>VLOOKUP(N1446,Estrv!B:AS,42,FALSE)</f>
        <v>1</v>
      </c>
      <c r="K1446" s="66">
        <v>1</v>
      </c>
      <c r="N1446" t="str">
        <f t="shared" si="22"/>
        <v>09PECMM001</v>
      </c>
    </row>
    <row r="1447" spans="1:14">
      <c r="A1447" s="26" t="s">
        <v>6427</v>
      </c>
      <c r="B1447" s="26" t="s">
        <v>18693</v>
      </c>
      <c r="C1447" s="26" t="s">
        <v>10313</v>
      </c>
      <c r="D1447" s="26" t="s">
        <v>126</v>
      </c>
      <c r="E1447" s="61" t="s">
        <v>17148</v>
      </c>
      <c r="F1447" s="62" t="s">
        <v>720</v>
      </c>
      <c r="G1447">
        <f>VLOOKUP(N1447,Estrv!B:AS,39,FALSE)</f>
        <v>0.25</v>
      </c>
      <c r="H1447">
        <f>VLOOKUP(N1447,Estrv!B:AS,40,FALSE)</f>
        <v>0.5</v>
      </c>
      <c r="I1447">
        <f>VLOOKUP(N1447,Estrv!B:AS,41,FALSE)</f>
        <v>0.75</v>
      </c>
      <c r="J1447">
        <f>VLOOKUP(N1447,Estrv!B:AS,42,FALSE)</f>
        <v>1</v>
      </c>
      <c r="K1447" s="66">
        <v>1</v>
      </c>
      <c r="N1447" t="str">
        <f t="shared" si="22"/>
        <v>09PECMM002</v>
      </c>
    </row>
    <row r="1448" spans="1:14">
      <c r="A1448" s="26" t="s">
        <v>6427</v>
      </c>
      <c r="B1448" s="26" t="s">
        <v>18694</v>
      </c>
      <c r="C1448" s="26" t="s">
        <v>10314</v>
      </c>
      <c r="D1448" s="26" t="s">
        <v>141</v>
      </c>
      <c r="E1448" s="61" t="s">
        <v>17150</v>
      </c>
      <c r="F1448" s="62" t="s">
        <v>20415</v>
      </c>
      <c r="G1448">
        <f>VLOOKUP(N1448,Estrv!B:AS,39,FALSE)</f>
        <v>0.25</v>
      </c>
      <c r="H1448">
        <f>VLOOKUP(N1448,Estrv!B:AS,40,FALSE)</f>
        <v>0.5</v>
      </c>
      <c r="I1448">
        <f>VLOOKUP(N1448,Estrv!B:AS,41,FALSE)</f>
        <v>0.75</v>
      </c>
      <c r="J1448">
        <f>VLOOKUP(N1448,Estrv!B:AS,42,FALSE)</f>
        <v>1</v>
      </c>
      <c r="K1448" s="66">
        <v>0.4</v>
      </c>
      <c r="N1448" t="str">
        <f t="shared" si="22"/>
        <v>09PECMN001</v>
      </c>
    </row>
    <row r="1449" spans="1:14">
      <c r="A1449" s="26" t="s">
        <v>6427</v>
      </c>
      <c r="B1449" s="26" t="s">
        <v>18695</v>
      </c>
      <c r="C1449" s="26" t="s">
        <v>10988</v>
      </c>
      <c r="D1449" s="26" t="s">
        <v>141</v>
      </c>
      <c r="E1449" s="61" t="s">
        <v>17150</v>
      </c>
      <c r="F1449" s="62" t="s">
        <v>20307</v>
      </c>
      <c r="G1449">
        <f>VLOOKUP(N1449,Estrv!B:AS,39,FALSE)</f>
        <v>0.25</v>
      </c>
      <c r="H1449">
        <f>VLOOKUP(N1449,Estrv!B:AS,40,FALSE)</f>
        <v>0.5</v>
      </c>
      <c r="I1449">
        <f>VLOOKUP(N1449,Estrv!B:AS,41,FALSE)</f>
        <v>0.75</v>
      </c>
      <c r="J1449">
        <f>VLOOKUP(N1449,Estrv!B:AS,42,FALSE)</f>
        <v>1</v>
      </c>
      <c r="K1449" s="66">
        <v>0.6</v>
      </c>
      <c r="N1449" t="str">
        <f t="shared" si="22"/>
        <v>09PECMN001</v>
      </c>
    </row>
    <row r="1450" spans="1:14">
      <c r="A1450" s="26" t="s">
        <v>6474</v>
      </c>
      <c r="B1450" s="26" t="s">
        <v>18696</v>
      </c>
      <c r="C1450" s="26" t="s">
        <v>10315</v>
      </c>
      <c r="D1450" s="26" t="s">
        <v>6479</v>
      </c>
      <c r="E1450" s="61" t="s">
        <v>18697</v>
      </c>
      <c r="F1450" s="62" t="s">
        <v>20416</v>
      </c>
      <c r="G1450">
        <f>VLOOKUP(N1450,Estrv!B:AS,39,FALSE)</f>
        <v>0.25</v>
      </c>
      <c r="H1450">
        <f>VLOOKUP(N1450,Estrv!B:AS,40,FALSE)</f>
        <v>0.5</v>
      </c>
      <c r="I1450">
        <f>VLOOKUP(N1450,Estrv!B:AS,41,FALSE)</f>
        <v>0.75</v>
      </c>
      <c r="J1450">
        <f>VLOOKUP(N1450,Estrv!B:AS,42,FALSE)</f>
        <v>1</v>
      </c>
      <c r="K1450" s="66">
        <v>0.33</v>
      </c>
      <c r="N1450" t="str">
        <f t="shared" si="22"/>
        <v>09PESME084</v>
      </c>
    </row>
    <row r="1451" spans="1:14">
      <c r="A1451" s="26" t="s">
        <v>6474</v>
      </c>
      <c r="B1451" s="26" t="s">
        <v>18698</v>
      </c>
      <c r="C1451" s="26" t="s">
        <v>10989</v>
      </c>
      <c r="D1451" s="26" t="s">
        <v>6479</v>
      </c>
      <c r="E1451" s="61" t="s">
        <v>18697</v>
      </c>
      <c r="F1451" s="62" t="s">
        <v>20417</v>
      </c>
      <c r="G1451">
        <f>VLOOKUP(N1451,Estrv!B:AS,39,FALSE)</f>
        <v>0.25</v>
      </c>
      <c r="H1451">
        <f>VLOOKUP(N1451,Estrv!B:AS,40,FALSE)</f>
        <v>0.5</v>
      </c>
      <c r="I1451">
        <f>VLOOKUP(N1451,Estrv!B:AS,41,FALSE)</f>
        <v>0.75</v>
      </c>
      <c r="J1451">
        <f>VLOOKUP(N1451,Estrv!B:AS,42,FALSE)</f>
        <v>1</v>
      </c>
      <c r="K1451" s="66">
        <v>0.34</v>
      </c>
      <c r="N1451" t="str">
        <f t="shared" si="22"/>
        <v>09PESME084</v>
      </c>
    </row>
    <row r="1452" spans="1:14">
      <c r="A1452" s="26" t="s">
        <v>6474</v>
      </c>
      <c r="B1452" s="26" t="s">
        <v>18699</v>
      </c>
      <c r="C1452" s="26" t="s">
        <v>11663</v>
      </c>
      <c r="D1452" s="26" t="s">
        <v>6479</v>
      </c>
      <c r="E1452" s="61" t="s">
        <v>18697</v>
      </c>
      <c r="F1452" s="62" t="s">
        <v>20418</v>
      </c>
      <c r="G1452">
        <f>VLOOKUP(N1452,Estrv!B:AS,39,FALSE)</f>
        <v>0.25</v>
      </c>
      <c r="H1452">
        <f>VLOOKUP(N1452,Estrv!B:AS,40,FALSE)</f>
        <v>0.5</v>
      </c>
      <c r="I1452">
        <f>VLOOKUP(N1452,Estrv!B:AS,41,FALSE)</f>
        <v>0.75</v>
      </c>
      <c r="J1452">
        <f>VLOOKUP(N1452,Estrv!B:AS,42,FALSE)</f>
        <v>1</v>
      </c>
      <c r="K1452" s="66">
        <v>0.34</v>
      </c>
      <c r="N1452" t="str">
        <f t="shared" si="22"/>
        <v>09PESME084</v>
      </c>
    </row>
    <row r="1453" spans="1:14">
      <c r="A1453" s="26" t="s">
        <v>6474</v>
      </c>
      <c r="B1453" s="26" t="s">
        <v>18700</v>
      </c>
      <c r="C1453" s="26" t="s">
        <v>10316</v>
      </c>
      <c r="D1453" s="26" t="s">
        <v>109</v>
      </c>
      <c r="E1453" s="61" t="s">
        <v>17145</v>
      </c>
      <c r="F1453" s="62" t="s">
        <v>20419</v>
      </c>
      <c r="G1453">
        <f>VLOOKUP(N1453,Estrv!B:AS,39,FALSE)</f>
        <v>0.25</v>
      </c>
      <c r="H1453">
        <f>VLOOKUP(N1453,Estrv!B:AS,40,FALSE)</f>
        <v>0.5</v>
      </c>
      <c r="I1453">
        <f>VLOOKUP(N1453,Estrv!B:AS,41,FALSE)</f>
        <v>0.75</v>
      </c>
      <c r="J1453">
        <f>VLOOKUP(N1453,Estrv!B:AS,42,FALSE)</f>
        <v>1</v>
      </c>
      <c r="K1453" s="66">
        <v>1</v>
      </c>
      <c r="N1453" t="str">
        <f t="shared" si="22"/>
        <v>09PESMM001</v>
      </c>
    </row>
    <row r="1454" spans="1:14">
      <c r="A1454" s="26" t="s">
        <v>6474</v>
      </c>
      <c r="B1454" s="26" t="s">
        <v>18701</v>
      </c>
      <c r="C1454" s="26" t="s">
        <v>10317</v>
      </c>
      <c r="D1454" s="26" t="s">
        <v>126</v>
      </c>
      <c r="E1454" s="61" t="s">
        <v>17148</v>
      </c>
      <c r="F1454" s="62" t="s">
        <v>720</v>
      </c>
      <c r="G1454">
        <f>VLOOKUP(N1454,Estrv!B:AS,39,FALSE)</f>
        <v>0.25</v>
      </c>
      <c r="H1454">
        <f>VLOOKUP(N1454,Estrv!B:AS,40,FALSE)</f>
        <v>0.5</v>
      </c>
      <c r="I1454">
        <f>VLOOKUP(N1454,Estrv!B:AS,41,FALSE)</f>
        <v>0.75</v>
      </c>
      <c r="J1454">
        <f>VLOOKUP(N1454,Estrv!B:AS,42,FALSE)</f>
        <v>1</v>
      </c>
      <c r="K1454" s="66">
        <v>1</v>
      </c>
      <c r="N1454" t="str">
        <f t="shared" si="22"/>
        <v>09PESMM002</v>
      </c>
    </row>
    <row r="1455" spans="1:14">
      <c r="A1455" s="26" t="s">
        <v>6474</v>
      </c>
      <c r="B1455" s="26" t="s">
        <v>18702</v>
      </c>
      <c r="C1455" s="26" t="s">
        <v>10318</v>
      </c>
      <c r="D1455" s="26" t="s">
        <v>141</v>
      </c>
      <c r="E1455" s="61" t="s">
        <v>17150</v>
      </c>
      <c r="F1455" s="62" t="s">
        <v>20420</v>
      </c>
      <c r="G1455">
        <f>VLOOKUP(N1455,Estrv!B:AS,39,FALSE)</f>
        <v>0.25</v>
      </c>
      <c r="H1455">
        <f>VLOOKUP(N1455,Estrv!B:AS,40,FALSE)</f>
        <v>0.5</v>
      </c>
      <c r="I1455">
        <f>VLOOKUP(N1455,Estrv!B:AS,41,FALSE)</f>
        <v>0.75</v>
      </c>
      <c r="J1455">
        <f>VLOOKUP(N1455,Estrv!B:AS,42,FALSE)</f>
        <v>1</v>
      </c>
      <c r="K1455" s="66">
        <v>0.4</v>
      </c>
      <c r="N1455" t="str">
        <f t="shared" si="22"/>
        <v>09PESMN001</v>
      </c>
    </row>
    <row r="1456" spans="1:14">
      <c r="A1456" s="26" t="s">
        <v>6474</v>
      </c>
      <c r="B1456" s="26" t="s">
        <v>18703</v>
      </c>
      <c r="C1456" s="26" t="s">
        <v>10992</v>
      </c>
      <c r="D1456" s="26" t="s">
        <v>141</v>
      </c>
      <c r="E1456" s="61" t="s">
        <v>17150</v>
      </c>
      <c r="F1456" s="62" t="s">
        <v>20307</v>
      </c>
      <c r="G1456">
        <f>VLOOKUP(N1456,Estrv!B:AS,39,FALSE)</f>
        <v>0.25</v>
      </c>
      <c r="H1456">
        <f>VLOOKUP(N1456,Estrv!B:AS,40,FALSE)</f>
        <v>0.5</v>
      </c>
      <c r="I1456">
        <f>VLOOKUP(N1456,Estrv!B:AS,41,FALSE)</f>
        <v>0.75</v>
      </c>
      <c r="J1456">
        <f>VLOOKUP(N1456,Estrv!B:AS,42,FALSE)</f>
        <v>1</v>
      </c>
      <c r="K1456" s="66">
        <v>0.6</v>
      </c>
      <c r="N1456" t="str">
        <f t="shared" si="22"/>
        <v>09PESMN001</v>
      </c>
    </row>
    <row r="1457" spans="1:14">
      <c r="A1457" s="26" t="s">
        <v>6522</v>
      </c>
      <c r="B1457" s="26" t="s">
        <v>18704</v>
      </c>
      <c r="C1457" s="26" t="s">
        <v>10322</v>
      </c>
      <c r="D1457" s="26" t="s">
        <v>4082</v>
      </c>
      <c r="E1457" s="61" t="s">
        <v>18154</v>
      </c>
      <c r="F1457" s="62" t="s">
        <v>20421</v>
      </c>
      <c r="G1457">
        <f>VLOOKUP(N1457,Estrv!B:AS,39,FALSE)</f>
        <v>0.12</v>
      </c>
      <c r="H1457">
        <f>VLOOKUP(N1457,Estrv!B:AS,40,FALSE)</f>
        <v>0.36</v>
      </c>
      <c r="I1457">
        <f>VLOOKUP(N1457,Estrv!B:AS,41,FALSE)</f>
        <v>0.7</v>
      </c>
      <c r="J1457">
        <f>VLOOKUP(N1457,Estrv!B:AS,42,FALSE)</f>
        <v>1</v>
      </c>
      <c r="K1457" s="66">
        <v>0.25</v>
      </c>
      <c r="N1457" t="str">
        <f t="shared" si="22"/>
        <v>09PFCHE003</v>
      </c>
    </row>
    <row r="1458" spans="1:14">
      <c r="A1458" s="26" t="s">
        <v>6522</v>
      </c>
      <c r="B1458" s="26" t="s">
        <v>18705</v>
      </c>
      <c r="C1458" s="26" t="s">
        <v>10996</v>
      </c>
      <c r="D1458" s="26" t="s">
        <v>4082</v>
      </c>
      <c r="E1458" s="61" t="s">
        <v>18154</v>
      </c>
      <c r="F1458" s="62" t="s">
        <v>20422</v>
      </c>
      <c r="G1458">
        <f>VLOOKUP(N1458,Estrv!B:AS,39,FALSE)</f>
        <v>0.12</v>
      </c>
      <c r="H1458">
        <f>VLOOKUP(N1458,Estrv!B:AS,40,FALSE)</f>
        <v>0.36</v>
      </c>
      <c r="I1458">
        <f>VLOOKUP(N1458,Estrv!B:AS,41,FALSE)</f>
        <v>0.7</v>
      </c>
      <c r="J1458">
        <f>VLOOKUP(N1458,Estrv!B:AS,42,FALSE)</f>
        <v>1</v>
      </c>
      <c r="K1458" s="66">
        <v>0.125</v>
      </c>
      <c r="N1458" t="str">
        <f t="shared" si="22"/>
        <v>09PFCHE003</v>
      </c>
    </row>
    <row r="1459" spans="1:14">
      <c r="A1459" s="26" t="s">
        <v>6522</v>
      </c>
      <c r="B1459" s="26" t="s">
        <v>18706</v>
      </c>
      <c r="C1459" s="26" t="s">
        <v>11670</v>
      </c>
      <c r="D1459" s="26" t="s">
        <v>4082</v>
      </c>
      <c r="E1459" s="61" t="s">
        <v>18154</v>
      </c>
      <c r="F1459" s="62" t="s">
        <v>20423</v>
      </c>
      <c r="G1459">
        <f>VLOOKUP(N1459,Estrv!B:AS,39,FALSE)</f>
        <v>0.12</v>
      </c>
      <c r="H1459">
        <f>VLOOKUP(N1459,Estrv!B:AS,40,FALSE)</f>
        <v>0.36</v>
      </c>
      <c r="I1459">
        <f>VLOOKUP(N1459,Estrv!B:AS,41,FALSE)</f>
        <v>0.7</v>
      </c>
      <c r="J1459">
        <f>VLOOKUP(N1459,Estrv!B:AS,42,FALSE)</f>
        <v>1</v>
      </c>
      <c r="K1459" s="66">
        <v>0.125</v>
      </c>
      <c r="N1459" t="str">
        <f t="shared" si="22"/>
        <v>09PFCHE003</v>
      </c>
    </row>
    <row r="1460" spans="1:14">
      <c r="A1460" s="26" t="s">
        <v>6522</v>
      </c>
      <c r="B1460" s="26" t="s">
        <v>18707</v>
      </c>
      <c r="C1460" s="26" t="s">
        <v>12344</v>
      </c>
      <c r="D1460" s="26" t="s">
        <v>4082</v>
      </c>
      <c r="E1460" s="61" t="s">
        <v>18154</v>
      </c>
      <c r="F1460" s="62" t="s">
        <v>20424</v>
      </c>
      <c r="G1460">
        <f>VLOOKUP(N1460,Estrv!B:AS,39,FALSE)</f>
        <v>0.12</v>
      </c>
      <c r="H1460">
        <f>VLOOKUP(N1460,Estrv!B:AS,40,FALSE)</f>
        <v>0.36</v>
      </c>
      <c r="I1460">
        <f>VLOOKUP(N1460,Estrv!B:AS,41,FALSE)</f>
        <v>0.7</v>
      </c>
      <c r="J1460">
        <f>VLOOKUP(N1460,Estrv!B:AS,42,FALSE)</f>
        <v>1</v>
      </c>
      <c r="K1460" s="66">
        <v>0.06</v>
      </c>
      <c r="N1460" t="str">
        <f t="shared" si="22"/>
        <v>09PFCHE003</v>
      </c>
    </row>
    <row r="1461" spans="1:14">
      <c r="A1461" s="26" t="s">
        <v>6522</v>
      </c>
      <c r="B1461" s="26" t="s">
        <v>18708</v>
      </c>
      <c r="C1461" s="26" t="s">
        <v>13018</v>
      </c>
      <c r="D1461" s="26" t="s">
        <v>4082</v>
      </c>
      <c r="E1461" s="61" t="s">
        <v>18154</v>
      </c>
      <c r="F1461" s="62" t="s">
        <v>20425</v>
      </c>
      <c r="G1461">
        <f>VLOOKUP(N1461,Estrv!B:AS,39,FALSE)</f>
        <v>0.12</v>
      </c>
      <c r="H1461">
        <f>VLOOKUP(N1461,Estrv!B:AS,40,FALSE)</f>
        <v>0.36</v>
      </c>
      <c r="I1461">
        <f>VLOOKUP(N1461,Estrv!B:AS,41,FALSE)</f>
        <v>0.7</v>
      </c>
      <c r="J1461">
        <f>VLOOKUP(N1461,Estrv!B:AS,42,FALSE)</f>
        <v>1</v>
      </c>
      <c r="K1461" s="66">
        <v>0.19</v>
      </c>
      <c r="N1461" t="str">
        <f t="shared" si="22"/>
        <v>09PFCHE003</v>
      </c>
    </row>
    <row r="1462" spans="1:14">
      <c r="A1462" s="26" t="s">
        <v>6522</v>
      </c>
      <c r="B1462" s="26" t="s">
        <v>18709</v>
      </c>
      <c r="C1462" s="26" t="s">
        <v>13692</v>
      </c>
      <c r="D1462" s="26" t="s">
        <v>4082</v>
      </c>
      <c r="E1462" s="61" t="s">
        <v>18154</v>
      </c>
      <c r="F1462" s="62" t="s">
        <v>20426</v>
      </c>
      <c r="G1462">
        <f>VLOOKUP(N1462,Estrv!B:AS,39,FALSE)</f>
        <v>0.12</v>
      </c>
      <c r="H1462">
        <f>VLOOKUP(N1462,Estrv!B:AS,40,FALSE)</f>
        <v>0.36</v>
      </c>
      <c r="I1462">
        <f>VLOOKUP(N1462,Estrv!B:AS,41,FALSE)</f>
        <v>0.7</v>
      </c>
      <c r="J1462">
        <f>VLOOKUP(N1462,Estrv!B:AS,42,FALSE)</f>
        <v>1</v>
      </c>
      <c r="K1462" s="66">
        <v>0.1</v>
      </c>
      <c r="N1462" t="str">
        <f t="shared" si="22"/>
        <v>09PFCHE003</v>
      </c>
    </row>
    <row r="1463" spans="1:14">
      <c r="A1463" s="26" t="s">
        <v>6522</v>
      </c>
      <c r="B1463" s="26" t="s">
        <v>18710</v>
      </c>
      <c r="C1463" s="26" t="s">
        <v>14366</v>
      </c>
      <c r="D1463" s="26" t="s">
        <v>4082</v>
      </c>
      <c r="E1463" s="61" t="s">
        <v>18154</v>
      </c>
      <c r="F1463" s="62" t="s">
        <v>20427</v>
      </c>
      <c r="G1463">
        <f>VLOOKUP(N1463,Estrv!B:AS,39,FALSE)</f>
        <v>0.12</v>
      </c>
      <c r="H1463">
        <f>VLOOKUP(N1463,Estrv!B:AS,40,FALSE)</f>
        <v>0.36</v>
      </c>
      <c r="I1463">
        <f>VLOOKUP(N1463,Estrv!B:AS,41,FALSE)</f>
        <v>0.7</v>
      </c>
      <c r="J1463">
        <f>VLOOKUP(N1463,Estrv!B:AS,42,FALSE)</f>
        <v>1</v>
      </c>
      <c r="K1463" s="66">
        <v>0.1</v>
      </c>
      <c r="N1463" t="str">
        <f t="shared" si="22"/>
        <v>09PFCHE003</v>
      </c>
    </row>
    <row r="1464" spans="1:14">
      <c r="A1464" s="26" t="s">
        <v>6522</v>
      </c>
      <c r="B1464" s="26" t="s">
        <v>18711</v>
      </c>
      <c r="C1464" s="26" t="s">
        <v>15040</v>
      </c>
      <c r="D1464" s="26" t="s">
        <v>4082</v>
      </c>
      <c r="E1464" s="61" t="s">
        <v>18154</v>
      </c>
      <c r="F1464" s="62" t="s">
        <v>20428</v>
      </c>
      <c r="G1464">
        <f>VLOOKUP(N1464,Estrv!B:AS,39,FALSE)</f>
        <v>0.12</v>
      </c>
      <c r="H1464">
        <f>VLOOKUP(N1464,Estrv!B:AS,40,FALSE)</f>
        <v>0.36</v>
      </c>
      <c r="I1464">
        <f>VLOOKUP(N1464,Estrv!B:AS,41,FALSE)</f>
        <v>0.7</v>
      </c>
      <c r="J1464">
        <f>VLOOKUP(N1464,Estrv!B:AS,42,FALSE)</f>
        <v>1</v>
      </c>
      <c r="K1464" s="66">
        <v>0.05</v>
      </c>
      <c r="N1464" t="str">
        <f t="shared" si="22"/>
        <v>09PFCHE003</v>
      </c>
    </row>
    <row r="1465" spans="1:14">
      <c r="A1465" s="26" t="s">
        <v>6522</v>
      </c>
      <c r="B1465" s="26" t="s">
        <v>18712</v>
      </c>
      <c r="C1465" s="26" t="s">
        <v>10319</v>
      </c>
      <c r="D1465" s="26" t="s">
        <v>109</v>
      </c>
      <c r="E1465" s="61" t="s">
        <v>17145</v>
      </c>
      <c r="F1465" s="62" t="s">
        <v>20429</v>
      </c>
      <c r="G1465">
        <f>VLOOKUP(N1465,Estrv!B:AS,39,FALSE)</f>
        <v>0.25</v>
      </c>
      <c r="H1465">
        <f>VLOOKUP(N1465,Estrv!B:AS,40,FALSE)</f>
        <v>0.5</v>
      </c>
      <c r="I1465">
        <f>VLOOKUP(N1465,Estrv!B:AS,41,FALSE)</f>
        <v>0.75</v>
      </c>
      <c r="J1465">
        <f>VLOOKUP(N1465,Estrv!B:AS,42,FALSE)</f>
        <v>1</v>
      </c>
      <c r="K1465" s="66">
        <v>1</v>
      </c>
      <c r="N1465" t="str">
        <f t="shared" si="22"/>
        <v>09PFCHM001</v>
      </c>
    </row>
    <row r="1466" spans="1:14">
      <c r="A1466" s="26" t="s">
        <v>6522</v>
      </c>
      <c r="B1466" s="26" t="s">
        <v>18713</v>
      </c>
      <c r="C1466" s="26" t="s">
        <v>10320</v>
      </c>
      <c r="D1466" s="26" t="s">
        <v>126</v>
      </c>
      <c r="E1466" s="61" t="s">
        <v>17148</v>
      </c>
      <c r="F1466" s="62" t="s">
        <v>948</v>
      </c>
      <c r="G1466">
        <f>VLOOKUP(N1466,Estrv!B:AS,39,FALSE)</f>
        <v>0.25</v>
      </c>
      <c r="H1466">
        <f>VLOOKUP(N1466,Estrv!B:AS,40,FALSE)</f>
        <v>0.5</v>
      </c>
      <c r="I1466">
        <f>VLOOKUP(N1466,Estrv!B:AS,41,FALSE)</f>
        <v>0.75</v>
      </c>
      <c r="J1466">
        <f>VLOOKUP(N1466,Estrv!B:AS,42,FALSE)</f>
        <v>1</v>
      </c>
      <c r="K1466" s="66">
        <v>1</v>
      </c>
      <c r="N1466" t="str">
        <f t="shared" si="22"/>
        <v>09PFCHM002</v>
      </c>
    </row>
    <row r="1467" spans="1:14">
      <c r="A1467" s="26" t="s">
        <v>6522</v>
      </c>
      <c r="B1467" s="26" t="s">
        <v>18714</v>
      </c>
      <c r="C1467" s="26" t="s">
        <v>10321</v>
      </c>
      <c r="D1467" s="26" t="s">
        <v>141</v>
      </c>
      <c r="E1467" s="61" t="s">
        <v>17150</v>
      </c>
      <c r="F1467" s="62" t="s">
        <v>20430</v>
      </c>
      <c r="G1467">
        <f>VLOOKUP(N1467,Estrv!B:AS,39,FALSE)</f>
        <v>0</v>
      </c>
      <c r="H1467">
        <f>VLOOKUP(N1467,Estrv!B:AS,40,FALSE)</f>
        <v>0.3</v>
      </c>
      <c r="I1467">
        <f>VLOOKUP(N1467,Estrv!B:AS,41,FALSE)</f>
        <v>0.6</v>
      </c>
      <c r="J1467">
        <f>VLOOKUP(N1467,Estrv!B:AS,42,FALSE)</f>
        <v>1</v>
      </c>
      <c r="K1467" s="66">
        <v>0.25</v>
      </c>
      <c r="N1467" t="str">
        <f t="shared" si="22"/>
        <v>09PFCHN001</v>
      </c>
    </row>
    <row r="1468" spans="1:14">
      <c r="A1468" s="26" t="s">
        <v>6522</v>
      </c>
      <c r="B1468" s="26" t="s">
        <v>18715</v>
      </c>
      <c r="C1468" s="26" t="s">
        <v>10995</v>
      </c>
      <c r="D1468" s="26" t="s">
        <v>141</v>
      </c>
      <c r="E1468" s="61" t="s">
        <v>17150</v>
      </c>
      <c r="F1468" s="62" t="s">
        <v>20431</v>
      </c>
      <c r="G1468">
        <f>VLOOKUP(N1468,Estrv!B:AS,39,FALSE)</f>
        <v>0</v>
      </c>
      <c r="H1468">
        <f>VLOOKUP(N1468,Estrv!B:AS,40,FALSE)</f>
        <v>0.3</v>
      </c>
      <c r="I1468">
        <f>VLOOKUP(N1468,Estrv!B:AS,41,FALSE)</f>
        <v>0.6</v>
      </c>
      <c r="J1468">
        <f>VLOOKUP(N1468,Estrv!B:AS,42,FALSE)</f>
        <v>1</v>
      </c>
      <c r="K1468" s="66">
        <v>0.25</v>
      </c>
      <c r="N1468" t="str">
        <f t="shared" si="22"/>
        <v>09PFCHN001</v>
      </c>
    </row>
    <row r="1469" spans="1:14">
      <c r="A1469" s="26" t="s">
        <v>6522</v>
      </c>
      <c r="B1469" s="26" t="s">
        <v>18716</v>
      </c>
      <c r="C1469" s="26" t="s">
        <v>11669</v>
      </c>
      <c r="D1469" s="26" t="s">
        <v>141</v>
      </c>
      <c r="E1469" s="61" t="s">
        <v>17150</v>
      </c>
      <c r="F1469" s="62" t="s">
        <v>20432</v>
      </c>
      <c r="G1469">
        <f>VLOOKUP(N1469,Estrv!B:AS,39,FALSE)</f>
        <v>0</v>
      </c>
      <c r="H1469">
        <f>VLOOKUP(N1469,Estrv!B:AS,40,FALSE)</f>
        <v>0.3</v>
      </c>
      <c r="I1469">
        <f>VLOOKUP(N1469,Estrv!B:AS,41,FALSE)</f>
        <v>0.6</v>
      </c>
      <c r="J1469">
        <f>VLOOKUP(N1469,Estrv!B:AS,42,FALSE)</f>
        <v>1</v>
      </c>
      <c r="K1469" s="66">
        <v>0.25</v>
      </c>
      <c r="N1469" t="str">
        <f t="shared" si="22"/>
        <v>09PFCHN001</v>
      </c>
    </row>
    <row r="1470" spans="1:14">
      <c r="A1470" s="26" t="s">
        <v>6522</v>
      </c>
      <c r="B1470" s="26" t="s">
        <v>18717</v>
      </c>
      <c r="C1470" s="26" t="s">
        <v>12343</v>
      </c>
      <c r="D1470" s="26" t="s">
        <v>141</v>
      </c>
      <c r="E1470" s="61" t="s">
        <v>17150</v>
      </c>
      <c r="F1470" s="62" t="s">
        <v>20433</v>
      </c>
      <c r="G1470">
        <f>VLOOKUP(N1470,Estrv!B:AS,39,FALSE)</f>
        <v>0</v>
      </c>
      <c r="H1470">
        <f>VLOOKUP(N1470,Estrv!B:AS,40,FALSE)</f>
        <v>0.3</v>
      </c>
      <c r="I1470">
        <f>VLOOKUP(N1470,Estrv!B:AS,41,FALSE)</f>
        <v>0.6</v>
      </c>
      <c r="J1470">
        <f>VLOOKUP(N1470,Estrv!B:AS,42,FALSE)</f>
        <v>1</v>
      </c>
      <c r="K1470" s="66">
        <v>0.25</v>
      </c>
      <c r="N1470" t="str">
        <f t="shared" si="22"/>
        <v>09PFCHN001</v>
      </c>
    </row>
    <row r="1471" spans="1:14">
      <c r="A1471" s="26" t="s">
        <v>6574</v>
      </c>
      <c r="B1471" s="26" t="s">
        <v>18718</v>
      </c>
      <c r="C1471" s="26" t="s">
        <v>10323</v>
      </c>
      <c r="D1471" s="26" t="s">
        <v>6579</v>
      </c>
      <c r="E1471" s="61" t="s">
        <v>18719</v>
      </c>
      <c r="F1471" s="62" t="s">
        <v>20434</v>
      </c>
      <c r="G1471">
        <f>VLOOKUP(N1471,Estrv!B:AS,39,FALSE)</f>
        <v>0.25</v>
      </c>
      <c r="H1471">
        <f>VLOOKUP(N1471,Estrv!B:AS,40,FALSE)</f>
        <v>0.5</v>
      </c>
      <c r="I1471">
        <f>VLOOKUP(N1471,Estrv!B:AS,41,FALSE)</f>
        <v>0.75</v>
      </c>
      <c r="J1471">
        <f>VLOOKUP(N1471,Estrv!B:AS,42,FALSE)</f>
        <v>1</v>
      </c>
      <c r="K1471" s="66">
        <v>0.33</v>
      </c>
      <c r="N1471" t="str">
        <f t="shared" si="22"/>
        <v>09PFRCG010</v>
      </c>
    </row>
    <row r="1472" spans="1:14">
      <c r="A1472" s="26" t="s">
        <v>6574</v>
      </c>
      <c r="B1472" s="26" t="s">
        <v>18720</v>
      </c>
      <c r="C1472" s="26" t="s">
        <v>10997</v>
      </c>
      <c r="D1472" s="26" t="s">
        <v>6579</v>
      </c>
      <c r="E1472" s="61" t="s">
        <v>18719</v>
      </c>
      <c r="F1472" s="62" t="s">
        <v>20435</v>
      </c>
      <c r="G1472">
        <f>VLOOKUP(N1472,Estrv!B:AS,39,FALSE)</f>
        <v>0.25</v>
      </c>
      <c r="H1472">
        <f>VLOOKUP(N1472,Estrv!B:AS,40,FALSE)</f>
        <v>0.5</v>
      </c>
      <c r="I1472">
        <f>VLOOKUP(N1472,Estrv!B:AS,41,FALSE)</f>
        <v>0.75</v>
      </c>
      <c r="J1472">
        <f>VLOOKUP(N1472,Estrv!B:AS,42,FALSE)</f>
        <v>1</v>
      </c>
      <c r="K1472" s="66">
        <v>0.33</v>
      </c>
      <c r="N1472" t="str">
        <f t="shared" si="22"/>
        <v>09PFRCG010</v>
      </c>
    </row>
    <row r="1473" spans="1:14">
      <c r="A1473" s="26" t="s">
        <v>6574</v>
      </c>
      <c r="B1473" s="26" t="s">
        <v>18721</v>
      </c>
      <c r="C1473" s="26" t="s">
        <v>11671</v>
      </c>
      <c r="D1473" s="26" t="s">
        <v>6579</v>
      </c>
      <c r="E1473" s="61" t="s">
        <v>18719</v>
      </c>
      <c r="F1473" s="62" t="s">
        <v>20436</v>
      </c>
      <c r="G1473">
        <f>VLOOKUP(N1473,Estrv!B:AS,39,FALSE)</f>
        <v>0.25</v>
      </c>
      <c r="H1473">
        <f>VLOOKUP(N1473,Estrv!B:AS,40,FALSE)</f>
        <v>0.5</v>
      </c>
      <c r="I1473">
        <f>VLOOKUP(N1473,Estrv!B:AS,41,FALSE)</f>
        <v>0.75</v>
      </c>
      <c r="J1473">
        <f>VLOOKUP(N1473,Estrv!B:AS,42,FALSE)</f>
        <v>1</v>
      </c>
      <c r="K1473" s="66">
        <v>0.34</v>
      </c>
      <c r="N1473" t="str">
        <f t="shared" si="22"/>
        <v>09PFRCG010</v>
      </c>
    </row>
    <row r="1474" spans="1:14">
      <c r="A1474" s="26" t="s">
        <v>6574</v>
      </c>
      <c r="B1474" s="26" t="s">
        <v>18722</v>
      </c>
      <c r="C1474" s="26" t="s">
        <v>10325</v>
      </c>
      <c r="D1474" s="26" t="s">
        <v>126</v>
      </c>
      <c r="E1474" s="61" t="s">
        <v>17148</v>
      </c>
      <c r="F1474" s="62" t="s">
        <v>6614</v>
      </c>
      <c r="G1474">
        <f>VLOOKUP(N1474,Estrv!B:AS,39,FALSE)</f>
        <v>0</v>
      </c>
      <c r="H1474">
        <f>VLOOKUP(N1474,Estrv!B:AS,40,FALSE)</f>
        <v>0.25</v>
      </c>
      <c r="I1474">
        <f>VLOOKUP(N1474,Estrv!B:AS,41,FALSE)</f>
        <v>0.5</v>
      </c>
      <c r="J1474">
        <f>VLOOKUP(N1474,Estrv!B:AS,42,FALSE)</f>
        <v>1</v>
      </c>
      <c r="K1474" s="66">
        <v>1</v>
      </c>
      <c r="N1474" t="str">
        <f t="shared" si="22"/>
        <v>09PFRCM002</v>
      </c>
    </row>
    <row r="1475" spans="1:14">
      <c r="A1475" s="26" t="s">
        <v>6574</v>
      </c>
      <c r="B1475" s="26" t="s">
        <v>18723</v>
      </c>
      <c r="C1475" s="26" t="s">
        <v>10324</v>
      </c>
      <c r="D1475" s="26" t="s">
        <v>141</v>
      </c>
      <c r="E1475" s="61" t="s">
        <v>17150</v>
      </c>
      <c r="F1475" s="62" t="s">
        <v>20437</v>
      </c>
      <c r="G1475">
        <f>VLOOKUP(N1475,Estrv!B:AS,39,FALSE)</f>
        <v>0</v>
      </c>
      <c r="H1475">
        <f>VLOOKUP(N1475,Estrv!B:AS,40,FALSE)</f>
        <v>0.25</v>
      </c>
      <c r="I1475">
        <f>VLOOKUP(N1475,Estrv!B:AS,41,FALSE)</f>
        <v>0.5</v>
      </c>
      <c r="J1475">
        <f>VLOOKUP(N1475,Estrv!B:AS,42,FALSE)</f>
        <v>1</v>
      </c>
      <c r="K1475" s="66">
        <v>1</v>
      </c>
      <c r="N1475" t="str">
        <f t="shared" ref="N1475:N1538" si="23">A1475&amp;D1475</f>
        <v>09PFRCN001</v>
      </c>
    </row>
    <row r="1476" spans="1:14">
      <c r="A1476" s="26" t="s">
        <v>6616</v>
      </c>
      <c r="B1476" s="26" t="s">
        <v>18724</v>
      </c>
      <c r="C1476" s="26" t="s">
        <v>10326</v>
      </c>
      <c r="D1476" s="26" t="s">
        <v>6621</v>
      </c>
      <c r="E1476" s="61" t="s">
        <v>18725</v>
      </c>
      <c r="F1476" s="62" t="s">
        <v>20438</v>
      </c>
      <c r="G1476">
        <f>VLOOKUP(N1476,Estrv!B:AS,39,FALSE)</f>
        <v>0.09</v>
      </c>
      <c r="H1476">
        <f>VLOOKUP(N1476,Estrv!B:AS,40,FALSE)</f>
        <v>0.28000000000000003</v>
      </c>
      <c r="I1476">
        <f>VLOOKUP(N1476,Estrv!B:AS,41,FALSE)</f>
        <v>0.53</v>
      </c>
      <c r="J1476">
        <f>VLOOKUP(N1476,Estrv!B:AS,42,FALSE)</f>
        <v>1</v>
      </c>
      <c r="K1476" s="66">
        <v>0.2</v>
      </c>
      <c r="N1476" t="str">
        <f t="shared" si="23"/>
        <v>10C001E167</v>
      </c>
    </row>
    <row r="1477" spans="1:14">
      <c r="A1477" s="26" t="s">
        <v>6616</v>
      </c>
      <c r="B1477" s="26" t="s">
        <v>18726</v>
      </c>
      <c r="C1477" s="26" t="s">
        <v>11000</v>
      </c>
      <c r="D1477" s="26" t="s">
        <v>6621</v>
      </c>
      <c r="E1477" s="61" t="s">
        <v>18725</v>
      </c>
      <c r="F1477" s="62" t="s">
        <v>6637</v>
      </c>
      <c r="G1477">
        <f>VLOOKUP(N1477,Estrv!B:AS,39,FALSE)</f>
        <v>0.09</v>
      </c>
      <c r="H1477">
        <f>VLOOKUP(N1477,Estrv!B:AS,40,FALSE)</f>
        <v>0.28000000000000003</v>
      </c>
      <c r="I1477">
        <f>VLOOKUP(N1477,Estrv!B:AS,41,FALSE)</f>
        <v>0.53</v>
      </c>
      <c r="J1477">
        <f>VLOOKUP(N1477,Estrv!B:AS,42,FALSE)</f>
        <v>1</v>
      </c>
      <c r="K1477" s="66">
        <v>0.2</v>
      </c>
      <c r="N1477" t="str">
        <f t="shared" si="23"/>
        <v>10C001E167</v>
      </c>
    </row>
    <row r="1478" spans="1:14">
      <c r="A1478" s="26" t="s">
        <v>6616</v>
      </c>
      <c r="B1478" s="26" t="s">
        <v>18727</v>
      </c>
      <c r="C1478" s="26" t="s">
        <v>11674</v>
      </c>
      <c r="D1478" s="26" t="s">
        <v>6621</v>
      </c>
      <c r="E1478" s="61" t="s">
        <v>18725</v>
      </c>
      <c r="F1478" s="62" t="s">
        <v>20439</v>
      </c>
      <c r="G1478">
        <f>VLOOKUP(N1478,Estrv!B:AS,39,FALSE)</f>
        <v>0.09</v>
      </c>
      <c r="H1478">
        <f>VLOOKUP(N1478,Estrv!B:AS,40,FALSE)</f>
        <v>0.28000000000000003</v>
      </c>
      <c r="I1478">
        <f>VLOOKUP(N1478,Estrv!B:AS,41,FALSE)</f>
        <v>0.53</v>
      </c>
      <c r="J1478">
        <f>VLOOKUP(N1478,Estrv!B:AS,42,FALSE)</f>
        <v>1</v>
      </c>
      <c r="K1478" s="66">
        <v>0.2</v>
      </c>
      <c r="N1478" t="str">
        <f t="shared" si="23"/>
        <v>10C001E167</v>
      </c>
    </row>
    <row r="1479" spans="1:14">
      <c r="A1479" s="26" t="s">
        <v>6616</v>
      </c>
      <c r="B1479" s="26" t="s">
        <v>18728</v>
      </c>
      <c r="C1479" s="26" t="s">
        <v>12348</v>
      </c>
      <c r="D1479" s="26" t="s">
        <v>6621</v>
      </c>
      <c r="E1479" s="61" t="s">
        <v>18725</v>
      </c>
      <c r="F1479" s="62" t="s">
        <v>20440</v>
      </c>
      <c r="G1479">
        <f>VLOOKUP(N1479,Estrv!B:AS,39,FALSE)</f>
        <v>0.09</v>
      </c>
      <c r="H1479">
        <f>VLOOKUP(N1479,Estrv!B:AS,40,FALSE)</f>
        <v>0.28000000000000003</v>
      </c>
      <c r="I1479">
        <f>VLOOKUP(N1479,Estrv!B:AS,41,FALSE)</f>
        <v>0.53</v>
      </c>
      <c r="J1479">
        <f>VLOOKUP(N1479,Estrv!B:AS,42,FALSE)</f>
        <v>1</v>
      </c>
      <c r="K1479" s="66">
        <v>0.2</v>
      </c>
      <c r="N1479" t="str">
        <f t="shared" si="23"/>
        <v>10C001E167</v>
      </c>
    </row>
    <row r="1480" spans="1:14">
      <c r="A1480" s="26" t="s">
        <v>6616</v>
      </c>
      <c r="B1480" s="26" t="s">
        <v>18729</v>
      </c>
      <c r="C1480" s="26" t="s">
        <v>13022</v>
      </c>
      <c r="D1480" s="26" t="s">
        <v>6621</v>
      </c>
      <c r="E1480" s="61" t="s">
        <v>18725</v>
      </c>
      <c r="F1480" s="62" t="s">
        <v>20441</v>
      </c>
      <c r="G1480">
        <f>VLOOKUP(N1480,Estrv!B:AS,39,FALSE)</f>
        <v>0.09</v>
      </c>
      <c r="H1480">
        <f>VLOOKUP(N1480,Estrv!B:AS,40,FALSE)</f>
        <v>0.28000000000000003</v>
      </c>
      <c r="I1480">
        <f>VLOOKUP(N1480,Estrv!B:AS,41,FALSE)</f>
        <v>0.53</v>
      </c>
      <c r="J1480">
        <f>VLOOKUP(N1480,Estrv!B:AS,42,FALSE)</f>
        <v>1</v>
      </c>
      <c r="K1480" s="66">
        <v>0.2</v>
      </c>
      <c r="N1480" t="str">
        <f t="shared" si="23"/>
        <v>10C001E167</v>
      </c>
    </row>
    <row r="1481" spans="1:14">
      <c r="A1481" s="26" t="s">
        <v>6616</v>
      </c>
      <c r="B1481" s="26" t="s">
        <v>18730</v>
      </c>
      <c r="C1481" s="26" t="s">
        <v>10327</v>
      </c>
      <c r="D1481" s="26" t="s">
        <v>6649</v>
      </c>
      <c r="E1481" s="61" t="s">
        <v>18731</v>
      </c>
      <c r="F1481" s="62" t="s">
        <v>20442</v>
      </c>
      <c r="G1481">
        <f>VLOOKUP(N1481,Estrv!B:AS,39,FALSE)</f>
        <v>0.24</v>
      </c>
      <c r="H1481">
        <f>VLOOKUP(N1481,Estrv!B:AS,40,FALSE)</f>
        <v>0.49</v>
      </c>
      <c r="I1481">
        <f>VLOOKUP(N1481,Estrv!B:AS,41,FALSE)</f>
        <v>0.74</v>
      </c>
      <c r="J1481">
        <f>VLOOKUP(N1481,Estrv!B:AS,42,FALSE)</f>
        <v>1</v>
      </c>
      <c r="K1481" s="66">
        <v>0.25</v>
      </c>
      <c r="N1481" t="str">
        <f t="shared" si="23"/>
        <v>10C001E196</v>
      </c>
    </row>
    <row r="1482" spans="1:14">
      <c r="A1482" s="26" t="s">
        <v>6616</v>
      </c>
      <c r="B1482" s="26" t="s">
        <v>18732</v>
      </c>
      <c r="C1482" s="26" t="s">
        <v>11001</v>
      </c>
      <c r="D1482" s="26" t="s">
        <v>6649</v>
      </c>
      <c r="E1482" s="61" t="s">
        <v>18731</v>
      </c>
      <c r="F1482" s="62" t="s">
        <v>20443</v>
      </c>
      <c r="G1482">
        <f>VLOOKUP(N1482,Estrv!B:AS,39,FALSE)</f>
        <v>0.24</v>
      </c>
      <c r="H1482">
        <f>VLOOKUP(N1482,Estrv!B:AS,40,FALSE)</f>
        <v>0.49</v>
      </c>
      <c r="I1482">
        <f>VLOOKUP(N1482,Estrv!B:AS,41,FALSE)</f>
        <v>0.74</v>
      </c>
      <c r="J1482">
        <f>VLOOKUP(N1482,Estrv!B:AS,42,FALSE)</f>
        <v>1</v>
      </c>
      <c r="K1482" s="66">
        <v>0.25</v>
      </c>
      <c r="N1482" t="str">
        <f t="shared" si="23"/>
        <v>10C001E196</v>
      </c>
    </row>
    <row r="1483" spans="1:14">
      <c r="A1483" s="26" t="s">
        <v>6616</v>
      </c>
      <c r="B1483" s="26" t="s">
        <v>18733</v>
      </c>
      <c r="C1483" s="26" t="s">
        <v>11675</v>
      </c>
      <c r="D1483" s="26" t="s">
        <v>6649</v>
      </c>
      <c r="E1483" s="61" t="s">
        <v>18731</v>
      </c>
      <c r="F1483" s="62" t="s">
        <v>20444</v>
      </c>
      <c r="G1483">
        <f>VLOOKUP(N1483,Estrv!B:AS,39,FALSE)</f>
        <v>0.24</v>
      </c>
      <c r="H1483">
        <f>VLOOKUP(N1483,Estrv!B:AS,40,FALSE)</f>
        <v>0.49</v>
      </c>
      <c r="I1483">
        <f>VLOOKUP(N1483,Estrv!B:AS,41,FALSE)</f>
        <v>0.74</v>
      </c>
      <c r="J1483">
        <f>VLOOKUP(N1483,Estrv!B:AS,42,FALSE)</f>
        <v>1</v>
      </c>
      <c r="K1483" s="66">
        <v>0.25</v>
      </c>
      <c r="N1483" t="str">
        <f t="shared" si="23"/>
        <v>10C001E196</v>
      </c>
    </row>
    <row r="1484" spans="1:14">
      <c r="A1484" s="26" t="s">
        <v>6616</v>
      </c>
      <c r="B1484" s="26" t="s">
        <v>18734</v>
      </c>
      <c r="C1484" s="26" t="s">
        <v>12349</v>
      </c>
      <c r="D1484" s="26" t="s">
        <v>6649</v>
      </c>
      <c r="E1484" s="61" t="s">
        <v>18731</v>
      </c>
      <c r="F1484" s="62" t="s">
        <v>20445</v>
      </c>
      <c r="G1484">
        <f>VLOOKUP(N1484,Estrv!B:AS,39,FALSE)</f>
        <v>0.24</v>
      </c>
      <c r="H1484">
        <f>VLOOKUP(N1484,Estrv!B:AS,40,FALSE)</f>
        <v>0.49</v>
      </c>
      <c r="I1484">
        <f>VLOOKUP(N1484,Estrv!B:AS,41,FALSE)</f>
        <v>0.74</v>
      </c>
      <c r="J1484">
        <f>VLOOKUP(N1484,Estrv!B:AS,42,FALSE)</f>
        <v>1</v>
      </c>
      <c r="K1484" s="72">
        <v>0.25</v>
      </c>
      <c r="N1484" t="str">
        <f t="shared" si="23"/>
        <v>10C001E196</v>
      </c>
    </row>
    <row r="1485" spans="1:14">
      <c r="A1485" s="26" t="s">
        <v>6616</v>
      </c>
      <c r="B1485" s="26" t="s">
        <v>18735</v>
      </c>
      <c r="C1485" s="26" t="s">
        <v>10328</v>
      </c>
      <c r="D1485" s="26" t="s">
        <v>109</v>
      </c>
      <c r="E1485" s="61" t="s">
        <v>17145</v>
      </c>
      <c r="F1485" s="62" t="s">
        <v>19255</v>
      </c>
      <c r="G1485">
        <f>VLOOKUP(N1485,Estrv!B:AS,39,FALSE)</f>
        <v>0.1</v>
      </c>
      <c r="H1485">
        <f>VLOOKUP(N1485,Estrv!B:AS,40,FALSE)</f>
        <v>0.3</v>
      </c>
      <c r="I1485">
        <f>VLOOKUP(N1485,Estrv!B:AS,41,FALSE)</f>
        <v>0.8</v>
      </c>
      <c r="J1485">
        <f>VLOOKUP(N1485,Estrv!B:AS,42,FALSE)</f>
        <v>1</v>
      </c>
      <c r="K1485" s="66">
        <v>0.5</v>
      </c>
      <c r="N1485" t="str">
        <f t="shared" si="23"/>
        <v>10C001M001</v>
      </c>
    </row>
    <row r="1486" spans="1:14">
      <c r="A1486" s="26" t="s">
        <v>6616</v>
      </c>
      <c r="B1486" s="26" t="s">
        <v>18736</v>
      </c>
      <c r="C1486" s="26" t="s">
        <v>11002</v>
      </c>
      <c r="D1486" s="26" t="s">
        <v>109</v>
      </c>
      <c r="E1486" s="61" t="s">
        <v>17145</v>
      </c>
      <c r="F1486" s="62" t="s">
        <v>19254</v>
      </c>
      <c r="G1486">
        <f>VLOOKUP(N1486,Estrv!B:AS,39,FALSE)</f>
        <v>0.1</v>
      </c>
      <c r="H1486">
        <f>VLOOKUP(N1486,Estrv!B:AS,40,FALSE)</f>
        <v>0.3</v>
      </c>
      <c r="I1486">
        <f>VLOOKUP(N1486,Estrv!B:AS,41,FALSE)</f>
        <v>0.8</v>
      </c>
      <c r="J1486">
        <f>VLOOKUP(N1486,Estrv!B:AS,42,FALSE)</f>
        <v>1</v>
      </c>
      <c r="K1486" s="66">
        <v>0.5</v>
      </c>
      <c r="N1486" t="str">
        <f t="shared" si="23"/>
        <v>10C001M001</v>
      </c>
    </row>
    <row r="1487" spans="1:14">
      <c r="A1487" s="26" t="s">
        <v>6616</v>
      </c>
      <c r="B1487" s="26" t="s">
        <v>18737</v>
      </c>
      <c r="C1487" s="26" t="s">
        <v>10329</v>
      </c>
      <c r="D1487" s="26" t="s">
        <v>126</v>
      </c>
      <c r="E1487" s="61" t="s">
        <v>17148</v>
      </c>
      <c r="F1487" s="62" t="s">
        <v>6677</v>
      </c>
      <c r="G1487">
        <f>VLOOKUP(N1487,Estrv!B:AS,39,FALSE)</f>
        <v>0</v>
      </c>
      <c r="H1487">
        <f>VLOOKUP(N1487,Estrv!B:AS,40,FALSE)</f>
        <v>0.25</v>
      </c>
      <c r="I1487">
        <f>VLOOKUP(N1487,Estrv!B:AS,41,FALSE)</f>
        <v>0.5</v>
      </c>
      <c r="J1487">
        <f>VLOOKUP(N1487,Estrv!B:AS,42,FALSE)</f>
        <v>1</v>
      </c>
      <c r="K1487" s="66">
        <v>1</v>
      </c>
      <c r="N1487" t="str">
        <f t="shared" si="23"/>
        <v>10C001M002</v>
      </c>
    </row>
    <row r="1488" spans="1:14">
      <c r="A1488" s="26" t="s">
        <v>6616</v>
      </c>
      <c r="B1488" s="26" t="s">
        <v>18738</v>
      </c>
      <c r="C1488" s="26" t="s">
        <v>10330</v>
      </c>
      <c r="D1488" s="26" t="s">
        <v>141</v>
      </c>
      <c r="E1488" s="61" t="s">
        <v>17150</v>
      </c>
      <c r="F1488" s="62" t="s">
        <v>20446</v>
      </c>
      <c r="G1488">
        <f>VLOOKUP(N1488,Estrv!B:AS,39,FALSE)</f>
        <v>0.15</v>
      </c>
      <c r="H1488">
        <f>VLOOKUP(N1488,Estrv!B:AS,40,FALSE)</f>
        <v>0.4</v>
      </c>
      <c r="I1488">
        <f>VLOOKUP(N1488,Estrv!B:AS,41,FALSE)</f>
        <v>0.75</v>
      </c>
      <c r="J1488">
        <f>VLOOKUP(N1488,Estrv!B:AS,42,FALSE)</f>
        <v>1</v>
      </c>
      <c r="K1488" s="66">
        <v>1</v>
      </c>
      <c r="N1488" t="str">
        <f t="shared" si="23"/>
        <v>10C001N001</v>
      </c>
    </row>
    <row r="1489" spans="1:14">
      <c r="A1489" s="26" t="s">
        <v>6689</v>
      </c>
      <c r="B1489" s="26" t="s">
        <v>18739</v>
      </c>
      <c r="C1489" s="26" t="s">
        <v>10331</v>
      </c>
      <c r="D1489" s="26" t="s">
        <v>6649</v>
      </c>
      <c r="E1489" s="61" t="s">
        <v>18731</v>
      </c>
      <c r="F1489" s="62" t="s">
        <v>20447</v>
      </c>
      <c r="G1489">
        <f>VLOOKUP(N1489,Estrv!B:AS,39,FALSE)</f>
        <v>0</v>
      </c>
      <c r="H1489">
        <f>VLOOKUP(N1489,Estrv!B:AS,40,FALSE)</f>
        <v>0.5</v>
      </c>
      <c r="I1489">
        <f>VLOOKUP(N1489,Estrv!B:AS,41,FALSE)</f>
        <v>0.75</v>
      </c>
      <c r="J1489">
        <f>VLOOKUP(N1489,Estrv!B:AS,42,FALSE)</f>
        <v>1</v>
      </c>
      <c r="K1489" s="66">
        <v>0.34</v>
      </c>
      <c r="N1489" t="str">
        <f t="shared" si="23"/>
        <v>10P0ACE196</v>
      </c>
    </row>
    <row r="1490" spans="1:14">
      <c r="A1490" s="26" t="s">
        <v>6689</v>
      </c>
      <c r="B1490" s="26" t="s">
        <v>18740</v>
      </c>
      <c r="C1490" s="26" t="s">
        <v>11005</v>
      </c>
      <c r="D1490" s="26" t="s">
        <v>6649</v>
      </c>
      <c r="E1490" s="61" t="s">
        <v>18731</v>
      </c>
      <c r="F1490" s="62" t="s">
        <v>20448</v>
      </c>
      <c r="G1490">
        <f>VLOOKUP(N1490,Estrv!B:AS,39,FALSE)</f>
        <v>0</v>
      </c>
      <c r="H1490">
        <f>VLOOKUP(N1490,Estrv!B:AS,40,FALSE)</f>
        <v>0.5</v>
      </c>
      <c r="I1490">
        <f>VLOOKUP(N1490,Estrv!B:AS,41,FALSE)</f>
        <v>0.75</v>
      </c>
      <c r="J1490">
        <f>VLOOKUP(N1490,Estrv!B:AS,42,FALSE)</f>
        <v>1</v>
      </c>
      <c r="K1490" s="66">
        <v>0.33</v>
      </c>
      <c r="N1490" t="str">
        <f t="shared" si="23"/>
        <v>10P0ACE196</v>
      </c>
    </row>
    <row r="1491" spans="1:14">
      <c r="A1491" s="26" t="s">
        <v>6689</v>
      </c>
      <c r="B1491" s="26" t="s">
        <v>18741</v>
      </c>
      <c r="C1491" s="26" t="s">
        <v>11679</v>
      </c>
      <c r="D1491" s="26" t="s">
        <v>6649</v>
      </c>
      <c r="E1491" s="61" t="s">
        <v>18731</v>
      </c>
      <c r="F1491" s="62" t="s">
        <v>20449</v>
      </c>
      <c r="G1491">
        <f>VLOOKUP(N1491,Estrv!B:AS,39,FALSE)</f>
        <v>0</v>
      </c>
      <c r="H1491">
        <f>VLOOKUP(N1491,Estrv!B:AS,40,FALSE)</f>
        <v>0.5</v>
      </c>
      <c r="I1491">
        <f>VLOOKUP(N1491,Estrv!B:AS,41,FALSE)</f>
        <v>0.75</v>
      </c>
      <c r="J1491">
        <f>VLOOKUP(N1491,Estrv!B:AS,42,FALSE)</f>
        <v>1</v>
      </c>
      <c r="K1491" s="66">
        <v>0.33</v>
      </c>
      <c r="N1491" t="str">
        <f t="shared" si="23"/>
        <v>10P0ACE196</v>
      </c>
    </row>
    <row r="1492" spans="1:14">
      <c r="A1492" s="26" t="s">
        <v>6706</v>
      </c>
      <c r="B1492" s="26" t="s">
        <v>18742</v>
      </c>
      <c r="C1492" s="26" t="s">
        <v>10332</v>
      </c>
      <c r="D1492" s="26" t="s">
        <v>6710</v>
      </c>
      <c r="E1492" s="61" t="s">
        <v>18743</v>
      </c>
      <c r="F1492" s="62" t="s">
        <v>20450</v>
      </c>
      <c r="G1492">
        <f>VLOOKUP(N1492,Estrv!B:AS,39,FALSE)</f>
        <v>0.115</v>
      </c>
      <c r="H1492">
        <f>VLOOKUP(N1492,Estrv!B:AS,40,FALSE)</f>
        <v>0.41</v>
      </c>
      <c r="I1492">
        <f>VLOOKUP(N1492,Estrv!B:AS,41,FALSE)</f>
        <v>0.88500000000000001</v>
      </c>
      <c r="J1492">
        <f>VLOOKUP(N1492,Estrv!B:AS,42,FALSE)</f>
        <v>1</v>
      </c>
      <c r="K1492" s="66">
        <v>0.34</v>
      </c>
      <c r="N1492" t="str">
        <f t="shared" si="23"/>
        <v>10P0TPU022</v>
      </c>
    </row>
    <row r="1493" spans="1:14">
      <c r="A1493" s="26" t="s">
        <v>6706</v>
      </c>
      <c r="B1493" s="26" t="s">
        <v>18744</v>
      </c>
      <c r="C1493" s="26" t="s">
        <v>11006</v>
      </c>
      <c r="D1493" s="26" t="s">
        <v>6710</v>
      </c>
      <c r="E1493" s="61" t="s">
        <v>18743</v>
      </c>
      <c r="F1493" s="62" t="s">
        <v>20451</v>
      </c>
      <c r="G1493">
        <f>VLOOKUP(N1493,Estrv!B:AS,39,FALSE)</f>
        <v>0.115</v>
      </c>
      <c r="H1493">
        <f>VLOOKUP(N1493,Estrv!B:AS,40,FALSE)</f>
        <v>0.41</v>
      </c>
      <c r="I1493">
        <f>VLOOKUP(N1493,Estrv!B:AS,41,FALSE)</f>
        <v>0.88500000000000001</v>
      </c>
      <c r="J1493">
        <f>VLOOKUP(N1493,Estrv!B:AS,42,FALSE)</f>
        <v>1</v>
      </c>
      <c r="K1493" s="66">
        <v>0.33</v>
      </c>
      <c r="N1493" t="str">
        <f t="shared" si="23"/>
        <v>10P0TPU022</v>
      </c>
    </row>
    <row r="1494" spans="1:14">
      <c r="A1494" s="26" t="s">
        <v>6706</v>
      </c>
      <c r="B1494" s="26" t="s">
        <v>18745</v>
      </c>
      <c r="C1494" s="26" t="s">
        <v>11680</v>
      </c>
      <c r="D1494" s="26" t="s">
        <v>6710</v>
      </c>
      <c r="E1494" s="61" t="s">
        <v>18743</v>
      </c>
      <c r="F1494" s="62" t="s">
        <v>20452</v>
      </c>
      <c r="G1494">
        <f>VLOOKUP(N1494,Estrv!B:AS,39,FALSE)</f>
        <v>0.115</v>
      </c>
      <c r="H1494">
        <f>VLOOKUP(N1494,Estrv!B:AS,40,FALSE)</f>
        <v>0.41</v>
      </c>
      <c r="I1494">
        <f>VLOOKUP(N1494,Estrv!B:AS,41,FALSE)</f>
        <v>0.88500000000000001</v>
      </c>
      <c r="J1494">
        <f>VLOOKUP(N1494,Estrv!B:AS,42,FALSE)</f>
        <v>1</v>
      </c>
      <c r="K1494" s="66">
        <v>0.33</v>
      </c>
      <c r="N1494" t="str">
        <f t="shared" si="23"/>
        <v>10P0TPU022</v>
      </c>
    </row>
    <row r="1495" spans="1:14">
      <c r="A1495" s="26" t="s">
        <v>6726</v>
      </c>
      <c r="B1495" s="26" t="s">
        <v>18746</v>
      </c>
      <c r="C1495" s="26" t="s">
        <v>10333</v>
      </c>
      <c r="D1495" s="26" t="s">
        <v>6730</v>
      </c>
      <c r="E1495" s="61" t="s">
        <v>18747</v>
      </c>
      <c r="F1495" s="62" t="s">
        <v>20453</v>
      </c>
      <c r="G1495">
        <f>VLOOKUP(N1495,Estrv!B:AS,39,FALSE)</f>
        <v>0.25</v>
      </c>
      <c r="H1495">
        <f>VLOOKUP(N1495,Estrv!B:AS,40,FALSE)</f>
        <v>0.5</v>
      </c>
      <c r="I1495">
        <f>VLOOKUP(N1495,Estrv!B:AS,41,FALSE)</f>
        <v>0.75</v>
      </c>
      <c r="J1495">
        <f>VLOOKUP(N1495,Estrv!B:AS,42,FALSE)</f>
        <v>1</v>
      </c>
      <c r="K1495" s="66">
        <v>0.16</v>
      </c>
      <c r="N1495" t="str">
        <f t="shared" si="23"/>
        <v>10PDMBE042</v>
      </c>
    </row>
    <row r="1496" spans="1:14">
      <c r="A1496" s="26" t="s">
        <v>6726</v>
      </c>
      <c r="B1496" s="26" t="s">
        <v>18748</v>
      </c>
      <c r="C1496" s="26" t="s">
        <v>11007</v>
      </c>
      <c r="D1496" s="26" t="s">
        <v>6730</v>
      </c>
      <c r="E1496" s="61" t="s">
        <v>18747</v>
      </c>
      <c r="F1496" s="62" t="s">
        <v>6746</v>
      </c>
      <c r="G1496">
        <f>VLOOKUP(N1496,Estrv!B:AS,39,FALSE)</f>
        <v>0.25</v>
      </c>
      <c r="H1496">
        <f>VLOOKUP(N1496,Estrv!B:AS,40,FALSE)</f>
        <v>0.5</v>
      </c>
      <c r="I1496">
        <f>VLOOKUP(N1496,Estrv!B:AS,41,FALSE)</f>
        <v>0.75</v>
      </c>
      <c r="J1496">
        <f>VLOOKUP(N1496,Estrv!B:AS,42,FALSE)</f>
        <v>1</v>
      </c>
      <c r="K1496" s="66">
        <v>0.14000000000000001</v>
      </c>
      <c r="N1496" t="str">
        <f t="shared" si="23"/>
        <v>10PDMBE042</v>
      </c>
    </row>
    <row r="1497" spans="1:14">
      <c r="A1497" s="26" t="s">
        <v>6726</v>
      </c>
      <c r="B1497" s="26" t="s">
        <v>18749</v>
      </c>
      <c r="C1497" s="26" t="s">
        <v>11681</v>
      </c>
      <c r="D1497" s="26" t="s">
        <v>6730</v>
      </c>
      <c r="E1497" s="61" t="s">
        <v>18747</v>
      </c>
      <c r="F1497" s="62" t="s">
        <v>6747</v>
      </c>
      <c r="G1497">
        <f>VLOOKUP(N1497,Estrv!B:AS,39,FALSE)</f>
        <v>0.25</v>
      </c>
      <c r="H1497">
        <f>VLOOKUP(N1497,Estrv!B:AS,40,FALSE)</f>
        <v>0.5</v>
      </c>
      <c r="I1497">
        <f>VLOOKUP(N1497,Estrv!B:AS,41,FALSE)</f>
        <v>0.75</v>
      </c>
      <c r="J1497">
        <f>VLOOKUP(N1497,Estrv!B:AS,42,FALSE)</f>
        <v>1</v>
      </c>
      <c r="K1497" s="66">
        <v>0.14000000000000001</v>
      </c>
      <c r="N1497" t="str">
        <f t="shared" si="23"/>
        <v>10PDMBE042</v>
      </c>
    </row>
    <row r="1498" spans="1:14">
      <c r="A1498" s="26" t="s">
        <v>6726</v>
      </c>
      <c r="B1498" s="26" t="s">
        <v>18750</v>
      </c>
      <c r="C1498" s="26" t="s">
        <v>12355</v>
      </c>
      <c r="D1498" s="26" t="s">
        <v>6730</v>
      </c>
      <c r="E1498" s="61" t="s">
        <v>18747</v>
      </c>
      <c r="F1498" s="62" t="s">
        <v>6750</v>
      </c>
      <c r="G1498">
        <f>VLOOKUP(N1498,Estrv!B:AS,39,FALSE)</f>
        <v>0.25</v>
      </c>
      <c r="H1498">
        <f>VLOOKUP(N1498,Estrv!B:AS,40,FALSE)</f>
        <v>0.5</v>
      </c>
      <c r="I1498">
        <f>VLOOKUP(N1498,Estrv!B:AS,41,FALSE)</f>
        <v>0.75</v>
      </c>
      <c r="J1498">
        <f>VLOOKUP(N1498,Estrv!B:AS,42,FALSE)</f>
        <v>1</v>
      </c>
      <c r="K1498" s="66">
        <v>0.14000000000000001</v>
      </c>
      <c r="N1498" t="str">
        <f t="shared" si="23"/>
        <v>10PDMBE042</v>
      </c>
    </row>
    <row r="1499" spans="1:14">
      <c r="A1499" s="26" t="s">
        <v>6726</v>
      </c>
      <c r="B1499" s="26" t="s">
        <v>18751</v>
      </c>
      <c r="C1499" s="26" t="s">
        <v>13029</v>
      </c>
      <c r="D1499" s="26" t="s">
        <v>6730</v>
      </c>
      <c r="E1499" s="61" t="s">
        <v>18747</v>
      </c>
      <c r="F1499" s="62" t="s">
        <v>20454</v>
      </c>
      <c r="G1499">
        <f>VLOOKUP(N1499,Estrv!B:AS,39,FALSE)</f>
        <v>0.25</v>
      </c>
      <c r="H1499">
        <f>VLOOKUP(N1499,Estrv!B:AS,40,FALSE)</f>
        <v>0.5</v>
      </c>
      <c r="I1499">
        <f>VLOOKUP(N1499,Estrv!B:AS,41,FALSE)</f>
        <v>0.75</v>
      </c>
      <c r="J1499">
        <f>VLOOKUP(N1499,Estrv!B:AS,42,FALSE)</f>
        <v>1</v>
      </c>
      <c r="K1499" s="66">
        <v>0.14000000000000001</v>
      </c>
      <c r="N1499" t="str">
        <f t="shared" si="23"/>
        <v>10PDMBE042</v>
      </c>
    </row>
    <row r="1500" spans="1:14">
      <c r="A1500" s="26" t="s">
        <v>6726</v>
      </c>
      <c r="B1500" s="26" t="s">
        <v>18752</v>
      </c>
      <c r="C1500" s="26" t="s">
        <v>13703</v>
      </c>
      <c r="D1500" s="26" t="s">
        <v>6730</v>
      </c>
      <c r="E1500" s="61" t="s">
        <v>18747</v>
      </c>
      <c r="F1500" s="62" t="s">
        <v>20455</v>
      </c>
      <c r="G1500">
        <f>VLOOKUP(N1500,Estrv!B:AS,39,FALSE)</f>
        <v>0.25</v>
      </c>
      <c r="H1500">
        <f>VLOOKUP(N1500,Estrv!B:AS,40,FALSE)</f>
        <v>0.5</v>
      </c>
      <c r="I1500">
        <f>VLOOKUP(N1500,Estrv!B:AS,41,FALSE)</f>
        <v>0.75</v>
      </c>
      <c r="J1500">
        <f>VLOOKUP(N1500,Estrv!B:AS,42,FALSE)</f>
        <v>1</v>
      </c>
      <c r="K1500" s="66">
        <v>0.14000000000000001</v>
      </c>
      <c r="N1500" t="str">
        <f t="shared" si="23"/>
        <v>10PDMBE042</v>
      </c>
    </row>
    <row r="1501" spans="1:14">
      <c r="A1501" s="26" t="s">
        <v>6726</v>
      </c>
      <c r="B1501" s="26" t="s">
        <v>18753</v>
      </c>
      <c r="C1501" s="26" t="s">
        <v>14377</v>
      </c>
      <c r="D1501" s="26" t="s">
        <v>6730</v>
      </c>
      <c r="E1501" s="61" t="s">
        <v>18747</v>
      </c>
      <c r="F1501" s="62" t="s">
        <v>20456</v>
      </c>
      <c r="G1501">
        <f>VLOOKUP(N1501,Estrv!B:AS,39,FALSE)</f>
        <v>0.25</v>
      </c>
      <c r="H1501">
        <f>VLOOKUP(N1501,Estrv!B:AS,40,FALSE)</f>
        <v>0.5</v>
      </c>
      <c r="I1501">
        <f>VLOOKUP(N1501,Estrv!B:AS,41,FALSE)</f>
        <v>0.75</v>
      </c>
      <c r="J1501">
        <f>VLOOKUP(N1501,Estrv!B:AS,42,FALSE)</f>
        <v>1</v>
      </c>
      <c r="K1501" s="66">
        <v>0.14000000000000001</v>
      </c>
      <c r="N1501" t="str">
        <f t="shared" si="23"/>
        <v>10PDMBE042</v>
      </c>
    </row>
    <row r="1502" spans="1:14">
      <c r="A1502" s="26" t="s">
        <v>6726</v>
      </c>
      <c r="B1502" s="26" t="s">
        <v>18754</v>
      </c>
      <c r="C1502" s="26" t="s">
        <v>10334</v>
      </c>
      <c r="D1502" s="26" t="s">
        <v>109</v>
      </c>
      <c r="E1502" s="61" t="s">
        <v>17145</v>
      </c>
      <c r="F1502" s="62" t="s">
        <v>19255</v>
      </c>
      <c r="G1502">
        <f>VLOOKUP(N1502,Estrv!B:AS,39,FALSE)</f>
        <v>0.25</v>
      </c>
      <c r="H1502">
        <f>VLOOKUP(N1502,Estrv!B:AS,40,FALSE)</f>
        <v>0.5</v>
      </c>
      <c r="I1502">
        <f>VLOOKUP(N1502,Estrv!B:AS,41,FALSE)</f>
        <v>0.75</v>
      </c>
      <c r="J1502">
        <f>VLOOKUP(N1502,Estrv!B:AS,42,FALSE)</f>
        <v>1</v>
      </c>
      <c r="K1502" s="66">
        <v>0.5</v>
      </c>
      <c r="N1502" t="str">
        <f t="shared" si="23"/>
        <v>10PDMBM001</v>
      </c>
    </row>
    <row r="1503" spans="1:14">
      <c r="A1503" s="26" t="s">
        <v>6726</v>
      </c>
      <c r="B1503" s="26" t="s">
        <v>18755</v>
      </c>
      <c r="C1503" s="26" t="s">
        <v>11008</v>
      </c>
      <c r="D1503" s="26" t="s">
        <v>109</v>
      </c>
      <c r="E1503" s="61" t="s">
        <v>17145</v>
      </c>
      <c r="F1503" s="62" t="s">
        <v>19254</v>
      </c>
      <c r="G1503">
        <f>VLOOKUP(N1503,Estrv!B:AS,39,FALSE)</f>
        <v>0.25</v>
      </c>
      <c r="H1503">
        <f>VLOOKUP(N1503,Estrv!B:AS,40,FALSE)</f>
        <v>0.5</v>
      </c>
      <c r="I1503">
        <f>VLOOKUP(N1503,Estrv!B:AS,41,FALSE)</f>
        <v>0.75</v>
      </c>
      <c r="J1503">
        <f>VLOOKUP(N1503,Estrv!B:AS,42,FALSE)</f>
        <v>1</v>
      </c>
      <c r="K1503" s="66">
        <v>0.5</v>
      </c>
      <c r="N1503" t="str">
        <f t="shared" si="23"/>
        <v>10PDMBM001</v>
      </c>
    </row>
    <row r="1504" spans="1:14">
      <c r="A1504" s="26" t="s">
        <v>6726</v>
      </c>
      <c r="B1504" s="26" t="s">
        <v>18756</v>
      </c>
      <c r="C1504" s="26" t="s">
        <v>10335</v>
      </c>
      <c r="D1504" s="26" t="s">
        <v>126</v>
      </c>
      <c r="E1504" s="61" t="s">
        <v>17148</v>
      </c>
      <c r="F1504" s="62" t="s">
        <v>20457</v>
      </c>
      <c r="G1504">
        <f>VLOOKUP(N1504,Estrv!B:AS,39,FALSE)</f>
        <v>0</v>
      </c>
      <c r="H1504">
        <f>VLOOKUP(N1504,Estrv!B:AS,40,FALSE)</f>
        <v>0.1</v>
      </c>
      <c r="I1504">
        <f>VLOOKUP(N1504,Estrv!B:AS,41,FALSE)</f>
        <v>0.5</v>
      </c>
      <c r="J1504">
        <f>VLOOKUP(N1504,Estrv!B:AS,42,FALSE)</f>
        <v>1</v>
      </c>
      <c r="K1504" s="66">
        <v>1</v>
      </c>
      <c r="N1504" t="str">
        <f t="shared" si="23"/>
        <v>10PDMBM002</v>
      </c>
    </row>
    <row r="1505" spans="1:14">
      <c r="A1505" s="26" t="s">
        <v>6726</v>
      </c>
      <c r="B1505" s="26" t="s">
        <v>18757</v>
      </c>
      <c r="C1505" s="26" t="s">
        <v>10336</v>
      </c>
      <c r="D1505" s="26" t="s">
        <v>141</v>
      </c>
      <c r="E1505" s="61" t="s">
        <v>17150</v>
      </c>
      <c r="F1505" s="62" t="s">
        <v>20458</v>
      </c>
      <c r="G1505">
        <f>VLOOKUP(N1505,Estrv!B:AS,39,FALSE)</f>
        <v>0</v>
      </c>
      <c r="H1505">
        <f>VLOOKUP(N1505,Estrv!B:AS,40,FALSE)</f>
        <v>0.25</v>
      </c>
      <c r="I1505">
        <f>VLOOKUP(N1505,Estrv!B:AS,41,FALSE)</f>
        <v>0.5</v>
      </c>
      <c r="J1505">
        <f>VLOOKUP(N1505,Estrv!B:AS,42,FALSE)</f>
        <v>1</v>
      </c>
      <c r="K1505" s="66">
        <v>1</v>
      </c>
      <c r="N1505" t="str">
        <f t="shared" si="23"/>
        <v>10PDMBN001</v>
      </c>
    </row>
    <row r="1506" spans="1:14">
      <c r="A1506" s="26" t="s">
        <v>6775</v>
      </c>
      <c r="B1506" s="26" t="s">
        <v>18758</v>
      </c>
      <c r="C1506" s="26" t="s">
        <v>10337</v>
      </c>
      <c r="D1506" s="26" t="s">
        <v>6730</v>
      </c>
      <c r="E1506" s="61" t="s">
        <v>18747</v>
      </c>
      <c r="F1506" s="62" t="s">
        <v>20459</v>
      </c>
      <c r="G1506">
        <f>VLOOKUP(N1506,Estrv!B:AS,39,FALSE)</f>
        <v>0.22</v>
      </c>
      <c r="H1506">
        <f>VLOOKUP(N1506,Estrv!B:AS,40,FALSE)</f>
        <v>0.46</v>
      </c>
      <c r="I1506">
        <f>VLOOKUP(N1506,Estrv!B:AS,41,FALSE)</f>
        <v>0.72</v>
      </c>
      <c r="J1506">
        <f>VLOOKUP(N1506,Estrv!B:AS,42,FALSE)</f>
        <v>1</v>
      </c>
      <c r="K1506" s="66">
        <v>0.12</v>
      </c>
      <c r="N1506" t="str">
        <f t="shared" si="23"/>
        <v>10PDMEE042</v>
      </c>
    </row>
    <row r="1507" spans="1:14">
      <c r="A1507" s="26" t="s">
        <v>6775</v>
      </c>
      <c r="B1507" s="26" t="s">
        <v>18759</v>
      </c>
      <c r="C1507" s="26" t="s">
        <v>11011</v>
      </c>
      <c r="D1507" s="26" t="s">
        <v>6730</v>
      </c>
      <c r="E1507" s="61" t="s">
        <v>18747</v>
      </c>
      <c r="F1507" s="62" t="s">
        <v>20460</v>
      </c>
      <c r="G1507">
        <f>VLOOKUP(N1507,Estrv!B:AS,39,FALSE)</f>
        <v>0.22</v>
      </c>
      <c r="H1507">
        <f>VLOOKUP(N1507,Estrv!B:AS,40,FALSE)</f>
        <v>0.46</v>
      </c>
      <c r="I1507">
        <f>VLOOKUP(N1507,Estrv!B:AS,41,FALSE)</f>
        <v>0.72</v>
      </c>
      <c r="J1507">
        <f>VLOOKUP(N1507,Estrv!B:AS,42,FALSE)</f>
        <v>1</v>
      </c>
      <c r="K1507" s="66">
        <v>0.11</v>
      </c>
      <c r="N1507" t="str">
        <f t="shared" si="23"/>
        <v>10PDMEE042</v>
      </c>
    </row>
    <row r="1508" spans="1:14">
      <c r="A1508" s="26" t="s">
        <v>6775</v>
      </c>
      <c r="B1508" s="26" t="s">
        <v>18760</v>
      </c>
      <c r="C1508" s="26" t="s">
        <v>11685</v>
      </c>
      <c r="D1508" s="26" t="s">
        <v>6730</v>
      </c>
      <c r="E1508" s="61" t="s">
        <v>18747</v>
      </c>
      <c r="F1508" s="62" t="s">
        <v>20461</v>
      </c>
      <c r="G1508">
        <f>VLOOKUP(N1508,Estrv!B:AS,39,FALSE)</f>
        <v>0.22</v>
      </c>
      <c r="H1508">
        <f>VLOOKUP(N1508,Estrv!B:AS,40,FALSE)</f>
        <v>0.46</v>
      </c>
      <c r="I1508">
        <f>VLOOKUP(N1508,Estrv!B:AS,41,FALSE)</f>
        <v>0.72</v>
      </c>
      <c r="J1508">
        <f>VLOOKUP(N1508,Estrv!B:AS,42,FALSE)</f>
        <v>1</v>
      </c>
      <c r="K1508" s="66">
        <v>0.11</v>
      </c>
      <c r="N1508" t="str">
        <f t="shared" si="23"/>
        <v>10PDMEE042</v>
      </c>
    </row>
    <row r="1509" spans="1:14">
      <c r="A1509" s="26" t="s">
        <v>6775</v>
      </c>
      <c r="B1509" s="26" t="s">
        <v>18761</v>
      </c>
      <c r="C1509" s="26" t="s">
        <v>12359</v>
      </c>
      <c r="D1509" s="26" t="s">
        <v>6730</v>
      </c>
      <c r="E1509" s="61" t="s">
        <v>18747</v>
      </c>
      <c r="F1509" s="62" t="s">
        <v>20462</v>
      </c>
      <c r="G1509">
        <f>VLOOKUP(N1509,Estrv!B:AS,39,FALSE)</f>
        <v>0.22</v>
      </c>
      <c r="H1509">
        <f>VLOOKUP(N1509,Estrv!B:AS,40,FALSE)</f>
        <v>0.46</v>
      </c>
      <c r="I1509">
        <f>VLOOKUP(N1509,Estrv!B:AS,41,FALSE)</f>
        <v>0.72</v>
      </c>
      <c r="J1509">
        <f>VLOOKUP(N1509,Estrv!B:AS,42,FALSE)</f>
        <v>1</v>
      </c>
      <c r="K1509" s="66">
        <v>0.11</v>
      </c>
      <c r="N1509" t="str">
        <f t="shared" si="23"/>
        <v>10PDMEE042</v>
      </c>
    </row>
    <row r="1510" spans="1:14">
      <c r="A1510" s="26" t="s">
        <v>6775</v>
      </c>
      <c r="B1510" s="26" t="s">
        <v>18762</v>
      </c>
      <c r="C1510" s="26" t="s">
        <v>13033</v>
      </c>
      <c r="D1510" s="26" t="s">
        <v>6730</v>
      </c>
      <c r="E1510" s="61" t="s">
        <v>18747</v>
      </c>
      <c r="F1510" s="62" t="s">
        <v>20463</v>
      </c>
      <c r="G1510">
        <f>VLOOKUP(N1510,Estrv!B:AS,39,FALSE)</f>
        <v>0.22</v>
      </c>
      <c r="H1510">
        <f>VLOOKUP(N1510,Estrv!B:AS,40,FALSE)</f>
        <v>0.46</v>
      </c>
      <c r="I1510">
        <f>VLOOKUP(N1510,Estrv!B:AS,41,FALSE)</f>
        <v>0.72</v>
      </c>
      <c r="J1510">
        <f>VLOOKUP(N1510,Estrv!B:AS,42,FALSE)</f>
        <v>1</v>
      </c>
      <c r="K1510" s="66">
        <v>0.11</v>
      </c>
      <c r="N1510" t="str">
        <f t="shared" si="23"/>
        <v>10PDMEE042</v>
      </c>
    </row>
    <row r="1511" spans="1:14">
      <c r="A1511" s="26" t="s">
        <v>6775</v>
      </c>
      <c r="B1511" s="26" t="s">
        <v>18763</v>
      </c>
      <c r="C1511" s="26" t="s">
        <v>13707</v>
      </c>
      <c r="D1511" s="26" t="s">
        <v>6730</v>
      </c>
      <c r="E1511" s="61" t="s">
        <v>18747</v>
      </c>
      <c r="F1511" s="62" t="s">
        <v>20464</v>
      </c>
      <c r="G1511">
        <f>VLOOKUP(N1511,Estrv!B:AS,39,FALSE)</f>
        <v>0.22</v>
      </c>
      <c r="H1511">
        <f>VLOOKUP(N1511,Estrv!B:AS,40,FALSE)</f>
        <v>0.46</v>
      </c>
      <c r="I1511">
        <f>VLOOKUP(N1511,Estrv!B:AS,41,FALSE)</f>
        <v>0.72</v>
      </c>
      <c r="J1511">
        <f>VLOOKUP(N1511,Estrv!B:AS,42,FALSE)</f>
        <v>1</v>
      </c>
      <c r="K1511" s="66">
        <v>0.11</v>
      </c>
      <c r="N1511" t="str">
        <f t="shared" si="23"/>
        <v>10PDMEE042</v>
      </c>
    </row>
    <row r="1512" spans="1:14">
      <c r="A1512" s="26" t="s">
        <v>6775</v>
      </c>
      <c r="B1512" s="26" t="s">
        <v>18764</v>
      </c>
      <c r="C1512" s="26" t="s">
        <v>14381</v>
      </c>
      <c r="D1512" s="26" t="s">
        <v>6730</v>
      </c>
      <c r="E1512" s="61" t="s">
        <v>18747</v>
      </c>
      <c r="F1512" s="62" t="s">
        <v>20465</v>
      </c>
      <c r="G1512">
        <f>VLOOKUP(N1512,Estrv!B:AS,39,FALSE)</f>
        <v>0.22</v>
      </c>
      <c r="H1512">
        <f>VLOOKUP(N1512,Estrv!B:AS,40,FALSE)</f>
        <v>0.46</v>
      </c>
      <c r="I1512">
        <f>VLOOKUP(N1512,Estrv!B:AS,41,FALSE)</f>
        <v>0.72</v>
      </c>
      <c r="J1512">
        <f>VLOOKUP(N1512,Estrv!B:AS,42,FALSE)</f>
        <v>1</v>
      </c>
      <c r="K1512" s="66">
        <v>0.11</v>
      </c>
      <c r="N1512" t="str">
        <f t="shared" si="23"/>
        <v>10PDMEE042</v>
      </c>
    </row>
    <row r="1513" spans="1:14">
      <c r="A1513" s="26" t="s">
        <v>6775</v>
      </c>
      <c r="B1513" s="26" t="s">
        <v>18765</v>
      </c>
      <c r="C1513" s="26" t="s">
        <v>15055</v>
      </c>
      <c r="D1513" s="26" t="s">
        <v>6730</v>
      </c>
      <c r="E1513" s="61" t="s">
        <v>18747</v>
      </c>
      <c r="F1513" s="62" t="s">
        <v>20466</v>
      </c>
      <c r="G1513">
        <f>VLOOKUP(N1513,Estrv!B:AS,39,FALSE)</f>
        <v>0.22</v>
      </c>
      <c r="H1513">
        <f>VLOOKUP(N1513,Estrv!B:AS,40,FALSE)</f>
        <v>0.46</v>
      </c>
      <c r="I1513">
        <f>VLOOKUP(N1513,Estrv!B:AS,41,FALSE)</f>
        <v>0.72</v>
      </c>
      <c r="J1513">
        <f>VLOOKUP(N1513,Estrv!B:AS,42,FALSE)</f>
        <v>1</v>
      </c>
      <c r="K1513" s="66">
        <v>0.11</v>
      </c>
      <c r="N1513" t="str">
        <f t="shared" si="23"/>
        <v>10PDMEE042</v>
      </c>
    </row>
    <row r="1514" spans="1:14">
      <c r="A1514" s="26" t="s">
        <v>6775</v>
      </c>
      <c r="B1514" s="26" t="s">
        <v>18766</v>
      </c>
      <c r="C1514" s="26" t="s">
        <v>15729</v>
      </c>
      <c r="D1514" s="26" t="s">
        <v>6730</v>
      </c>
      <c r="E1514" s="61" t="s">
        <v>18747</v>
      </c>
      <c r="F1514" s="62" t="s">
        <v>6805</v>
      </c>
      <c r="G1514">
        <f>VLOOKUP(N1514,Estrv!B:AS,39,FALSE)</f>
        <v>0.22</v>
      </c>
      <c r="H1514">
        <f>VLOOKUP(N1514,Estrv!B:AS,40,FALSE)</f>
        <v>0.46</v>
      </c>
      <c r="I1514">
        <f>VLOOKUP(N1514,Estrv!B:AS,41,FALSE)</f>
        <v>0.72</v>
      </c>
      <c r="J1514">
        <f>VLOOKUP(N1514,Estrv!B:AS,42,FALSE)</f>
        <v>1</v>
      </c>
      <c r="K1514" s="66">
        <v>0.11</v>
      </c>
      <c r="N1514" t="str">
        <f t="shared" si="23"/>
        <v>10PDMEE042</v>
      </c>
    </row>
    <row r="1515" spans="1:14">
      <c r="A1515" s="26" t="s">
        <v>6775</v>
      </c>
      <c r="B1515" s="26" t="s">
        <v>18767</v>
      </c>
      <c r="C1515" s="26" t="s">
        <v>10339</v>
      </c>
      <c r="D1515" s="26" t="s">
        <v>109</v>
      </c>
      <c r="E1515" s="61" t="s">
        <v>17145</v>
      </c>
      <c r="F1515" s="62" t="s">
        <v>20467</v>
      </c>
      <c r="G1515">
        <f>VLOOKUP(N1515,Estrv!B:AS,39,FALSE)</f>
        <v>0.25</v>
      </c>
      <c r="H1515">
        <f>VLOOKUP(N1515,Estrv!B:AS,40,FALSE)</f>
        <v>0.5</v>
      </c>
      <c r="I1515">
        <f>VLOOKUP(N1515,Estrv!B:AS,41,FALSE)</f>
        <v>0.75</v>
      </c>
      <c r="J1515">
        <f>VLOOKUP(N1515,Estrv!B:AS,42,FALSE)</f>
        <v>1</v>
      </c>
      <c r="K1515" s="66">
        <v>0.25</v>
      </c>
      <c r="N1515" t="str">
        <f t="shared" si="23"/>
        <v>10PDMEM001</v>
      </c>
    </row>
    <row r="1516" spans="1:14">
      <c r="A1516" s="26" t="s">
        <v>6775</v>
      </c>
      <c r="B1516" s="26" t="s">
        <v>18768</v>
      </c>
      <c r="C1516" s="26" t="s">
        <v>11013</v>
      </c>
      <c r="D1516" s="26" t="s">
        <v>109</v>
      </c>
      <c r="E1516" s="61" t="s">
        <v>17145</v>
      </c>
      <c r="F1516" s="62" t="s">
        <v>20468</v>
      </c>
      <c r="G1516">
        <f>VLOOKUP(N1516,Estrv!B:AS,39,FALSE)</f>
        <v>0.25</v>
      </c>
      <c r="H1516">
        <f>VLOOKUP(N1516,Estrv!B:AS,40,FALSE)</f>
        <v>0.5</v>
      </c>
      <c r="I1516">
        <f>VLOOKUP(N1516,Estrv!B:AS,41,FALSE)</f>
        <v>0.75</v>
      </c>
      <c r="J1516">
        <f>VLOOKUP(N1516,Estrv!B:AS,42,FALSE)</f>
        <v>1</v>
      </c>
      <c r="K1516" s="66">
        <v>0.25</v>
      </c>
      <c r="N1516" t="str">
        <f t="shared" si="23"/>
        <v>10PDMEM001</v>
      </c>
    </row>
    <row r="1517" spans="1:14">
      <c r="A1517" s="26" t="s">
        <v>6775</v>
      </c>
      <c r="B1517" s="26" t="s">
        <v>18769</v>
      </c>
      <c r="C1517" s="26" t="s">
        <v>11687</v>
      </c>
      <c r="D1517" s="26" t="s">
        <v>109</v>
      </c>
      <c r="E1517" s="61" t="s">
        <v>17145</v>
      </c>
      <c r="F1517" s="62" t="s">
        <v>20469</v>
      </c>
      <c r="G1517">
        <f>VLOOKUP(N1517,Estrv!B:AS,39,FALSE)</f>
        <v>0.25</v>
      </c>
      <c r="H1517">
        <f>VLOOKUP(N1517,Estrv!B:AS,40,FALSE)</f>
        <v>0.5</v>
      </c>
      <c r="I1517">
        <f>VLOOKUP(N1517,Estrv!B:AS,41,FALSE)</f>
        <v>0.75</v>
      </c>
      <c r="J1517">
        <f>VLOOKUP(N1517,Estrv!B:AS,42,FALSE)</f>
        <v>1</v>
      </c>
      <c r="K1517" s="66">
        <v>0.25</v>
      </c>
      <c r="N1517" t="str">
        <f t="shared" si="23"/>
        <v>10PDMEM001</v>
      </c>
    </row>
    <row r="1518" spans="1:14">
      <c r="A1518" s="26" t="s">
        <v>6775</v>
      </c>
      <c r="B1518" s="26" t="s">
        <v>18770</v>
      </c>
      <c r="C1518" s="26" t="s">
        <v>12361</v>
      </c>
      <c r="D1518" s="26" t="s">
        <v>109</v>
      </c>
      <c r="E1518" s="61" t="s">
        <v>17145</v>
      </c>
      <c r="F1518" s="62" t="s">
        <v>20470</v>
      </c>
      <c r="G1518">
        <f>VLOOKUP(N1518,Estrv!B:AS,39,FALSE)</f>
        <v>0.25</v>
      </c>
      <c r="H1518">
        <f>VLOOKUP(N1518,Estrv!B:AS,40,FALSE)</f>
        <v>0.5</v>
      </c>
      <c r="I1518">
        <f>VLOOKUP(N1518,Estrv!B:AS,41,FALSE)</f>
        <v>0.75</v>
      </c>
      <c r="J1518">
        <f>VLOOKUP(N1518,Estrv!B:AS,42,FALSE)</f>
        <v>1</v>
      </c>
      <c r="K1518" s="66">
        <v>0.25</v>
      </c>
      <c r="N1518" t="str">
        <f t="shared" si="23"/>
        <v>10PDMEM001</v>
      </c>
    </row>
    <row r="1519" spans="1:14">
      <c r="A1519" s="26" t="s">
        <v>6775</v>
      </c>
      <c r="B1519" s="26" t="s">
        <v>18771</v>
      </c>
      <c r="C1519" s="26" t="s">
        <v>10340</v>
      </c>
      <c r="D1519" s="26" t="s">
        <v>126</v>
      </c>
      <c r="E1519" s="61" t="s">
        <v>17148</v>
      </c>
      <c r="F1519" s="62" t="s">
        <v>6841</v>
      </c>
      <c r="G1519">
        <f>VLOOKUP(N1519,Estrv!B:AS,39,FALSE)</f>
        <v>0.25</v>
      </c>
      <c r="H1519">
        <f>VLOOKUP(N1519,Estrv!B:AS,40,FALSE)</f>
        <v>0.5</v>
      </c>
      <c r="I1519">
        <f>VLOOKUP(N1519,Estrv!B:AS,41,FALSE)</f>
        <v>0.75</v>
      </c>
      <c r="J1519">
        <f>VLOOKUP(N1519,Estrv!B:AS,42,FALSE)</f>
        <v>1</v>
      </c>
      <c r="K1519" s="66">
        <v>1</v>
      </c>
      <c r="N1519" t="str">
        <f t="shared" si="23"/>
        <v>10PDMEM002</v>
      </c>
    </row>
    <row r="1520" spans="1:14">
      <c r="A1520" s="26" t="s">
        <v>6775</v>
      </c>
      <c r="B1520" s="26" t="s">
        <v>18772</v>
      </c>
      <c r="C1520" s="26" t="s">
        <v>10341</v>
      </c>
      <c r="D1520" s="26" t="s">
        <v>141</v>
      </c>
      <c r="E1520" s="61" t="s">
        <v>17150</v>
      </c>
      <c r="F1520" s="62" t="s">
        <v>20458</v>
      </c>
      <c r="G1520">
        <f>VLOOKUP(N1520,Estrv!B:AS,39,FALSE)</f>
        <v>0.25</v>
      </c>
      <c r="H1520">
        <f>VLOOKUP(N1520,Estrv!B:AS,40,FALSE)</f>
        <v>0.5</v>
      </c>
      <c r="I1520">
        <f>VLOOKUP(N1520,Estrv!B:AS,41,FALSE)</f>
        <v>0.75</v>
      </c>
      <c r="J1520">
        <f>VLOOKUP(N1520,Estrv!B:AS,42,FALSE)</f>
        <v>1</v>
      </c>
      <c r="K1520" s="66">
        <v>1</v>
      </c>
      <c r="N1520" t="str">
        <f t="shared" si="23"/>
        <v>10PDMEN001</v>
      </c>
    </row>
    <row r="1521" spans="1:14">
      <c r="A1521" s="26" t="s">
        <v>6775</v>
      </c>
      <c r="B1521" s="26" t="s">
        <v>18773</v>
      </c>
      <c r="C1521" s="26" t="s">
        <v>10338</v>
      </c>
      <c r="D1521" s="26" t="s">
        <v>6808</v>
      </c>
      <c r="E1521" s="61" t="s">
        <v>18774</v>
      </c>
      <c r="F1521" s="62" t="s">
        <v>20471</v>
      </c>
      <c r="G1521">
        <f>VLOOKUP(N1521,Estrv!B:AS,39,FALSE)</f>
        <v>0.25</v>
      </c>
      <c r="H1521">
        <f>VLOOKUP(N1521,Estrv!B:AS,40,FALSE)</f>
        <v>0.5</v>
      </c>
      <c r="I1521">
        <f>VLOOKUP(N1521,Estrv!B:AS,41,FALSE)</f>
        <v>0.75</v>
      </c>
      <c r="J1521">
        <f>VLOOKUP(N1521,Estrv!B:AS,42,FALSE)</f>
        <v>1</v>
      </c>
      <c r="K1521" s="66">
        <v>1</v>
      </c>
      <c r="N1521" t="str">
        <f t="shared" si="23"/>
        <v>10PDMEU039</v>
      </c>
    </row>
    <row r="1522" spans="1:14">
      <c r="A1522" s="26" t="s">
        <v>6853</v>
      </c>
      <c r="B1522" s="26" t="s">
        <v>18775</v>
      </c>
      <c r="C1522" s="26" t="s">
        <v>10342</v>
      </c>
      <c r="D1522" s="26" t="s">
        <v>6857</v>
      </c>
      <c r="E1522" s="61" t="s">
        <v>18776</v>
      </c>
      <c r="F1522" s="62" t="s">
        <v>20472</v>
      </c>
      <c r="G1522">
        <f>VLOOKUP(N1522,Estrv!B:AS,39,FALSE)</f>
        <v>0.25</v>
      </c>
      <c r="H1522">
        <f>VLOOKUP(N1522,Estrv!B:AS,40,FALSE)</f>
        <v>0.45</v>
      </c>
      <c r="I1522">
        <f>VLOOKUP(N1522,Estrv!B:AS,41,FALSE)</f>
        <v>0.6</v>
      </c>
      <c r="J1522">
        <f>VLOOKUP(N1522,Estrv!B:AS,42,FALSE)</f>
        <v>1</v>
      </c>
      <c r="K1522" s="66">
        <v>0.16</v>
      </c>
      <c r="N1522" t="str">
        <f t="shared" si="23"/>
        <v>10PDORG005</v>
      </c>
    </row>
    <row r="1523" spans="1:14">
      <c r="A1523" s="26" t="s">
        <v>6853</v>
      </c>
      <c r="B1523" s="26" t="s">
        <v>18777</v>
      </c>
      <c r="C1523" s="26" t="s">
        <v>11016</v>
      </c>
      <c r="D1523" s="26" t="s">
        <v>6857</v>
      </c>
      <c r="E1523" s="61" t="s">
        <v>18776</v>
      </c>
      <c r="F1523" s="62" t="s">
        <v>20473</v>
      </c>
      <c r="G1523">
        <f>VLOOKUP(N1523,Estrv!B:AS,39,FALSE)</f>
        <v>0.25</v>
      </c>
      <c r="H1523">
        <f>VLOOKUP(N1523,Estrv!B:AS,40,FALSE)</f>
        <v>0.45</v>
      </c>
      <c r="I1523">
        <f>VLOOKUP(N1523,Estrv!B:AS,41,FALSE)</f>
        <v>0.6</v>
      </c>
      <c r="J1523">
        <f>VLOOKUP(N1523,Estrv!B:AS,42,FALSE)</f>
        <v>1</v>
      </c>
      <c r="K1523" s="66">
        <v>0.14000000000000001</v>
      </c>
      <c r="N1523" t="str">
        <f t="shared" si="23"/>
        <v>10PDORG005</v>
      </c>
    </row>
    <row r="1524" spans="1:14">
      <c r="A1524" s="26" t="s">
        <v>6853</v>
      </c>
      <c r="B1524" s="26" t="s">
        <v>18778</v>
      </c>
      <c r="C1524" s="26" t="s">
        <v>11690</v>
      </c>
      <c r="D1524" s="26" t="s">
        <v>6857</v>
      </c>
      <c r="E1524" s="61" t="s">
        <v>18776</v>
      </c>
      <c r="F1524" s="62" t="s">
        <v>20474</v>
      </c>
      <c r="G1524">
        <f>VLOOKUP(N1524,Estrv!B:AS,39,FALSE)</f>
        <v>0.25</v>
      </c>
      <c r="H1524">
        <f>VLOOKUP(N1524,Estrv!B:AS,40,FALSE)</f>
        <v>0.45</v>
      </c>
      <c r="I1524">
        <f>VLOOKUP(N1524,Estrv!B:AS,41,FALSE)</f>
        <v>0.6</v>
      </c>
      <c r="J1524">
        <f>VLOOKUP(N1524,Estrv!B:AS,42,FALSE)</f>
        <v>1</v>
      </c>
      <c r="K1524" s="66">
        <v>0.14000000000000001</v>
      </c>
      <c r="N1524" t="str">
        <f t="shared" si="23"/>
        <v>10PDORG005</v>
      </c>
    </row>
    <row r="1525" spans="1:14">
      <c r="A1525" s="26" t="s">
        <v>6853</v>
      </c>
      <c r="B1525" s="26" t="s">
        <v>18779</v>
      </c>
      <c r="C1525" s="26" t="s">
        <v>12364</v>
      </c>
      <c r="D1525" s="26" t="s">
        <v>6857</v>
      </c>
      <c r="E1525" s="61" t="s">
        <v>18776</v>
      </c>
      <c r="F1525" s="62" t="s">
        <v>20475</v>
      </c>
      <c r="G1525">
        <f>VLOOKUP(N1525,Estrv!B:AS,39,FALSE)</f>
        <v>0.25</v>
      </c>
      <c r="H1525">
        <f>VLOOKUP(N1525,Estrv!B:AS,40,FALSE)</f>
        <v>0.45</v>
      </c>
      <c r="I1525">
        <f>VLOOKUP(N1525,Estrv!B:AS,41,FALSE)</f>
        <v>0.6</v>
      </c>
      <c r="J1525">
        <f>VLOOKUP(N1525,Estrv!B:AS,42,FALSE)</f>
        <v>1</v>
      </c>
      <c r="K1525" s="66">
        <v>0.14000000000000001</v>
      </c>
      <c r="N1525" t="str">
        <f t="shared" si="23"/>
        <v>10PDORG005</v>
      </c>
    </row>
    <row r="1526" spans="1:14">
      <c r="A1526" s="26" t="s">
        <v>6853</v>
      </c>
      <c r="B1526" s="26" t="s">
        <v>18780</v>
      </c>
      <c r="C1526" s="26" t="s">
        <v>13038</v>
      </c>
      <c r="D1526" s="26" t="s">
        <v>6857</v>
      </c>
      <c r="E1526" s="61" t="s">
        <v>18776</v>
      </c>
      <c r="F1526" s="62" t="s">
        <v>20476</v>
      </c>
      <c r="G1526">
        <f>VLOOKUP(N1526,Estrv!B:AS,39,FALSE)</f>
        <v>0.25</v>
      </c>
      <c r="H1526">
        <f>VLOOKUP(N1526,Estrv!B:AS,40,FALSE)</f>
        <v>0.45</v>
      </c>
      <c r="I1526">
        <f>VLOOKUP(N1526,Estrv!B:AS,41,FALSE)</f>
        <v>0.6</v>
      </c>
      <c r="J1526">
        <f>VLOOKUP(N1526,Estrv!B:AS,42,FALSE)</f>
        <v>1</v>
      </c>
      <c r="K1526" s="66">
        <v>0.14000000000000001</v>
      </c>
      <c r="N1526" t="str">
        <f t="shared" si="23"/>
        <v>10PDORG005</v>
      </c>
    </row>
    <row r="1527" spans="1:14">
      <c r="A1527" s="26" t="s">
        <v>6853</v>
      </c>
      <c r="B1527" s="26" t="s">
        <v>18781</v>
      </c>
      <c r="C1527" s="26" t="s">
        <v>13712</v>
      </c>
      <c r="D1527" s="26" t="s">
        <v>6857</v>
      </c>
      <c r="E1527" s="61" t="s">
        <v>18776</v>
      </c>
      <c r="F1527" s="62" t="s">
        <v>20477</v>
      </c>
      <c r="G1527">
        <f>VLOOKUP(N1527,Estrv!B:AS,39,FALSE)</f>
        <v>0.25</v>
      </c>
      <c r="H1527">
        <f>VLOOKUP(N1527,Estrv!B:AS,40,FALSE)</f>
        <v>0.45</v>
      </c>
      <c r="I1527">
        <f>VLOOKUP(N1527,Estrv!B:AS,41,FALSE)</f>
        <v>0.6</v>
      </c>
      <c r="J1527">
        <f>VLOOKUP(N1527,Estrv!B:AS,42,FALSE)</f>
        <v>1</v>
      </c>
      <c r="K1527" s="66">
        <v>0.14000000000000001</v>
      </c>
      <c r="N1527" t="str">
        <f t="shared" si="23"/>
        <v>10PDORG005</v>
      </c>
    </row>
    <row r="1528" spans="1:14">
      <c r="A1528" s="26" t="s">
        <v>6853</v>
      </c>
      <c r="B1528" s="26" t="s">
        <v>18782</v>
      </c>
      <c r="C1528" s="26" t="s">
        <v>14386</v>
      </c>
      <c r="D1528" s="26" t="s">
        <v>6857</v>
      </c>
      <c r="E1528" s="61" t="s">
        <v>18776</v>
      </c>
      <c r="F1528" s="62" t="s">
        <v>20478</v>
      </c>
      <c r="G1528">
        <f>VLOOKUP(N1528,Estrv!B:AS,39,FALSE)</f>
        <v>0.25</v>
      </c>
      <c r="H1528">
        <f>VLOOKUP(N1528,Estrv!B:AS,40,FALSE)</f>
        <v>0.45</v>
      </c>
      <c r="I1528">
        <f>VLOOKUP(N1528,Estrv!B:AS,41,FALSE)</f>
        <v>0.6</v>
      </c>
      <c r="J1528">
        <f>VLOOKUP(N1528,Estrv!B:AS,42,FALSE)</f>
        <v>1</v>
      </c>
      <c r="K1528" s="66">
        <v>0.14000000000000001</v>
      </c>
      <c r="N1528" t="str">
        <f t="shared" si="23"/>
        <v>10PDORG005</v>
      </c>
    </row>
    <row r="1529" spans="1:14">
      <c r="A1529" s="26" t="s">
        <v>6853</v>
      </c>
      <c r="B1529" s="26" t="s">
        <v>18783</v>
      </c>
      <c r="C1529" s="26" t="s">
        <v>10343</v>
      </c>
      <c r="D1529" s="26" t="s">
        <v>109</v>
      </c>
      <c r="E1529" s="61" t="s">
        <v>17145</v>
      </c>
      <c r="F1529" s="62" t="s">
        <v>19255</v>
      </c>
      <c r="G1529">
        <f>VLOOKUP(N1529,Estrv!B:AS,39,FALSE)</f>
        <v>0.1</v>
      </c>
      <c r="H1529">
        <f>VLOOKUP(N1529,Estrv!B:AS,40,FALSE)</f>
        <v>0.4</v>
      </c>
      <c r="I1529">
        <f>VLOOKUP(N1529,Estrv!B:AS,41,FALSE)</f>
        <v>0.7</v>
      </c>
      <c r="J1529">
        <f>VLOOKUP(N1529,Estrv!B:AS,42,FALSE)</f>
        <v>1</v>
      </c>
      <c r="K1529" s="66">
        <v>0.5</v>
      </c>
      <c r="N1529" t="str">
        <f t="shared" si="23"/>
        <v>10PDORM001</v>
      </c>
    </row>
    <row r="1530" spans="1:14">
      <c r="A1530" s="26" t="s">
        <v>6853</v>
      </c>
      <c r="B1530" s="26" t="s">
        <v>18784</v>
      </c>
      <c r="C1530" s="26" t="s">
        <v>11017</v>
      </c>
      <c r="D1530" s="26" t="s">
        <v>109</v>
      </c>
      <c r="E1530" s="61" t="s">
        <v>17145</v>
      </c>
      <c r="F1530" s="62" t="s">
        <v>19254</v>
      </c>
      <c r="G1530">
        <f>VLOOKUP(N1530,Estrv!B:AS,39,FALSE)</f>
        <v>0.1</v>
      </c>
      <c r="H1530">
        <f>VLOOKUP(N1530,Estrv!B:AS,40,FALSE)</f>
        <v>0.4</v>
      </c>
      <c r="I1530">
        <f>VLOOKUP(N1530,Estrv!B:AS,41,FALSE)</f>
        <v>0.7</v>
      </c>
      <c r="J1530">
        <f>VLOOKUP(N1530,Estrv!B:AS,42,FALSE)</f>
        <v>1</v>
      </c>
      <c r="K1530" s="66">
        <v>0.5</v>
      </c>
      <c r="N1530" t="str">
        <f t="shared" si="23"/>
        <v>10PDORM001</v>
      </c>
    </row>
    <row r="1531" spans="1:14">
      <c r="A1531" s="26" t="s">
        <v>6853</v>
      </c>
      <c r="B1531" s="26" t="s">
        <v>18785</v>
      </c>
      <c r="C1531" s="26" t="s">
        <v>10344</v>
      </c>
      <c r="D1531" s="26" t="s">
        <v>126</v>
      </c>
      <c r="E1531" s="61" t="s">
        <v>17148</v>
      </c>
      <c r="F1531" s="62" t="s">
        <v>6896</v>
      </c>
      <c r="G1531">
        <f>VLOOKUP(N1531,Estrv!B:AS,39,FALSE)</f>
        <v>0.25</v>
      </c>
      <c r="H1531">
        <f>VLOOKUP(N1531,Estrv!B:AS,40,FALSE)</f>
        <v>0.5</v>
      </c>
      <c r="I1531">
        <f>VLOOKUP(N1531,Estrv!B:AS,41,FALSE)</f>
        <v>0.75</v>
      </c>
      <c r="J1531">
        <f>VLOOKUP(N1531,Estrv!B:AS,42,FALSE)</f>
        <v>1</v>
      </c>
      <c r="K1531" s="66">
        <v>1</v>
      </c>
      <c r="N1531" t="str">
        <f t="shared" si="23"/>
        <v>10PDORM002</v>
      </c>
    </row>
    <row r="1532" spans="1:14">
      <c r="A1532" s="26" t="s">
        <v>6853</v>
      </c>
      <c r="B1532" s="26" t="s">
        <v>18786</v>
      </c>
      <c r="C1532" s="26" t="s">
        <v>10345</v>
      </c>
      <c r="D1532" s="26" t="s">
        <v>141</v>
      </c>
      <c r="E1532" s="61" t="s">
        <v>17150</v>
      </c>
      <c r="F1532" s="62" t="s">
        <v>20458</v>
      </c>
      <c r="G1532">
        <f>VLOOKUP(N1532,Estrv!B:AS,39,FALSE)</f>
        <v>0</v>
      </c>
      <c r="H1532">
        <f>VLOOKUP(N1532,Estrv!B:AS,40,FALSE)</f>
        <v>0.3</v>
      </c>
      <c r="I1532">
        <f>VLOOKUP(N1532,Estrv!B:AS,41,FALSE)</f>
        <v>0.65</v>
      </c>
      <c r="J1532">
        <f>VLOOKUP(N1532,Estrv!B:AS,42,FALSE)</f>
        <v>1</v>
      </c>
      <c r="K1532" s="66">
        <v>1</v>
      </c>
      <c r="N1532" t="str">
        <f t="shared" si="23"/>
        <v>10PDORN001</v>
      </c>
    </row>
    <row r="1533" spans="1:14">
      <c r="A1533" s="26" t="s">
        <v>6905</v>
      </c>
      <c r="B1533" s="26" t="s">
        <v>18787</v>
      </c>
      <c r="C1533" s="26" t="s">
        <v>10346</v>
      </c>
      <c r="D1533" s="26" t="s">
        <v>6730</v>
      </c>
      <c r="E1533" s="61" t="s">
        <v>18747</v>
      </c>
      <c r="F1533" s="62" t="s">
        <v>20479</v>
      </c>
      <c r="G1533">
        <f>VLOOKUP(N1533,Estrv!B:AS,39,FALSE)</f>
        <v>0.24</v>
      </c>
      <c r="H1533">
        <f>VLOOKUP(N1533,Estrv!B:AS,40,FALSE)</f>
        <v>0.51</v>
      </c>
      <c r="I1533">
        <f>VLOOKUP(N1533,Estrv!B:AS,41,FALSE)</f>
        <v>0.76</v>
      </c>
      <c r="J1533">
        <f>VLOOKUP(N1533,Estrv!B:AS,42,FALSE)</f>
        <v>1</v>
      </c>
      <c r="K1533" s="66">
        <v>0.16</v>
      </c>
      <c r="N1533" t="str">
        <f t="shared" si="23"/>
        <v>10PDRTE042</v>
      </c>
    </row>
    <row r="1534" spans="1:14">
      <c r="A1534" s="26" t="s">
        <v>6905</v>
      </c>
      <c r="B1534" s="26" t="s">
        <v>18788</v>
      </c>
      <c r="C1534" s="26" t="s">
        <v>11020</v>
      </c>
      <c r="D1534" s="26" t="s">
        <v>6730</v>
      </c>
      <c r="E1534" s="61" t="s">
        <v>18747</v>
      </c>
      <c r="F1534" s="62" t="s">
        <v>6918</v>
      </c>
      <c r="G1534">
        <f>VLOOKUP(N1534,Estrv!B:AS,39,FALSE)</f>
        <v>0.24</v>
      </c>
      <c r="H1534">
        <f>VLOOKUP(N1534,Estrv!B:AS,40,FALSE)</f>
        <v>0.51</v>
      </c>
      <c r="I1534">
        <f>VLOOKUP(N1534,Estrv!B:AS,41,FALSE)</f>
        <v>0.76</v>
      </c>
      <c r="J1534">
        <f>VLOOKUP(N1534,Estrv!B:AS,42,FALSE)</f>
        <v>1</v>
      </c>
      <c r="K1534" s="66">
        <v>0.14000000000000001</v>
      </c>
      <c r="N1534" t="str">
        <f t="shared" si="23"/>
        <v>10PDRTE042</v>
      </c>
    </row>
    <row r="1535" spans="1:14">
      <c r="A1535" s="26" t="s">
        <v>6905</v>
      </c>
      <c r="B1535" s="26" t="s">
        <v>18789</v>
      </c>
      <c r="C1535" s="26" t="s">
        <v>11694</v>
      </c>
      <c r="D1535" s="26" t="s">
        <v>6730</v>
      </c>
      <c r="E1535" s="61" t="s">
        <v>18747</v>
      </c>
      <c r="F1535" s="62" t="s">
        <v>20480</v>
      </c>
      <c r="G1535">
        <f>VLOOKUP(N1535,Estrv!B:AS,39,FALSE)</f>
        <v>0.24</v>
      </c>
      <c r="H1535">
        <f>VLOOKUP(N1535,Estrv!B:AS,40,FALSE)</f>
        <v>0.51</v>
      </c>
      <c r="I1535">
        <f>VLOOKUP(N1535,Estrv!B:AS,41,FALSE)</f>
        <v>0.76</v>
      </c>
      <c r="J1535">
        <f>VLOOKUP(N1535,Estrv!B:AS,42,FALSE)</f>
        <v>1</v>
      </c>
      <c r="K1535" s="66">
        <v>0.14000000000000001</v>
      </c>
      <c r="N1535" t="str">
        <f t="shared" si="23"/>
        <v>10PDRTE042</v>
      </c>
    </row>
    <row r="1536" spans="1:14">
      <c r="A1536" s="26" t="s">
        <v>6905</v>
      </c>
      <c r="B1536" s="26" t="s">
        <v>18790</v>
      </c>
      <c r="C1536" s="26" t="s">
        <v>12368</v>
      </c>
      <c r="D1536" s="26" t="s">
        <v>6730</v>
      </c>
      <c r="E1536" s="61" t="s">
        <v>18747</v>
      </c>
      <c r="F1536" s="62" t="s">
        <v>20481</v>
      </c>
      <c r="G1536">
        <f>VLOOKUP(N1536,Estrv!B:AS,39,FALSE)</f>
        <v>0.24</v>
      </c>
      <c r="H1536">
        <f>VLOOKUP(N1536,Estrv!B:AS,40,FALSE)</f>
        <v>0.51</v>
      </c>
      <c r="I1536">
        <f>VLOOKUP(N1536,Estrv!B:AS,41,FALSE)</f>
        <v>0.76</v>
      </c>
      <c r="J1536">
        <f>VLOOKUP(N1536,Estrv!B:AS,42,FALSE)</f>
        <v>1</v>
      </c>
      <c r="K1536" s="66">
        <v>0.14000000000000001</v>
      </c>
      <c r="N1536" t="str">
        <f t="shared" si="23"/>
        <v>10PDRTE042</v>
      </c>
    </row>
    <row r="1537" spans="1:14">
      <c r="A1537" s="26" t="s">
        <v>6905</v>
      </c>
      <c r="B1537" s="26" t="s">
        <v>18791</v>
      </c>
      <c r="C1537" s="26" t="s">
        <v>13042</v>
      </c>
      <c r="D1537" s="26" t="s">
        <v>6730</v>
      </c>
      <c r="E1537" s="61" t="s">
        <v>18747</v>
      </c>
      <c r="F1537" s="62" t="s">
        <v>20482</v>
      </c>
      <c r="G1537">
        <f>VLOOKUP(N1537,Estrv!B:AS,39,FALSE)</f>
        <v>0.24</v>
      </c>
      <c r="H1537">
        <f>VLOOKUP(N1537,Estrv!B:AS,40,FALSE)</f>
        <v>0.51</v>
      </c>
      <c r="I1537">
        <f>VLOOKUP(N1537,Estrv!B:AS,41,FALSE)</f>
        <v>0.76</v>
      </c>
      <c r="J1537">
        <f>VLOOKUP(N1537,Estrv!B:AS,42,FALSE)</f>
        <v>1</v>
      </c>
      <c r="K1537" s="66">
        <v>0.14000000000000001</v>
      </c>
      <c r="N1537" t="str">
        <f t="shared" si="23"/>
        <v>10PDRTE042</v>
      </c>
    </row>
    <row r="1538" spans="1:14">
      <c r="A1538" s="26" t="s">
        <v>6905</v>
      </c>
      <c r="B1538" s="26" t="s">
        <v>18792</v>
      </c>
      <c r="C1538" s="26" t="s">
        <v>13716</v>
      </c>
      <c r="D1538" s="26" t="s">
        <v>6730</v>
      </c>
      <c r="E1538" s="61" t="s">
        <v>18747</v>
      </c>
      <c r="F1538" s="62" t="s">
        <v>20483</v>
      </c>
      <c r="G1538">
        <f>VLOOKUP(N1538,Estrv!B:AS,39,FALSE)</f>
        <v>0.24</v>
      </c>
      <c r="H1538">
        <f>VLOOKUP(N1538,Estrv!B:AS,40,FALSE)</f>
        <v>0.51</v>
      </c>
      <c r="I1538">
        <f>VLOOKUP(N1538,Estrv!B:AS,41,FALSE)</f>
        <v>0.76</v>
      </c>
      <c r="J1538">
        <f>VLOOKUP(N1538,Estrv!B:AS,42,FALSE)</f>
        <v>1</v>
      </c>
      <c r="K1538" s="66">
        <v>0.14000000000000001</v>
      </c>
      <c r="N1538" t="str">
        <f t="shared" si="23"/>
        <v>10PDRTE042</v>
      </c>
    </row>
    <row r="1539" spans="1:14">
      <c r="A1539" s="26" t="s">
        <v>6905</v>
      </c>
      <c r="B1539" s="26" t="s">
        <v>18793</v>
      </c>
      <c r="C1539" s="26" t="s">
        <v>14390</v>
      </c>
      <c r="D1539" s="26" t="s">
        <v>6730</v>
      </c>
      <c r="E1539" s="61" t="s">
        <v>18747</v>
      </c>
      <c r="F1539" s="62" t="s">
        <v>20484</v>
      </c>
      <c r="G1539">
        <f>VLOOKUP(N1539,Estrv!B:AS,39,FALSE)</f>
        <v>0.24</v>
      </c>
      <c r="H1539">
        <f>VLOOKUP(N1539,Estrv!B:AS,40,FALSE)</f>
        <v>0.51</v>
      </c>
      <c r="I1539">
        <f>VLOOKUP(N1539,Estrv!B:AS,41,FALSE)</f>
        <v>0.76</v>
      </c>
      <c r="J1539">
        <f>VLOOKUP(N1539,Estrv!B:AS,42,FALSE)</f>
        <v>1</v>
      </c>
      <c r="K1539" s="66">
        <v>0.14000000000000001</v>
      </c>
      <c r="N1539" t="str">
        <f t="shared" ref="N1539:N1602" si="24">A1539&amp;D1539</f>
        <v>10PDRTE042</v>
      </c>
    </row>
    <row r="1540" spans="1:14">
      <c r="A1540" s="26" t="s">
        <v>6905</v>
      </c>
      <c r="B1540" s="26" t="s">
        <v>18794</v>
      </c>
      <c r="C1540" s="26" t="s">
        <v>10347</v>
      </c>
      <c r="D1540" s="26" t="s">
        <v>109</v>
      </c>
      <c r="E1540" s="61" t="s">
        <v>17145</v>
      </c>
      <c r="F1540" s="62" t="s">
        <v>20485</v>
      </c>
      <c r="G1540">
        <f>VLOOKUP(N1540,Estrv!B:AS,39,FALSE)</f>
        <v>0.1</v>
      </c>
      <c r="H1540">
        <f>VLOOKUP(N1540,Estrv!B:AS,40,FALSE)</f>
        <v>0.4</v>
      </c>
      <c r="I1540">
        <f>VLOOKUP(N1540,Estrv!B:AS,41,FALSE)</f>
        <v>0.7</v>
      </c>
      <c r="J1540">
        <f>VLOOKUP(N1540,Estrv!B:AS,42,FALSE)</f>
        <v>1</v>
      </c>
      <c r="K1540" s="68">
        <v>0.125</v>
      </c>
      <c r="N1540" t="str">
        <f t="shared" si="24"/>
        <v>10PDRTM001</v>
      </c>
    </row>
    <row r="1541" spans="1:14">
      <c r="A1541" s="26" t="s">
        <v>6905</v>
      </c>
      <c r="B1541" s="26" t="s">
        <v>18795</v>
      </c>
      <c r="C1541" s="26" t="s">
        <v>11021</v>
      </c>
      <c r="D1541" s="26" t="s">
        <v>109</v>
      </c>
      <c r="E1541" s="61" t="s">
        <v>17145</v>
      </c>
      <c r="F1541" s="62" t="s">
        <v>20486</v>
      </c>
      <c r="G1541">
        <f>VLOOKUP(N1541,Estrv!B:AS,39,FALSE)</f>
        <v>0.1</v>
      </c>
      <c r="H1541">
        <f>VLOOKUP(N1541,Estrv!B:AS,40,FALSE)</f>
        <v>0.4</v>
      </c>
      <c r="I1541">
        <f>VLOOKUP(N1541,Estrv!B:AS,41,FALSE)</f>
        <v>0.7</v>
      </c>
      <c r="J1541">
        <f>VLOOKUP(N1541,Estrv!B:AS,42,FALSE)</f>
        <v>1</v>
      </c>
      <c r="K1541" s="68">
        <v>0.125</v>
      </c>
      <c r="N1541" t="str">
        <f t="shared" si="24"/>
        <v>10PDRTM001</v>
      </c>
    </row>
    <row r="1542" spans="1:14">
      <c r="A1542" s="26" t="s">
        <v>6905</v>
      </c>
      <c r="B1542" s="26" t="s">
        <v>18796</v>
      </c>
      <c r="C1542" s="26" t="s">
        <v>11695</v>
      </c>
      <c r="D1542" s="26" t="s">
        <v>109</v>
      </c>
      <c r="E1542" s="61" t="s">
        <v>17145</v>
      </c>
      <c r="F1542" s="62" t="s">
        <v>20487</v>
      </c>
      <c r="G1542">
        <f>VLOOKUP(N1542,Estrv!B:AS,39,FALSE)</f>
        <v>0.1</v>
      </c>
      <c r="H1542">
        <f>VLOOKUP(N1542,Estrv!B:AS,40,FALSE)</f>
        <v>0.4</v>
      </c>
      <c r="I1542">
        <f>VLOOKUP(N1542,Estrv!B:AS,41,FALSE)</f>
        <v>0.7</v>
      </c>
      <c r="J1542">
        <f>VLOOKUP(N1542,Estrv!B:AS,42,FALSE)</f>
        <v>1</v>
      </c>
      <c r="K1542" s="68">
        <v>0.125</v>
      </c>
      <c r="N1542" t="str">
        <f t="shared" si="24"/>
        <v>10PDRTM001</v>
      </c>
    </row>
    <row r="1543" spans="1:14">
      <c r="A1543" s="26" t="s">
        <v>6905</v>
      </c>
      <c r="B1543" s="26" t="s">
        <v>18797</v>
      </c>
      <c r="C1543" s="26" t="s">
        <v>12369</v>
      </c>
      <c r="D1543" s="26" t="s">
        <v>109</v>
      </c>
      <c r="E1543" s="61" t="s">
        <v>17145</v>
      </c>
      <c r="F1543" s="62" t="s">
        <v>20488</v>
      </c>
      <c r="G1543">
        <f>VLOOKUP(N1543,Estrv!B:AS,39,FALSE)</f>
        <v>0.1</v>
      </c>
      <c r="H1543">
        <f>VLOOKUP(N1543,Estrv!B:AS,40,FALSE)</f>
        <v>0.4</v>
      </c>
      <c r="I1543">
        <f>VLOOKUP(N1543,Estrv!B:AS,41,FALSE)</f>
        <v>0.7</v>
      </c>
      <c r="J1543">
        <f>VLOOKUP(N1543,Estrv!B:AS,42,FALSE)</f>
        <v>1</v>
      </c>
      <c r="K1543" s="68">
        <v>0.125</v>
      </c>
      <c r="N1543" t="str">
        <f t="shared" si="24"/>
        <v>10PDRTM001</v>
      </c>
    </row>
    <row r="1544" spans="1:14">
      <c r="A1544" s="26" t="s">
        <v>6905</v>
      </c>
      <c r="B1544" s="26" t="s">
        <v>18798</v>
      </c>
      <c r="C1544" s="26" t="s">
        <v>13043</v>
      </c>
      <c r="D1544" s="26" t="s">
        <v>109</v>
      </c>
      <c r="E1544" s="61" t="s">
        <v>17145</v>
      </c>
      <c r="F1544" s="62" t="s">
        <v>20489</v>
      </c>
      <c r="G1544">
        <f>VLOOKUP(N1544,Estrv!B:AS,39,FALSE)</f>
        <v>0.1</v>
      </c>
      <c r="H1544">
        <f>VLOOKUP(N1544,Estrv!B:AS,40,FALSE)</f>
        <v>0.4</v>
      </c>
      <c r="I1544">
        <f>VLOOKUP(N1544,Estrv!B:AS,41,FALSE)</f>
        <v>0.7</v>
      </c>
      <c r="J1544">
        <f>VLOOKUP(N1544,Estrv!B:AS,42,FALSE)</f>
        <v>1</v>
      </c>
      <c r="K1544" s="68">
        <v>0.125</v>
      </c>
      <c r="N1544" t="str">
        <f t="shared" si="24"/>
        <v>10PDRTM001</v>
      </c>
    </row>
    <row r="1545" spans="1:14">
      <c r="A1545" s="26" t="s">
        <v>6905</v>
      </c>
      <c r="B1545" s="26" t="s">
        <v>18799</v>
      </c>
      <c r="C1545" s="26" t="s">
        <v>13717</v>
      </c>
      <c r="D1545" s="26" t="s">
        <v>109</v>
      </c>
      <c r="E1545" s="61" t="s">
        <v>17145</v>
      </c>
      <c r="F1545" s="62" t="s">
        <v>20490</v>
      </c>
      <c r="G1545">
        <f>VLOOKUP(N1545,Estrv!B:AS,39,FALSE)</f>
        <v>0.1</v>
      </c>
      <c r="H1545">
        <f>VLOOKUP(N1545,Estrv!B:AS,40,FALSE)</f>
        <v>0.4</v>
      </c>
      <c r="I1545">
        <f>VLOOKUP(N1545,Estrv!B:AS,41,FALSE)</f>
        <v>0.7</v>
      </c>
      <c r="J1545">
        <f>VLOOKUP(N1545,Estrv!B:AS,42,FALSE)</f>
        <v>1</v>
      </c>
      <c r="K1545" s="68">
        <v>0.125</v>
      </c>
      <c r="N1545" t="str">
        <f t="shared" si="24"/>
        <v>10PDRTM001</v>
      </c>
    </row>
    <row r="1546" spans="1:14">
      <c r="A1546" s="26" t="s">
        <v>6905</v>
      </c>
      <c r="B1546" s="26" t="s">
        <v>18800</v>
      </c>
      <c r="C1546" s="26" t="s">
        <v>14391</v>
      </c>
      <c r="D1546" s="26" t="s">
        <v>109</v>
      </c>
      <c r="E1546" s="61" t="s">
        <v>17145</v>
      </c>
      <c r="F1546" s="62" t="s">
        <v>20491</v>
      </c>
      <c r="G1546">
        <f>VLOOKUP(N1546,Estrv!B:AS,39,FALSE)</f>
        <v>0.1</v>
      </c>
      <c r="H1546">
        <f>VLOOKUP(N1546,Estrv!B:AS,40,FALSE)</f>
        <v>0.4</v>
      </c>
      <c r="I1546">
        <f>VLOOKUP(N1546,Estrv!B:AS,41,FALSE)</f>
        <v>0.7</v>
      </c>
      <c r="J1546">
        <f>VLOOKUP(N1546,Estrv!B:AS,42,FALSE)</f>
        <v>1</v>
      </c>
      <c r="K1546" s="68">
        <v>0.125</v>
      </c>
      <c r="N1546" t="str">
        <f t="shared" si="24"/>
        <v>10PDRTM001</v>
      </c>
    </row>
    <row r="1547" spans="1:14">
      <c r="A1547" s="26" t="s">
        <v>6905</v>
      </c>
      <c r="B1547" s="26" t="s">
        <v>18801</v>
      </c>
      <c r="C1547" s="26" t="s">
        <v>15065</v>
      </c>
      <c r="D1547" s="26" t="s">
        <v>109</v>
      </c>
      <c r="E1547" s="61" t="s">
        <v>17145</v>
      </c>
      <c r="F1547" s="62" t="s">
        <v>20492</v>
      </c>
      <c r="G1547">
        <f>VLOOKUP(N1547,Estrv!B:AS,39,FALSE)</f>
        <v>0.1</v>
      </c>
      <c r="H1547">
        <f>VLOOKUP(N1547,Estrv!B:AS,40,FALSE)</f>
        <v>0.4</v>
      </c>
      <c r="I1547">
        <f>VLOOKUP(N1547,Estrv!B:AS,41,FALSE)</f>
        <v>0.7</v>
      </c>
      <c r="J1547">
        <f>VLOOKUP(N1547,Estrv!B:AS,42,FALSE)</f>
        <v>1</v>
      </c>
      <c r="K1547" s="68">
        <v>0.125</v>
      </c>
      <c r="N1547" t="str">
        <f t="shared" si="24"/>
        <v>10PDRTM001</v>
      </c>
    </row>
    <row r="1548" spans="1:14">
      <c r="A1548" s="26" t="s">
        <v>6905</v>
      </c>
      <c r="B1548" s="26" t="s">
        <v>18802</v>
      </c>
      <c r="C1548" s="26" t="s">
        <v>10348</v>
      </c>
      <c r="D1548" s="26" t="s">
        <v>126</v>
      </c>
      <c r="E1548" s="61" t="s">
        <v>17148</v>
      </c>
      <c r="F1548" s="62" t="s">
        <v>6949</v>
      </c>
      <c r="G1548">
        <f>VLOOKUP(N1548,Estrv!B:AS,39,FALSE)</f>
        <v>0.2</v>
      </c>
      <c r="H1548">
        <f>VLOOKUP(N1548,Estrv!B:AS,40,FALSE)</f>
        <v>0.5</v>
      </c>
      <c r="I1548">
        <f>VLOOKUP(N1548,Estrv!B:AS,41,FALSE)</f>
        <v>0.75</v>
      </c>
      <c r="J1548">
        <f>VLOOKUP(N1548,Estrv!B:AS,42,FALSE)</f>
        <v>1</v>
      </c>
      <c r="K1548" s="66">
        <v>1</v>
      </c>
      <c r="N1548" t="str">
        <f t="shared" si="24"/>
        <v>10PDRTM002</v>
      </c>
    </row>
    <row r="1549" spans="1:14">
      <c r="A1549" s="26" t="s">
        <v>6905</v>
      </c>
      <c r="B1549" s="26" t="s">
        <v>18803</v>
      </c>
      <c r="C1549" s="26" t="s">
        <v>10349</v>
      </c>
      <c r="D1549" s="26" t="s">
        <v>141</v>
      </c>
      <c r="E1549" s="61" t="s">
        <v>17150</v>
      </c>
      <c r="F1549" s="62" t="s">
        <v>20493</v>
      </c>
      <c r="G1549">
        <f>VLOOKUP(N1549,Estrv!B:AS,39,FALSE)</f>
        <v>0.25</v>
      </c>
      <c r="H1549">
        <f>VLOOKUP(N1549,Estrv!B:AS,40,FALSE)</f>
        <v>0.56000000000000005</v>
      </c>
      <c r="I1549">
        <f>VLOOKUP(N1549,Estrv!B:AS,41,FALSE)</f>
        <v>0.84</v>
      </c>
      <c r="J1549">
        <f>VLOOKUP(N1549,Estrv!B:AS,42,FALSE)</f>
        <v>1</v>
      </c>
      <c r="K1549" s="66">
        <v>1</v>
      </c>
      <c r="N1549" t="str">
        <f t="shared" si="24"/>
        <v>10PDRTN001</v>
      </c>
    </row>
    <row r="1550" spans="1:14">
      <c r="A1550" s="26" t="s">
        <v>6960</v>
      </c>
      <c r="B1550" s="26" t="s">
        <v>18804</v>
      </c>
      <c r="C1550" s="26" t="s">
        <v>10350</v>
      </c>
      <c r="D1550" s="26" t="s">
        <v>6730</v>
      </c>
      <c r="E1550" s="61" t="s">
        <v>18747</v>
      </c>
      <c r="F1550" s="62" t="s">
        <v>20494</v>
      </c>
      <c r="G1550">
        <f>VLOOKUP(N1550,Estrv!B:AS,39,FALSE)</f>
        <v>0.25</v>
      </c>
      <c r="H1550">
        <f>VLOOKUP(N1550,Estrv!B:AS,40,FALSE)</f>
        <v>0.5</v>
      </c>
      <c r="I1550">
        <f>VLOOKUP(N1550,Estrv!B:AS,41,FALSE)</f>
        <v>0.75</v>
      </c>
      <c r="J1550">
        <f>VLOOKUP(N1550,Estrv!B:AS,42,FALSE)</f>
        <v>1</v>
      </c>
      <c r="K1550" s="66">
        <v>0.85</v>
      </c>
      <c r="N1550" t="str">
        <f t="shared" si="24"/>
        <v>10PDTEE042</v>
      </c>
    </row>
    <row r="1551" spans="1:14">
      <c r="A1551" s="26" t="s">
        <v>6960</v>
      </c>
      <c r="B1551" s="26" t="s">
        <v>18805</v>
      </c>
      <c r="C1551" s="26" t="s">
        <v>11024</v>
      </c>
      <c r="D1551" s="26" t="s">
        <v>6730</v>
      </c>
      <c r="E1551" s="61" t="s">
        <v>18747</v>
      </c>
      <c r="F1551" s="62" t="s">
        <v>20495</v>
      </c>
      <c r="G1551">
        <f>VLOOKUP(N1551,Estrv!B:AS,39,FALSE)</f>
        <v>0.25</v>
      </c>
      <c r="H1551">
        <f>VLOOKUP(N1551,Estrv!B:AS,40,FALSE)</f>
        <v>0.5</v>
      </c>
      <c r="I1551">
        <f>VLOOKUP(N1551,Estrv!B:AS,41,FALSE)</f>
        <v>0.75</v>
      </c>
      <c r="J1551">
        <f>VLOOKUP(N1551,Estrv!B:AS,42,FALSE)</f>
        <v>1</v>
      </c>
      <c r="K1551" s="66">
        <v>0.15</v>
      </c>
      <c r="N1551" t="str">
        <f t="shared" si="24"/>
        <v>10PDTEE042</v>
      </c>
    </row>
    <row r="1552" spans="1:14">
      <c r="A1552" s="26" t="s">
        <v>6960</v>
      </c>
      <c r="B1552" s="26" t="s">
        <v>18806</v>
      </c>
      <c r="C1552" s="26" t="s">
        <v>10351</v>
      </c>
      <c r="D1552" s="26" t="s">
        <v>6279</v>
      </c>
      <c r="E1552" s="61" t="s">
        <v>18662</v>
      </c>
      <c r="F1552" s="62" t="s">
        <v>20496</v>
      </c>
      <c r="G1552">
        <f>VLOOKUP(N1552,Estrv!B:AS,39,FALSE)</f>
        <v>0.22</v>
      </c>
      <c r="H1552">
        <f>VLOOKUP(N1552,Estrv!B:AS,40,FALSE)</f>
        <v>0.44</v>
      </c>
      <c r="I1552">
        <f>VLOOKUP(N1552,Estrv!B:AS,41,FALSE)</f>
        <v>0.66</v>
      </c>
      <c r="J1552">
        <f>VLOOKUP(N1552,Estrv!B:AS,42,FALSE)</f>
        <v>1</v>
      </c>
      <c r="K1552" s="66">
        <v>1</v>
      </c>
      <c r="N1552" t="str">
        <f t="shared" si="24"/>
        <v>10PDTEJ001</v>
      </c>
    </row>
    <row r="1553" spans="1:14">
      <c r="A1553" s="26" t="s">
        <v>6960</v>
      </c>
      <c r="B1553" s="26" t="s">
        <v>18807</v>
      </c>
      <c r="C1553" s="26" t="s">
        <v>10352</v>
      </c>
      <c r="D1553" s="26" t="s">
        <v>109</v>
      </c>
      <c r="E1553" s="61" t="s">
        <v>17145</v>
      </c>
      <c r="F1553" s="62" t="s">
        <v>6994</v>
      </c>
      <c r="G1553">
        <f>VLOOKUP(N1553,Estrv!B:AS,39,FALSE)</f>
        <v>0.15</v>
      </c>
      <c r="H1553">
        <f>VLOOKUP(N1553,Estrv!B:AS,40,FALSE)</f>
        <v>0.5</v>
      </c>
      <c r="I1553">
        <f>VLOOKUP(N1553,Estrv!B:AS,41,FALSE)</f>
        <v>0.85</v>
      </c>
      <c r="J1553">
        <f>VLOOKUP(N1553,Estrv!B:AS,42,FALSE)</f>
        <v>1</v>
      </c>
      <c r="K1553" s="66">
        <v>1</v>
      </c>
      <c r="N1553" t="str">
        <f t="shared" si="24"/>
        <v>10PDTEM001</v>
      </c>
    </row>
    <row r="1554" spans="1:14">
      <c r="A1554" s="26" t="s">
        <v>6960</v>
      </c>
      <c r="B1554" s="26" t="s">
        <v>18808</v>
      </c>
      <c r="C1554" s="26" t="s">
        <v>10353</v>
      </c>
      <c r="D1554" s="26" t="s">
        <v>126</v>
      </c>
      <c r="E1554" s="61" t="s">
        <v>17148</v>
      </c>
      <c r="F1554" s="62" t="s">
        <v>7000</v>
      </c>
      <c r="G1554">
        <f>VLOOKUP(N1554,Estrv!B:AS,39,FALSE)</f>
        <v>0</v>
      </c>
      <c r="H1554">
        <f>VLOOKUP(N1554,Estrv!B:AS,40,FALSE)</f>
        <v>0.2</v>
      </c>
      <c r="I1554">
        <f>VLOOKUP(N1554,Estrv!B:AS,41,FALSE)</f>
        <v>0.6</v>
      </c>
      <c r="J1554">
        <f>VLOOKUP(N1554,Estrv!B:AS,42,FALSE)</f>
        <v>1</v>
      </c>
      <c r="K1554" s="66">
        <v>1</v>
      </c>
      <c r="N1554" t="str">
        <f t="shared" si="24"/>
        <v>10PDTEM002</v>
      </c>
    </row>
    <row r="1555" spans="1:14">
      <c r="A1555" s="26" t="s">
        <v>6960</v>
      </c>
      <c r="B1555" s="26" t="s">
        <v>18809</v>
      </c>
      <c r="C1555" s="26" t="s">
        <v>10354</v>
      </c>
      <c r="D1555" s="26" t="s">
        <v>141</v>
      </c>
      <c r="E1555" s="61" t="s">
        <v>17150</v>
      </c>
      <c r="F1555" s="62" t="s">
        <v>20497</v>
      </c>
      <c r="G1555">
        <f>VLOOKUP(N1555,Estrv!B:AS,39,FALSE)</f>
        <v>0</v>
      </c>
      <c r="H1555">
        <f>VLOOKUP(N1555,Estrv!B:AS,40,FALSE)</f>
        <v>0.33</v>
      </c>
      <c r="I1555">
        <f>VLOOKUP(N1555,Estrv!B:AS,41,FALSE)</f>
        <v>0.66</v>
      </c>
      <c r="J1555">
        <f>VLOOKUP(N1555,Estrv!B:AS,42,FALSE)</f>
        <v>1</v>
      </c>
      <c r="K1555" s="66">
        <v>1</v>
      </c>
      <c r="N1555" t="str">
        <f t="shared" si="24"/>
        <v>10PDTEN001</v>
      </c>
    </row>
    <row r="1556" spans="1:14">
      <c r="A1556" s="63" t="s">
        <v>7013</v>
      </c>
      <c r="B1556" s="63" t="s">
        <v>18810</v>
      </c>
      <c r="C1556" s="63" t="s">
        <v>10360</v>
      </c>
      <c r="D1556" s="63" t="s">
        <v>7096</v>
      </c>
      <c r="E1556" s="63" t="s">
        <v>18811</v>
      </c>
      <c r="F1556" s="63" t="s">
        <v>20498</v>
      </c>
      <c r="G1556">
        <f>VLOOKUP(N1556,Estrv!B:AS,39,FALSE)</f>
        <v>0.25</v>
      </c>
      <c r="H1556">
        <f>VLOOKUP(N1556,Estrv!B:AS,40,FALSE)</f>
        <v>0.5</v>
      </c>
      <c r="I1556">
        <f>VLOOKUP(N1556,Estrv!B:AS,41,FALSE)</f>
        <v>0.75</v>
      </c>
      <c r="J1556">
        <f>VLOOKUP(N1556,Estrv!B:AS,42,FALSE)</f>
        <v>1</v>
      </c>
      <c r="K1556" s="27">
        <v>0.2</v>
      </c>
      <c r="N1556" t="str">
        <f t="shared" si="24"/>
        <v>11C001E168</v>
      </c>
    </row>
    <row r="1557" spans="1:14">
      <c r="A1557" s="63" t="s">
        <v>7013</v>
      </c>
      <c r="B1557" s="63" t="s">
        <v>18812</v>
      </c>
      <c r="C1557" s="63" t="s">
        <v>11034</v>
      </c>
      <c r="D1557" s="63" t="s">
        <v>7096</v>
      </c>
      <c r="E1557" s="63" t="s">
        <v>18811</v>
      </c>
      <c r="F1557" s="63" t="s">
        <v>20499</v>
      </c>
      <c r="G1557">
        <f>VLOOKUP(N1557,Estrv!B:AS,39,FALSE)</f>
        <v>0.25</v>
      </c>
      <c r="H1557">
        <f>VLOOKUP(N1557,Estrv!B:AS,40,FALSE)</f>
        <v>0.5</v>
      </c>
      <c r="I1557">
        <f>VLOOKUP(N1557,Estrv!B:AS,41,FALSE)</f>
        <v>0.75</v>
      </c>
      <c r="J1557">
        <f>VLOOKUP(N1557,Estrv!B:AS,42,FALSE)</f>
        <v>1</v>
      </c>
      <c r="K1557" s="27">
        <v>0.2</v>
      </c>
      <c r="N1557" t="str">
        <f t="shared" si="24"/>
        <v>11C001E168</v>
      </c>
    </row>
    <row r="1558" spans="1:14">
      <c r="A1558" s="63" t="s">
        <v>7013</v>
      </c>
      <c r="B1558" s="63" t="s">
        <v>18813</v>
      </c>
      <c r="C1558" s="63" t="s">
        <v>11708</v>
      </c>
      <c r="D1558" s="63" t="s">
        <v>7096</v>
      </c>
      <c r="E1558" s="63" t="s">
        <v>18811</v>
      </c>
      <c r="F1558" s="63" t="s">
        <v>20500</v>
      </c>
      <c r="G1558">
        <f>VLOOKUP(N1558,Estrv!B:AS,39,FALSE)</f>
        <v>0.25</v>
      </c>
      <c r="H1558">
        <f>VLOOKUP(N1558,Estrv!B:AS,40,FALSE)</f>
        <v>0.5</v>
      </c>
      <c r="I1558">
        <f>VLOOKUP(N1558,Estrv!B:AS,41,FALSE)</f>
        <v>0.75</v>
      </c>
      <c r="J1558">
        <f>VLOOKUP(N1558,Estrv!B:AS,42,FALSE)</f>
        <v>1</v>
      </c>
      <c r="K1558" s="27">
        <v>0.2</v>
      </c>
      <c r="N1558" t="str">
        <f t="shared" si="24"/>
        <v>11C001E168</v>
      </c>
    </row>
    <row r="1559" spans="1:14">
      <c r="A1559" s="63" t="s">
        <v>7013</v>
      </c>
      <c r="B1559" s="63" t="s">
        <v>18814</v>
      </c>
      <c r="C1559" s="63" t="s">
        <v>12382</v>
      </c>
      <c r="D1559" s="63" t="s">
        <v>7096</v>
      </c>
      <c r="E1559" s="63" t="s">
        <v>18811</v>
      </c>
      <c r="F1559" s="63" t="s">
        <v>7113</v>
      </c>
      <c r="G1559">
        <f>VLOOKUP(N1559,Estrv!B:AS,39,FALSE)</f>
        <v>0.25</v>
      </c>
      <c r="H1559">
        <f>VLOOKUP(N1559,Estrv!B:AS,40,FALSE)</f>
        <v>0.5</v>
      </c>
      <c r="I1559">
        <f>VLOOKUP(N1559,Estrv!B:AS,41,FALSE)</f>
        <v>0.75</v>
      </c>
      <c r="J1559">
        <f>VLOOKUP(N1559,Estrv!B:AS,42,FALSE)</f>
        <v>1</v>
      </c>
      <c r="K1559" s="27">
        <v>0.2</v>
      </c>
      <c r="N1559" t="str">
        <f t="shared" si="24"/>
        <v>11C001E168</v>
      </c>
    </row>
    <row r="1560" spans="1:14">
      <c r="A1560" s="63" t="s">
        <v>7013</v>
      </c>
      <c r="B1560" s="63" t="s">
        <v>18815</v>
      </c>
      <c r="C1560" s="63" t="s">
        <v>13056</v>
      </c>
      <c r="D1560" s="63" t="s">
        <v>7096</v>
      </c>
      <c r="E1560" s="63" t="s">
        <v>18811</v>
      </c>
      <c r="F1560" s="63" t="s">
        <v>7116</v>
      </c>
      <c r="G1560">
        <f>VLOOKUP(N1560,Estrv!B:AS,39,FALSE)</f>
        <v>0.25</v>
      </c>
      <c r="H1560">
        <f>VLOOKUP(N1560,Estrv!B:AS,40,FALSE)</f>
        <v>0.5</v>
      </c>
      <c r="I1560">
        <f>VLOOKUP(N1560,Estrv!B:AS,41,FALSE)</f>
        <v>0.75</v>
      </c>
      <c r="J1560">
        <f>VLOOKUP(N1560,Estrv!B:AS,42,FALSE)</f>
        <v>1</v>
      </c>
      <c r="K1560" s="27">
        <v>0.2</v>
      </c>
      <c r="N1560" t="str">
        <f t="shared" si="24"/>
        <v>11C001E168</v>
      </c>
    </row>
    <row r="1561" spans="1:14">
      <c r="A1561" s="63" t="s">
        <v>7013</v>
      </c>
      <c r="B1561" s="63" t="s">
        <v>18816</v>
      </c>
      <c r="C1561" s="63" t="s">
        <v>10361</v>
      </c>
      <c r="D1561" s="63" t="s">
        <v>7117</v>
      </c>
      <c r="E1561" s="63" t="s">
        <v>18817</v>
      </c>
      <c r="F1561" s="63" t="s">
        <v>20501</v>
      </c>
      <c r="G1561">
        <f>VLOOKUP(N1561,Estrv!B:AS,39,FALSE)</f>
        <v>0.25</v>
      </c>
      <c r="H1561">
        <f>VLOOKUP(N1561,Estrv!B:AS,40,FALSE)</f>
        <v>0.5</v>
      </c>
      <c r="I1561">
        <f>VLOOKUP(N1561,Estrv!B:AS,41,FALSE)</f>
        <v>0.74</v>
      </c>
      <c r="J1561">
        <f>VLOOKUP(N1561,Estrv!B:AS,42,FALSE)</f>
        <v>1</v>
      </c>
      <c r="K1561" s="27">
        <v>0.2</v>
      </c>
      <c r="N1561" t="str">
        <f t="shared" si="24"/>
        <v>11C001E169</v>
      </c>
    </row>
    <row r="1562" spans="1:14">
      <c r="A1562" s="63" t="s">
        <v>7013</v>
      </c>
      <c r="B1562" s="63" t="s">
        <v>18818</v>
      </c>
      <c r="C1562" s="63" t="s">
        <v>11035</v>
      </c>
      <c r="D1562" s="63" t="s">
        <v>7117</v>
      </c>
      <c r="E1562" s="63" t="s">
        <v>18817</v>
      </c>
      <c r="F1562" s="63" t="s">
        <v>7130</v>
      </c>
      <c r="G1562">
        <f>VLOOKUP(N1562,Estrv!B:AS,39,FALSE)</f>
        <v>0.25</v>
      </c>
      <c r="H1562">
        <f>VLOOKUP(N1562,Estrv!B:AS,40,FALSE)</f>
        <v>0.5</v>
      </c>
      <c r="I1562">
        <f>VLOOKUP(N1562,Estrv!B:AS,41,FALSE)</f>
        <v>0.74</v>
      </c>
      <c r="J1562">
        <f>VLOOKUP(N1562,Estrv!B:AS,42,FALSE)</f>
        <v>1</v>
      </c>
      <c r="K1562" s="27">
        <v>0.2</v>
      </c>
      <c r="N1562" t="str">
        <f t="shared" si="24"/>
        <v>11C001E169</v>
      </c>
    </row>
    <row r="1563" spans="1:14">
      <c r="A1563" s="63" t="s">
        <v>7013</v>
      </c>
      <c r="B1563" s="63" t="s">
        <v>18819</v>
      </c>
      <c r="C1563" s="63" t="s">
        <v>11709</v>
      </c>
      <c r="D1563" s="63" t="s">
        <v>7117</v>
      </c>
      <c r="E1563" s="63" t="s">
        <v>18817</v>
      </c>
      <c r="F1563" s="63" t="s">
        <v>20502</v>
      </c>
      <c r="G1563">
        <f>VLOOKUP(N1563,Estrv!B:AS,39,FALSE)</f>
        <v>0.25</v>
      </c>
      <c r="H1563">
        <f>VLOOKUP(N1563,Estrv!B:AS,40,FALSE)</f>
        <v>0.5</v>
      </c>
      <c r="I1563">
        <f>VLOOKUP(N1563,Estrv!B:AS,41,FALSE)</f>
        <v>0.74</v>
      </c>
      <c r="J1563">
        <f>VLOOKUP(N1563,Estrv!B:AS,42,FALSE)</f>
        <v>1</v>
      </c>
      <c r="K1563" s="27">
        <v>0.1</v>
      </c>
      <c r="N1563" t="str">
        <f t="shared" si="24"/>
        <v>11C001E169</v>
      </c>
    </row>
    <row r="1564" spans="1:14">
      <c r="A1564" s="63" t="s">
        <v>7013</v>
      </c>
      <c r="B1564" s="63" t="s">
        <v>18820</v>
      </c>
      <c r="C1564" s="63" t="s">
        <v>12383</v>
      </c>
      <c r="D1564" s="63" t="s">
        <v>7117</v>
      </c>
      <c r="E1564" s="63" t="s">
        <v>18817</v>
      </c>
      <c r="F1564" s="63" t="s">
        <v>20503</v>
      </c>
      <c r="G1564">
        <f>VLOOKUP(N1564,Estrv!B:AS,39,FALSE)</f>
        <v>0.25</v>
      </c>
      <c r="H1564">
        <f>VLOOKUP(N1564,Estrv!B:AS,40,FALSE)</f>
        <v>0.5</v>
      </c>
      <c r="I1564">
        <f>VLOOKUP(N1564,Estrv!B:AS,41,FALSE)</f>
        <v>0.74</v>
      </c>
      <c r="J1564">
        <f>VLOOKUP(N1564,Estrv!B:AS,42,FALSE)</f>
        <v>1</v>
      </c>
      <c r="K1564" s="27">
        <v>0.1</v>
      </c>
      <c r="N1564" t="str">
        <f t="shared" si="24"/>
        <v>11C001E169</v>
      </c>
    </row>
    <row r="1565" spans="1:14">
      <c r="A1565" s="63" t="s">
        <v>7013</v>
      </c>
      <c r="B1565" s="63" t="s">
        <v>18821</v>
      </c>
      <c r="C1565" s="63" t="s">
        <v>13057</v>
      </c>
      <c r="D1565" s="63" t="s">
        <v>7117</v>
      </c>
      <c r="E1565" s="63" t="s">
        <v>18817</v>
      </c>
      <c r="F1565" s="63" t="s">
        <v>20504</v>
      </c>
      <c r="G1565">
        <f>VLOOKUP(N1565,Estrv!B:AS,39,FALSE)</f>
        <v>0.25</v>
      </c>
      <c r="H1565">
        <f>VLOOKUP(N1565,Estrv!B:AS,40,FALSE)</f>
        <v>0.5</v>
      </c>
      <c r="I1565">
        <f>VLOOKUP(N1565,Estrv!B:AS,41,FALSE)</f>
        <v>0.74</v>
      </c>
      <c r="J1565">
        <f>VLOOKUP(N1565,Estrv!B:AS,42,FALSE)</f>
        <v>1</v>
      </c>
      <c r="K1565" s="27">
        <v>0.15</v>
      </c>
      <c r="N1565" t="str">
        <f t="shared" si="24"/>
        <v>11C001E169</v>
      </c>
    </row>
    <row r="1566" spans="1:14">
      <c r="A1566" s="63" t="s">
        <v>7013</v>
      </c>
      <c r="B1566" s="63" t="s">
        <v>18822</v>
      </c>
      <c r="C1566" s="63" t="s">
        <v>13731</v>
      </c>
      <c r="D1566" s="63" t="s">
        <v>7117</v>
      </c>
      <c r="E1566" s="63" t="s">
        <v>18817</v>
      </c>
      <c r="F1566" s="63" t="s">
        <v>20505</v>
      </c>
      <c r="G1566">
        <f>VLOOKUP(N1566,Estrv!B:AS,39,FALSE)</f>
        <v>0.25</v>
      </c>
      <c r="H1566">
        <f>VLOOKUP(N1566,Estrv!B:AS,40,FALSE)</f>
        <v>0.5</v>
      </c>
      <c r="I1566">
        <f>VLOOKUP(N1566,Estrv!B:AS,41,FALSE)</f>
        <v>0.74</v>
      </c>
      <c r="J1566">
        <f>VLOOKUP(N1566,Estrv!B:AS,42,FALSE)</f>
        <v>1</v>
      </c>
      <c r="K1566" s="27">
        <v>0.15</v>
      </c>
      <c r="N1566" t="str">
        <f t="shared" si="24"/>
        <v>11C001E169</v>
      </c>
    </row>
    <row r="1567" spans="1:14">
      <c r="A1567" s="63" t="s">
        <v>7013</v>
      </c>
      <c r="B1567" s="63" t="s">
        <v>18823</v>
      </c>
      <c r="C1567" s="63" t="s">
        <v>14405</v>
      </c>
      <c r="D1567" s="63" t="s">
        <v>7117</v>
      </c>
      <c r="E1567" s="63" t="s">
        <v>18817</v>
      </c>
      <c r="F1567" s="63" t="s">
        <v>7142</v>
      </c>
      <c r="G1567">
        <f>VLOOKUP(N1567,Estrv!B:AS,39,FALSE)</f>
        <v>0.25</v>
      </c>
      <c r="H1567">
        <f>VLOOKUP(N1567,Estrv!B:AS,40,FALSE)</f>
        <v>0.5</v>
      </c>
      <c r="I1567">
        <f>VLOOKUP(N1567,Estrv!B:AS,41,FALSE)</f>
        <v>0.74</v>
      </c>
      <c r="J1567">
        <f>VLOOKUP(N1567,Estrv!B:AS,42,FALSE)</f>
        <v>1</v>
      </c>
      <c r="K1567" s="27">
        <v>0.1</v>
      </c>
      <c r="N1567" t="str">
        <f t="shared" si="24"/>
        <v>11C001E169</v>
      </c>
    </row>
    <row r="1568" spans="1:14">
      <c r="A1568" s="63" t="s">
        <v>7013</v>
      </c>
      <c r="B1568" s="63" t="s">
        <v>18824</v>
      </c>
      <c r="C1568" s="63" t="s">
        <v>10359</v>
      </c>
      <c r="D1568" s="63" t="s">
        <v>7078</v>
      </c>
      <c r="E1568" s="63" t="s">
        <v>18825</v>
      </c>
      <c r="F1568" s="63" t="s">
        <v>20506</v>
      </c>
      <c r="G1568">
        <f>VLOOKUP(N1568,Estrv!B:AS,39,FALSE)</f>
        <v>0.27</v>
      </c>
      <c r="H1568">
        <f>VLOOKUP(N1568,Estrv!B:AS,40,FALSE)</f>
        <v>0.51</v>
      </c>
      <c r="I1568">
        <f>VLOOKUP(N1568,Estrv!B:AS,41,FALSE)</f>
        <v>0.75</v>
      </c>
      <c r="J1568">
        <f>VLOOKUP(N1568,Estrv!B:AS,42,FALSE)</f>
        <v>1</v>
      </c>
      <c r="K1568" s="27">
        <v>0.5</v>
      </c>
      <c r="N1568" t="str">
        <f t="shared" si="24"/>
        <v>11C001E194</v>
      </c>
    </row>
    <row r="1569" spans="1:14">
      <c r="A1569" s="63" t="s">
        <v>7013</v>
      </c>
      <c r="B1569" s="63" t="s">
        <v>18826</v>
      </c>
      <c r="C1569" s="63" t="s">
        <v>11033</v>
      </c>
      <c r="D1569" s="63" t="s">
        <v>7078</v>
      </c>
      <c r="E1569" s="63" t="s">
        <v>18825</v>
      </c>
      <c r="F1569" s="63" t="s">
        <v>7094</v>
      </c>
      <c r="G1569">
        <f>VLOOKUP(N1569,Estrv!B:AS,39,FALSE)</f>
        <v>0.27</v>
      </c>
      <c r="H1569">
        <f>VLOOKUP(N1569,Estrv!B:AS,40,FALSE)</f>
        <v>0.51</v>
      </c>
      <c r="I1569">
        <f>VLOOKUP(N1569,Estrv!B:AS,41,FALSE)</f>
        <v>0.75</v>
      </c>
      <c r="J1569">
        <f>VLOOKUP(N1569,Estrv!B:AS,42,FALSE)</f>
        <v>1</v>
      </c>
      <c r="K1569" s="27">
        <v>0.5</v>
      </c>
      <c r="N1569" t="str">
        <f t="shared" si="24"/>
        <v>11C001E194</v>
      </c>
    </row>
    <row r="1570" spans="1:14">
      <c r="A1570" s="63" t="s">
        <v>7013</v>
      </c>
      <c r="B1570" s="63" t="s">
        <v>18827</v>
      </c>
      <c r="C1570" s="63" t="s">
        <v>10358</v>
      </c>
      <c r="D1570" s="63" t="s">
        <v>7063</v>
      </c>
      <c r="E1570" s="63" t="s">
        <v>18828</v>
      </c>
      <c r="F1570" s="63" t="s">
        <v>20507</v>
      </c>
      <c r="G1570">
        <f>VLOOKUP(N1570,Estrv!B:AS,39,FALSE)</f>
        <v>0.25</v>
      </c>
      <c r="H1570">
        <f>VLOOKUP(N1570,Estrv!B:AS,40,FALSE)</f>
        <v>0.5</v>
      </c>
      <c r="I1570">
        <f>VLOOKUP(N1570,Estrv!B:AS,41,FALSE)</f>
        <v>0.75</v>
      </c>
      <c r="J1570">
        <f>VLOOKUP(N1570,Estrv!B:AS,42,FALSE)</f>
        <v>1</v>
      </c>
      <c r="K1570" s="27">
        <v>1</v>
      </c>
      <c r="N1570" t="str">
        <f t="shared" si="24"/>
        <v>11C001K019</v>
      </c>
    </row>
    <row r="1571" spans="1:14">
      <c r="A1571" s="63" t="s">
        <v>7013</v>
      </c>
      <c r="B1571" s="63" t="s">
        <v>18829</v>
      </c>
      <c r="C1571" s="63" t="s">
        <v>10355</v>
      </c>
      <c r="D1571" s="63" t="s">
        <v>109</v>
      </c>
      <c r="E1571" s="63" t="s">
        <v>17145</v>
      </c>
      <c r="F1571" s="63" t="s">
        <v>7026</v>
      </c>
      <c r="G1571">
        <f>VLOOKUP(N1571,Estrv!B:AS,39,FALSE)</f>
        <v>0.03</v>
      </c>
      <c r="H1571">
        <f>VLOOKUP(N1571,Estrv!B:AS,40,FALSE)</f>
        <v>0.5</v>
      </c>
      <c r="I1571">
        <f>VLOOKUP(N1571,Estrv!B:AS,41,FALSE)</f>
        <v>0.54</v>
      </c>
      <c r="J1571">
        <f>VLOOKUP(N1571,Estrv!B:AS,42,FALSE)</f>
        <v>1</v>
      </c>
      <c r="K1571" s="27">
        <v>0.5</v>
      </c>
      <c r="N1571" t="str">
        <f t="shared" si="24"/>
        <v>11C001M001</v>
      </c>
    </row>
    <row r="1572" spans="1:14">
      <c r="A1572" s="63" t="s">
        <v>7013</v>
      </c>
      <c r="B1572" s="63" t="s">
        <v>18830</v>
      </c>
      <c r="C1572" s="63" t="s">
        <v>11029</v>
      </c>
      <c r="D1572" s="63" t="s">
        <v>109</v>
      </c>
      <c r="E1572" s="63" t="s">
        <v>17145</v>
      </c>
      <c r="F1572" s="63" t="s">
        <v>20508</v>
      </c>
      <c r="G1572">
        <f>VLOOKUP(N1572,Estrv!B:AS,39,FALSE)</f>
        <v>0.03</v>
      </c>
      <c r="H1572">
        <f>VLOOKUP(N1572,Estrv!B:AS,40,FALSE)</f>
        <v>0.5</v>
      </c>
      <c r="I1572">
        <f>VLOOKUP(N1572,Estrv!B:AS,41,FALSE)</f>
        <v>0.54</v>
      </c>
      <c r="J1572">
        <f>VLOOKUP(N1572,Estrv!B:AS,42,FALSE)</f>
        <v>1</v>
      </c>
      <c r="K1572" s="27">
        <v>0.5</v>
      </c>
      <c r="N1572" t="str">
        <f t="shared" si="24"/>
        <v>11C001M001</v>
      </c>
    </row>
    <row r="1573" spans="1:14">
      <c r="A1573" s="63" t="s">
        <v>7013</v>
      </c>
      <c r="B1573" s="63" t="s">
        <v>18831</v>
      </c>
      <c r="C1573" s="63" t="s">
        <v>10362</v>
      </c>
      <c r="D1573" s="63" t="s">
        <v>126</v>
      </c>
      <c r="E1573" s="63" t="s">
        <v>17148</v>
      </c>
      <c r="F1573" s="63" t="s">
        <v>20509</v>
      </c>
      <c r="G1573">
        <f>VLOOKUP(N1573,Estrv!B:AS,39,FALSE)</f>
        <v>0.1</v>
      </c>
      <c r="H1573">
        <f>VLOOKUP(N1573,Estrv!B:AS,40,FALSE)</f>
        <v>0.3</v>
      </c>
      <c r="I1573">
        <f>VLOOKUP(N1573,Estrv!B:AS,41,FALSE)</f>
        <v>0.5</v>
      </c>
      <c r="J1573">
        <f>VLOOKUP(N1573,Estrv!B:AS,42,FALSE)</f>
        <v>1</v>
      </c>
      <c r="K1573" s="27">
        <v>1</v>
      </c>
      <c r="N1573" t="str">
        <f t="shared" si="24"/>
        <v>11C001M002</v>
      </c>
    </row>
    <row r="1574" spans="1:14">
      <c r="A1574" s="63" t="s">
        <v>7013</v>
      </c>
      <c r="B1574" s="63" t="s">
        <v>18832</v>
      </c>
      <c r="C1574" s="63" t="s">
        <v>10357</v>
      </c>
      <c r="D1574" s="63" t="s">
        <v>141</v>
      </c>
      <c r="E1574" s="63" t="s">
        <v>17150</v>
      </c>
      <c r="F1574" s="63" t="s">
        <v>20510</v>
      </c>
      <c r="G1574">
        <f>VLOOKUP(N1574,Estrv!B:AS,39,FALSE)</f>
        <v>0.23</v>
      </c>
      <c r="H1574">
        <f>VLOOKUP(N1574,Estrv!B:AS,40,FALSE)</f>
        <v>0.5</v>
      </c>
      <c r="I1574">
        <f>VLOOKUP(N1574,Estrv!B:AS,41,FALSE)</f>
        <v>0.75</v>
      </c>
      <c r="J1574">
        <f>VLOOKUP(N1574,Estrv!B:AS,42,FALSE)</f>
        <v>1</v>
      </c>
      <c r="K1574" s="27">
        <v>0.35</v>
      </c>
      <c r="N1574" t="str">
        <f t="shared" si="24"/>
        <v>11C001N001</v>
      </c>
    </row>
    <row r="1575" spans="1:14">
      <c r="A1575" s="63" t="s">
        <v>7013</v>
      </c>
      <c r="B1575" s="63" t="s">
        <v>18833</v>
      </c>
      <c r="C1575" s="63" t="s">
        <v>11031</v>
      </c>
      <c r="D1575" s="63" t="s">
        <v>141</v>
      </c>
      <c r="E1575" s="63" t="s">
        <v>17150</v>
      </c>
      <c r="F1575" s="63" t="s">
        <v>20511</v>
      </c>
      <c r="G1575">
        <f>VLOOKUP(N1575,Estrv!B:AS,39,FALSE)</f>
        <v>0.23</v>
      </c>
      <c r="H1575">
        <f>VLOOKUP(N1575,Estrv!B:AS,40,FALSE)</f>
        <v>0.5</v>
      </c>
      <c r="I1575">
        <f>VLOOKUP(N1575,Estrv!B:AS,41,FALSE)</f>
        <v>0.75</v>
      </c>
      <c r="J1575">
        <f>VLOOKUP(N1575,Estrv!B:AS,42,FALSE)</f>
        <v>1</v>
      </c>
      <c r="K1575" s="27">
        <v>0.35</v>
      </c>
      <c r="N1575" t="str">
        <f t="shared" si="24"/>
        <v>11C001N001</v>
      </c>
    </row>
    <row r="1576" spans="1:14">
      <c r="A1576" s="63" t="s">
        <v>7013</v>
      </c>
      <c r="B1576" s="63" t="s">
        <v>18834</v>
      </c>
      <c r="C1576" s="63" t="s">
        <v>11705</v>
      </c>
      <c r="D1576" s="63" t="s">
        <v>141</v>
      </c>
      <c r="E1576" s="63" t="s">
        <v>17150</v>
      </c>
      <c r="F1576" s="63" t="s">
        <v>20512</v>
      </c>
      <c r="G1576">
        <f>VLOOKUP(N1576,Estrv!B:AS,39,FALSE)</f>
        <v>0.23</v>
      </c>
      <c r="H1576">
        <f>VLOOKUP(N1576,Estrv!B:AS,40,FALSE)</f>
        <v>0.5</v>
      </c>
      <c r="I1576">
        <f>VLOOKUP(N1576,Estrv!B:AS,41,FALSE)</f>
        <v>0.75</v>
      </c>
      <c r="J1576">
        <f>VLOOKUP(N1576,Estrv!B:AS,42,FALSE)</f>
        <v>1</v>
      </c>
      <c r="K1576" s="27">
        <v>0.3</v>
      </c>
      <c r="N1576" t="str">
        <f t="shared" si="24"/>
        <v>11C001N001</v>
      </c>
    </row>
    <row r="1577" spans="1:14">
      <c r="A1577" s="63" t="s">
        <v>7013</v>
      </c>
      <c r="B1577" s="63" t="s">
        <v>18835</v>
      </c>
      <c r="C1577" s="63" t="s">
        <v>10356</v>
      </c>
      <c r="D1577" s="63" t="s">
        <v>7032</v>
      </c>
      <c r="E1577" s="63" t="s">
        <v>18836</v>
      </c>
      <c r="F1577" s="63" t="s">
        <v>7044</v>
      </c>
      <c r="G1577">
        <f>VLOOKUP(N1577,Estrv!B:AS,39,FALSE)</f>
        <v>0.17</v>
      </c>
      <c r="H1577">
        <f>VLOOKUP(N1577,Estrv!B:AS,40,FALSE)</f>
        <v>0.5</v>
      </c>
      <c r="I1577">
        <f>VLOOKUP(N1577,Estrv!B:AS,41,FALSE)</f>
        <v>0.67</v>
      </c>
      <c r="J1577">
        <f>VLOOKUP(N1577,Estrv!B:AS,42,FALSE)</f>
        <v>1</v>
      </c>
      <c r="K1577" s="27">
        <v>1</v>
      </c>
      <c r="N1577" t="str">
        <f t="shared" si="24"/>
        <v>11C001U047</v>
      </c>
    </row>
    <row r="1578" spans="1:14">
      <c r="A1578" s="63" t="s">
        <v>7152</v>
      </c>
      <c r="B1578" s="63" t="s">
        <v>18837</v>
      </c>
      <c r="C1578" s="63" t="s">
        <v>10363</v>
      </c>
      <c r="D1578" s="63" t="s">
        <v>7157</v>
      </c>
      <c r="E1578" s="63" t="s">
        <v>18838</v>
      </c>
      <c r="F1578" s="63" t="s">
        <v>20513</v>
      </c>
      <c r="G1578">
        <f>VLOOKUP(N1578,Estrv!B:AS,39,FALSE)</f>
        <v>0.15</v>
      </c>
      <c r="H1578">
        <f>VLOOKUP(N1578,Estrv!B:AS,40,FALSE)</f>
        <v>0.3</v>
      </c>
      <c r="I1578">
        <f>VLOOKUP(N1578,Estrv!B:AS,41,FALSE)</f>
        <v>0.7</v>
      </c>
      <c r="J1578">
        <f>VLOOKUP(N1578,Estrv!B:AS,42,FALSE)</f>
        <v>1</v>
      </c>
      <c r="K1578" s="27">
        <v>1</v>
      </c>
      <c r="N1578" t="str">
        <f t="shared" si="24"/>
        <v>11CD01E026</v>
      </c>
    </row>
    <row r="1579" spans="1:14">
      <c r="A1579" s="63" t="s">
        <v>7152</v>
      </c>
      <c r="B1579" s="63" t="s">
        <v>18839</v>
      </c>
      <c r="C1579" s="63" t="s">
        <v>10364</v>
      </c>
      <c r="D1579" s="63" t="s">
        <v>7173</v>
      </c>
      <c r="E1579" s="63" t="s">
        <v>18840</v>
      </c>
      <c r="F1579" s="63" t="s">
        <v>20514</v>
      </c>
      <c r="G1579">
        <f>VLOOKUP(N1579,Estrv!B:AS,39,FALSE)</f>
        <v>0.2</v>
      </c>
      <c r="H1579">
        <f>VLOOKUP(N1579,Estrv!B:AS,40,FALSE)</f>
        <v>0.5</v>
      </c>
      <c r="I1579">
        <f>VLOOKUP(N1579,Estrv!B:AS,41,FALSE)</f>
        <v>0.8</v>
      </c>
      <c r="J1579">
        <f>VLOOKUP(N1579,Estrv!B:AS,42,FALSE)</f>
        <v>1</v>
      </c>
      <c r="K1579" s="27">
        <v>0.5</v>
      </c>
      <c r="N1579" t="str">
        <f t="shared" si="24"/>
        <v>11CD01E170</v>
      </c>
    </row>
    <row r="1580" spans="1:14">
      <c r="A1580" s="63" t="s">
        <v>7152</v>
      </c>
      <c r="B1580" s="63" t="s">
        <v>18841</v>
      </c>
      <c r="C1580" s="63" t="s">
        <v>11038</v>
      </c>
      <c r="D1580" s="63" t="s">
        <v>7173</v>
      </c>
      <c r="E1580" s="63" t="s">
        <v>18840</v>
      </c>
      <c r="F1580" s="63" t="s">
        <v>20515</v>
      </c>
      <c r="G1580">
        <f>VLOOKUP(N1580,Estrv!B:AS,39,FALSE)</f>
        <v>0.2</v>
      </c>
      <c r="H1580">
        <f>VLOOKUP(N1580,Estrv!B:AS,40,FALSE)</f>
        <v>0.5</v>
      </c>
      <c r="I1580">
        <f>VLOOKUP(N1580,Estrv!B:AS,41,FALSE)</f>
        <v>0.8</v>
      </c>
      <c r="J1580">
        <f>VLOOKUP(N1580,Estrv!B:AS,42,FALSE)</f>
        <v>1</v>
      </c>
      <c r="K1580" s="27">
        <v>0.5</v>
      </c>
      <c r="N1580" t="str">
        <f t="shared" si="24"/>
        <v>11CD01E170</v>
      </c>
    </row>
    <row r="1581" spans="1:14">
      <c r="A1581" s="63" t="s">
        <v>7152</v>
      </c>
      <c r="B1581" s="63" t="s">
        <v>18842</v>
      </c>
      <c r="C1581" s="63" t="s">
        <v>10367</v>
      </c>
      <c r="D1581" s="63" t="s">
        <v>109</v>
      </c>
      <c r="E1581" s="63" t="s">
        <v>17145</v>
      </c>
      <c r="F1581" s="63" t="s">
        <v>19255</v>
      </c>
      <c r="G1581">
        <f>VLOOKUP(N1581,Estrv!B:AS,39,FALSE)</f>
        <v>0.25</v>
      </c>
      <c r="H1581">
        <f>VLOOKUP(N1581,Estrv!B:AS,40,FALSE)</f>
        <v>0.5</v>
      </c>
      <c r="I1581">
        <f>VLOOKUP(N1581,Estrv!B:AS,41,FALSE)</f>
        <v>0.75</v>
      </c>
      <c r="J1581">
        <f>VLOOKUP(N1581,Estrv!B:AS,42,FALSE)</f>
        <v>1</v>
      </c>
      <c r="K1581" s="27">
        <v>0.5</v>
      </c>
      <c r="N1581" t="str">
        <f t="shared" si="24"/>
        <v>11CD01M001</v>
      </c>
    </row>
    <row r="1582" spans="1:14">
      <c r="A1582" s="63" t="s">
        <v>7152</v>
      </c>
      <c r="B1582" s="63" t="s">
        <v>18843</v>
      </c>
      <c r="C1582" s="63" t="s">
        <v>11041</v>
      </c>
      <c r="D1582" s="63" t="s">
        <v>109</v>
      </c>
      <c r="E1582" s="63" t="s">
        <v>17145</v>
      </c>
      <c r="F1582" s="63" t="s">
        <v>19254</v>
      </c>
      <c r="G1582">
        <f>VLOOKUP(N1582,Estrv!B:AS,39,FALSE)</f>
        <v>0.25</v>
      </c>
      <c r="H1582">
        <f>VLOOKUP(N1582,Estrv!B:AS,40,FALSE)</f>
        <v>0.5</v>
      </c>
      <c r="I1582">
        <f>VLOOKUP(N1582,Estrv!B:AS,41,FALSE)</f>
        <v>0.75</v>
      </c>
      <c r="J1582">
        <f>VLOOKUP(N1582,Estrv!B:AS,42,FALSE)</f>
        <v>1</v>
      </c>
      <c r="K1582" s="27">
        <v>0.5</v>
      </c>
      <c r="N1582" t="str">
        <f t="shared" si="24"/>
        <v>11CD01M001</v>
      </c>
    </row>
    <row r="1583" spans="1:14">
      <c r="A1583" s="63" t="s">
        <v>7152</v>
      </c>
      <c r="B1583" s="63" t="s">
        <v>18844</v>
      </c>
      <c r="C1583" s="63" t="s">
        <v>10368</v>
      </c>
      <c r="D1583" s="63" t="s">
        <v>126</v>
      </c>
      <c r="E1583" s="63" t="s">
        <v>17148</v>
      </c>
      <c r="F1583" s="63" t="s">
        <v>7215</v>
      </c>
      <c r="G1583">
        <f>VLOOKUP(N1583,Estrv!B:AS,39,FALSE)</f>
        <v>0.25</v>
      </c>
      <c r="H1583">
        <f>VLOOKUP(N1583,Estrv!B:AS,40,FALSE)</f>
        <v>0.5</v>
      </c>
      <c r="I1583">
        <f>VLOOKUP(N1583,Estrv!B:AS,41,FALSE)</f>
        <v>0.75</v>
      </c>
      <c r="J1583">
        <f>VLOOKUP(N1583,Estrv!B:AS,42,FALSE)</f>
        <v>1</v>
      </c>
      <c r="K1583" s="27">
        <v>1</v>
      </c>
      <c r="N1583" t="str">
        <f t="shared" si="24"/>
        <v>11CD01M002</v>
      </c>
    </row>
    <row r="1584" spans="1:14">
      <c r="A1584" s="63" t="s">
        <v>7152</v>
      </c>
      <c r="B1584" s="63" t="s">
        <v>18845</v>
      </c>
      <c r="C1584" s="63" t="s">
        <v>10366</v>
      </c>
      <c r="D1584" s="63" t="s">
        <v>141</v>
      </c>
      <c r="E1584" s="63" t="s">
        <v>17150</v>
      </c>
      <c r="F1584" s="63" t="s">
        <v>20516</v>
      </c>
      <c r="G1584">
        <f>VLOOKUP(N1584,Estrv!B:AS,39,FALSE)</f>
        <v>0.25</v>
      </c>
      <c r="H1584">
        <f>VLOOKUP(N1584,Estrv!B:AS,40,FALSE)</f>
        <v>0.5</v>
      </c>
      <c r="I1584">
        <f>VLOOKUP(N1584,Estrv!B:AS,41,FALSE)</f>
        <v>0.876</v>
      </c>
      <c r="J1584">
        <f>VLOOKUP(N1584,Estrv!B:AS,42,FALSE)</f>
        <v>1</v>
      </c>
      <c r="K1584" s="27">
        <v>1</v>
      </c>
      <c r="N1584" t="str">
        <f t="shared" si="24"/>
        <v>11CD01N001</v>
      </c>
    </row>
    <row r="1585" spans="1:14">
      <c r="A1585" s="63" t="s">
        <v>7152</v>
      </c>
      <c r="B1585" s="63" t="s">
        <v>18846</v>
      </c>
      <c r="C1585" s="63" t="s">
        <v>10365</v>
      </c>
      <c r="D1585" s="63" t="s">
        <v>7188</v>
      </c>
      <c r="E1585" s="63" t="s">
        <v>18847</v>
      </c>
      <c r="F1585" s="63" t="s">
        <v>20517</v>
      </c>
      <c r="G1585">
        <f>VLOOKUP(N1585,Estrv!B:AS,39,FALSE)</f>
        <v>0.15</v>
      </c>
      <c r="H1585">
        <f>VLOOKUP(N1585,Estrv!B:AS,40,FALSE)</f>
        <v>0.3</v>
      </c>
      <c r="I1585">
        <f>VLOOKUP(N1585,Estrv!B:AS,41,FALSE)</f>
        <v>0.7</v>
      </c>
      <c r="J1585">
        <f>VLOOKUP(N1585,Estrv!B:AS,42,FALSE)</f>
        <v>1</v>
      </c>
      <c r="K1585" s="27">
        <v>1</v>
      </c>
      <c r="N1585" t="str">
        <f t="shared" si="24"/>
        <v>11CD01U040</v>
      </c>
    </row>
    <row r="1586" spans="1:14">
      <c r="A1586" s="63" t="s">
        <v>7216</v>
      </c>
      <c r="B1586" s="63" t="s">
        <v>18848</v>
      </c>
      <c r="C1586" s="63" t="s">
        <v>10371</v>
      </c>
      <c r="D1586" s="63" t="s">
        <v>7157</v>
      </c>
      <c r="E1586" s="63" t="s">
        <v>18838</v>
      </c>
      <c r="F1586" s="63" t="s">
        <v>20518</v>
      </c>
      <c r="G1586">
        <f>VLOOKUP(N1586,Estrv!B:AS,39,FALSE)</f>
        <v>0.2</v>
      </c>
      <c r="H1586">
        <f>VLOOKUP(N1586,Estrv!B:AS,40,FALSE)</f>
        <v>0.4</v>
      </c>
      <c r="I1586">
        <f>VLOOKUP(N1586,Estrv!B:AS,41,FALSE)</f>
        <v>0.6</v>
      </c>
      <c r="J1586">
        <f>VLOOKUP(N1586,Estrv!B:AS,42,FALSE)</f>
        <v>0.9</v>
      </c>
      <c r="K1586" s="27">
        <v>1</v>
      </c>
      <c r="N1586" t="str">
        <f t="shared" si="24"/>
        <v>11CD02E026</v>
      </c>
    </row>
    <row r="1587" spans="1:14">
      <c r="A1587" s="63" t="s">
        <v>7216</v>
      </c>
      <c r="B1587" s="63" t="s">
        <v>18849</v>
      </c>
      <c r="C1587" s="63" t="s">
        <v>10370</v>
      </c>
      <c r="D1587" s="63" t="s">
        <v>7117</v>
      </c>
      <c r="E1587" s="63" t="s">
        <v>18817</v>
      </c>
      <c r="F1587" s="63" t="s">
        <v>7243</v>
      </c>
      <c r="G1587">
        <f>VLOOKUP(N1587,Estrv!B:AS,39,FALSE)</f>
        <v>0.25</v>
      </c>
      <c r="H1587">
        <f>VLOOKUP(N1587,Estrv!B:AS,40,FALSE)</f>
        <v>0.5</v>
      </c>
      <c r="I1587">
        <f>VLOOKUP(N1587,Estrv!B:AS,41,FALSE)</f>
        <v>0.75</v>
      </c>
      <c r="J1587">
        <f>VLOOKUP(N1587,Estrv!B:AS,42,FALSE)</f>
        <v>1</v>
      </c>
      <c r="K1587" s="27">
        <v>0.95</v>
      </c>
      <c r="N1587" t="str">
        <f t="shared" si="24"/>
        <v>11CD02E169</v>
      </c>
    </row>
    <row r="1588" spans="1:14">
      <c r="A1588" s="63" t="s">
        <v>7216</v>
      </c>
      <c r="B1588" s="63" t="s">
        <v>18850</v>
      </c>
      <c r="C1588" s="63" t="s">
        <v>11044</v>
      </c>
      <c r="D1588" s="63" t="s">
        <v>7117</v>
      </c>
      <c r="E1588" s="63" t="s">
        <v>18817</v>
      </c>
      <c r="F1588" s="63" t="s">
        <v>20519</v>
      </c>
      <c r="G1588">
        <f>VLOOKUP(N1588,Estrv!B:AS,39,FALSE)</f>
        <v>0.25</v>
      </c>
      <c r="H1588">
        <f>VLOOKUP(N1588,Estrv!B:AS,40,FALSE)</f>
        <v>0.5</v>
      </c>
      <c r="I1588">
        <f>VLOOKUP(N1588,Estrv!B:AS,41,FALSE)</f>
        <v>0.75</v>
      </c>
      <c r="J1588">
        <f>VLOOKUP(N1588,Estrv!B:AS,42,FALSE)</f>
        <v>1</v>
      </c>
      <c r="K1588" s="27">
        <v>0.05</v>
      </c>
      <c r="N1588" t="str">
        <f t="shared" si="24"/>
        <v>11CD02E169</v>
      </c>
    </row>
    <row r="1589" spans="1:14">
      <c r="A1589" s="63" t="s">
        <v>7216</v>
      </c>
      <c r="B1589" s="63" t="s">
        <v>18851</v>
      </c>
      <c r="C1589" s="63" t="s">
        <v>10369</v>
      </c>
      <c r="D1589" s="63" t="s">
        <v>109</v>
      </c>
      <c r="E1589" s="63" t="s">
        <v>17145</v>
      </c>
      <c r="F1589" s="63" t="s">
        <v>7229</v>
      </c>
      <c r="G1589">
        <f>VLOOKUP(N1589,Estrv!B:AS,39,FALSE)</f>
        <v>0.22</v>
      </c>
      <c r="H1589">
        <f>VLOOKUP(N1589,Estrv!B:AS,40,FALSE)</f>
        <v>0.44</v>
      </c>
      <c r="I1589">
        <f>VLOOKUP(N1589,Estrv!B:AS,41,FALSE)</f>
        <v>0.66</v>
      </c>
      <c r="J1589">
        <f>VLOOKUP(N1589,Estrv!B:AS,42,FALSE)</f>
        <v>1</v>
      </c>
      <c r="K1589" s="27">
        <v>1</v>
      </c>
      <c r="N1589" t="str">
        <f t="shared" si="24"/>
        <v>11CD02M001</v>
      </c>
    </row>
    <row r="1590" spans="1:14">
      <c r="A1590" s="63" t="s">
        <v>7216</v>
      </c>
      <c r="B1590" s="63" t="s">
        <v>18852</v>
      </c>
      <c r="C1590" s="63" t="s">
        <v>10373</v>
      </c>
      <c r="D1590" s="63" t="s">
        <v>126</v>
      </c>
      <c r="E1590" s="63" t="s">
        <v>17148</v>
      </c>
      <c r="F1590" s="63" t="s">
        <v>19280</v>
      </c>
      <c r="G1590">
        <f>VLOOKUP(N1590,Estrv!B:AS,39,FALSE)</f>
        <v>0</v>
      </c>
      <c r="H1590">
        <f>VLOOKUP(N1590,Estrv!B:AS,40,FALSE)</f>
        <v>0.43</v>
      </c>
      <c r="I1590">
        <f>VLOOKUP(N1590,Estrv!B:AS,41,FALSE)</f>
        <v>0.57999999999999996</v>
      </c>
      <c r="J1590">
        <f>VLOOKUP(N1590,Estrv!B:AS,42,FALSE)</f>
        <v>0.91</v>
      </c>
      <c r="K1590" s="27">
        <v>1</v>
      </c>
      <c r="N1590" t="str">
        <f t="shared" si="24"/>
        <v>11CD02M002</v>
      </c>
    </row>
    <row r="1591" spans="1:14">
      <c r="A1591" s="63" t="s">
        <v>7216</v>
      </c>
      <c r="B1591" s="63" t="s">
        <v>18853</v>
      </c>
      <c r="C1591" s="63" t="s">
        <v>10372</v>
      </c>
      <c r="D1591" s="63" t="s">
        <v>141</v>
      </c>
      <c r="E1591" s="63" t="s">
        <v>17150</v>
      </c>
      <c r="F1591" s="63" t="s">
        <v>20520</v>
      </c>
      <c r="G1591">
        <f>VLOOKUP(N1591,Estrv!B:AS,39,FALSE)</f>
        <v>0.04</v>
      </c>
      <c r="H1591">
        <f>VLOOKUP(N1591,Estrv!B:AS,40,FALSE)</f>
        <v>0.06</v>
      </c>
      <c r="I1591">
        <f>VLOOKUP(N1591,Estrv!B:AS,41,FALSE)</f>
        <v>0.08</v>
      </c>
      <c r="J1591">
        <f>VLOOKUP(N1591,Estrv!B:AS,42,FALSE)</f>
        <v>0.12</v>
      </c>
      <c r="K1591" s="27">
        <v>1</v>
      </c>
      <c r="N1591" t="str">
        <f t="shared" si="24"/>
        <v>11CD02N001</v>
      </c>
    </row>
    <row r="1592" spans="1:14">
      <c r="A1592" s="63" t="s">
        <v>7278</v>
      </c>
      <c r="B1592" s="63" t="s">
        <v>18854</v>
      </c>
      <c r="C1592" s="63" t="s">
        <v>10374</v>
      </c>
      <c r="D1592" s="63" t="s">
        <v>7117</v>
      </c>
      <c r="E1592" s="63" t="s">
        <v>18817</v>
      </c>
      <c r="F1592" s="63" t="s">
        <v>20521</v>
      </c>
      <c r="G1592">
        <f>VLOOKUP(N1592,Estrv!B:AS,39,FALSE)</f>
        <v>0.25</v>
      </c>
      <c r="H1592">
        <f>VLOOKUP(N1592,Estrv!B:AS,40,FALSE)</f>
        <v>0.5</v>
      </c>
      <c r="I1592">
        <f>VLOOKUP(N1592,Estrv!B:AS,41,FALSE)</f>
        <v>0.75</v>
      </c>
      <c r="J1592">
        <f>VLOOKUP(N1592,Estrv!B:AS,42,FALSE)</f>
        <v>1</v>
      </c>
      <c r="K1592" s="27">
        <v>1</v>
      </c>
      <c r="N1592" t="str">
        <f t="shared" si="24"/>
        <v>11CD03E169</v>
      </c>
    </row>
    <row r="1593" spans="1:14">
      <c r="A1593" s="63" t="s">
        <v>7278</v>
      </c>
      <c r="B1593" s="63" t="s">
        <v>18855</v>
      </c>
      <c r="C1593" s="63" t="s">
        <v>10375</v>
      </c>
      <c r="D1593" s="63" t="s">
        <v>109</v>
      </c>
      <c r="E1593" s="63" t="s">
        <v>17145</v>
      </c>
      <c r="F1593" s="63" t="s">
        <v>19255</v>
      </c>
      <c r="G1593">
        <f>VLOOKUP(N1593,Estrv!B:AS,39,FALSE)</f>
        <v>0.25</v>
      </c>
      <c r="H1593">
        <f>VLOOKUP(N1593,Estrv!B:AS,40,FALSE)</f>
        <v>0.5</v>
      </c>
      <c r="I1593">
        <f>VLOOKUP(N1593,Estrv!B:AS,41,FALSE)</f>
        <v>0.75</v>
      </c>
      <c r="J1593">
        <f>VLOOKUP(N1593,Estrv!B:AS,42,FALSE)</f>
        <v>1</v>
      </c>
      <c r="K1593" s="27">
        <v>0.5</v>
      </c>
      <c r="N1593" t="str">
        <f t="shared" si="24"/>
        <v>11CD03M001</v>
      </c>
    </row>
    <row r="1594" spans="1:14">
      <c r="A1594" s="63" t="s">
        <v>7278</v>
      </c>
      <c r="B1594" s="63" t="s">
        <v>18856</v>
      </c>
      <c r="C1594" s="63" t="s">
        <v>11049</v>
      </c>
      <c r="D1594" s="63" t="s">
        <v>109</v>
      </c>
      <c r="E1594" s="63" t="s">
        <v>17145</v>
      </c>
      <c r="F1594" s="63" t="s">
        <v>19254</v>
      </c>
      <c r="G1594">
        <f>VLOOKUP(N1594,Estrv!B:AS,39,FALSE)</f>
        <v>0.25</v>
      </c>
      <c r="H1594">
        <f>VLOOKUP(N1594,Estrv!B:AS,40,FALSE)</f>
        <v>0.5</v>
      </c>
      <c r="I1594">
        <f>VLOOKUP(N1594,Estrv!B:AS,41,FALSE)</f>
        <v>0.75</v>
      </c>
      <c r="J1594">
        <f>VLOOKUP(N1594,Estrv!B:AS,42,FALSE)</f>
        <v>1</v>
      </c>
      <c r="K1594" s="27">
        <v>0.5</v>
      </c>
      <c r="N1594" t="str">
        <f t="shared" si="24"/>
        <v>11CD03M001</v>
      </c>
    </row>
    <row r="1595" spans="1:14">
      <c r="A1595" s="63" t="s">
        <v>7278</v>
      </c>
      <c r="B1595" s="63" t="s">
        <v>18857</v>
      </c>
      <c r="C1595" s="63" t="s">
        <v>10376</v>
      </c>
      <c r="D1595" s="63" t="s">
        <v>126</v>
      </c>
      <c r="E1595" s="63" t="s">
        <v>17148</v>
      </c>
      <c r="F1595" s="63" t="s">
        <v>20522</v>
      </c>
      <c r="G1595">
        <f>VLOOKUP(N1595,Estrv!B:AS,39,FALSE)</f>
        <v>0.25</v>
      </c>
      <c r="H1595">
        <f>VLOOKUP(N1595,Estrv!B:AS,40,FALSE)</f>
        <v>0.5</v>
      </c>
      <c r="I1595">
        <f>VLOOKUP(N1595,Estrv!B:AS,41,FALSE)</f>
        <v>0.75</v>
      </c>
      <c r="J1595">
        <f>VLOOKUP(N1595,Estrv!B:AS,42,FALSE)</f>
        <v>1</v>
      </c>
      <c r="K1595" s="27">
        <v>1</v>
      </c>
      <c r="N1595" t="str">
        <f t="shared" si="24"/>
        <v>11CD03M002</v>
      </c>
    </row>
    <row r="1596" spans="1:14">
      <c r="A1596" s="63" t="s">
        <v>7278</v>
      </c>
      <c r="B1596" s="63" t="s">
        <v>18858</v>
      </c>
      <c r="C1596" s="63" t="s">
        <v>10377</v>
      </c>
      <c r="D1596" s="63" t="s">
        <v>141</v>
      </c>
      <c r="E1596" s="63" t="s">
        <v>17150</v>
      </c>
      <c r="F1596" s="63" t="s">
        <v>20523</v>
      </c>
      <c r="G1596">
        <f>VLOOKUP(N1596,Estrv!B:AS,39,FALSE)</f>
        <v>0.25</v>
      </c>
      <c r="H1596">
        <f>VLOOKUP(N1596,Estrv!B:AS,40,FALSE)</f>
        <v>0.5</v>
      </c>
      <c r="I1596">
        <f>VLOOKUP(N1596,Estrv!B:AS,41,FALSE)</f>
        <v>0.75</v>
      </c>
      <c r="J1596">
        <f>VLOOKUP(N1596,Estrv!B:AS,42,FALSE)</f>
        <v>1</v>
      </c>
      <c r="K1596" s="27">
        <v>1</v>
      </c>
      <c r="N1596" t="str">
        <f t="shared" si="24"/>
        <v>11CD03N001</v>
      </c>
    </row>
    <row r="1597" spans="1:14">
      <c r="A1597" s="26" t="s">
        <v>7313</v>
      </c>
      <c r="B1597" s="26" t="s">
        <v>18859</v>
      </c>
      <c r="C1597" s="26" t="s">
        <v>10380</v>
      </c>
      <c r="D1597" s="26" t="s">
        <v>109</v>
      </c>
      <c r="E1597" s="62" t="s">
        <v>17145</v>
      </c>
      <c r="F1597" s="62" t="s">
        <v>19255</v>
      </c>
      <c r="G1597">
        <f>VLOOKUP(N1597,Estrv!B:AS,39,FALSE)</f>
        <v>0</v>
      </c>
      <c r="H1597">
        <f>VLOOKUP(N1597,Estrv!B:AS,40,FALSE)</f>
        <v>0.6</v>
      </c>
      <c r="I1597">
        <f>VLOOKUP(N1597,Estrv!B:AS,41,FALSE)</f>
        <v>0.91</v>
      </c>
      <c r="J1597">
        <f>VLOOKUP(N1597,Estrv!B:AS,42,FALSE)</f>
        <v>1</v>
      </c>
      <c r="K1597" s="66">
        <v>0.5</v>
      </c>
      <c r="N1597" t="str">
        <f t="shared" si="24"/>
        <v>13C001M001</v>
      </c>
    </row>
    <row r="1598" spans="1:14">
      <c r="A1598" s="26" t="s">
        <v>7313</v>
      </c>
      <c r="B1598" s="26" t="s">
        <v>18860</v>
      </c>
      <c r="C1598" s="26" t="s">
        <v>11054</v>
      </c>
      <c r="D1598" s="26" t="s">
        <v>109</v>
      </c>
      <c r="E1598" s="62" t="s">
        <v>17145</v>
      </c>
      <c r="F1598" s="62" t="s">
        <v>19254</v>
      </c>
      <c r="G1598">
        <f>VLOOKUP(N1598,Estrv!B:AS,39,FALSE)</f>
        <v>0</v>
      </c>
      <c r="H1598">
        <f>VLOOKUP(N1598,Estrv!B:AS,40,FALSE)</f>
        <v>0.6</v>
      </c>
      <c r="I1598">
        <f>VLOOKUP(N1598,Estrv!B:AS,41,FALSE)</f>
        <v>0.91</v>
      </c>
      <c r="J1598">
        <f>VLOOKUP(N1598,Estrv!B:AS,42,FALSE)</f>
        <v>1</v>
      </c>
      <c r="K1598" s="66">
        <v>0.5</v>
      </c>
      <c r="N1598" t="str">
        <f t="shared" si="24"/>
        <v>13C001M001</v>
      </c>
    </row>
    <row r="1599" spans="1:14">
      <c r="A1599" s="26" t="s">
        <v>7313</v>
      </c>
      <c r="B1599" s="26" t="s">
        <v>18861</v>
      </c>
      <c r="C1599" s="26" t="s">
        <v>10381</v>
      </c>
      <c r="D1599" s="26" t="s">
        <v>126</v>
      </c>
      <c r="E1599" s="61" t="s">
        <v>17148</v>
      </c>
      <c r="F1599" s="62" t="s">
        <v>19266</v>
      </c>
      <c r="G1599">
        <f>VLOOKUP(N1599,Estrv!B:AS,39,FALSE)</f>
        <v>0.25</v>
      </c>
      <c r="H1599">
        <f>VLOOKUP(N1599,Estrv!B:AS,40,FALSE)</f>
        <v>0.5</v>
      </c>
      <c r="I1599">
        <f>VLOOKUP(N1599,Estrv!B:AS,41,FALSE)</f>
        <v>0.75</v>
      </c>
      <c r="J1599">
        <f>VLOOKUP(N1599,Estrv!B:AS,42,FALSE)</f>
        <v>1</v>
      </c>
      <c r="K1599" s="66">
        <v>1</v>
      </c>
      <c r="N1599" t="str">
        <f t="shared" si="24"/>
        <v>13C001M002</v>
      </c>
    </row>
    <row r="1600" spans="1:14">
      <c r="A1600" s="26" t="s">
        <v>7313</v>
      </c>
      <c r="B1600" s="26" t="s">
        <v>18862</v>
      </c>
      <c r="C1600" s="26" t="s">
        <v>10382</v>
      </c>
      <c r="D1600" s="26" t="s">
        <v>141</v>
      </c>
      <c r="E1600" s="61" t="s">
        <v>17150</v>
      </c>
      <c r="F1600" s="62" t="s">
        <v>20524</v>
      </c>
      <c r="G1600">
        <f>VLOOKUP(N1600,Estrv!B:AS,39,FALSE)</f>
        <v>0.32</v>
      </c>
      <c r="H1600">
        <f>VLOOKUP(N1600,Estrv!B:AS,40,FALSE)</f>
        <v>0.64</v>
      </c>
      <c r="I1600">
        <f>VLOOKUP(N1600,Estrv!B:AS,41,FALSE)</f>
        <v>0.96</v>
      </c>
      <c r="J1600">
        <f>VLOOKUP(N1600,Estrv!B:AS,42,FALSE)</f>
        <v>1</v>
      </c>
      <c r="K1600" s="66">
        <v>0.5</v>
      </c>
      <c r="N1600" t="str">
        <f t="shared" si="24"/>
        <v>13C001N001</v>
      </c>
    </row>
    <row r="1601" spans="1:14">
      <c r="A1601" s="26" t="s">
        <v>7313</v>
      </c>
      <c r="B1601" s="26" t="s">
        <v>18863</v>
      </c>
      <c r="C1601" s="26" t="s">
        <v>11056</v>
      </c>
      <c r="D1601" s="26" t="s">
        <v>141</v>
      </c>
      <c r="E1601" s="61" t="s">
        <v>17150</v>
      </c>
      <c r="F1601" s="62" t="s">
        <v>20525</v>
      </c>
      <c r="G1601">
        <f>VLOOKUP(N1601,Estrv!B:AS,39,FALSE)</f>
        <v>0.32</v>
      </c>
      <c r="H1601">
        <f>VLOOKUP(N1601,Estrv!B:AS,40,FALSE)</f>
        <v>0.64</v>
      </c>
      <c r="I1601">
        <f>VLOOKUP(N1601,Estrv!B:AS,41,FALSE)</f>
        <v>0.96</v>
      </c>
      <c r="J1601">
        <f>VLOOKUP(N1601,Estrv!B:AS,42,FALSE)</f>
        <v>1</v>
      </c>
      <c r="K1601" s="66">
        <v>0.5</v>
      </c>
      <c r="N1601" t="str">
        <f t="shared" si="24"/>
        <v>13C001N001</v>
      </c>
    </row>
    <row r="1602" spans="1:14">
      <c r="A1602" s="26" t="s">
        <v>7313</v>
      </c>
      <c r="B1602" s="26" t="s">
        <v>18864</v>
      </c>
      <c r="C1602" s="26" t="s">
        <v>10378</v>
      </c>
      <c r="D1602" s="26" t="s">
        <v>7318</v>
      </c>
      <c r="E1602" s="61" t="s">
        <v>18865</v>
      </c>
      <c r="F1602" s="62" t="s">
        <v>20526</v>
      </c>
      <c r="G1602">
        <f>VLOOKUP(N1602,Estrv!B:AS,39,FALSE)</f>
        <v>0.253</v>
      </c>
      <c r="H1602">
        <f>VLOOKUP(N1602,Estrv!B:AS,40,FALSE)</f>
        <v>0.48899999999999999</v>
      </c>
      <c r="I1602">
        <f>VLOOKUP(N1602,Estrv!B:AS,41,FALSE)</f>
        <v>0.73699999999999999</v>
      </c>
      <c r="J1602">
        <f>VLOOKUP(N1602,Estrv!B:AS,42,FALSE)</f>
        <v>1</v>
      </c>
      <c r="K1602" s="66">
        <v>0.154</v>
      </c>
      <c r="N1602" t="str">
        <f t="shared" si="24"/>
        <v>13C001O006</v>
      </c>
    </row>
    <row r="1603" spans="1:14">
      <c r="A1603" s="26" t="s">
        <v>7313</v>
      </c>
      <c r="B1603" s="26" t="s">
        <v>18866</v>
      </c>
      <c r="C1603" s="26" t="s">
        <v>11052</v>
      </c>
      <c r="D1603" s="26" t="s">
        <v>7318</v>
      </c>
      <c r="E1603" s="61" t="s">
        <v>18865</v>
      </c>
      <c r="F1603" s="62" t="s">
        <v>20527</v>
      </c>
      <c r="G1603">
        <f>VLOOKUP(N1603,Estrv!B:AS,39,FALSE)</f>
        <v>0.253</v>
      </c>
      <c r="H1603">
        <f>VLOOKUP(N1603,Estrv!B:AS,40,FALSE)</f>
        <v>0.48899999999999999</v>
      </c>
      <c r="I1603">
        <f>VLOOKUP(N1603,Estrv!B:AS,41,FALSE)</f>
        <v>0.73699999999999999</v>
      </c>
      <c r="J1603">
        <f>VLOOKUP(N1603,Estrv!B:AS,42,FALSE)</f>
        <v>1</v>
      </c>
      <c r="K1603" s="66">
        <v>0.30199999999999999</v>
      </c>
      <c r="N1603" t="str">
        <f t="shared" ref="N1603:N1666" si="25">A1603&amp;D1603</f>
        <v>13C001O006</v>
      </c>
    </row>
    <row r="1604" spans="1:14">
      <c r="A1604" s="26" t="s">
        <v>7313</v>
      </c>
      <c r="B1604" s="26" t="s">
        <v>18867</v>
      </c>
      <c r="C1604" s="26" t="s">
        <v>11726</v>
      </c>
      <c r="D1604" s="26" t="s">
        <v>7318</v>
      </c>
      <c r="E1604" s="61" t="s">
        <v>18865</v>
      </c>
      <c r="F1604" s="62" t="s">
        <v>20528</v>
      </c>
      <c r="G1604">
        <f>VLOOKUP(N1604,Estrv!B:AS,39,FALSE)</f>
        <v>0.253</v>
      </c>
      <c r="H1604">
        <f>VLOOKUP(N1604,Estrv!B:AS,40,FALSE)</f>
        <v>0.48899999999999999</v>
      </c>
      <c r="I1604">
        <f>VLOOKUP(N1604,Estrv!B:AS,41,FALSE)</f>
        <v>0.73699999999999999</v>
      </c>
      <c r="J1604">
        <f>VLOOKUP(N1604,Estrv!B:AS,42,FALSE)</f>
        <v>1</v>
      </c>
      <c r="K1604" s="66">
        <v>6.4000000000000001E-2</v>
      </c>
      <c r="N1604" t="str">
        <f t="shared" si="25"/>
        <v>13C001O006</v>
      </c>
    </row>
    <row r="1605" spans="1:14">
      <c r="A1605" s="26" t="s">
        <v>7313</v>
      </c>
      <c r="B1605" s="26" t="s">
        <v>18868</v>
      </c>
      <c r="C1605" s="26" t="s">
        <v>12400</v>
      </c>
      <c r="D1605" s="26" t="s">
        <v>7318</v>
      </c>
      <c r="E1605" s="61" t="s">
        <v>18865</v>
      </c>
      <c r="F1605" s="62" t="s">
        <v>20529</v>
      </c>
      <c r="G1605">
        <f>VLOOKUP(N1605,Estrv!B:AS,39,FALSE)</f>
        <v>0.253</v>
      </c>
      <c r="H1605">
        <f>VLOOKUP(N1605,Estrv!B:AS,40,FALSE)</f>
        <v>0.48899999999999999</v>
      </c>
      <c r="I1605">
        <f>VLOOKUP(N1605,Estrv!B:AS,41,FALSE)</f>
        <v>0.73699999999999999</v>
      </c>
      <c r="J1605">
        <f>VLOOKUP(N1605,Estrv!B:AS,42,FALSE)</f>
        <v>1</v>
      </c>
      <c r="K1605" s="66">
        <v>5.0000000000000001E-3</v>
      </c>
      <c r="N1605" t="str">
        <f t="shared" si="25"/>
        <v>13C001O006</v>
      </c>
    </row>
    <row r="1606" spans="1:14">
      <c r="A1606" s="26" t="s">
        <v>7313</v>
      </c>
      <c r="B1606" s="26" t="s">
        <v>18869</v>
      </c>
      <c r="C1606" s="26" t="s">
        <v>13074</v>
      </c>
      <c r="D1606" s="26" t="s">
        <v>7318</v>
      </c>
      <c r="E1606" s="61" t="s">
        <v>18865</v>
      </c>
      <c r="F1606" s="62" t="s">
        <v>7343</v>
      </c>
      <c r="G1606">
        <f>VLOOKUP(N1606,Estrv!B:AS,39,FALSE)</f>
        <v>0.253</v>
      </c>
      <c r="H1606">
        <f>VLOOKUP(N1606,Estrv!B:AS,40,FALSE)</f>
        <v>0.48899999999999999</v>
      </c>
      <c r="I1606">
        <f>VLOOKUP(N1606,Estrv!B:AS,41,FALSE)</f>
        <v>0.73699999999999999</v>
      </c>
      <c r="J1606">
        <f>VLOOKUP(N1606,Estrv!B:AS,42,FALSE)</f>
        <v>1</v>
      </c>
      <c r="K1606" s="66">
        <v>0.182</v>
      </c>
      <c r="N1606" t="str">
        <f t="shared" si="25"/>
        <v>13C001O006</v>
      </c>
    </row>
    <row r="1607" spans="1:14">
      <c r="A1607" s="26" t="s">
        <v>7313</v>
      </c>
      <c r="B1607" s="26" t="s">
        <v>18870</v>
      </c>
      <c r="C1607" s="26" t="s">
        <v>13748</v>
      </c>
      <c r="D1607" s="26" t="s">
        <v>7318</v>
      </c>
      <c r="E1607" s="61" t="s">
        <v>18865</v>
      </c>
      <c r="F1607" s="62" t="s">
        <v>7344</v>
      </c>
      <c r="G1607">
        <f>VLOOKUP(N1607,Estrv!B:AS,39,FALSE)</f>
        <v>0.253</v>
      </c>
      <c r="H1607">
        <f>VLOOKUP(N1607,Estrv!B:AS,40,FALSE)</f>
        <v>0.48899999999999999</v>
      </c>
      <c r="I1607">
        <f>VLOOKUP(N1607,Estrv!B:AS,41,FALSE)</f>
        <v>0.73699999999999999</v>
      </c>
      <c r="J1607">
        <f>VLOOKUP(N1607,Estrv!B:AS,42,FALSE)</f>
        <v>1</v>
      </c>
      <c r="K1607" s="66">
        <v>0.28299999999999997</v>
      </c>
      <c r="N1607" t="str">
        <f t="shared" si="25"/>
        <v>13C001O006</v>
      </c>
    </row>
    <row r="1608" spans="1:14">
      <c r="A1608" s="26" t="s">
        <v>7313</v>
      </c>
      <c r="B1608" s="26" t="s">
        <v>18871</v>
      </c>
      <c r="C1608" s="26" t="s">
        <v>14422</v>
      </c>
      <c r="D1608" s="26" t="s">
        <v>7318</v>
      </c>
      <c r="E1608" s="61" t="s">
        <v>18865</v>
      </c>
      <c r="F1608" s="62" t="s">
        <v>20530</v>
      </c>
      <c r="G1608">
        <f>VLOOKUP(N1608,Estrv!B:AS,39,FALSE)</f>
        <v>0.253</v>
      </c>
      <c r="H1608">
        <f>VLOOKUP(N1608,Estrv!B:AS,40,FALSE)</f>
        <v>0.48899999999999999</v>
      </c>
      <c r="I1608">
        <f>VLOOKUP(N1608,Estrv!B:AS,41,FALSE)</f>
        <v>0.73699999999999999</v>
      </c>
      <c r="J1608">
        <f>VLOOKUP(N1608,Estrv!B:AS,42,FALSE)</f>
        <v>1</v>
      </c>
      <c r="K1608" s="66">
        <v>5.0000000000000001E-3</v>
      </c>
      <c r="N1608" t="str">
        <f t="shared" si="25"/>
        <v>13C001O006</v>
      </c>
    </row>
    <row r="1609" spans="1:14">
      <c r="A1609" s="26" t="s">
        <v>7313</v>
      </c>
      <c r="B1609" s="26" t="s">
        <v>18872</v>
      </c>
      <c r="C1609" s="26" t="s">
        <v>15096</v>
      </c>
      <c r="D1609" s="26" t="s">
        <v>7318</v>
      </c>
      <c r="E1609" s="61" t="s">
        <v>18865</v>
      </c>
      <c r="F1609" s="62" t="s">
        <v>20531</v>
      </c>
      <c r="G1609">
        <f>VLOOKUP(N1609,Estrv!B:AS,39,FALSE)</f>
        <v>0.253</v>
      </c>
      <c r="H1609">
        <f>VLOOKUP(N1609,Estrv!B:AS,40,FALSE)</f>
        <v>0.48899999999999999</v>
      </c>
      <c r="I1609">
        <f>VLOOKUP(N1609,Estrv!B:AS,41,FALSE)</f>
        <v>0.73699999999999999</v>
      </c>
      <c r="J1609">
        <f>VLOOKUP(N1609,Estrv!B:AS,42,FALSE)</f>
        <v>1</v>
      </c>
      <c r="K1609" s="66">
        <v>5.0000000000000001E-3</v>
      </c>
      <c r="N1609" t="str">
        <f t="shared" si="25"/>
        <v>13C001O006</v>
      </c>
    </row>
    <row r="1610" spans="1:14">
      <c r="A1610" s="26" t="s">
        <v>7313</v>
      </c>
      <c r="B1610" s="26" t="s">
        <v>18873</v>
      </c>
      <c r="C1610" s="26" t="s">
        <v>10379</v>
      </c>
      <c r="D1610" s="26" t="s">
        <v>7351</v>
      </c>
      <c r="E1610" s="61" t="s">
        <v>18874</v>
      </c>
      <c r="F1610" s="62" t="s">
        <v>20532</v>
      </c>
      <c r="G1610">
        <f>VLOOKUP(N1610,Estrv!B:AS,39,FALSE)</f>
        <v>0.22800000000000001</v>
      </c>
      <c r="H1610">
        <f>VLOOKUP(N1610,Estrv!B:AS,40,FALSE)</f>
        <v>0.50900000000000001</v>
      </c>
      <c r="I1610">
        <f>VLOOKUP(N1610,Estrv!B:AS,41,FALSE)</f>
        <v>0.77700000000000002</v>
      </c>
      <c r="J1610">
        <f>VLOOKUP(N1610,Estrv!B:AS,42,FALSE)</f>
        <v>1</v>
      </c>
      <c r="K1610" s="66">
        <v>0.90600000000000003</v>
      </c>
      <c r="N1610" t="str">
        <f t="shared" si="25"/>
        <v>13C001O008</v>
      </c>
    </row>
    <row r="1611" spans="1:14">
      <c r="A1611" s="26" t="s">
        <v>7313</v>
      </c>
      <c r="B1611" s="26" t="s">
        <v>18875</v>
      </c>
      <c r="C1611" s="26" t="s">
        <v>11053</v>
      </c>
      <c r="D1611" s="26" t="s">
        <v>7351</v>
      </c>
      <c r="E1611" s="61" t="s">
        <v>18874</v>
      </c>
      <c r="F1611" s="62" t="s">
        <v>20533</v>
      </c>
      <c r="G1611">
        <f>VLOOKUP(N1611,Estrv!B:AS,39,FALSE)</f>
        <v>0.22800000000000001</v>
      </c>
      <c r="H1611">
        <f>VLOOKUP(N1611,Estrv!B:AS,40,FALSE)</f>
        <v>0.50900000000000001</v>
      </c>
      <c r="I1611">
        <f>VLOOKUP(N1611,Estrv!B:AS,41,FALSE)</f>
        <v>0.77700000000000002</v>
      </c>
      <c r="J1611">
        <f>VLOOKUP(N1611,Estrv!B:AS,42,FALSE)</f>
        <v>1</v>
      </c>
      <c r="K1611" s="66">
        <v>2.9000000000000001E-2</v>
      </c>
      <c r="N1611" t="str">
        <f t="shared" si="25"/>
        <v>13C001O008</v>
      </c>
    </row>
    <row r="1612" spans="1:14">
      <c r="A1612" s="26" t="s">
        <v>7313</v>
      </c>
      <c r="B1612" s="26" t="s">
        <v>18876</v>
      </c>
      <c r="C1612" s="26" t="s">
        <v>11727</v>
      </c>
      <c r="D1612" s="26" t="s">
        <v>7351</v>
      </c>
      <c r="E1612" s="61" t="s">
        <v>18874</v>
      </c>
      <c r="F1612" s="62" t="s">
        <v>20534</v>
      </c>
      <c r="G1612">
        <f>VLOOKUP(N1612,Estrv!B:AS,39,FALSE)</f>
        <v>0.22800000000000001</v>
      </c>
      <c r="H1612">
        <f>VLOOKUP(N1612,Estrv!B:AS,40,FALSE)</f>
        <v>0.50900000000000001</v>
      </c>
      <c r="I1612">
        <f>VLOOKUP(N1612,Estrv!B:AS,41,FALSE)</f>
        <v>0.77700000000000002</v>
      </c>
      <c r="J1612">
        <f>VLOOKUP(N1612,Estrv!B:AS,42,FALSE)</f>
        <v>1</v>
      </c>
      <c r="K1612" s="66">
        <v>2.7E-2</v>
      </c>
      <c r="N1612" t="str">
        <f t="shared" si="25"/>
        <v>13C001O008</v>
      </c>
    </row>
    <row r="1613" spans="1:14">
      <c r="A1613" s="26" t="s">
        <v>7313</v>
      </c>
      <c r="B1613" s="26" t="s">
        <v>18877</v>
      </c>
      <c r="C1613" s="26" t="s">
        <v>12401</v>
      </c>
      <c r="D1613" s="26" t="s">
        <v>7351</v>
      </c>
      <c r="E1613" s="61" t="s">
        <v>18874</v>
      </c>
      <c r="F1613" s="62" t="s">
        <v>20535</v>
      </c>
      <c r="G1613">
        <f>VLOOKUP(N1613,Estrv!B:AS,39,FALSE)</f>
        <v>0.22800000000000001</v>
      </c>
      <c r="H1613">
        <f>VLOOKUP(N1613,Estrv!B:AS,40,FALSE)</f>
        <v>0.50900000000000001</v>
      </c>
      <c r="I1613">
        <f>VLOOKUP(N1613,Estrv!B:AS,41,FALSE)</f>
        <v>0.77700000000000002</v>
      </c>
      <c r="J1613">
        <f>VLOOKUP(N1613,Estrv!B:AS,42,FALSE)</f>
        <v>1</v>
      </c>
      <c r="K1613" s="66">
        <v>3.7999999999999999E-2</v>
      </c>
      <c r="N1613" t="str">
        <f t="shared" si="25"/>
        <v>13C001O008</v>
      </c>
    </row>
    <row r="1614" spans="1:14">
      <c r="A1614" s="26" t="s">
        <v>7400</v>
      </c>
      <c r="B1614" s="26" t="s">
        <v>18878</v>
      </c>
      <c r="C1614" s="26" t="s">
        <v>10384</v>
      </c>
      <c r="D1614" s="26" t="s">
        <v>109</v>
      </c>
      <c r="E1614" s="61" t="s">
        <v>17145</v>
      </c>
      <c r="F1614" s="62" t="s">
        <v>20536</v>
      </c>
      <c r="G1614">
        <f>VLOOKUP(N1614,Estrv!B:AS,39,FALSE)</f>
        <v>0.25</v>
      </c>
      <c r="H1614">
        <f>VLOOKUP(N1614,Estrv!B:AS,40,FALSE)</f>
        <v>0.5</v>
      </c>
      <c r="I1614">
        <f>VLOOKUP(N1614,Estrv!B:AS,41,FALSE)</f>
        <v>0.75</v>
      </c>
      <c r="J1614">
        <f>VLOOKUP(N1614,Estrv!B:AS,42,FALSE)</f>
        <v>1</v>
      </c>
      <c r="K1614" s="66">
        <v>0.5</v>
      </c>
      <c r="N1614" t="str">
        <f t="shared" si="25"/>
        <v>13PDEAM001</v>
      </c>
    </row>
    <row r="1615" spans="1:14">
      <c r="A1615" s="26" t="s">
        <v>7400</v>
      </c>
      <c r="B1615" s="26" t="s">
        <v>18879</v>
      </c>
      <c r="C1615" s="26" t="s">
        <v>11058</v>
      </c>
      <c r="D1615" s="26" t="s">
        <v>109</v>
      </c>
      <c r="E1615" s="61" t="s">
        <v>17145</v>
      </c>
      <c r="F1615" s="62" t="s">
        <v>20537</v>
      </c>
      <c r="G1615">
        <f>VLOOKUP(N1615,Estrv!B:AS,39,FALSE)</f>
        <v>0.25</v>
      </c>
      <c r="H1615">
        <f>VLOOKUP(N1615,Estrv!B:AS,40,FALSE)</f>
        <v>0.5</v>
      </c>
      <c r="I1615">
        <f>VLOOKUP(N1615,Estrv!B:AS,41,FALSE)</f>
        <v>0.75</v>
      </c>
      <c r="J1615">
        <f>VLOOKUP(N1615,Estrv!B:AS,42,FALSE)</f>
        <v>1</v>
      </c>
      <c r="K1615" s="66">
        <v>0.5</v>
      </c>
      <c r="N1615" t="str">
        <f t="shared" si="25"/>
        <v>13PDEAM001</v>
      </c>
    </row>
    <row r="1616" spans="1:14">
      <c r="A1616" s="26" t="s">
        <v>7400</v>
      </c>
      <c r="B1616" s="26" t="s">
        <v>18880</v>
      </c>
      <c r="C1616" s="26" t="s">
        <v>10385</v>
      </c>
      <c r="D1616" s="26" t="s">
        <v>126</v>
      </c>
      <c r="E1616" s="61" t="s">
        <v>17148</v>
      </c>
      <c r="F1616" s="62" t="s">
        <v>20538</v>
      </c>
      <c r="G1616">
        <f>VLOOKUP(N1616,Estrv!B:AS,39,FALSE)</f>
        <v>0</v>
      </c>
      <c r="H1616">
        <f>VLOOKUP(N1616,Estrv!B:AS,40,FALSE)</f>
        <v>0.2</v>
      </c>
      <c r="I1616">
        <f>VLOOKUP(N1616,Estrv!B:AS,41,FALSE)</f>
        <v>0.4</v>
      </c>
      <c r="J1616">
        <f>VLOOKUP(N1616,Estrv!B:AS,42,FALSE)</f>
        <v>1</v>
      </c>
      <c r="K1616" s="66">
        <v>1</v>
      </c>
      <c r="N1616" t="str">
        <f t="shared" si="25"/>
        <v>13PDEAM002</v>
      </c>
    </row>
    <row r="1617" spans="1:14">
      <c r="A1617" s="26" t="s">
        <v>7400</v>
      </c>
      <c r="B1617" s="26" t="s">
        <v>18881</v>
      </c>
      <c r="C1617" s="26" t="s">
        <v>10386</v>
      </c>
      <c r="D1617" s="26" t="s">
        <v>141</v>
      </c>
      <c r="E1617" s="61" t="s">
        <v>17150</v>
      </c>
      <c r="F1617" s="62" t="s">
        <v>20539</v>
      </c>
      <c r="G1617">
        <f>VLOOKUP(N1617,Estrv!B:AS,39,FALSE)</f>
        <v>0</v>
      </c>
      <c r="H1617">
        <f>VLOOKUP(N1617,Estrv!B:AS,40,FALSE)</f>
        <v>0.33</v>
      </c>
      <c r="I1617">
        <f>VLOOKUP(N1617,Estrv!B:AS,41,FALSE)</f>
        <v>0.66</v>
      </c>
      <c r="J1617">
        <f>VLOOKUP(N1617,Estrv!B:AS,42,FALSE)</f>
        <v>1</v>
      </c>
      <c r="K1617" s="66">
        <v>0.5</v>
      </c>
      <c r="N1617" t="str">
        <f t="shared" si="25"/>
        <v>13PDEAN001</v>
      </c>
    </row>
    <row r="1618" spans="1:14">
      <c r="A1618" s="26" t="s">
        <v>7400</v>
      </c>
      <c r="B1618" s="26" t="s">
        <v>18882</v>
      </c>
      <c r="C1618" s="26" t="s">
        <v>11060</v>
      </c>
      <c r="D1618" s="26" t="s">
        <v>141</v>
      </c>
      <c r="E1618" s="61" t="s">
        <v>17150</v>
      </c>
      <c r="F1618" s="62" t="s">
        <v>20540</v>
      </c>
      <c r="G1618">
        <f>VLOOKUP(N1618,Estrv!B:AS,39,FALSE)</f>
        <v>0</v>
      </c>
      <c r="H1618">
        <f>VLOOKUP(N1618,Estrv!B:AS,40,FALSE)</f>
        <v>0.33</v>
      </c>
      <c r="I1618">
        <f>VLOOKUP(N1618,Estrv!B:AS,41,FALSE)</f>
        <v>0.66</v>
      </c>
      <c r="J1618">
        <f>VLOOKUP(N1618,Estrv!B:AS,42,FALSE)</f>
        <v>1</v>
      </c>
      <c r="K1618" s="66">
        <v>0.5</v>
      </c>
      <c r="N1618" t="str">
        <f t="shared" si="25"/>
        <v>13PDEAN001</v>
      </c>
    </row>
    <row r="1619" spans="1:14">
      <c r="A1619" s="26" t="s">
        <v>7400</v>
      </c>
      <c r="B1619" s="26" t="s">
        <v>18883</v>
      </c>
      <c r="C1619" s="26" t="s">
        <v>10383</v>
      </c>
      <c r="D1619" s="26" t="s">
        <v>7405</v>
      </c>
      <c r="E1619" s="61" t="s">
        <v>18884</v>
      </c>
      <c r="F1619" s="62" t="s">
        <v>20541</v>
      </c>
      <c r="G1619">
        <f>VLOOKUP(N1619,Estrv!B:AS,39,FALSE)</f>
        <v>0.2</v>
      </c>
      <c r="H1619">
        <f>VLOOKUP(N1619,Estrv!B:AS,40,FALSE)</f>
        <v>0.5</v>
      </c>
      <c r="I1619">
        <f>VLOOKUP(N1619,Estrv!B:AS,41,FALSE)</f>
        <v>0.8</v>
      </c>
      <c r="J1619">
        <f>VLOOKUP(N1619,Estrv!B:AS,42,FALSE)</f>
        <v>1</v>
      </c>
      <c r="K1619" s="66">
        <v>0.25</v>
      </c>
      <c r="N1619" t="str">
        <f t="shared" si="25"/>
        <v>13PDEAO009</v>
      </c>
    </row>
    <row r="1620" spans="1:14">
      <c r="A1620" s="26" t="s">
        <v>7400</v>
      </c>
      <c r="B1620" s="26" t="s">
        <v>18885</v>
      </c>
      <c r="C1620" s="26" t="s">
        <v>11057</v>
      </c>
      <c r="D1620" s="26" t="s">
        <v>7405</v>
      </c>
      <c r="E1620" s="61" t="s">
        <v>18884</v>
      </c>
      <c r="F1620" s="62" t="s">
        <v>20542</v>
      </c>
      <c r="G1620">
        <f>VLOOKUP(N1620,Estrv!B:AS,39,FALSE)</f>
        <v>0.2</v>
      </c>
      <c r="H1620">
        <f>VLOOKUP(N1620,Estrv!B:AS,40,FALSE)</f>
        <v>0.5</v>
      </c>
      <c r="I1620">
        <f>VLOOKUP(N1620,Estrv!B:AS,41,FALSE)</f>
        <v>0.8</v>
      </c>
      <c r="J1620">
        <f>VLOOKUP(N1620,Estrv!B:AS,42,FALSE)</f>
        <v>1</v>
      </c>
      <c r="K1620" s="66">
        <v>0.25</v>
      </c>
      <c r="N1620" t="str">
        <f t="shared" si="25"/>
        <v>13PDEAO009</v>
      </c>
    </row>
    <row r="1621" spans="1:14">
      <c r="A1621" s="26" t="s">
        <v>7400</v>
      </c>
      <c r="B1621" s="26" t="s">
        <v>18886</v>
      </c>
      <c r="C1621" s="26" t="s">
        <v>11731</v>
      </c>
      <c r="D1621" s="26" t="s">
        <v>7405</v>
      </c>
      <c r="E1621" s="61" t="s">
        <v>18884</v>
      </c>
      <c r="F1621" s="62" t="s">
        <v>20543</v>
      </c>
      <c r="G1621">
        <f>VLOOKUP(N1621,Estrv!B:AS,39,FALSE)</f>
        <v>0.2</v>
      </c>
      <c r="H1621">
        <f>VLOOKUP(N1621,Estrv!B:AS,40,FALSE)</f>
        <v>0.5</v>
      </c>
      <c r="I1621">
        <f>VLOOKUP(N1621,Estrv!B:AS,41,FALSE)</f>
        <v>0.8</v>
      </c>
      <c r="J1621">
        <f>VLOOKUP(N1621,Estrv!B:AS,42,FALSE)</f>
        <v>1</v>
      </c>
      <c r="K1621" s="66">
        <v>0.25</v>
      </c>
      <c r="N1621" t="str">
        <f t="shared" si="25"/>
        <v>13PDEAO009</v>
      </c>
    </row>
    <row r="1622" spans="1:14">
      <c r="A1622" s="26" t="s">
        <v>7400</v>
      </c>
      <c r="B1622" s="26" t="s">
        <v>18887</v>
      </c>
      <c r="C1622" s="26" t="s">
        <v>12405</v>
      </c>
      <c r="D1622" s="26" t="s">
        <v>7405</v>
      </c>
      <c r="E1622" s="61" t="s">
        <v>18884</v>
      </c>
      <c r="F1622" s="62" t="s">
        <v>20544</v>
      </c>
      <c r="G1622">
        <f>VLOOKUP(N1622,Estrv!B:AS,39,FALSE)</f>
        <v>0.2</v>
      </c>
      <c r="H1622">
        <f>VLOOKUP(N1622,Estrv!B:AS,40,FALSE)</f>
        <v>0.5</v>
      </c>
      <c r="I1622">
        <f>VLOOKUP(N1622,Estrv!B:AS,41,FALSE)</f>
        <v>0.8</v>
      </c>
      <c r="J1622">
        <f>VLOOKUP(N1622,Estrv!B:AS,42,FALSE)</f>
        <v>1</v>
      </c>
      <c r="K1622" s="66">
        <v>0.25</v>
      </c>
      <c r="N1622" t="str">
        <f t="shared" si="25"/>
        <v>13PDEAO009</v>
      </c>
    </row>
    <row r="1623" spans="1:14">
      <c r="A1623" s="26" t="s">
        <v>7455</v>
      </c>
      <c r="B1623" s="26" t="s">
        <v>18888</v>
      </c>
      <c r="C1623" s="26" t="s">
        <v>10387</v>
      </c>
      <c r="D1623" s="26" t="s">
        <v>7460</v>
      </c>
      <c r="E1623" s="61" t="s">
        <v>18889</v>
      </c>
      <c r="F1623" s="62" t="s">
        <v>20545</v>
      </c>
      <c r="G1623">
        <f>VLOOKUP(N1623,Estrv!B:AS,39,FALSE)</f>
        <v>0.85</v>
      </c>
      <c r="H1623">
        <f>VLOOKUP(N1623,Estrv!B:AS,40,FALSE)</f>
        <v>0.9</v>
      </c>
      <c r="I1623">
        <f>VLOOKUP(N1623,Estrv!B:AS,41,FALSE)</f>
        <v>0.95</v>
      </c>
      <c r="J1623">
        <f>VLOOKUP(N1623,Estrv!B:AS,42,FALSE)</f>
        <v>1</v>
      </c>
      <c r="K1623" s="66">
        <v>0.5</v>
      </c>
      <c r="N1623" t="str">
        <f t="shared" si="25"/>
        <v>13PDVAG076</v>
      </c>
    </row>
    <row r="1624" spans="1:14">
      <c r="A1624" s="26" t="s">
        <v>7455</v>
      </c>
      <c r="B1624" s="26" t="s">
        <v>18890</v>
      </c>
      <c r="C1624" s="26" t="s">
        <v>11061</v>
      </c>
      <c r="D1624" s="26" t="s">
        <v>7460</v>
      </c>
      <c r="E1624" s="61" t="s">
        <v>18889</v>
      </c>
      <c r="F1624" s="62" t="s">
        <v>20546</v>
      </c>
      <c r="G1624">
        <f>VLOOKUP(N1624,Estrv!B:AS,39,FALSE)</f>
        <v>0.85</v>
      </c>
      <c r="H1624">
        <f>VLOOKUP(N1624,Estrv!B:AS,40,FALSE)</f>
        <v>0.9</v>
      </c>
      <c r="I1624">
        <f>VLOOKUP(N1624,Estrv!B:AS,41,FALSE)</f>
        <v>0.95</v>
      </c>
      <c r="J1624">
        <f>VLOOKUP(N1624,Estrv!B:AS,42,FALSE)</f>
        <v>1</v>
      </c>
      <c r="K1624" s="66">
        <v>0.3</v>
      </c>
      <c r="N1624" t="str">
        <f t="shared" si="25"/>
        <v>13PDVAG076</v>
      </c>
    </row>
    <row r="1625" spans="1:14">
      <c r="A1625" s="26" t="s">
        <v>7455</v>
      </c>
      <c r="B1625" s="26" t="s">
        <v>18891</v>
      </c>
      <c r="C1625" s="26" t="s">
        <v>11735</v>
      </c>
      <c r="D1625" s="26" t="s">
        <v>7460</v>
      </c>
      <c r="E1625" s="61" t="s">
        <v>18889</v>
      </c>
      <c r="F1625" s="62" t="s">
        <v>20547</v>
      </c>
      <c r="G1625">
        <f>VLOOKUP(N1625,Estrv!B:AS,39,FALSE)</f>
        <v>0.85</v>
      </c>
      <c r="H1625">
        <f>VLOOKUP(N1625,Estrv!B:AS,40,FALSE)</f>
        <v>0.9</v>
      </c>
      <c r="I1625">
        <f>VLOOKUP(N1625,Estrv!B:AS,41,FALSE)</f>
        <v>0.95</v>
      </c>
      <c r="J1625">
        <f>VLOOKUP(N1625,Estrv!B:AS,42,FALSE)</f>
        <v>1</v>
      </c>
      <c r="K1625" s="66">
        <v>0.1</v>
      </c>
      <c r="N1625" t="str">
        <f t="shared" si="25"/>
        <v>13PDVAG076</v>
      </c>
    </row>
    <row r="1626" spans="1:14">
      <c r="A1626" s="26" t="s">
        <v>7455</v>
      </c>
      <c r="B1626" s="26" t="s">
        <v>18892</v>
      </c>
      <c r="C1626" s="26" t="s">
        <v>12409</v>
      </c>
      <c r="D1626" s="26" t="s">
        <v>7460</v>
      </c>
      <c r="E1626" s="61" t="s">
        <v>18889</v>
      </c>
      <c r="F1626" s="62" t="s">
        <v>20548</v>
      </c>
      <c r="G1626">
        <f>VLOOKUP(N1626,Estrv!B:AS,39,FALSE)</f>
        <v>0.85</v>
      </c>
      <c r="H1626">
        <f>VLOOKUP(N1626,Estrv!B:AS,40,FALSE)</f>
        <v>0.9</v>
      </c>
      <c r="I1626">
        <f>VLOOKUP(N1626,Estrv!B:AS,41,FALSE)</f>
        <v>0.95</v>
      </c>
      <c r="J1626">
        <f>VLOOKUP(N1626,Estrv!B:AS,42,FALSE)</f>
        <v>1</v>
      </c>
      <c r="K1626" s="66">
        <v>0.05</v>
      </c>
      <c r="N1626" t="str">
        <f t="shared" si="25"/>
        <v>13PDVAG076</v>
      </c>
    </row>
    <row r="1627" spans="1:14">
      <c r="A1627" s="26" t="s">
        <v>7455</v>
      </c>
      <c r="B1627" s="26" t="s">
        <v>18893</v>
      </c>
      <c r="C1627" s="26" t="s">
        <v>13083</v>
      </c>
      <c r="D1627" s="26" t="s">
        <v>7460</v>
      </c>
      <c r="E1627" s="61" t="s">
        <v>18889</v>
      </c>
      <c r="F1627" s="62" t="s">
        <v>20549</v>
      </c>
      <c r="G1627">
        <f>VLOOKUP(N1627,Estrv!B:AS,39,FALSE)</f>
        <v>0.85</v>
      </c>
      <c r="H1627">
        <f>VLOOKUP(N1627,Estrv!B:AS,40,FALSE)</f>
        <v>0.9</v>
      </c>
      <c r="I1627">
        <f>VLOOKUP(N1627,Estrv!B:AS,41,FALSE)</f>
        <v>0.95</v>
      </c>
      <c r="J1627">
        <f>VLOOKUP(N1627,Estrv!B:AS,42,FALSE)</f>
        <v>1</v>
      </c>
      <c r="K1627" s="66">
        <v>0.05</v>
      </c>
      <c r="N1627" t="str">
        <f t="shared" si="25"/>
        <v>13PDVAG076</v>
      </c>
    </row>
    <row r="1628" spans="1:14">
      <c r="A1628" s="26" t="s">
        <v>7455</v>
      </c>
      <c r="B1628" s="26" t="s">
        <v>18894</v>
      </c>
      <c r="C1628" s="26" t="s">
        <v>10388</v>
      </c>
      <c r="D1628" s="26" t="s">
        <v>109</v>
      </c>
      <c r="E1628" s="61" t="s">
        <v>17145</v>
      </c>
      <c r="F1628" s="62" t="s">
        <v>19255</v>
      </c>
      <c r="G1628">
        <f>VLOOKUP(N1628,Estrv!B:AS,39,FALSE)</f>
        <v>0.85</v>
      </c>
      <c r="H1628">
        <f>VLOOKUP(N1628,Estrv!B:AS,40,FALSE)</f>
        <v>0.9</v>
      </c>
      <c r="I1628">
        <f>VLOOKUP(N1628,Estrv!B:AS,41,FALSE)</f>
        <v>0.95</v>
      </c>
      <c r="J1628">
        <f>VLOOKUP(N1628,Estrv!B:AS,42,FALSE)</f>
        <v>1</v>
      </c>
      <c r="K1628" s="66">
        <v>0.5</v>
      </c>
      <c r="N1628" t="str">
        <f t="shared" si="25"/>
        <v>13PDVAM001</v>
      </c>
    </row>
    <row r="1629" spans="1:14">
      <c r="A1629" s="26" t="s">
        <v>7455</v>
      </c>
      <c r="B1629" s="26" t="s">
        <v>18895</v>
      </c>
      <c r="C1629" s="26" t="s">
        <v>11062</v>
      </c>
      <c r="D1629" s="26" t="s">
        <v>109</v>
      </c>
      <c r="E1629" s="61" t="s">
        <v>17145</v>
      </c>
      <c r="F1629" s="62" t="s">
        <v>20550</v>
      </c>
      <c r="G1629">
        <f>VLOOKUP(N1629,Estrv!B:AS,39,FALSE)</f>
        <v>0.85</v>
      </c>
      <c r="H1629">
        <f>VLOOKUP(N1629,Estrv!B:AS,40,FALSE)</f>
        <v>0.9</v>
      </c>
      <c r="I1629">
        <f>VLOOKUP(N1629,Estrv!B:AS,41,FALSE)</f>
        <v>0.95</v>
      </c>
      <c r="J1629">
        <f>VLOOKUP(N1629,Estrv!B:AS,42,FALSE)</f>
        <v>1</v>
      </c>
      <c r="K1629" s="66">
        <v>0.5</v>
      </c>
      <c r="N1629" t="str">
        <f t="shared" si="25"/>
        <v>13PDVAM001</v>
      </c>
    </row>
    <row r="1630" spans="1:14">
      <c r="A1630" s="26" t="s">
        <v>7455</v>
      </c>
      <c r="B1630" s="26" t="s">
        <v>18896</v>
      </c>
      <c r="C1630" s="26" t="s">
        <v>10389</v>
      </c>
      <c r="D1630" s="26" t="s">
        <v>126</v>
      </c>
      <c r="E1630" s="61" t="s">
        <v>17148</v>
      </c>
      <c r="F1630" s="62" t="s">
        <v>7504</v>
      </c>
      <c r="G1630">
        <f>VLOOKUP(N1630,Estrv!B:AS,39,FALSE)</f>
        <v>0.25</v>
      </c>
      <c r="H1630">
        <f>VLOOKUP(N1630,Estrv!B:AS,40,FALSE)</f>
        <v>0.5</v>
      </c>
      <c r="I1630">
        <f>VLOOKUP(N1630,Estrv!B:AS,41,FALSE)</f>
        <v>0.75</v>
      </c>
      <c r="J1630">
        <f>VLOOKUP(N1630,Estrv!B:AS,42,FALSE)</f>
        <v>1</v>
      </c>
      <c r="K1630" s="66">
        <v>1</v>
      </c>
      <c r="N1630" t="str">
        <f t="shared" si="25"/>
        <v>13PDVAM002</v>
      </c>
    </row>
    <row r="1631" spans="1:14">
      <c r="A1631" s="26" t="s">
        <v>7455</v>
      </c>
      <c r="B1631" s="26" t="s">
        <v>18897</v>
      </c>
      <c r="C1631" s="26" t="s">
        <v>10390</v>
      </c>
      <c r="D1631" s="26" t="s">
        <v>141</v>
      </c>
      <c r="E1631" s="61" t="s">
        <v>17150</v>
      </c>
      <c r="F1631" s="62" t="s">
        <v>20551</v>
      </c>
      <c r="G1631">
        <f>VLOOKUP(N1631,Estrv!B:AS,39,FALSE)</f>
        <v>0.7</v>
      </c>
      <c r="H1631">
        <f>VLOOKUP(N1631,Estrv!B:AS,40,FALSE)</f>
        <v>0.8</v>
      </c>
      <c r="I1631">
        <f>VLOOKUP(N1631,Estrv!B:AS,41,FALSE)</f>
        <v>0.9</v>
      </c>
      <c r="J1631">
        <f>VLOOKUP(N1631,Estrv!B:AS,42,FALSE)</f>
        <v>1</v>
      </c>
      <c r="K1631" s="66">
        <v>0.5</v>
      </c>
      <c r="N1631" t="str">
        <f t="shared" si="25"/>
        <v>13PDVAN001</v>
      </c>
    </row>
    <row r="1632" spans="1:14">
      <c r="A1632" s="26" t="s">
        <v>7455</v>
      </c>
      <c r="B1632" s="26" t="s">
        <v>18898</v>
      </c>
      <c r="C1632" s="26" t="s">
        <v>11064</v>
      </c>
      <c r="D1632" s="26" t="s">
        <v>141</v>
      </c>
      <c r="E1632" s="61" t="s">
        <v>17150</v>
      </c>
      <c r="F1632" s="62" t="s">
        <v>20552</v>
      </c>
      <c r="G1632">
        <f>VLOOKUP(N1632,Estrv!B:AS,39,FALSE)</f>
        <v>0.7</v>
      </c>
      <c r="H1632">
        <f>VLOOKUP(N1632,Estrv!B:AS,40,FALSE)</f>
        <v>0.8</v>
      </c>
      <c r="I1632">
        <f>VLOOKUP(N1632,Estrv!B:AS,41,FALSE)</f>
        <v>0.9</v>
      </c>
      <c r="J1632">
        <f>VLOOKUP(N1632,Estrv!B:AS,42,FALSE)</f>
        <v>1</v>
      </c>
      <c r="K1632" s="66">
        <v>0.5</v>
      </c>
      <c r="N1632" t="str">
        <f t="shared" si="25"/>
        <v>13PDVAN001</v>
      </c>
    </row>
    <row r="1633" spans="1:14">
      <c r="A1633" s="26" t="s">
        <v>7515</v>
      </c>
      <c r="B1633" s="26" t="s">
        <v>18899</v>
      </c>
      <c r="C1633" s="26" t="s">
        <v>10391</v>
      </c>
      <c r="D1633" s="26" t="s">
        <v>7517</v>
      </c>
      <c r="E1633" s="61" t="s">
        <v>18900</v>
      </c>
      <c r="F1633" s="62" t="s">
        <v>20553</v>
      </c>
      <c r="G1633">
        <f>VLOOKUP(N1633,Estrv!B:AS,39,FALSE)</f>
        <v>0.25</v>
      </c>
      <c r="H1633">
        <f>VLOOKUP(N1633,Estrv!B:AS,40,FALSE)</f>
        <v>0.5</v>
      </c>
      <c r="I1633">
        <f>VLOOKUP(N1633,Estrv!B:AS,41,FALSE)</f>
        <v>0.75</v>
      </c>
      <c r="J1633">
        <f>VLOOKUP(N1633,Estrv!B:AS,42,FALSE)</f>
        <v>1</v>
      </c>
      <c r="K1633" s="66">
        <v>0.5</v>
      </c>
      <c r="N1633" t="str">
        <f t="shared" si="25"/>
        <v>15C006U009</v>
      </c>
    </row>
    <row r="1634" spans="1:14">
      <c r="A1634" s="26" t="s">
        <v>7515</v>
      </c>
      <c r="B1634" s="26" t="s">
        <v>18901</v>
      </c>
      <c r="C1634" s="26" t="s">
        <v>11065</v>
      </c>
      <c r="D1634" s="26" t="s">
        <v>7517</v>
      </c>
      <c r="E1634" s="61" t="s">
        <v>18900</v>
      </c>
      <c r="F1634" s="62" t="s">
        <v>20554</v>
      </c>
      <c r="G1634">
        <f>VLOOKUP(N1634,Estrv!B:AS,39,FALSE)</f>
        <v>0.25</v>
      </c>
      <c r="H1634">
        <f>VLOOKUP(N1634,Estrv!B:AS,40,FALSE)</f>
        <v>0.5</v>
      </c>
      <c r="I1634">
        <f>VLOOKUP(N1634,Estrv!B:AS,41,FALSE)</f>
        <v>0.75</v>
      </c>
      <c r="J1634">
        <f>VLOOKUP(N1634,Estrv!B:AS,42,FALSE)</f>
        <v>1</v>
      </c>
      <c r="K1634" s="66">
        <v>0.5</v>
      </c>
      <c r="N1634" t="str">
        <f t="shared" si="25"/>
        <v>15C006U009</v>
      </c>
    </row>
    <row r="1635" spans="1:14">
      <c r="A1635" s="26" t="s">
        <v>7532</v>
      </c>
      <c r="B1635" s="26" t="s">
        <v>18902</v>
      </c>
      <c r="C1635" s="26" t="s">
        <v>10392</v>
      </c>
      <c r="D1635" s="26" t="s">
        <v>7534</v>
      </c>
      <c r="E1635" s="61" t="s">
        <v>18903</v>
      </c>
      <c r="F1635" s="62" t="s">
        <v>7549</v>
      </c>
      <c r="G1635">
        <f>VLOOKUP(N1635,Estrv!B:AS,39,FALSE)</f>
        <v>0.25</v>
      </c>
      <c r="H1635">
        <f>VLOOKUP(N1635,Estrv!B:AS,40,FALSE)</f>
        <v>0.5</v>
      </c>
      <c r="I1635">
        <f>VLOOKUP(N1635,Estrv!B:AS,41,FALSE)</f>
        <v>0.75</v>
      </c>
      <c r="J1635">
        <f>VLOOKUP(N1635,Estrv!B:AS,42,FALSE)</f>
        <v>1</v>
      </c>
      <c r="K1635" s="66">
        <v>1</v>
      </c>
      <c r="N1635" t="str">
        <f t="shared" si="25"/>
        <v>16C000D001</v>
      </c>
    </row>
    <row r="1636" spans="1:14">
      <c r="A1636" s="26" t="s">
        <v>7532</v>
      </c>
      <c r="B1636" s="26" t="s">
        <v>18904</v>
      </c>
      <c r="C1636" s="26" t="s">
        <v>10393</v>
      </c>
      <c r="D1636" s="26" t="s">
        <v>7552</v>
      </c>
      <c r="E1636" s="61" t="s">
        <v>18905</v>
      </c>
      <c r="F1636" s="62" t="s">
        <v>7565</v>
      </c>
      <c r="G1636">
        <f>VLOOKUP(N1636,Estrv!B:AS,39,FALSE)</f>
        <v>0.25</v>
      </c>
      <c r="H1636">
        <f>VLOOKUP(N1636,Estrv!B:AS,40,FALSE)</f>
        <v>0.5</v>
      </c>
      <c r="I1636">
        <f>VLOOKUP(N1636,Estrv!B:AS,41,FALSE)</f>
        <v>0.75</v>
      </c>
      <c r="J1636">
        <f>VLOOKUP(N1636,Estrv!B:AS,42,FALSE)</f>
        <v>1</v>
      </c>
      <c r="K1636" s="66">
        <v>1</v>
      </c>
      <c r="N1636" t="str">
        <f t="shared" si="25"/>
        <v>16C000D002</v>
      </c>
    </row>
    <row r="1637" spans="1:14">
      <c r="A1637" s="26" t="s">
        <v>7566</v>
      </c>
      <c r="B1637" s="26" t="s">
        <v>18906</v>
      </c>
      <c r="C1637" s="26" t="s">
        <v>10394</v>
      </c>
      <c r="D1637" s="26" t="s">
        <v>7571</v>
      </c>
      <c r="E1637" s="61" t="s">
        <v>18907</v>
      </c>
      <c r="F1637" s="62" t="s">
        <v>20555</v>
      </c>
      <c r="G1637">
        <f>VLOOKUP(N1637,Estrv!B:AS,39,FALSE)</f>
        <v>0.23</v>
      </c>
      <c r="H1637">
        <f>VLOOKUP(N1637,Estrv!B:AS,40,FALSE)</f>
        <v>0.5</v>
      </c>
      <c r="I1637">
        <f>VLOOKUP(N1637,Estrv!B:AS,41,FALSE)</f>
        <v>0.76</v>
      </c>
      <c r="J1637">
        <f>VLOOKUP(N1637,Estrv!B:AS,42,FALSE)</f>
        <v>1</v>
      </c>
      <c r="K1637" s="66">
        <v>0.125</v>
      </c>
      <c r="N1637" t="str">
        <f t="shared" si="25"/>
        <v>25C001E171</v>
      </c>
    </row>
    <row r="1638" spans="1:14">
      <c r="A1638" s="26" t="s">
        <v>7566</v>
      </c>
      <c r="B1638" s="26" t="s">
        <v>18908</v>
      </c>
      <c r="C1638" s="26" t="s">
        <v>11068</v>
      </c>
      <c r="D1638" s="26" t="s">
        <v>7571</v>
      </c>
      <c r="E1638" s="61" t="s">
        <v>18907</v>
      </c>
      <c r="F1638" s="62" t="s">
        <v>20556</v>
      </c>
      <c r="G1638">
        <f>VLOOKUP(N1638,Estrv!B:AS,39,FALSE)</f>
        <v>0.23</v>
      </c>
      <c r="H1638">
        <f>VLOOKUP(N1638,Estrv!B:AS,40,FALSE)</f>
        <v>0.5</v>
      </c>
      <c r="I1638">
        <f>VLOOKUP(N1638,Estrv!B:AS,41,FALSE)</f>
        <v>0.76</v>
      </c>
      <c r="J1638">
        <f>VLOOKUP(N1638,Estrv!B:AS,42,FALSE)</f>
        <v>1</v>
      </c>
      <c r="K1638" s="66">
        <v>0.125</v>
      </c>
      <c r="N1638" t="str">
        <f t="shared" si="25"/>
        <v>25C001E171</v>
      </c>
    </row>
    <row r="1639" spans="1:14">
      <c r="A1639" s="26" t="s">
        <v>7566</v>
      </c>
      <c r="B1639" s="26" t="s">
        <v>18909</v>
      </c>
      <c r="C1639" s="26" t="s">
        <v>11742</v>
      </c>
      <c r="D1639" s="26" t="s">
        <v>7571</v>
      </c>
      <c r="E1639" s="61" t="s">
        <v>18907</v>
      </c>
      <c r="F1639" s="62" t="s">
        <v>20557</v>
      </c>
      <c r="G1639">
        <f>VLOOKUP(N1639,Estrv!B:AS,39,FALSE)</f>
        <v>0.23</v>
      </c>
      <c r="H1639">
        <f>VLOOKUP(N1639,Estrv!B:AS,40,FALSE)</f>
        <v>0.5</v>
      </c>
      <c r="I1639">
        <f>VLOOKUP(N1639,Estrv!B:AS,41,FALSE)</f>
        <v>0.76</v>
      </c>
      <c r="J1639">
        <f>VLOOKUP(N1639,Estrv!B:AS,42,FALSE)</f>
        <v>1</v>
      </c>
      <c r="K1639" s="66">
        <v>0.125</v>
      </c>
      <c r="N1639" t="str">
        <f t="shared" si="25"/>
        <v>25C001E171</v>
      </c>
    </row>
    <row r="1640" spans="1:14">
      <c r="A1640" s="26" t="s">
        <v>7566</v>
      </c>
      <c r="B1640" s="26" t="s">
        <v>18910</v>
      </c>
      <c r="C1640" s="26" t="s">
        <v>12416</v>
      </c>
      <c r="D1640" s="26" t="s">
        <v>7571</v>
      </c>
      <c r="E1640" s="61" t="s">
        <v>18907</v>
      </c>
      <c r="F1640" s="62" t="s">
        <v>20558</v>
      </c>
      <c r="G1640">
        <f>VLOOKUP(N1640,Estrv!B:AS,39,FALSE)</f>
        <v>0.23</v>
      </c>
      <c r="H1640">
        <f>VLOOKUP(N1640,Estrv!B:AS,40,FALSE)</f>
        <v>0.5</v>
      </c>
      <c r="I1640">
        <f>VLOOKUP(N1640,Estrv!B:AS,41,FALSE)</f>
        <v>0.76</v>
      </c>
      <c r="J1640">
        <f>VLOOKUP(N1640,Estrv!B:AS,42,FALSE)</f>
        <v>1</v>
      </c>
      <c r="K1640" s="66">
        <v>0.125</v>
      </c>
      <c r="N1640" t="str">
        <f t="shared" si="25"/>
        <v>25C001E171</v>
      </c>
    </row>
    <row r="1641" spans="1:14">
      <c r="A1641" s="26" t="s">
        <v>7566</v>
      </c>
      <c r="B1641" s="26" t="s">
        <v>18911</v>
      </c>
      <c r="C1641" s="26" t="s">
        <v>13090</v>
      </c>
      <c r="D1641" s="26" t="s">
        <v>7571</v>
      </c>
      <c r="E1641" s="61" t="s">
        <v>18907</v>
      </c>
      <c r="F1641" s="62" t="s">
        <v>20559</v>
      </c>
      <c r="G1641">
        <f>VLOOKUP(N1641,Estrv!B:AS,39,FALSE)</f>
        <v>0.23</v>
      </c>
      <c r="H1641">
        <f>VLOOKUP(N1641,Estrv!B:AS,40,FALSE)</f>
        <v>0.5</v>
      </c>
      <c r="I1641">
        <f>VLOOKUP(N1641,Estrv!B:AS,41,FALSE)</f>
        <v>0.76</v>
      </c>
      <c r="J1641">
        <f>VLOOKUP(N1641,Estrv!B:AS,42,FALSE)</f>
        <v>1</v>
      </c>
      <c r="K1641" s="66">
        <v>0.125</v>
      </c>
      <c r="N1641" t="str">
        <f t="shared" si="25"/>
        <v>25C001E171</v>
      </c>
    </row>
    <row r="1642" spans="1:14">
      <c r="A1642" s="26" t="s">
        <v>7566</v>
      </c>
      <c r="B1642" s="26" t="s">
        <v>18912</v>
      </c>
      <c r="C1642" s="26" t="s">
        <v>13764</v>
      </c>
      <c r="D1642" s="26" t="s">
        <v>7571</v>
      </c>
      <c r="E1642" s="61" t="s">
        <v>18907</v>
      </c>
      <c r="F1642" s="62" t="s">
        <v>20560</v>
      </c>
      <c r="G1642">
        <f>VLOOKUP(N1642,Estrv!B:AS,39,FALSE)</f>
        <v>0.23</v>
      </c>
      <c r="H1642">
        <f>VLOOKUP(N1642,Estrv!B:AS,40,FALSE)</f>
        <v>0.5</v>
      </c>
      <c r="I1642">
        <f>VLOOKUP(N1642,Estrv!B:AS,41,FALSE)</f>
        <v>0.76</v>
      </c>
      <c r="J1642">
        <f>VLOOKUP(N1642,Estrv!B:AS,42,FALSE)</f>
        <v>1</v>
      </c>
      <c r="K1642" s="66">
        <v>0.125</v>
      </c>
      <c r="N1642" t="str">
        <f t="shared" si="25"/>
        <v>25C001E171</v>
      </c>
    </row>
    <row r="1643" spans="1:14">
      <c r="A1643" s="26" t="s">
        <v>7566</v>
      </c>
      <c r="B1643" s="26" t="s">
        <v>18913</v>
      </c>
      <c r="C1643" s="26" t="s">
        <v>14438</v>
      </c>
      <c r="D1643" s="26" t="s">
        <v>7571</v>
      </c>
      <c r="E1643" s="61" t="s">
        <v>18907</v>
      </c>
      <c r="F1643" s="62" t="s">
        <v>20561</v>
      </c>
      <c r="G1643">
        <f>VLOOKUP(N1643,Estrv!B:AS,39,FALSE)</f>
        <v>0.23</v>
      </c>
      <c r="H1643">
        <f>VLOOKUP(N1643,Estrv!B:AS,40,FALSE)</f>
        <v>0.5</v>
      </c>
      <c r="I1643">
        <f>VLOOKUP(N1643,Estrv!B:AS,41,FALSE)</f>
        <v>0.76</v>
      </c>
      <c r="J1643">
        <f>VLOOKUP(N1643,Estrv!B:AS,42,FALSE)</f>
        <v>1</v>
      </c>
      <c r="K1643" s="66">
        <v>0.125</v>
      </c>
      <c r="N1643" t="str">
        <f t="shared" si="25"/>
        <v>25C001E171</v>
      </c>
    </row>
    <row r="1644" spans="1:14">
      <c r="A1644" s="26" t="s">
        <v>7566</v>
      </c>
      <c r="B1644" s="26" t="s">
        <v>18914</v>
      </c>
      <c r="C1644" s="26" t="s">
        <v>15112</v>
      </c>
      <c r="D1644" s="26" t="s">
        <v>7571</v>
      </c>
      <c r="E1644" s="61" t="s">
        <v>18907</v>
      </c>
      <c r="F1644" s="62" t="s">
        <v>20562</v>
      </c>
      <c r="G1644">
        <f>VLOOKUP(N1644,Estrv!B:AS,39,FALSE)</f>
        <v>0.23</v>
      </c>
      <c r="H1644">
        <f>VLOOKUP(N1644,Estrv!B:AS,40,FALSE)</f>
        <v>0.5</v>
      </c>
      <c r="I1644">
        <f>VLOOKUP(N1644,Estrv!B:AS,41,FALSE)</f>
        <v>0.76</v>
      </c>
      <c r="J1644">
        <f>VLOOKUP(N1644,Estrv!B:AS,42,FALSE)</f>
        <v>1</v>
      </c>
      <c r="K1644" s="66">
        <v>0.125</v>
      </c>
      <c r="N1644" t="str">
        <f t="shared" si="25"/>
        <v>25C001E171</v>
      </c>
    </row>
    <row r="1645" spans="1:14">
      <c r="A1645" s="26" t="s">
        <v>7566</v>
      </c>
      <c r="B1645" s="26" t="s">
        <v>18915</v>
      </c>
      <c r="C1645" s="26" t="s">
        <v>10397</v>
      </c>
      <c r="D1645" s="26" t="s">
        <v>109</v>
      </c>
      <c r="E1645" s="61" t="s">
        <v>17145</v>
      </c>
      <c r="F1645" s="62" t="s">
        <v>19449</v>
      </c>
      <c r="G1645">
        <f>VLOOKUP(N1645,Estrv!B:AS,39,FALSE)</f>
        <v>0.25</v>
      </c>
      <c r="H1645">
        <f>VLOOKUP(N1645,Estrv!B:AS,40,FALSE)</f>
        <v>0.5</v>
      </c>
      <c r="I1645">
        <f>VLOOKUP(N1645,Estrv!B:AS,41,FALSE)</f>
        <v>0.75</v>
      </c>
      <c r="J1645">
        <f>VLOOKUP(N1645,Estrv!B:AS,42,FALSE)</f>
        <v>1</v>
      </c>
      <c r="K1645" s="66">
        <v>1</v>
      </c>
      <c r="N1645" t="str">
        <f t="shared" si="25"/>
        <v>25C001M001</v>
      </c>
    </row>
    <row r="1646" spans="1:14">
      <c r="A1646" s="26" t="s">
        <v>7566</v>
      </c>
      <c r="B1646" s="26" t="s">
        <v>18916</v>
      </c>
      <c r="C1646" s="26" t="s">
        <v>10398</v>
      </c>
      <c r="D1646" s="26" t="s">
        <v>126</v>
      </c>
      <c r="E1646" s="61" t="s">
        <v>17148</v>
      </c>
      <c r="F1646" s="62" t="s">
        <v>20563</v>
      </c>
      <c r="G1646">
        <f>VLOOKUP(N1646,Estrv!B:AS,39,FALSE)</f>
        <v>0</v>
      </c>
      <c r="H1646">
        <f>VLOOKUP(N1646,Estrv!B:AS,40,FALSE)</f>
        <v>0.1</v>
      </c>
      <c r="I1646">
        <f>VLOOKUP(N1646,Estrv!B:AS,41,FALSE)</f>
        <v>0.6</v>
      </c>
      <c r="J1646">
        <f>VLOOKUP(N1646,Estrv!B:AS,42,FALSE)</f>
        <v>1</v>
      </c>
      <c r="K1646" s="66">
        <v>1</v>
      </c>
      <c r="N1646" t="str">
        <f t="shared" si="25"/>
        <v>25C001M002</v>
      </c>
    </row>
    <row r="1647" spans="1:14">
      <c r="A1647" s="26" t="s">
        <v>7566</v>
      </c>
      <c r="B1647" s="26" t="s">
        <v>18917</v>
      </c>
      <c r="C1647" s="26" t="s">
        <v>10396</v>
      </c>
      <c r="D1647" s="26" t="s">
        <v>141</v>
      </c>
      <c r="E1647" s="61" t="s">
        <v>17150</v>
      </c>
      <c r="F1647" s="62" t="s">
        <v>20564</v>
      </c>
      <c r="G1647">
        <f>VLOOKUP(N1647,Estrv!B:AS,39,FALSE)</f>
        <v>0</v>
      </c>
      <c r="H1647">
        <f>VLOOKUP(N1647,Estrv!B:AS,40,FALSE)</f>
        <v>0.2</v>
      </c>
      <c r="I1647">
        <f>VLOOKUP(N1647,Estrv!B:AS,41,FALSE)</f>
        <v>0.5</v>
      </c>
      <c r="J1647">
        <f>VLOOKUP(N1647,Estrv!B:AS,42,FALSE)</f>
        <v>1</v>
      </c>
      <c r="K1647" s="66">
        <v>0.5</v>
      </c>
      <c r="N1647" t="str">
        <f t="shared" si="25"/>
        <v>25C001N001</v>
      </c>
    </row>
    <row r="1648" spans="1:14">
      <c r="A1648" s="26" t="s">
        <v>7566</v>
      </c>
      <c r="B1648" s="26" t="s">
        <v>18918</v>
      </c>
      <c r="C1648" s="26" t="s">
        <v>11070</v>
      </c>
      <c r="D1648" s="26" t="s">
        <v>141</v>
      </c>
      <c r="E1648" s="61" t="s">
        <v>17150</v>
      </c>
      <c r="F1648" s="62" t="s">
        <v>20565</v>
      </c>
      <c r="G1648">
        <f>VLOOKUP(N1648,Estrv!B:AS,39,FALSE)</f>
        <v>0</v>
      </c>
      <c r="H1648">
        <f>VLOOKUP(N1648,Estrv!B:AS,40,FALSE)</f>
        <v>0.2</v>
      </c>
      <c r="I1648">
        <f>VLOOKUP(N1648,Estrv!B:AS,41,FALSE)</f>
        <v>0.5</v>
      </c>
      <c r="J1648">
        <f>VLOOKUP(N1648,Estrv!B:AS,42,FALSE)</f>
        <v>1</v>
      </c>
      <c r="K1648" s="66">
        <v>0.5</v>
      </c>
      <c r="N1648" t="str">
        <f t="shared" si="25"/>
        <v>25C001N001</v>
      </c>
    </row>
    <row r="1649" spans="1:14">
      <c r="A1649" s="26" t="s">
        <v>7566</v>
      </c>
      <c r="B1649" s="26" t="s">
        <v>18919</v>
      </c>
      <c r="C1649" s="26" t="s">
        <v>10395</v>
      </c>
      <c r="D1649" s="26" t="s">
        <v>7600</v>
      </c>
      <c r="E1649" s="61" t="s">
        <v>18920</v>
      </c>
      <c r="F1649" s="62" t="s">
        <v>20566</v>
      </c>
      <c r="G1649">
        <f>VLOOKUP(N1649,Estrv!B:AS,39,FALSE)</f>
        <v>0.25</v>
      </c>
      <c r="H1649">
        <f>VLOOKUP(N1649,Estrv!B:AS,40,FALSE)</f>
        <v>0.5</v>
      </c>
      <c r="I1649">
        <f>VLOOKUP(N1649,Estrv!B:AS,41,FALSE)</f>
        <v>0.75</v>
      </c>
      <c r="J1649">
        <f>VLOOKUP(N1649,Estrv!B:AS,42,FALSE)</f>
        <v>1</v>
      </c>
      <c r="K1649" s="66">
        <v>0.2</v>
      </c>
      <c r="N1649" t="str">
        <f t="shared" si="25"/>
        <v>25C001O010</v>
      </c>
    </row>
    <row r="1650" spans="1:14">
      <c r="A1650" s="26" t="s">
        <v>7566</v>
      </c>
      <c r="B1650" s="26" t="s">
        <v>18921</v>
      </c>
      <c r="C1650" s="26" t="s">
        <v>11069</v>
      </c>
      <c r="D1650" s="26" t="s">
        <v>7600</v>
      </c>
      <c r="E1650" s="61" t="s">
        <v>18920</v>
      </c>
      <c r="F1650" s="62" t="s">
        <v>20567</v>
      </c>
      <c r="G1650">
        <f>VLOOKUP(N1650,Estrv!B:AS,39,FALSE)</f>
        <v>0.25</v>
      </c>
      <c r="H1650">
        <f>VLOOKUP(N1650,Estrv!B:AS,40,FALSE)</f>
        <v>0.5</v>
      </c>
      <c r="I1650">
        <f>VLOOKUP(N1650,Estrv!B:AS,41,FALSE)</f>
        <v>0.75</v>
      </c>
      <c r="J1650">
        <f>VLOOKUP(N1650,Estrv!B:AS,42,FALSE)</f>
        <v>1</v>
      </c>
      <c r="K1650" s="66">
        <v>0.2</v>
      </c>
      <c r="N1650" t="str">
        <f t="shared" si="25"/>
        <v>25C001O010</v>
      </c>
    </row>
    <row r="1651" spans="1:14">
      <c r="A1651" s="26" t="s">
        <v>7566</v>
      </c>
      <c r="B1651" s="26" t="s">
        <v>18922</v>
      </c>
      <c r="C1651" s="26" t="s">
        <v>11743</v>
      </c>
      <c r="D1651" s="26" t="s">
        <v>7600</v>
      </c>
      <c r="E1651" s="61" t="s">
        <v>18920</v>
      </c>
      <c r="F1651" s="62" t="s">
        <v>20568</v>
      </c>
      <c r="G1651">
        <f>VLOOKUP(N1651,Estrv!B:AS,39,FALSE)</f>
        <v>0.25</v>
      </c>
      <c r="H1651">
        <f>VLOOKUP(N1651,Estrv!B:AS,40,FALSE)</f>
        <v>0.5</v>
      </c>
      <c r="I1651">
        <f>VLOOKUP(N1651,Estrv!B:AS,41,FALSE)</f>
        <v>0.75</v>
      </c>
      <c r="J1651">
        <f>VLOOKUP(N1651,Estrv!B:AS,42,FALSE)</f>
        <v>1</v>
      </c>
      <c r="K1651" s="66">
        <v>0.2</v>
      </c>
      <c r="N1651" t="str">
        <f t="shared" si="25"/>
        <v>25C001O010</v>
      </c>
    </row>
    <row r="1652" spans="1:14">
      <c r="A1652" s="26" t="s">
        <v>7566</v>
      </c>
      <c r="B1652" s="26" t="s">
        <v>18923</v>
      </c>
      <c r="C1652" s="26" t="s">
        <v>12417</v>
      </c>
      <c r="D1652" s="26" t="s">
        <v>7600</v>
      </c>
      <c r="E1652" s="61" t="s">
        <v>18920</v>
      </c>
      <c r="F1652" s="62" t="s">
        <v>20569</v>
      </c>
      <c r="G1652">
        <f>VLOOKUP(N1652,Estrv!B:AS,39,FALSE)</f>
        <v>0.25</v>
      </c>
      <c r="H1652">
        <f>VLOOKUP(N1652,Estrv!B:AS,40,FALSE)</f>
        <v>0.5</v>
      </c>
      <c r="I1652">
        <f>VLOOKUP(N1652,Estrv!B:AS,41,FALSE)</f>
        <v>0.75</v>
      </c>
      <c r="J1652">
        <f>VLOOKUP(N1652,Estrv!B:AS,42,FALSE)</f>
        <v>1</v>
      </c>
      <c r="K1652" s="66">
        <v>0.2</v>
      </c>
      <c r="N1652" t="str">
        <f t="shared" si="25"/>
        <v>25C001O010</v>
      </c>
    </row>
    <row r="1653" spans="1:14">
      <c r="A1653" s="26" t="s">
        <v>7566</v>
      </c>
      <c r="B1653" s="26" t="s">
        <v>18924</v>
      </c>
      <c r="C1653" s="26" t="s">
        <v>13091</v>
      </c>
      <c r="D1653" s="26" t="s">
        <v>7600</v>
      </c>
      <c r="E1653" s="61" t="s">
        <v>18920</v>
      </c>
      <c r="F1653" s="62" t="s">
        <v>20570</v>
      </c>
      <c r="G1653">
        <f>VLOOKUP(N1653,Estrv!B:AS,39,FALSE)</f>
        <v>0.25</v>
      </c>
      <c r="H1653">
        <f>VLOOKUP(N1653,Estrv!B:AS,40,FALSE)</f>
        <v>0.5</v>
      </c>
      <c r="I1653">
        <f>VLOOKUP(N1653,Estrv!B:AS,41,FALSE)</f>
        <v>0.75</v>
      </c>
      <c r="J1653">
        <f>VLOOKUP(N1653,Estrv!B:AS,42,FALSE)</f>
        <v>1</v>
      </c>
      <c r="K1653" s="66">
        <v>0.2</v>
      </c>
      <c r="N1653" t="str">
        <f t="shared" si="25"/>
        <v>25C001O010</v>
      </c>
    </row>
    <row r="1654" spans="1:14">
      <c r="A1654" s="26" t="s">
        <v>7639</v>
      </c>
      <c r="B1654" s="26" t="s">
        <v>18925</v>
      </c>
      <c r="C1654" s="26" t="s">
        <v>10399</v>
      </c>
      <c r="D1654" s="26" t="s">
        <v>7644</v>
      </c>
      <c r="E1654" s="61" t="s">
        <v>18926</v>
      </c>
      <c r="F1654" s="62" t="s">
        <v>20571</v>
      </c>
      <c r="G1654">
        <f>VLOOKUP(N1654,Estrv!B:AS,39,FALSE)</f>
        <v>0.25</v>
      </c>
      <c r="H1654">
        <f>VLOOKUP(N1654,Estrv!B:AS,40,FALSE)</f>
        <v>0.5</v>
      </c>
      <c r="I1654">
        <f>VLOOKUP(N1654,Estrv!B:AS,41,FALSE)</f>
        <v>0.75</v>
      </c>
      <c r="J1654">
        <f>VLOOKUP(N1654,Estrv!B:AS,42,FALSE)</f>
        <v>1</v>
      </c>
      <c r="K1654" s="69">
        <v>0.4</v>
      </c>
      <c r="N1654" t="str">
        <f t="shared" si="25"/>
        <v>26C001E017</v>
      </c>
    </row>
    <row r="1655" spans="1:14">
      <c r="A1655" s="26" t="s">
        <v>7639</v>
      </c>
      <c r="B1655" s="26" t="s">
        <v>18927</v>
      </c>
      <c r="C1655" s="26" t="s">
        <v>11073</v>
      </c>
      <c r="D1655" s="26" t="s">
        <v>7644</v>
      </c>
      <c r="E1655" s="61" t="s">
        <v>18926</v>
      </c>
      <c r="F1655" s="62" t="s">
        <v>20572</v>
      </c>
      <c r="G1655">
        <f>VLOOKUP(N1655,Estrv!B:AS,39,FALSE)</f>
        <v>0.25</v>
      </c>
      <c r="H1655">
        <f>VLOOKUP(N1655,Estrv!B:AS,40,FALSE)</f>
        <v>0.5</v>
      </c>
      <c r="I1655">
        <f>VLOOKUP(N1655,Estrv!B:AS,41,FALSE)</f>
        <v>0.75</v>
      </c>
      <c r="J1655">
        <f>VLOOKUP(N1655,Estrv!B:AS,42,FALSE)</f>
        <v>1</v>
      </c>
      <c r="K1655" s="69">
        <v>0.2</v>
      </c>
      <c r="N1655" t="str">
        <f t="shared" si="25"/>
        <v>26C001E017</v>
      </c>
    </row>
    <row r="1656" spans="1:14">
      <c r="A1656" s="26" t="s">
        <v>7639</v>
      </c>
      <c r="B1656" s="26" t="s">
        <v>18928</v>
      </c>
      <c r="C1656" s="26" t="s">
        <v>11747</v>
      </c>
      <c r="D1656" s="26" t="s">
        <v>7644</v>
      </c>
      <c r="E1656" s="61" t="s">
        <v>18926</v>
      </c>
      <c r="F1656" s="62" t="s">
        <v>20573</v>
      </c>
      <c r="G1656">
        <f>VLOOKUP(N1656,Estrv!B:AS,39,FALSE)</f>
        <v>0.25</v>
      </c>
      <c r="H1656">
        <f>VLOOKUP(N1656,Estrv!B:AS,40,FALSE)</f>
        <v>0.5</v>
      </c>
      <c r="I1656">
        <f>VLOOKUP(N1656,Estrv!B:AS,41,FALSE)</f>
        <v>0.75</v>
      </c>
      <c r="J1656">
        <f>VLOOKUP(N1656,Estrv!B:AS,42,FALSE)</f>
        <v>1</v>
      </c>
      <c r="K1656" s="69">
        <v>0.02</v>
      </c>
      <c r="N1656" t="str">
        <f t="shared" si="25"/>
        <v>26C001E017</v>
      </c>
    </row>
    <row r="1657" spans="1:14">
      <c r="A1657" s="26" t="s">
        <v>7639</v>
      </c>
      <c r="B1657" s="26" t="s">
        <v>18929</v>
      </c>
      <c r="C1657" s="26" t="s">
        <v>12421</v>
      </c>
      <c r="D1657" s="26" t="s">
        <v>7644</v>
      </c>
      <c r="E1657" s="61" t="s">
        <v>18926</v>
      </c>
      <c r="F1657" s="62" t="s">
        <v>20574</v>
      </c>
      <c r="G1657">
        <f>VLOOKUP(N1657,Estrv!B:AS,39,FALSE)</f>
        <v>0.25</v>
      </c>
      <c r="H1657">
        <f>VLOOKUP(N1657,Estrv!B:AS,40,FALSE)</f>
        <v>0.5</v>
      </c>
      <c r="I1657">
        <f>VLOOKUP(N1657,Estrv!B:AS,41,FALSE)</f>
        <v>0.75</v>
      </c>
      <c r="J1657">
        <f>VLOOKUP(N1657,Estrv!B:AS,42,FALSE)</f>
        <v>1</v>
      </c>
      <c r="K1657" s="69">
        <v>0.02</v>
      </c>
      <c r="N1657" t="str">
        <f t="shared" si="25"/>
        <v>26C001E017</v>
      </c>
    </row>
    <row r="1658" spans="1:14">
      <c r="A1658" s="26" t="s">
        <v>7639</v>
      </c>
      <c r="B1658" s="26" t="s">
        <v>18930</v>
      </c>
      <c r="C1658" s="26" t="s">
        <v>13095</v>
      </c>
      <c r="D1658" s="26" t="s">
        <v>7644</v>
      </c>
      <c r="E1658" s="61" t="s">
        <v>18926</v>
      </c>
      <c r="F1658" s="62" t="s">
        <v>20575</v>
      </c>
      <c r="G1658">
        <f>VLOOKUP(N1658,Estrv!B:AS,39,FALSE)</f>
        <v>0.25</v>
      </c>
      <c r="H1658">
        <f>VLOOKUP(N1658,Estrv!B:AS,40,FALSE)</f>
        <v>0.5</v>
      </c>
      <c r="I1658">
        <f>VLOOKUP(N1658,Estrv!B:AS,41,FALSE)</f>
        <v>0.75</v>
      </c>
      <c r="J1658">
        <f>VLOOKUP(N1658,Estrv!B:AS,42,FALSE)</f>
        <v>1</v>
      </c>
      <c r="K1658" s="69">
        <v>0.02</v>
      </c>
      <c r="N1658" t="str">
        <f t="shared" si="25"/>
        <v>26C001E017</v>
      </c>
    </row>
    <row r="1659" spans="1:14">
      <c r="A1659" s="26" t="s">
        <v>7639</v>
      </c>
      <c r="B1659" s="26" t="s">
        <v>18931</v>
      </c>
      <c r="C1659" s="26" t="s">
        <v>13769</v>
      </c>
      <c r="D1659" s="26" t="s">
        <v>7644</v>
      </c>
      <c r="E1659" s="61" t="s">
        <v>18926</v>
      </c>
      <c r="F1659" s="62" t="s">
        <v>7664</v>
      </c>
      <c r="G1659">
        <f>VLOOKUP(N1659,Estrv!B:AS,39,FALSE)</f>
        <v>0.25</v>
      </c>
      <c r="H1659">
        <f>VLOOKUP(N1659,Estrv!B:AS,40,FALSE)</f>
        <v>0.5</v>
      </c>
      <c r="I1659">
        <f>VLOOKUP(N1659,Estrv!B:AS,41,FALSE)</f>
        <v>0.75</v>
      </c>
      <c r="J1659">
        <f>VLOOKUP(N1659,Estrv!B:AS,42,FALSE)</f>
        <v>1</v>
      </c>
      <c r="K1659" s="69">
        <v>0.04</v>
      </c>
      <c r="N1659" t="str">
        <f t="shared" si="25"/>
        <v>26C001E017</v>
      </c>
    </row>
    <row r="1660" spans="1:14">
      <c r="A1660" s="26" t="s">
        <v>7639</v>
      </c>
      <c r="B1660" s="26" t="s">
        <v>18932</v>
      </c>
      <c r="C1660" s="26" t="s">
        <v>14443</v>
      </c>
      <c r="D1660" s="26" t="s">
        <v>7644</v>
      </c>
      <c r="E1660" s="61" t="s">
        <v>18926</v>
      </c>
      <c r="F1660" s="62" t="s">
        <v>20576</v>
      </c>
      <c r="G1660">
        <f>VLOOKUP(N1660,Estrv!B:AS,39,FALSE)</f>
        <v>0.25</v>
      </c>
      <c r="H1660">
        <f>VLOOKUP(N1660,Estrv!B:AS,40,FALSE)</f>
        <v>0.5</v>
      </c>
      <c r="I1660">
        <f>VLOOKUP(N1660,Estrv!B:AS,41,FALSE)</f>
        <v>0.75</v>
      </c>
      <c r="J1660">
        <f>VLOOKUP(N1660,Estrv!B:AS,42,FALSE)</f>
        <v>1</v>
      </c>
      <c r="K1660" s="69">
        <v>0.05</v>
      </c>
      <c r="N1660" t="str">
        <f t="shared" si="25"/>
        <v>26C001E017</v>
      </c>
    </row>
    <row r="1661" spans="1:14">
      <c r="A1661" s="26" t="s">
        <v>7639</v>
      </c>
      <c r="B1661" s="26" t="s">
        <v>18933</v>
      </c>
      <c r="C1661" s="26" t="s">
        <v>15117</v>
      </c>
      <c r="D1661" s="26" t="s">
        <v>7644</v>
      </c>
      <c r="E1661" s="61" t="s">
        <v>18926</v>
      </c>
      <c r="F1661" s="62" t="s">
        <v>20577</v>
      </c>
      <c r="G1661">
        <f>VLOOKUP(N1661,Estrv!B:AS,39,FALSE)</f>
        <v>0.25</v>
      </c>
      <c r="H1661">
        <f>VLOOKUP(N1661,Estrv!B:AS,40,FALSE)</f>
        <v>0.5</v>
      </c>
      <c r="I1661">
        <f>VLOOKUP(N1661,Estrv!B:AS,41,FALSE)</f>
        <v>0.75</v>
      </c>
      <c r="J1661">
        <f>VLOOKUP(N1661,Estrv!B:AS,42,FALSE)</f>
        <v>1</v>
      </c>
      <c r="K1661" s="69">
        <v>0.15</v>
      </c>
      <c r="N1661" t="str">
        <f t="shared" si="25"/>
        <v>26C001E017</v>
      </c>
    </row>
    <row r="1662" spans="1:14">
      <c r="A1662" s="26" t="s">
        <v>7639</v>
      </c>
      <c r="B1662" s="26" t="s">
        <v>18934</v>
      </c>
      <c r="C1662" s="26" t="s">
        <v>15791</v>
      </c>
      <c r="D1662" s="26" t="s">
        <v>7644</v>
      </c>
      <c r="E1662" s="61" t="s">
        <v>18926</v>
      </c>
      <c r="F1662" s="62" t="s">
        <v>20578</v>
      </c>
      <c r="G1662">
        <f>VLOOKUP(N1662,Estrv!B:AS,39,FALSE)</f>
        <v>0.25</v>
      </c>
      <c r="H1662">
        <f>VLOOKUP(N1662,Estrv!B:AS,40,FALSE)</f>
        <v>0.5</v>
      </c>
      <c r="I1662">
        <f>VLOOKUP(N1662,Estrv!B:AS,41,FALSE)</f>
        <v>0.75</v>
      </c>
      <c r="J1662">
        <f>VLOOKUP(N1662,Estrv!B:AS,42,FALSE)</f>
        <v>1</v>
      </c>
      <c r="K1662" s="69">
        <v>0.1</v>
      </c>
      <c r="N1662" t="str">
        <f t="shared" si="25"/>
        <v>26C001E017</v>
      </c>
    </row>
    <row r="1663" spans="1:14">
      <c r="A1663" s="26" t="s">
        <v>7639</v>
      </c>
      <c r="B1663" s="26" t="s">
        <v>18935</v>
      </c>
      <c r="C1663" s="26" t="s">
        <v>10400</v>
      </c>
      <c r="D1663" s="26" t="s">
        <v>7668</v>
      </c>
      <c r="E1663" s="61" t="s">
        <v>18936</v>
      </c>
      <c r="F1663" s="62" t="s">
        <v>20579</v>
      </c>
      <c r="G1663">
        <f>VLOOKUP(N1663,Estrv!B:AS,39,FALSE)</f>
        <v>0.26</v>
      </c>
      <c r="H1663">
        <f>VLOOKUP(N1663,Estrv!B:AS,40,FALSE)</f>
        <v>0.51</v>
      </c>
      <c r="I1663">
        <f>VLOOKUP(N1663,Estrv!B:AS,41,FALSE)</f>
        <v>0.75</v>
      </c>
      <c r="J1663">
        <f>VLOOKUP(N1663,Estrv!B:AS,42,FALSE)</f>
        <v>1</v>
      </c>
      <c r="K1663" s="69">
        <v>0.15</v>
      </c>
      <c r="N1663" t="str">
        <f t="shared" si="25"/>
        <v>26C001E172</v>
      </c>
    </row>
    <row r="1664" spans="1:14">
      <c r="A1664" s="26" t="s">
        <v>7639</v>
      </c>
      <c r="B1664" s="26" t="s">
        <v>18937</v>
      </c>
      <c r="C1664" s="26" t="s">
        <v>11074</v>
      </c>
      <c r="D1664" s="26" t="s">
        <v>7668</v>
      </c>
      <c r="E1664" s="61" t="s">
        <v>18936</v>
      </c>
      <c r="F1664" s="62" t="s">
        <v>20580</v>
      </c>
      <c r="G1664">
        <f>VLOOKUP(N1664,Estrv!B:AS,39,FALSE)</f>
        <v>0.26</v>
      </c>
      <c r="H1664">
        <f>VLOOKUP(N1664,Estrv!B:AS,40,FALSE)</f>
        <v>0.51</v>
      </c>
      <c r="I1664">
        <f>VLOOKUP(N1664,Estrv!B:AS,41,FALSE)</f>
        <v>0.75</v>
      </c>
      <c r="J1664">
        <f>VLOOKUP(N1664,Estrv!B:AS,42,FALSE)</f>
        <v>1</v>
      </c>
      <c r="K1664" s="69">
        <v>0.15</v>
      </c>
      <c r="N1664" t="str">
        <f t="shared" si="25"/>
        <v>26C001E172</v>
      </c>
    </row>
    <row r="1665" spans="1:14">
      <c r="A1665" s="26" t="s">
        <v>7639</v>
      </c>
      <c r="B1665" s="26" t="s">
        <v>18938</v>
      </c>
      <c r="C1665" s="26" t="s">
        <v>11748</v>
      </c>
      <c r="D1665" s="26" t="s">
        <v>7668</v>
      </c>
      <c r="E1665" s="61" t="s">
        <v>18936</v>
      </c>
      <c r="F1665" s="62" t="s">
        <v>20581</v>
      </c>
      <c r="G1665">
        <f>VLOOKUP(N1665,Estrv!B:AS,39,FALSE)</f>
        <v>0.26</v>
      </c>
      <c r="H1665">
        <f>VLOOKUP(N1665,Estrv!B:AS,40,FALSE)</f>
        <v>0.51</v>
      </c>
      <c r="I1665">
        <f>VLOOKUP(N1665,Estrv!B:AS,41,FALSE)</f>
        <v>0.75</v>
      </c>
      <c r="J1665">
        <f>VLOOKUP(N1665,Estrv!B:AS,42,FALSE)</f>
        <v>1</v>
      </c>
      <c r="K1665" s="69">
        <v>0.15</v>
      </c>
      <c r="N1665" t="str">
        <f t="shared" si="25"/>
        <v>26C001E172</v>
      </c>
    </row>
    <row r="1666" spans="1:14">
      <c r="A1666" s="26" t="s">
        <v>7639</v>
      </c>
      <c r="B1666" s="26" t="s">
        <v>18939</v>
      </c>
      <c r="C1666" s="26" t="s">
        <v>12422</v>
      </c>
      <c r="D1666" s="26" t="s">
        <v>7668</v>
      </c>
      <c r="E1666" s="61" t="s">
        <v>18936</v>
      </c>
      <c r="F1666" s="62" t="s">
        <v>20582</v>
      </c>
      <c r="G1666">
        <f>VLOOKUP(N1666,Estrv!B:AS,39,FALSE)</f>
        <v>0.26</v>
      </c>
      <c r="H1666">
        <f>VLOOKUP(N1666,Estrv!B:AS,40,FALSE)</f>
        <v>0.51</v>
      </c>
      <c r="I1666">
        <f>VLOOKUP(N1666,Estrv!B:AS,41,FALSE)</f>
        <v>0.75</v>
      </c>
      <c r="J1666">
        <f>VLOOKUP(N1666,Estrv!B:AS,42,FALSE)</f>
        <v>1</v>
      </c>
      <c r="K1666" s="69">
        <v>0.15</v>
      </c>
      <c r="N1666" t="str">
        <f t="shared" si="25"/>
        <v>26C001E172</v>
      </c>
    </row>
    <row r="1667" spans="1:14">
      <c r="A1667" s="26" t="s">
        <v>7639</v>
      </c>
      <c r="B1667" s="26" t="s">
        <v>18940</v>
      </c>
      <c r="C1667" s="26" t="s">
        <v>13096</v>
      </c>
      <c r="D1667" s="26" t="s">
        <v>7668</v>
      </c>
      <c r="E1667" s="61" t="s">
        <v>18936</v>
      </c>
      <c r="F1667" s="62" t="s">
        <v>20583</v>
      </c>
      <c r="G1667">
        <f>VLOOKUP(N1667,Estrv!B:AS,39,FALSE)</f>
        <v>0.26</v>
      </c>
      <c r="H1667">
        <f>VLOOKUP(N1667,Estrv!B:AS,40,FALSE)</f>
        <v>0.51</v>
      </c>
      <c r="I1667">
        <f>VLOOKUP(N1667,Estrv!B:AS,41,FALSE)</f>
        <v>0.75</v>
      </c>
      <c r="J1667">
        <f>VLOOKUP(N1667,Estrv!B:AS,42,FALSE)</f>
        <v>1</v>
      </c>
      <c r="K1667" s="69">
        <v>0.16</v>
      </c>
      <c r="N1667" t="str">
        <f t="shared" ref="N1667:N1730" si="26">A1667&amp;D1667</f>
        <v>26C001E172</v>
      </c>
    </row>
    <row r="1668" spans="1:14">
      <c r="A1668" s="26" t="s">
        <v>7639</v>
      </c>
      <c r="B1668" s="26" t="s">
        <v>18941</v>
      </c>
      <c r="C1668" s="26" t="s">
        <v>13770</v>
      </c>
      <c r="D1668" s="26" t="s">
        <v>7668</v>
      </c>
      <c r="E1668" s="61" t="s">
        <v>18936</v>
      </c>
      <c r="F1668" s="62" t="s">
        <v>20584</v>
      </c>
      <c r="G1668">
        <f>VLOOKUP(N1668,Estrv!B:AS,39,FALSE)</f>
        <v>0.26</v>
      </c>
      <c r="H1668">
        <f>VLOOKUP(N1668,Estrv!B:AS,40,FALSE)</f>
        <v>0.51</v>
      </c>
      <c r="I1668">
        <f>VLOOKUP(N1668,Estrv!B:AS,41,FALSE)</f>
        <v>0.75</v>
      </c>
      <c r="J1668">
        <f>VLOOKUP(N1668,Estrv!B:AS,42,FALSE)</f>
        <v>1</v>
      </c>
      <c r="K1668" s="69">
        <v>0.03</v>
      </c>
      <c r="N1668" t="str">
        <f t="shared" si="26"/>
        <v>26C001E172</v>
      </c>
    </row>
    <row r="1669" spans="1:14">
      <c r="A1669" s="26" t="s">
        <v>7639</v>
      </c>
      <c r="B1669" s="26" t="s">
        <v>18942</v>
      </c>
      <c r="C1669" s="26" t="s">
        <v>14444</v>
      </c>
      <c r="D1669" s="26" t="s">
        <v>7668</v>
      </c>
      <c r="E1669" s="61" t="s">
        <v>18936</v>
      </c>
      <c r="F1669" s="62" t="s">
        <v>20585</v>
      </c>
      <c r="G1669">
        <f>VLOOKUP(N1669,Estrv!B:AS,39,FALSE)</f>
        <v>0.26</v>
      </c>
      <c r="H1669">
        <f>VLOOKUP(N1669,Estrv!B:AS,40,FALSE)</f>
        <v>0.51</v>
      </c>
      <c r="I1669">
        <f>VLOOKUP(N1669,Estrv!B:AS,41,FALSE)</f>
        <v>0.75</v>
      </c>
      <c r="J1669">
        <f>VLOOKUP(N1669,Estrv!B:AS,42,FALSE)</f>
        <v>1</v>
      </c>
      <c r="K1669" s="69">
        <v>0.01</v>
      </c>
      <c r="N1669" t="str">
        <f t="shared" si="26"/>
        <v>26C001E172</v>
      </c>
    </row>
    <row r="1670" spans="1:14">
      <c r="A1670" s="26" t="s">
        <v>7639</v>
      </c>
      <c r="B1670" s="26" t="s">
        <v>18943</v>
      </c>
      <c r="C1670" s="26" t="s">
        <v>15118</v>
      </c>
      <c r="D1670" s="26" t="s">
        <v>7668</v>
      </c>
      <c r="E1670" s="61" t="s">
        <v>18936</v>
      </c>
      <c r="F1670" s="62" t="s">
        <v>20586</v>
      </c>
      <c r="G1670">
        <f>VLOOKUP(N1670,Estrv!B:AS,39,FALSE)</f>
        <v>0.26</v>
      </c>
      <c r="H1670">
        <f>VLOOKUP(N1670,Estrv!B:AS,40,FALSE)</f>
        <v>0.51</v>
      </c>
      <c r="I1670">
        <f>VLOOKUP(N1670,Estrv!B:AS,41,FALSE)</f>
        <v>0.75</v>
      </c>
      <c r="J1670">
        <f>VLOOKUP(N1670,Estrv!B:AS,42,FALSE)</f>
        <v>1</v>
      </c>
      <c r="K1670" s="69">
        <v>0.2</v>
      </c>
      <c r="N1670" t="str">
        <f t="shared" si="26"/>
        <v>26C001E172</v>
      </c>
    </row>
    <row r="1671" spans="1:14">
      <c r="A1671" s="26" t="s">
        <v>7639</v>
      </c>
      <c r="B1671" s="26" t="s">
        <v>18944</v>
      </c>
      <c r="C1671" s="26" t="s">
        <v>10401</v>
      </c>
      <c r="D1671" s="60" t="s">
        <v>7697</v>
      </c>
      <c r="E1671" s="64" t="s">
        <v>18945</v>
      </c>
      <c r="F1671" s="65" t="s">
        <v>20587</v>
      </c>
      <c r="G1671">
        <f>VLOOKUP(N1671,Estrv!B:AS,39,FALSE)</f>
        <v>0.24</v>
      </c>
      <c r="H1671">
        <f>VLOOKUP(N1671,Estrv!B:AS,40,FALSE)</f>
        <v>0.45</v>
      </c>
      <c r="I1671">
        <f>VLOOKUP(N1671,Estrv!B:AS,41,FALSE)</f>
        <v>0.69</v>
      </c>
      <c r="J1671">
        <f>VLOOKUP(N1671,Estrv!B:AS,42,FALSE)</f>
        <v>1</v>
      </c>
      <c r="K1671" s="69">
        <v>0.125</v>
      </c>
      <c r="N1671" t="str">
        <f t="shared" si="26"/>
        <v>26C001E173</v>
      </c>
    </row>
    <row r="1672" spans="1:14">
      <c r="A1672" s="26" t="s">
        <v>7639</v>
      </c>
      <c r="B1672" s="26" t="s">
        <v>18946</v>
      </c>
      <c r="C1672" s="26" t="s">
        <v>11075</v>
      </c>
      <c r="D1672" s="60" t="s">
        <v>7697</v>
      </c>
      <c r="E1672" s="64" t="s">
        <v>18945</v>
      </c>
      <c r="F1672" s="65" t="s">
        <v>20588</v>
      </c>
      <c r="G1672">
        <f>VLOOKUP(N1672,Estrv!B:AS,39,FALSE)</f>
        <v>0.24</v>
      </c>
      <c r="H1672">
        <f>VLOOKUP(N1672,Estrv!B:AS,40,FALSE)</f>
        <v>0.45</v>
      </c>
      <c r="I1672">
        <f>VLOOKUP(N1672,Estrv!B:AS,41,FALSE)</f>
        <v>0.69</v>
      </c>
      <c r="J1672">
        <f>VLOOKUP(N1672,Estrv!B:AS,42,FALSE)</f>
        <v>1</v>
      </c>
      <c r="K1672" s="69">
        <v>0.125</v>
      </c>
      <c r="N1672" t="str">
        <f t="shared" si="26"/>
        <v>26C001E173</v>
      </c>
    </row>
    <row r="1673" spans="1:14">
      <c r="A1673" s="26" t="s">
        <v>7639</v>
      </c>
      <c r="B1673" s="26" t="s">
        <v>18947</v>
      </c>
      <c r="C1673" s="26" t="s">
        <v>11749</v>
      </c>
      <c r="D1673" s="60" t="s">
        <v>7697</v>
      </c>
      <c r="E1673" s="64" t="s">
        <v>18945</v>
      </c>
      <c r="F1673" s="65" t="s">
        <v>20589</v>
      </c>
      <c r="G1673">
        <f>VLOOKUP(N1673,Estrv!B:AS,39,FALSE)</f>
        <v>0.24</v>
      </c>
      <c r="H1673">
        <f>VLOOKUP(N1673,Estrv!B:AS,40,FALSE)</f>
        <v>0.45</v>
      </c>
      <c r="I1673">
        <f>VLOOKUP(N1673,Estrv!B:AS,41,FALSE)</f>
        <v>0.69</v>
      </c>
      <c r="J1673">
        <f>VLOOKUP(N1673,Estrv!B:AS,42,FALSE)</f>
        <v>1</v>
      </c>
      <c r="K1673" s="69">
        <v>0.125</v>
      </c>
      <c r="N1673" t="str">
        <f t="shared" si="26"/>
        <v>26C001E173</v>
      </c>
    </row>
    <row r="1674" spans="1:14">
      <c r="A1674" s="26" t="s">
        <v>7639</v>
      </c>
      <c r="B1674" s="26" t="s">
        <v>18948</v>
      </c>
      <c r="C1674" s="26" t="s">
        <v>12423</v>
      </c>
      <c r="D1674" s="60" t="s">
        <v>7697</v>
      </c>
      <c r="E1674" s="64" t="s">
        <v>18945</v>
      </c>
      <c r="F1674" s="65" t="s">
        <v>20590</v>
      </c>
      <c r="G1674">
        <f>VLOOKUP(N1674,Estrv!B:AS,39,FALSE)</f>
        <v>0.24</v>
      </c>
      <c r="H1674">
        <f>VLOOKUP(N1674,Estrv!B:AS,40,FALSE)</f>
        <v>0.45</v>
      </c>
      <c r="I1674">
        <f>VLOOKUP(N1674,Estrv!B:AS,41,FALSE)</f>
        <v>0.69</v>
      </c>
      <c r="J1674">
        <f>VLOOKUP(N1674,Estrv!B:AS,42,FALSE)</f>
        <v>1</v>
      </c>
      <c r="K1674" s="69">
        <v>0.125</v>
      </c>
      <c r="N1674" t="str">
        <f t="shared" si="26"/>
        <v>26C001E173</v>
      </c>
    </row>
    <row r="1675" spans="1:14">
      <c r="A1675" s="26" t="s">
        <v>7639</v>
      </c>
      <c r="B1675" s="26" t="s">
        <v>18949</v>
      </c>
      <c r="C1675" s="26" t="s">
        <v>13097</v>
      </c>
      <c r="D1675" s="60" t="s">
        <v>7697</v>
      </c>
      <c r="E1675" s="64" t="s">
        <v>18945</v>
      </c>
      <c r="F1675" s="65" t="s">
        <v>20591</v>
      </c>
      <c r="G1675">
        <f>VLOOKUP(N1675,Estrv!B:AS,39,FALSE)</f>
        <v>0.24</v>
      </c>
      <c r="H1675">
        <f>VLOOKUP(N1675,Estrv!B:AS,40,FALSE)</f>
        <v>0.45</v>
      </c>
      <c r="I1675">
        <f>VLOOKUP(N1675,Estrv!B:AS,41,FALSE)</f>
        <v>0.69</v>
      </c>
      <c r="J1675">
        <f>VLOOKUP(N1675,Estrv!B:AS,42,FALSE)</f>
        <v>1</v>
      </c>
      <c r="K1675" s="69">
        <v>0.125</v>
      </c>
      <c r="N1675" t="str">
        <f t="shared" si="26"/>
        <v>26C001E173</v>
      </c>
    </row>
    <row r="1676" spans="1:14">
      <c r="A1676" s="26" t="s">
        <v>7639</v>
      </c>
      <c r="B1676" s="26" t="s">
        <v>18950</v>
      </c>
      <c r="C1676" s="26" t="s">
        <v>13771</v>
      </c>
      <c r="D1676" s="60" t="s">
        <v>7697</v>
      </c>
      <c r="E1676" s="64" t="s">
        <v>18945</v>
      </c>
      <c r="F1676" s="65" t="s">
        <v>20592</v>
      </c>
      <c r="G1676">
        <f>VLOOKUP(N1676,Estrv!B:AS,39,FALSE)</f>
        <v>0.24</v>
      </c>
      <c r="H1676">
        <f>VLOOKUP(N1676,Estrv!B:AS,40,FALSE)</f>
        <v>0.45</v>
      </c>
      <c r="I1676">
        <f>VLOOKUP(N1676,Estrv!B:AS,41,FALSE)</f>
        <v>0.69</v>
      </c>
      <c r="J1676">
        <f>VLOOKUP(N1676,Estrv!B:AS,42,FALSE)</f>
        <v>1</v>
      </c>
      <c r="K1676" s="69">
        <v>0.125</v>
      </c>
      <c r="N1676" t="str">
        <f t="shared" si="26"/>
        <v>26C001E173</v>
      </c>
    </row>
    <row r="1677" spans="1:14">
      <c r="A1677" s="60" t="s">
        <v>7639</v>
      </c>
      <c r="B1677" s="26" t="s">
        <v>18951</v>
      </c>
      <c r="C1677" s="26" t="s">
        <v>14445</v>
      </c>
      <c r="D1677" s="60" t="s">
        <v>7697</v>
      </c>
      <c r="E1677" s="64" t="s">
        <v>18945</v>
      </c>
      <c r="F1677" s="65" t="s">
        <v>20593</v>
      </c>
      <c r="G1677">
        <f>VLOOKUP(N1677,Estrv!B:AS,39,FALSE)</f>
        <v>0.24</v>
      </c>
      <c r="H1677">
        <f>VLOOKUP(N1677,Estrv!B:AS,40,FALSE)</f>
        <v>0.45</v>
      </c>
      <c r="I1677">
        <f>VLOOKUP(N1677,Estrv!B:AS,41,FALSE)</f>
        <v>0.69</v>
      </c>
      <c r="J1677">
        <f>VLOOKUP(N1677,Estrv!B:AS,42,FALSE)</f>
        <v>1</v>
      </c>
      <c r="K1677" s="69">
        <v>0.125</v>
      </c>
      <c r="N1677" t="str">
        <f t="shared" si="26"/>
        <v>26C001E173</v>
      </c>
    </row>
    <row r="1678" spans="1:14">
      <c r="A1678" s="26" t="s">
        <v>7639</v>
      </c>
      <c r="B1678" s="26" t="s">
        <v>18952</v>
      </c>
      <c r="C1678" s="26" t="s">
        <v>15119</v>
      </c>
      <c r="D1678" s="60" t="s">
        <v>7697</v>
      </c>
      <c r="E1678" s="64" t="s">
        <v>18945</v>
      </c>
      <c r="F1678" s="65" t="s">
        <v>20593</v>
      </c>
      <c r="G1678">
        <f>VLOOKUP(N1678,Estrv!B:AS,39,FALSE)</f>
        <v>0.24</v>
      </c>
      <c r="H1678">
        <f>VLOOKUP(N1678,Estrv!B:AS,40,FALSE)</f>
        <v>0.45</v>
      </c>
      <c r="I1678">
        <f>VLOOKUP(N1678,Estrv!B:AS,41,FALSE)</f>
        <v>0.69</v>
      </c>
      <c r="J1678">
        <f>VLOOKUP(N1678,Estrv!B:AS,42,FALSE)</f>
        <v>1</v>
      </c>
      <c r="K1678" s="69">
        <v>0.125</v>
      </c>
      <c r="N1678" t="str">
        <f t="shared" si="26"/>
        <v>26C001E173</v>
      </c>
    </row>
    <row r="1679" spans="1:14">
      <c r="A1679" s="26" t="s">
        <v>7639</v>
      </c>
      <c r="B1679" s="26" t="s">
        <v>18953</v>
      </c>
      <c r="C1679" s="26" t="s">
        <v>10402</v>
      </c>
      <c r="D1679" s="26" t="s">
        <v>7714</v>
      </c>
      <c r="E1679" s="61" t="s">
        <v>18954</v>
      </c>
      <c r="F1679" s="62" t="s">
        <v>20594</v>
      </c>
      <c r="G1679">
        <f>VLOOKUP(N1679,Estrv!B:AS,39,FALSE)</f>
        <v>0.26</v>
      </c>
      <c r="H1679">
        <f>VLOOKUP(N1679,Estrv!B:AS,40,FALSE)</f>
        <v>0.49</v>
      </c>
      <c r="I1679">
        <f>VLOOKUP(N1679,Estrv!B:AS,41,FALSE)</f>
        <v>0.74</v>
      </c>
      <c r="J1679">
        <f>VLOOKUP(N1679,Estrv!B:AS,42,FALSE)</f>
        <v>1</v>
      </c>
      <c r="K1679" s="69">
        <v>0.26</v>
      </c>
      <c r="N1679" t="str">
        <f t="shared" si="26"/>
        <v>26C001E174</v>
      </c>
    </row>
    <row r="1680" spans="1:14">
      <c r="A1680" s="26" t="s">
        <v>7639</v>
      </c>
      <c r="B1680" s="26" t="s">
        <v>18955</v>
      </c>
      <c r="C1680" s="26" t="s">
        <v>11076</v>
      </c>
      <c r="D1680" s="26" t="s">
        <v>7714</v>
      </c>
      <c r="E1680" s="61" t="s">
        <v>18954</v>
      </c>
      <c r="F1680" s="62" t="s">
        <v>20595</v>
      </c>
      <c r="G1680">
        <f>VLOOKUP(N1680,Estrv!B:AS,39,FALSE)</f>
        <v>0.26</v>
      </c>
      <c r="H1680">
        <f>VLOOKUP(N1680,Estrv!B:AS,40,FALSE)</f>
        <v>0.49</v>
      </c>
      <c r="I1680">
        <f>VLOOKUP(N1680,Estrv!B:AS,41,FALSE)</f>
        <v>0.74</v>
      </c>
      <c r="J1680">
        <f>VLOOKUP(N1680,Estrv!B:AS,42,FALSE)</f>
        <v>1</v>
      </c>
      <c r="K1680" s="69">
        <v>0.38</v>
      </c>
      <c r="N1680" t="str">
        <f t="shared" si="26"/>
        <v>26C001E174</v>
      </c>
    </row>
    <row r="1681" spans="1:14">
      <c r="A1681" s="26" t="s">
        <v>7639</v>
      </c>
      <c r="B1681" s="26" t="s">
        <v>18956</v>
      </c>
      <c r="C1681" s="26" t="s">
        <v>11750</v>
      </c>
      <c r="D1681" s="26" t="s">
        <v>7714</v>
      </c>
      <c r="E1681" s="61" t="s">
        <v>18954</v>
      </c>
      <c r="F1681" s="62" t="s">
        <v>7725</v>
      </c>
      <c r="G1681">
        <f>VLOOKUP(N1681,Estrv!B:AS,39,FALSE)</f>
        <v>0.26</v>
      </c>
      <c r="H1681">
        <f>VLOOKUP(N1681,Estrv!B:AS,40,FALSE)</f>
        <v>0.49</v>
      </c>
      <c r="I1681">
        <f>VLOOKUP(N1681,Estrv!B:AS,41,FALSE)</f>
        <v>0.74</v>
      </c>
      <c r="J1681">
        <f>VLOOKUP(N1681,Estrv!B:AS,42,FALSE)</f>
        <v>1</v>
      </c>
      <c r="K1681" s="69">
        <v>0.2</v>
      </c>
      <c r="N1681" t="str">
        <f t="shared" si="26"/>
        <v>26C001E174</v>
      </c>
    </row>
    <row r="1682" spans="1:14">
      <c r="A1682" s="26" t="s">
        <v>7639</v>
      </c>
      <c r="B1682" s="26" t="s">
        <v>18957</v>
      </c>
      <c r="C1682" s="26" t="s">
        <v>12424</v>
      </c>
      <c r="D1682" s="26" t="s">
        <v>7714</v>
      </c>
      <c r="E1682" s="61" t="s">
        <v>18954</v>
      </c>
      <c r="F1682" s="62" t="s">
        <v>20596</v>
      </c>
      <c r="G1682">
        <f>VLOOKUP(N1682,Estrv!B:AS,39,FALSE)</f>
        <v>0.26</v>
      </c>
      <c r="H1682">
        <f>VLOOKUP(N1682,Estrv!B:AS,40,FALSE)</f>
        <v>0.49</v>
      </c>
      <c r="I1682">
        <f>VLOOKUP(N1682,Estrv!B:AS,41,FALSE)</f>
        <v>0.74</v>
      </c>
      <c r="J1682">
        <f>VLOOKUP(N1682,Estrv!B:AS,42,FALSE)</f>
        <v>1</v>
      </c>
      <c r="K1682" s="69">
        <v>0.16</v>
      </c>
      <c r="N1682" t="str">
        <f t="shared" si="26"/>
        <v>26C001E174</v>
      </c>
    </row>
    <row r="1683" spans="1:14">
      <c r="A1683" s="26" t="s">
        <v>7639</v>
      </c>
      <c r="B1683" s="26" t="s">
        <v>18958</v>
      </c>
      <c r="C1683" s="26" t="s">
        <v>10403</v>
      </c>
      <c r="D1683" s="26" t="s">
        <v>109</v>
      </c>
      <c r="E1683" s="61" t="s">
        <v>17145</v>
      </c>
      <c r="F1683" s="62" t="s">
        <v>20597</v>
      </c>
      <c r="G1683">
        <f>VLOOKUP(N1683,Estrv!B:AS,39,FALSE)</f>
        <v>0.25</v>
      </c>
      <c r="H1683">
        <f>VLOOKUP(N1683,Estrv!B:AS,40,FALSE)</f>
        <v>0.5</v>
      </c>
      <c r="I1683">
        <f>VLOOKUP(N1683,Estrv!B:AS,41,FALSE)</f>
        <v>0.75</v>
      </c>
      <c r="J1683">
        <f>VLOOKUP(N1683,Estrv!B:AS,42,FALSE)</f>
        <v>1</v>
      </c>
      <c r="K1683" s="69">
        <v>1</v>
      </c>
      <c r="N1683" t="str">
        <f t="shared" si="26"/>
        <v>26C001M001</v>
      </c>
    </row>
    <row r="1684" spans="1:14">
      <c r="A1684" s="26" t="s">
        <v>7639</v>
      </c>
      <c r="B1684" s="26" t="s">
        <v>18959</v>
      </c>
      <c r="C1684" s="26" t="s">
        <v>10404</v>
      </c>
      <c r="D1684" s="26" t="s">
        <v>126</v>
      </c>
      <c r="E1684" s="61" t="s">
        <v>17148</v>
      </c>
      <c r="F1684" s="62" t="s">
        <v>20598</v>
      </c>
      <c r="G1684">
        <f>VLOOKUP(N1684,Estrv!B:AS,39,FALSE)</f>
        <v>0.1</v>
      </c>
      <c r="H1684">
        <f>VLOOKUP(N1684,Estrv!B:AS,40,FALSE)</f>
        <v>0.21</v>
      </c>
      <c r="I1684">
        <f>VLOOKUP(N1684,Estrv!B:AS,41,FALSE)</f>
        <v>0.32</v>
      </c>
      <c r="J1684">
        <f>VLOOKUP(N1684,Estrv!B:AS,42,FALSE)</f>
        <v>0.43</v>
      </c>
      <c r="K1684" s="69">
        <v>1</v>
      </c>
      <c r="N1684" t="str">
        <f t="shared" si="26"/>
        <v>26C001M002</v>
      </c>
    </row>
    <row r="1685" spans="1:14">
      <c r="A1685" s="26" t="s">
        <v>7639</v>
      </c>
      <c r="B1685" s="26" t="s">
        <v>18960</v>
      </c>
      <c r="C1685" s="26" t="s">
        <v>10405</v>
      </c>
      <c r="D1685" s="26" t="s">
        <v>141</v>
      </c>
      <c r="E1685" s="61" t="s">
        <v>17150</v>
      </c>
      <c r="F1685" s="62" t="s">
        <v>20599</v>
      </c>
      <c r="G1685">
        <f>VLOOKUP(N1685,Estrv!B:AS,39,FALSE)</f>
        <v>0.25</v>
      </c>
      <c r="H1685">
        <f>VLOOKUP(N1685,Estrv!B:AS,40,FALSE)</f>
        <v>0.5</v>
      </c>
      <c r="I1685">
        <f>VLOOKUP(N1685,Estrv!B:AS,41,FALSE)</f>
        <v>0.75</v>
      </c>
      <c r="J1685">
        <f>VLOOKUP(N1685,Estrv!B:AS,42,FALSE)</f>
        <v>1</v>
      </c>
      <c r="K1685" s="69">
        <v>0.2</v>
      </c>
      <c r="N1685" t="str">
        <f t="shared" si="26"/>
        <v>26C001N001</v>
      </c>
    </row>
    <row r="1686" spans="1:14">
      <c r="A1686" s="26" t="s">
        <v>7639</v>
      </c>
      <c r="B1686" s="26" t="s">
        <v>18961</v>
      </c>
      <c r="C1686" s="26" t="s">
        <v>11079</v>
      </c>
      <c r="D1686" s="26" t="s">
        <v>141</v>
      </c>
      <c r="E1686" s="61" t="s">
        <v>17150</v>
      </c>
      <c r="F1686" s="62" t="s">
        <v>20600</v>
      </c>
      <c r="G1686">
        <f>VLOOKUP(N1686,Estrv!B:AS,39,FALSE)</f>
        <v>0.25</v>
      </c>
      <c r="H1686">
        <f>VLOOKUP(N1686,Estrv!B:AS,40,FALSE)</f>
        <v>0.5</v>
      </c>
      <c r="I1686">
        <f>VLOOKUP(N1686,Estrv!B:AS,41,FALSE)</f>
        <v>0.75</v>
      </c>
      <c r="J1686">
        <f>VLOOKUP(N1686,Estrv!B:AS,42,FALSE)</f>
        <v>1</v>
      </c>
      <c r="K1686" s="69">
        <v>0.2</v>
      </c>
      <c r="N1686" t="str">
        <f t="shared" si="26"/>
        <v>26C001N001</v>
      </c>
    </row>
    <row r="1687" spans="1:14">
      <c r="A1687" s="26" t="s">
        <v>7639</v>
      </c>
      <c r="B1687" s="26" t="s">
        <v>18962</v>
      </c>
      <c r="C1687" s="26" t="s">
        <v>11753</v>
      </c>
      <c r="D1687" s="26" t="s">
        <v>141</v>
      </c>
      <c r="E1687" s="61" t="s">
        <v>17150</v>
      </c>
      <c r="F1687" s="62" t="s">
        <v>20601</v>
      </c>
      <c r="G1687">
        <f>VLOOKUP(N1687,Estrv!B:AS,39,FALSE)</f>
        <v>0.25</v>
      </c>
      <c r="H1687">
        <f>VLOOKUP(N1687,Estrv!B:AS,40,FALSE)</f>
        <v>0.5</v>
      </c>
      <c r="I1687">
        <f>VLOOKUP(N1687,Estrv!B:AS,41,FALSE)</f>
        <v>0.75</v>
      </c>
      <c r="J1687">
        <f>VLOOKUP(N1687,Estrv!B:AS,42,FALSE)</f>
        <v>1</v>
      </c>
      <c r="K1687" s="69">
        <v>0.3</v>
      </c>
      <c r="N1687" t="str">
        <f t="shared" si="26"/>
        <v>26C001N001</v>
      </c>
    </row>
    <row r="1688" spans="1:14">
      <c r="A1688" s="26" t="s">
        <v>7639</v>
      </c>
      <c r="B1688" s="26" t="s">
        <v>18963</v>
      </c>
      <c r="C1688" s="26" t="s">
        <v>12427</v>
      </c>
      <c r="D1688" s="26" t="s">
        <v>141</v>
      </c>
      <c r="E1688" s="61" t="s">
        <v>17150</v>
      </c>
      <c r="F1688" s="62" t="s">
        <v>7757</v>
      </c>
      <c r="G1688">
        <f>VLOOKUP(N1688,Estrv!B:AS,39,FALSE)</f>
        <v>0.25</v>
      </c>
      <c r="H1688">
        <f>VLOOKUP(N1688,Estrv!B:AS,40,FALSE)</f>
        <v>0.5</v>
      </c>
      <c r="I1688">
        <f>VLOOKUP(N1688,Estrv!B:AS,41,FALSE)</f>
        <v>0.75</v>
      </c>
      <c r="J1688">
        <f>VLOOKUP(N1688,Estrv!B:AS,42,FALSE)</f>
        <v>1</v>
      </c>
      <c r="K1688" s="69">
        <v>0.3</v>
      </c>
      <c r="N1688" t="str">
        <f t="shared" si="26"/>
        <v>26C001N001</v>
      </c>
    </row>
    <row r="1689" spans="1:14">
      <c r="A1689" s="26" t="s">
        <v>7758</v>
      </c>
      <c r="B1689" s="26" t="s">
        <v>18964</v>
      </c>
      <c r="C1689" s="26" t="s">
        <v>10406</v>
      </c>
      <c r="D1689" s="26" t="s">
        <v>7763</v>
      </c>
      <c r="E1689" s="61" t="s">
        <v>18965</v>
      </c>
      <c r="F1689" s="62" t="s">
        <v>20602</v>
      </c>
      <c r="G1689">
        <f>VLOOKUP(N1689,Estrv!B:AS,39,FALSE)</f>
        <v>0.25</v>
      </c>
      <c r="H1689">
        <f>VLOOKUP(N1689,Estrv!B:AS,40,FALSE)</f>
        <v>0.5</v>
      </c>
      <c r="I1689">
        <f>VLOOKUP(N1689,Estrv!B:AS,41,FALSE)</f>
        <v>0.75</v>
      </c>
      <c r="J1689">
        <f>VLOOKUP(N1689,Estrv!B:AS,42,FALSE)</f>
        <v>1</v>
      </c>
      <c r="K1689" s="69">
        <v>0.16</v>
      </c>
      <c r="N1689" t="str">
        <f t="shared" si="26"/>
        <v>26CD01G077</v>
      </c>
    </row>
    <row r="1690" spans="1:14">
      <c r="A1690" s="26" t="s">
        <v>7758</v>
      </c>
      <c r="B1690" s="26" t="s">
        <v>18966</v>
      </c>
      <c r="C1690" s="26" t="s">
        <v>11080</v>
      </c>
      <c r="D1690" s="26" t="s">
        <v>7763</v>
      </c>
      <c r="E1690" s="61" t="s">
        <v>18965</v>
      </c>
      <c r="F1690" s="62" t="s">
        <v>20603</v>
      </c>
      <c r="G1690">
        <f>VLOOKUP(N1690,Estrv!B:AS,39,FALSE)</f>
        <v>0.25</v>
      </c>
      <c r="H1690">
        <f>VLOOKUP(N1690,Estrv!B:AS,40,FALSE)</f>
        <v>0.5</v>
      </c>
      <c r="I1690">
        <f>VLOOKUP(N1690,Estrv!B:AS,41,FALSE)</f>
        <v>0.75</v>
      </c>
      <c r="J1690">
        <f>VLOOKUP(N1690,Estrv!B:AS,42,FALSE)</f>
        <v>1</v>
      </c>
      <c r="K1690" s="69">
        <v>0.14000000000000001</v>
      </c>
      <c r="N1690" t="str">
        <f t="shared" si="26"/>
        <v>26CD01G077</v>
      </c>
    </row>
    <row r="1691" spans="1:14">
      <c r="A1691" s="26" t="s">
        <v>7758</v>
      </c>
      <c r="B1691" s="26" t="s">
        <v>18967</v>
      </c>
      <c r="C1691" s="26" t="s">
        <v>11754</v>
      </c>
      <c r="D1691" s="26" t="s">
        <v>7763</v>
      </c>
      <c r="E1691" s="61" t="s">
        <v>18965</v>
      </c>
      <c r="F1691" s="62" t="s">
        <v>20604</v>
      </c>
      <c r="G1691">
        <f>VLOOKUP(N1691,Estrv!B:AS,39,FALSE)</f>
        <v>0.25</v>
      </c>
      <c r="H1691">
        <f>VLOOKUP(N1691,Estrv!B:AS,40,FALSE)</f>
        <v>0.5</v>
      </c>
      <c r="I1691">
        <f>VLOOKUP(N1691,Estrv!B:AS,41,FALSE)</f>
        <v>0.75</v>
      </c>
      <c r="J1691">
        <f>VLOOKUP(N1691,Estrv!B:AS,42,FALSE)</f>
        <v>1</v>
      </c>
      <c r="K1691" s="69">
        <v>0.14000000000000001</v>
      </c>
      <c r="N1691" t="str">
        <f t="shared" si="26"/>
        <v>26CD01G077</v>
      </c>
    </row>
    <row r="1692" spans="1:14">
      <c r="A1692" s="26" t="s">
        <v>7758</v>
      </c>
      <c r="B1692" s="26" t="s">
        <v>18968</v>
      </c>
      <c r="C1692" s="26" t="s">
        <v>12428</v>
      </c>
      <c r="D1692" s="26" t="s">
        <v>7763</v>
      </c>
      <c r="E1692" s="61" t="s">
        <v>18965</v>
      </c>
      <c r="F1692" s="62" t="s">
        <v>20605</v>
      </c>
      <c r="G1692">
        <f>VLOOKUP(N1692,Estrv!B:AS,39,FALSE)</f>
        <v>0.25</v>
      </c>
      <c r="H1692">
        <f>VLOOKUP(N1692,Estrv!B:AS,40,FALSE)</f>
        <v>0.5</v>
      </c>
      <c r="I1692">
        <f>VLOOKUP(N1692,Estrv!B:AS,41,FALSE)</f>
        <v>0.75</v>
      </c>
      <c r="J1692">
        <f>VLOOKUP(N1692,Estrv!B:AS,42,FALSE)</f>
        <v>1</v>
      </c>
      <c r="K1692" s="69">
        <v>0.14000000000000001</v>
      </c>
      <c r="N1692" t="str">
        <f t="shared" si="26"/>
        <v>26CD01G077</v>
      </c>
    </row>
    <row r="1693" spans="1:14">
      <c r="A1693" s="26" t="s">
        <v>7758</v>
      </c>
      <c r="B1693" s="26" t="s">
        <v>18969</v>
      </c>
      <c r="C1693" s="26" t="s">
        <v>13102</v>
      </c>
      <c r="D1693" s="26" t="s">
        <v>7763</v>
      </c>
      <c r="E1693" s="61" t="s">
        <v>18965</v>
      </c>
      <c r="F1693" s="62" t="s">
        <v>20606</v>
      </c>
      <c r="G1693">
        <f>VLOOKUP(N1693,Estrv!B:AS,39,FALSE)</f>
        <v>0.25</v>
      </c>
      <c r="H1693">
        <f>VLOOKUP(N1693,Estrv!B:AS,40,FALSE)</f>
        <v>0.5</v>
      </c>
      <c r="I1693">
        <f>VLOOKUP(N1693,Estrv!B:AS,41,FALSE)</f>
        <v>0.75</v>
      </c>
      <c r="J1693">
        <f>VLOOKUP(N1693,Estrv!B:AS,42,FALSE)</f>
        <v>1</v>
      </c>
      <c r="K1693" s="69">
        <v>0.14000000000000001</v>
      </c>
      <c r="N1693" t="str">
        <f t="shared" si="26"/>
        <v>26CD01G077</v>
      </c>
    </row>
    <row r="1694" spans="1:14">
      <c r="A1694" s="26" t="s">
        <v>7758</v>
      </c>
      <c r="B1694" s="26" t="s">
        <v>18970</v>
      </c>
      <c r="C1694" s="26" t="s">
        <v>13776</v>
      </c>
      <c r="D1694" s="26" t="s">
        <v>7763</v>
      </c>
      <c r="E1694" s="61" t="s">
        <v>18965</v>
      </c>
      <c r="F1694" s="62" t="s">
        <v>20607</v>
      </c>
      <c r="G1694">
        <f>VLOOKUP(N1694,Estrv!B:AS,39,FALSE)</f>
        <v>0.25</v>
      </c>
      <c r="H1694">
        <f>VLOOKUP(N1694,Estrv!B:AS,40,FALSE)</f>
        <v>0.5</v>
      </c>
      <c r="I1694">
        <f>VLOOKUP(N1694,Estrv!B:AS,41,FALSE)</f>
        <v>0.75</v>
      </c>
      <c r="J1694">
        <f>VLOOKUP(N1694,Estrv!B:AS,42,FALSE)</f>
        <v>1</v>
      </c>
      <c r="K1694" s="69">
        <v>0.14000000000000001</v>
      </c>
      <c r="N1694" t="str">
        <f t="shared" si="26"/>
        <v>26CD01G077</v>
      </c>
    </row>
    <row r="1695" spans="1:14">
      <c r="A1695" s="26" t="s">
        <v>7758</v>
      </c>
      <c r="B1695" s="26" t="s">
        <v>18971</v>
      </c>
      <c r="C1695" s="26" t="s">
        <v>14450</v>
      </c>
      <c r="D1695" s="26" t="s">
        <v>7763</v>
      </c>
      <c r="E1695" s="61" t="s">
        <v>18965</v>
      </c>
      <c r="F1695" s="62" t="s">
        <v>20608</v>
      </c>
      <c r="G1695">
        <f>VLOOKUP(N1695,Estrv!B:AS,39,FALSE)</f>
        <v>0.25</v>
      </c>
      <c r="H1695">
        <f>VLOOKUP(N1695,Estrv!B:AS,40,FALSE)</f>
        <v>0.5</v>
      </c>
      <c r="I1695">
        <f>VLOOKUP(N1695,Estrv!B:AS,41,FALSE)</f>
        <v>0.75</v>
      </c>
      <c r="J1695">
        <f>VLOOKUP(N1695,Estrv!B:AS,42,FALSE)</f>
        <v>1</v>
      </c>
      <c r="K1695" s="69">
        <v>0.14000000000000001</v>
      </c>
      <c r="N1695" t="str">
        <f t="shared" si="26"/>
        <v>26CD01G077</v>
      </c>
    </row>
    <row r="1696" spans="1:14">
      <c r="A1696" s="26" t="s">
        <v>7758</v>
      </c>
      <c r="B1696" s="26" t="s">
        <v>18972</v>
      </c>
      <c r="C1696" s="26" t="s">
        <v>10407</v>
      </c>
      <c r="D1696" s="26" t="s">
        <v>109</v>
      </c>
      <c r="E1696" s="61" t="s">
        <v>17145</v>
      </c>
      <c r="F1696" s="62" t="s">
        <v>19255</v>
      </c>
      <c r="G1696">
        <f>VLOOKUP(N1696,Estrv!B:AS,39,FALSE)</f>
        <v>0.25</v>
      </c>
      <c r="H1696">
        <f>VLOOKUP(N1696,Estrv!B:AS,40,FALSE)</f>
        <v>0.5</v>
      </c>
      <c r="I1696">
        <f>VLOOKUP(N1696,Estrv!B:AS,41,FALSE)</f>
        <v>0.75</v>
      </c>
      <c r="J1696">
        <f>VLOOKUP(N1696,Estrv!B:AS,42,FALSE)</f>
        <v>1</v>
      </c>
      <c r="K1696" s="69">
        <v>0.5</v>
      </c>
      <c r="N1696" t="str">
        <f t="shared" si="26"/>
        <v>26CD01M001</v>
      </c>
    </row>
    <row r="1697" spans="1:14">
      <c r="A1697" s="26" t="s">
        <v>7758</v>
      </c>
      <c r="B1697" s="26" t="s">
        <v>18973</v>
      </c>
      <c r="C1697" s="26" t="s">
        <v>11081</v>
      </c>
      <c r="D1697" s="26" t="s">
        <v>109</v>
      </c>
      <c r="E1697" s="61" t="s">
        <v>17145</v>
      </c>
      <c r="F1697" s="62" t="s">
        <v>20609</v>
      </c>
      <c r="G1697">
        <f>VLOOKUP(N1697,Estrv!B:AS,39,FALSE)</f>
        <v>0.25</v>
      </c>
      <c r="H1697">
        <f>VLOOKUP(N1697,Estrv!B:AS,40,FALSE)</f>
        <v>0.5</v>
      </c>
      <c r="I1697">
        <f>VLOOKUP(N1697,Estrv!B:AS,41,FALSE)</f>
        <v>0.75</v>
      </c>
      <c r="J1697">
        <f>VLOOKUP(N1697,Estrv!B:AS,42,FALSE)</f>
        <v>1</v>
      </c>
      <c r="K1697" s="69">
        <v>0.5</v>
      </c>
      <c r="N1697" t="str">
        <f t="shared" si="26"/>
        <v>26CD01M001</v>
      </c>
    </row>
    <row r="1698" spans="1:14">
      <c r="A1698" s="26" t="s">
        <v>7758</v>
      </c>
      <c r="B1698" s="26" t="s">
        <v>18974</v>
      </c>
      <c r="C1698" s="26" t="s">
        <v>10408</v>
      </c>
      <c r="D1698" s="26" t="s">
        <v>126</v>
      </c>
      <c r="E1698" s="61" t="s">
        <v>17148</v>
      </c>
      <c r="F1698" s="62" t="s">
        <v>7805</v>
      </c>
      <c r="G1698">
        <f>VLOOKUP(N1698,Estrv!B:AS,39,FALSE)</f>
        <v>0</v>
      </c>
      <c r="H1698">
        <f>VLOOKUP(N1698,Estrv!B:AS,40,FALSE)</f>
        <v>0.25</v>
      </c>
      <c r="I1698">
        <f>VLOOKUP(N1698,Estrv!B:AS,41,FALSE)</f>
        <v>0.75</v>
      </c>
      <c r="J1698">
        <f>VLOOKUP(N1698,Estrv!B:AS,42,FALSE)</f>
        <v>1</v>
      </c>
      <c r="K1698" s="69">
        <v>1</v>
      </c>
      <c r="N1698" t="str">
        <f t="shared" si="26"/>
        <v>26CD01M002</v>
      </c>
    </row>
    <row r="1699" spans="1:14">
      <c r="A1699" s="26" t="s">
        <v>7758</v>
      </c>
      <c r="B1699" s="26" t="s">
        <v>18975</v>
      </c>
      <c r="C1699" s="26" t="s">
        <v>10409</v>
      </c>
      <c r="D1699" s="26" t="s">
        <v>141</v>
      </c>
      <c r="E1699" s="61" t="s">
        <v>17150</v>
      </c>
      <c r="F1699" s="62" t="s">
        <v>20610</v>
      </c>
      <c r="G1699">
        <f>VLOOKUP(N1699,Estrv!B:AS,39,FALSE)</f>
        <v>0</v>
      </c>
      <c r="H1699">
        <f>VLOOKUP(N1699,Estrv!B:AS,40,FALSE)</f>
        <v>0.5</v>
      </c>
      <c r="I1699">
        <f>VLOOKUP(N1699,Estrv!B:AS,41,FALSE)</f>
        <v>0.75</v>
      </c>
      <c r="J1699">
        <f>VLOOKUP(N1699,Estrv!B:AS,42,FALSE)</f>
        <v>1</v>
      </c>
      <c r="K1699" s="69">
        <v>1</v>
      </c>
      <c r="N1699" t="str">
        <f t="shared" si="26"/>
        <v>26CD01N001</v>
      </c>
    </row>
    <row r="1700" spans="1:14">
      <c r="A1700" s="26" t="s">
        <v>7816</v>
      </c>
      <c r="B1700" s="26" t="s">
        <v>18976</v>
      </c>
      <c r="C1700" s="26" t="s">
        <v>10411</v>
      </c>
      <c r="D1700" s="26" t="s">
        <v>109</v>
      </c>
      <c r="E1700" s="61" t="s">
        <v>17145</v>
      </c>
      <c r="F1700" s="62" t="s">
        <v>20536</v>
      </c>
      <c r="G1700">
        <f>VLOOKUP(N1700,Estrv!B:AS,39,FALSE)</f>
        <v>0.39</v>
      </c>
      <c r="H1700">
        <f>VLOOKUP(N1700,Estrv!B:AS,40,FALSE)</f>
        <v>0.56999999999999995</v>
      </c>
      <c r="I1700">
        <f>VLOOKUP(N1700,Estrv!B:AS,41,FALSE)</f>
        <v>0.79</v>
      </c>
      <c r="J1700">
        <f>VLOOKUP(N1700,Estrv!B:AS,42,FALSE)</f>
        <v>1</v>
      </c>
      <c r="K1700" s="69">
        <v>0.5</v>
      </c>
      <c r="N1700" t="str">
        <f t="shared" si="26"/>
        <v>26PDIAM001</v>
      </c>
    </row>
    <row r="1701" spans="1:14">
      <c r="A1701" s="26" t="s">
        <v>7816</v>
      </c>
      <c r="B1701" s="26" t="s">
        <v>18977</v>
      </c>
      <c r="C1701" s="26" t="s">
        <v>11085</v>
      </c>
      <c r="D1701" s="26" t="s">
        <v>109</v>
      </c>
      <c r="E1701" s="61" t="s">
        <v>17145</v>
      </c>
      <c r="F1701" s="62" t="s">
        <v>19254</v>
      </c>
      <c r="G1701">
        <f>VLOOKUP(N1701,Estrv!B:AS,39,FALSE)</f>
        <v>0.39</v>
      </c>
      <c r="H1701">
        <f>VLOOKUP(N1701,Estrv!B:AS,40,FALSE)</f>
        <v>0.56999999999999995</v>
      </c>
      <c r="I1701">
        <f>VLOOKUP(N1701,Estrv!B:AS,41,FALSE)</f>
        <v>0.79</v>
      </c>
      <c r="J1701">
        <f>VLOOKUP(N1701,Estrv!B:AS,42,FALSE)</f>
        <v>1</v>
      </c>
      <c r="K1701" s="69">
        <v>0.5</v>
      </c>
      <c r="N1701" t="str">
        <f t="shared" si="26"/>
        <v>26PDIAM001</v>
      </c>
    </row>
    <row r="1702" spans="1:14">
      <c r="A1702" s="26" t="s">
        <v>7816</v>
      </c>
      <c r="B1702" s="26" t="s">
        <v>18978</v>
      </c>
      <c r="C1702" s="26" t="s">
        <v>10412</v>
      </c>
      <c r="D1702" s="26" t="s">
        <v>126</v>
      </c>
      <c r="E1702" s="61" t="s">
        <v>17148</v>
      </c>
      <c r="F1702" s="62" t="s">
        <v>7858</v>
      </c>
      <c r="G1702">
        <f>VLOOKUP(N1702,Estrv!B:AS,39,FALSE)</f>
        <v>0.25</v>
      </c>
      <c r="H1702">
        <f>VLOOKUP(N1702,Estrv!B:AS,40,FALSE)</f>
        <v>0.5</v>
      </c>
      <c r="I1702">
        <f>VLOOKUP(N1702,Estrv!B:AS,41,FALSE)</f>
        <v>0.75</v>
      </c>
      <c r="J1702">
        <f>VLOOKUP(N1702,Estrv!B:AS,42,FALSE)</f>
        <v>1</v>
      </c>
      <c r="K1702" s="69">
        <v>1</v>
      </c>
      <c r="N1702" t="str">
        <f t="shared" si="26"/>
        <v>26PDIAM002</v>
      </c>
    </row>
    <row r="1703" spans="1:14">
      <c r="A1703" s="26" t="s">
        <v>7816</v>
      </c>
      <c r="B1703" s="26" t="s">
        <v>18979</v>
      </c>
      <c r="C1703" s="26" t="s">
        <v>10413</v>
      </c>
      <c r="D1703" s="26" t="s">
        <v>141</v>
      </c>
      <c r="E1703" s="61" t="s">
        <v>17150</v>
      </c>
      <c r="F1703" s="62" t="s">
        <v>20611</v>
      </c>
      <c r="G1703">
        <f>VLOOKUP(N1703,Estrv!B:AS,39,FALSE)</f>
        <v>0.55000000000000004</v>
      </c>
      <c r="H1703">
        <f>VLOOKUP(N1703,Estrv!B:AS,40,FALSE)</f>
        <v>0.65</v>
      </c>
      <c r="I1703">
        <f>VLOOKUP(N1703,Estrv!B:AS,41,FALSE)</f>
        <v>0.8</v>
      </c>
      <c r="J1703">
        <f>VLOOKUP(N1703,Estrv!B:AS,42,FALSE)</f>
        <v>1</v>
      </c>
      <c r="K1703" s="69">
        <v>0.2</v>
      </c>
      <c r="N1703" t="str">
        <f t="shared" si="26"/>
        <v>26PDIAN001</v>
      </c>
    </row>
    <row r="1704" spans="1:14">
      <c r="A1704" s="26" t="s">
        <v>7816</v>
      </c>
      <c r="B1704" s="26" t="s">
        <v>18980</v>
      </c>
      <c r="C1704" s="26" t="s">
        <v>11087</v>
      </c>
      <c r="D1704" s="26" t="s">
        <v>141</v>
      </c>
      <c r="E1704" s="61" t="s">
        <v>17150</v>
      </c>
      <c r="F1704" s="62" t="s">
        <v>20612</v>
      </c>
      <c r="G1704">
        <f>VLOOKUP(N1704,Estrv!B:AS,39,FALSE)</f>
        <v>0.55000000000000004</v>
      </c>
      <c r="H1704">
        <f>VLOOKUP(N1704,Estrv!B:AS,40,FALSE)</f>
        <v>0.65</v>
      </c>
      <c r="I1704">
        <f>VLOOKUP(N1704,Estrv!B:AS,41,FALSE)</f>
        <v>0.8</v>
      </c>
      <c r="J1704">
        <f>VLOOKUP(N1704,Estrv!B:AS,42,FALSE)</f>
        <v>1</v>
      </c>
      <c r="K1704" s="69">
        <v>0.2</v>
      </c>
      <c r="N1704" t="str">
        <f t="shared" si="26"/>
        <v>26PDIAN001</v>
      </c>
    </row>
    <row r="1705" spans="1:14">
      <c r="A1705" s="26" t="s">
        <v>7816</v>
      </c>
      <c r="B1705" s="26" t="s">
        <v>18981</v>
      </c>
      <c r="C1705" s="26" t="s">
        <v>11761</v>
      </c>
      <c r="D1705" s="26" t="s">
        <v>141</v>
      </c>
      <c r="E1705" s="61" t="s">
        <v>17150</v>
      </c>
      <c r="F1705" s="62" t="s">
        <v>20613</v>
      </c>
      <c r="G1705">
        <f>VLOOKUP(N1705,Estrv!B:AS,39,FALSE)</f>
        <v>0.55000000000000004</v>
      </c>
      <c r="H1705">
        <f>VLOOKUP(N1705,Estrv!B:AS,40,FALSE)</f>
        <v>0.65</v>
      </c>
      <c r="I1705">
        <f>VLOOKUP(N1705,Estrv!B:AS,41,FALSE)</f>
        <v>0.8</v>
      </c>
      <c r="J1705">
        <f>VLOOKUP(N1705,Estrv!B:AS,42,FALSE)</f>
        <v>1</v>
      </c>
      <c r="K1705" s="69">
        <v>0.6</v>
      </c>
      <c r="N1705" t="str">
        <f t="shared" si="26"/>
        <v>26PDIAN001</v>
      </c>
    </row>
    <row r="1706" spans="1:14">
      <c r="A1706" s="26" t="s">
        <v>7816</v>
      </c>
      <c r="B1706" s="26" t="s">
        <v>18982</v>
      </c>
      <c r="C1706" s="26" t="s">
        <v>10410</v>
      </c>
      <c r="D1706" s="26" t="s">
        <v>7821</v>
      </c>
      <c r="E1706" s="61" t="s">
        <v>18983</v>
      </c>
      <c r="F1706" s="62" t="s">
        <v>20614</v>
      </c>
      <c r="G1706">
        <f>VLOOKUP(N1706,Estrv!B:AS,39,FALSE)</f>
        <v>0.19</v>
      </c>
      <c r="H1706">
        <f>VLOOKUP(N1706,Estrv!B:AS,40,FALSE)</f>
        <v>0.42</v>
      </c>
      <c r="I1706">
        <f>VLOOKUP(N1706,Estrv!B:AS,41,FALSE)</f>
        <v>0.75</v>
      </c>
      <c r="J1706">
        <f>VLOOKUP(N1706,Estrv!B:AS,42,FALSE)</f>
        <v>1</v>
      </c>
      <c r="K1706" s="69">
        <v>0.2</v>
      </c>
      <c r="N1706" t="str">
        <f t="shared" si="26"/>
        <v>26PDIAP022</v>
      </c>
    </row>
    <row r="1707" spans="1:14">
      <c r="A1707" s="26" t="s">
        <v>7816</v>
      </c>
      <c r="B1707" s="26" t="s">
        <v>18984</v>
      </c>
      <c r="C1707" s="26" t="s">
        <v>11084</v>
      </c>
      <c r="D1707" s="26" t="s">
        <v>7821</v>
      </c>
      <c r="E1707" s="61" t="s">
        <v>18983</v>
      </c>
      <c r="F1707" s="62" t="s">
        <v>20615</v>
      </c>
      <c r="G1707">
        <f>VLOOKUP(N1707,Estrv!B:AS,39,FALSE)</f>
        <v>0.19</v>
      </c>
      <c r="H1707">
        <f>VLOOKUP(N1707,Estrv!B:AS,40,FALSE)</f>
        <v>0.42</v>
      </c>
      <c r="I1707">
        <f>VLOOKUP(N1707,Estrv!B:AS,41,FALSE)</f>
        <v>0.75</v>
      </c>
      <c r="J1707">
        <f>VLOOKUP(N1707,Estrv!B:AS,42,FALSE)</f>
        <v>1</v>
      </c>
      <c r="K1707" s="69">
        <v>0.2</v>
      </c>
      <c r="N1707" t="str">
        <f t="shared" si="26"/>
        <v>26PDIAP022</v>
      </c>
    </row>
    <row r="1708" spans="1:14">
      <c r="A1708" s="26" t="s">
        <v>7816</v>
      </c>
      <c r="B1708" s="26" t="s">
        <v>18985</v>
      </c>
      <c r="C1708" s="26" t="s">
        <v>11758</v>
      </c>
      <c r="D1708" s="26" t="s">
        <v>7821</v>
      </c>
      <c r="E1708" s="61" t="s">
        <v>18983</v>
      </c>
      <c r="F1708" s="62" t="s">
        <v>20616</v>
      </c>
      <c r="G1708">
        <f>VLOOKUP(N1708,Estrv!B:AS,39,FALSE)</f>
        <v>0.19</v>
      </c>
      <c r="H1708">
        <f>VLOOKUP(N1708,Estrv!B:AS,40,FALSE)</f>
        <v>0.42</v>
      </c>
      <c r="I1708">
        <f>VLOOKUP(N1708,Estrv!B:AS,41,FALSE)</f>
        <v>0.75</v>
      </c>
      <c r="J1708">
        <f>VLOOKUP(N1708,Estrv!B:AS,42,FALSE)</f>
        <v>1</v>
      </c>
      <c r="K1708" s="69">
        <v>0.2</v>
      </c>
      <c r="N1708" t="str">
        <f t="shared" si="26"/>
        <v>26PDIAP022</v>
      </c>
    </row>
    <row r="1709" spans="1:14">
      <c r="A1709" s="26" t="s">
        <v>7816</v>
      </c>
      <c r="B1709" s="26" t="s">
        <v>18986</v>
      </c>
      <c r="C1709" s="26" t="s">
        <v>12432</v>
      </c>
      <c r="D1709" s="26" t="s">
        <v>7821</v>
      </c>
      <c r="E1709" s="61" t="s">
        <v>18983</v>
      </c>
      <c r="F1709" s="62" t="s">
        <v>20617</v>
      </c>
      <c r="G1709">
        <f>VLOOKUP(N1709,Estrv!B:AS,39,FALSE)</f>
        <v>0.19</v>
      </c>
      <c r="H1709">
        <f>VLOOKUP(N1709,Estrv!B:AS,40,FALSE)</f>
        <v>0.42</v>
      </c>
      <c r="I1709">
        <f>VLOOKUP(N1709,Estrv!B:AS,41,FALSE)</f>
        <v>0.75</v>
      </c>
      <c r="J1709">
        <f>VLOOKUP(N1709,Estrv!B:AS,42,FALSE)</f>
        <v>1</v>
      </c>
      <c r="K1709" s="69">
        <v>0.2</v>
      </c>
      <c r="N1709" t="str">
        <f t="shared" si="26"/>
        <v>26PDIAP022</v>
      </c>
    </row>
    <row r="1710" spans="1:14">
      <c r="A1710" s="26" t="s">
        <v>7816</v>
      </c>
      <c r="B1710" s="26" t="s">
        <v>18987</v>
      </c>
      <c r="C1710" s="26" t="s">
        <v>13106</v>
      </c>
      <c r="D1710" s="26" t="s">
        <v>7821</v>
      </c>
      <c r="E1710" s="61" t="s">
        <v>18983</v>
      </c>
      <c r="F1710" s="62" t="s">
        <v>20618</v>
      </c>
      <c r="G1710">
        <f>VLOOKUP(N1710,Estrv!B:AS,39,FALSE)</f>
        <v>0.19</v>
      </c>
      <c r="H1710">
        <f>VLOOKUP(N1710,Estrv!B:AS,40,FALSE)</f>
        <v>0.42</v>
      </c>
      <c r="I1710">
        <f>VLOOKUP(N1710,Estrv!B:AS,41,FALSE)</f>
        <v>0.75</v>
      </c>
      <c r="J1710">
        <f>VLOOKUP(N1710,Estrv!B:AS,42,FALSE)</f>
        <v>1</v>
      </c>
      <c r="K1710" s="69">
        <v>0.2</v>
      </c>
      <c r="N1710" t="str">
        <f t="shared" si="26"/>
        <v>26PDIAP022</v>
      </c>
    </row>
    <row r="1711" spans="1:14">
      <c r="A1711" s="26" t="s">
        <v>7873</v>
      </c>
      <c r="B1711" s="26" t="s">
        <v>18988</v>
      </c>
      <c r="C1711" s="26" t="s">
        <v>10415</v>
      </c>
      <c r="D1711" s="26" t="s">
        <v>7889</v>
      </c>
      <c r="E1711" s="61" t="s">
        <v>18989</v>
      </c>
      <c r="F1711" s="62" t="s">
        <v>20619</v>
      </c>
      <c r="G1711">
        <f>VLOOKUP(N1711,Estrv!B:AS,39,FALSE)</f>
        <v>0.24</v>
      </c>
      <c r="H1711">
        <f>VLOOKUP(N1711,Estrv!B:AS,40,FALSE)</f>
        <v>0.5</v>
      </c>
      <c r="I1711">
        <f>VLOOKUP(N1711,Estrv!B:AS,41,FALSE)</f>
        <v>0.77</v>
      </c>
      <c r="J1711">
        <f>VLOOKUP(N1711,Estrv!B:AS,42,FALSE)</f>
        <v>1</v>
      </c>
      <c r="K1711" s="69">
        <v>0.34</v>
      </c>
      <c r="N1711" t="str">
        <f t="shared" si="26"/>
        <v>26PDSPE066</v>
      </c>
    </row>
    <row r="1712" spans="1:14">
      <c r="A1712" s="26" t="s">
        <v>7873</v>
      </c>
      <c r="B1712" s="26" t="s">
        <v>18990</v>
      </c>
      <c r="C1712" s="26" t="s">
        <v>11089</v>
      </c>
      <c r="D1712" s="26" t="s">
        <v>7889</v>
      </c>
      <c r="E1712" s="61" t="s">
        <v>18989</v>
      </c>
      <c r="F1712" s="62" t="s">
        <v>20620</v>
      </c>
      <c r="G1712">
        <f>VLOOKUP(N1712,Estrv!B:AS,39,FALSE)</f>
        <v>0.24</v>
      </c>
      <c r="H1712">
        <f>VLOOKUP(N1712,Estrv!B:AS,40,FALSE)</f>
        <v>0.5</v>
      </c>
      <c r="I1712">
        <f>VLOOKUP(N1712,Estrv!B:AS,41,FALSE)</f>
        <v>0.77</v>
      </c>
      <c r="J1712">
        <f>VLOOKUP(N1712,Estrv!B:AS,42,FALSE)</f>
        <v>1</v>
      </c>
      <c r="K1712" s="69">
        <v>0.33</v>
      </c>
      <c r="N1712" t="str">
        <f t="shared" si="26"/>
        <v>26PDSPE066</v>
      </c>
    </row>
    <row r="1713" spans="1:14">
      <c r="A1713" s="26" t="s">
        <v>7873</v>
      </c>
      <c r="B1713" s="26" t="s">
        <v>18991</v>
      </c>
      <c r="C1713" s="26" t="s">
        <v>11763</v>
      </c>
      <c r="D1713" s="26" t="s">
        <v>7889</v>
      </c>
      <c r="E1713" s="61" t="s">
        <v>18989</v>
      </c>
      <c r="F1713" s="62" t="s">
        <v>20621</v>
      </c>
      <c r="G1713">
        <f>VLOOKUP(N1713,Estrv!B:AS,39,FALSE)</f>
        <v>0.24</v>
      </c>
      <c r="H1713">
        <f>VLOOKUP(N1713,Estrv!B:AS,40,FALSE)</f>
        <v>0.5</v>
      </c>
      <c r="I1713">
        <f>VLOOKUP(N1713,Estrv!B:AS,41,FALSE)</f>
        <v>0.77</v>
      </c>
      <c r="J1713">
        <f>VLOOKUP(N1713,Estrv!B:AS,42,FALSE)</f>
        <v>1</v>
      </c>
      <c r="K1713" s="69">
        <v>0.33</v>
      </c>
      <c r="N1713" t="str">
        <f t="shared" si="26"/>
        <v>26PDSPE066</v>
      </c>
    </row>
    <row r="1714" spans="1:14">
      <c r="A1714" s="26" t="s">
        <v>7873</v>
      </c>
      <c r="B1714" s="26" t="s">
        <v>18992</v>
      </c>
      <c r="C1714" s="26" t="s">
        <v>10416</v>
      </c>
      <c r="D1714" s="26" t="s">
        <v>7697</v>
      </c>
      <c r="E1714" s="61" t="s">
        <v>18945</v>
      </c>
      <c r="F1714" s="62" t="s">
        <v>20622</v>
      </c>
      <c r="G1714">
        <f>VLOOKUP(N1714,Estrv!B:AS,39,FALSE)</f>
        <v>0.25</v>
      </c>
      <c r="H1714">
        <f>VLOOKUP(N1714,Estrv!B:AS,40,FALSE)</f>
        <v>0.5</v>
      </c>
      <c r="I1714">
        <f>VLOOKUP(N1714,Estrv!B:AS,41,FALSE)</f>
        <v>0.75</v>
      </c>
      <c r="J1714">
        <f>VLOOKUP(N1714,Estrv!B:AS,42,FALSE)</f>
        <v>1</v>
      </c>
      <c r="K1714" s="69">
        <v>1</v>
      </c>
      <c r="N1714" t="str">
        <f t="shared" si="26"/>
        <v>26PDSPE173</v>
      </c>
    </row>
    <row r="1715" spans="1:14">
      <c r="A1715" s="26" t="s">
        <v>7873</v>
      </c>
      <c r="B1715" s="26" t="s">
        <v>18993</v>
      </c>
      <c r="C1715" s="26" t="s">
        <v>10417</v>
      </c>
      <c r="D1715" s="26" t="s">
        <v>109</v>
      </c>
      <c r="E1715" s="61" t="s">
        <v>17145</v>
      </c>
      <c r="F1715" s="62" t="s">
        <v>19255</v>
      </c>
      <c r="G1715">
        <f>VLOOKUP(N1715,Estrv!B:AS,39,FALSE)</f>
        <v>0.25</v>
      </c>
      <c r="H1715">
        <f>VLOOKUP(N1715,Estrv!B:AS,40,FALSE)</f>
        <v>0.5</v>
      </c>
      <c r="I1715">
        <f>VLOOKUP(N1715,Estrv!B:AS,41,FALSE)</f>
        <v>0.75</v>
      </c>
      <c r="J1715">
        <f>VLOOKUP(N1715,Estrv!B:AS,42,FALSE)</f>
        <v>1</v>
      </c>
      <c r="K1715" s="69">
        <v>0.5</v>
      </c>
      <c r="N1715" t="str">
        <f t="shared" si="26"/>
        <v>26PDSPM001</v>
      </c>
    </row>
    <row r="1716" spans="1:14">
      <c r="A1716" s="26" t="s">
        <v>7873</v>
      </c>
      <c r="B1716" s="26" t="s">
        <v>18994</v>
      </c>
      <c r="C1716" s="26" t="s">
        <v>11091</v>
      </c>
      <c r="D1716" s="26" t="s">
        <v>109</v>
      </c>
      <c r="E1716" s="61" t="s">
        <v>17145</v>
      </c>
      <c r="F1716" s="62" t="s">
        <v>19254</v>
      </c>
      <c r="G1716">
        <f>VLOOKUP(N1716,Estrv!B:AS,39,FALSE)</f>
        <v>0.25</v>
      </c>
      <c r="H1716">
        <f>VLOOKUP(N1716,Estrv!B:AS,40,FALSE)</f>
        <v>0.5</v>
      </c>
      <c r="I1716">
        <f>VLOOKUP(N1716,Estrv!B:AS,41,FALSE)</f>
        <v>0.75</v>
      </c>
      <c r="J1716">
        <f>VLOOKUP(N1716,Estrv!B:AS,42,FALSE)</f>
        <v>1</v>
      </c>
      <c r="K1716" s="69">
        <v>0.5</v>
      </c>
      <c r="N1716" t="str">
        <f t="shared" si="26"/>
        <v>26PDSPM001</v>
      </c>
    </row>
    <row r="1717" spans="1:14">
      <c r="A1717" s="26" t="s">
        <v>7873</v>
      </c>
      <c r="B1717" s="26" t="s">
        <v>18995</v>
      </c>
      <c r="C1717" s="26" t="s">
        <v>10418</v>
      </c>
      <c r="D1717" s="26" t="s">
        <v>126</v>
      </c>
      <c r="E1717" s="61" t="s">
        <v>17148</v>
      </c>
      <c r="F1717" s="62" t="s">
        <v>7932</v>
      </c>
      <c r="G1717">
        <f>VLOOKUP(N1717,Estrv!B:AS,39,FALSE)</f>
        <v>0.25</v>
      </c>
      <c r="H1717">
        <f>VLOOKUP(N1717,Estrv!B:AS,40,FALSE)</f>
        <v>0.5</v>
      </c>
      <c r="I1717">
        <f>VLOOKUP(N1717,Estrv!B:AS,41,FALSE)</f>
        <v>0.75</v>
      </c>
      <c r="J1717">
        <f>VLOOKUP(N1717,Estrv!B:AS,42,FALSE)</f>
        <v>1</v>
      </c>
      <c r="K1717" s="69">
        <v>1</v>
      </c>
      <c r="N1717" t="str">
        <f t="shared" si="26"/>
        <v>26PDSPM002</v>
      </c>
    </row>
    <row r="1718" spans="1:14">
      <c r="A1718" s="26" t="s">
        <v>7873</v>
      </c>
      <c r="B1718" s="26" t="s">
        <v>18996</v>
      </c>
      <c r="C1718" s="26" t="s">
        <v>10414</v>
      </c>
      <c r="D1718" s="26" t="s">
        <v>141</v>
      </c>
      <c r="E1718" s="61" t="s">
        <v>17150</v>
      </c>
      <c r="F1718" s="62" t="s">
        <v>20623</v>
      </c>
      <c r="G1718">
        <f>VLOOKUP(N1718,Estrv!B:AS,39,FALSE)</f>
        <v>0.25</v>
      </c>
      <c r="H1718">
        <f>VLOOKUP(N1718,Estrv!B:AS,40,FALSE)</f>
        <v>0.5</v>
      </c>
      <c r="I1718">
        <f>VLOOKUP(N1718,Estrv!B:AS,41,FALSE)</f>
        <v>0.75</v>
      </c>
      <c r="J1718">
        <f>VLOOKUP(N1718,Estrv!B:AS,42,FALSE)</f>
        <v>1</v>
      </c>
      <c r="K1718" s="69">
        <v>0.5</v>
      </c>
      <c r="N1718" t="str">
        <f t="shared" si="26"/>
        <v>26PDSPN001</v>
      </c>
    </row>
    <row r="1719" spans="1:14">
      <c r="A1719" s="26" t="s">
        <v>7873</v>
      </c>
      <c r="B1719" s="26" t="s">
        <v>18997</v>
      </c>
      <c r="C1719" s="26" t="s">
        <v>11088</v>
      </c>
      <c r="D1719" s="26" t="s">
        <v>141</v>
      </c>
      <c r="E1719" s="61" t="s">
        <v>17150</v>
      </c>
      <c r="F1719" s="62" t="s">
        <v>20524</v>
      </c>
      <c r="G1719">
        <f>VLOOKUP(N1719,Estrv!B:AS,39,FALSE)</f>
        <v>0.25</v>
      </c>
      <c r="H1719">
        <f>VLOOKUP(N1719,Estrv!B:AS,40,FALSE)</f>
        <v>0.5</v>
      </c>
      <c r="I1719">
        <f>VLOOKUP(N1719,Estrv!B:AS,41,FALSE)</f>
        <v>0.75</v>
      </c>
      <c r="J1719">
        <f>VLOOKUP(N1719,Estrv!B:AS,42,FALSE)</f>
        <v>1</v>
      </c>
      <c r="K1719" s="69">
        <v>0.5</v>
      </c>
      <c r="N1719" t="str">
        <f t="shared" si="26"/>
        <v>26PDSPN001</v>
      </c>
    </row>
    <row r="1720" spans="1:14">
      <c r="A1720" s="26" t="s">
        <v>7934</v>
      </c>
      <c r="B1720" s="26" t="s">
        <v>18998</v>
      </c>
      <c r="C1720" s="26" t="s">
        <v>10419</v>
      </c>
      <c r="D1720" s="26" t="s">
        <v>7939</v>
      </c>
      <c r="E1720" s="61" t="s">
        <v>18999</v>
      </c>
      <c r="F1720" s="62" t="s">
        <v>20624</v>
      </c>
      <c r="G1720">
        <f>VLOOKUP(N1720,Estrv!B:AS,39,FALSE)</f>
        <v>0.25</v>
      </c>
      <c r="H1720">
        <f>VLOOKUP(N1720,Estrv!B:AS,40,FALSE)</f>
        <v>0.5</v>
      </c>
      <c r="I1720">
        <f>VLOOKUP(N1720,Estrv!B:AS,41,FALSE)</f>
        <v>0.75</v>
      </c>
      <c r="J1720">
        <f>VLOOKUP(N1720,Estrv!B:AS,42,FALSE)</f>
        <v>1</v>
      </c>
      <c r="K1720" s="66">
        <v>0.2</v>
      </c>
      <c r="N1720" t="str">
        <f t="shared" si="26"/>
        <v>31C000E175</v>
      </c>
    </row>
    <row r="1721" spans="1:14">
      <c r="A1721" s="26" t="s">
        <v>7934</v>
      </c>
      <c r="B1721" s="26" t="s">
        <v>19000</v>
      </c>
      <c r="C1721" s="26" t="s">
        <v>11093</v>
      </c>
      <c r="D1721" s="26" t="s">
        <v>7939</v>
      </c>
      <c r="E1721" s="61" t="s">
        <v>18999</v>
      </c>
      <c r="F1721" s="62" t="s">
        <v>20625</v>
      </c>
      <c r="G1721">
        <f>VLOOKUP(N1721,Estrv!B:AS,39,FALSE)</f>
        <v>0.25</v>
      </c>
      <c r="H1721">
        <f>VLOOKUP(N1721,Estrv!B:AS,40,FALSE)</f>
        <v>0.5</v>
      </c>
      <c r="I1721">
        <f>VLOOKUP(N1721,Estrv!B:AS,41,FALSE)</f>
        <v>0.75</v>
      </c>
      <c r="J1721">
        <f>VLOOKUP(N1721,Estrv!B:AS,42,FALSE)</f>
        <v>1</v>
      </c>
      <c r="K1721" s="66">
        <v>0.14000000000000001</v>
      </c>
      <c r="N1721" t="str">
        <f t="shared" si="26"/>
        <v>31C000E175</v>
      </c>
    </row>
    <row r="1722" spans="1:14">
      <c r="A1722" s="26" t="s">
        <v>7934</v>
      </c>
      <c r="B1722" s="26" t="s">
        <v>19001</v>
      </c>
      <c r="C1722" s="26" t="s">
        <v>11767</v>
      </c>
      <c r="D1722" s="26" t="s">
        <v>7939</v>
      </c>
      <c r="E1722" s="61" t="s">
        <v>18999</v>
      </c>
      <c r="F1722" s="62" t="s">
        <v>20626</v>
      </c>
      <c r="G1722">
        <f>VLOOKUP(N1722,Estrv!B:AS,39,FALSE)</f>
        <v>0.25</v>
      </c>
      <c r="H1722">
        <f>VLOOKUP(N1722,Estrv!B:AS,40,FALSE)</f>
        <v>0.5</v>
      </c>
      <c r="I1722">
        <f>VLOOKUP(N1722,Estrv!B:AS,41,FALSE)</f>
        <v>0.75</v>
      </c>
      <c r="J1722">
        <f>VLOOKUP(N1722,Estrv!B:AS,42,FALSE)</f>
        <v>1</v>
      </c>
      <c r="K1722" s="66">
        <v>0.13200000000000001</v>
      </c>
      <c r="N1722" t="str">
        <f t="shared" si="26"/>
        <v>31C000E175</v>
      </c>
    </row>
    <row r="1723" spans="1:14">
      <c r="A1723" s="26" t="s">
        <v>7934</v>
      </c>
      <c r="B1723" s="26" t="s">
        <v>19002</v>
      </c>
      <c r="C1723" s="26" t="s">
        <v>12441</v>
      </c>
      <c r="D1723" s="26" t="s">
        <v>7939</v>
      </c>
      <c r="E1723" s="61" t="s">
        <v>18999</v>
      </c>
      <c r="F1723" s="62" t="s">
        <v>20627</v>
      </c>
      <c r="G1723">
        <f>VLOOKUP(N1723,Estrv!B:AS,39,FALSE)</f>
        <v>0.25</v>
      </c>
      <c r="H1723">
        <f>VLOOKUP(N1723,Estrv!B:AS,40,FALSE)</f>
        <v>0.5</v>
      </c>
      <c r="I1723">
        <f>VLOOKUP(N1723,Estrv!B:AS,41,FALSE)</f>
        <v>0.75</v>
      </c>
      <c r="J1723">
        <f>VLOOKUP(N1723,Estrv!B:AS,42,FALSE)</f>
        <v>1</v>
      </c>
      <c r="K1723" s="66">
        <v>0.13200000000000001</v>
      </c>
      <c r="N1723" t="str">
        <f t="shared" si="26"/>
        <v>31C000E175</v>
      </c>
    </row>
    <row r="1724" spans="1:14">
      <c r="A1724" s="26" t="s">
        <v>7934</v>
      </c>
      <c r="B1724" s="26" t="s">
        <v>19003</v>
      </c>
      <c r="C1724" s="26" t="s">
        <v>13115</v>
      </c>
      <c r="D1724" s="26" t="s">
        <v>7939</v>
      </c>
      <c r="E1724" s="61" t="s">
        <v>18999</v>
      </c>
      <c r="F1724" s="62" t="s">
        <v>20628</v>
      </c>
      <c r="G1724">
        <f>VLOOKUP(N1724,Estrv!B:AS,39,FALSE)</f>
        <v>0.25</v>
      </c>
      <c r="H1724">
        <f>VLOOKUP(N1724,Estrv!B:AS,40,FALSE)</f>
        <v>0.5</v>
      </c>
      <c r="I1724">
        <f>VLOOKUP(N1724,Estrv!B:AS,41,FALSE)</f>
        <v>0.75</v>
      </c>
      <c r="J1724">
        <f>VLOOKUP(N1724,Estrv!B:AS,42,FALSE)</f>
        <v>1</v>
      </c>
      <c r="K1724" s="66">
        <v>0.13200000000000001</v>
      </c>
      <c r="N1724" t="str">
        <f t="shared" si="26"/>
        <v>31C000E175</v>
      </c>
    </row>
    <row r="1725" spans="1:14">
      <c r="A1725" s="26" t="s">
        <v>7934</v>
      </c>
      <c r="B1725" s="26" t="s">
        <v>19004</v>
      </c>
      <c r="C1725" s="26" t="s">
        <v>13789</v>
      </c>
      <c r="D1725" s="26" t="s">
        <v>7939</v>
      </c>
      <c r="E1725" s="61" t="s">
        <v>18999</v>
      </c>
      <c r="F1725" s="62" t="s">
        <v>20629</v>
      </c>
      <c r="G1725">
        <f>VLOOKUP(N1725,Estrv!B:AS,39,FALSE)</f>
        <v>0.25</v>
      </c>
      <c r="H1725">
        <f>VLOOKUP(N1725,Estrv!B:AS,40,FALSE)</f>
        <v>0.5</v>
      </c>
      <c r="I1725">
        <f>VLOOKUP(N1725,Estrv!B:AS,41,FALSE)</f>
        <v>0.75</v>
      </c>
      <c r="J1725">
        <f>VLOOKUP(N1725,Estrv!B:AS,42,FALSE)</f>
        <v>1</v>
      </c>
      <c r="K1725" s="66">
        <v>0.13200000000000001</v>
      </c>
      <c r="N1725" t="str">
        <f t="shared" si="26"/>
        <v>31C000E175</v>
      </c>
    </row>
    <row r="1726" spans="1:14">
      <c r="A1726" s="26" t="s">
        <v>7934</v>
      </c>
      <c r="B1726" s="26" t="s">
        <v>19005</v>
      </c>
      <c r="C1726" s="26" t="s">
        <v>14463</v>
      </c>
      <c r="D1726" s="26" t="s">
        <v>7939</v>
      </c>
      <c r="E1726" s="61" t="s">
        <v>18999</v>
      </c>
      <c r="F1726" s="62" t="s">
        <v>20630</v>
      </c>
      <c r="G1726">
        <f>VLOOKUP(N1726,Estrv!B:AS,39,FALSE)</f>
        <v>0.25</v>
      </c>
      <c r="H1726">
        <f>VLOOKUP(N1726,Estrv!B:AS,40,FALSE)</f>
        <v>0.5</v>
      </c>
      <c r="I1726">
        <f>VLOOKUP(N1726,Estrv!B:AS,41,FALSE)</f>
        <v>0.75</v>
      </c>
      <c r="J1726">
        <f>VLOOKUP(N1726,Estrv!B:AS,42,FALSE)</f>
        <v>1</v>
      </c>
      <c r="K1726" s="66">
        <v>0.13200000000000001</v>
      </c>
      <c r="N1726" t="str">
        <f t="shared" si="26"/>
        <v>31C000E175</v>
      </c>
    </row>
    <row r="1727" spans="1:14">
      <c r="A1727" s="26" t="s">
        <v>7934</v>
      </c>
      <c r="B1727" s="26" t="s">
        <v>19006</v>
      </c>
      <c r="C1727" s="26" t="s">
        <v>10424</v>
      </c>
      <c r="D1727" s="26" t="s">
        <v>109</v>
      </c>
      <c r="E1727" s="61" t="s">
        <v>17145</v>
      </c>
      <c r="F1727" s="62" t="s">
        <v>19255</v>
      </c>
      <c r="G1727">
        <f>VLOOKUP(N1727,Estrv!B:AS,39,FALSE)</f>
        <v>0.25</v>
      </c>
      <c r="H1727">
        <f>VLOOKUP(N1727,Estrv!B:AS,40,FALSE)</f>
        <v>0.5</v>
      </c>
      <c r="I1727">
        <f>VLOOKUP(N1727,Estrv!B:AS,41,FALSE)</f>
        <v>0.75</v>
      </c>
      <c r="J1727">
        <f>VLOOKUP(N1727,Estrv!B:AS,42,FALSE)</f>
        <v>1</v>
      </c>
      <c r="K1727" s="66">
        <v>0.5</v>
      </c>
      <c r="N1727" t="str">
        <f t="shared" si="26"/>
        <v>31C000M001</v>
      </c>
    </row>
    <row r="1728" spans="1:14">
      <c r="A1728" s="26" t="s">
        <v>7934</v>
      </c>
      <c r="B1728" s="26" t="s">
        <v>19007</v>
      </c>
      <c r="C1728" s="26" t="s">
        <v>11098</v>
      </c>
      <c r="D1728" s="26" t="s">
        <v>109</v>
      </c>
      <c r="E1728" s="61" t="s">
        <v>17145</v>
      </c>
      <c r="F1728" s="62" t="s">
        <v>19254</v>
      </c>
      <c r="G1728">
        <f>VLOOKUP(N1728,Estrv!B:AS,39,FALSE)</f>
        <v>0.25</v>
      </c>
      <c r="H1728">
        <f>VLOOKUP(N1728,Estrv!B:AS,40,FALSE)</f>
        <v>0.5</v>
      </c>
      <c r="I1728">
        <f>VLOOKUP(N1728,Estrv!B:AS,41,FALSE)</f>
        <v>0.75</v>
      </c>
      <c r="J1728">
        <f>VLOOKUP(N1728,Estrv!B:AS,42,FALSE)</f>
        <v>1</v>
      </c>
      <c r="K1728" s="66">
        <v>0.5</v>
      </c>
      <c r="N1728" t="str">
        <f t="shared" si="26"/>
        <v>31C000M001</v>
      </c>
    </row>
    <row r="1729" spans="1:14">
      <c r="A1729" s="26" t="s">
        <v>7934</v>
      </c>
      <c r="B1729" s="26" t="s">
        <v>19008</v>
      </c>
      <c r="C1729" s="26" t="s">
        <v>10425</v>
      </c>
      <c r="D1729" s="26" t="s">
        <v>126</v>
      </c>
      <c r="E1729" s="61" t="s">
        <v>17148</v>
      </c>
      <c r="F1729" s="62" t="s">
        <v>19266</v>
      </c>
      <c r="G1729">
        <f>VLOOKUP(N1729,Estrv!B:AS,39,FALSE)</f>
        <v>0.25</v>
      </c>
      <c r="H1729">
        <f>VLOOKUP(N1729,Estrv!B:AS,40,FALSE)</f>
        <v>0.5</v>
      </c>
      <c r="I1729">
        <f>VLOOKUP(N1729,Estrv!B:AS,41,FALSE)</f>
        <v>0.75</v>
      </c>
      <c r="J1729">
        <f>VLOOKUP(N1729,Estrv!B:AS,42,FALSE)</f>
        <v>1</v>
      </c>
      <c r="K1729" s="66">
        <v>1</v>
      </c>
      <c r="N1729" t="str">
        <f t="shared" si="26"/>
        <v>31C000M002</v>
      </c>
    </row>
    <row r="1730" spans="1:14">
      <c r="A1730" s="26" t="s">
        <v>7934</v>
      </c>
      <c r="B1730" s="26" t="s">
        <v>19009</v>
      </c>
      <c r="C1730" s="26" t="s">
        <v>10426</v>
      </c>
      <c r="D1730" s="26" t="s">
        <v>141</v>
      </c>
      <c r="E1730" s="61" t="s">
        <v>17150</v>
      </c>
      <c r="F1730" s="62" t="s">
        <v>20623</v>
      </c>
      <c r="G1730">
        <f>VLOOKUP(N1730,Estrv!B:AS,39,FALSE)</f>
        <v>0</v>
      </c>
      <c r="H1730">
        <f>VLOOKUP(N1730,Estrv!B:AS,40,FALSE)</f>
        <v>0.25</v>
      </c>
      <c r="I1730">
        <f>VLOOKUP(N1730,Estrv!B:AS,41,FALSE)</f>
        <v>0.5</v>
      </c>
      <c r="J1730">
        <f>VLOOKUP(N1730,Estrv!B:AS,42,FALSE)</f>
        <v>1</v>
      </c>
      <c r="K1730" s="66">
        <v>0.5</v>
      </c>
      <c r="N1730" t="str">
        <f t="shared" si="26"/>
        <v>31C000N001</v>
      </c>
    </row>
    <row r="1731" spans="1:14">
      <c r="A1731" s="26" t="s">
        <v>7934</v>
      </c>
      <c r="B1731" s="26" t="s">
        <v>19010</v>
      </c>
      <c r="C1731" s="26" t="s">
        <v>11100</v>
      </c>
      <c r="D1731" s="26" t="s">
        <v>141</v>
      </c>
      <c r="E1731" s="61" t="s">
        <v>17150</v>
      </c>
      <c r="F1731" s="62" t="s">
        <v>20631</v>
      </c>
      <c r="G1731">
        <f>VLOOKUP(N1731,Estrv!B:AS,39,FALSE)</f>
        <v>0</v>
      </c>
      <c r="H1731">
        <f>VLOOKUP(N1731,Estrv!B:AS,40,FALSE)</f>
        <v>0.25</v>
      </c>
      <c r="I1731">
        <f>VLOOKUP(N1731,Estrv!B:AS,41,FALSE)</f>
        <v>0.5</v>
      </c>
      <c r="J1731">
        <f>VLOOKUP(N1731,Estrv!B:AS,42,FALSE)</f>
        <v>1</v>
      </c>
      <c r="K1731" s="66">
        <v>0.5</v>
      </c>
      <c r="N1731" t="str">
        <f t="shared" ref="N1731:N1794" si="27">A1731&amp;D1731</f>
        <v>31C000N001</v>
      </c>
    </row>
    <row r="1732" spans="1:14">
      <c r="A1732" s="26" t="s">
        <v>7934</v>
      </c>
      <c r="B1732" s="26" t="s">
        <v>19011</v>
      </c>
      <c r="C1732" s="26" t="s">
        <v>10420</v>
      </c>
      <c r="D1732" s="26" t="s">
        <v>7972</v>
      </c>
      <c r="E1732" s="61" t="s">
        <v>19012</v>
      </c>
      <c r="F1732" s="62" t="s">
        <v>20632</v>
      </c>
      <c r="G1732">
        <f>VLOOKUP(N1732,Estrv!B:AS,39,FALSE)</f>
        <v>0.25</v>
      </c>
      <c r="H1732">
        <f>VLOOKUP(N1732,Estrv!B:AS,40,FALSE)</f>
        <v>0.5</v>
      </c>
      <c r="I1732">
        <f>VLOOKUP(N1732,Estrv!B:AS,41,FALSE)</f>
        <v>0.75</v>
      </c>
      <c r="J1732">
        <f>VLOOKUP(N1732,Estrv!B:AS,42,FALSE)</f>
        <v>1</v>
      </c>
      <c r="K1732" s="66">
        <v>0.34</v>
      </c>
      <c r="N1732" t="str">
        <f t="shared" si="27"/>
        <v>31C000S012</v>
      </c>
    </row>
    <row r="1733" spans="1:14">
      <c r="A1733" s="26" t="s">
        <v>7934</v>
      </c>
      <c r="B1733" s="26" t="s">
        <v>19013</v>
      </c>
      <c r="C1733" s="26" t="s">
        <v>11094</v>
      </c>
      <c r="D1733" s="26" t="s">
        <v>7972</v>
      </c>
      <c r="E1733" s="61" t="s">
        <v>19012</v>
      </c>
      <c r="F1733" s="62" t="s">
        <v>20633</v>
      </c>
      <c r="G1733">
        <f>VLOOKUP(N1733,Estrv!B:AS,39,FALSE)</f>
        <v>0.25</v>
      </c>
      <c r="H1733">
        <f>VLOOKUP(N1733,Estrv!B:AS,40,FALSE)</f>
        <v>0.5</v>
      </c>
      <c r="I1733">
        <f>VLOOKUP(N1733,Estrv!B:AS,41,FALSE)</f>
        <v>0.75</v>
      </c>
      <c r="J1733">
        <f>VLOOKUP(N1733,Estrv!B:AS,42,FALSE)</f>
        <v>1</v>
      </c>
      <c r="K1733" s="66">
        <v>0.33</v>
      </c>
      <c r="N1733" t="str">
        <f t="shared" si="27"/>
        <v>31C000S012</v>
      </c>
    </row>
    <row r="1734" spans="1:14">
      <c r="A1734" s="26" t="s">
        <v>7934</v>
      </c>
      <c r="B1734" s="26" t="s">
        <v>19014</v>
      </c>
      <c r="C1734" s="26" t="s">
        <v>11768</v>
      </c>
      <c r="D1734" s="26" t="s">
        <v>7972</v>
      </c>
      <c r="E1734" s="61" t="s">
        <v>19012</v>
      </c>
      <c r="F1734" s="62" t="s">
        <v>20634</v>
      </c>
      <c r="G1734">
        <f>VLOOKUP(N1734,Estrv!B:AS,39,FALSE)</f>
        <v>0.25</v>
      </c>
      <c r="H1734">
        <f>VLOOKUP(N1734,Estrv!B:AS,40,FALSE)</f>
        <v>0.5</v>
      </c>
      <c r="I1734">
        <f>VLOOKUP(N1734,Estrv!B:AS,41,FALSE)</f>
        <v>0.75</v>
      </c>
      <c r="J1734">
        <f>VLOOKUP(N1734,Estrv!B:AS,42,FALSE)</f>
        <v>1</v>
      </c>
      <c r="K1734" s="66">
        <v>0.33</v>
      </c>
      <c r="N1734" t="str">
        <f t="shared" si="27"/>
        <v>31C000S012</v>
      </c>
    </row>
    <row r="1735" spans="1:14">
      <c r="A1735" s="26" t="s">
        <v>7934</v>
      </c>
      <c r="B1735" s="26" t="s">
        <v>19015</v>
      </c>
      <c r="C1735" s="26" t="s">
        <v>10421</v>
      </c>
      <c r="D1735" s="26" t="s">
        <v>7988</v>
      </c>
      <c r="E1735" s="61" t="s">
        <v>19016</v>
      </c>
      <c r="F1735" s="62" t="s">
        <v>20632</v>
      </c>
      <c r="G1735">
        <f>VLOOKUP(N1735,Estrv!B:AS,39,FALSE)</f>
        <v>0.25</v>
      </c>
      <c r="H1735">
        <f>VLOOKUP(N1735,Estrv!B:AS,40,FALSE)</f>
        <v>0.5</v>
      </c>
      <c r="I1735">
        <f>VLOOKUP(N1735,Estrv!B:AS,41,FALSE)</f>
        <v>0.75</v>
      </c>
      <c r="J1735">
        <f>VLOOKUP(N1735,Estrv!B:AS,42,FALSE)</f>
        <v>1</v>
      </c>
      <c r="K1735" s="66">
        <v>0.5</v>
      </c>
      <c r="N1735" t="str">
        <f t="shared" si="27"/>
        <v>31C000S051</v>
      </c>
    </row>
    <row r="1736" spans="1:14">
      <c r="A1736" s="26" t="s">
        <v>7934</v>
      </c>
      <c r="B1736" s="26" t="s">
        <v>19017</v>
      </c>
      <c r="C1736" s="26" t="s">
        <v>11095</v>
      </c>
      <c r="D1736" s="26" t="s">
        <v>7988</v>
      </c>
      <c r="E1736" s="61" t="s">
        <v>19016</v>
      </c>
      <c r="F1736" s="62" t="s">
        <v>20635</v>
      </c>
      <c r="G1736">
        <f>VLOOKUP(N1736,Estrv!B:AS,39,FALSE)</f>
        <v>0.25</v>
      </c>
      <c r="H1736">
        <f>VLOOKUP(N1736,Estrv!B:AS,40,FALSE)</f>
        <v>0.5</v>
      </c>
      <c r="I1736">
        <f>VLOOKUP(N1736,Estrv!B:AS,41,FALSE)</f>
        <v>0.75</v>
      </c>
      <c r="J1736">
        <f>VLOOKUP(N1736,Estrv!B:AS,42,FALSE)</f>
        <v>1</v>
      </c>
      <c r="K1736" s="66">
        <v>0.5</v>
      </c>
      <c r="N1736" t="str">
        <f t="shared" si="27"/>
        <v>31C000S051</v>
      </c>
    </row>
    <row r="1737" spans="1:14">
      <c r="A1737" s="26" t="s">
        <v>7934</v>
      </c>
      <c r="B1737" s="26" t="s">
        <v>19018</v>
      </c>
      <c r="C1737" s="26" t="s">
        <v>10422</v>
      </c>
      <c r="D1737" s="26" t="s">
        <v>8002</v>
      </c>
      <c r="E1737" s="61" t="s">
        <v>19019</v>
      </c>
      <c r="F1737" s="62" t="s">
        <v>20632</v>
      </c>
      <c r="G1737">
        <f>VLOOKUP(N1737,Estrv!B:AS,39,FALSE)</f>
        <v>0.25</v>
      </c>
      <c r="H1737">
        <f>VLOOKUP(N1737,Estrv!B:AS,40,FALSE)</f>
        <v>0.5</v>
      </c>
      <c r="I1737">
        <f>VLOOKUP(N1737,Estrv!B:AS,41,FALSE)</f>
        <v>0.75</v>
      </c>
      <c r="J1737">
        <f>VLOOKUP(N1737,Estrv!B:AS,42,FALSE)</f>
        <v>1</v>
      </c>
      <c r="K1737" s="66">
        <v>0.5</v>
      </c>
      <c r="N1737" t="str">
        <f t="shared" si="27"/>
        <v>31C000S057</v>
      </c>
    </row>
    <row r="1738" spans="1:14">
      <c r="A1738" s="26" t="s">
        <v>7934</v>
      </c>
      <c r="B1738" s="26" t="s">
        <v>19020</v>
      </c>
      <c r="C1738" s="26" t="s">
        <v>11096</v>
      </c>
      <c r="D1738" s="26" t="s">
        <v>8002</v>
      </c>
      <c r="E1738" s="61" t="s">
        <v>19019</v>
      </c>
      <c r="F1738" s="62" t="s">
        <v>20636</v>
      </c>
      <c r="G1738">
        <f>VLOOKUP(N1738,Estrv!B:AS,39,FALSE)</f>
        <v>0.25</v>
      </c>
      <c r="H1738">
        <f>VLOOKUP(N1738,Estrv!B:AS,40,FALSE)</f>
        <v>0.5</v>
      </c>
      <c r="I1738">
        <f>VLOOKUP(N1738,Estrv!B:AS,41,FALSE)</f>
        <v>0.75</v>
      </c>
      <c r="J1738">
        <f>VLOOKUP(N1738,Estrv!B:AS,42,FALSE)</f>
        <v>1</v>
      </c>
      <c r="K1738" s="66">
        <v>0.5</v>
      </c>
      <c r="N1738" t="str">
        <f t="shared" si="27"/>
        <v>31C000S057</v>
      </c>
    </row>
    <row r="1739" spans="1:14">
      <c r="A1739" s="26" t="s">
        <v>7934</v>
      </c>
      <c r="B1739" s="26" t="s">
        <v>19021</v>
      </c>
      <c r="C1739" s="26" t="s">
        <v>10423</v>
      </c>
      <c r="D1739" s="26" t="s">
        <v>8018</v>
      </c>
      <c r="E1739" s="61" t="s">
        <v>19022</v>
      </c>
      <c r="F1739" s="62" t="s">
        <v>20637</v>
      </c>
      <c r="G1739">
        <f>VLOOKUP(N1739,Estrv!B:AS,39,FALSE)</f>
        <v>0</v>
      </c>
      <c r="H1739">
        <f>VLOOKUP(N1739,Estrv!B:AS,40,FALSE)</f>
        <v>0.25</v>
      </c>
      <c r="I1739">
        <f>VLOOKUP(N1739,Estrv!B:AS,41,FALSE)</f>
        <v>0.6</v>
      </c>
      <c r="J1739">
        <f>VLOOKUP(N1739,Estrv!B:AS,42,FALSE)</f>
        <v>1</v>
      </c>
      <c r="K1739" s="66">
        <v>0.5</v>
      </c>
      <c r="N1739" t="str">
        <f t="shared" si="27"/>
        <v>31C000U014</v>
      </c>
    </row>
    <row r="1740" spans="1:14">
      <c r="A1740" s="26" t="s">
        <v>7934</v>
      </c>
      <c r="B1740" s="26" t="s">
        <v>19023</v>
      </c>
      <c r="C1740" s="26" t="s">
        <v>11097</v>
      </c>
      <c r="D1740" s="26" t="s">
        <v>8018</v>
      </c>
      <c r="E1740" s="61" t="s">
        <v>19022</v>
      </c>
      <c r="F1740" s="62" t="s">
        <v>20638</v>
      </c>
      <c r="G1740">
        <f>VLOOKUP(N1740,Estrv!B:AS,39,FALSE)</f>
        <v>0</v>
      </c>
      <c r="H1740">
        <f>VLOOKUP(N1740,Estrv!B:AS,40,FALSE)</f>
        <v>0.25</v>
      </c>
      <c r="I1740">
        <f>VLOOKUP(N1740,Estrv!B:AS,41,FALSE)</f>
        <v>0.6</v>
      </c>
      <c r="J1740">
        <f>VLOOKUP(N1740,Estrv!B:AS,42,FALSE)</f>
        <v>1</v>
      </c>
      <c r="K1740" s="66">
        <v>0.5</v>
      </c>
      <c r="N1740" t="str">
        <f t="shared" si="27"/>
        <v>31C000U014</v>
      </c>
    </row>
    <row r="1741" spans="1:14">
      <c r="A1741" s="26" t="s">
        <v>8055</v>
      </c>
      <c r="B1741" s="26" t="s">
        <v>19024</v>
      </c>
      <c r="C1741" s="26" t="s">
        <v>10427</v>
      </c>
      <c r="D1741" s="26" t="s">
        <v>8060</v>
      </c>
      <c r="E1741" s="61" t="s">
        <v>19025</v>
      </c>
      <c r="F1741" s="62" t="s">
        <v>20639</v>
      </c>
      <c r="G1741">
        <f>VLOOKUP(N1741,Estrv!B:AS,39,FALSE)</f>
        <v>0.15</v>
      </c>
      <c r="H1741">
        <f>VLOOKUP(N1741,Estrv!B:AS,40,FALSE)</f>
        <v>0.5</v>
      </c>
      <c r="I1741">
        <f>VLOOKUP(N1741,Estrv!B:AS,41,FALSE)</f>
        <v>0.75</v>
      </c>
      <c r="J1741">
        <f>VLOOKUP(N1741,Estrv!B:AS,42,FALSE)</f>
        <v>1</v>
      </c>
      <c r="K1741" s="66">
        <v>0.5</v>
      </c>
      <c r="N1741" t="str">
        <f t="shared" si="27"/>
        <v>31PDMPE048</v>
      </c>
    </row>
    <row r="1742" spans="1:14">
      <c r="A1742" s="26" t="s">
        <v>8055</v>
      </c>
      <c r="B1742" s="26" t="s">
        <v>19026</v>
      </c>
      <c r="C1742" s="26" t="s">
        <v>11101</v>
      </c>
      <c r="D1742" s="26" t="s">
        <v>8060</v>
      </c>
      <c r="E1742" s="61" t="s">
        <v>19025</v>
      </c>
      <c r="F1742" s="62" t="s">
        <v>20640</v>
      </c>
      <c r="G1742">
        <f>VLOOKUP(N1742,Estrv!B:AS,39,FALSE)</f>
        <v>0.15</v>
      </c>
      <c r="H1742">
        <f>VLOOKUP(N1742,Estrv!B:AS,40,FALSE)</f>
        <v>0.5</v>
      </c>
      <c r="I1742">
        <f>VLOOKUP(N1742,Estrv!B:AS,41,FALSE)</f>
        <v>0.75</v>
      </c>
      <c r="J1742">
        <f>VLOOKUP(N1742,Estrv!B:AS,42,FALSE)</f>
        <v>1</v>
      </c>
      <c r="K1742" s="66">
        <v>0.5</v>
      </c>
      <c r="N1742" t="str">
        <f t="shared" si="27"/>
        <v>31PDMPE048</v>
      </c>
    </row>
    <row r="1743" spans="1:14">
      <c r="A1743" s="26" t="s">
        <v>8055</v>
      </c>
      <c r="B1743" s="26" t="s">
        <v>19027</v>
      </c>
      <c r="C1743" s="26" t="s">
        <v>10428</v>
      </c>
      <c r="D1743" s="26" t="s">
        <v>109</v>
      </c>
      <c r="E1743" s="61" t="s">
        <v>17145</v>
      </c>
      <c r="F1743" s="62" t="s">
        <v>19255</v>
      </c>
      <c r="G1743">
        <f>VLOOKUP(N1743,Estrv!B:AS,39,FALSE)</f>
        <v>0.25</v>
      </c>
      <c r="H1743">
        <f>VLOOKUP(N1743,Estrv!B:AS,40,FALSE)</f>
        <v>0.5</v>
      </c>
      <c r="I1743">
        <f>VLOOKUP(N1743,Estrv!B:AS,41,FALSE)</f>
        <v>0.75</v>
      </c>
      <c r="J1743">
        <f>VLOOKUP(N1743,Estrv!B:AS,42,FALSE)</f>
        <v>1</v>
      </c>
      <c r="K1743" s="66">
        <v>0.5</v>
      </c>
      <c r="N1743" t="str">
        <f t="shared" si="27"/>
        <v>31PDMPM001</v>
      </c>
    </row>
    <row r="1744" spans="1:14">
      <c r="A1744" s="26" t="s">
        <v>8055</v>
      </c>
      <c r="B1744" s="26" t="s">
        <v>19028</v>
      </c>
      <c r="C1744" s="26" t="s">
        <v>11102</v>
      </c>
      <c r="D1744" s="26" t="s">
        <v>109</v>
      </c>
      <c r="E1744" s="61" t="s">
        <v>17145</v>
      </c>
      <c r="F1744" s="62" t="s">
        <v>19254</v>
      </c>
      <c r="G1744">
        <f>VLOOKUP(N1744,Estrv!B:AS,39,FALSE)</f>
        <v>0.25</v>
      </c>
      <c r="H1744">
        <f>VLOOKUP(N1744,Estrv!B:AS,40,FALSE)</f>
        <v>0.5</v>
      </c>
      <c r="I1744">
        <f>VLOOKUP(N1744,Estrv!B:AS,41,FALSE)</f>
        <v>0.75</v>
      </c>
      <c r="J1744">
        <f>VLOOKUP(N1744,Estrv!B:AS,42,FALSE)</f>
        <v>1</v>
      </c>
      <c r="K1744" s="66">
        <v>0.5</v>
      </c>
      <c r="N1744" t="str">
        <f t="shared" si="27"/>
        <v>31PDMPM001</v>
      </c>
    </row>
    <row r="1745" spans="1:14">
      <c r="A1745" s="26" t="s">
        <v>8055</v>
      </c>
      <c r="B1745" s="26" t="s">
        <v>19029</v>
      </c>
      <c r="C1745" s="26" t="s">
        <v>10429</v>
      </c>
      <c r="D1745" s="26" t="s">
        <v>126</v>
      </c>
      <c r="E1745" s="61" t="s">
        <v>17148</v>
      </c>
      <c r="F1745" s="62" t="s">
        <v>8091</v>
      </c>
      <c r="G1745">
        <f>VLOOKUP(N1745,Estrv!B:AS,39,FALSE)</f>
        <v>0</v>
      </c>
      <c r="H1745">
        <f>VLOOKUP(N1745,Estrv!B:AS,40,FALSE)</f>
        <v>0.25</v>
      </c>
      <c r="I1745">
        <f>VLOOKUP(N1745,Estrv!B:AS,41,FALSE)</f>
        <v>0.5</v>
      </c>
      <c r="J1745">
        <f>VLOOKUP(N1745,Estrv!B:AS,42,FALSE)</f>
        <v>1</v>
      </c>
      <c r="K1745" s="66">
        <v>1</v>
      </c>
      <c r="N1745" t="str">
        <f t="shared" si="27"/>
        <v>31PDMPM002</v>
      </c>
    </row>
    <row r="1746" spans="1:14">
      <c r="A1746" s="26" t="s">
        <v>8055</v>
      </c>
      <c r="B1746" s="26" t="s">
        <v>19030</v>
      </c>
      <c r="C1746" s="26" t="s">
        <v>10430</v>
      </c>
      <c r="D1746" s="26" t="s">
        <v>141</v>
      </c>
      <c r="E1746" s="61" t="s">
        <v>17150</v>
      </c>
      <c r="F1746" s="62" t="s">
        <v>20641</v>
      </c>
      <c r="G1746">
        <f>VLOOKUP(N1746,Estrv!B:AS,39,FALSE)</f>
        <v>0</v>
      </c>
      <c r="H1746">
        <f>VLOOKUP(N1746,Estrv!B:AS,40,FALSE)</f>
        <v>0.25</v>
      </c>
      <c r="I1746">
        <f>VLOOKUP(N1746,Estrv!B:AS,41,FALSE)</f>
        <v>0.8</v>
      </c>
      <c r="J1746">
        <f>VLOOKUP(N1746,Estrv!B:AS,42,FALSE)</f>
        <v>1</v>
      </c>
      <c r="K1746" s="66">
        <v>0.5</v>
      </c>
      <c r="N1746" t="str">
        <f t="shared" si="27"/>
        <v>31PDMPN001</v>
      </c>
    </row>
    <row r="1747" spans="1:14">
      <c r="A1747" s="26" t="s">
        <v>8055</v>
      </c>
      <c r="B1747" s="26" t="s">
        <v>19031</v>
      </c>
      <c r="C1747" s="26" t="s">
        <v>11104</v>
      </c>
      <c r="D1747" s="26" t="s">
        <v>141</v>
      </c>
      <c r="E1747" s="61" t="s">
        <v>17150</v>
      </c>
      <c r="F1747" s="62" t="s">
        <v>20642</v>
      </c>
      <c r="G1747">
        <f>VLOOKUP(N1747,Estrv!B:AS,39,FALSE)</f>
        <v>0</v>
      </c>
      <c r="H1747">
        <f>VLOOKUP(N1747,Estrv!B:AS,40,FALSE)</f>
        <v>0.25</v>
      </c>
      <c r="I1747">
        <f>VLOOKUP(N1747,Estrv!B:AS,41,FALSE)</f>
        <v>0.8</v>
      </c>
      <c r="J1747">
        <f>VLOOKUP(N1747,Estrv!B:AS,42,FALSE)</f>
        <v>1</v>
      </c>
      <c r="K1747" s="66">
        <v>0.5</v>
      </c>
      <c r="N1747" t="str">
        <f t="shared" si="27"/>
        <v>31PDMPN001</v>
      </c>
    </row>
    <row r="1748" spans="1:14">
      <c r="A1748" s="26" t="s">
        <v>8103</v>
      </c>
      <c r="B1748" s="26" t="s">
        <v>19032</v>
      </c>
      <c r="C1748" s="26" t="s">
        <v>10431</v>
      </c>
      <c r="D1748" s="26" t="s">
        <v>8108</v>
      </c>
      <c r="E1748" s="61" t="s">
        <v>19033</v>
      </c>
      <c r="F1748" s="62" t="s">
        <v>8121</v>
      </c>
      <c r="G1748">
        <f>VLOOKUP(N1748,Estrv!B:AS,39,FALSE)</f>
        <v>0.2</v>
      </c>
      <c r="H1748">
        <f>VLOOKUP(N1748,Estrv!B:AS,40,FALSE)</f>
        <v>0.4</v>
      </c>
      <c r="I1748">
        <f>VLOOKUP(N1748,Estrv!B:AS,41,FALSE)</f>
        <v>0.7</v>
      </c>
      <c r="J1748">
        <f>VLOOKUP(N1748,Estrv!B:AS,42,FALSE)</f>
        <v>1</v>
      </c>
      <c r="K1748" s="66">
        <v>0.25</v>
      </c>
      <c r="N1748" t="str">
        <f t="shared" si="27"/>
        <v>31PFMAE177</v>
      </c>
    </row>
    <row r="1749" spans="1:14">
      <c r="A1749" s="26" t="s">
        <v>8103</v>
      </c>
      <c r="B1749" s="26" t="s">
        <v>19034</v>
      </c>
      <c r="C1749" s="26" t="s">
        <v>11105</v>
      </c>
      <c r="D1749" s="26" t="s">
        <v>8108</v>
      </c>
      <c r="E1749" s="61" t="s">
        <v>19033</v>
      </c>
      <c r="F1749" s="62" t="s">
        <v>8123</v>
      </c>
      <c r="G1749">
        <f>VLOOKUP(N1749,Estrv!B:AS,39,FALSE)</f>
        <v>0.2</v>
      </c>
      <c r="H1749">
        <f>VLOOKUP(N1749,Estrv!B:AS,40,FALSE)</f>
        <v>0.4</v>
      </c>
      <c r="I1749">
        <f>VLOOKUP(N1749,Estrv!B:AS,41,FALSE)</f>
        <v>0.7</v>
      </c>
      <c r="J1749">
        <f>VLOOKUP(N1749,Estrv!B:AS,42,FALSE)</f>
        <v>1</v>
      </c>
      <c r="K1749" s="66">
        <v>0.25</v>
      </c>
      <c r="N1749" t="str">
        <f t="shared" si="27"/>
        <v>31PFMAE177</v>
      </c>
    </row>
    <row r="1750" spans="1:14">
      <c r="A1750" s="26" t="s">
        <v>8103</v>
      </c>
      <c r="B1750" s="26" t="s">
        <v>19035</v>
      </c>
      <c r="C1750" s="26" t="s">
        <v>11779</v>
      </c>
      <c r="D1750" s="26" t="s">
        <v>8108</v>
      </c>
      <c r="E1750" s="61" t="s">
        <v>19033</v>
      </c>
      <c r="F1750" s="62" t="s">
        <v>20643</v>
      </c>
      <c r="G1750">
        <f>VLOOKUP(N1750,Estrv!B:AS,39,FALSE)</f>
        <v>0.2</v>
      </c>
      <c r="H1750">
        <f>VLOOKUP(N1750,Estrv!B:AS,40,FALSE)</f>
        <v>0.4</v>
      </c>
      <c r="I1750">
        <f>VLOOKUP(N1750,Estrv!B:AS,41,FALSE)</f>
        <v>0.7</v>
      </c>
      <c r="J1750">
        <f>VLOOKUP(N1750,Estrv!B:AS,42,FALSE)</f>
        <v>1</v>
      </c>
      <c r="K1750" s="66">
        <v>0.25</v>
      </c>
      <c r="N1750" t="str">
        <f t="shared" si="27"/>
        <v>31PFMAE177</v>
      </c>
    </row>
    <row r="1751" spans="1:14">
      <c r="A1751" s="26" t="s">
        <v>8103</v>
      </c>
      <c r="B1751" s="26" t="s">
        <v>19036</v>
      </c>
      <c r="C1751" s="26" t="s">
        <v>12453</v>
      </c>
      <c r="D1751" s="26" t="s">
        <v>8108</v>
      </c>
      <c r="E1751" s="61" t="s">
        <v>19033</v>
      </c>
      <c r="F1751" s="62" t="s">
        <v>8125</v>
      </c>
      <c r="G1751">
        <f>VLOOKUP(N1751,Estrv!B:AS,39,FALSE)</f>
        <v>0.2</v>
      </c>
      <c r="H1751">
        <f>VLOOKUP(N1751,Estrv!B:AS,40,FALSE)</f>
        <v>0.4</v>
      </c>
      <c r="I1751">
        <f>VLOOKUP(N1751,Estrv!B:AS,41,FALSE)</f>
        <v>0.7</v>
      </c>
      <c r="J1751">
        <f>VLOOKUP(N1751,Estrv!B:AS,42,FALSE)</f>
        <v>1</v>
      </c>
      <c r="K1751" s="66">
        <v>0.25</v>
      </c>
      <c r="N1751" t="str">
        <f t="shared" si="27"/>
        <v>31PFMAE177</v>
      </c>
    </row>
    <row r="1752" spans="1:14">
      <c r="A1752" s="26" t="s">
        <v>8103</v>
      </c>
      <c r="B1752" s="26" t="s">
        <v>19037</v>
      </c>
      <c r="C1752" s="26" t="s">
        <v>10432</v>
      </c>
      <c r="D1752" s="26" t="s">
        <v>109</v>
      </c>
      <c r="E1752" s="61" t="s">
        <v>17145</v>
      </c>
      <c r="F1752" s="62" t="s">
        <v>19255</v>
      </c>
      <c r="G1752">
        <f>VLOOKUP(N1752,Estrv!B:AS,39,FALSE)</f>
        <v>0.25</v>
      </c>
      <c r="H1752">
        <f>VLOOKUP(N1752,Estrv!B:AS,40,FALSE)</f>
        <v>0.5</v>
      </c>
      <c r="I1752">
        <f>VLOOKUP(N1752,Estrv!B:AS,41,FALSE)</f>
        <v>0.75</v>
      </c>
      <c r="J1752">
        <f>VLOOKUP(N1752,Estrv!B:AS,42,FALSE)</f>
        <v>1</v>
      </c>
      <c r="K1752" s="66">
        <v>0.5</v>
      </c>
      <c r="N1752" t="str">
        <f t="shared" si="27"/>
        <v>31PFMAM001</v>
      </c>
    </row>
    <row r="1753" spans="1:14">
      <c r="A1753" s="26" t="s">
        <v>8103</v>
      </c>
      <c r="B1753" s="26" t="s">
        <v>19038</v>
      </c>
      <c r="C1753" s="26" t="s">
        <v>11106</v>
      </c>
      <c r="D1753" s="26" t="s">
        <v>109</v>
      </c>
      <c r="E1753" s="61" t="s">
        <v>17145</v>
      </c>
      <c r="F1753" s="62" t="s">
        <v>19254</v>
      </c>
      <c r="G1753">
        <f>VLOOKUP(N1753,Estrv!B:AS,39,FALSE)</f>
        <v>0.25</v>
      </c>
      <c r="H1753">
        <f>VLOOKUP(N1753,Estrv!B:AS,40,FALSE)</f>
        <v>0.5</v>
      </c>
      <c r="I1753">
        <f>VLOOKUP(N1753,Estrv!B:AS,41,FALSE)</f>
        <v>0.75</v>
      </c>
      <c r="J1753">
        <f>VLOOKUP(N1753,Estrv!B:AS,42,FALSE)</f>
        <v>1</v>
      </c>
      <c r="K1753" s="66">
        <v>0.5</v>
      </c>
      <c r="N1753" t="str">
        <f t="shared" si="27"/>
        <v>31PFMAM001</v>
      </c>
    </row>
    <row r="1754" spans="1:14">
      <c r="A1754" s="26" t="s">
        <v>8103</v>
      </c>
      <c r="B1754" s="26" t="s">
        <v>19039</v>
      </c>
      <c r="C1754" s="26" t="s">
        <v>10433</v>
      </c>
      <c r="D1754" s="26" t="s">
        <v>126</v>
      </c>
      <c r="E1754" s="61" t="s">
        <v>17148</v>
      </c>
      <c r="F1754" s="62" t="s">
        <v>19266</v>
      </c>
      <c r="G1754">
        <f>VLOOKUP(N1754,Estrv!B:AS,39,FALSE)</f>
        <v>0</v>
      </c>
      <c r="H1754">
        <f>VLOOKUP(N1754,Estrv!B:AS,40,FALSE)</f>
        <v>0.25</v>
      </c>
      <c r="I1754">
        <f>VLOOKUP(N1754,Estrv!B:AS,41,FALSE)</f>
        <v>0.6</v>
      </c>
      <c r="J1754">
        <f>VLOOKUP(N1754,Estrv!B:AS,42,FALSE)</f>
        <v>1</v>
      </c>
      <c r="K1754" s="66">
        <v>1</v>
      </c>
      <c r="N1754" t="str">
        <f t="shared" si="27"/>
        <v>31PFMAM002</v>
      </c>
    </row>
    <row r="1755" spans="1:14">
      <c r="A1755" s="26" t="s">
        <v>8103</v>
      </c>
      <c r="B1755" s="26" t="s">
        <v>19040</v>
      </c>
      <c r="C1755" s="26" t="s">
        <v>10434</v>
      </c>
      <c r="D1755" s="26" t="s">
        <v>141</v>
      </c>
      <c r="E1755" s="61" t="s">
        <v>17150</v>
      </c>
      <c r="F1755" s="62" t="s">
        <v>19620</v>
      </c>
      <c r="G1755">
        <f>VLOOKUP(N1755,Estrv!B:AS,39,FALSE)</f>
        <v>0</v>
      </c>
      <c r="H1755">
        <f>VLOOKUP(N1755,Estrv!B:AS,40,FALSE)</f>
        <v>0.1</v>
      </c>
      <c r="I1755">
        <f>VLOOKUP(N1755,Estrv!B:AS,41,FALSE)</f>
        <v>0.35</v>
      </c>
      <c r="J1755">
        <f>VLOOKUP(N1755,Estrv!B:AS,42,FALSE)</f>
        <v>1</v>
      </c>
      <c r="K1755" s="66">
        <v>0.33</v>
      </c>
      <c r="N1755" t="str">
        <f t="shared" si="27"/>
        <v>31PFMAN001</v>
      </c>
    </row>
    <row r="1756" spans="1:14">
      <c r="A1756" s="26" t="s">
        <v>8103</v>
      </c>
      <c r="B1756" s="26" t="s">
        <v>19041</v>
      </c>
      <c r="C1756" s="26" t="s">
        <v>11108</v>
      </c>
      <c r="D1756" s="26" t="s">
        <v>141</v>
      </c>
      <c r="E1756" s="61" t="s">
        <v>17150</v>
      </c>
      <c r="F1756" s="62" t="s">
        <v>20644</v>
      </c>
      <c r="G1756">
        <f>VLOOKUP(N1756,Estrv!B:AS,39,FALSE)</f>
        <v>0</v>
      </c>
      <c r="H1756">
        <f>VLOOKUP(N1756,Estrv!B:AS,40,FALSE)</f>
        <v>0.1</v>
      </c>
      <c r="I1756">
        <f>VLOOKUP(N1756,Estrv!B:AS,41,FALSE)</f>
        <v>0.35</v>
      </c>
      <c r="J1756">
        <f>VLOOKUP(N1756,Estrv!B:AS,42,FALSE)</f>
        <v>1</v>
      </c>
      <c r="K1756" s="66">
        <v>0.34</v>
      </c>
      <c r="N1756" t="str">
        <f t="shared" si="27"/>
        <v>31PFMAN001</v>
      </c>
    </row>
    <row r="1757" spans="1:14">
      <c r="A1757" s="26" t="s">
        <v>8103</v>
      </c>
      <c r="B1757" s="26" t="s">
        <v>19042</v>
      </c>
      <c r="C1757" s="26" t="s">
        <v>11782</v>
      </c>
      <c r="D1757" s="26" t="s">
        <v>141</v>
      </c>
      <c r="E1757" s="61" t="s">
        <v>17150</v>
      </c>
      <c r="F1757" s="62" t="s">
        <v>20645</v>
      </c>
      <c r="G1757">
        <f>VLOOKUP(N1757,Estrv!B:AS,39,FALSE)</f>
        <v>0</v>
      </c>
      <c r="H1757">
        <f>VLOOKUP(N1757,Estrv!B:AS,40,FALSE)</f>
        <v>0.1</v>
      </c>
      <c r="I1757">
        <f>VLOOKUP(N1757,Estrv!B:AS,41,FALSE)</f>
        <v>0.35</v>
      </c>
      <c r="J1757">
        <f>VLOOKUP(N1757,Estrv!B:AS,42,FALSE)</f>
        <v>1</v>
      </c>
      <c r="K1757" s="66">
        <v>0.33</v>
      </c>
      <c r="N1757" t="str">
        <f t="shared" si="27"/>
        <v>31PFMAN001</v>
      </c>
    </row>
    <row r="1758" spans="1:14">
      <c r="A1758" s="26" t="s">
        <v>8150</v>
      </c>
      <c r="B1758" s="26" t="s">
        <v>19043</v>
      </c>
      <c r="C1758" s="26" t="s">
        <v>10435</v>
      </c>
      <c r="D1758" s="26" t="s">
        <v>8108</v>
      </c>
      <c r="E1758" s="61" t="s">
        <v>19033</v>
      </c>
      <c r="F1758" s="62" t="s">
        <v>20646</v>
      </c>
      <c r="G1758">
        <f>VLOOKUP(N1758,Estrv!B:AS,39,FALSE)</f>
        <v>0.25</v>
      </c>
      <c r="H1758">
        <f>VLOOKUP(N1758,Estrv!B:AS,40,FALSE)</f>
        <v>0.5</v>
      </c>
      <c r="I1758">
        <f>VLOOKUP(N1758,Estrv!B:AS,41,FALSE)</f>
        <v>0.75</v>
      </c>
      <c r="J1758">
        <f>VLOOKUP(N1758,Estrv!B:AS,42,FALSE)</f>
        <v>1</v>
      </c>
      <c r="K1758" s="66">
        <v>0.34</v>
      </c>
      <c r="N1758" t="str">
        <f t="shared" si="27"/>
        <v>31PFMEE177</v>
      </c>
    </row>
    <row r="1759" spans="1:14">
      <c r="A1759" s="26" t="s">
        <v>8150</v>
      </c>
      <c r="B1759" s="26" t="s">
        <v>19044</v>
      </c>
      <c r="C1759" s="26" t="s">
        <v>11109</v>
      </c>
      <c r="D1759" s="26" t="s">
        <v>8108</v>
      </c>
      <c r="E1759" s="61" t="s">
        <v>19033</v>
      </c>
      <c r="F1759" s="62" t="s">
        <v>20647</v>
      </c>
      <c r="G1759">
        <f>VLOOKUP(N1759,Estrv!B:AS,39,FALSE)</f>
        <v>0.25</v>
      </c>
      <c r="H1759">
        <f>VLOOKUP(N1759,Estrv!B:AS,40,FALSE)</f>
        <v>0.5</v>
      </c>
      <c r="I1759">
        <f>VLOOKUP(N1759,Estrv!B:AS,41,FALSE)</f>
        <v>0.75</v>
      </c>
      <c r="J1759">
        <f>VLOOKUP(N1759,Estrv!B:AS,42,FALSE)</f>
        <v>1</v>
      </c>
      <c r="K1759" s="66">
        <v>0.33</v>
      </c>
      <c r="N1759" t="str">
        <f t="shared" si="27"/>
        <v>31PFMEE177</v>
      </c>
    </row>
    <row r="1760" spans="1:14">
      <c r="A1760" s="26" t="s">
        <v>8150</v>
      </c>
      <c r="B1760" s="26" t="s">
        <v>19045</v>
      </c>
      <c r="C1760" s="26" t="s">
        <v>11783</v>
      </c>
      <c r="D1760" s="26" t="s">
        <v>8108</v>
      </c>
      <c r="E1760" s="61" t="s">
        <v>19033</v>
      </c>
      <c r="F1760" s="62" t="s">
        <v>20648</v>
      </c>
      <c r="G1760">
        <f>VLOOKUP(N1760,Estrv!B:AS,39,FALSE)</f>
        <v>0.25</v>
      </c>
      <c r="H1760">
        <f>VLOOKUP(N1760,Estrv!B:AS,40,FALSE)</f>
        <v>0.5</v>
      </c>
      <c r="I1760">
        <f>VLOOKUP(N1760,Estrv!B:AS,41,FALSE)</f>
        <v>0.75</v>
      </c>
      <c r="J1760">
        <f>VLOOKUP(N1760,Estrv!B:AS,42,FALSE)</f>
        <v>1</v>
      </c>
      <c r="K1760" s="66">
        <v>0.33</v>
      </c>
      <c r="N1760" t="str">
        <f t="shared" si="27"/>
        <v>31PFMEE177</v>
      </c>
    </row>
    <row r="1761" spans="1:14">
      <c r="A1761" s="26" t="s">
        <v>8150</v>
      </c>
      <c r="B1761" s="26" t="s">
        <v>19046</v>
      </c>
      <c r="C1761" s="26" t="s">
        <v>10436</v>
      </c>
      <c r="D1761" s="26" t="s">
        <v>109</v>
      </c>
      <c r="E1761" s="61" t="s">
        <v>17145</v>
      </c>
      <c r="F1761" s="62" t="s">
        <v>19255</v>
      </c>
      <c r="G1761">
        <f>VLOOKUP(N1761,Estrv!B:AS,39,FALSE)</f>
        <v>0.25</v>
      </c>
      <c r="H1761">
        <f>VLOOKUP(N1761,Estrv!B:AS,40,FALSE)</f>
        <v>0.5</v>
      </c>
      <c r="I1761">
        <f>VLOOKUP(N1761,Estrv!B:AS,41,FALSE)</f>
        <v>0.75</v>
      </c>
      <c r="J1761">
        <f>VLOOKUP(N1761,Estrv!B:AS,42,FALSE)</f>
        <v>1</v>
      </c>
      <c r="K1761" s="66">
        <v>0.5</v>
      </c>
      <c r="N1761" t="str">
        <f t="shared" si="27"/>
        <v>31PFMEM001</v>
      </c>
    </row>
    <row r="1762" spans="1:14">
      <c r="A1762" s="26" t="s">
        <v>8150</v>
      </c>
      <c r="B1762" s="26" t="s">
        <v>19047</v>
      </c>
      <c r="C1762" s="26" t="s">
        <v>11110</v>
      </c>
      <c r="D1762" s="26" t="s">
        <v>109</v>
      </c>
      <c r="E1762" s="61" t="s">
        <v>17145</v>
      </c>
      <c r="F1762" s="62" t="s">
        <v>19254</v>
      </c>
      <c r="G1762">
        <f>VLOOKUP(N1762,Estrv!B:AS,39,FALSE)</f>
        <v>0.25</v>
      </c>
      <c r="H1762">
        <f>VLOOKUP(N1762,Estrv!B:AS,40,FALSE)</f>
        <v>0.5</v>
      </c>
      <c r="I1762">
        <f>VLOOKUP(N1762,Estrv!B:AS,41,FALSE)</f>
        <v>0.75</v>
      </c>
      <c r="J1762">
        <f>VLOOKUP(N1762,Estrv!B:AS,42,FALSE)</f>
        <v>1</v>
      </c>
      <c r="K1762" s="66">
        <v>0.5</v>
      </c>
      <c r="N1762" t="str">
        <f t="shared" si="27"/>
        <v>31PFMEM001</v>
      </c>
    </row>
    <row r="1763" spans="1:14">
      <c r="A1763" s="26" t="s">
        <v>8150</v>
      </c>
      <c r="B1763" s="26" t="s">
        <v>19048</v>
      </c>
      <c r="C1763" s="26" t="s">
        <v>10437</v>
      </c>
      <c r="D1763" s="26" t="s">
        <v>126</v>
      </c>
      <c r="E1763" s="61" t="s">
        <v>17148</v>
      </c>
      <c r="F1763" s="62" t="s">
        <v>19266</v>
      </c>
      <c r="G1763">
        <f>VLOOKUP(N1763,Estrv!B:AS,39,FALSE)</f>
        <v>0.25</v>
      </c>
      <c r="H1763">
        <f>VLOOKUP(N1763,Estrv!B:AS,40,FALSE)</f>
        <v>0.5</v>
      </c>
      <c r="I1763">
        <f>VLOOKUP(N1763,Estrv!B:AS,41,FALSE)</f>
        <v>0.75</v>
      </c>
      <c r="J1763">
        <f>VLOOKUP(N1763,Estrv!B:AS,42,FALSE)</f>
        <v>1</v>
      </c>
      <c r="K1763" s="66">
        <v>1</v>
      </c>
      <c r="N1763" t="str">
        <f t="shared" si="27"/>
        <v>31PFMEM002</v>
      </c>
    </row>
    <row r="1764" spans="1:14">
      <c r="A1764" s="26" t="s">
        <v>8150</v>
      </c>
      <c r="B1764" s="26" t="s">
        <v>19049</v>
      </c>
      <c r="C1764" s="26" t="s">
        <v>10438</v>
      </c>
      <c r="D1764" s="26" t="s">
        <v>141</v>
      </c>
      <c r="E1764" s="61" t="s">
        <v>17150</v>
      </c>
      <c r="F1764" s="62" t="s">
        <v>20649</v>
      </c>
      <c r="G1764">
        <f>VLOOKUP(N1764,Estrv!B:AS,39,FALSE)</f>
        <v>0.25</v>
      </c>
      <c r="H1764">
        <f>VLOOKUP(N1764,Estrv!B:AS,40,FALSE)</f>
        <v>0.5</v>
      </c>
      <c r="I1764">
        <f>VLOOKUP(N1764,Estrv!B:AS,41,FALSE)</f>
        <v>0.75</v>
      </c>
      <c r="J1764">
        <f>VLOOKUP(N1764,Estrv!B:AS,42,FALSE)</f>
        <v>1</v>
      </c>
      <c r="K1764" s="66">
        <v>0.5</v>
      </c>
      <c r="N1764" t="str">
        <f t="shared" si="27"/>
        <v>31PFMEN001</v>
      </c>
    </row>
    <row r="1765" spans="1:14">
      <c r="A1765" s="26" t="s">
        <v>8150</v>
      </c>
      <c r="B1765" s="26" t="s">
        <v>19050</v>
      </c>
      <c r="C1765" s="26" t="s">
        <v>11112</v>
      </c>
      <c r="D1765" s="26" t="s">
        <v>141</v>
      </c>
      <c r="E1765" s="61" t="s">
        <v>17150</v>
      </c>
      <c r="F1765" s="62" t="s">
        <v>20650</v>
      </c>
      <c r="G1765">
        <f>VLOOKUP(N1765,Estrv!B:AS,39,FALSE)</f>
        <v>0.25</v>
      </c>
      <c r="H1765">
        <f>VLOOKUP(N1765,Estrv!B:AS,40,FALSE)</f>
        <v>0.5</v>
      </c>
      <c r="I1765">
        <f>VLOOKUP(N1765,Estrv!B:AS,41,FALSE)</f>
        <v>0.75</v>
      </c>
      <c r="J1765">
        <f>VLOOKUP(N1765,Estrv!B:AS,42,FALSE)</f>
        <v>1</v>
      </c>
      <c r="K1765" s="66">
        <v>0.5</v>
      </c>
      <c r="N1765" t="str">
        <f t="shared" si="27"/>
        <v>31PFMEN001</v>
      </c>
    </row>
    <row r="1766" spans="1:14">
      <c r="A1766" s="26" t="s">
        <v>8193</v>
      </c>
      <c r="B1766" s="26" t="s">
        <v>19051</v>
      </c>
      <c r="C1766" s="26" t="s">
        <v>10440</v>
      </c>
      <c r="D1766" s="26" t="s">
        <v>109</v>
      </c>
      <c r="E1766" s="61" t="s">
        <v>17145</v>
      </c>
      <c r="F1766" s="62" t="s">
        <v>19255</v>
      </c>
      <c r="G1766">
        <f>VLOOKUP(N1766,Estrv!B:AS,39,FALSE)</f>
        <v>0.25</v>
      </c>
      <c r="H1766">
        <f>VLOOKUP(N1766,Estrv!B:AS,40,FALSE)</f>
        <v>0.5</v>
      </c>
      <c r="I1766">
        <f>VLOOKUP(N1766,Estrv!B:AS,41,FALSE)</f>
        <v>0.75</v>
      </c>
      <c r="J1766">
        <f>VLOOKUP(N1766,Estrv!B:AS,42,FALSE)</f>
        <v>1</v>
      </c>
      <c r="K1766" s="66">
        <v>0.5</v>
      </c>
      <c r="N1766" t="str">
        <f t="shared" si="27"/>
        <v>31PFPCM001</v>
      </c>
    </row>
    <row r="1767" spans="1:14">
      <c r="A1767" s="26" t="s">
        <v>8193</v>
      </c>
      <c r="B1767" s="26" t="s">
        <v>19052</v>
      </c>
      <c r="C1767" s="26" t="s">
        <v>11114</v>
      </c>
      <c r="D1767" s="26" t="s">
        <v>109</v>
      </c>
      <c r="E1767" s="61" t="s">
        <v>17145</v>
      </c>
      <c r="F1767" s="62" t="s">
        <v>19254</v>
      </c>
      <c r="G1767">
        <f>VLOOKUP(N1767,Estrv!B:AS,39,FALSE)</f>
        <v>0.25</v>
      </c>
      <c r="H1767">
        <f>VLOOKUP(N1767,Estrv!B:AS,40,FALSE)</f>
        <v>0.5</v>
      </c>
      <c r="I1767">
        <f>VLOOKUP(N1767,Estrv!B:AS,41,FALSE)</f>
        <v>0.75</v>
      </c>
      <c r="J1767">
        <f>VLOOKUP(N1767,Estrv!B:AS,42,FALSE)</f>
        <v>1</v>
      </c>
      <c r="K1767" s="66">
        <v>0.5</v>
      </c>
      <c r="N1767" t="str">
        <f t="shared" si="27"/>
        <v>31PFPCM001</v>
      </c>
    </row>
    <row r="1768" spans="1:14">
      <c r="A1768" s="26" t="s">
        <v>8193</v>
      </c>
      <c r="B1768" s="26" t="s">
        <v>19053</v>
      </c>
      <c r="C1768" s="26" t="s">
        <v>10441</v>
      </c>
      <c r="D1768" s="26" t="s">
        <v>126</v>
      </c>
      <c r="E1768" s="61" t="s">
        <v>17148</v>
      </c>
      <c r="F1768" s="62" t="s">
        <v>19266</v>
      </c>
      <c r="G1768">
        <f>VLOOKUP(N1768,Estrv!B:AS,39,FALSE)</f>
        <v>0</v>
      </c>
      <c r="H1768">
        <f>VLOOKUP(N1768,Estrv!B:AS,40,FALSE)</f>
        <v>0.5</v>
      </c>
      <c r="I1768">
        <f>VLOOKUP(N1768,Estrv!B:AS,41,FALSE)</f>
        <v>0.75</v>
      </c>
      <c r="J1768">
        <f>VLOOKUP(N1768,Estrv!B:AS,42,FALSE)</f>
        <v>1</v>
      </c>
      <c r="K1768" s="66">
        <v>1</v>
      </c>
      <c r="N1768" t="str">
        <f t="shared" si="27"/>
        <v>31PFPCM002</v>
      </c>
    </row>
    <row r="1769" spans="1:14">
      <c r="A1769" s="26" t="s">
        <v>8193</v>
      </c>
      <c r="B1769" s="26" t="s">
        <v>19054</v>
      </c>
      <c r="C1769" s="26" t="s">
        <v>10442</v>
      </c>
      <c r="D1769" s="26" t="s">
        <v>141</v>
      </c>
      <c r="E1769" s="61" t="s">
        <v>17150</v>
      </c>
      <c r="F1769" s="62" t="s">
        <v>20651</v>
      </c>
      <c r="G1769">
        <f>VLOOKUP(N1769,Estrv!B:AS,39,FALSE)</f>
        <v>0</v>
      </c>
      <c r="H1769">
        <f>VLOOKUP(N1769,Estrv!B:AS,40,FALSE)</f>
        <v>0.5</v>
      </c>
      <c r="I1769">
        <f>VLOOKUP(N1769,Estrv!B:AS,41,FALSE)</f>
        <v>0.75</v>
      </c>
      <c r="J1769">
        <f>VLOOKUP(N1769,Estrv!B:AS,42,FALSE)</f>
        <v>1</v>
      </c>
      <c r="K1769" s="66">
        <v>1</v>
      </c>
      <c r="N1769" t="str">
        <f t="shared" si="27"/>
        <v>31PFPCN001</v>
      </c>
    </row>
    <row r="1770" spans="1:14">
      <c r="A1770" s="26" t="s">
        <v>8193</v>
      </c>
      <c r="B1770" s="26" t="s">
        <v>19055</v>
      </c>
      <c r="C1770" s="26" t="s">
        <v>10439</v>
      </c>
      <c r="D1770" s="26" t="s">
        <v>8198</v>
      </c>
      <c r="E1770" s="61" t="s">
        <v>19056</v>
      </c>
      <c r="F1770" s="62" t="s">
        <v>20652</v>
      </c>
      <c r="G1770">
        <f>VLOOKUP(N1770,Estrv!B:AS,39,FALSE)</f>
        <v>0.25</v>
      </c>
      <c r="H1770">
        <f>VLOOKUP(N1770,Estrv!B:AS,40,FALSE)</f>
        <v>0.5</v>
      </c>
      <c r="I1770">
        <f>VLOOKUP(N1770,Estrv!B:AS,41,FALSE)</f>
        <v>0.75</v>
      </c>
      <c r="J1770">
        <f>VLOOKUP(N1770,Estrv!B:AS,42,FALSE)</f>
        <v>1</v>
      </c>
      <c r="K1770" s="66">
        <v>0.45</v>
      </c>
      <c r="N1770" t="str">
        <f t="shared" si="27"/>
        <v>31PFPCU036</v>
      </c>
    </row>
    <row r="1771" spans="1:14">
      <c r="A1771" s="26" t="s">
        <v>8193</v>
      </c>
      <c r="B1771" s="26" t="s">
        <v>19057</v>
      </c>
      <c r="C1771" s="26" t="s">
        <v>11113</v>
      </c>
      <c r="D1771" s="26" t="s">
        <v>8198</v>
      </c>
      <c r="E1771" s="61" t="s">
        <v>19056</v>
      </c>
      <c r="F1771" s="62" t="s">
        <v>20653</v>
      </c>
      <c r="G1771">
        <f>VLOOKUP(N1771,Estrv!B:AS,39,FALSE)</f>
        <v>0.25</v>
      </c>
      <c r="H1771">
        <f>VLOOKUP(N1771,Estrv!B:AS,40,FALSE)</f>
        <v>0.5</v>
      </c>
      <c r="I1771">
        <f>VLOOKUP(N1771,Estrv!B:AS,41,FALSE)</f>
        <v>0.75</v>
      </c>
      <c r="J1771">
        <f>VLOOKUP(N1771,Estrv!B:AS,42,FALSE)</f>
        <v>1</v>
      </c>
      <c r="K1771" s="66">
        <v>0.45</v>
      </c>
      <c r="N1771" t="str">
        <f t="shared" si="27"/>
        <v>31PFPCU036</v>
      </c>
    </row>
    <row r="1772" spans="1:14">
      <c r="A1772" s="26" t="s">
        <v>8193</v>
      </c>
      <c r="B1772" s="26" t="s">
        <v>19058</v>
      </c>
      <c r="C1772" s="26" t="s">
        <v>11787</v>
      </c>
      <c r="D1772" s="26" t="s">
        <v>8198</v>
      </c>
      <c r="E1772" s="61" t="s">
        <v>19056</v>
      </c>
      <c r="F1772" s="62" t="s">
        <v>20654</v>
      </c>
      <c r="G1772">
        <f>VLOOKUP(N1772,Estrv!B:AS,39,FALSE)</f>
        <v>0.25</v>
      </c>
      <c r="H1772">
        <f>VLOOKUP(N1772,Estrv!B:AS,40,FALSE)</f>
        <v>0.5</v>
      </c>
      <c r="I1772">
        <f>VLOOKUP(N1772,Estrv!B:AS,41,FALSE)</f>
        <v>0.75</v>
      </c>
      <c r="J1772">
        <f>VLOOKUP(N1772,Estrv!B:AS,42,FALSE)</f>
        <v>1</v>
      </c>
      <c r="K1772" s="66">
        <v>0.1</v>
      </c>
      <c r="N1772" t="str">
        <f t="shared" si="27"/>
        <v>31PFPCU036</v>
      </c>
    </row>
    <row r="1773" spans="1:14">
      <c r="A1773" s="26" t="s">
        <v>8237</v>
      </c>
      <c r="B1773" s="26" t="s">
        <v>19059</v>
      </c>
      <c r="C1773" s="26" t="s">
        <v>10443</v>
      </c>
      <c r="D1773" s="26" t="s">
        <v>8242</v>
      </c>
      <c r="E1773" s="61" t="s">
        <v>19060</v>
      </c>
      <c r="F1773" s="62" t="s">
        <v>20655</v>
      </c>
      <c r="G1773">
        <f>VLOOKUP(N1773,Estrv!B:AS,39,FALSE)</f>
        <v>0.25</v>
      </c>
      <c r="H1773">
        <f>VLOOKUP(N1773,Estrv!B:AS,40,FALSE)</f>
        <v>0.5</v>
      </c>
      <c r="I1773">
        <f>VLOOKUP(N1773,Estrv!B:AS,41,FALSE)</f>
        <v>0.75</v>
      </c>
      <c r="J1773">
        <f>VLOOKUP(N1773,Estrv!B:AS,42,FALSE)</f>
        <v>1</v>
      </c>
      <c r="K1773" s="66">
        <v>0.15</v>
      </c>
      <c r="N1773" t="str">
        <f t="shared" si="27"/>
        <v>33C001E178</v>
      </c>
    </row>
    <row r="1774" spans="1:14">
      <c r="A1774" s="26" t="s">
        <v>8237</v>
      </c>
      <c r="B1774" s="26" t="s">
        <v>19061</v>
      </c>
      <c r="C1774" s="26" t="s">
        <v>11117</v>
      </c>
      <c r="D1774" s="26" t="s">
        <v>8242</v>
      </c>
      <c r="E1774" s="61" t="s">
        <v>19060</v>
      </c>
      <c r="F1774" s="62" t="s">
        <v>20656</v>
      </c>
      <c r="G1774">
        <f>VLOOKUP(N1774,Estrv!B:AS,39,FALSE)</f>
        <v>0.25</v>
      </c>
      <c r="H1774">
        <f>VLOOKUP(N1774,Estrv!B:AS,40,FALSE)</f>
        <v>0.5</v>
      </c>
      <c r="I1774">
        <f>VLOOKUP(N1774,Estrv!B:AS,41,FALSE)</f>
        <v>0.75</v>
      </c>
      <c r="J1774">
        <f>VLOOKUP(N1774,Estrv!B:AS,42,FALSE)</f>
        <v>1</v>
      </c>
      <c r="K1774" s="66">
        <v>0.2</v>
      </c>
      <c r="N1774" t="str">
        <f t="shared" si="27"/>
        <v>33C001E178</v>
      </c>
    </row>
    <row r="1775" spans="1:14">
      <c r="A1775" s="26" t="s">
        <v>8237</v>
      </c>
      <c r="B1775" s="26" t="s">
        <v>19062</v>
      </c>
      <c r="C1775" s="26" t="s">
        <v>11791</v>
      </c>
      <c r="D1775" s="26" t="s">
        <v>8242</v>
      </c>
      <c r="E1775" s="61" t="s">
        <v>19060</v>
      </c>
      <c r="F1775" s="62" t="s">
        <v>20657</v>
      </c>
      <c r="G1775">
        <f>VLOOKUP(N1775,Estrv!B:AS,39,FALSE)</f>
        <v>0.25</v>
      </c>
      <c r="H1775">
        <f>VLOOKUP(N1775,Estrv!B:AS,40,FALSE)</f>
        <v>0.5</v>
      </c>
      <c r="I1775">
        <f>VLOOKUP(N1775,Estrv!B:AS,41,FALSE)</f>
        <v>0.75</v>
      </c>
      <c r="J1775">
        <f>VLOOKUP(N1775,Estrv!B:AS,42,FALSE)</f>
        <v>1</v>
      </c>
      <c r="K1775" s="66">
        <v>0.15</v>
      </c>
      <c r="N1775" t="str">
        <f t="shared" si="27"/>
        <v>33C001E178</v>
      </c>
    </row>
    <row r="1776" spans="1:14">
      <c r="A1776" s="26" t="s">
        <v>8237</v>
      </c>
      <c r="B1776" s="26" t="s">
        <v>19063</v>
      </c>
      <c r="C1776" s="26" t="s">
        <v>12465</v>
      </c>
      <c r="D1776" s="26" t="s">
        <v>8242</v>
      </c>
      <c r="E1776" s="61" t="s">
        <v>19060</v>
      </c>
      <c r="F1776" s="62" t="s">
        <v>20658</v>
      </c>
      <c r="G1776">
        <f>VLOOKUP(N1776,Estrv!B:AS,39,FALSE)</f>
        <v>0.25</v>
      </c>
      <c r="H1776">
        <f>VLOOKUP(N1776,Estrv!B:AS,40,FALSE)</f>
        <v>0.5</v>
      </c>
      <c r="I1776">
        <f>VLOOKUP(N1776,Estrv!B:AS,41,FALSE)</f>
        <v>0.75</v>
      </c>
      <c r="J1776">
        <f>VLOOKUP(N1776,Estrv!B:AS,42,FALSE)</f>
        <v>1</v>
      </c>
      <c r="K1776" s="66">
        <v>0.2</v>
      </c>
      <c r="N1776" t="str">
        <f t="shared" si="27"/>
        <v>33C001E178</v>
      </c>
    </row>
    <row r="1777" spans="1:14">
      <c r="A1777" s="26" t="s">
        <v>8237</v>
      </c>
      <c r="B1777" s="26" t="s">
        <v>19064</v>
      </c>
      <c r="C1777" s="26" t="s">
        <v>13139</v>
      </c>
      <c r="D1777" s="26" t="s">
        <v>8242</v>
      </c>
      <c r="E1777" s="61" t="s">
        <v>19060</v>
      </c>
      <c r="F1777" s="62" t="s">
        <v>20659</v>
      </c>
      <c r="G1777">
        <f>VLOOKUP(N1777,Estrv!B:AS,39,FALSE)</f>
        <v>0.25</v>
      </c>
      <c r="H1777">
        <f>VLOOKUP(N1777,Estrv!B:AS,40,FALSE)</f>
        <v>0.5</v>
      </c>
      <c r="I1777">
        <f>VLOOKUP(N1777,Estrv!B:AS,41,FALSE)</f>
        <v>0.75</v>
      </c>
      <c r="J1777">
        <f>VLOOKUP(N1777,Estrv!B:AS,42,FALSE)</f>
        <v>1</v>
      </c>
      <c r="K1777" s="66">
        <v>0.14000000000000001</v>
      </c>
      <c r="N1777" t="str">
        <f t="shared" si="27"/>
        <v>33C001E178</v>
      </c>
    </row>
    <row r="1778" spans="1:14">
      <c r="A1778" s="26" t="s">
        <v>8237</v>
      </c>
      <c r="B1778" s="26" t="s">
        <v>19065</v>
      </c>
      <c r="C1778" s="26" t="s">
        <v>13813</v>
      </c>
      <c r="D1778" s="26" t="s">
        <v>8242</v>
      </c>
      <c r="E1778" s="61" t="s">
        <v>19060</v>
      </c>
      <c r="F1778" s="62" t="s">
        <v>20660</v>
      </c>
      <c r="G1778">
        <f>VLOOKUP(N1778,Estrv!B:AS,39,FALSE)</f>
        <v>0.25</v>
      </c>
      <c r="H1778">
        <f>VLOOKUP(N1778,Estrv!B:AS,40,FALSE)</f>
        <v>0.5</v>
      </c>
      <c r="I1778">
        <f>VLOOKUP(N1778,Estrv!B:AS,41,FALSE)</f>
        <v>0.75</v>
      </c>
      <c r="J1778">
        <f>VLOOKUP(N1778,Estrv!B:AS,42,FALSE)</f>
        <v>1</v>
      </c>
      <c r="K1778" s="66">
        <v>0.06</v>
      </c>
      <c r="N1778" t="str">
        <f t="shared" si="27"/>
        <v>33C001E178</v>
      </c>
    </row>
    <row r="1779" spans="1:14">
      <c r="A1779" s="26" t="s">
        <v>8237</v>
      </c>
      <c r="B1779" s="26" t="s">
        <v>19066</v>
      </c>
      <c r="C1779" s="26" t="s">
        <v>14487</v>
      </c>
      <c r="D1779" s="26" t="s">
        <v>8242</v>
      </c>
      <c r="E1779" s="61" t="s">
        <v>19060</v>
      </c>
      <c r="F1779" s="62" t="s">
        <v>20661</v>
      </c>
      <c r="G1779">
        <f>VLOOKUP(N1779,Estrv!B:AS,39,FALSE)</f>
        <v>0.25</v>
      </c>
      <c r="H1779">
        <f>VLOOKUP(N1779,Estrv!B:AS,40,FALSE)</f>
        <v>0.5</v>
      </c>
      <c r="I1779">
        <f>VLOOKUP(N1779,Estrv!B:AS,41,FALSE)</f>
        <v>0.75</v>
      </c>
      <c r="J1779">
        <f>VLOOKUP(N1779,Estrv!B:AS,42,FALSE)</f>
        <v>1</v>
      </c>
      <c r="K1779" s="66">
        <v>0.05</v>
      </c>
      <c r="N1779" t="str">
        <f t="shared" si="27"/>
        <v>33C001E178</v>
      </c>
    </row>
    <row r="1780" spans="1:14">
      <c r="A1780" s="60" t="s">
        <v>8237</v>
      </c>
      <c r="B1780" s="26" t="s">
        <v>19067</v>
      </c>
      <c r="C1780" s="60" t="s">
        <v>15161</v>
      </c>
      <c r="D1780" s="60" t="s">
        <v>8242</v>
      </c>
      <c r="E1780" s="64" t="s">
        <v>19060</v>
      </c>
      <c r="F1780" s="65" t="s">
        <v>19068</v>
      </c>
      <c r="G1780">
        <f>VLOOKUP(N1780,Estrv!B:AS,39,FALSE)</f>
        <v>0.25</v>
      </c>
      <c r="H1780">
        <f>VLOOKUP(N1780,Estrv!B:AS,40,FALSE)</f>
        <v>0.5</v>
      </c>
      <c r="I1780">
        <f>VLOOKUP(N1780,Estrv!B:AS,41,FALSE)</f>
        <v>0.75</v>
      </c>
      <c r="J1780">
        <f>VLOOKUP(N1780,Estrv!B:AS,42,FALSE)</f>
        <v>1</v>
      </c>
      <c r="K1780" s="70">
        <v>0.05</v>
      </c>
      <c r="N1780" t="str">
        <f t="shared" si="27"/>
        <v>33C001E178</v>
      </c>
    </row>
    <row r="1781" spans="1:14">
      <c r="A1781" s="26" t="s">
        <v>8237</v>
      </c>
      <c r="B1781" s="26" t="s">
        <v>19069</v>
      </c>
      <c r="C1781" s="26" t="s">
        <v>10444</v>
      </c>
      <c r="D1781" s="26" t="s">
        <v>109</v>
      </c>
      <c r="E1781" s="61" t="s">
        <v>17145</v>
      </c>
      <c r="F1781" s="62" t="s">
        <v>20079</v>
      </c>
      <c r="G1781">
        <f>VLOOKUP(N1781,Estrv!B:AS,39,FALSE)</f>
        <v>0.25</v>
      </c>
      <c r="H1781">
        <f>VLOOKUP(N1781,Estrv!B:AS,40,FALSE)</f>
        <v>0.5</v>
      </c>
      <c r="I1781">
        <f>VLOOKUP(N1781,Estrv!B:AS,41,FALSE)</f>
        <v>0.75</v>
      </c>
      <c r="J1781">
        <f>VLOOKUP(N1781,Estrv!B:AS,42,FALSE)</f>
        <v>1</v>
      </c>
      <c r="K1781" s="66">
        <v>0.5</v>
      </c>
      <c r="N1781" t="str">
        <f t="shared" si="27"/>
        <v>33C001M001</v>
      </c>
    </row>
    <row r="1782" spans="1:14">
      <c r="A1782" s="26" t="s">
        <v>8237</v>
      </c>
      <c r="B1782" s="26" t="s">
        <v>19070</v>
      </c>
      <c r="C1782" s="26" t="s">
        <v>11118</v>
      </c>
      <c r="D1782" s="26" t="s">
        <v>109</v>
      </c>
      <c r="E1782" s="61" t="s">
        <v>17145</v>
      </c>
      <c r="F1782" s="62" t="s">
        <v>20080</v>
      </c>
      <c r="G1782">
        <f>VLOOKUP(N1782,Estrv!B:AS,39,FALSE)</f>
        <v>0.25</v>
      </c>
      <c r="H1782">
        <f>VLOOKUP(N1782,Estrv!B:AS,40,FALSE)</f>
        <v>0.5</v>
      </c>
      <c r="I1782">
        <f>VLOOKUP(N1782,Estrv!B:AS,41,FALSE)</f>
        <v>0.75</v>
      </c>
      <c r="J1782">
        <f>VLOOKUP(N1782,Estrv!B:AS,42,FALSE)</f>
        <v>1</v>
      </c>
      <c r="K1782" s="66">
        <v>0.5</v>
      </c>
      <c r="N1782" t="str">
        <f t="shared" si="27"/>
        <v>33C001M001</v>
      </c>
    </row>
    <row r="1783" spans="1:14">
      <c r="A1783" s="26" t="s">
        <v>8237</v>
      </c>
      <c r="B1783" s="26" t="s">
        <v>19071</v>
      </c>
      <c r="C1783" s="26" t="s">
        <v>10445</v>
      </c>
      <c r="D1783" s="26" t="s">
        <v>126</v>
      </c>
      <c r="E1783" s="61" t="s">
        <v>17148</v>
      </c>
      <c r="F1783" s="62" t="s">
        <v>2026</v>
      </c>
      <c r="G1783">
        <f>VLOOKUP(N1783,Estrv!B:AS,39,FALSE)</f>
        <v>0.25</v>
      </c>
      <c r="H1783">
        <f>VLOOKUP(N1783,Estrv!B:AS,40,FALSE)</f>
        <v>0.5</v>
      </c>
      <c r="I1783">
        <f>VLOOKUP(N1783,Estrv!B:AS,41,FALSE)</f>
        <v>0.75</v>
      </c>
      <c r="J1783">
        <f>VLOOKUP(N1783,Estrv!B:AS,42,FALSE)</f>
        <v>1</v>
      </c>
      <c r="K1783" s="66">
        <v>1</v>
      </c>
      <c r="N1783" t="str">
        <f t="shared" si="27"/>
        <v>33C001M002</v>
      </c>
    </row>
    <row r="1784" spans="1:14">
      <c r="A1784" s="26" t="s">
        <v>8237</v>
      </c>
      <c r="B1784" s="26" t="s">
        <v>19072</v>
      </c>
      <c r="C1784" s="26" t="s">
        <v>10446</v>
      </c>
      <c r="D1784" s="26" t="s">
        <v>141</v>
      </c>
      <c r="E1784" s="61" t="s">
        <v>17150</v>
      </c>
      <c r="F1784" s="62" t="s">
        <v>20081</v>
      </c>
      <c r="G1784">
        <f>VLOOKUP(N1784,Estrv!B:AS,39,FALSE)</f>
        <v>0.25</v>
      </c>
      <c r="H1784">
        <f>VLOOKUP(N1784,Estrv!B:AS,40,FALSE)</f>
        <v>0.5</v>
      </c>
      <c r="I1784">
        <f>VLOOKUP(N1784,Estrv!B:AS,41,FALSE)</f>
        <v>0.75</v>
      </c>
      <c r="J1784">
        <f>VLOOKUP(N1784,Estrv!B:AS,42,FALSE)</f>
        <v>1</v>
      </c>
      <c r="K1784" s="66">
        <v>0.34</v>
      </c>
      <c r="N1784" t="str">
        <f t="shared" si="27"/>
        <v>33C001N001</v>
      </c>
    </row>
    <row r="1785" spans="1:14">
      <c r="A1785" s="26" t="s">
        <v>8237</v>
      </c>
      <c r="B1785" s="26" t="s">
        <v>19073</v>
      </c>
      <c r="C1785" s="26" t="s">
        <v>11120</v>
      </c>
      <c r="D1785" s="26" t="s">
        <v>141</v>
      </c>
      <c r="E1785" s="61" t="s">
        <v>17150</v>
      </c>
      <c r="F1785" s="62" t="s">
        <v>20082</v>
      </c>
      <c r="G1785">
        <f>VLOOKUP(N1785,Estrv!B:AS,39,FALSE)</f>
        <v>0.25</v>
      </c>
      <c r="H1785">
        <f>VLOOKUP(N1785,Estrv!B:AS,40,FALSE)</f>
        <v>0.5</v>
      </c>
      <c r="I1785">
        <f>VLOOKUP(N1785,Estrv!B:AS,41,FALSE)</f>
        <v>0.75</v>
      </c>
      <c r="J1785">
        <f>VLOOKUP(N1785,Estrv!B:AS,42,FALSE)</f>
        <v>1</v>
      </c>
      <c r="K1785" s="66">
        <v>0.33</v>
      </c>
      <c r="N1785" t="str">
        <f t="shared" si="27"/>
        <v>33C001N001</v>
      </c>
    </row>
    <row r="1786" spans="1:14">
      <c r="A1786" s="26" t="s">
        <v>8237</v>
      </c>
      <c r="B1786" s="26" t="s">
        <v>19074</v>
      </c>
      <c r="C1786" s="26" t="s">
        <v>11794</v>
      </c>
      <c r="D1786" s="26" t="s">
        <v>141</v>
      </c>
      <c r="E1786" s="61" t="s">
        <v>17150</v>
      </c>
      <c r="F1786" s="62" t="s">
        <v>4326</v>
      </c>
      <c r="G1786">
        <f>VLOOKUP(N1786,Estrv!B:AS,39,FALSE)</f>
        <v>0.25</v>
      </c>
      <c r="H1786">
        <f>VLOOKUP(N1786,Estrv!B:AS,40,FALSE)</f>
        <v>0.5</v>
      </c>
      <c r="I1786">
        <f>VLOOKUP(N1786,Estrv!B:AS,41,FALSE)</f>
        <v>0.75</v>
      </c>
      <c r="J1786">
        <f>VLOOKUP(N1786,Estrv!B:AS,42,FALSE)</f>
        <v>1</v>
      </c>
      <c r="K1786" s="66">
        <v>0.33</v>
      </c>
      <c r="N1786" t="str">
        <f t="shared" si="27"/>
        <v>33C001N001</v>
      </c>
    </row>
    <row r="1787" spans="1:14">
      <c r="A1787" s="26" t="s">
        <v>8237</v>
      </c>
      <c r="B1787" s="26" t="s">
        <v>19075</v>
      </c>
      <c r="C1787" s="26" t="s">
        <v>10447</v>
      </c>
      <c r="D1787" s="26" t="s">
        <v>8294</v>
      </c>
      <c r="E1787" s="61" t="s">
        <v>19076</v>
      </c>
      <c r="F1787" s="62" t="s">
        <v>20662</v>
      </c>
      <c r="G1787">
        <f>VLOOKUP(N1787,Estrv!B:AS,39,FALSE)</f>
        <v>0.1</v>
      </c>
      <c r="H1787">
        <f>VLOOKUP(N1787,Estrv!B:AS,40,FALSE)</f>
        <v>0.47</v>
      </c>
      <c r="I1787">
        <f>VLOOKUP(N1787,Estrv!B:AS,41,FALSE)</f>
        <v>0.84</v>
      </c>
      <c r="J1787">
        <f>VLOOKUP(N1787,Estrv!B:AS,42,FALSE)</f>
        <v>1</v>
      </c>
      <c r="K1787" s="66">
        <v>0.25</v>
      </c>
      <c r="N1787" t="str">
        <f t="shared" si="27"/>
        <v>33C001S022</v>
      </c>
    </row>
    <row r="1788" spans="1:14">
      <c r="A1788" s="26" t="s">
        <v>8237</v>
      </c>
      <c r="B1788" s="26" t="s">
        <v>19077</v>
      </c>
      <c r="C1788" s="26" t="s">
        <v>11121</v>
      </c>
      <c r="D1788" s="26" t="s">
        <v>8294</v>
      </c>
      <c r="E1788" s="61" t="s">
        <v>19076</v>
      </c>
      <c r="F1788" s="62" t="s">
        <v>20663</v>
      </c>
      <c r="G1788">
        <f>VLOOKUP(N1788,Estrv!B:AS,39,FALSE)</f>
        <v>0.1</v>
      </c>
      <c r="H1788">
        <f>VLOOKUP(N1788,Estrv!B:AS,40,FALSE)</f>
        <v>0.47</v>
      </c>
      <c r="I1788">
        <f>VLOOKUP(N1788,Estrv!B:AS,41,FALSE)</f>
        <v>0.84</v>
      </c>
      <c r="J1788">
        <f>VLOOKUP(N1788,Estrv!B:AS,42,FALSE)</f>
        <v>1</v>
      </c>
      <c r="K1788" s="66">
        <v>0.25</v>
      </c>
      <c r="N1788" t="str">
        <f t="shared" si="27"/>
        <v>33C001S022</v>
      </c>
    </row>
    <row r="1789" spans="1:14">
      <c r="A1789" s="26" t="s">
        <v>8237</v>
      </c>
      <c r="B1789" s="26" t="s">
        <v>19078</v>
      </c>
      <c r="C1789" s="26" t="s">
        <v>11795</v>
      </c>
      <c r="D1789" s="26" t="s">
        <v>8294</v>
      </c>
      <c r="E1789" s="61" t="s">
        <v>19076</v>
      </c>
      <c r="F1789" s="62" t="s">
        <v>20664</v>
      </c>
      <c r="G1789">
        <f>VLOOKUP(N1789,Estrv!B:AS,39,FALSE)</f>
        <v>0.1</v>
      </c>
      <c r="H1789">
        <f>VLOOKUP(N1789,Estrv!B:AS,40,FALSE)</f>
        <v>0.47</v>
      </c>
      <c r="I1789">
        <f>VLOOKUP(N1789,Estrv!B:AS,41,FALSE)</f>
        <v>0.84</v>
      </c>
      <c r="J1789">
        <f>VLOOKUP(N1789,Estrv!B:AS,42,FALSE)</f>
        <v>1</v>
      </c>
      <c r="K1789" s="66">
        <v>0.25</v>
      </c>
      <c r="N1789" t="str">
        <f t="shared" si="27"/>
        <v>33C001S022</v>
      </c>
    </row>
    <row r="1790" spans="1:14">
      <c r="A1790" s="26" t="s">
        <v>8237</v>
      </c>
      <c r="B1790" s="26" t="s">
        <v>19079</v>
      </c>
      <c r="C1790" s="26" t="s">
        <v>12469</v>
      </c>
      <c r="D1790" s="26" t="s">
        <v>8294</v>
      </c>
      <c r="E1790" s="61" t="s">
        <v>19076</v>
      </c>
      <c r="F1790" s="62" t="s">
        <v>20665</v>
      </c>
      <c r="G1790">
        <f>VLOOKUP(N1790,Estrv!B:AS,39,FALSE)</f>
        <v>0.1</v>
      </c>
      <c r="H1790">
        <f>VLOOKUP(N1790,Estrv!B:AS,40,FALSE)</f>
        <v>0.47</v>
      </c>
      <c r="I1790">
        <f>VLOOKUP(N1790,Estrv!B:AS,41,FALSE)</f>
        <v>0.84</v>
      </c>
      <c r="J1790">
        <f>VLOOKUP(N1790,Estrv!B:AS,42,FALSE)</f>
        <v>1</v>
      </c>
      <c r="K1790" s="66">
        <v>0.25</v>
      </c>
      <c r="N1790" t="str">
        <f t="shared" si="27"/>
        <v>33C001S022</v>
      </c>
    </row>
    <row r="1791" spans="1:14">
      <c r="A1791" s="26" t="s">
        <v>8237</v>
      </c>
      <c r="B1791" s="26" t="s">
        <v>19080</v>
      </c>
      <c r="C1791" s="26" t="s">
        <v>10448</v>
      </c>
      <c r="D1791" s="26" t="s">
        <v>8313</v>
      </c>
      <c r="E1791" s="61" t="s">
        <v>19081</v>
      </c>
      <c r="F1791" s="62" t="s">
        <v>20666</v>
      </c>
      <c r="G1791">
        <f>VLOOKUP(N1791,Estrv!B:AS,39,FALSE)</f>
        <v>0.05</v>
      </c>
      <c r="H1791">
        <f>VLOOKUP(N1791,Estrv!B:AS,40,FALSE)</f>
        <v>0.46</v>
      </c>
      <c r="I1791">
        <f>VLOOKUP(N1791,Estrv!B:AS,41,FALSE)</f>
        <v>0.68</v>
      </c>
      <c r="J1791">
        <f>VLOOKUP(N1791,Estrv!B:AS,42,FALSE)</f>
        <v>1</v>
      </c>
      <c r="K1791" s="66">
        <v>0.34</v>
      </c>
      <c r="N1791" t="str">
        <f t="shared" si="27"/>
        <v>33C001S023</v>
      </c>
    </row>
    <row r="1792" spans="1:14">
      <c r="A1792" s="26" t="s">
        <v>8237</v>
      </c>
      <c r="B1792" s="26" t="s">
        <v>19082</v>
      </c>
      <c r="C1792" s="26" t="s">
        <v>11122</v>
      </c>
      <c r="D1792" s="26" t="s">
        <v>8313</v>
      </c>
      <c r="E1792" s="61" t="s">
        <v>19081</v>
      </c>
      <c r="F1792" s="62" t="s">
        <v>20667</v>
      </c>
      <c r="G1792">
        <f>VLOOKUP(N1792,Estrv!B:AS,39,FALSE)</f>
        <v>0.05</v>
      </c>
      <c r="H1792">
        <f>VLOOKUP(N1792,Estrv!B:AS,40,FALSE)</f>
        <v>0.46</v>
      </c>
      <c r="I1792">
        <f>VLOOKUP(N1792,Estrv!B:AS,41,FALSE)</f>
        <v>0.68</v>
      </c>
      <c r="J1792">
        <f>VLOOKUP(N1792,Estrv!B:AS,42,FALSE)</f>
        <v>1</v>
      </c>
      <c r="K1792" s="66">
        <v>0.33</v>
      </c>
      <c r="N1792" t="str">
        <f t="shared" si="27"/>
        <v>33C001S023</v>
      </c>
    </row>
    <row r="1793" spans="1:14">
      <c r="A1793" s="26" t="s">
        <v>8237</v>
      </c>
      <c r="B1793" s="26" t="s">
        <v>19083</v>
      </c>
      <c r="C1793" s="26" t="s">
        <v>11796</v>
      </c>
      <c r="D1793" s="26" t="s">
        <v>8313</v>
      </c>
      <c r="E1793" s="61" t="s">
        <v>19081</v>
      </c>
      <c r="F1793" s="62" t="s">
        <v>20668</v>
      </c>
      <c r="G1793">
        <f>VLOOKUP(N1793,Estrv!B:AS,39,FALSE)</f>
        <v>0.05</v>
      </c>
      <c r="H1793">
        <f>VLOOKUP(N1793,Estrv!B:AS,40,FALSE)</f>
        <v>0.46</v>
      </c>
      <c r="I1793">
        <f>VLOOKUP(N1793,Estrv!B:AS,41,FALSE)</f>
        <v>0.68</v>
      </c>
      <c r="J1793">
        <f>VLOOKUP(N1793,Estrv!B:AS,42,FALSE)</f>
        <v>1</v>
      </c>
      <c r="K1793" s="66">
        <v>0.33</v>
      </c>
      <c r="N1793" t="str">
        <f t="shared" si="27"/>
        <v>33C001S023</v>
      </c>
    </row>
    <row r="1794" spans="1:14">
      <c r="A1794" s="26" t="s">
        <v>8237</v>
      </c>
      <c r="B1794" s="26" t="s">
        <v>19084</v>
      </c>
      <c r="C1794" s="26" t="s">
        <v>10449</v>
      </c>
      <c r="D1794" s="26" t="s">
        <v>8330</v>
      </c>
      <c r="E1794" s="61" t="s">
        <v>19085</v>
      </c>
      <c r="F1794" s="62" t="s">
        <v>19763</v>
      </c>
      <c r="G1794">
        <f>VLOOKUP(N1794,Estrv!B:AS,39,FALSE)</f>
        <v>0.25</v>
      </c>
      <c r="H1794">
        <f>VLOOKUP(N1794,Estrv!B:AS,40,FALSE)</f>
        <v>0.5</v>
      </c>
      <c r="I1794">
        <f>VLOOKUP(N1794,Estrv!B:AS,41,FALSE)</f>
        <v>0.75</v>
      </c>
      <c r="J1794">
        <f>VLOOKUP(N1794,Estrv!B:AS,42,FALSE)</f>
        <v>1</v>
      </c>
      <c r="K1794" s="66">
        <v>0.5</v>
      </c>
      <c r="N1794" t="str">
        <f t="shared" si="27"/>
        <v>33C001S054</v>
      </c>
    </row>
    <row r="1795" spans="1:14">
      <c r="A1795" s="26" t="s">
        <v>8237</v>
      </c>
      <c r="B1795" s="26" t="s">
        <v>19086</v>
      </c>
      <c r="C1795" s="26" t="s">
        <v>11123</v>
      </c>
      <c r="D1795" s="26" t="s">
        <v>8330</v>
      </c>
      <c r="E1795" s="61" t="s">
        <v>19085</v>
      </c>
      <c r="F1795" s="62" t="s">
        <v>20669</v>
      </c>
      <c r="G1795">
        <f>VLOOKUP(N1795,Estrv!B:AS,39,FALSE)</f>
        <v>0.25</v>
      </c>
      <c r="H1795">
        <f>VLOOKUP(N1795,Estrv!B:AS,40,FALSE)</f>
        <v>0.5</v>
      </c>
      <c r="I1795">
        <f>VLOOKUP(N1795,Estrv!B:AS,41,FALSE)</f>
        <v>0.75</v>
      </c>
      <c r="J1795">
        <f>VLOOKUP(N1795,Estrv!B:AS,42,FALSE)</f>
        <v>1</v>
      </c>
      <c r="K1795" s="66">
        <v>0.5</v>
      </c>
      <c r="N1795" t="str">
        <f t="shared" ref="N1795:N1858" si="28">A1795&amp;D1795</f>
        <v>33C001S054</v>
      </c>
    </row>
    <row r="1796" spans="1:14">
      <c r="A1796" s="26" t="s">
        <v>8345</v>
      </c>
      <c r="B1796" s="26" t="s">
        <v>19087</v>
      </c>
      <c r="C1796" s="26" t="s">
        <v>10450</v>
      </c>
      <c r="D1796" s="26" t="s">
        <v>8350</v>
      </c>
      <c r="E1796" s="61" t="s">
        <v>19088</v>
      </c>
      <c r="F1796" s="62" t="s">
        <v>20670</v>
      </c>
      <c r="G1796">
        <f>VLOOKUP(N1796,Estrv!B:AS,39,FALSE)</f>
        <v>0.28999999999999998</v>
      </c>
      <c r="H1796">
        <f>VLOOKUP(N1796,Estrv!B:AS,40,FALSE)</f>
        <v>0.59</v>
      </c>
      <c r="I1796">
        <f>VLOOKUP(N1796,Estrv!B:AS,41,FALSE)</f>
        <v>0.8</v>
      </c>
      <c r="J1796">
        <f>VLOOKUP(N1796,Estrv!B:AS,42,FALSE)</f>
        <v>1</v>
      </c>
      <c r="K1796" s="66">
        <v>0.25</v>
      </c>
      <c r="N1796" t="str">
        <f t="shared" si="28"/>
        <v>33PDCLE199</v>
      </c>
    </row>
    <row r="1797" spans="1:14">
      <c r="A1797" s="26" t="s">
        <v>8345</v>
      </c>
      <c r="B1797" s="26" t="s">
        <v>19089</v>
      </c>
      <c r="C1797" s="26" t="s">
        <v>11124</v>
      </c>
      <c r="D1797" s="26" t="s">
        <v>8350</v>
      </c>
      <c r="E1797" s="61" t="s">
        <v>19088</v>
      </c>
      <c r="F1797" s="62" t="s">
        <v>20671</v>
      </c>
      <c r="G1797">
        <f>VLOOKUP(N1797,Estrv!B:AS,39,FALSE)</f>
        <v>0.28999999999999998</v>
      </c>
      <c r="H1797">
        <f>VLOOKUP(N1797,Estrv!B:AS,40,FALSE)</f>
        <v>0.59</v>
      </c>
      <c r="I1797">
        <f>VLOOKUP(N1797,Estrv!B:AS,41,FALSE)</f>
        <v>0.8</v>
      </c>
      <c r="J1797">
        <f>VLOOKUP(N1797,Estrv!B:AS,42,FALSE)</f>
        <v>1</v>
      </c>
      <c r="K1797" s="66">
        <v>0.25</v>
      </c>
      <c r="N1797" t="str">
        <f t="shared" si="28"/>
        <v>33PDCLE199</v>
      </c>
    </row>
    <row r="1798" spans="1:14">
      <c r="A1798" s="26" t="s">
        <v>8345</v>
      </c>
      <c r="B1798" s="26" t="s">
        <v>19090</v>
      </c>
      <c r="C1798" s="26" t="s">
        <v>11798</v>
      </c>
      <c r="D1798" s="26" t="s">
        <v>8350</v>
      </c>
      <c r="E1798" s="61" t="s">
        <v>19088</v>
      </c>
      <c r="F1798" s="62" t="s">
        <v>20672</v>
      </c>
      <c r="G1798">
        <f>VLOOKUP(N1798,Estrv!B:AS,39,FALSE)</f>
        <v>0.28999999999999998</v>
      </c>
      <c r="H1798">
        <f>VLOOKUP(N1798,Estrv!B:AS,40,FALSE)</f>
        <v>0.59</v>
      </c>
      <c r="I1798">
        <f>VLOOKUP(N1798,Estrv!B:AS,41,FALSE)</f>
        <v>0.8</v>
      </c>
      <c r="J1798">
        <f>VLOOKUP(N1798,Estrv!B:AS,42,FALSE)</f>
        <v>1</v>
      </c>
      <c r="K1798" s="66">
        <v>0.25</v>
      </c>
      <c r="N1798" t="str">
        <f t="shared" si="28"/>
        <v>33PDCLE199</v>
      </c>
    </row>
    <row r="1799" spans="1:14">
      <c r="A1799" s="26" t="s">
        <v>8345</v>
      </c>
      <c r="B1799" s="26" t="s">
        <v>19091</v>
      </c>
      <c r="C1799" s="26" t="s">
        <v>12472</v>
      </c>
      <c r="D1799" s="26" t="s">
        <v>8350</v>
      </c>
      <c r="E1799" s="61" t="s">
        <v>19088</v>
      </c>
      <c r="F1799" s="62" t="s">
        <v>20673</v>
      </c>
      <c r="G1799">
        <f>VLOOKUP(N1799,Estrv!B:AS,39,FALSE)</f>
        <v>0.28999999999999998</v>
      </c>
      <c r="H1799">
        <f>VLOOKUP(N1799,Estrv!B:AS,40,FALSE)</f>
        <v>0.59</v>
      </c>
      <c r="I1799">
        <f>VLOOKUP(N1799,Estrv!B:AS,41,FALSE)</f>
        <v>0.8</v>
      </c>
      <c r="J1799">
        <f>VLOOKUP(N1799,Estrv!B:AS,42,FALSE)</f>
        <v>1</v>
      </c>
      <c r="K1799" s="66">
        <v>0.25</v>
      </c>
      <c r="N1799" t="str">
        <f t="shared" si="28"/>
        <v>33PDCLE199</v>
      </c>
    </row>
    <row r="1800" spans="1:14">
      <c r="A1800" s="26" t="s">
        <v>8368</v>
      </c>
      <c r="B1800" s="26" t="s">
        <v>19092</v>
      </c>
      <c r="C1800" s="26" t="s">
        <v>10451</v>
      </c>
      <c r="D1800" s="26" t="s">
        <v>8373</v>
      </c>
      <c r="E1800" s="61" t="s">
        <v>19093</v>
      </c>
      <c r="F1800" s="62" t="s">
        <v>20674</v>
      </c>
      <c r="G1800">
        <f>VLOOKUP(N1800,Estrv!B:AS,39,FALSE)</f>
        <v>0.2</v>
      </c>
      <c r="H1800">
        <f>VLOOKUP(N1800,Estrv!B:AS,40,FALSE)</f>
        <v>0.55000000000000004</v>
      </c>
      <c r="I1800">
        <f>VLOOKUP(N1800,Estrv!B:AS,41,FALSE)</f>
        <v>0.9</v>
      </c>
      <c r="J1800">
        <f>VLOOKUP(N1800,Estrv!B:AS,42,FALSE)</f>
        <v>1</v>
      </c>
      <c r="K1800" s="66">
        <v>0.34</v>
      </c>
      <c r="N1800" t="str">
        <f t="shared" si="28"/>
        <v>33PDITE100</v>
      </c>
    </row>
    <row r="1801" spans="1:14">
      <c r="A1801" s="26" t="s">
        <v>8368</v>
      </c>
      <c r="B1801" s="26" t="s">
        <v>19094</v>
      </c>
      <c r="C1801" s="26" t="s">
        <v>11125</v>
      </c>
      <c r="D1801" s="26" t="s">
        <v>8373</v>
      </c>
      <c r="E1801" s="61" t="s">
        <v>19093</v>
      </c>
      <c r="F1801" s="62" t="s">
        <v>20675</v>
      </c>
      <c r="G1801">
        <f>VLOOKUP(N1801,Estrv!B:AS,39,FALSE)</f>
        <v>0.2</v>
      </c>
      <c r="H1801">
        <f>VLOOKUP(N1801,Estrv!B:AS,40,FALSE)</f>
        <v>0.55000000000000004</v>
      </c>
      <c r="I1801">
        <f>VLOOKUP(N1801,Estrv!B:AS,41,FALSE)</f>
        <v>0.9</v>
      </c>
      <c r="J1801">
        <f>VLOOKUP(N1801,Estrv!B:AS,42,FALSE)</f>
        <v>1</v>
      </c>
      <c r="K1801" s="66">
        <v>0.33</v>
      </c>
      <c r="N1801" t="str">
        <f t="shared" si="28"/>
        <v>33PDITE100</v>
      </c>
    </row>
    <row r="1802" spans="1:14">
      <c r="A1802" s="26" t="s">
        <v>8368</v>
      </c>
      <c r="B1802" s="26" t="s">
        <v>19095</v>
      </c>
      <c r="C1802" s="26" t="s">
        <v>11799</v>
      </c>
      <c r="D1802" s="26" t="s">
        <v>8373</v>
      </c>
      <c r="E1802" s="61" t="s">
        <v>19093</v>
      </c>
      <c r="F1802" s="62" t="s">
        <v>20676</v>
      </c>
      <c r="G1802">
        <f>VLOOKUP(N1802,Estrv!B:AS,39,FALSE)</f>
        <v>0.2</v>
      </c>
      <c r="H1802">
        <f>VLOOKUP(N1802,Estrv!B:AS,40,FALSE)</f>
        <v>0.55000000000000004</v>
      </c>
      <c r="I1802">
        <f>VLOOKUP(N1802,Estrv!B:AS,41,FALSE)</f>
        <v>0.9</v>
      </c>
      <c r="J1802">
        <f>VLOOKUP(N1802,Estrv!B:AS,42,FALSE)</f>
        <v>1</v>
      </c>
      <c r="K1802" s="66">
        <v>0.33</v>
      </c>
      <c r="N1802" t="str">
        <f t="shared" si="28"/>
        <v>33PDITE100</v>
      </c>
    </row>
    <row r="1803" spans="1:14">
      <c r="A1803" s="26" t="s">
        <v>8368</v>
      </c>
      <c r="B1803" s="26" t="s">
        <v>19096</v>
      </c>
      <c r="C1803" s="26" t="s">
        <v>10452</v>
      </c>
      <c r="D1803" s="26" t="s">
        <v>109</v>
      </c>
      <c r="E1803" s="61" t="s">
        <v>17145</v>
      </c>
      <c r="F1803" s="62" t="s">
        <v>20079</v>
      </c>
      <c r="G1803">
        <f>VLOOKUP(N1803,Estrv!B:AS,39,FALSE)</f>
        <v>0.1</v>
      </c>
      <c r="H1803">
        <f>VLOOKUP(N1803,Estrv!B:AS,40,FALSE)</f>
        <v>0.3</v>
      </c>
      <c r="I1803">
        <f>VLOOKUP(N1803,Estrv!B:AS,41,FALSE)</f>
        <v>0.6</v>
      </c>
      <c r="J1803">
        <f>VLOOKUP(N1803,Estrv!B:AS,42,FALSE)</f>
        <v>1</v>
      </c>
      <c r="K1803" s="66">
        <v>0.5</v>
      </c>
      <c r="N1803" t="str">
        <f t="shared" si="28"/>
        <v>33PDITM001</v>
      </c>
    </row>
    <row r="1804" spans="1:14">
      <c r="A1804" s="26" t="s">
        <v>8368</v>
      </c>
      <c r="B1804" s="26" t="s">
        <v>19097</v>
      </c>
      <c r="C1804" s="26" t="s">
        <v>11126</v>
      </c>
      <c r="D1804" s="26" t="s">
        <v>109</v>
      </c>
      <c r="E1804" s="61" t="s">
        <v>17145</v>
      </c>
      <c r="F1804" s="62" t="s">
        <v>20080</v>
      </c>
      <c r="G1804">
        <f>VLOOKUP(N1804,Estrv!B:AS,39,FALSE)</f>
        <v>0.1</v>
      </c>
      <c r="H1804">
        <f>VLOOKUP(N1804,Estrv!B:AS,40,FALSE)</f>
        <v>0.3</v>
      </c>
      <c r="I1804">
        <f>VLOOKUP(N1804,Estrv!B:AS,41,FALSE)</f>
        <v>0.6</v>
      </c>
      <c r="J1804">
        <f>VLOOKUP(N1804,Estrv!B:AS,42,FALSE)</f>
        <v>1</v>
      </c>
      <c r="K1804" s="66">
        <v>0.5</v>
      </c>
      <c r="N1804" t="str">
        <f t="shared" si="28"/>
        <v>33PDITM001</v>
      </c>
    </row>
    <row r="1805" spans="1:14">
      <c r="A1805" s="26" t="s">
        <v>8368</v>
      </c>
      <c r="B1805" s="26" t="s">
        <v>19098</v>
      </c>
      <c r="C1805" s="26" t="s">
        <v>10453</v>
      </c>
      <c r="D1805" s="26" t="s">
        <v>126</v>
      </c>
      <c r="E1805" s="61" t="s">
        <v>17148</v>
      </c>
      <c r="F1805" s="62" t="s">
        <v>2026</v>
      </c>
      <c r="G1805">
        <f>VLOOKUP(N1805,Estrv!B:AS,39,FALSE)</f>
        <v>0.15</v>
      </c>
      <c r="H1805">
        <f>VLOOKUP(N1805,Estrv!B:AS,40,FALSE)</f>
        <v>0.4</v>
      </c>
      <c r="I1805">
        <f>VLOOKUP(N1805,Estrv!B:AS,41,FALSE)</f>
        <v>0.75</v>
      </c>
      <c r="J1805">
        <f>VLOOKUP(N1805,Estrv!B:AS,42,FALSE)</f>
        <v>1</v>
      </c>
      <c r="K1805" s="66">
        <v>1</v>
      </c>
      <c r="N1805" t="str">
        <f t="shared" si="28"/>
        <v>33PDITM002</v>
      </c>
    </row>
    <row r="1806" spans="1:14">
      <c r="A1806" s="26" t="s">
        <v>8368</v>
      </c>
      <c r="B1806" s="26" t="s">
        <v>19099</v>
      </c>
      <c r="C1806" s="26" t="s">
        <v>10454</v>
      </c>
      <c r="D1806" s="26" t="s">
        <v>141</v>
      </c>
      <c r="E1806" s="61" t="s">
        <v>17150</v>
      </c>
      <c r="F1806" s="62" t="s">
        <v>20081</v>
      </c>
      <c r="G1806">
        <f>VLOOKUP(N1806,Estrv!B:AS,39,FALSE)</f>
        <v>0.25</v>
      </c>
      <c r="H1806">
        <f>VLOOKUP(N1806,Estrv!B:AS,40,FALSE)</f>
        <v>0.5</v>
      </c>
      <c r="I1806">
        <f>VLOOKUP(N1806,Estrv!B:AS,41,FALSE)</f>
        <v>0.75</v>
      </c>
      <c r="J1806">
        <f>VLOOKUP(N1806,Estrv!B:AS,42,FALSE)</f>
        <v>1</v>
      </c>
      <c r="K1806" s="66">
        <v>0.34</v>
      </c>
      <c r="N1806" t="str">
        <f t="shared" si="28"/>
        <v>33PDITN001</v>
      </c>
    </row>
    <row r="1807" spans="1:14">
      <c r="A1807" s="26" t="s">
        <v>8368</v>
      </c>
      <c r="B1807" s="26" t="s">
        <v>19100</v>
      </c>
      <c r="C1807" s="26" t="s">
        <v>11128</v>
      </c>
      <c r="D1807" s="26" t="s">
        <v>141</v>
      </c>
      <c r="E1807" s="61" t="s">
        <v>17150</v>
      </c>
      <c r="F1807" s="62" t="s">
        <v>20082</v>
      </c>
      <c r="G1807">
        <f>VLOOKUP(N1807,Estrv!B:AS,39,FALSE)</f>
        <v>0.25</v>
      </c>
      <c r="H1807">
        <f>VLOOKUP(N1807,Estrv!B:AS,40,FALSE)</f>
        <v>0.5</v>
      </c>
      <c r="I1807">
        <f>VLOOKUP(N1807,Estrv!B:AS,41,FALSE)</f>
        <v>0.75</v>
      </c>
      <c r="J1807">
        <f>VLOOKUP(N1807,Estrv!B:AS,42,FALSE)</f>
        <v>1</v>
      </c>
      <c r="K1807" s="66">
        <v>0.33</v>
      </c>
      <c r="N1807" t="str">
        <f t="shared" si="28"/>
        <v>33PDITN001</v>
      </c>
    </row>
    <row r="1808" spans="1:14">
      <c r="A1808" s="26" t="s">
        <v>8368</v>
      </c>
      <c r="B1808" s="26" t="s">
        <v>19101</v>
      </c>
      <c r="C1808" s="26" t="s">
        <v>11802</v>
      </c>
      <c r="D1808" s="26" t="s">
        <v>141</v>
      </c>
      <c r="E1808" s="61" t="s">
        <v>17150</v>
      </c>
      <c r="F1808" s="62" t="s">
        <v>4326</v>
      </c>
      <c r="G1808">
        <f>VLOOKUP(N1808,Estrv!B:AS,39,FALSE)</f>
        <v>0.25</v>
      </c>
      <c r="H1808">
        <f>VLOOKUP(N1808,Estrv!B:AS,40,FALSE)</f>
        <v>0.5</v>
      </c>
      <c r="I1808">
        <f>VLOOKUP(N1808,Estrv!B:AS,41,FALSE)</f>
        <v>0.75</v>
      </c>
      <c r="J1808">
        <f>VLOOKUP(N1808,Estrv!B:AS,42,FALSE)</f>
        <v>1</v>
      </c>
      <c r="K1808" s="66">
        <v>0.33</v>
      </c>
      <c r="N1808" t="str">
        <f t="shared" si="28"/>
        <v>33PDITN001</v>
      </c>
    </row>
    <row r="1809" spans="1:14">
      <c r="A1809" s="63" t="s">
        <v>8413</v>
      </c>
      <c r="B1809" s="63" t="s">
        <v>19102</v>
      </c>
      <c r="C1809" s="63" t="s">
        <v>10456</v>
      </c>
      <c r="D1809" s="63" t="s">
        <v>109</v>
      </c>
      <c r="E1809" s="63" t="s">
        <v>17145</v>
      </c>
      <c r="F1809" s="63" t="s">
        <v>19255</v>
      </c>
      <c r="G1809" t="e">
        <f>VLOOKUP(N1809,Estrv!B:AS,39,FALSE)</f>
        <v>#N/A</v>
      </c>
      <c r="H1809" t="e">
        <f>VLOOKUP(N1809,Estrv!B:AS,40,FALSE)</f>
        <v>#N/A</v>
      </c>
      <c r="I1809" t="e">
        <f>VLOOKUP(N1809,Estrv!B:AS,41,FALSE)</f>
        <v>#N/A</v>
      </c>
      <c r="J1809" t="e">
        <f>VLOOKUP(N1809,Estrv!B:AS,42,FALSE)</f>
        <v>#N/A</v>
      </c>
      <c r="K1809" s="27">
        <v>0.5</v>
      </c>
      <c r="N1809" t="str">
        <f t="shared" si="28"/>
        <v>34C001M001</v>
      </c>
    </row>
    <row r="1810" spans="1:14">
      <c r="A1810" s="63" t="s">
        <v>8413</v>
      </c>
      <c r="B1810" s="63" t="s">
        <v>19103</v>
      </c>
      <c r="C1810" s="63" t="s">
        <v>11130</v>
      </c>
      <c r="D1810" s="63" t="s">
        <v>109</v>
      </c>
      <c r="E1810" s="63" t="s">
        <v>17145</v>
      </c>
      <c r="F1810" s="63" t="s">
        <v>19254</v>
      </c>
      <c r="G1810" t="e">
        <f>VLOOKUP(N1810,Estrv!B:AS,39,FALSE)</f>
        <v>#N/A</v>
      </c>
      <c r="H1810" t="e">
        <f>VLOOKUP(N1810,Estrv!B:AS,40,FALSE)</f>
        <v>#N/A</v>
      </c>
      <c r="I1810" t="e">
        <f>VLOOKUP(N1810,Estrv!B:AS,41,FALSE)</f>
        <v>#N/A</v>
      </c>
      <c r="J1810" t="e">
        <f>VLOOKUP(N1810,Estrv!B:AS,42,FALSE)</f>
        <v>#N/A</v>
      </c>
      <c r="K1810" s="27">
        <v>0.5</v>
      </c>
      <c r="N1810" t="str">
        <f t="shared" si="28"/>
        <v>34C001M001</v>
      </c>
    </row>
    <row r="1811" spans="1:14">
      <c r="A1811" s="63" t="s">
        <v>8413</v>
      </c>
      <c r="B1811" s="63" t="s">
        <v>19104</v>
      </c>
      <c r="C1811" s="63" t="s">
        <v>10457</v>
      </c>
      <c r="D1811" s="63" t="s">
        <v>126</v>
      </c>
      <c r="E1811" s="63" t="s">
        <v>17148</v>
      </c>
      <c r="F1811" s="63" t="s">
        <v>20677</v>
      </c>
      <c r="G1811">
        <f>VLOOKUP(N1811,Estrv!B:AS,39,FALSE)</f>
        <v>0.25</v>
      </c>
      <c r="H1811">
        <f>VLOOKUP(N1811,Estrv!B:AS,40,FALSE)</f>
        <v>0.5</v>
      </c>
      <c r="I1811">
        <f>VLOOKUP(N1811,Estrv!B:AS,41,FALSE)</f>
        <v>0.75</v>
      </c>
      <c r="J1811">
        <f>VLOOKUP(N1811,Estrv!B:AS,42,FALSE)</f>
        <v>1</v>
      </c>
      <c r="K1811" s="27">
        <v>1</v>
      </c>
      <c r="N1811" t="str">
        <f t="shared" si="28"/>
        <v>34C001M002</v>
      </c>
    </row>
    <row r="1812" spans="1:14">
      <c r="A1812" s="63" t="s">
        <v>8413</v>
      </c>
      <c r="B1812" s="63" t="s">
        <v>19105</v>
      </c>
      <c r="C1812" s="63" t="s">
        <v>10458</v>
      </c>
      <c r="D1812" s="63" t="s">
        <v>141</v>
      </c>
      <c r="E1812" s="63" t="s">
        <v>17150</v>
      </c>
      <c r="F1812" s="63" t="s">
        <v>20458</v>
      </c>
      <c r="G1812">
        <f>VLOOKUP(N1812,Estrv!B:AS,39,FALSE)</f>
        <v>0.2</v>
      </c>
      <c r="H1812">
        <f>VLOOKUP(N1812,Estrv!B:AS,40,FALSE)</f>
        <v>0.4</v>
      </c>
      <c r="I1812">
        <f>VLOOKUP(N1812,Estrv!B:AS,41,FALSE)</f>
        <v>0.8</v>
      </c>
      <c r="J1812">
        <f>VLOOKUP(N1812,Estrv!B:AS,42,FALSE)</f>
        <v>1</v>
      </c>
      <c r="K1812" s="27">
        <v>1</v>
      </c>
      <c r="N1812" t="str">
        <f t="shared" si="28"/>
        <v>34C001N001</v>
      </c>
    </row>
    <row r="1813" spans="1:14">
      <c r="A1813" s="63" t="s">
        <v>8413</v>
      </c>
      <c r="B1813" s="63" t="s">
        <v>19106</v>
      </c>
      <c r="C1813" s="63" t="s">
        <v>10455</v>
      </c>
      <c r="D1813" s="63" t="s">
        <v>8418</v>
      </c>
      <c r="E1813" s="63" t="s">
        <v>19107</v>
      </c>
      <c r="F1813" s="63" t="s">
        <v>20678</v>
      </c>
      <c r="G1813">
        <f>VLOOKUP(N1813,Estrv!B:AS,39,FALSE)</f>
        <v>0.2</v>
      </c>
      <c r="H1813">
        <f>VLOOKUP(N1813,Estrv!B:AS,40,FALSE)</f>
        <v>0.5</v>
      </c>
      <c r="I1813">
        <f>VLOOKUP(N1813,Estrv!B:AS,41,FALSE)</f>
        <v>0.76</v>
      </c>
      <c r="J1813">
        <f>VLOOKUP(N1813,Estrv!B:AS,42,FALSE)</f>
        <v>1</v>
      </c>
      <c r="K1813" s="27">
        <v>0.25</v>
      </c>
      <c r="N1813" t="str">
        <f t="shared" si="28"/>
        <v>34C001N005</v>
      </c>
    </row>
    <row r="1814" spans="1:14">
      <c r="A1814" s="63" t="s">
        <v>8413</v>
      </c>
      <c r="B1814" s="63" t="s">
        <v>19108</v>
      </c>
      <c r="C1814" s="63" t="s">
        <v>11129</v>
      </c>
      <c r="D1814" s="63" t="s">
        <v>8418</v>
      </c>
      <c r="E1814" s="63" t="s">
        <v>19107</v>
      </c>
      <c r="F1814" s="63" t="s">
        <v>20679</v>
      </c>
      <c r="G1814">
        <f>VLOOKUP(N1814,Estrv!B:AS,39,FALSE)</f>
        <v>0.2</v>
      </c>
      <c r="H1814">
        <f>VLOOKUP(N1814,Estrv!B:AS,40,FALSE)</f>
        <v>0.5</v>
      </c>
      <c r="I1814">
        <f>VLOOKUP(N1814,Estrv!B:AS,41,FALSE)</f>
        <v>0.76</v>
      </c>
      <c r="J1814">
        <f>VLOOKUP(N1814,Estrv!B:AS,42,FALSE)</f>
        <v>1</v>
      </c>
      <c r="K1814" s="27">
        <v>0.25</v>
      </c>
      <c r="N1814" t="str">
        <f t="shared" si="28"/>
        <v>34C001N005</v>
      </c>
    </row>
    <row r="1815" spans="1:14">
      <c r="A1815" s="63" t="s">
        <v>8413</v>
      </c>
      <c r="B1815" s="63" t="s">
        <v>19109</v>
      </c>
      <c r="C1815" s="63" t="s">
        <v>11803</v>
      </c>
      <c r="D1815" s="63" t="s">
        <v>8418</v>
      </c>
      <c r="E1815" s="63" t="s">
        <v>19107</v>
      </c>
      <c r="F1815" s="63" t="s">
        <v>20680</v>
      </c>
      <c r="G1815">
        <f>VLOOKUP(N1815,Estrv!B:AS,39,FALSE)</f>
        <v>0.2</v>
      </c>
      <c r="H1815">
        <f>VLOOKUP(N1815,Estrv!B:AS,40,FALSE)</f>
        <v>0.5</v>
      </c>
      <c r="I1815">
        <f>VLOOKUP(N1815,Estrv!B:AS,41,FALSE)</f>
        <v>0.76</v>
      </c>
      <c r="J1815">
        <f>VLOOKUP(N1815,Estrv!B:AS,42,FALSE)</f>
        <v>1</v>
      </c>
      <c r="K1815" s="27">
        <v>0.25</v>
      </c>
      <c r="N1815" t="str">
        <f t="shared" si="28"/>
        <v>34C001N005</v>
      </c>
    </row>
    <row r="1816" spans="1:14">
      <c r="A1816" s="63" t="s">
        <v>8413</v>
      </c>
      <c r="B1816" s="63" t="s">
        <v>19110</v>
      </c>
      <c r="C1816" s="63" t="s">
        <v>12477</v>
      </c>
      <c r="D1816" s="63" t="s">
        <v>8418</v>
      </c>
      <c r="E1816" s="63" t="s">
        <v>19107</v>
      </c>
      <c r="F1816" s="63" t="s">
        <v>20681</v>
      </c>
      <c r="G1816">
        <f>VLOOKUP(N1816,Estrv!B:AS,39,FALSE)</f>
        <v>0.2</v>
      </c>
      <c r="H1816">
        <f>VLOOKUP(N1816,Estrv!B:AS,40,FALSE)</f>
        <v>0.5</v>
      </c>
      <c r="I1816">
        <f>VLOOKUP(N1816,Estrv!B:AS,41,FALSE)</f>
        <v>0.76</v>
      </c>
      <c r="J1816">
        <f>VLOOKUP(N1816,Estrv!B:AS,42,FALSE)</f>
        <v>1</v>
      </c>
      <c r="K1816" s="27">
        <v>0.25</v>
      </c>
      <c r="N1816" t="str">
        <f t="shared" si="28"/>
        <v>34C001N005</v>
      </c>
    </row>
    <row r="1817" spans="1:14">
      <c r="A1817" s="63" t="s">
        <v>8455</v>
      </c>
      <c r="B1817" s="63" t="s">
        <v>19111</v>
      </c>
      <c r="C1817" s="63" t="s">
        <v>10460</v>
      </c>
      <c r="D1817" s="63" t="s">
        <v>109</v>
      </c>
      <c r="E1817" s="63" t="s">
        <v>17145</v>
      </c>
      <c r="F1817" s="63" t="s">
        <v>19255</v>
      </c>
      <c r="G1817" t="e">
        <f>VLOOKUP(N1817,Estrv!B:AS,39,FALSE)</f>
        <v>#N/A</v>
      </c>
      <c r="H1817" t="e">
        <f>VLOOKUP(N1817,Estrv!B:AS,40,FALSE)</f>
        <v>#N/A</v>
      </c>
      <c r="I1817" t="e">
        <f>VLOOKUP(N1817,Estrv!B:AS,41,FALSE)</f>
        <v>#N/A</v>
      </c>
      <c r="J1817" t="e">
        <f>VLOOKUP(N1817,Estrv!B:AS,42,FALSE)</f>
        <v>#N/A</v>
      </c>
      <c r="K1817" s="27">
        <v>0.5</v>
      </c>
      <c r="N1817" t="str">
        <f t="shared" si="28"/>
        <v>34PDHBM001</v>
      </c>
    </row>
    <row r="1818" spans="1:14">
      <c r="A1818" s="63" t="s">
        <v>8455</v>
      </c>
      <c r="B1818" s="63" t="s">
        <v>19112</v>
      </c>
      <c r="C1818" s="63" t="s">
        <v>11134</v>
      </c>
      <c r="D1818" s="63" t="s">
        <v>109</v>
      </c>
      <c r="E1818" s="63" t="s">
        <v>17145</v>
      </c>
      <c r="F1818" s="63" t="s">
        <v>19254</v>
      </c>
      <c r="G1818" t="e">
        <f>VLOOKUP(N1818,Estrv!B:AS,39,FALSE)</f>
        <v>#N/A</v>
      </c>
      <c r="H1818" t="e">
        <f>VLOOKUP(N1818,Estrv!B:AS,40,FALSE)</f>
        <v>#N/A</v>
      </c>
      <c r="I1818" t="e">
        <f>VLOOKUP(N1818,Estrv!B:AS,41,FALSE)</f>
        <v>#N/A</v>
      </c>
      <c r="J1818" t="e">
        <f>VLOOKUP(N1818,Estrv!B:AS,42,FALSE)</f>
        <v>#N/A</v>
      </c>
      <c r="K1818" s="27">
        <v>0.5</v>
      </c>
      <c r="N1818" t="str">
        <f t="shared" si="28"/>
        <v>34PDHBM001</v>
      </c>
    </row>
    <row r="1819" spans="1:14">
      <c r="A1819" s="63" t="s">
        <v>8455</v>
      </c>
      <c r="B1819" s="63" t="s">
        <v>19113</v>
      </c>
      <c r="C1819" s="63" t="s">
        <v>10461</v>
      </c>
      <c r="D1819" s="63" t="s">
        <v>126</v>
      </c>
      <c r="E1819" s="63" t="s">
        <v>17148</v>
      </c>
      <c r="F1819" s="63" t="s">
        <v>20682</v>
      </c>
      <c r="G1819">
        <f>VLOOKUP(N1819,Estrv!B:AS,39,FALSE)</f>
        <v>0</v>
      </c>
      <c r="H1819">
        <f>VLOOKUP(N1819,Estrv!B:AS,40,FALSE)</f>
        <v>0.1</v>
      </c>
      <c r="I1819">
        <f>VLOOKUP(N1819,Estrv!B:AS,41,FALSE)</f>
        <v>0.5</v>
      </c>
      <c r="J1819">
        <f>VLOOKUP(N1819,Estrv!B:AS,42,FALSE)</f>
        <v>1</v>
      </c>
      <c r="K1819" s="27">
        <v>1</v>
      </c>
      <c r="N1819" t="str">
        <f t="shared" si="28"/>
        <v>34PDHBM002</v>
      </c>
    </row>
    <row r="1820" spans="1:14">
      <c r="A1820" s="63" t="s">
        <v>8455</v>
      </c>
      <c r="B1820" s="63" t="s">
        <v>19114</v>
      </c>
      <c r="C1820" s="63" t="s">
        <v>10462</v>
      </c>
      <c r="D1820" s="63" t="s">
        <v>141</v>
      </c>
      <c r="E1820" s="63" t="s">
        <v>17150</v>
      </c>
      <c r="F1820" s="63" t="s">
        <v>20458</v>
      </c>
      <c r="G1820">
        <f>VLOOKUP(N1820,Estrv!B:AS,39,FALSE)</f>
        <v>0</v>
      </c>
      <c r="H1820">
        <f>VLOOKUP(N1820,Estrv!B:AS,40,FALSE)</f>
        <v>0.5</v>
      </c>
      <c r="I1820">
        <f>VLOOKUP(N1820,Estrv!B:AS,41,FALSE)</f>
        <v>0.75</v>
      </c>
      <c r="J1820">
        <f>VLOOKUP(N1820,Estrv!B:AS,42,FALSE)</f>
        <v>1</v>
      </c>
      <c r="K1820" s="27">
        <v>1</v>
      </c>
      <c r="N1820" t="str">
        <f t="shared" si="28"/>
        <v>34PDHBN001</v>
      </c>
    </row>
    <row r="1821" spans="1:14">
      <c r="A1821" s="63" t="s">
        <v>8455</v>
      </c>
      <c r="B1821" s="63" t="s">
        <v>19115</v>
      </c>
      <c r="C1821" s="63" t="s">
        <v>10459</v>
      </c>
      <c r="D1821" s="63" t="s">
        <v>8418</v>
      </c>
      <c r="E1821" s="63" t="s">
        <v>19107</v>
      </c>
      <c r="F1821" s="63" t="s">
        <v>20683</v>
      </c>
      <c r="G1821">
        <f>VLOOKUP(N1821,Estrv!B:AS,39,FALSE)</f>
        <v>0.25</v>
      </c>
      <c r="H1821">
        <f>VLOOKUP(N1821,Estrv!B:AS,40,FALSE)</f>
        <v>0.5</v>
      </c>
      <c r="I1821">
        <f>VLOOKUP(N1821,Estrv!B:AS,41,FALSE)</f>
        <v>0.75</v>
      </c>
      <c r="J1821">
        <f>VLOOKUP(N1821,Estrv!B:AS,42,FALSE)</f>
        <v>1</v>
      </c>
      <c r="K1821" s="27">
        <v>1</v>
      </c>
      <c r="N1821" t="str">
        <f t="shared" si="28"/>
        <v>34PDHBN005</v>
      </c>
    </row>
    <row r="1822" spans="1:14">
      <c r="A1822" s="26" t="s">
        <v>8485</v>
      </c>
      <c r="B1822" s="26" t="s">
        <v>19116</v>
      </c>
      <c r="C1822" s="26" t="s">
        <v>10463</v>
      </c>
      <c r="D1822" s="26" t="s">
        <v>8490</v>
      </c>
      <c r="E1822" s="61" t="s">
        <v>19117</v>
      </c>
      <c r="F1822" s="62" t="s">
        <v>20684</v>
      </c>
      <c r="G1822">
        <f>VLOOKUP(N1822,Estrv!B:AS,39,FALSE)</f>
        <v>0.25</v>
      </c>
      <c r="H1822">
        <f>VLOOKUP(N1822,Estrv!B:AS,40,FALSE)</f>
        <v>0.5</v>
      </c>
      <c r="I1822">
        <f>VLOOKUP(N1822,Estrv!B:AS,41,FALSE)</f>
        <v>0.75</v>
      </c>
      <c r="J1822">
        <f>VLOOKUP(N1822,Estrv!B:AS,42,FALSE)</f>
        <v>1</v>
      </c>
      <c r="K1822" s="66">
        <v>0.2</v>
      </c>
      <c r="N1822" t="str">
        <f t="shared" si="28"/>
        <v>35C001E179</v>
      </c>
    </row>
    <row r="1823" spans="1:14">
      <c r="A1823" s="26" t="s">
        <v>8485</v>
      </c>
      <c r="B1823" s="26" t="s">
        <v>19118</v>
      </c>
      <c r="C1823" s="26" t="s">
        <v>11137</v>
      </c>
      <c r="D1823" s="26" t="s">
        <v>8490</v>
      </c>
      <c r="E1823" s="61" t="s">
        <v>19117</v>
      </c>
      <c r="F1823" s="62" t="s">
        <v>8506</v>
      </c>
      <c r="G1823">
        <f>VLOOKUP(N1823,Estrv!B:AS,39,FALSE)</f>
        <v>0.25</v>
      </c>
      <c r="H1823">
        <f>VLOOKUP(N1823,Estrv!B:AS,40,FALSE)</f>
        <v>0.5</v>
      </c>
      <c r="I1823">
        <f>VLOOKUP(N1823,Estrv!B:AS,41,FALSE)</f>
        <v>0.75</v>
      </c>
      <c r="J1823">
        <f>VLOOKUP(N1823,Estrv!B:AS,42,FALSE)</f>
        <v>1</v>
      </c>
      <c r="K1823" s="66">
        <v>0.2</v>
      </c>
      <c r="N1823" t="str">
        <f t="shared" si="28"/>
        <v>35C001E179</v>
      </c>
    </row>
    <row r="1824" spans="1:14">
      <c r="A1824" s="26" t="s">
        <v>8485</v>
      </c>
      <c r="B1824" s="26" t="s">
        <v>19119</v>
      </c>
      <c r="C1824" s="26" t="s">
        <v>11811</v>
      </c>
      <c r="D1824" s="26" t="s">
        <v>8490</v>
      </c>
      <c r="E1824" s="61" t="s">
        <v>19117</v>
      </c>
      <c r="F1824" s="62" t="s">
        <v>20685</v>
      </c>
      <c r="G1824">
        <f>VLOOKUP(N1824,Estrv!B:AS,39,FALSE)</f>
        <v>0.25</v>
      </c>
      <c r="H1824">
        <f>VLOOKUP(N1824,Estrv!B:AS,40,FALSE)</f>
        <v>0.5</v>
      </c>
      <c r="I1824">
        <f>VLOOKUP(N1824,Estrv!B:AS,41,FALSE)</f>
        <v>0.75</v>
      </c>
      <c r="J1824">
        <f>VLOOKUP(N1824,Estrv!B:AS,42,FALSE)</f>
        <v>1</v>
      </c>
      <c r="K1824" s="66">
        <v>0.2</v>
      </c>
      <c r="N1824" t="str">
        <f t="shared" si="28"/>
        <v>35C001E179</v>
      </c>
    </row>
    <row r="1825" spans="1:14">
      <c r="A1825" s="26" t="s">
        <v>8485</v>
      </c>
      <c r="B1825" s="26" t="s">
        <v>19120</v>
      </c>
      <c r="C1825" s="26" t="s">
        <v>12485</v>
      </c>
      <c r="D1825" s="26" t="s">
        <v>8490</v>
      </c>
      <c r="E1825" s="61" t="s">
        <v>19117</v>
      </c>
      <c r="F1825" s="62" t="s">
        <v>20686</v>
      </c>
      <c r="G1825">
        <f>VLOOKUP(N1825,Estrv!B:AS,39,FALSE)</f>
        <v>0.25</v>
      </c>
      <c r="H1825">
        <f>VLOOKUP(N1825,Estrv!B:AS,40,FALSE)</f>
        <v>0.5</v>
      </c>
      <c r="I1825">
        <f>VLOOKUP(N1825,Estrv!B:AS,41,FALSE)</f>
        <v>0.75</v>
      </c>
      <c r="J1825">
        <f>VLOOKUP(N1825,Estrv!B:AS,42,FALSE)</f>
        <v>1</v>
      </c>
      <c r="K1825" s="66">
        <v>0.2</v>
      </c>
      <c r="N1825" t="str">
        <f t="shared" si="28"/>
        <v>35C001E179</v>
      </c>
    </row>
    <row r="1826" spans="1:14">
      <c r="A1826" s="26" t="s">
        <v>8485</v>
      </c>
      <c r="B1826" s="26" t="s">
        <v>19121</v>
      </c>
      <c r="C1826" s="26" t="s">
        <v>13159</v>
      </c>
      <c r="D1826" s="26" t="s">
        <v>8490</v>
      </c>
      <c r="E1826" s="61" t="s">
        <v>19117</v>
      </c>
      <c r="F1826" s="62" t="s">
        <v>20687</v>
      </c>
      <c r="G1826">
        <f>VLOOKUP(N1826,Estrv!B:AS,39,FALSE)</f>
        <v>0.25</v>
      </c>
      <c r="H1826">
        <f>VLOOKUP(N1826,Estrv!B:AS,40,FALSE)</f>
        <v>0.5</v>
      </c>
      <c r="I1826">
        <f>VLOOKUP(N1826,Estrv!B:AS,41,FALSE)</f>
        <v>0.75</v>
      </c>
      <c r="J1826">
        <f>VLOOKUP(N1826,Estrv!B:AS,42,FALSE)</f>
        <v>1</v>
      </c>
      <c r="K1826" s="66">
        <v>0.2</v>
      </c>
      <c r="N1826" t="str">
        <f t="shared" si="28"/>
        <v>35C001E179</v>
      </c>
    </row>
    <row r="1827" spans="1:14">
      <c r="A1827" s="26" t="s">
        <v>8485</v>
      </c>
      <c r="B1827" s="26" t="s">
        <v>19122</v>
      </c>
      <c r="C1827" s="26" t="s">
        <v>10465</v>
      </c>
      <c r="D1827" s="26" t="s">
        <v>109</v>
      </c>
      <c r="E1827" s="61" t="s">
        <v>17145</v>
      </c>
      <c r="F1827" s="62" t="s">
        <v>19255</v>
      </c>
      <c r="G1827">
        <f>VLOOKUP(N1827,Estrv!B:AS,39,FALSE)</f>
        <v>0.25</v>
      </c>
      <c r="H1827">
        <f>VLOOKUP(N1827,Estrv!B:AS,40,FALSE)</f>
        <v>0.5</v>
      </c>
      <c r="I1827">
        <f>VLOOKUP(N1827,Estrv!B:AS,41,FALSE)</f>
        <v>0.75</v>
      </c>
      <c r="J1827">
        <f>VLOOKUP(N1827,Estrv!B:AS,42,FALSE)</f>
        <v>1</v>
      </c>
      <c r="K1827" s="66">
        <v>0.5</v>
      </c>
      <c r="N1827" t="str">
        <f t="shared" si="28"/>
        <v>35C001M001</v>
      </c>
    </row>
    <row r="1828" spans="1:14">
      <c r="A1828" s="26" t="s">
        <v>8485</v>
      </c>
      <c r="B1828" s="26" t="s">
        <v>19123</v>
      </c>
      <c r="C1828" s="26" t="s">
        <v>11139</v>
      </c>
      <c r="D1828" s="26" t="s">
        <v>109</v>
      </c>
      <c r="E1828" s="61" t="s">
        <v>17145</v>
      </c>
      <c r="F1828" s="62" t="s">
        <v>19254</v>
      </c>
      <c r="G1828">
        <f>VLOOKUP(N1828,Estrv!B:AS,39,FALSE)</f>
        <v>0.25</v>
      </c>
      <c r="H1828">
        <f>VLOOKUP(N1828,Estrv!B:AS,40,FALSE)</f>
        <v>0.5</v>
      </c>
      <c r="I1828">
        <f>VLOOKUP(N1828,Estrv!B:AS,41,FALSE)</f>
        <v>0.75</v>
      </c>
      <c r="J1828">
        <f>VLOOKUP(N1828,Estrv!B:AS,42,FALSE)</f>
        <v>1</v>
      </c>
      <c r="K1828" s="66">
        <v>0.5</v>
      </c>
      <c r="N1828" t="str">
        <f t="shared" si="28"/>
        <v>35C001M001</v>
      </c>
    </row>
    <row r="1829" spans="1:14">
      <c r="A1829" s="26" t="s">
        <v>8485</v>
      </c>
      <c r="B1829" s="26" t="s">
        <v>19124</v>
      </c>
      <c r="C1829" s="26" t="s">
        <v>10466</v>
      </c>
      <c r="D1829" s="26" t="s">
        <v>126</v>
      </c>
      <c r="E1829" s="61" t="s">
        <v>17148</v>
      </c>
      <c r="F1829" s="62" t="s">
        <v>20688</v>
      </c>
      <c r="G1829">
        <f>VLOOKUP(N1829,Estrv!B:AS,39,FALSE)</f>
        <v>0.25</v>
      </c>
      <c r="H1829">
        <f>VLOOKUP(N1829,Estrv!B:AS,40,FALSE)</f>
        <v>0.5</v>
      </c>
      <c r="I1829">
        <f>VLOOKUP(N1829,Estrv!B:AS,41,FALSE)</f>
        <v>0.75</v>
      </c>
      <c r="J1829">
        <f>VLOOKUP(N1829,Estrv!B:AS,42,FALSE)</f>
        <v>1</v>
      </c>
      <c r="K1829" s="66">
        <v>1</v>
      </c>
      <c r="N1829" t="str">
        <f t="shared" si="28"/>
        <v>35C001M002</v>
      </c>
    </row>
    <row r="1830" spans="1:14">
      <c r="A1830" s="26" t="s">
        <v>8485</v>
      </c>
      <c r="B1830" s="26" t="s">
        <v>19125</v>
      </c>
      <c r="C1830" s="26" t="s">
        <v>10467</v>
      </c>
      <c r="D1830" s="26" t="s">
        <v>141</v>
      </c>
      <c r="E1830" s="61" t="s">
        <v>17150</v>
      </c>
      <c r="F1830" s="62" t="s">
        <v>20689</v>
      </c>
      <c r="G1830">
        <f>VLOOKUP(N1830,Estrv!B:AS,39,FALSE)</f>
        <v>0.25</v>
      </c>
      <c r="H1830">
        <f>VLOOKUP(N1830,Estrv!B:AS,40,FALSE)</f>
        <v>0.5</v>
      </c>
      <c r="I1830">
        <f>VLOOKUP(N1830,Estrv!B:AS,41,FALSE)</f>
        <v>0.75</v>
      </c>
      <c r="J1830">
        <f>VLOOKUP(N1830,Estrv!B:AS,42,FALSE)</f>
        <v>1</v>
      </c>
      <c r="K1830" s="66">
        <v>1</v>
      </c>
      <c r="N1830" t="str">
        <f t="shared" si="28"/>
        <v>35C001N001</v>
      </c>
    </row>
    <row r="1831" spans="1:14">
      <c r="A1831" s="26" t="s">
        <v>8485</v>
      </c>
      <c r="B1831" s="26" t="s">
        <v>19126</v>
      </c>
      <c r="C1831" s="26" t="s">
        <v>10464</v>
      </c>
      <c r="D1831" s="26" t="s">
        <v>8517</v>
      </c>
      <c r="E1831" s="61" t="s">
        <v>19127</v>
      </c>
      <c r="F1831" s="62" t="s">
        <v>20690</v>
      </c>
      <c r="G1831">
        <f>VLOOKUP(N1831,Estrv!B:AS,39,FALSE)</f>
        <v>0.25</v>
      </c>
      <c r="H1831">
        <f>VLOOKUP(N1831,Estrv!B:AS,40,FALSE)</f>
        <v>0.5</v>
      </c>
      <c r="I1831">
        <f>VLOOKUP(N1831,Estrv!B:AS,41,FALSE)</f>
        <v>0.75</v>
      </c>
      <c r="J1831">
        <f>VLOOKUP(N1831,Estrv!B:AS,42,FALSE)</f>
        <v>1</v>
      </c>
      <c r="K1831" s="66">
        <v>0.5</v>
      </c>
      <c r="N1831" t="str">
        <f t="shared" si="28"/>
        <v>35C001S223</v>
      </c>
    </row>
    <row r="1832" spans="1:14">
      <c r="A1832" s="26" t="s">
        <v>8485</v>
      </c>
      <c r="B1832" s="26" t="s">
        <v>19128</v>
      </c>
      <c r="C1832" s="26" t="s">
        <v>11138</v>
      </c>
      <c r="D1832" s="26" t="s">
        <v>8517</v>
      </c>
      <c r="E1832" s="61" t="s">
        <v>19127</v>
      </c>
      <c r="F1832" s="62" t="s">
        <v>20691</v>
      </c>
      <c r="G1832">
        <f>VLOOKUP(N1832,Estrv!B:AS,39,FALSE)</f>
        <v>0.25</v>
      </c>
      <c r="H1832">
        <f>VLOOKUP(N1832,Estrv!B:AS,40,FALSE)</f>
        <v>0.5</v>
      </c>
      <c r="I1832">
        <f>VLOOKUP(N1832,Estrv!B:AS,41,FALSE)</f>
        <v>0.75</v>
      </c>
      <c r="J1832">
        <f>VLOOKUP(N1832,Estrv!B:AS,42,FALSE)</f>
        <v>1</v>
      </c>
      <c r="K1832" s="66">
        <v>0.5</v>
      </c>
      <c r="N1832" t="str">
        <f t="shared" si="28"/>
        <v>35C001S223</v>
      </c>
    </row>
    <row r="1833" spans="1:14">
      <c r="A1833" s="26" t="s">
        <v>8558</v>
      </c>
      <c r="B1833" s="26" t="s">
        <v>19129</v>
      </c>
      <c r="C1833" s="26" t="s">
        <v>10468</v>
      </c>
      <c r="D1833" s="26" t="s">
        <v>8563</v>
      </c>
      <c r="E1833" s="61" t="s">
        <v>19130</v>
      </c>
      <c r="F1833" s="62" t="s">
        <v>20692</v>
      </c>
      <c r="G1833">
        <f>VLOOKUP(N1833,Estrv!B:AS,39,FALSE)</f>
        <v>0.7</v>
      </c>
      <c r="H1833">
        <f>VLOOKUP(N1833,Estrv!B:AS,40,FALSE)</f>
        <v>0.8</v>
      </c>
      <c r="I1833">
        <f>VLOOKUP(N1833,Estrv!B:AS,41,FALSE)</f>
        <v>0.9</v>
      </c>
      <c r="J1833">
        <f>VLOOKUP(N1833,Estrv!B:AS,42,FALSE)</f>
        <v>1</v>
      </c>
      <c r="K1833" s="66">
        <v>0.27</v>
      </c>
      <c r="N1833" t="str">
        <f t="shared" si="28"/>
        <v>36C001E086</v>
      </c>
    </row>
    <row r="1834" spans="1:14">
      <c r="A1834" s="26" t="s">
        <v>8558</v>
      </c>
      <c r="B1834" s="26" t="s">
        <v>19131</v>
      </c>
      <c r="C1834" s="26" t="s">
        <v>11142</v>
      </c>
      <c r="D1834" s="26" t="s">
        <v>8563</v>
      </c>
      <c r="E1834" s="61" t="s">
        <v>19130</v>
      </c>
      <c r="F1834" s="62" t="s">
        <v>20693</v>
      </c>
      <c r="G1834">
        <f>VLOOKUP(N1834,Estrv!B:AS,39,FALSE)</f>
        <v>0.7</v>
      </c>
      <c r="H1834">
        <f>VLOOKUP(N1834,Estrv!B:AS,40,FALSE)</f>
        <v>0.8</v>
      </c>
      <c r="I1834">
        <f>VLOOKUP(N1834,Estrv!B:AS,41,FALSE)</f>
        <v>0.9</v>
      </c>
      <c r="J1834">
        <f>VLOOKUP(N1834,Estrv!B:AS,42,FALSE)</f>
        <v>1</v>
      </c>
      <c r="K1834" s="66">
        <v>0.26</v>
      </c>
      <c r="N1834" t="str">
        <f t="shared" si="28"/>
        <v>36C001E086</v>
      </c>
    </row>
    <row r="1835" spans="1:14">
      <c r="A1835" s="26" t="s">
        <v>8558</v>
      </c>
      <c r="B1835" s="26" t="s">
        <v>19132</v>
      </c>
      <c r="C1835" s="26" t="s">
        <v>11816</v>
      </c>
      <c r="D1835" s="26" t="s">
        <v>8563</v>
      </c>
      <c r="E1835" s="61" t="s">
        <v>19130</v>
      </c>
      <c r="F1835" s="62" t="s">
        <v>20694</v>
      </c>
      <c r="G1835">
        <f>VLOOKUP(N1835,Estrv!B:AS,39,FALSE)</f>
        <v>0.7</v>
      </c>
      <c r="H1835">
        <f>VLOOKUP(N1835,Estrv!B:AS,40,FALSE)</f>
        <v>0.8</v>
      </c>
      <c r="I1835">
        <f>VLOOKUP(N1835,Estrv!B:AS,41,FALSE)</f>
        <v>0.9</v>
      </c>
      <c r="J1835">
        <f>VLOOKUP(N1835,Estrv!B:AS,42,FALSE)</f>
        <v>1</v>
      </c>
      <c r="K1835" s="66">
        <v>0.27</v>
      </c>
      <c r="N1835" t="str">
        <f t="shared" si="28"/>
        <v>36C001E086</v>
      </c>
    </row>
    <row r="1836" spans="1:14">
      <c r="A1836" s="26" t="s">
        <v>8558</v>
      </c>
      <c r="B1836" s="26" t="s">
        <v>19133</v>
      </c>
      <c r="C1836" s="26" t="s">
        <v>12490</v>
      </c>
      <c r="D1836" s="26" t="s">
        <v>8563</v>
      </c>
      <c r="E1836" s="61" t="s">
        <v>19130</v>
      </c>
      <c r="F1836" s="62" t="s">
        <v>20695</v>
      </c>
      <c r="G1836">
        <f>VLOOKUP(N1836,Estrv!B:AS,39,FALSE)</f>
        <v>0.7</v>
      </c>
      <c r="H1836">
        <f>VLOOKUP(N1836,Estrv!B:AS,40,FALSE)</f>
        <v>0.8</v>
      </c>
      <c r="I1836">
        <f>VLOOKUP(N1836,Estrv!B:AS,41,FALSE)</f>
        <v>0.9</v>
      </c>
      <c r="J1836">
        <f>VLOOKUP(N1836,Estrv!B:AS,42,FALSE)</f>
        <v>1</v>
      </c>
      <c r="K1836" s="66">
        <v>0.1</v>
      </c>
      <c r="N1836" t="str">
        <f t="shared" si="28"/>
        <v>36C001E086</v>
      </c>
    </row>
    <row r="1837" spans="1:14">
      <c r="A1837" s="26" t="s">
        <v>8558</v>
      </c>
      <c r="B1837" s="26" t="s">
        <v>19134</v>
      </c>
      <c r="C1837" s="26" t="s">
        <v>13164</v>
      </c>
      <c r="D1837" s="26" t="s">
        <v>8563</v>
      </c>
      <c r="E1837" s="61" t="s">
        <v>19130</v>
      </c>
      <c r="F1837" s="62" t="s">
        <v>20696</v>
      </c>
      <c r="G1837">
        <f>VLOOKUP(N1837,Estrv!B:AS,39,FALSE)</f>
        <v>0.7</v>
      </c>
      <c r="H1837">
        <f>VLOOKUP(N1837,Estrv!B:AS,40,FALSE)</f>
        <v>0.8</v>
      </c>
      <c r="I1837">
        <f>VLOOKUP(N1837,Estrv!B:AS,41,FALSE)</f>
        <v>0.9</v>
      </c>
      <c r="J1837">
        <f>VLOOKUP(N1837,Estrv!B:AS,42,FALSE)</f>
        <v>1</v>
      </c>
      <c r="K1837" s="66">
        <v>0.1</v>
      </c>
      <c r="N1837" t="str">
        <f t="shared" si="28"/>
        <v>36C001E086</v>
      </c>
    </row>
    <row r="1838" spans="1:14">
      <c r="A1838" s="26" t="s">
        <v>8558</v>
      </c>
      <c r="B1838" s="26" t="s">
        <v>19135</v>
      </c>
      <c r="C1838" s="26" t="s">
        <v>10469</v>
      </c>
      <c r="D1838" s="26" t="s">
        <v>8583</v>
      </c>
      <c r="E1838" s="61" t="s">
        <v>19136</v>
      </c>
      <c r="F1838" s="62" t="s">
        <v>20697</v>
      </c>
      <c r="G1838">
        <f>VLOOKUP(N1838,Estrv!B:AS,39,FALSE)</f>
        <v>0.3</v>
      </c>
      <c r="H1838">
        <f>VLOOKUP(N1838,Estrv!B:AS,40,FALSE)</f>
        <v>0.6</v>
      </c>
      <c r="I1838">
        <f>VLOOKUP(N1838,Estrv!B:AS,41,FALSE)</f>
        <v>0.8</v>
      </c>
      <c r="J1838">
        <f>VLOOKUP(N1838,Estrv!B:AS,42,FALSE)</f>
        <v>1</v>
      </c>
      <c r="K1838" s="66">
        <v>0.3</v>
      </c>
      <c r="N1838" t="str">
        <f t="shared" si="28"/>
        <v>36C001E116</v>
      </c>
    </row>
    <row r="1839" spans="1:14">
      <c r="A1839" s="26" t="s">
        <v>8558</v>
      </c>
      <c r="B1839" s="26" t="s">
        <v>19137</v>
      </c>
      <c r="C1839" s="26" t="s">
        <v>11143</v>
      </c>
      <c r="D1839" s="26" t="s">
        <v>8583</v>
      </c>
      <c r="E1839" s="61" t="s">
        <v>19136</v>
      </c>
      <c r="F1839" s="62" t="s">
        <v>20698</v>
      </c>
      <c r="G1839">
        <f>VLOOKUP(N1839,Estrv!B:AS,39,FALSE)</f>
        <v>0.3</v>
      </c>
      <c r="H1839">
        <f>VLOOKUP(N1839,Estrv!B:AS,40,FALSE)</f>
        <v>0.6</v>
      </c>
      <c r="I1839">
        <f>VLOOKUP(N1839,Estrv!B:AS,41,FALSE)</f>
        <v>0.8</v>
      </c>
      <c r="J1839">
        <f>VLOOKUP(N1839,Estrv!B:AS,42,FALSE)</f>
        <v>1</v>
      </c>
      <c r="K1839" s="66">
        <v>0.3</v>
      </c>
      <c r="N1839" t="str">
        <f t="shared" si="28"/>
        <v>36C001E116</v>
      </c>
    </row>
    <row r="1840" spans="1:14">
      <c r="A1840" s="26" t="s">
        <v>8558</v>
      </c>
      <c r="B1840" s="26" t="s">
        <v>19138</v>
      </c>
      <c r="C1840" s="26" t="s">
        <v>11817</v>
      </c>
      <c r="D1840" s="26" t="s">
        <v>8583</v>
      </c>
      <c r="E1840" s="61" t="s">
        <v>19136</v>
      </c>
      <c r="F1840" s="62" t="s">
        <v>20699</v>
      </c>
      <c r="G1840">
        <f>VLOOKUP(N1840,Estrv!B:AS,39,FALSE)</f>
        <v>0.3</v>
      </c>
      <c r="H1840">
        <f>VLOOKUP(N1840,Estrv!B:AS,40,FALSE)</f>
        <v>0.6</v>
      </c>
      <c r="I1840">
        <f>VLOOKUP(N1840,Estrv!B:AS,41,FALSE)</f>
        <v>0.8</v>
      </c>
      <c r="J1840">
        <f>VLOOKUP(N1840,Estrv!B:AS,42,FALSE)</f>
        <v>1</v>
      </c>
      <c r="K1840" s="66">
        <v>0.3</v>
      </c>
      <c r="N1840" t="str">
        <f t="shared" si="28"/>
        <v>36C001E116</v>
      </c>
    </row>
    <row r="1841" spans="1:14">
      <c r="A1841" s="26" t="s">
        <v>8558</v>
      </c>
      <c r="B1841" s="26" t="s">
        <v>19139</v>
      </c>
      <c r="C1841" s="26" t="s">
        <v>12491</v>
      </c>
      <c r="D1841" s="26" t="s">
        <v>8583</v>
      </c>
      <c r="E1841" s="61" t="s">
        <v>19136</v>
      </c>
      <c r="F1841" s="62" t="s">
        <v>20700</v>
      </c>
      <c r="G1841">
        <f>VLOOKUP(N1841,Estrv!B:AS,39,FALSE)</f>
        <v>0.3</v>
      </c>
      <c r="H1841">
        <f>VLOOKUP(N1841,Estrv!B:AS,40,FALSE)</f>
        <v>0.6</v>
      </c>
      <c r="I1841">
        <f>VLOOKUP(N1841,Estrv!B:AS,41,FALSE)</f>
        <v>0.8</v>
      </c>
      <c r="J1841">
        <f>VLOOKUP(N1841,Estrv!B:AS,42,FALSE)</f>
        <v>1</v>
      </c>
      <c r="K1841" s="66">
        <v>0.1</v>
      </c>
      <c r="N1841" t="str">
        <f t="shared" si="28"/>
        <v>36C001E116</v>
      </c>
    </row>
    <row r="1842" spans="1:14">
      <c r="A1842" s="26" t="s">
        <v>8558</v>
      </c>
      <c r="B1842" s="26" t="s">
        <v>19140</v>
      </c>
      <c r="C1842" s="26" t="s">
        <v>10470</v>
      </c>
      <c r="D1842" s="26" t="s">
        <v>8605</v>
      </c>
      <c r="E1842" s="61" t="s">
        <v>19141</v>
      </c>
      <c r="F1842" s="62" t="s">
        <v>20701</v>
      </c>
      <c r="G1842">
        <f>VLOOKUP(N1842,Estrv!B:AS,39,FALSE)</f>
        <v>0.05</v>
      </c>
      <c r="H1842">
        <f>VLOOKUP(N1842,Estrv!B:AS,40,FALSE)</f>
        <v>0.15</v>
      </c>
      <c r="I1842">
        <f>VLOOKUP(N1842,Estrv!B:AS,41,FALSE)</f>
        <v>0.6</v>
      </c>
      <c r="J1842">
        <f>VLOOKUP(N1842,Estrv!B:AS,42,FALSE)</f>
        <v>1</v>
      </c>
      <c r="K1842" s="66">
        <v>0.15</v>
      </c>
      <c r="N1842" t="str">
        <f t="shared" si="28"/>
        <v>36C001E180</v>
      </c>
    </row>
    <row r="1843" spans="1:14">
      <c r="A1843" s="26" t="s">
        <v>8558</v>
      </c>
      <c r="B1843" s="26" t="s">
        <v>19142</v>
      </c>
      <c r="C1843" s="26" t="s">
        <v>11144</v>
      </c>
      <c r="D1843" s="26" t="s">
        <v>8605</v>
      </c>
      <c r="E1843" s="61" t="s">
        <v>19141</v>
      </c>
      <c r="F1843" s="62" t="s">
        <v>20702</v>
      </c>
      <c r="G1843">
        <f>VLOOKUP(N1843,Estrv!B:AS,39,FALSE)</f>
        <v>0.05</v>
      </c>
      <c r="H1843">
        <f>VLOOKUP(N1843,Estrv!B:AS,40,FALSE)</f>
        <v>0.15</v>
      </c>
      <c r="I1843">
        <f>VLOOKUP(N1843,Estrv!B:AS,41,FALSE)</f>
        <v>0.6</v>
      </c>
      <c r="J1843">
        <f>VLOOKUP(N1843,Estrv!B:AS,42,FALSE)</f>
        <v>1</v>
      </c>
      <c r="K1843" s="66">
        <v>0.15</v>
      </c>
      <c r="N1843" t="str">
        <f t="shared" si="28"/>
        <v>36C001E180</v>
      </c>
    </row>
    <row r="1844" spans="1:14">
      <c r="A1844" s="26" t="s">
        <v>8558</v>
      </c>
      <c r="B1844" s="26" t="s">
        <v>19143</v>
      </c>
      <c r="C1844" s="26" t="s">
        <v>11818</v>
      </c>
      <c r="D1844" s="26" t="s">
        <v>8605</v>
      </c>
      <c r="E1844" s="61" t="s">
        <v>19141</v>
      </c>
      <c r="F1844" s="62" t="s">
        <v>20703</v>
      </c>
      <c r="G1844">
        <f>VLOOKUP(N1844,Estrv!B:AS,39,FALSE)</f>
        <v>0.05</v>
      </c>
      <c r="H1844">
        <f>VLOOKUP(N1844,Estrv!B:AS,40,FALSE)</f>
        <v>0.15</v>
      </c>
      <c r="I1844">
        <f>VLOOKUP(N1844,Estrv!B:AS,41,FALSE)</f>
        <v>0.6</v>
      </c>
      <c r="J1844">
        <f>VLOOKUP(N1844,Estrv!B:AS,42,FALSE)</f>
        <v>1</v>
      </c>
      <c r="K1844" s="66">
        <v>0.2</v>
      </c>
      <c r="N1844" t="str">
        <f t="shared" si="28"/>
        <v>36C001E180</v>
      </c>
    </row>
    <row r="1845" spans="1:14">
      <c r="A1845" s="26" t="s">
        <v>8558</v>
      </c>
      <c r="B1845" s="26" t="s">
        <v>19144</v>
      </c>
      <c r="C1845" s="26" t="s">
        <v>12492</v>
      </c>
      <c r="D1845" s="26" t="s">
        <v>8605</v>
      </c>
      <c r="E1845" s="61" t="s">
        <v>19141</v>
      </c>
      <c r="F1845" s="62" t="s">
        <v>20704</v>
      </c>
      <c r="G1845">
        <f>VLOOKUP(N1845,Estrv!B:AS,39,FALSE)</f>
        <v>0.05</v>
      </c>
      <c r="H1845">
        <f>VLOOKUP(N1845,Estrv!B:AS,40,FALSE)</f>
        <v>0.15</v>
      </c>
      <c r="I1845">
        <f>VLOOKUP(N1845,Estrv!B:AS,41,FALSE)</f>
        <v>0.6</v>
      </c>
      <c r="J1845">
        <f>VLOOKUP(N1845,Estrv!B:AS,42,FALSE)</f>
        <v>1</v>
      </c>
      <c r="K1845" s="66">
        <v>0.2</v>
      </c>
      <c r="N1845" t="str">
        <f t="shared" si="28"/>
        <v>36C001E180</v>
      </c>
    </row>
    <row r="1846" spans="1:14">
      <c r="A1846" s="26" t="s">
        <v>8558</v>
      </c>
      <c r="B1846" s="26" t="s">
        <v>19145</v>
      </c>
      <c r="C1846" s="26" t="s">
        <v>13166</v>
      </c>
      <c r="D1846" s="26" t="s">
        <v>8605</v>
      </c>
      <c r="E1846" s="61" t="s">
        <v>19141</v>
      </c>
      <c r="F1846" s="62" t="s">
        <v>20705</v>
      </c>
      <c r="G1846">
        <f>VLOOKUP(N1846,Estrv!B:AS,39,FALSE)</f>
        <v>0.05</v>
      </c>
      <c r="H1846">
        <f>VLOOKUP(N1846,Estrv!B:AS,40,FALSE)</f>
        <v>0.15</v>
      </c>
      <c r="I1846">
        <f>VLOOKUP(N1846,Estrv!B:AS,41,FALSE)</f>
        <v>0.6</v>
      </c>
      <c r="J1846">
        <f>VLOOKUP(N1846,Estrv!B:AS,42,FALSE)</f>
        <v>1</v>
      </c>
      <c r="K1846" s="66">
        <v>0.3</v>
      </c>
      <c r="N1846" t="str">
        <f t="shared" si="28"/>
        <v>36C001E180</v>
      </c>
    </row>
    <row r="1847" spans="1:14">
      <c r="A1847" s="26" t="s">
        <v>8558</v>
      </c>
      <c r="B1847" s="26" t="s">
        <v>19146</v>
      </c>
      <c r="C1847" s="26" t="s">
        <v>10471</v>
      </c>
      <c r="D1847" s="26" t="s">
        <v>109</v>
      </c>
      <c r="E1847" s="61" t="s">
        <v>17145</v>
      </c>
      <c r="F1847" s="62" t="s">
        <v>20706</v>
      </c>
      <c r="G1847">
        <f>VLOOKUP(N1847,Estrv!B:AS,39,FALSE)</f>
        <v>0.25</v>
      </c>
      <c r="H1847">
        <f>VLOOKUP(N1847,Estrv!B:AS,40,FALSE)</f>
        <v>0.5</v>
      </c>
      <c r="I1847">
        <f>VLOOKUP(N1847,Estrv!B:AS,41,FALSE)</f>
        <v>0.75</v>
      </c>
      <c r="J1847">
        <f>VLOOKUP(N1847,Estrv!B:AS,42,FALSE)</f>
        <v>1</v>
      </c>
      <c r="K1847" s="66">
        <v>1</v>
      </c>
      <c r="N1847" t="str">
        <f t="shared" si="28"/>
        <v>36C001M001</v>
      </c>
    </row>
    <row r="1848" spans="1:14">
      <c r="A1848" s="26" t="s">
        <v>8558</v>
      </c>
      <c r="B1848" s="26" t="s">
        <v>19147</v>
      </c>
      <c r="C1848" s="26" t="s">
        <v>10472</v>
      </c>
      <c r="D1848" s="26" t="s">
        <v>126</v>
      </c>
      <c r="E1848" s="61" t="s">
        <v>17148</v>
      </c>
      <c r="F1848" s="62" t="s">
        <v>948</v>
      </c>
      <c r="G1848">
        <f>VLOOKUP(N1848,Estrv!B:AS,39,FALSE)</f>
        <v>0.25</v>
      </c>
      <c r="H1848">
        <f>VLOOKUP(N1848,Estrv!B:AS,40,FALSE)</f>
        <v>0.5</v>
      </c>
      <c r="I1848">
        <f>VLOOKUP(N1848,Estrv!B:AS,41,FALSE)</f>
        <v>0.75</v>
      </c>
      <c r="J1848">
        <f>VLOOKUP(N1848,Estrv!B:AS,42,FALSE)</f>
        <v>1</v>
      </c>
      <c r="K1848" s="66">
        <v>1</v>
      </c>
      <c r="N1848" t="str">
        <f t="shared" si="28"/>
        <v>36C001M002</v>
      </c>
    </row>
    <row r="1849" spans="1:14">
      <c r="A1849" s="26" t="s">
        <v>8558</v>
      </c>
      <c r="B1849" s="26" t="s">
        <v>19148</v>
      </c>
      <c r="C1849" s="26" t="s">
        <v>10473</v>
      </c>
      <c r="D1849" s="26" t="s">
        <v>141</v>
      </c>
      <c r="E1849" s="61" t="s">
        <v>17150</v>
      </c>
      <c r="F1849" s="62" t="s">
        <v>20707</v>
      </c>
      <c r="G1849">
        <f>VLOOKUP(N1849,Estrv!B:AS,39,FALSE)</f>
        <v>0.1</v>
      </c>
      <c r="H1849">
        <f>VLOOKUP(N1849,Estrv!B:AS,40,FALSE)</f>
        <v>0.5</v>
      </c>
      <c r="I1849">
        <f>VLOOKUP(N1849,Estrv!B:AS,41,FALSE)</f>
        <v>0.75</v>
      </c>
      <c r="J1849">
        <f>VLOOKUP(N1849,Estrv!B:AS,42,FALSE)</f>
        <v>1</v>
      </c>
      <c r="K1849" s="66">
        <v>0.4</v>
      </c>
      <c r="N1849" t="str">
        <f t="shared" si="28"/>
        <v>36C001N001</v>
      </c>
    </row>
    <row r="1850" spans="1:14">
      <c r="A1850" s="26" t="s">
        <v>8558</v>
      </c>
      <c r="B1850" s="26" t="s">
        <v>19149</v>
      </c>
      <c r="C1850" s="26" t="s">
        <v>11147</v>
      </c>
      <c r="D1850" s="26" t="s">
        <v>141</v>
      </c>
      <c r="E1850" s="61" t="s">
        <v>17150</v>
      </c>
      <c r="F1850" s="62" t="s">
        <v>19336</v>
      </c>
      <c r="G1850">
        <f>VLOOKUP(N1850,Estrv!B:AS,39,FALSE)</f>
        <v>0.1</v>
      </c>
      <c r="H1850">
        <f>VLOOKUP(N1850,Estrv!B:AS,40,FALSE)</f>
        <v>0.5</v>
      </c>
      <c r="I1850">
        <f>VLOOKUP(N1850,Estrv!B:AS,41,FALSE)</f>
        <v>0.75</v>
      </c>
      <c r="J1850">
        <f>VLOOKUP(N1850,Estrv!B:AS,42,FALSE)</f>
        <v>1</v>
      </c>
      <c r="K1850" s="66">
        <v>0.6</v>
      </c>
      <c r="N1850" t="str">
        <f t="shared" si="28"/>
        <v>36C001N001</v>
      </c>
    </row>
    <row r="1851" spans="1:14">
      <c r="A1851" s="26" t="s">
        <v>8558</v>
      </c>
      <c r="B1851" s="26" t="s">
        <v>19150</v>
      </c>
      <c r="C1851" s="26" t="s">
        <v>10474</v>
      </c>
      <c r="D1851" s="26" t="s">
        <v>8646</v>
      </c>
      <c r="E1851" s="61" t="s">
        <v>19151</v>
      </c>
      <c r="F1851" s="62" t="s">
        <v>20708</v>
      </c>
      <c r="G1851">
        <f>VLOOKUP(N1851,Estrv!B:AS,39,FALSE)</f>
        <v>0.7</v>
      </c>
      <c r="H1851">
        <f>VLOOKUP(N1851,Estrv!B:AS,40,FALSE)</f>
        <v>0.8</v>
      </c>
      <c r="I1851">
        <f>VLOOKUP(N1851,Estrv!B:AS,41,FALSE)</f>
        <v>1</v>
      </c>
      <c r="J1851">
        <f>VLOOKUP(N1851,Estrv!B:AS,42,FALSE)</f>
        <v>1</v>
      </c>
      <c r="K1851" s="66">
        <v>0.4</v>
      </c>
      <c r="N1851" t="str">
        <f t="shared" si="28"/>
        <v>36C001S224</v>
      </c>
    </row>
    <row r="1852" spans="1:14">
      <c r="A1852" s="26" t="s">
        <v>8558</v>
      </c>
      <c r="B1852" s="26" t="s">
        <v>19152</v>
      </c>
      <c r="C1852" s="26" t="s">
        <v>11148</v>
      </c>
      <c r="D1852" s="26" t="s">
        <v>8646</v>
      </c>
      <c r="E1852" s="61" t="s">
        <v>19151</v>
      </c>
      <c r="F1852" s="62" t="s">
        <v>20709</v>
      </c>
      <c r="G1852">
        <f>VLOOKUP(N1852,Estrv!B:AS,39,FALSE)</f>
        <v>0.7</v>
      </c>
      <c r="H1852">
        <f>VLOOKUP(N1852,Estrv!B:AS,40,FALSE)</f>
        <v>0.8</v>
      </c>
      <c r="I1852">
        <f>VLOOKUP(N1852,Estrv!B:AS,41,FALSE)</f>
        <v>1</v>
      </c>
      <c r="J1852">
        <f>VLOOKUP(N1852,Estrv!B:AS,42,FALSE)</f>
        <v>1</v>
      </c>
      <c r="K1852" s="66">
        <v>0.3</v>
      </c>
      <c r="N1852" t="str">
        <f t="shared" si="28"/>
        <v>36C001S224</v>
      </c>
    </row>
    <row r="1853" spans="1:14">
      <c r="A1853" s="26" t="s">
        <v>8558</v>
      </c>
      <c r="B1853" s="26" t="s">
        <v>19153</v>
      </c>
      <c r="C1853" s="26" t="s">
        <v>11822</v>
      </c>
      <c r="D1853" s="26" t="s">
        <v>8646</v>
      </c>
      <c r="E1853" s="61" t="s">
        <v>19151</v>
      </c>
      <c r="F1853" s="62" t="s">
        <v>20710</v>
      </c>
      <c r="G1853">
        <f>VLOOKUP(N1853,Estrv!B:AS,39,FALSE)</f>
        <v>0.7</v>
      </c>
      <c r="H1853">
        <f>VLOOKUP(N1853,Estrv!B:AS,40,FALSE)</f>
        <v>0.8</v>
      </c>
      <c r="I1853">
        <f>VLOOKUP(N1853,Estrv!B:AS,41,FALSE)</f>
        <v>1</v>
      </c>
      <c r="J1853">
        <f>VLOOKUP(N1853,Estrv!B:AS,42,FALSE)</f>
        <v>1</v>
      </c>
      <c r="K1853" s="66">
        <v>0.3</v>
      </c>
      <c r="N1853" t="str">
        <f t="shared" si="28"/>
        <v>36C001S224</v>
      </c>
    </row>
    <row r="1854" spans="1:14">
      <c r="A1854" s="26" t="s">
        <v>8558</v>
      </c>
      <c r="B1854" s="26" t="s">
        <v>19154</v>
      </c>
      <c r="C1854" s="26" t="s">
        <v>10475</v>
      </c>
      <c r="D1854" s="26" t="s">
        <v>8664</v>
      </c>
      <c r="E1854" s="61" t="s">
        <v>19155</v>
      </c>
      <c r="F1854" s="62" t="s">
        <v>20711</v>
      </c>
      <c r="G1854">
        <f>VLOOKUP(N1854,Estrv!B:AS,39,FALSE)</f>
        <v>0.15</v>
      </c>
      <c r="H1854">
        <f>VLOOKUP(N1854,Estrv!B:AS,40,FALSE)</f>
        <v>0.25</v>
      </c>
      <c r="I1854">
        <f>VLOOKUP(N1854,Estrv!B:AS,41,FALSE)</f>
        <v>0.65</v>
      </c>
      <c r="J1854">
        <f>VLOOKUP(N1854,Estrv!B:AS,42,FALSE)</f>
        <v>1</v>
      </c>
      <c r="K1854" s="66">
        <v>0.3</v>
      </c>
      <c r="N1854" t="str">
        <f t="shared" si="28"/>
        <v>36C001U041</v>
      </c>
    </row>
    <row r="1855" spans="1:14">
      <c r="A1855" s="26" t="s">
        <v>8558</v>
      </c>
      <c r="B1855" s="26" t="s">
        <v>19156</v>
      </c>
      <c r="C1855" s="26" t="s">
        <v>11149</v>
      </c>
      <c r="D1855" s="26" t="s">
        <v>8664</v>
      </c>
      <c r="E1855" s="61" t="s">
        <v>19155</v>
      </c>
      <c r="F1855" s="62" t="s">
        <v>20712</v>
      </c>
      <c r="G1855">
        <f>VLOOKUP(N1855,Estrv!B:AS,39,FALSE)</f>
        <v>0.15</v>
      </c>
      <c r="H1855">
        <f>VLOOKUP(N1855,Estrv!B:AS,40,FALSE)</f>
        <v>0.25</v>
      </c>
      <c r="I1855">
        <f>VLOOKUP(N1855,Estrv!B:AS,41,FALSE)</f>
        <v>0.65</v>
      </c>
      <c r="J1855">
        <f>VLOOKUP(N1855,Estrv!B:AS,42,FALSE)</f>
        <v>1</v>
      </c>
      <c r="K1855" s="66">
        <v>0.1</v>
      </c>
      <c r="N1855" t="str">
        <f t="shared" si="28"/>
        <v>36C001U041</v>
      </c>
    </row>
    <row r="1856" spans="1:14">
      <c r="A1856" s="26" t="s">
        <v>8558</v>
      </c>
      <c r="B1856" s="26" t="s">
        <v>19157</v>
      </c>
      <c r="C1856" s="26" t="s">
        <v>11823</v>
      </c>
      <c r="D1856" s="26" t="s">
        <v>8664</v>
      </c>
      <c r="E1856" s="61" t="s">
        <v>19155</v>
      </c>
      <c r="F1856" s="62" t="s">
        <v>20713</v>
      </c>
      <c r="G1856">
        <f>VLOOKUP(N1856,Estrv!B:AS,39,FALSE)</f>
        <v>0.15</v>
      </c>
      <c r="H1856">
        <f>VLOOKUP(N1856,Estrv!B:AS,40,FALSE)</f>
        <v>0.25</v>
      </c>
      <c r="I1856">
        <f>VLOOKUP(N1856,Estrv!B:AS,41,FALSE)</f>
        <v>0.65</v>
      </c>
      <c r="J1856">
        <f>VLOOKUP(N1856,Estrv!B:AS,42,FALSE)</f>
        <v>1</v>
      </c>
      <c r="K1856" s="66">
        <v>0.3</v>
      </c>
      <c r="N1856" t="str">
        <f t="shared" si="28"/>
        <v>36C001U041</v>
      </c>
    </row>
    <row r="1857" spans="1:14">
      <c r="A1857" s="26" t="s">
        <v>8558</v>
      </c>
      <c r="B1857" s="26" t="s">
        <v>19158</v>
      </c>
      <c r="C1857" s="26" t="s">
        <v>12497</v>
      </c>
      <c r="D1857" s="26" t="s">
        <v>8664</v>
      </c>
      <c r="E1857" s="61" t="s">
        <v>19155</v>
      </c>
      <c r="F1857" s="62" t="s">
        <v>20714</v>
      </c>
      <c r="G1857">
        <f>VLOOKUP(N1857,Estrv!B:AS,39,FALSE)</f>
        <v>0.15</v>
      </c>
      <c r="H1857">
        <f>VLOOKUP(N1857,Estrv!B:AS,40,FALSE)</f>
        <v>0.25</v>
      </c>
      <c r="I1857">
        <f>VLOOKUP(N1857,Estrv!B:AS,41,FALSE)</f>
        <v>0.65</v>
      </c>
      <c r="J1857">
        <f>VLOOKUP(N1857,Estrv!B:AS,42,FALSE)</f>
        <v>1</v>
      </c>
      <c r="K1857" s="66">
        <v>0.3</v>
      </c>
      <c r="N1857" t="str">
        <f t="shared" si="28"/>
        <v>36C001U041</v>
      </c>
    </row>
    <row r="1858" spans="1:14">
      <c r="A1858" s="26" t="s">
        <v>8688</v>
      </c>
      <c r="B1858" s="26" t="s">
        <v>19159</v>
      </c>
      <c r="C1858" s="26" t="s">
        <v>10476</v>
      </c>
      <c r="D1858" s="26" t="s">
        <v>8693</v>
      </c>
      <c r="E1858" s="61" t="s">
        <v>19160</v>
      </c>
      <c r="F1858" s="62" t="s">
        <v>20715</v>
      </c>
      <c r="G1858">
        <f>VLOOKUP(N1858,Estrv!B:AS,39,FALSE)</f>
        <v>0.25</v>
      </c>
      <c r="H1858">
        <f>VLOOKUP(N1858,Estrv!B:AS,40,FALSE)</f>
        <v>0.5</v>
      </c>
      <c r="I1858">
        <f>VLOOKUP(N1858,Estrv!B:AS,41,FALSE)</f>
        <v>0.75</v>
      </c>
      <c r="J1858">
        <f>VLOOKUP(N1858,Estrv!B:AS,42,FALSE)</f>
        <v>1</v>
      </c>
      <c r="K1858" s="66">
        <v>0.4</v>
      </c>
      <c r="N1858" t="str">
        <f t="shared" si="28"/>
        <v>36CD01E153</v>
      </c>
    </row>
    <row r="1859" spans="1:14">
      <c r="A1859" s="26" t="s">
        <v>8688</v>
      </c>
      <c r="B1859" s="26" t="s">
        <v>19161</v>
      </c>
      <c r="C1859" s="26" t="s">
        <v>11150</v>
      </c>
      <c r="D1859" s="26" t="s">
        <v>8693</v>
      </c>
      <c r="E1859" s="61" t="s">
        <v>19160</v>
      </c>
      <c r="F1859" s="62" t="s">
        <v>20716</v>
      </c>
      <c r="G1859">
        <f>VLOOKUP(N1859,Estrv!B:AS,39,FALSE)</f>
        <v>0.25</v>
      </c>
      <c r="H1859">
        <f>VLOOKUP(N1859,Estrv!B:AS,40,FALSE)</f>
        <v>0.5</v>
      </c>
      <c r="I1859">
        <f>VLOOKUP(N1859,Estrv!B:AS,41,FALSE)</f>
        <v>0.75</v>
      </c>
      <c r="J1859">
        <f>VLOOKUP(N1859,Estrv!B:AS,42,FALSE)</f>
        <v>1</v>
      </c>
      <c r="K1859" s="66">
        <v>0.4</v>
      </c>
      <c r="N1859" t="str">
        <f t="shared" ref="N1859:N1922" si="29">A1859&amp;D1859</f>
        <v>36CD01E153</v>
      </c>
    </row>
    <row r="1860" spans="1:14">
      <c r="A1860" s="26" t="s">
        <v>8688</v>
      </c>
      <c r="B1860" s="26" t="s">
        <v>19162</v>
      </c>
      <c r="C1860" s="26" t="s">
        <v>11824</v>
      </c>
      <c r="D1860" s="26" t="s">
        <v>8693</v>
      </c>
      <c r="E1860" s="61" t="s">
        <v>19160</v>
      </c>
      <c r="F1860" s="62" t="s">
        <v>20717</v>
      </c>
      <c r="G1860">
        <f>VLOOKUP(N1860,Estrv!B:AS,39,FALSE)</f>
        <v>0.25</v>
      </c>
      <c r="H1860">
        <f>VLOOKUP(N1860,Estrv!B:AS,40,FALSE)</f>
        <v>0.5</v>
      </c>
      <c r="I1860">
        <f>VLOOKUP(N1860,Estrv!B:AS,41,FALSE)</f>
        <v>0.75</v>
      </c>
      <c r="J1860">
        <f>VLOOKUP(N1860,Estrv!B:AS,42,FALSE)</f>
        <v>1</v>
      </c>
      <c r="K1860" s="66">
        <v>0.2</v>
      </c>
      <c r="N1860" t="str">
        <f t="shared" si="29"/>
        <v>36CD01E153</v>
      </c>
    </row>
    <row r="1861" spans="1:14">
      <c r="A1861" s="26" t="s">
        <v>8688</v>
      </c>
      <c r="B1861" s="26" t="s">
        <v>19163</v>
      </c>
      <c r="C1861" s="26" t="s">
        <v>10477</v>
      </c>
      <c r="D1861" s="26" t="s">
        <v>109</v>
      </c>
      <c r="E1861" s="61" t="s">
        <v>17145</v>
      </c>
      <c r="F1861" s="62" t="s">
        <v>20718</v>
      </c>
      <c r="G1861">
        <f>VLOOKUP(N1861,Estrv!B:AS,39,FALSE)</f>
        <v>0.25</v>
      </c>
      <c r="H1861">
        <f>VLOOKUP(N1861,Estrv!B:AS,40,FALSE)</f>
        <v>0.5</v>
      </c>
      <c r="I1861">
        <f>VLOOKUP(N1861,Estrv!B:AS,41,FALSE)</f>
        <v>0.75</v>
      </c>
      <c r="J1861">
        <f>VLOOKUP(N1861,Estrv!B:AS,42,FALSE)</f>
        <v>1</v>
      </c>
      <c r="K1861" s="66">
        <v>1</v>
      </c>
      <c r="N1861" t="str">
        <f t="shared" si="29"/>
        <v>36CD01M001</v>
      </c>
    </row>
    <row r="1862" spans="1:14">
      <c r="A1862" s="26" t="s">
        <v>8688</v>
      </c>
      <c r="B1862" s="26" t="s">
        <v>19164</v>
      </c>
      <c r="C1862" s="26" t="s">
        <v>10478</v>
      </c>
      <c r="D1862" s="26" t="s">
        <v>126</v>
      </c>
      <c r="E1862" s="61" t="s">
        <v>17148</v>
      </c>
      <c r="F1862" s="62" t="s">
        <v>948</v>
      </c>
      <c r="G1862">
        <f>VLOOKUP(N1862,Estrv!B:AS,39,FALSE)</f>
        <v>0</v>
      </c>
      <c r="H1862">
        <f>VLOOKUP(N1862,Estrv!B:AS,40,FALSE)</f>
        <v>0.5</v>
      </c>
      <c r="I1862">
        <f>VLOOKUP(N1862,Estrv!B:AS,41,FALSE)</f>
        <v>0.5</v>
      </c>
      <c r="J1862">
        <f>VLOOKUP(N1862,Estrv!B:AS,42,FALSE)</f>
        <v>1</v>
      </c>
      <c r="K1862" s="66">
        <v>1</v>
      </c>
      <c r="N1862" t="str">
        <f t="shared" si="29"/>
        <v>36CD01M002</v>
      </c>
    </row>
    <row r="1863" spans="1:14">
      <c r="A1863" s="26" t="s">
        <v>8688</v>
      </c>
      <c r="B1863" s="26" t="s">
        <v>19165</v>
      </c>
      <c r="C1863" s="26" t="s">
        <v>10479</v>
      </c>
      <c r="D1863" s="26" t="s">
        <v>141</v>
      </c>
      <c r="E1863" s="61" t="s">
        <v>17150</v>
      </c>
      <c r="F1863" s="62" t="s">
        <v>20719</v>
      </c>
      <c r="G1863">
        <f>VLOOKUP(N1863,Estrv!B:AS,39,FALSE)</f>
        <v>0.2</v>
      </c>
      <c r="H1863">
        <f>VLOOKUP(N1863,Estrv!B:AS,40,FALSE)</f>
        <v>0.6</v>
      </c>
      <c r="I1863">
        <f>VLOOKUP(N1863,Estrv!B:AS,41,FALSE)</f>
        <v>0.8</v>
      </c>
      <c r="J1863">
        <f>VLOOKUP(N1863,Estrv!B:AS,42,FALSE)</f>
        <v>1</v>
      </c>
      <c r="K1863" s="66">
        <v>0.4</v>
      </c>
      <c r="N1863" t="str">
        <f t="shared" si="29"/>
        <v>36CD01N001</v>
      </c>
    </row>
    <row r="1864" spans="1:14">
      <c r="A1864" s="26" t="s">
        <v>8688</v>
      </c>
      <c r="B1864" s="26" t="s">
        <v>19166</v>
      </c>
      <c r="C1864" s="26" t="s">
        <v>11153</v>
      </c>
      <c r="D1864" s="26" t="s">
        <v>141</v>
      </c>
      <c r="E1864" s="61" t="s">
        <v>17150</v>
      </c>
      <c r="F1864" s="62" t="s">
        <v>19336</v>
      </c>
      <c r="G1864">
        <f>VLOOKUP(N1864,Estrv!B:AS,39,FALSE)</f>
        <v>0.2</v>
      </c>
      <c r="H1864">
        <f>VLOOKUP(N1864,Estrv!B:AS,40,FALSE)</f>
        <v>0.6</v>
      </c>
      <c r="I1864">
        <f>VLOOKUP(N1864,Estrv!B:AS,41,FALSE)</f>
        <v>0.8</v>
      </c>
      <c r="J1864">
        <f>VLOOKUP(N1864,Estrv!B:AS,42,FALSE)</f>
        <v>1</v>
      </c>
      <c r="K1864" s="66">
        <v>0.6</v>
      </c>
      <c r="N1864" t="str">
        <f t="shared" si="29"/>
        <v>36CD01N001</v>
      </c>
    </row>
    <row r="1865" spans="1:14">
      <c r="A1865" s="26" t="s">
        <v>8733</v>
      </c>
      <c r="B1865" s="26" t="s">
        <v>19167</v>
      </c>
      <c r="C1865" s="26" t="s">
        <v>10480</v>
      </c>
      <c r="D1865" s="26" t="s">
        <v>8738</v>
      </c>
      <c r="E1865" s="61" t="s">
        <v>19168</v>
      </c>
      <c r="F1865" s="62" t="s">
        <v>20720</v>
      </c>
      <c r="G1865">
        <f>VLOOKUP(N1865,Estrv!B:AS,39,FALSE)</f>
        <v>0.25</v>
      </c>
      <c r="H1865">
        <f>VLOOKUP(N1865,Estrv!B:AS,40,FALSE)</f>
        <v>0.5</v>
      </c>
      <c r="I1865">
        <f>VLOOKUP(N1865,Estrv!B:AS,41,FALSE)</f>
        <v>0.75</v>
      </c>
      <c r="J1865">
        <f>VLOOKUP(N1865,Estrv!B:AS,42,FALSE)</f>
        <v>1</v>
      </c>
      <c r="K1865" s="66">
        <v>0.3</v>
      </c>
      <c r="N1865" t="str">
        <f t="shared" si="29"/>
        <v>36CDESE181</v>
      </c>
    </row>
    <row r="1866" spans="1:14">
      <c r="A1866" s="26" t="s">
        <v>8733</v>
      </c>
      <c r="B1866" s="26" t="s">
        <v>19169</v>
      </c>
      <c r="C1866" s="26" t="s">
        <v>11154</v>
      </c>
      <c r="D1866" s="26" t="s">
        <v>8738</v>
      </c>
      <c r="E1866" s="61" t="s">
        <v>19168</v>
      </c>
      <c r="F1866" s="62" t="s">
        <v>20721</v>
      </c>
      <c r="G1866">
        <f>VLOOKUP(N1866,Estrv!B:AS,39,FALSE)</f>
        <v>0.25</v>
      </c>
      <c r="H1866">
        <f>VLOOKUP(N1866,Estrv!B:AS,40,FALSE)</f>
        <v>0.5</v>
      </c>
      <c r="I1866">
        <f>VLOOKUP(N1866,Estrv!B:AS,41,FALSE)</f>
        <v>0.75</v>
      </c>
      <c r="J1866">
        <f>VLOOKUP(N1866,Estrv!B:AS,42,FALSE)</f>
        <v>1</v>
      </c>
      <c r="K1866" s="66">
        <v>0.2</v>
      </c>
      <c r="N1866" t="str">
        <f t="shared" si="29"/>
        <v>36CDESE181</v>
      </c>
    </row>
    <row r="1867" spans="1:14">
      <c r="A1867" s="26" t="s">
        <v>8733</v>
      </c>
      <c r="B1867" s="26" t="s">
        <v>19170</v>
      </c>
      <c r="C1867" s="26" t="s">
        <v>11828</v>
      </c>
      <c r="D1867" s="26" t="s">
        <v>8738</v>
      </c>
      <c r="E1867" s="61" t="s">
        <v>19168</v>
      </c>
      <c r="F1867" s="62" t="s">
        <v>20722</v>
      </c>
      <c r="G1867">
        <f>VLOOKUP(N1867,Estrv!B:AS,39,FALSE)</f>
        <v>0.25</v>
      </c>
      <c r="H1867">
        <f>VLOOKUP(N1867,Estrv!B:AS,40,FALSE)</f>
        <v>0.5</v>
      </c>
      <c r="I1867">
        <f>VLOOKUP(N1867,Estrv!B:AS,41,FALSE)</f>
        <v>0.75</v>
      </c>
      <c r="J1867">
        <f>VLOOKUP(N1867,Estrv!B:AS,42,FALSE)</f>
        <v>1</v>
      </c>
      <c r="K1867" s="66">
        <v>0.1</v>
      </c>
      <c r="N1867" t="str">
        <f t="shared" si="29"/>
        <v>36CDESE181</v>
      </c>
    </row>
    <row r="1868" spans="1:14">
      <c r="A1868" s="26" t="s">
        <v>8733</v>
      </c>
      <c r="B1868" s="26" t="s">
        <v>19171</v>
      </c>
      <c r="C1868" s="26" t="s">
        <v>12502</v>
      </c>
      <c r="D1868" s="26" t="s">
        <v>8738</v>
      </c>
      <c r="E1868" s="61" t="s">
        <v>19168</v>
      </c>
      <c r="F1868" s="62" t="s">
        <v>20723</v>
      </c>
      <c r="G1868">
        <f>VLOOKUP(N1868,Estrv!B:AS,39,FALSE)</f>
        <v>0.25</v>
      </c>
      <c r="H1868">
        <f>VLOOKUP(N1868,Estrv!B:AS,40,FALSE)</f>
        <v>0.5</v>
      </c>
      <c r="I1868">
        <f>VLOOKUP(N1868,Estrv!B:AS,41,FALSE)</f>
        <v>0.75</v>
      </c>
      <c r="J1868">
        <f>VLOOKUP(N1868,Estrv!B:AS,42,FALSE)</f>
        <v>1</v>
      </c>
      <c r="K1868" s="66">
        <v>0.1</v>
      </c>
      <c r="N1868" t="str">
        <f t="shared" si="29"/>
        <v>36CDESE181</v>
      </c>
    </row>
    <row r="1869" spans="1:14">
      <c r="A1869" s="26" t="s">
        <v>8733</v>
      </c>
      <c r="B1869" s="26" t="s">
        <v>19172</v>
      </c>
      <c r="C1869" s="26" t="s">
        <v>13176</v>
      </c>
      <c r="D1869" s="26" t="s">
        <v>8738</v>
      </c>
      <c r="E1869" s="61" t="s">
        <v>19168</v>
      </c>
      <c r="F1869" s="62" t="s">
        <v>20724</v>
      </c>
      <c r="G1869">
        <f>VLOOKUP(N1869,Estrv!B:AS,39,FALSE)</f>
        <v>0.25</v>
      </c>
      <c r="H1869">
        <f>VLOOKUP(N1869,Estrv!B:AS,40,FALSE)</f>
        <v>0.5</v>
      </c>
      <c r="I1869">
        <f>VLOOKUP(N1869,Estrv!B:AS,41,FALSE)</f>
        <v>0.75</v>
      </c>
      <c r="J1869">
        <f>VLOOKUP(N1869,Estrv!B:AS,42,FALSE)</f>
        <v>1</v>
      </c>
      <c r="K1869" s="66">
        <v>0.1</v>
      </c>
      <c r="N1869" t="str">
        <f t="shared" si="29"/>
        <v>36CDESE181</v>
      </c>
    </row>
    <row r="1870" spans="1:14">
      <c r="A1870" s="26" t="s">
        <v>8733</v>
      </c>
      <c r="B1870" s="26" t="s">
        <v>19173</v>
      </c>
      <c r="C1870" s="26" t="s">
        <v>13850</v>
      </c>
      <c r="D1870" s="26" t="s">
        <v>8738</v>
      </c>
      <c r="E1870" s="61" t="s">
        <v>19168</v>
      </c>
      <c r="F1870" s="62" t="s">
        <v>20725</v>
      </c>
      <c r="G1870">
        <f>VLOOKUP(N1870,Estrv!B:AS,39,FALSE)</f>
        <v>0.25</v>
      </c>
      <c r="H1870">
        <f>VLOOKUP(N1870,Estrv!B:AS,40,FALSE)</f>
        <v>0.5</v>
      </c>
      <c r="I1870">
        <f>VLOOKUP(N1870,Estrv!B:AS,41,FALSE)</f>
        <v>0.75</v>
      </c>
      <c r="J1870">
        <f>VLOOKUP(N1870,Estrv!B:AS,42,FALSE)</f>
        <v>1</v>
      </c>
      <c r="K1870" s="66">
        <v>0.1</v>
      </c>
      <c r="N1870" t="str">
        <f t="shared" si="29"/>
        <v>36CDESE181</v>
      </c>
    </row>
    <row r="1871" spans="1:14">
      <c r="A1871" s="26" t="s">
        <v>8733</v>
      </c>
      <c r="B1871" s="26" t="s">
        <v>19174</v>
      </c>
      <c r="C1871" s="26" t="s">
        <v>14524</v>
      </c>
      <c r="D1871" s="26" t="s">
        <v>8738</v>
      </c>
      <c r="E1871" s="61" t="s">
        <v>19168</v>
      </c>
      <c r="F1871" s="62" t="s">
        <v>20726</v>
      </c>
      <c r="G1871">
        <f>VLOOKUP(N1871,Estrv!B:AS,39,FALSE)</f>
        <v>0.25</v>
      </c>
      <c r="H1871">
        <f>VLOOKUP(N1871,Estrv!B:AS,40,FALSE)</f>
        <v>0.5</v>
      </c>
      <c r="I1871">
        <f>VLOOKUP(N1871,Estrv!B:AS,41,FALSE)</f>
        <v>0.75</v>
      </c>
      <c r="J1871">
        <f>VLOOKUP(N1871,Estrv!B:AS,42,FALSE)</f>
        <v>1</v>
      </c>
      <c r="K1871" s="66">
        <v>0.1</v>
      </c>
      <c r="N1871" t="str">
        <f t="shared" si="29"/>
        <v>36CDESE181</v>
      </c>
    </row>
    <row r="1872" spans="1:14">
      <c r="A1872" s="26" t="s">
        <v>8733</v>
      </c>
      <c r="B1872" s="26" t="s">
        <v>19175</v>
      </c>
      <c r="C1872" s="26" t="s">
        <v>10481</v>
      </c>
      <c r="D1872" s="26" t="s">
        <v>109</v>
      </c>
      <c r="E1872" s="61" t="s">
        <v>17145</v>
      </c>
      <c r="F1872" s="62" t="s">
        <v>20350</v>
      </c>
      <c r="G1872">
        <f>VLOOKUP(N1872,Estrv!B:AS,39,FALSE)</f>
        <v>0.25</v>
      </c>
      <c r="H1872">
        <f>VLOOKUP(N1872,Estrv!B:AS,40,FALSE)</f>
        <v>0.5</v>
      </c>
      <c r="I1872">
        <f>VLOOKUP(N1872,Estrv!B:AS,41,FALSE)</f>
        <v>0.75</v>
      </c>
      <c r="J1872">
        <f>VLOOKUP(N1872,Estrv!B:AS,42,FALSE)</f>
        <v>1</v>
      </c>
      <c r="K1872" s="66">
        <v>1</v>
      </c>
      <c r="N1872" t="str">
        <f t="shared" si="29"/>
        <v>36CDESM001</v>
      </c>
    </row>
    <row r="1873" spans="1:14">
      <c r="A1873" s="26" t="s">
        <v>8733</v>
      </c>
      <c r="B1873" s="26" t="s">
        <v>19176</v>
      </c>
      <c r="C1873" s="26" t="s">
        <v>10482</v>
      </c>
      <c r="D1873" s="26" t="s">
        <v>126</v>
      </c>
      <c r="E1873" s="61" t="s">
        <v>17148</v>
      </c>
      <c r="F1873" s="62" t="s">
        <v>948</v>
      </c>
      <c r="G1873">
        <f>VLOOKUP(N1873,Estrv!B:AS,39,FALSE)</f>
        <v>0.25</v>
      </c>
      <c r="H1873">
        <f>VLOOKUP(N1873,Estrv!B:AS,40,FALSE)</f>
        <v>0.5</v>
      </c>
      <c r="I1873">
        <f>VLOOKUP(N1873,Estrv!B:AS,41,FALSE)</f>
        <v>0.75</v>
      </c>
      <c r="J1873">
        <f>VLOOKUP(N1873,Estrv!B:AS,42,FALSE)</f>
        <v>1</v>
      </c>
      <c r="K1873" s="66">
        <v>1</v>
      </c>
      <c r="N1873" t="str">
        <f t="shared" si="29"/>
        <v>36CDESM002</v>
      </c>
    </row>
    <row r="1874" spans="1:14">
      <c r="A1874" s="26" t="s">
        <v>8733</v>
      </c>
      <c r="B1874" s="26" t="s">
        <v>19177</v>
      </c>
      <c r="C1874" s="26" t="s">
        <v>10483</v>
      </c>
      <c r="D1874" s="26" t="s">
        <v>141</v>
      </c>
      <c r="E1874" s="61" t="s">
        <v>17150</v>
      </c>
      <c r="F1874" s="62" t="s">
        <v>20727</v>
      </c>
      <c r="G1874">
        <f>VLOOKUP(N1874,Estrv!B:AS,39,FALSE)</f>
        <v>0.15</v>
      </c>
      <c r="H1874">
        <f>VLOOKUP(N1874,Estrv!B:AS,40,FALSE)</f>
        <v>0.4</v>
      </c>
      <c r="I1874">
        <f>VLOOKUP(N1874,Estrv!B:AS,41,FALSE)</f>
        <v>0.7</v>
      </c>
      <c r="J1874">
        <f>VLOOKUP(N1874,Estrv!B:AS,42,FALSE)</f>
        <v>1</v>
      </c>
      <c r="K1874" s="66">
        <v>0.5</v>
      </c>
      <c r="N1874" t="str">
        <f t="shared" si="29"/>
        <v>36CDESN001</v>
      </c>
    </row>
    <row r="1875" spans="1:14">
      <c r="A1875" s="26" t="s">
        <v>8733</v>
      </c>
      <c r="B1875" s="26" t="s">
        <v>19178</v>
      </c>
      <c r="C1875" s="26" t="s">
        <v>11157</v>
      </c>
      <c r="D1875" s="26" t="s">
        <v>141</v>
      </c>
      <c r="E1875" s="61" t="s">
        <v>17150</v>
      </c>
      <c r="F1875" s="62" t="s">
        <v>20510</v>
      </c>
      <c r="G1875">
        <f>VLOOKUP(N1875,Estrv!B:AS,39,FALSE)</f>
        <v>0.15</v>
      </c>
      <c r="H1875">
        <f>VLOOKUP(N1875,Estrv!B:AS,40,FALSE)</f>
        <v>0.4</v>
      </c>
      <c r="I1875">
        <f>VLOOKUP(N1875,Estrv!B:AS,41,FALSE)</f>
        <v>0.7</v>
      </c>
      <c r="J1875">
        <f>VLOOKUP(N1875,Estrv!B:AS,42,FALSE)</f>
        <v>1</v>
      </c>
      <c r="K1875" s="66">
        <v>0.5</v>
      </c>
      <c r="N1875" t="str">
        <f t="shared" si="29"/>
        <v>36CDESN001</v>
      </c>
    </row>
    <row r="1876" spans="1:14">
      <c r="A1876" s="26" t="s">
        <v>8785</v>
      </c>
      <c r="B1876" s="26" t="s">
        <v>19179</v>
      </c>
      <c r="C1876" s="26" t="s">
        <v>10484</v>
      </c>
      <c r="D1876" s="26" t="s">
        <v>8789</v>
      </c>
      <c r="E1876" s="61" t="s">
        <v>19180</v>
      </c>
      <c r="F1876" s="62" t="s">
        <v>20728</v>
      </c>
      <c r="G1876">
        <f>VLOOKUP(N1876,Estrv!B:AS,39,FALSE)</f>
        <v>0</v>
      </c>
      <c r="H1876">
        <f>VLOOKUP(N1876,Estrv!B:AS,40,FALSE)</f>
        <v>0.25</v>
      </c>
      <c r="I1876">
        <f>VLOOKUP(N1876,Estrv!B:AS,41,FALSE)</f>
        <v>0.5</v>
      </c>
      <c r="J1876">
        <f>VLOOKUP(N1876,Estrv!B:AS,42,FALSE)</f>
        <v>1</v>
      </c>
      <c r="K1876" s="66">
        <v>1</v>
      </c>
      <c r="N1876" t="str">
        <f t="shared" si="29"/>
        <v>36PDIDE182</v>
      </c>
    </row>
    <row r="1877" spans="1:14">
      <c r="A1877" s="26" t="s">
        <v>8785</v>
      </c>
      <c r="B1877" s="26" t="s">
        <v>19181</v>
      </c>
      <c r="C1877" s="26" t="s">
        <v>10485</v>
      </c>
      <c r="D1877" s="26" t="s">
        <v>8805</v>
      </c>
      <c r="E1877" s="61" t="s">
        <v>19182</v>
      </c>
      <c r="F1877" s="62" t="s">
        <v>20729</v>
      </c>
      <c r="G1877">
        <f>VLOOKUP(N1877,Estrv!B:AS,39,FALSE)</f>
        <v>0.25</v>
      </c>
      <c r="H1877">
        <f>VLOOKUP(N1877,Estrv!B:AS,40,FALSE)</f>
        <v>0.5</v>
      </c>
      <c r="I1877">
        <f>VLOOKUP(N1877,Estrv!B:AS,41,FALSE)</f>
        <v>0.75</v>
      </c>
      <c r="J1877">
        <f>VLOOKUP(N1877,Estrv!B:AS,42,FALSE)</f>
        <v>1</v>
      </c>
      <c r="K1877" s="66">
        <v>1</v>
      </c>
      <c r="N1877" t="str">
        <f t="shared" si="29"/>
        <v>36PDIDE197</v>
      </c>
    </row>
    <row r="1878" spans="1:14">
      <c r="A1878" s="26" t="s">
        <v>8785</v>
      </c>
      <c r="B1878" s="26" t="s">
        <v>19183</v>
      </c>
      <c r="C1878" s="26" t="s">
        <v>10486</v>
      </c>
      <c r="D1878" s="26" t="s">
        <v>109</v>
      </c>
      <c r="E1878" s="61" t="s">
        <v>17145</v>
      </c>
      <c r="F1878" s="62" t="s">
        <v>20350</v>
      </c>
      <c r="G1878">
        <f>VLOOKUP(N1878,Estrv!B:AS,39,FALSE)</f>
        <v>0.25</v>
      </c>
      <c r="H1878">
        <f>VLOOKUP(N1878,Estrv!B:AS,40,FALSE)</f>
        <v>0.5</v>
      </c>
      <c r="I1878">
        <f>VLOOKUP(N1878,Estrv!B:AS,41,FALSE)</f>
        <v>0.75</v>
      </c>
      <c r="J1878">
        <f>VLOOKUP(N1878,Estrv!B:AS,42,FALSE)</f>
        <v>1</v>
      </c>
      <c r="K1878" s="66">
        <v>1</v>
      </c>
      <c r="N1878" t="str">
        <f t="shared" si="29"/>
        <v>36PDIDM001</v>
      </c>
    </row>
    <row r="1879" spans="1:14">
      <c r="A1879" s="26" t="s">
        <v>8785</v>
      </c>
      <c r="B1879" s="26" t="s">
        <v>19184</v>
      </c>
      <c r="C1879" s="26" t="s">
        <v>10487</v>
      </c>
      <c r="D1879" s="26" t="s">
        <v>126</v>
      </c>
      <c r="E1879" s="61" t="s">
        <v>17148</v>
      </c>
      <c r="F1879" s="62" t="s">
        <v>948</v>
      </c>
      <c r="G1879">
        <f>VLOOKUP(N1879,Estrv!B:AS,39,FALSE)</f>
        <v>0.25</v>
      </c>
      <c r="H1879">
        <f>VLOOKUP(N1879,Estrv!B:AS,40,FALSE)</f>
        <v>0.5</v>
      </c>
      <c r="I1879">
        <f>VLOOKUP(N1879,Estrv!B:AS,41,FALSE)</f>
        <v>0.75</v>
      </c>
      <c r="J1879">
        <f>VLOOKUP(N1879,Estrv!B:AS,42,FALSE)</f>
        <v>1</v>
      </c>
      <c r="K1879" s="66">
        <v>1</v>
      </c>
      <c r="N1879" t="str">
        <f t="shared" si="29"/>
        <v>36PDIDM002</v>
      </c>
    </row>
    <row r="1880" spans="1:14">
      <c r="A1880" s="26" t="s">
        <v>8785</v>
      </c>
      <c r="B1880" s="26" t="s">
        <v>19185</v>
      </c>
      <c r="C1880" s="26" t="s">
        <v>10488</v>
      </c>
      <c r="D1880" s="26" t="s">
        <v>141</v>
      </c>
      <c r="E1880" s="61" t="s">
        <v>17150</v>
      </c>
      <c r="F1880" s="62" t="s">
        <v>20730</v>
      </c>
      <c r="G1880">
        <f>VLOOKUP(N1880,Estrv!B:AS,39,FALSE)</f>
        <v>0.25</v>
      </c>
      <c r="H1880">
        <f>VLOOKUP(N1880,Estrv!B:AS,40,FALSE)</f>
        <v>0.5</v>
      </c>
      <c r="I1880">
        <f>VLOOKUP(N1880,Estrv!B:AS,41,FALSE)</f>
        <v>0.75</v>
      </c>
      <c r="J1880">
        <f>VLOOKUP(N1880,Estrv!B:AS,42,FALSE)</f>
        <v>1</v>
      </c>
      <c r="K1880" s="66">
        <v>0.4</v>
      </c>
      <c r="N1880" t="str">
        <f t="shared" si="29"/>
        <v>36PDIDN001</v>
      </c>
    </row>
    <row r="1881" spans="1:14">
      <c r="A1881" s="26" t="s">
        <v>8785</v>
      </c>
      <c r="B1881" s="26" t="s">
        <v>19186</v>
      </c>
      <c r="C1881" s="26" t="s">
        <v>11162</v>
      </c>
      <c r="D1881" s="26" t="s">
        <v>141</v>
      </c>
      <c r="E1881" s="61" t="s">
        <v>17150</v>
      </c>
      <c r="F1881" s="62" t="s">
        <v>19336</v>
      </c>
      <c r="G1881">
        <f>VLOOKUP(N1881,Estrv!B:AS,39,FALSE)</f>
        <v>0.25</v>
      </c>
      <c r="H1881">
        <f>VLOOKUP(N1881,Estrv!B:AS,40,FALSE)</f>
        <v>0.5</v>
      </c>
      <c r="I1881">
        <f>VLOOKUP(N1881,Estrv!B:AS,41,FALSE)</f>
        <v>0.75</v>
      </c>
      <c r="J1881">
        <f>VLOOKUP(N1881,Estrv!B:AS,42,FALSE)</f>
        <v>1</v>
      </c>
      <c r="K1881" s="66">
        <v>0.6</v>
      </c>
      <c r="N1881" t="str">
        <f t="shared" si="29"/>
        <v>36PDIDN001</v>
      </c>
    </row>
    <row r="1882" spans="1:14">
      <c r="A1882" s="26" t="s">
        <v>8785</v>
      </c>
      <c r="B1882" s="26" t="s">
        <v>19187</v>
      </c>
      <c r="C1882" s="26" t="s">
        <v>10489</v>
      </c>
      <c r="D1882" s="26" t="s">
        <v>8836</v>
      </c>
      <c r="E1882" s="61" t="s">
        <v>19188</v>
      </c>
      <c r="F1882" s="62" t="s">
        <v>20731</v>
      </c>
      <c r="G1882">
        <f>VLOOKUP(N1882,Estrv!B:AS,39,FALSE)</f>
        <v>0.25</v>
      </c>
      <c r="H1882">
        <f>VLOOKUP(N1882,Estrv!B:AS,40,FALSE)</f>
        <v>0.5</v>
      </c>
      <c r="I1882">
        <f>VLOOKUP(N1882,Estrv!B:AS,41,FALSE)</f>
        <v>0.75</v>
      </c>
      <c r="J1882">
        <f>VLOOKUP(N1882,Estrv!B:AS,42,FALSE)</f>
        <v>1</v>
      </c>
      <c r="K1882" s="66">
        <v>1</v>
      </c>
      <c r="N1882" t="str">
        <f t="shared" si="29"/>
        <v>36PDIDU042</v>
      </c>
    </row>
    <row r="1883" spans="1:14">
      <c r="A1883" s="26" t="s">
        <v>8848</v>
      </c>
      <c r="B1883" s="26" t="s">
        <v>19189</v>
      </c>
      <c r="C1883" s="26" t="s">
        <v>10490</v>
      </c>
      <c r="D1883" s="26" t="s">
        <v>8563</v>
      </c>
      <c r="E1883" s="61" t="s">
        <v>19130</v>
      </c>
      <c r="F1883" s="62" t="s">
        <v>20732</v>
      </c>
      <c r="G1883">
        <f>VLOOKUP(N1883,Estrv!B:AS,39,FALSE)</f>
        <v>0.25</v>
      </c>
      <c r="H1883">
        <f>VLOOKUP(N1883,Estrv!B:AS,40,FALSE)</f>
        <v>0.5</v>
      </c>
      <c r="I1883">
        <f>VLOOKUP(N1883,Estrv!B:AS,41,FALSE)</f>
        <v>0.75</v>
      </c>
      <c r="J1883">
        <f>VLOOKUP(N1883,Estrv!B:AS,42,FALSE)</f>
        <v>1</v>
      </c>
      <c r="K1883" s="66">
        <v>0.4</v>
      </c>
      <c r="N1883" t="str">
        <f t="shared" si="29"/>
        <v>36PDIEE086</v>
      </c>
    </row>
    <row r="1884" spans="1:14">
      <c r="A1884" s="26" t="s">
        <v>8848</v>
      </c>
      <c r="B1884" s="26" t="s">
        <v>19190</v>
      </c>
      <c r="C1884" s="26" t="s">
        <v>11164</v>
      </c>
      <c r="D1884" s="26" t="s">
        <v>8563</v>
      </c>
      <c r="E1884" s="61" t="s">
        <v>19130</v>
      </c>
      <c r="F1884" s="62" t="s">
        <v>20733</v>
      </c>
      <c r="G1884">
        <f>VLOOKUP(N1884,Estrv!B:AS,39,FALSE)</f>
        <v>0.25</v>
      </c>
      <c r="H1884">
        <f>VLOOKUP(N1884,Estrv!B:AS,40,FALSE)</f>
        <v>0.5</v>
      </c>
      <c r="I1884">
        <f>VLOOKUP(N1884,Estrv!B:AS,41,FALSE)</f>
        <v>0.75</v>
      </c>
      <c r="J1884">
        <f>VLOOKUP(N1884,Estrv!B:AS,42,FALSE)</f>
        <v>1</v>
      </c>
      <c r="K1884" s="66">
        <v>0.4</v>
      </c>
      <c r="N1884" t="str">
        <f t="shared" si="29"/>
        <v>36PDIEE086</v>
      </c>
    </row>
    <row r="1885" spans="1:14">
      <c r="A1885" s="26" t="s">
        <v>8848</v>
      </c>
      <c r="B1885" s="26" t="s">
        <v>19191</v>
      </c>
      <c r="C1885" s="26" t="s">
        <v>11838</v>
      </c>
      <c r="D1885" s="26" t="s">
        <v>8563</v>
      </c>
      <c r="E1885" s="61" t="s">
        <v>19130</v>
      </c>
      <c r="F1885" s="62" t="s">
        <v>20734</v>
      </c>
      <c r="G1885">
        <f>VLOOKUP(N1885,Estrv!B:AS,39,FALSE)</f>
        <v>0.25</v>
      </c>
      <c r="H1885">
        <f>VLOOKUP(N1885,Estrv!B:AS,40,FALSE)</f>
        <v>0.5</v>
      </c>
      <c r="I1885">
        <f>VLOOKUP(N1885,Estrv!B:AS,41,FALSE)</f>
        <v>0.75</v>
      </c>
      <c r="J1885">
        <f>VLOOKUP(N1885,Estrv!B:AS,42,FALSE)</f>
        <v>1</v>
      </c>
      <c r="K1885" s="66">
        <v>0.2</v>
      </c>
      <c r="N1885" t="str">
        <f t="shared" si="29"/>
        <v>36PDIEE086</v>
      </c>
    </row>
    <row r="1886" spans="1:14">
      <c r="A1886" s="26" t="s">
        <v>8848</v>
      </c>
      <c r="B1886" s="26" t="s">
        <v>19192</v>
      </c>
      <c r="C1886" s="26" t="s">
        <v>10491</v>
      </c>
      <c r="D1886" s="26" t="s">
        <v>109</v>
      </c>
      <c r="E1886" s="61" t="s">
        <v>17145</v>
      </c>
      <c r="F1886" s="62" t="s">
        <v>20350</v>
      </c>
      <c r="G1886">
        <f>VLOOKUP(N1886,Estrv!B:AS,39,FALSE)</f>
        <v>0.25</v>
      </c>
      <c r="H1886">
        <f>VLOOKUP(N1886,Estrv!B:AS,40,FALSE)</f>
        <v>0.5</v>
      </c>
      <c r="I1886">
        <f>VLOOKUP(N1886,Estrv!B:AS,41,FALSE)</f>
        <v>0.75</v>
      </c>
      <c r="J1886">
        <f>VLOOKUP(N1886,Estrv!B:AS,42,FALSE)</f>
        <v>1</v>
      </c>
      <c r="K1886" s="66">
        <v>1</v>
      </c>
      <c r="N1886" t="str">
        <f t="shared" si="29"/>
        <v>36PDIEM001</v>
      </c>
    </row>
    <row r="1887" spans="1:14">
      <c r="A1887" s="26" t="s">
        <v>8848</v>
      </c>
      <c r="B1887" s="26" t="s">
        <v>19193</v>
      </c>
      <c r="C1887" s="26" t="s">
        <v>10492</v>
      </c>
      <c r="D1887" s="26" t="s">
        <v>126</v>
      </c>
      <c r="E1887" s="61" t="s">
        <v>17148</v>
      </c>
      <c r="F1887" s="62" t="s">
        <v>948</v>
      </c>
      <c r="G1887">
        <f>VLOOKUP(N1887,Estrv!B:AS,39,FALSE)</f>
        <v>0.25</v>
      </c>
      <c r="H1887">
        <f>VLOOKUP(N1887,Estrv!B:AS,40,FALSE)</f>
        <v>0.5</v>
      </c>
      <c r="I1887">
        <f>VLOOKUP(N1887,Estrv!B:AS,41,FALSE)</f>
        <v>0.75</v>
      </c>
      <c r="J1887">
        <f>VLOOKUP(N1887,Estrv!B:AS,42,FALSE)</f>
        <v>1</v>
      </c>
      <c r="K1887" s="66">
        <v>1</v>
      </c>
      <c r="N1887" t="str">
        <f t="shared" si="29"/>
        <v>36PDIEM002</v>
      </c>
    </row>
    <row r="1888" spans="1:14">
      <c r="A1888" s="26" t="s">
        <v>8848</v>
      </c>
      <c r="B1888" s="26" t="s">
        <v>19194</v>
      </c>
      <c r="C1888" s="26" t="s">
        <v>10493</v>
      </c>
      <c r="D1888" s="26" t="s">
        <v>141</v>
      </c>
      <c r="E1888" s="61" t="s">
        <v>17150</v>
      </c>
      <c r="F1888" s="62" t="s">
        <v>20735</v>
      </c>
      <c r="G1888">
        <f>VLOOKUP(N1888,Estrv!B:AS,39,FALSE)</f>
        <v>0</v>
      </c>
      <c r="H1888">
        <f>VLOOKUP(N1888,Estrv!B:AS,40,FALSE)</f>
        <v>0.26</v>
      </c>
      <c r="I1888">
        <f>VLOOKUP(N1888,Estrv!B:AS,41,FALSE)</f>
        <v>0.59</v>
      </c>
      <c r="J1888">
        <f>VLOOKUP(N1888,Estrv!B:AS,42,FALSE)</f>
        <v>1</v>
      </c>
      <c r="K1888" s="66">
        <v>0.4</v>
      </c>
      <c r="N1888" t="str">
        <f t="shared" si="29"/>
        <v>36PDIEN001</v>
      </c>
    </row>
    <row r="1889" spans="1:14">
      <c r="A1889" s="26" t="s">
        <v>8848</v>
      </c>
      <c r="B1889" s="26" t="s">
        <v>19195</v>
      </c>
      <c r="C1889" s="26" t="s">
        <v>11167</v>
      </c>
      <c r="D1889" s="26" t="s">
        <v>141</v>
      </c>
      <c r="E1889" s="61" t="s">
        <v>17150</v>
      </c>
      <c r="F1889" s="62" t="s">
        <v>19336</v>
      </c>
      <c r="G1889">
        <f>VLOOKUP(N1889,Estrv!B:AS,39,FALSE)</f>
        <v>0</v>
      </c>
      <c r="H1889">
        <f>VLOOKUP(N1889,Estrv!B:AS,40,FALSE)</f>
        <v>0.26</v>
      </c>
      <c r="I1889">
        <f>VLOOKUP(N1889,Estrv!B:AS,41,FALSE)</f>
        <v>0.59</v>
      </c>
      <c r="J1889">
        <f>VLOOKUP(N1889,Estrv!B:AS,42,FALSE)</f>
        <v>1</v>
      </c>
      <c r="K1889" s="66">
        <v>0.6</v>
      </c>
      <c r="N1889" t="str">
        <f t="shared" si="29"/>
        <v>36PDIEN001</v>
      </c>
    </row>
    <row r="1890" spans="1:14">
      <c r="A1890" s="26" t="s">
        <v>8883</v>
      </c>
      <c r="B1890" s="26" t="s">
        <v>19196</v>
      </c>
      <c r="C1890" s="26" t="s">
        <v>10494</v>
      </c>
      <c r="D1890" s="26" t="s">
        <v>5482</v>
      </c>
      <c r="E1890" s="61" t="s">
        <v>18492</v>
      </c>
      <c r="F1890" s="62" t="s">
        <v>20736</v>
      </c>
      <c r="G1890">
        <f>VLOOKUP(N1890,Estrv!B:AS,39,FALSE)</f>
        <v>0.25</v>
      </c>
      <c r="H1890">
        <f>VLOOKUP(N1890,Estrv!B:AS,40,FALSE)</f>
        <v>0.5</v>
      </c>
      <c r="I1890">
        <f>VLOOKUP(N1890,Estrv!B:AS,41,FALSE)</f>
        <v>0.75</v>
      </c>
      <c r="J1890">
        <f>VLOOKUP(N1890,Estrv!B:AS,42,FALSE)</f>
        <v>1</v>
      </c>
      <c r="K1890" s="66">
        <v>0.7</v>
      </c>
      <c r="N1890" t="str">
        <f t="shared" si="29"/>
        <v>36PFEGE161</v>
      </c>
    </row>
    <row r="1891" spans="1:14">
      <c r="A1891" s="26" t="s">
        <v>8883</v>
      </c>
      <c r="B1891" s="26" t="s">
        <v>19197</v>
      </c>
      <c r="C1891" s="26" t="s">
        <v>11168</v>
      </c>
      <c r="D1891" s="26" t="s">
        <v>5482</v>
      </c>
      <c r="E1891" s="61" t="s">
        <v>18492</v>
      </c>
      <c r="F1891" s="62" t="s">
        <v>20292</v>
      </c>
      <c r="G1891">
        <f>VLOOKUP(N1891,Estrv!B:AS,39,FALSE)</f>
        <v>0.25</v>
      </c>
      <c r="H1891">
        <f>VLOOKUP(N1891,Estrv!B:AS,40,FALSE)</f>
        <v>0.5</v>
      </c>
      <c r="I1891">
        <f>VLOOKUP(N1891,Estrv!B:AS,41,FALSE)</f>
        <v>0.75</v>
      </c>
      <c r="J1891">
        <f>VLOOKUP(N1891,Estrv!B:AS,42,FALSE)</f>
        <v>1</v>
      </c>
      <c r="K1891" s="66">
        <v>0.3</v>
      </c>
      <c r="N1891" t="str">
        <f t="shared" si="29"/>
        <v>36PFEGE161</v>
      </c>
    </row>
    <row r="1892" spans="1:14">
      <c r="A1892" s="26" t="s">
        <v>8883</v>
      </c>
      <c r="B1892" s="26" t="s">
        <v>19198</v>
      </c>
      <c r="C1892" s="26" t="s">
        <v>10495</v>
      </c>
      <c r="D1892" s="26" t="s">
        <v>109</v>
      </c>
      <c r="E1892" s="61" t="s">
        <v>17145</v>
      </c>
      <c r="F1892" s="62" t="s">
        <v>20737</v>
      </c>
      <c r="G1892">
        <f>VLOOKUP(N1892,Estrv!B:AS,39,FALSE)</f>
        <v>0.25</v>
      </c>
      <c r="H1892">
        <f>VLOOKUP(N1892,Estrv!B:AS,40,FALSE)</f>
        <v>0.5</v>
      </c>
      <c r="I1892">
        <f>VLOOKUP(N1892,Estrv!B:AS,41,FALSE)</f>
        <v>0.75</v>
      </c>
      <c r="J1892">
        <f>VLOOKUP(N1892,Estrv!B:AS,42,FALSE)</f>
        <v>1</v>
      </c>
      <c r="K1892" s="66">
        <v>1</v>
      </c>
      <c r="N1892" t="str">
        <f t="shared" si="29"/>
        <v>36PFEGM001</v>
      </c>
    </row>
    <row r="1893" spans="1:14">
      <c r="A1893" s="26" t="s">
        <v>8883</v>
      </c>
      <c r="B1893" s="26" t="s">
        <v>19199</v>
      </c>
      <c r="C1893" s="26" t="s">
        <v>10496</v>
      </c>
      <c r="D1893" s="26" t="s">
        <v>126</v>
      </c>
      <c r="E1893" s="61" t="s">
        <v>17148</v>
      </c>
      <c r="F1893" s="62" t="s">
        <v>20738</v>
      </c>
      <c r="G1893">
        <f>VLOOKUP(N1893,Estrv!B:AS,39,FALSE)</f>
        <v>0.25</v>
      </c>
      <c r="H1893">
        <f>VLOOKUP(N1893,Estrv!B:AS,40,FALSE)</f>
        <v>0.5</v>
      </c>
      <c r="I1893">
        <f>VLOOKUP(N1893,Estrv!B:AS,41,FALSE)</f>
        <v>0.75</v>
      </c>
      <c r="J1893">
        <f>VLOOKUP(N1893,Estrv!B:AS,42,FALSE)</f>
        <v>1</v>
      </c>
      <c r="K1893" s="66">
        <v>1</v>
      </c>
      <c r="N1893" t="str">
        <f t="shared" si="29"/>
        <v>36PFEGM002</v>
      </c>
    </row>
    <row r="1894" spans="1:14">
      <c r="A1894" s="26" t="s">
        <v>8883</v>
      </c>
      <c r="B1894" s="26" t="s">
        <v>19200</v>
      </c>
      <c r="C1894" s="26" t="s">
        <v>10497</v>
      </c>
      <c r="D1894" s="26" t="s">
        <v>141</v>
      </c>
      <c r="E1894" s="61" t="s">
        <v>17150</v>
      </c>
      <c r="F1894" s="62" t="s">
        <v>20739</v>
      </c>
      <c r="G1894">
        <f>VLOOKUP(N1894,Estrv!B:AS,39,FALSE)</f>
        <v>0.25</v>
      </c>
      <c r="H1894">
        <f>VLOOKUP(N1894,Estrv!B:AS,40,FALSE)</f>
        <v>0.5</v>
      </c>
      <c r="I1894">
        <f>VLOOKUP(N1894,Estrv!B:AS,41,FALSE)</f>
        <v>0.75</v>
      </c>
      <c r="J1894">
        <f>VLOOKUP(N1894,Estrv!B:AS,42,FALSE)</f>
        <v>1</v>
      </c>
      <c r="K1894" s="66">
        <v>0.4</v>
      </c>
      <c r="N1894" t="str">
        <f t="shared" si="29"/>
        <v>36PFEGN001</v>
      </c>
    </row>
    <row r="1895" spans="1:14">
      <c r="A1895" s="26" t="s">
        <v>8883</v>
      </c>
      <c r="B1895" s="26" t="s">
        <v>19201</v>
      </c>
      <c r="C1895" s="26" t="s">
        <v>11171</v>
      </c>
      <c r="D1895" s="26" t="s">
        <v>141</v>
      </c>
      <c r="E1895" s="61" t="s">
        <v>17150</v>
      </c>
      <c r="F1895" s="62" t="s">
        <v>19336</v>
      </c>
      <c r="G1895">
        <f>VLOOKUP(N1895,Estrv!B:AS,39,FALSE)</f>
        <v>0.25</v>
      </c>
      <c r="H1895">
        <f>VLOOKUP(N1895,Estrv!B:AS,40,FALSE)</f>
        <v>0.5</v>
      </c>
      <c r="I1895">
        <f>VLOOKUP(N1895,Estrv!B:AS,41,FALSE)</f>
        <v>0.75</v>
      </c>
      <c r="J1895">
        <f>VLOOKUP(N1895,Estrv!B:AS,42,FALSE)</f>
        <v>1</v>
      </c>
      <c r="K1895" s="66">
        <v>0.6</v>
      </c>
      <c r="N1895" t="str">
        <f t="shared" si="29"/>
        <v>36PFEGN001</v>
      </c>
    </row>
    <row r="1896" spans="1:14">
      <c r="A1896" s="26" t="s">
        <v>8883</v>
      </c>
      <c r="B1896" s="26" t="s">
        <v>19202</v>
      </c>
      <c r="C1896" s="26" t="s">
        <v>10498</v>
      </c>
      <c r="D1896" s="26" t="s">
        <v>8922</v>
      </c>
      <c r="E1896" s="61" t="s">
        <v>19203</v>
      </c>
      <c r="F1896" s="62" t="s">
        <v>20740</v>
      </c>
      <c r="G1896">
        <f>VLOOKUP(N1896,Estrv!B:AS,39,FALSE)</f>
        <v>0.1</v>
      </c>
      <c r="H1896">
        <f>VLOOKUP(N1896,Estrv!B:AS,40,FALSE)</f>
        <v>0.1</v>
      </c>
      <c r="I1896">
        <f>VLOOKUP(N1896,Estrv!B:AS,41,FALSE)</f>
        <v>0.75</v>
      </c>
      <c r="J1896">
        <f>VLOOKUP(N1896,Estrv!B:AS,42,FALSE)</f>
        <v>1</v>
      </c>
      <c r="K1896" s="66">
        <v>0.45</v>
      </c>
      <c r="N1896" t="str">
        <f t="shared" si="29"/>
        <v>36PFEGS210</v>
      </c>
    </row>
    <row r="1897" spans="1:14">
      <c r="A1897" s="26" t="s">
        <v>8883</v>
      </c>
      <c r="B1897" s="26" t="s">
        <v>19204</v>
      </c>
      <c r="C1897" s="26" t="s">
        <v>11172</v>
      </c>
      <c r="D1897" s="26" t="s">
        <v>8922</v>
      </c>
      <c r="E1897" s="61" t="s">
        <v>19203</v>
      </c>
      <c r="F1897" s="62" t="s">
        <v>20741</v>
      </c>
      <c r="G1897">
        <f>VLOOKUP(N1897,Estrv!B:AS,39,FALSE)</f>
        <v>0.1</v>
      </c>
      <c r="H1897">
        <f>VLOOKUP(N1897,Estrv!B:AS,40,FALSE)</f>
        <v>0.1</v>
      </c>
      <c r="I1897">
        <f>VLOOKUP(N1897,Estrv!B:AS,41,FALSE)</f>
        <v>0.75</v>
      </c>
      <c r="J1897">
        <f>VLOOKUP(N1897,Estrv!B:AS,42,FALSE)</f>
        <v>1</v>
      </c>
      <c r="K1897" s="66">
        <v>0.45</v>
      </c>
      <c r="N1897" t="str">
        <f t="shared" si="29"/>
        <v>36PFEGS210</v>
      </c>
    </row>
    <row r="1898" spans="1:14">
      <c r="A1898" s="26" t="s">
        <v>8883</v>
      </c>
      <c r="B1898" s="26" t="s">
        <v>19205</v>
      </c>
      <c r="C1898" s="26" t="s">
        <v>11846</v>
      </c>
      <c r="D1898" s="26" t="s">
        <v>8922</v>
      </c>
      <c r="E1898" s="61" t="s">
        <v>19203</v>
      </c>
      <c r="F1898" s="62" t="s">
        <v>20742</v>
      </c>
      <c r="G1898">
        <f>VLOOKUP(N1898,Estrv!B:AS,39,FALSE)</f>
        <v>0.1</v>
      </c>
      <c r="H1898">
        <f>VLOOKUP(N1898,Estrv!B:AS,40,FALSE)</f>
        <v>0.1</v>
      </c>
      <c r="I1898">
        <f>VLOOKUP(N1898,Estrv!B:AS,41,FALSE)</f>
        <v>0.75</v>
      </c>
      <c r="J1898">
        <f>VLOOKUP(N1898,Estrv!B:AS,42,FALSE)</f>
        <v>1</v>
      </c>
      <c r="K1898" s="66">
        <v>0.1</v>
      </c>
      <c r="N1898" t="str">
        <f t="shared" si="29"/>
        <v>36PFEGS210</v>
      </c>
    </row>
    <row r="1899" spans="1:14">
      <c r="A1899" s="26" t="s">
        <v>8883</v>
      </c>
      <c r="B1899" s="26" t="s">
        <v>19206</v>
      </c>
      <c r="C1899" s="26" t="s">
        <v>10499</v>
      </c>
      <c r="D1899" s="26" t="s">
        <v>8940</v>
      </c>
      <c r="E1899" s="61" t="s">
        <v>19207</v>
      </c>
      <c r="F1899" s="62" t="s">
        <v>20743</v>
      </c>
      <c r="G1899">
        <f>VLOOKUP(N1899,Estrv!B:AS,39,FALSE)</f>
        <v>0.35</v>
      </c>
      <c r="H1899">
        <f>VLOOKUP(N1899,Estrv!B:AS,40,FALSE)</f>
        <v>0.7</v>
      </c>
      <c r="I1899">
        <f>VLOOKUP(N1899,Estrv!B:AS,41,FALSE)</f>
        <v>0.85</v>
      </c>
      <c r="J1899">
        <f>VLOOKUP(N1899,Estrv!B:AS,42,FALSE)</f>
        <v>1</v>
      </c>
      <c r="K1899" s="66">
        <v>1</v>
      </c>
      <c r="N1899" t="str">
        <f t="shared" si="29"/>
        <v>36PFEGS225</v>
      </c>
    </row>
    <row r="1900" spans="1:14">
      <c r="A1900" s="26" t="s">
        <v>8883</v>
      </c>
      <c r="B1900" s="26" t="s">
        <v>19208</v>
      </c>
      <c r="C1900" s="26" t="s">
        <v>10500</v>
      </c>
      <c r="D1900" s="26" t="s">
        <v>8955</v>
      </c>
      <c r="E1900" s="61" t="s">
        <v>19209</v>
      </c>
      <c r="F1900" s="62" t="s">
        <v>8968</v>
      </c>
      <c r="G1900">
        <f>VLOOKUP(N1900,Estrv!B:AS,39,FALSE)</f>
        <v>0.25</v>
      </c>
      <c r="H1900">
        <f>VLOOKUP(N1900,Estrv!B:AS,40,FALSE)</f>
        <v>0.5</v>
      </c>
      <c r="I1900">
        <f>VLOOKUP(N1900,Estrv!B:AS,41,FALSE)</f>
        <v>0.75</v>
      </c>
      <c r="J1900">
        <f>VLOOKUP(N1900,Estrv!B:AS,42,FALSE)</f>
        <v>1</v>
      </c>
      <c r="K1900" s="66">
        <v>1</v>
      </c>
      <c r="N1900" t="str">
        <f t="shared" si="29"/>
        <v>36PFEGS226</v>
      </c>
    </row>
    <row r="1901" spans="1:14">
      <c r="A1901" s="26" t="s">
        <v>8883</v>
      </c>
      <c r="B1901" s="26" t="s">
        <v>19210</v>
      </c>
      <c r="C1901" s="26" t="s">
        <v>10501</v>
      </c>
      <c r="D1901" s="26" t="s">
        <v>8971</v>
      </c>
      <c r="E1901" s="61" t="s">
        <v>19211</v>
      </c>
      <c r="F1901" s="62" t="s">
        <v>20744</v>
      </c>
      <c r="G1901">
        <f>VLOOKUP(N1901,Estrv!B:AS,39,FALSE)</f>
        <v>0.3</v>
      </c>
      <c r="H1901">
        <f>VLOOKUP(N1901,Estrv!B:AS,40,FALSE)</f>
        <v>0.6</v>
      </c>
      <c r="I1901">
        <f>VLOOKUP(N1901,Estrv!B:AS,41,FALSE)</f>
        <v>0.9</v>
      </c>
      <c r="J1901">
        <f>VLOOKUP(N1901,Estrv!B:AS,42,FALSE)</f>
        <v>1</v>
      </c>
      <c r="K1901" s="66">
        <v>0.45</v>
      </c>
      <c r="N1901" t="str">
        <f t="shared" si="29"/>
        <v>36PFEGS227</v>
      </c>
    </row>
    <row r="1902" spans="1:14">
      <c r="A1902" s="26" t="s">
        <v>8883</v>
      </c>
      <c r="B1902" s="26" t="s">
        <v>19212</v>
      </c>
      <c r="C1902" s="26" t="s">
        <v>11175</v>
      </c>
      <c r="D1902" s="26" t="s">
        <v>8971</v>
      </c>
      <c r="E1902" s="61" t="s">
        <v>19211</v>
      </c>
      <c r="F1902" s="62" t="s">
        <v>8984</v>
      </c>
      <c r="G1902">
        <f>VLOOKUP(N1902,Estrv!B:AS,39,FALSE)</f>
        <v>0.3</v>
      </c>
      <c r="H1902">
        <f>VLOOKUP(N1902,Estrv!B:AS,40,FALSE)</f>
        <v>0.6</v>
      </c>
      <c r="I1902">
        <f>VLOOKUP(N1902,Estrv!B:AS,41,FALSE)</f>
        <v>0.9</v>
      </c>
      <c r="J1902">
        <f>VLOOKUP(N1902,Estrv!B:AS,42,FALSE)</f>
        <v>1</v>
      </c>
      <c r="K1902" s="66">
        <v>0.45</v>
      </c>
      <c r="N1902" t="str">
        <f t="shared" si="29"/>
        <v>36PFEGS227</v>
      </c>
    </row>
    <row r="1903" spans="1:14">
      <c r="A1903" s="26" t="s">
        <v>8883</v>
      </c>
      <c r="B1903" s="26" t="s">
        <v>19213</v>
      </c>
      <c r="C1903" s="26" t="s">
        <v>11849</v>
      </c>
      <c r="D1903" s="26" t="s">
        <v>8971</v>
      </c>
      <c r="E1903" s="61" t="s">
        <v>19211</v>
      </c>
      <c r="F1903" s="62" t="s">
        <v>20745</v>
      </c>
      <c r="G1903">
        <f>VLOOKUP(N1903,Estrv!B:AS,39,FALSE)</f>
        <v>0.3</v>
      </c>
      <c r="H1903">
        <f>VLOOKUP(N1903,Estrv!B:AS,40,FALSE)</f>
        <v>0.6</v>
      </c>
      <c r="I1903">
        <f>VLOOKUP(N1903,Estrv!B:AS,41,FALSE)</f>
        <v>0.9</v>
      </c>
      <c r="J1903">
        <f>VLOOKUP(N1903,Estrv!B:AS,42,FALSE)</f>
        <v>1</v>
      </c>
      <c r="K1903" s="66">
        <v>0.1</v>
      </c>
      <c r="N1903" t="str">
        <f t="shared" si="29"/>
        <v>36PFEGS227</v>
      </c>
    </row>
    <row r="1904" spans="1:14">
      <c r="A1904" s="26" t="s">
        <v>8883</v>
      </c>
      <c r="B1904" s="26" t="s">
        <v>19214</v>
      </c>
      <c r="C1904" s="26" t="s">
        <v>10502</v>
      </c>
      <c r="D1904" s="26" t="s">
        <v>8986</v>
      </c>
      <c r="E1904" s="61" t="s">
        <v>19215</v>
      </c>
      <c r="F1904" s="62" t="s">
        <v>20746</v>
      </c>
      <c r="G1904">
        <f>VLOOKUP(N1904,Estrv!B:AS,39,FALSE)</f>
        <v>0.7</v>
      </c>
      <c r="H1904">
        <f>VLOOKUP(N1904,Estrv!B:AS,40,FALSE)</f>
        <v>0.8</v>
      </c>
      <c r="I1904">
        <f>VLOOKUP(N1904,Estrv!B:AS,41,FALSE)</f>
        <v>0.9</v>
      </c>
      <c r="J1904">
        <f>VLOOKUP(N1904,Estrv!B:AS,42,FALSE)</f>
        <v>1</v>
      </c>
      <c r="K1904" s="66">
        <v>0.4</v>
      </c>
      <c r="N1904" t="str">
        <f t="shared" si="29"/>
        <v>36PFEGU043</v>
      </c>
    </row>
    <row r="1905" spans="1:14">
      <c r="A1905" s="26" t="s">
        <v>8883</v>
      </c>
      <c r="B1905" s="26" t="s">
        <v>19216</v>
      </c>
      <c r="C1905" s="26" t="s">
        <v>11176</v>
      </c>
      <c r="D1905" s="26" t="s">
        <v>8986</v>
      </c>
      <c r="E1905" s="61" t="s">
        <v>19215</v>
      </c>
      <c r="F1905" s="62" t="s">
        <v>20747</v>
      </c>
      <c r="G1905">
        <f>VLOOKUP(N1905,Estrv!B:AS,39,FALSE)</f>
        <v>0.7</v>
      </c>
      <c r="H1905">
        <f>VLOOKUP(N1905,Estrv!B:AS,40,FALSE)</f>
        <v>0.8</v>
      </c>
      <c r="I1905">
        <f>VLOOKUP(N1905,Estrv!B:AS,41,FALSE)</f>
        <v>0.9</v>
      </c>
      <c r="J1905">
        <f>VLOOKUP(N1905,Estrv!B:AS,42,FALSE)</f>
        <v>1</v>
      </c>
      <c r="K1905" s="66">
        <v>0.6</v>
      </c>
      <c r="N1905" t="str">
        <f t="shared" si="29"/>
        <v>36PFEGU043</v>
      </c>
    </row>
    <row r="1906" spans="1:14">
      <c r="A1906" s="26" t="s">
        <v>8883</v>
      </c>
      <c r="B1906" s="26" t="s">
        <v>19217</v>
      </c>
      <c r="C1906" s="26" t="s">
        <v>10503</v>
      </c>
      <c r="D1906" s="26" t="s">
        <v>9000</v>
      </c>
      <c r="E1906" s="61" t="s">
        <v>19218</v>
      </c>
      <c r="F1906" s="62" t="s">
        <v>20748</v>
      </c>
      <c r="G1906">
        <f>VLOOKUP(N1906,Estrv!B:AS,39,FALSE)</f>
        <v>0.25</v>
      </c>
      <c r="H1906">
        <f>VLOOKUP(N1906,Estrv!B:AS,40,FALSE)</f>
        <v>0.5</v>
      </c>
      <c r="I1906">
        <f>VLOOKUP(N1906,Estrv!B:AS,41,FALSE)</f>
        <v>0.75</v>
      </c>
      <c r="J1906">
        <f>VLOOKUP(N1906,Estrv!B:AS,42,FALSE)</f>
        <v>1</v>
      </c>
      <c r="K1906" s="66">
        <v>1</v>
      </c>
      <c r="N1906" t="str">
        <f t="shared" si="29"/>
        <v>36PFEGU044</v>
      </c>
    </row>
    <row r="1907" spans="1:14">
      <c r="A1907" s="26" t="s">
        <v>9011</v>
      </c>
      <c r="B1907" s="26" t="s">
        <v>19219</v>
      </c>
      <c r="C1907" s="26" t="s">
        <v>10504</v>
      </c>
      <c r="D1907" s="26" t="s">
        <v>9016</v>
      </c>
      <c r="E1907" s="61" t="s">
        <v>19220</v>
      </c>
      <c r="F1907" s="62" t="s">
        <v>20749</v>
      </c>
      <c r="G1907">
        <f>VLOOKUP(N1907,Estrv!B:AS,39,FALSE)</f>
        <v>0.25</v>
      </c>
      <c r="H1907">
        <f>VLOOKUP(N1907,Estrv!B:AS,40,FALSE)</f>
        <v>0.5</v>
      </c>
      <c r="I1907">
        <f>VLOOKUP(N1907,Estrv!B:AS,41,FALSE)</f>
        <v>0.75</v>
      </c>
      <c r="J1907">
        <f>VLOOKUP(N1907,Estrv!B:AS,42,FALSE)</f>
        <v>1</v>
      </c>
      <c r="K1907" s="66">
        <v>0.28000000000000003</v>
      </c>
      <c r="N1907" t="str">
        <f t="shared" si="29"/>
        <v>38C001E183</v>
      </c>
    </row>
    <row r="1908" spans="1:14">
      <c r="A1908" s="26" t="s">
        <v>9011</v>
      </c>
      <c r="B1908" s="26" t="s">
        <v>19221</v>
      </c>
      <c r="C1908" s="26" t="s">
        <v>11178</v>
      </c>
      <c r="D1908" s="26" t="s">
        <v>9016</v>
      </c>
      <c r="E1908" s="61" t="s">
        <v>19220</v>
      </c>
      <c r="F1908" s="62" t="s">
        <v>20750</v>
      </c>
      <c r="G1908">
        <f>VLOOKUP(N1908,Estrv!B:AS,39,FALSE)</f>
        <v>0.25</v>
      </c>
      <c r="H1908">
        <f>VLOOKUP(N1908,Estrv!B:AS,40,FALSE)</f>
        <v>0.5</v>
      </c>
      <c r="I1908">
        <f>VLOOKUP(N1908,Estrv!B:AS,41,FALSE)</f>
        <v>0.75</v>
      </c>
      <c r="J1908">
        <f>VLOOKUP(N1908,Estrv!B:AS,42,FALSE)</f>
        <v>1</v>
      </c>
      <c r="K1908" s="66">
        <v>0.14000000000000001</v>
      </c>
      <c r="N1908" t="str">
        <f t="shared" si="29"/>
        <v>38C001E183</v>
      </c>
    </row>
    <row r="1909" spans="1:14">
      <c r="A1909" s="26" t="s">
        <v>9011</v>
      </c>
      <c r="B1909" s="26" t="s">
        <v>19222</v>
      </c>
      <c r="C1909" s="26" t="s">
        <v>11852</v>
      </c>
      <c r="D1909" s="26" t="s">
        <v>9016</v>
      </c>
      <c r="E1909" s="61" t="s">
        <v>19220</v>
      </c>
      <c r="F1909" s="62" t="s">
        <v>20751</v>
      </c>
      <c r="G1909">
        <f>VLOOKUP(N1909,Estrv!B:AS,39,FALSE)</f>
        <v>0.25</v>
      </c>
      <c r="H1909">
        <f>VLOOKUP(N1909,Estrv!B:AS,40,FALSE)</f>
        <v>0.5</v>
      </c>
      <c r="I1909">
        <f>VLOOKUP(N1909,Estrv!B:AS,41,FALSE)</f>
        <v>0.75</v>
      </c>
      <c r="J1909">
        <f>VLOOKUP(N1909,Estrv!B:AS,42,FALSE)</f>
        <v>1</v>
      </c>
      <c r="K1909" s="66">
        <v>0.01</v>
      </c>
      <c r="N1909" t="str">
        <f t="shared" si="29"/>
        <v>38C001E183</v>
      </c>
    </row>
    <row r="1910" spans="1:14">
      <c r="A1910" s="26" t="s">
        <v>9011</v>
      </c>
      <c r="B1910" s="26" t="s">
        <v>19223</v>
      </c>
      <c r="C1910" s="26" t="s">
        <v>12526</v>
      </c>
      <c r="D1910" s="26" t="s">
        <v>9016</v>
      </c>
      <c r="E1910" s="61" t="s">
        <v>19220</v>
      </c>
      <c r="F1910" s="62" t="s">
        <v>20752</v>
      </c>
      <c r="G1910">
        <f>VLOOKUP(N1910,Estrv!B:AS,39,FALSE)</f>
        <v>0.25</v>
      </c>
      <c r="H1910">
        <f>VLOOKUP(N1910,Estrv!B:AS,40,FALSE)</f>
        <v>0.5</v>
      </c>
      <c r="I1910">
        <f>VLOOKUP(N1910,Estrv!B:AS,41,FALSE)</f>
        <v>0.75</v>
      </c>
      <c r="J1910">
        <f>VLOOKUP(N1910,Estrv!B:AS,42,FALSE)</f>
        <v>1</v>
      </c>
      <c r="K1910" s="66">
        <v>7.0000000000000007E-2</v>
      </c>
      <c r="N1910" t="str">
        <f t="shared" si="29"/>
        <v>38C001E183</v>
      </c>
    </row>
    <row r="1911" spans="1:14">
      <c r="A1911" s="26" t="s">
        <v>9011</v>
      </c>
      <c r="B1911" s="26" t="s">
        <v>19224</v>
      </c>
      <c r="C1911" s="26" t="s">
        <v>13200</v>
      </c>
      <c r="D1911" s="26" t="s">
        <v>9016</v>
      </c>
      <c r="E1911" s="61" t="s">
        <v>19220</v>
      </c>
      <c r="F1911" s="62" t="s">
        <v>20753</v>
      </c>
      <c r="G1911">
        <f>VLOOKUP(N1911,Estrv!B:AS,39,FALSE)</f>
        <v>0.25</v>
      </c>
      <c r="H1911">
        <f>VLOOKUP(N1911,Estrv!B:AS,40,FALSE)</f>
        <v>0.5</v>
      </c>
      <c r="I1911">
        <f>VLOOKUP(N1911,Estrv!B:AS,41,FALSE)</f>
        <v>0.75</v>
      </c>
      <c r="J1911">
        <f>VLOOKUP(N1911,Estrv!B:AS,42,FALSE)</f>
        <v>1</v>
      </c>
      <c r="K1911" s="66">
        <v>0.36</v>
      </c>
      <c r="N1911" t="str">
        <f t="shared" si="29"/>
        <v>38C001E183</v>
      </c>
    </row>
    <row r="1912" spans="1:14">
      <c r="A1912" s="26" t="s">
        <v>9011</v>
      </c>
      <c r="B1912" s="26" t="s">
        <v>19225</v>
      </c>
      <c r="C1912" s="26" t="s">
        <v>13874</v>
      </c>
      <c r="D1912" s="26" t="s">
        <v>9016</v>
      </c>
      <c r="E1912" s="61" t="s">
        <v>19220</v>
      </c>
      <c r="F1912" s="62" t="s">
        <v>20754</v>
      </c>
      <c r="G1912">
        <f>VLOOKUP(N1912,Estrv!B:AS,39,FALSE)</f>
        <v>0.25</v>
      </c>
      <c r="H1912">
        <f>VLOOKUP(N1912,Estrv!B:AS,40,FALSE)</f>
        <v>0.5</v>
      </c>
      <c r="I1912">
        <f>VLOOKUP(N1912,Estrv!B:AS,41,FALSE)</f>
        <v>0.75</v>
      </c>
      <c r="J1912">
        <f>VLOOKUP(N1912,Estrv!B:AS,42,FALSE)</f>
        <v>1</v>
      </c>
      <c r="K1912" s="66">
        <v>0.05</v>
      </c>
      <c r="N1912" t="str">
        <f t="shared" si="29"/>
        <v>38C001E183</v>
      </c>
    </row>
    <row r="1913" spans="1:14">
      <c r="A1913" s="26" t="s">
        <v>9011</v>
      </c>
      <c r="B1913" s="26" t="s">
        <v>19226</v>
      </c>
      <c r="C1913" s="26" t="s">
        <v>14548</v>
      </c>
      <c r="D1913" s="26" t="s">
        <v>9016</v>
      </c>
      <c r="E1913" s="61" t="s">
        <v>19220</v>
      </c>
      <c r="F1913" s="62" t="s">
        <v>20755</v>
      </c>
      <c r="G1913">
        <f>VLOOKUP(N1913,Estrv!B:AS,39,FALSE)</f>
        <v>0.25</v>
      </c>
      <c r="H1913">
        <f>VLOOKUP(N1913,Estrv!B:AS,40,FALSE)</f>
        <v>0.5</v>
      </c>
      <c r="I1913">
        <f>VLOOKUP(N1913,Estrv!B:AS,41,FALSE)</f>
        <v>0.75</v>
      </c>
      <c r="J1913">
        <f>VLOOKUP(N1913,Estrv!B:AS,42,FALSE)</f>
        <v>1</v>
      </c>
      <c r="K1913" s="66">
        <v>0.09</v>
      </c>
      <c r="N1913" t="str">
        <f t="shared" si="29"/>
        <v>38C001E183</v>
      </c>
    </row>
    <row r="1914" spans="1:14">
      <c r="A1914" s="26" t="s">
        <v>9011</v>
      </c>
      <c r="B1914" s="26" t="s">
        <v>19227</v>
      </c>
      <c r="C1914" s="26" t="s">
        <v>10507</v>
      </c>
      <c r="D1914" s="26" t="s">
        <v>109</v>
      </c>
      <c r="E1914" s="61" t="s">
        <v>17145</v>
      </c>
      <c r="F1914" s="62" t="s">
        <v>20756</v>
      </c>
      <c r="G1914">
        <f>VLOOKUP(N1914,Estrv!B:AS,39,FALSE)</f>
        <v>0.15</v>
      </c>
      <c r="H1914">
        <f>VLOOKUP(N1914,Estrv!B:AS,40,FALSE)</f>
        <v>0.4</v>
      </c>
      <c r="I1914">
        <f>VLOOKUP(N1914,Estrv!B:AS,41,FALSE)</f>
        <v>0.75</v>
      </c>
      <c r="J1914">
        <f>VLOOKUP(N1914,Estrv!B:AS,42,FALSE)</f>
        <v>1</v>
      </c>
      <c r="K1914" s="66">
        <v>1</v>
      </c>
      <c r="N1914" t="str">
        <f t="shared" si="29"/>
        <v>38C001M001</v>
      </c>
    </row>
    <row r="1915" spans="1:14">
      <c r="A1915" s="26" t="s">
        <v>9011</v>
      </c>
      <c r="B1915" s="26" t="s">
        <v>19228</v>
      </c>
      <c r="C1915" s="26" t="s">
        <v>10509</v>
      </c>
      <c r="D1915" s="26" t="s">
        <v>126</v>
      </c>
      <c r="E1915" s="61" t="s">
        <v>17148</v>
      </c>
      <c r="F1915" s="62" t="s">
        <v>948</v>
      </c>
      <c r="G1915">
        <f>VLOOKUP(N1915,Estrv!B:AS,39,FALSE)</f>
        <v>0</v>
      </c>
      <c r="H1915">
        <f>VLOOKUP(N1915,Estrv!B:AS,40,FALSE)</f>
        <v>0</v>
      </c>
      <c r="I1915">
        <f>VLOOKUP(N1915,Estrv!B:AS,41,FALSE)</f>
        <v>0.5</v>
      </c>
      <c r="J1915">
        <f>VLOOKUP(N1915,Estrv!B:AS,42,FALSE)</f>
        <v>1</v>
      </c>
      <c r="K1915" s="66">
        <v>1</v>
      </c>
      <c r="N1915" t="str">
        <f t="shared" si="29"/>
        <v>38C001M002</v>
      </c>
    </row>
    <row r="1916" spans="1:14">
      <c r="A1916" s="26" t="s">
        <v>9011</v>
      </c>
      <c r="B1916" s="26" t="s">
        <v>19229</v>
      </c>
      <c r="C1916" s="26" t="s">
        <v>10508</v>
      </c>
      <c r="D1916" s="26" t="s">
        <v>141</v>
      </c>
      <c r="E1916" s="61" t="s">
        <v>17150</v>
      </c>
      <c r="F1916" s="62" t="s">
        <v>19416</v>
      </c>
      <c r="G1916">
        <f>VLOOKUP(N1916,Estrv!B:AS,39,FALSE)</f>
        <v>0.25</v>
      </c>
      <c r="H1916">
        <f>VLOOKUP(N1916,Estrv!B:AS,40,FALSE)</f>
        <v>0.5</v>
      </c>
      <c r="I1916">
        <f>VLOOKUP(N1916,Estrv!B:AS,41,FALSE)</f>
        <v>0.75</v>
      </c>
      <c r="J1916">
        <f>VLOOKUP(N1916,Estrv!B:AS,42,FALSE)</f>
        <v>1</v>
      </c>
      <c r="K1916" s="66">
        <v>0.5</v>
      </c>
      <c r="N1916" t="str">
        <f t="shared" si="29"/>
        <v>38C001N001</v>
      </c>
    </row>
    <row r="1917" spans="1:14">
      <c r="A1917" s="26" t="s">
        <v>9011</v>
      </c>
      <c r="B1917" s="26" t="s">
        <v>19230</v>
      </c>
      <c r="C1917" s="26" t="s">
        <v>11182</v>
      </c>
      <c r="D1917" s="26" t="s">
        <v>141</v>
      </c>
      <c r="E1917" s="61" t="s">
        <v>17150</v>
      </c>
      <c r="F1917" s="62" t="s">
        <v>20757</v>
      </c>
      <c r="G1917">
        <f>VLOOKUP(N1917,Estrv!B:AS,39,FALSE)</f>
        <v>0.25</v>
      </c>
      <c r="H1917">
        <f>VLOOKUP(N1917,Estrv!B:AS,40,FALSE)</f>
        <v>0.5</v>
      </c>
      <c r="I1917">
        <f>VLOOKUP(N1917,Estrv!B:AS,41,FALSE)</f>
        <v>0.75</v>
      </c>
      <c r="J1917">
        <f>VLOOKUP(N1917,Estrv!B:AS,42,FALSE)</f>
        <v>1</v>
      </c>
      <c r="K1917" s="66">
        <v>0.25</v>
      </c>
      <c r="N1917" t="str">
        <f t="shared" si="29"/>
        <v>38C001N001</v>
      </c>
    </row>
    <row r="1918" spans="1:14">
      <c r="A1918" s="26" t="s">
        <v>9011</v>
      </c>
      <c r="B1918" s="26" t="s">
        <v>19231</v>
      </c>
      <c r="C1918" s="26" t="s">
        <v>11856</v>
      </c>
      <c r="D1918" s="26" t="s">
        <v>141</v>
      </c>
      <c r="E1918" s="61" t="s">
        <v>17150</v>
      </c>
      <c r="F1918" s="62" t="s">
        <v>20758</v>
      </c>
      <c r="G1918">
        <f>VLOOKUP(N1918,Estrv!B:AS,39,FALSE)</f>
        <v>0.25</v>
      </c>
      <c r="H1918">
        <f>VLOOKUP(N1918,Estrv!B:AS,40,FALSE)</f>
        <v>0.5</v>
      </c>
      <c r="I1918">
        <f>VLOOKUP(N1918,Estrv!B:AS,41,FALSE)</f>
        <v>0.75</v>
      </c>
      <c r="J1918">
        <f>VLOOKUP(N1918,Estrv!B:AS,42,FALSE)</f>
        <v>1</v>
      </c>
      <c r="K1918" s="66">
        <v>0.25</v>
      </c>
      <c r="N1918" t="str">
        <f t="shared" si="29"/>
        <v>38C001N001</v>
      </c>
    </row>
    <row r="1919" spans="1:14">
      <c r="A1919" s="26" t="s">
        <v>9011</v>
      </c>
      <c r="B1919" s="26" t="s">
        <v>19232</v>
      </c>
      <c r="C1919" s="26" t="s">
        <v>10506</v>
      </c>
      <c r="D1919" s="26" t="s">
        <v>9065</v>
      </c>
      <c r="E1919" s="61" t="s">
        <v>19233</v>
      </c>
      <c r="F1919" s="62" t="s">
        <v>20759</v>
      </c>
      <c r="G1919">
        <f>VLOOKUP(N1919,Estrv!B:AS,39,FALSE)</f>
        <v>0.123</v>
      </c>
      <c r="H1919">
        <f>VLOOKUP(N1919,Estrv!B:AS,40,FALSE)</f>
        <v>0.42199999999999999</v>
      </c>
      <c r="I1919">
        <f>VLOOKUP(N1919,Estrv!B:AS,41,FALSE)</f>
        <v>0.64200000000000002</v>
      </c>
      <c r="J1919">
        <f>VLOOKUP(N1919,Estrv!B:AS,42,FALSE)</f>
        <v>1</v>
      </c>
      <c r="K1919" s="66">
        <v>0.25</v>
      </c>
      <c r="N1919" t="str">
        <f t="shared" si="29"/>
        <v>38C001P003</v>
      </c>
    </row>
    <row r="1920" spans="1:14">
      <c r="A1920" s="26" t="s">
        <v>9011</v>
      </c>
      <c r="B1920" s="26" t="s">
        <v>19234</v>
      </c>
      <c r="C1920" s="26" t="s">
        <v>11180</v>
      </c>
      <c r="D1920" s="26" t="s">
        <v>9065</v>
      </c>
      <c r="E1920" s="61" t="s">
        <v>19233</v>
      </c>
      <c r="F1920" s="62" t="s">
        <v>20760</v>
      </c>
      <c r="G1920">
        <f>VLOOKUP(N1920,Estrv!B:AS,39,FALSE)</f>
        <v>0.123</v>
      </c>
      <c r="H1920">
        <f>VLOOKUP(N1920,Estrv!B:AS,40,FALSE)</f>
        <v>0.42199999999999999</v>
      </c>
      <c r="I1920">
        <f>VLOOKUP(N1920,Estrv!B:AS,41,FALSE)</f>
        <v>0.64200000000000002</v>
      </c>
      <c r="J1920">
        <f>VLOOKUP(N1920,Estrv!B:AS,42,FALSE)</f>
        <v>1</v>
      </c>
      <c r="K1920" s="66">
        <v>0.05</v>
      </c>
      <c r="N1920" t="str">
        <f t="shared" si="29"/>
        <v>38C001P003</v>
      </c>
    </row>
    <row r="1921" spans="1:14">
      <c r="A1921" s="26" t="s">
        <v>9011</v>
      </c>
      <c r="B1921" s="26" t="s">
        <v>19235</v>
      </c>
      <c r="C1921" s="26" t="s">
        <v>11854</v>
      </c>
      <c r="D1921" s="26" t="s">
        <v>9065</v>
      </c>
      <c r="E1921" s="61" t="s">
        <v>19233</v>
      </c>
      <c r="F1921" s="62" t="s">
        <v>20761</v>
      </c>
      <c r="G1921">
        <f>VLOOKUP(N1921,Estrv!B:AS,39,FALSE)</f>
        <v>0.123</v>
      </c>
      <c r="H1921">
        <f>VLOOKUP(N1921,Estrv!B:AS,40,FALSE)</f>
        <v>0.42199999999999999</v>
      </c>
      <c r="I1921">
        <f>VLOOKUP(N1921,Estrv!B:AS,41,FALSE)</f>
        <v>0.64200000000000002</v>
      </c>
      <c r="J1921">
        <f>VLOOKUP(N1921,Estrv!B:AS,42,FALSE)</f>
        <v>1</v>
      </c>
      <c r="K1921" s="66">
        <v>0.3</v>
      </c>
      <c r="N1921" t="str">
        <f t="shared" si="29"/>
        <v>38C001P003</v>
      </c>
    </row>
    <row r="1922" spans="1:14">
      <c r="A1922" s="26" t="s">
        <v>9011</v>
      </c>
      <c r="B1922" s="26" t="s">
        <v>19236</v>
      </c>
      <c r="C1922" s="26" t="s">
        <v>12528</v>
      </c>
      <c r="D1922" s="26" t="s">
        <v>9065</v>
      </c>
      <c r="E1922" s="61" t="s">
        <v>19233</v>
      </c>
      <c r="F1922" s="62" t="s">
        <v>20762</v>
      </c>
      <c r="G1922">
        <f>VLOOKUP(N1922,Estrv!B:AS,39,FALSE)</f>
        <v>0.123</v>
      </c>
      <c r="H1922">
        <f>VLOOKUP(N1922,Estrv!B:AS,40,FALSE)</f>
        <v>0.42199999999999999</v>
      </c>
      <c r="I1922">
        <f>VLOOKUP(N1922,Estrv!B:AS,41,FALSE)</f>
        <v>0.64200000000000002</v>
      </c>
      <c r="J1922">
        <f>VLOOKUP(N1922,Estrv!B:AS,42,FALSE)</f>
        <v>1</v>
      </c>
      <c r="K1922" s="66">
        <v>0.1</v>
      </c>
      <c r="N1922" t="str">
        <f t="shared" si="29"/>
        <v>38C001P003</v>
      </c>
    </row>
    <row r="1923" spans="1:14">
      <c r="A1923" s="26" t="s">
        <v>9011</v>
      </c>
      <c r="B1923" s="26" t="s">
        <v>19237</v>
      </c>
      <c r="C1923" s="26" t="s">
        <v>13202</v>
      </c>
      <c r="D1923" s="26" t="s">
        <v>9065</v>
      </c>
      <c r="E1923" s="61" t="s">
        <v>19233</v>
      </c>
      <c r="F1923" s="62" t="s">
        <v>20763</v>
      </c>
      <c r="G1923">
        <f>VLOOKUP(N1923,Estrv!B:AS,39,FALSE)</f>
        <v>0.123</v>
      </c>
      <c r="H1923">
        <f>VLOOKUP(N1923,Estrv!B:AS,40,FALSE)</f>
        <v>0.42199999999999999</v>
      </c>
      <c r="I1923">
        <f>VLOOKUP(N1923,Estrv!B:AS,41,FALSE)</f>
        <v>0.64200000000000002</v>
      </c>
      <c r="J1923">
        <f>VLOOKUP(N1923,Estrv!B:AS,42,FALSE)</f>
        <v>1</v>
      </c>
      <c r="K1923" s="66">
        <v>0.3</v>
      </c>
      <c r="N1923" t="str">
        <f t="shared" ref="N1923:N1935" si="30">A1923&amp;D1923</f>
        <v>38C001P003</v>
      </c>
    </row>
    <row r="1924" spans="1:14">
      <c r="A1924" s="26" t="s">
        <v>9011</v>
      </c>
      <c r="B1924" s="26" t="s">
        <v>19238</v>
      </c>
      <c r="C1924" s="26" t="s">
        <v>10505</v>
      </c>
      <c r="D1924" s="26" t="s">
        <v>9046</v>
      </c>
      <c r="E1924" s="61" t="s">
        <v>19239</v>
      </c>
      <c r="F1924" s="62" t="s">
        <v>20764</v>
      </c>
      <c r="G1924">
        <f>VLOOKUP(N1924,Estrv!B:AS,39,FALSE)</f>
        <v>0.1</v>
      </c>
      <c r="H1924">
        <f>VLOOKUP(N1924,Estrv!B:AS,40,FALSE)</f>
        <v>0.3</v>
      </c>
      <c r="I1924">
        <f>VLOOKUP(N1924,Estrv!B:AS,41,FALSE)</f>
        <v>0.66</v>
      </c>
      <c r="J1924">
        <f>VLOOKUP(N1924,Estrv!B:AS,42,FALSE)</f>
        <v>1</v>
      </c>
      <c r="K1924" s="66">
        <v>0.4</v>
      </c>
      <c r="N1924" t="str">
        <f t="shared" si="30"/>
        <v>38C001S056</v>
      </c>
    </row>
    <row r="1925" spans="1:14">
      <c r="A1925" s="26" t="s">
        <v>9011</v>
      </c>
      <c r="B1925" s="26" t="s">
        <v>19240</v>
      </c>
      <c r="C1925" s="26" t="s">
        <v>11179</v>
      </c>
      <c r="D1925" s="26" t="s">
        <v>9046</v>
      </c>
      <c r="E1925" s="61" t="s">
        <v>19239</v>
      </c>
      <c r="F1925" s="62" t="s">
        <v>20765</v>
      </c>
      <c r="G1925">
        <f>VLOOKUP(N1925,Estrv!B:AS,39,FALSE)</f>
        <v>0.1</v>
      </c>
      <c r="H1925">
        <f>VLOOKUP(N1925,Estrv!B:AS,40,FALSE)</f>
        <v>0.3</v>
      </c>
      <c r="I1925">
        <f>VLOOKUP(N1925,Estrv!B:AS,41,FALSE)</f>
        <v>0.66</v>
      </c>
      <c r="J1925">
        <f>VLOOKUP(N1925,Estrv!B:AS,42,FALSE)</f>
        <v>1</v>
      </c>
      <c r="K1925" s="66">
        <v>0.4</v>
      </c>
      <c r="N1925" t="str">
        <f t="shared" si="30"/>
        <v>38C001S056</v>
      </c>
    </row>
    <row r="1926" spans="1:14">
      <c r="A1926" s="26" t="s">
        <v>9011</v>
      </c>
      <c r="B1926" s="26" t="s">
        <v>19241</v>
      </c>
      <c r="C1926" s="26" t="s">
        <v>11853</v>
      </c>
      <c r="D1926" s="26" t="s">
        <v>9046</v>
      </c>
      <c r="E1926" s="61" t="s">
        <v>19239</v>
      </c>
      <c r="F1926" s="62" t="s">
        <v>20766</v>
      </c>
      <c r="G1926">
        <f>VLOOKUP(N1926,Estrv!B:AS,39,FALSE)</f>
        <v>0.1</v>
      </c>
      <c r="H1926">
        <f>VLOOKUP(N1926,Estrv!B:AS,40,FALSE)</f>
        <v>0.3</v>
      </c>
      <c r="I1926">
        <f>VLOOKUP(N1926,Estrv!B:AS,41,FALSE)</f>
        <v>0.66</v>
      </c>
      <c r="J1926">
        <f>VLOOKUP(N1926,Estrv!B:AS,42,FALSE)</f>
        <v>1</v>
      </c>
      <c r="K1926" s="66">
        <v>0.1</v>
      </c>
      <c r="N1926" t="str">
        <f t="shared" si="30"/>
        <v>38C001S056</v>
      </c>
    </row>
    <row r="1927" spans="1:14">
      <c r="A1927" s="26" t="s">
        <v>9011</v>
      </c>
      <c r="B1927" s="26" t="s">
        <v>19242</v>
      </c>
      <c r="C1927" s="26" t="s">
        <v>12527</v>
      </c>
      <c r="D1927" s="26" t="s">
        <v>9046</v>
      </c>
      <c r="E1927" s="61" t="s">
        <v>19239</v>
      </c>
      <c r="F1927" s="62" t="s">
        <v>20767</v>
      </c>
      <c r="G1927">
        <f>VLOOKUP(N1927,Estrv!B:AS,39,FALSE)</f>
        <v>0.1</v>
      </c>
      <c r="H1927">
        <f>VLOOKUP(N1927,Estrv!B:AS,40,FALSE)</f>
        <v>0.3</v>
      </c>
      <c r="I1927">
        <f>VLOOKUP(N1927,Estrv!B:AS,41,FALSE)</f>
        <v>0.66</v>
      </c>
      <c r="J1927">
        <f>VLOOKUP(N1927,Estrv!B:AS,42,FALSE)</f>
        <v>1</v>
      </c>
      <c r="K1927" s="66">
        <v>0.1</v>
      </c>
      <c r="N1927" t="str">
        <f t="shared" si="30"/>
        <v>38C001S056</v>
      </c>
    </row>
    <row r="1928" spans="1:14">
      <c r="A1928" s="26" t="s">
        <v>9114</v>
      </c>
      <c r="B1928" s="26" t="s">
        <v>19243</v>
      </c>
      <c r="C1928" s="26" t="s">
        <v>10510</v>
      </c>
      <c r="D1928" s="26" t="s">
        <v>109</v>
      </c>
      <c r="E1928" s="61" t="s">
        <v>17145</v>
      </c>
      <c r="F1928" s="62" t="s">
        <v>19255</v>
      </c>
      <c r="G1928">
        <f>VLOOKUP(N1928,Estrv!B:AS,39,FALSE)</f>
        <v>0.25</v>
      </c>
      <c r="H1928">
        <f>VLOOKUP(N1928,Estrv!B:AS,40,FALSE)</f>
        <v>0.5</v>
      </c>
      <c r="I1928">
        <f>VLOOKUP(N1928,Estrv!B:AS,41,FALSE)</f>
        <v>0.75</v>
      </c>
      <c r="J1928">
        <f>VLOOKUP(N1928,Estrv!B:AS,42,FALSE)</f>
        <v>1</v>
      </c>
      <c r="K1928" s="66">
        <v>0.5</v>
      </c>
      <c r="N1928" t="str">
        <f t="shared" si="30"/>
        <v>41PDIPM001</v>
      </c>
    </row>
    <row r="1929" spans="1:14">
      <c r="A1929" s="26" t="s">
        <v>9114</v>
      </c>
      <c r="B1929" s="26" t="s">
        <v>19244</v>
      </c>
      <c r="C1929" s="26" t="s">
        <v>11184</v>
      </c>
      <c r="D1929" s="26" t="s">
        <v>109</v>
      </c>
      <c r="E1929" s="61" t="s">
        <v>17145</v>
      </c>
      <c r="F1929" s="62" t="s">
        <v>19254</v>
      </c>
      <c r="G1929">
        <f>VLOOKUP(N1929,Estrv!B:AS,39,FALSE)</f>
        <v>0.25</v>
      </c>
      <c r="H1929">
        <f>VLOOKUP(N1929,Estrv!B:AS,40,FALSE)</f>
        <v>0.5</v>
      </c>
      <c r="I1929">
        <f>VLOOKUP(N1929,Estrv!B:AS,41,FALSE)</f>
        <v>0.75</v>
      </c>
      <c r="J1929">
        <f>VLOOKUP(N1929,Estrv!B:AS,42,FALSE)</f>
        <v>1</v>
      </c>
      <c r="K1929" s="66">
        <v>0.5</v>
      </c>
      <c r="N1929" t="str">
        <f t="shared" si="30"/>
        <v>41PDIPM001</v>
      </c>
    </row>
    <row r="1930" spans="1:14">
      <c r="A1930" s="26" t="s">
        <v>9114</v>
      </c>
      <c r="B1930" s="26" t="s">
        <v>19245</v>
      </c>
      <c r="C1930" s="26" t="s">
        <v>10511</v>
      </c>
      <c r="D1930" s="26" t="s">
        <v>126</v>
      </c>
      <c r="E1930" s="61" t="s">
        <v>17148</v>
      </c>
      <c r="F1930" s="62" t="s">
        <v>9129</v>
      </c>
      <c r="G1930">
        <f>VLOOKUP(N1930,Estrv!B:AS,39,FALSE)</f>
        <v>0.25</v>
      </c>
      <c r="H1930">
        <f>VLOOKUP(N1930,Estrv!B:AS,40,FALSE)</f>
        <v>0.5</v>
      </c>
      <c r="I1930">
        <f>VLOOKUP(N1930,Estrv!B:AS,41,FALSE)</f>
        <v>0.75</v>
      </c>
      <c r="J1930">
        <f>VLOOKUP(N1930,Estrv!B:AS,42,FALSE)</f>
        <v>1</v>
      </c>
      <c r="K1930" s="66">
        <v>1</v>
      </c>
      <c r="N1930" t="str">
        <f t="shared" si="30"/>
        <v>41PDIPM002</v>
      </c>
    </row>
    <row r="1931" spans="1:14">
      <c r="A1931" s="26" t="s">
        <v>9114</v>
      </c>
      <c r="B1931" s="26" t="s">
        <v>19246</v>
      </c>
      <c r="C1931" s="26" t="s">
        <v>10512</v>
      </c>
      <c r="D1931" s="26" t="s">
        <v>9130</v>
      </c>
      <c r="E1931" s="61" t="s">
        <v>19247</v>
      </c>
      <c r="F1931" s="62" t="s">
        <v>20768</v>
      </c>
      <c r="G1931">
        <f>VLOOKUP(N1931,Estrv!B:AS,39,FALSE)</f>
        <v>0.25</v>
      </c>
      <c r="H1931">
        <f>VLOOKUP(N1931,Estrv!B:AS,40,FALSE)</f>
        <v>0.25</v>
      </c>
      <c r="I1931">
        <f>VLOOKUP(N1931,Estrv!B:AS,41,FALSE)</f>
        <v>0.75</v>
      </c>
      <c r="J1931">
        <f>VLOOKUP(N1931,Estrv!B:AS,42,FALSE)</f>
        <v>1</v>
      </c>
      <c r="K1931" s="66">
        <v>0.2</v>
      </c>
      <c r="N1931" t="str">
        <f t="shared" si="30"/>
        <v>41PDIPP051</v>
      </c>
    </row>
    <row r="1932" spans="1:14">
      <c r="A1932" s="26" t="s">
        <v>9114</v>
      </c>
      <c r="B1932" s="26" t="s">
        <v>19248</v>
      </c>
      <c r="C1932" s="26" t="s">
        <v>11186</v>
      </c>
      <c r="D1932" s="26" t="s">
        <v>9130</v>
      </c>
      <c r="E1932" s="61" t="s">
        <v>19247</v>
      </c>
      <c r="F1932" s="62" t="s">
        <v>20769</v>
      </c>
      <c r="G1932">
        <f>VLOOKUP(N1932,Estrv!B:AS,39,FALSE)</f>
        <v>0.25</v>
      </c>
      <c r="H1932">
        <f>VLOOKUP(N1932,Estrv!B:AS,40,FALSE)</f>
        <v>0.25</v>
      </c>
      <c r="I1932">
        <f>VLOOKUP(N1932,Estrv!B:AS,41,FALSE)</f>
        <v>0.75</v>
      </c>
      <c r="J1932">
        <f>VLOOKUP(N1932,Estrv!B:AS,42,FALSE)</f>
        <v>1</v>
      </c>
      <c r="K1932" s="66">
        <v>0.2</v>
      </c>
      <c r="N1932" t="str">
        <f t="shared" si="30"/>
        <v>41PDIPP051</v>
      </c>
    </row>
    <row r="1933" spans="1:14">
      <c r="A1933" s="26" t="s">
        <v>9114</v>
      </c>
      <c r="B1933" s="26" t="s">
        <v>19249</v>
      </c>
      <c r="C1933" s="26" t="s">
        <v>11860</v>
      </c>
      <c r="D1933" s="26" t="s">
        <v>9130</v>
      </c>
      <c r="E1933" s="61" t="s">
        <v>19247</v>
      </c>
      <c r="F1933" s="62" t="s">
        <v>20770</v>
      </c>
      <c r="G1933">
        <f>VLOOKUP(N1933,Estrv!B:AS,39,FALSE)</f>
        <v>0.25</v>
      </c>
      <c r="H1933">
        <f>VLOOKUP(N1933,Estrv!B:AS,40,FALSE)</f>
        <v>0.25</v>
      </c>
      <c r="I1933">
        <f>VLOOKUP(N1933,Estrv!B:AS,41,FALSE)</f>
        <v>0.75</v>
      </c>
      <c r="J1933">
        <f>VLOOKUP(N1933,Estrv!B:AS,42,FALSE)</f>
        <v>1</v>
      </c>
      <c r="K1933" s="66">
        <v>0.2</v>
      </c>
      <c r="N1933" t="str">
        <f t="shared" si="30"/>
        <v>41PDIPP051</v>
      </c>
    </row>
    <row r="1934" spans="1:14">
      <c r="A1934" s="26" t="s">
        <v>9114</v>
      </c>
      <c r="B1934" s="26" t="s">
        <v>19250</v>
      </c>
      <c r="C1934" s="26" t="s">
        <v>12534</v>
      </c>
      <c r="D1934" s="26" t="s">
        <v>9130</v>
      </c>
      <c r="E1934" s="61" t="s">
        <v>19247</v>
      </c>
      <c r="F1934" s="62" t="s">
        <v>20771</v>
      </c>
      <c r="G1934">
        <f>VLOOKUP(N1934,Estrv!B:AS,39,FALSE)</f>
        <v>0.25</v>
      </c>
      <c r="H1934">
        <f>VLOOKUP(N1934,Estrv!B:AS,40,FALSE)</f>
        <v>0.25</v>
      </c>
      <c r="I1934">
        <f>VLOOKUP(N1934,Estrv!B:AS,41,FALSE)</f>
        <v>0.75</v>
      </c>
      <c r="J1934">
        <f>VLOOKUP(N1934,Estrv!B:AS,42,FALSE)</f>
        <v>1</v>
      </c>
      <c r="K1934" s="66">
        <v>0.2</v>
      </c>
      <c r="N1934" t="str">
        <f t="shared" si="30"/>
        <v>41PDIPP051</v>
      </c>
    </row>
    <row r="1935" spans="1:14">
      <c r="A1935" s="26" t="s">
        <v>9114</v>
      </c>
      <c r="B1935" s="26" t="s">
        <v>19251</v>
      </c>
      <c r="C1935" s="26" t="s">
        <v>13208</v>
      </c>
      <c r="D1935" s="26" t="s">
        <v>9130</v>
      </c>
      <c r="E1935" s="61" t="s">
        <v>19247</v>
      </c>
      <c r="F1935" s="62" t="s">
        <v>20772</v>
      </c>
      <c r="G1935">
        <f>VLOOKUP(N1935,Estrv!B:AS,39,FALSE)</f>
        <v>0.25</v>
      </c>
      <c r="H1935">
        <f>VLOOKUP(N1935,Estrv!B:AS,40,FALSE)</f>
        <v>0.25</v>
      </c>
      <c r="I1935">
        <f>VLOOKUP(N1935,Estrv!B:AS,41,FALSE)</f>
        <v>0.75</v>
      </c>
      <c r="J1935">
        <f>VLOOKUP(N1935,Estrv!B:AS,42,FALSE)</f>
        <v>1</v>
      </c>
      <c r="K1935" s="66">
        <v>0.2</v>
      </c>
      <c r="N1935" t="str">
        <f t="shared" si="30"/>
        <v>41PDIPP051</v>
      </c>
    </row>
    <row r="1936" spans="1:14">
      <c r="G1936" t="e">
        <f>VLOOKUP(N1936,Estrv!B:AS,39,FALSE)</f>
        <v>#N/A</v>
      </c>
      <c r="H1936" t="e">
        <f>VLOOKUP(N1936,Estrv!B:AS,40,FALSE)</f>
        <v>#N/A</v>
      </c>
      <c r="I1936" t="e">
        <f>VLOOKUP(N1936,Estrv!B:AS,41,FALSE)</f>
        <v>#N/A</v>
      </c>
      <c r="J1936" t="e">
        <f>VLOOKUP(N1936,Estrv!B:AS,42,FALSE)</f>
        <v>#N/A</v>
      </c>
    </row>
    <row r="1937" spans="7:10">
      <c r="G1937" t="e">
        <f>VLOOKUP(N1937,Estrv!B:AS,39,FALSE)</f>
        <v>#N/A</v>
      </c>
      <c r="H1937" t="e">
        <f>VLOOKUP(N1937,Estrv!B:AS,40,FALSE)</f>
        <v>#N/A</v>
      </c>
      <c r="I1937" t="e">
        <f>VLOOKUP(N1937,Estrv!B:AS,41,FALSE)</f>
        <v>#N/A</v>
      </c>
      <c r="J1937" t="e">
        <f>VLOOKUP(N1937,Estrv!B:AS,42,FALSE)</f>
        <v>#N/A</v>
      </c>
    </row>
    <row r="1938" spans="7:10">
      <c r="G1938" t="e">
        <f>VLOOKUP(N1938,Estrv!B:AS,39,FALSE)</f>
        <v>#N/A</v>
      </c>
      <c r="H1938" t="e">
        <f>VLOOKUP(N1938,Estrv!B:AS,40,FALSE)</f>
        <v>#N/A</v>
      </c>
      <c r="I1938" t="e">
        <f>VLOOKUP(N1938,Estrv!B:AS,41,FALSE)</f>
        <v>#N/A</v>
      </c>
      <c r="J1938" t="e">
        <f>VLOOKUP(N1938,Estrv!B:AS,42,FALSE)</f>
        <v>#N/A</v>
      </c>
    </row>
    <row r="1939" spans="7:10">
      <c r="G1939" t="e">
        <f>VLOOKUP(N1939,Estrv!B:AS,39,FALSE)</f>
        <v>#N/A</v>
      </c>
      <c r="H1939" t="e">
        <f>VLOOKUP(N1939,Estrv!B:AS,40,FALSE)</f>
        <v>#N/A</v>
      </c>
      <c r="I1939" t="e">
        <f>VLOOKUP(N1939,Estrv!B:AS,41,FALSE)</f>
        <v>#N/A</v>
      </c>
      <c r="J1939" t="e">
        <f>VLOOKUP(N1939,Estrv!B:AS,42,FALSE)</f>
        <v>#N/A</v>
      </c>
    </row>
    <row r="1940" spans="7:10">
      <c r="G1940" t="e">
        <f>VLOOKUP(N1940,Estrv!B:AS,39,FALSE)</f>
        <v>#N/A</v>
      </c>
      <c r="H1940" t="e">
        <f>VLOOKUP(N1940,Estrv!B:AS,40,FALSE)</f>
        <v>#N/A</v>
      </c>
      <c r="I1940" t="e">
        <f>VLOOKUP(N1940,Estrv!B:AS,41,FALSE)</f>
        <v>#N/A</v>
      </c>
      <c r="J1940" t="e">
        <f>VLOOKUP(N1940,Estrv!B:AS,42,FALSE)</f>
        <v>#N/A</v>
      </c>
    </row>
    <row r="1941" spans="7:10">
      <c r="G1941" t="e">
        <f>VLOOKUP(N1941,Estrv!B:AS,39,FALSE)</f>
        <v>#N/A</v>
      </c>
      <c r="H1941" t="e">
        <f>VLOOKUP(N1941,Estrv!B:AS,40,FALSE)</f>
        <v>#N/A</v>
      </c>
      <c r="I1941" t="e">
        <f>VLOOKUP(N1941,Estrv!B:AS,41,FALSE)</f>
        <v>#N/A</v>
      </c>
      <c r="J1941" t="e">
        <f>VLOOKUP(N1941,Estrv!B:AS,42,FALSE)</f>
        <v>#N/A</v>
      </c>
    </row>
    <row r="1942" spans="7:10">
      <c r="G1942" t="e">
        <f>VLOOKUP(N1942,Estrv!B:AS,39,FALSE)</f>
        <v>#N/A</v>
      </c>
      <c r="H1942" t="e">
        <f>VLOOKUP(N1942,Estrv!B:AS,40,FALSE)</f>
        <v>#N/A</v>
      </c>
      <c r="I1942" t="e">
        <f>VLOOKUP(N1942,Estrv!B:AS,41,FALSE)</f>
        <v>#N/A</v>
      </c>
      <c r="J1942" t="e">
        <f>VLOOKUP(N1942,Estrv!B:AS,42,FALSE)</f>
        <v>#N/A</v>
      </c>
    </row>
    <row r="1943" spans="7:10">
      <c r="G1943" t="e">
        <f>VLOOKUP(N1943,Estrv!B:AS,39,FALSE)</f>
        <v>#N/A</v>
      </c>
      <c r="H1943" t="e">
        <f>VLOOKUP(N1943,Estrv!B:AS,40,FALSE)</f>
        <v>#N/A</v>
      </c>
      <c r="I1943" t="e">
        <f>VLOOKUP(N1943,Estrv!B:AS,41,FALSE)</f>
        <v>#N/A</v>
      </c>
      <c r="J1943" t="e">
        <f>VLOOKUP(N1943,Estrv!B:AS,42,FALSE)</f>
        <v>#N/A</v>
      </c>
    </row>
    <row r="1944" spans="7:10">
      <c r="G1944" t="e">
        <f>VLOOKUP(N1944,Estrv!B:AS,39,FALSE)</f>
        <v>#N/A</v>
      </c>
      <c r="H1944" t="e">
        <f>VLOOKUP(N1944,Estrv!B:AS,40,FALSE)</f>
        <v>#N/A</v>
      </c>
      <c r="I1944" t="e">
        <f>VLOOKUP(N1944,Estrv!B:AS,41,FALSE)</f>
        <v>#N/A</v>
      </c>
      <c r="J1944" t="e">
        <f>VLOOKUP(N1944,Estrv!B:AS,42,FALSE)</f>
        <v>#N/A</v>
      </c>
    </row>
    <row r="1945" spans="7:10">
      <c r="G1945" t="e">
        <f>VLOOKUP(N1945,Estrv!B:AS,39,FALSE)</f>
        <v>#N/A</v>
      </c>
      <c r="H1945" t="e">
        <f>VLOOKUP(N1945,Estrv!B:AS,40,FALSE)</f>
        <v>#N/A</v>
      </c>
      <c r="I1945" t="e">
        <f>VLOOKUP(N1945,Estrv!B:AS,41,FALSE)</f>
        <v>#N/A</v>
      </c>
      <c r="J1945" t="e">
        <f>VLOOKUP(N1945,Estrv!B:AS,42,FALSE)</f>
        <v>#N/A</v>
      </c>
    </row>
    <row r="1946" spans="7:10">
      <c r="G1946" t="e">
        <f>VLOOKUP(N1946,Estrv!B:AS,39,FALSE)</f>
        <v>#N/A</v>
      </c>
      <c r="H1946" t="e">
        <f>VLOOKUP(N1946,Estrv!B:AS,40,FALSE)</f>
        <v>#N/A</v>
      </c>
      <c r="I1946" t="e">
        <f>VLOOKUP(N1946,Estrv!B:AS,41,FALSE)</f>
        <v>#N/A</v>
      </c>
      <c r="J1946" t="e">
        <f>VLOOKUP(N1946,Estrv!B:AS,42,FALSE)</f>
        <v>#N/A</v>
      </c>
    </row>
    <row r="1947" spans="7:10">
      <c r="G1947" t="e">
        <f>VLOOKUP(N1947,Estrv!B:AS,39,FALSE)</f>
        <v>#N/A</v>
      </c>
      <c r="H1947" t="e">
        <f>VLOOKUP(N1947,Estrv!B:AS,40,FALSE)</f>
        <v>#N/A</v>
      </c>
      <c r="I1947" t="e">
        <f>VLOOKUP(N1947,Estrv!B:AS,41,FALSE)</f>
        <v>#N/A</v>
      </c>
      <c r="J1947" t="e">
        <f>VLOOKUP(N1947,Estrv!B:AS,42,FALSE)</f>
        <v>#N/A</v>
      </c>
    </row>
    <row r="1948" spans="7:10">
      <c r="G1948" t="e">
        <f>VLOOKUP(N1948,Estrv!B:AS,39,FALSE)</f>
        <v>#N/A</v>
      </c>
      <c r="H1948" t="e">
        <f>VLOOKUP(N1948,Estrv!B:AS,40,FALSE)</f>
        <v>#N/A</v>
      </c>
      <c r="I1948" t="e">
        <f>VLOOKUP(N1948,Estrv!B:AS,41,FALSE)</f>
        <v>#N/A</v>
      </c>
      <c r="J1948" t="e">
        <f>VLOOKUP(N1948,Estrv!B:AS,42,FALSE)</f>
        <v>#N/A</v>
      </c>
    </row>
  </sheetData>
  <autoFilter ref="C1:F1948" xr:uid="{00000000-0009-0000-0000-000002000000}"/>
  <conditionalFormatting sqref="B2:B1935">
    <cfRule type="duplicateValues" dxfId="2" priority="1"/>
    <cfRule type="duplicateValues" dxfId="1" priority="3"/>
  </conditionalFormatting>
  <conditionalFormatting sqref="C2:C1935">
    <cfRule type="duplicateValues" dxfId="0" priority="2"/>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3:A99"/>
  <sheetViews>
    <sheetView workbookViewId="0">
      <selection activeCell="S14" sqref="S14:U14"/>
    </sheetView>
  </sheetViews>
  <sheetFormatPr baseColWidth="10" defaultRowHeight="15"/>
  <sheetData>
    <row r="3" spans="1:1">
      <c r="A3" t="s">
        <v>68</v>
      </c>
    </row>
    <row r="4" spans="1:1">
      <c r="A4" t="s">
        <v>160</v>
      </c>
    </row>
    <row r="5" spans="1:1">
      <c r="A5" t="s">
        <v>229</v>
      </c>
    </row>
    <row r="6" spans="1:1">
      <c r="A6" t="s">
        <v>309</v>
      </c>
    </row>
    <row r="7" spans="1:1">
      <c r="A7" t="s">
        <v>360</v>
      </c>
    </row>
    <row r="8" spans="1:1">
      <c r="A8" t="s">
        <v>460</v>
      </c>
    </row>
    <row r="9" spans="1:1">
      <c r="A9" t="s">
        <v>810</v>
      </c>
    </row>
    <row r="10" spans="1:1">
      <c r="A10" t="s">
        <v>997</v>
      </c>
    </row>
    <row r="11" spans="1:1">
      <c r="A11" t="s">
        <v>1249</v>
      </c>
    </row>
    <row r="12" spans="1:1">
      <c r="A12" t="s">
        <v>1455</v>
      </c>
    </row>
    <row r="13" spans="1:1">
      <c r="A13" t="s">
        <v>1659</v>
      </c>
    </row>
    <row r="14" spans="1:1">
      <c r="A14" t="s">
        <v>1879</v>
      </c>
    </row>
    <row r="15" spans="1:1">
      <c r="A15" t="s">
        <v>2079</v>
      </c>
    </row>
    <row r="16" spans="1:1">
      <c r="A16" t="s">
        <v>2283</v>
      </c>
    </row>
    <row r="17" spans="1:1">
      <c r="A17" t="s">
        <v>2465</v>
      </c>
    </row>
    <row r="18" spans="1:1">
      <c r="A18" t="s">
        <v>2715</v>
      </c>
    </row>
    <row r="19" spans="1:1">
      <c r="A19" t="s">
        <v>2927</v>
      </c>
    </row>
    <row r="20" spans="1:1">
      <c r="A20" t="s">
        <v>3123</v>
      </c>
    </row>
    <row r="21" spans="1:1">
      <c r="A21" t="s">
        <v>3291</v>
      </c>
    </row>
    <row r="22" spans="1:1">
      <c r="A22" t="s">
        <v>3603</v>
      </c>
    </row>
    <row r="23" spans="1:1">
      <c r="A23" t="s">
        <v>3808</v>
      </c>
    </row>
    <row r="24" spans="1:1">
      <c r="A24" t="s">
        <v>4039</v>
      </c>
    </row>
    <row r="25" spans="1:1">
      <c r="A25" t="s">
        <v>4072</v>
      </c>
    </row>
    <row r="26" spans="1:1">
      <c r="A26" t="s">
        <v>4126</v>
      </c>
    </row>
    <row r="27" spans="1:1">
      <c r="A27" t="s">
        <v>4178</v>
      </c>
    </row>
    <row r="28" spans="1:1">
      <c r="A28" t="s">
        <v>4219</v>
      </c>
    </row>
    <row r="29" spans="1:1">
      <c r="A29" t="s">
        <v>4266</v>
      </c>
    </row>
    <row r="30" spans="1:1">
      <c r="A30" t="s">
        <v>4327</v>
      </c>
    </row>
    <row r="31" spans="1:1">
      <c r="A31" t="s">
        <v>4397</v>
      </c>
    </row>
    <row r="32" spans="1:1">
      <c r="A32" t="s">
        <v>4514</v>
      </c>
    </row>
    <row r="33" spans="1:1">
      <c r="A33" t="s">
        <v>4539</v>
      </c>
    </row>
    <row r="34" spans="1:1">
      <c r="A34" t="s">
        <v>4596</v>
      </c>
    </row>
    <row r="35" spans="1:1">
      <c r="A35" t="s">
        <v>4662</v>
      </c>
    </row>
    <row r="36" spans="1:1">
      <c r="A36" t="s">
        <v>4707</v>
      </c>
    </row>
    <row r="37" spans="1:1">
      <c r="A37" t="s">
        <v>4881</v>
      </c>
    </row>
    <row r="38" spans="1:1">
      <c r="A38" t="s">
        <v>5011</v>
      </c>
    </row>
    <row r="39" spans="1:1">
      <c r="A39" t="s">
        <v>5042</v>
      </c>
    </row>
    <row r="40" spans="1:1">
      <c r="A40" t="s">
        <v>5104</v>
      </c>
    </row>
    <row r="41" spans="1:1">
      <c r="A41" t="s">
        <v>5172</v>
      </c>
    </row>
    <row r="42" spans="1:1">
      <c r="A42" t="s">
        <v>5322</v>
      </c>
    </row>
    <row r="43" spans="1:1">
      <c r="A43" t="s">
        <v>5366</v>
      </c>
    </row>
    <row r="44" spans="1:1">
      <c r="A44" t="s">
        <v>5409</v>
      </c>
    </row>
    <row r="45" spans="1:1">
      <c r="A45" t="s">
        <v>5457</v>
      </c>
    </row>
    <row r="46" spans="1:1">
      <c r="A46" t="s">
        <v>5610</v>
      </c>
    </row>
    <row r="47" spans="1:1">
      <c r="A47" t="s">
        <v>5685</v>
      </c>
    </row>
    <row r="48" spans="1:1">
      <c r="A48" t="s">
        <v>5879</v>
      </c>
    </row>
    <row r="49" spans="1:1">
      <c r="A49" t="s">
        <v>5944</v>
      </c>
    </row>
    <row r="50" spans="1:1">
      <c r="A50" t="s">
        <v>6019</v>
      </c>
    </row>
    <row r="51" spans="1:1">
      <c r="A51" t="s">
        <v>6065</v>
      </c>
    </row>
    <row r="52" spans="1:1">
      <c r="A52" t="s">
        <v>6254</v>
      </c>
    </row>
    <row r="53" spans="1:1">
      <c r="A53" t="s">
        <v>6318</v>
      </c>
    </row>
    <row r="54" spans="1:1">
      <c r="A54" t="s">
        <v>6376</v>
      </c>
    </row>
    <row r="55" spans="1:1">
      <c r="A55" t="s">
        <v>6427</v>
      </c>
    </row>
    <row r="56" spans="1:1">
      <c r="A56" t="s">
        <v>6474</v>
      </c>
    </row>
    <row r="57" spans="1:1">
      <c r="A57" t="s">
        <v>6522</v>
      </c>
    </row>
    <row r="58" spans="1:1">
      <c r="A58" t="s">
        <v>6574</v>
      </c>
    </row>
    <row r="59" spans="1:1">
      <c r="A59" t="s">
        <v>6616</v>
      </c>
    </row>
    <row r="60" spans="1:1">
      <c r="A60" t="s">
        <v>6689</v>
      </c>
    </row>
    <row r="61" spans="1:1">
      <c r="A61" t="s">
        <v>6706</v>
      </c>
    </row>
    <row r="62" spans="1:1">
      <c r="A62" t="s">
        <v>6726</v>
      </c>
    </row>
    <row r="63" spans="1:1">
      <c r="A63" t="s">
        <v>6775</v>
      </c>
    </row>
    <row r="64" spans="1:1">
      <c r="A64" t="s">
        <v>6853</v>
      </c>
    </row>
    <row r="65" spans="1:1">
      <c r="A65" t="s">
        <v>6905</v>
      </c>
    </row>
    <row r="66" spans="1:1">
      <c r="A66" t="s">
        <v>6960</v>
      </c>
    </row>
    <row r="67" spans="1:1">
      <c r="A67" t="s">
        <v>7013</v>
      </c>
    </row>
    <row r="68" spans="1:1">
      <c r="A68" t="s">
        <v>7152</v>
      </c>
    </row>
    <row r="69" spans="1:1">
      <c r="A69" t="s">
        <v>7216</v>
      </c>
    </row>
    <row r="70" spans="1:1">
      <c r="A70" t="s">
        <v>7278</v>
      </c>
    </row>
    <row r="71" spans="1:1">
      <c r="A71" t="s">
        <v>7313</v>
      </c>
    </row>
    <row r="72" spans="1:1">
      <c r="A72" t="s">
        <v>7400</v>
      </c>
    </row>
    <row r="73" spans="1:1">
      <c r="A73" t="s">
        <v>7455</v>
      </c>
    </row>
    <row r="74" spans="1:1">
      <c r="A74" t="s">
        <v>7515</v>
      </c>
    </row>
    <row r="75" spans="1:1">
      <c r="A75" t="s">
        <v>7532</v>
      </c>
    </row>
    <row r="76" spans="1:1">
      <c r="A76" t="s">
        <v>7566</v>
      </c>
    </row>
    <row r="77" spans="1:1">
      <c r="A77" t="s">
        <v>7639</v>
      </c>
    </row>
    <row r="78" spans="1:1">
      <c r="A78" t="s">
        <v>7758</v>
      </c>
    </row>
    <row r="79" spans="1:1">
      <c r="A79" t="s">
        <v>7816</v>
      </c>
    </row>
    <row r="80" spans="1:1">
      <c r="A80" t="s">
        <v>7873</v>
      </c>
    </row>
    <row r="81" spans="1:1">
      <c r="A81" t="s">
        <v>7934</v>
      </c>
    </row>
    <row r="82" spans="1:1">
      <c r="A82" t="s">
        <v>8055</v>
      </c>
    </row>
    <row r="83" spans="1:1">
      <c r="A83" t="s">
        <v>8103</v>
      </c>
    </row>
    <row r="84" spans="1:1">
      <c r="A84" t="s">
        <v>8150</v>
      </c>
    </row>
    <row r="85" spans="1:1">
      <c r="A85" t="s">
        <v>8193</v>
      </c>
    </row>
    <row r="86" spans="1:1">
      <c r="A86" t="s">
        <v>8237</v>
      </c>
    </row>
    <row r="87" spans="1:1">
      <c r="A87" t="s">
        <v>8345</v>
      </c>
    </row>
    <row r="88" spans="1:1">
      <c r="A88" t="s">
        <v>8368</v>
      </c>
    </row>
    <row r="89" spans="1:1">
      <c r="A89" t="s">
        <v>8413</v>
      </c>
    </row>
    <row r="90" spans="1:1">
      <c r="A90" t="s">
        <v>8455</v>
      </c>
    </row>
    <row r="91" spans="1:1">
      <c r="A91" t="s">
        <v>8485</v>
      </c>
    </row>
    <row r="92" spans="1:1">
      <c r="A92" t="s">
        <v>8558</v>
      </c>
    </row>
    <row r="93" spans="1:1">
      <c r="A93" t="s">
        <v>8688</v>
      </c>
    </row>
    <row r="94" spans="1:1">
      <c r="A94" t="s">
        <v>8733</v>
      </c>
    </row>
    <row r="95" spans="1:1">
      <c r="A95" t="s">
        <v>8785</v>
      </c>
    </row>
    <row r="96" spans="1:1">
      <c r="A96" t="s">
        <v>8848</v>
      </c>
    </row>
    <row r="97" spans="1:1">
      <c r="A97" t="s">
        <v>8883</v>
      </c>
    </row>
    <row r="98" spans="1:1">
      <c r="A98" t="s">
        <v>9011</v>
      </c>
    </row>
    <row r="99" spans="1:1">
      <c r="A99" t="s">
        <v>9114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A2:C98"/>
  <sheetViews>
    <sheetView topLeftCell="A25" workbookViewId="0">
      <selection activeCell="S14" sqref="S14:U14"/>
    </sheetView>
  </sheetViews>
  <sheetFormatPr baseColWidth="10" defaultRowHeight="15"/>
  <sheetData>
    <row r="2" spans="1:3">
      <c r="A2" t="s">
        <v>68</v>
      </c>
      <c r="B2">
        <f>COUNTIF(Base!A:A,Hoja3!A2)</f>
        <v>9</v>
      </c>
      <c r="C2">
        <f>COUNTIF(Estrv!C2:C677,Hoja3!A2)</f>
        <v>4</v>
      </c>
    </row>
    <row r="3" spans="1:3">
      <c r="A3" t="s">
        <v>160</v>
      </c>
      <c r="B3">
        <f>COUNTIF(Base!A:A,Hoja3!A3)</f>
        <v>9</v>
      </c>
      <c r="C3">
        <f>COUNTIF(Estrv!C3:C678,Hoja3!A3)</f>
        <v>4</v>
      </c>
    </row>
    <row r="4" spans="1:3">
      <c r="A4" t="s">
        <v>229</v>
      </c>
      <c r="B4">
        <f>COUNTIF(Base!A:A,Hoja3!A4)</f>
        <v>10</v>
      </c>
      <c r="C4">
        <f>COUNTIF(Estrv!C4:C679,Hoja3!A4)</f>
        <v>5</v>
      </c>
    </row>
    <row r="5" spans="1:3">
      <c r="A5" t="s">
        <v>309</v>
      </c>
      <c r="B5">
        <f>COUNTIF(Base!A:A,Hoja3!A5)</f>
        <v>5</v>
      </c>
      <c r="C5">
        <f>COUNTIF(Estrv!C5:C680,Hoja3!A5)</f>
        <v>4</v>
      </c>
    </row>
    <row r="6" spans="1:3">
      <c r="A6" t="s">
        <v>360</v>
      </c>
      <c r="B6">
        <f>COUNTIF(Base!A:A,Hoja3!A6)</f>
        <v>12</v>
      </c>
      <c r="C6">
        <f>COUNTIF(Estrv!C6:C681,Hoja3!A6)</f>
        <v>6</v>
      </c>
    </row>
    <row r="7" spans="1:3">
      <c r="A7" t="s">
        <v>460</v>
      </c>
      <c r="B7">
        <f>COUNTIF(Base!A:A,Hoja3!A7)</f>
        <v>67</v>
      </c>
      <c r="C7">
        <f>COUNTIF(Estrv!C7:C682,Hoja3!A7)</f>
        <v>18</v>
      </c>
    </row>
    <row r="8" spans="1:3">
      <c r="A8" t="s">
        <v>810</v>
      </c>
      <c r="B8">
        <f>COUNTIF(Base!A:A,Hoja3!A8)</f>
        <v>31</v>
      </c>
      <c r="C8">
        <f>COUNTIF(Estrv!C8:C683,Hoja3!A8)</f>
        <v>15</v>
      </c>
    </row>
    <row r="9" spans="1:3">
      <c r="A9" t="s">
        <v>997</v>
      </c>
      <c r="B9">
        <f>COUNTIF(Base!A:A,Hoja3!A9)</f>
        <v>53</v>
      </c>
      <c r="C9">
        <f>COUNTIF(Estrv!C9:C684,Hoja3!A9)</f>
        <v>18</v>
      </c>
    </row>
    <row r="10" spans="1:3">
      <c r="A10" t="s">
        <v>1249</v>
      </c>
      <c r="B10">
        <f>COUNTIF(Base!A:A,Hoja3!A10)</f>
        <v>45</v>
      </c>
      <c r="C10">
        <f>COUNTIF(Estrv!C10:C685,Hoja3!A10)</f>
        <v>18</v>
      </c>
    </row>
    <row r="11" spans="1:3">
      <c r="A11" t="s">
        <v>1455</v>
      </c>
      <c r="B11">
        <f>COUNTIF(Base!A:A,Hoja3!A11)</f>
        <v>37</v>
      </c>
      <c r="C11">
        <f>COUNTIF(Estrv!C11:C686,Hoja3!A11)</f>
        <v>17</v>
      </c>
    </row>
    <row r="12" spans="1:3">
      <c r="A12" t="s">
        <v>1659</v>
      </c>
      <c r="B12">
        <f>COUNTIF(Base!A:A,Hoja3!A12)</f>
        <v>54</v>
      </c>
      <c r="C12">
        <f>COUNTIF(Estrv!C12:C687,Hoja3!A12)</f>
        <v>18</v>
      </c>
    </row>
    <row r="13" spans="1:3">
      <c r="A13" t="s">
        <v>1879</v>
      </c>
      <c r="B13">
        <f>COUNTIF(Base!A:A,Hoja3!A13)</f>
        <v>55</v>
      </c>
      <c r="C13">
        <f>COUNTIF(Estrv!C13:C688,Hoja3!A13)</f>
        <v>18</v>
      </c>
    </row>
    <row r="14" spans="1:3">
      <c r="A14" t="s">
        <v>2079</v>
      </c>
      <c r="B14">
        <f>COUNTIF(Base!A:A,Hoja3!A14)</f>
        <v>59</v>
      </c>
      <c r="C14">
        <f>COUNTIF(Estrv!C14:C689,Hoja3!A14)</f>
        <v>18</v>
      </c>
    </row>
    <row r="15" spans="1:3">
      <c r="A15" t="s">
        <v>2283</v>
      </c>
      <c r="B15">
        <f>COUNTIF(Base!A:A,Hoja3!A15)</f>
        <v>42</v>
      </c>
      <c r="C15">
        <f>COUNTIF(Estrv!C15:C690,Hoja3!A15)</f>
        <v>18</v>
      </c>
    </row>
    <row r="16" spans="1:3">
      <c r="A16" t="s">
        <v>2465</v>
      </c>
      <c r="B16">
        <f>COUNTIF(Base!A:A,Hoja3!A16)</f>
        <v>66</v>
      </c>
      <c r="C16">
        <f>COUNTIF(Estrv!C16:C691,Hoja3!A16)</f>
        <v>22</v>
      </c>
    </row>
    <row r="17" spans="1:3">
      <c r="A17" t="s">
        <v>2715</v>
      </c>
      <c r="B17">
        <f>COUNTIF(Base!A:A,Hoja3!A17)</f>
        <v>82</v>
      </c>
      <c r="C17">
        <f>COUNTIF(Estrv!C17:C692,Hoja3!A17)</f>
        <v>17</v>
      </c>
    </row>
    <row r="18" spans="1:3">
      <c r="A18" t="s">
        <v>2927</v>
      </c>
      <c r="B18">
        <f>COUNTIF(Base!A:A,Hoja3!A18)</f>
        <v>57</v>
      </c>
      <c r="C18">
        <f>COUNTIF(Estrv!C18:C693,Hoja3!A18)</f>
        <v>18</v>
      </c>
    </row>
    <row r="19" spans="1:3">
      <c r="A19" t="s">
        <v>3123</v>
      </c>
      <c r="B19">
        <f>COUNTIF(Base!A:A,Hoja3!A19)</f>
        <v>56</v>
      </c>
      <c r="C19">
        <f>COUNTIF(Estrv!C19:C694,Hoja3!A19)</f>
        <v>16</v>
      </c>
    </row>
    <row r="20" spans="1:3">
      <c r="A20" t="s">
        <v>3291</v>
      </c>
      <c r="B20">
        <f>COUNTIF(Base!A:A,Hoja3!A20)</f>
        <v>102</v>
      </c>
      <c r="C20">
        <f>COUNTIF(Estrv!C20:C695,Hoja3!A20)</f>
        <v>21</v>
      </c>
    </row>
    <row r="21" spans="1:3">
      <c r="A21" t="s">
        <v>3603</v>
      </c>
      <c r="B21">
        <f>COUNTIF(Base!A:A,Hoja3!A21)</f>
        <v>45</v>
      </c>
      <c r="C21">
        <f>COUNTIF(Estrv!C21:C696,Hoja3!A21)</f>
        <v>21</v>
      </c>
    </row>
    <row r="22" spans="1:3">
      <c r="A22" t="s">
        <v>3808</v>
      </c>
      <c r="B22">
        <f>COUNTIF(Base!A:A,Hoja3!A22)</f>
        <v>76</v>
      </c>
      <c r="C22">
        <f>COUNTIF(Estrv!C22:C697,Hoja3!A22)</f>
        <v>18</v>
      </c>
    </row>
    <row r="23" spans="1:3">
      <c r="A23" t="s">
        <v>4039</v>
      </c>
      <c r="B23">
        <f>COUNTIF(Base!A:A,Hoja3!A23)</f>
        <v>5</v>
      </c>
      <c r="C23">
        <f>COUNTIF(Estrv!C23:C698,Hoja3!A23)</f>
        <v>2</v>
      </c>
    </row>
    <row r="24" spans="1:3">
      <c r="A24" t="s">
        <v>4072</v>
      </c>
      <c r="B24">
        <f>COUNTIF(Base!A:A,Hoja3!A24)</f>
        <v>13</v>
      </c>
      <c r="C24">
        <f>COUNTIF(Estrv!C24:C699,Hoja3!A24)</f>
        <v>4</v>
      </c>
    </row>
    <row r="25" spans="1:3">
      <c r="A25" t="s">
        <v>4126</v>
      </c>
      <c r="B25">
        <f>COUNTIF(Base!A:A,Hoja3!A25)</f>
        <v>9</v>
      </c>
      <c r="C25">
        <f>COUNTIF(Estrv!C25:C700,Hoja3!A25)</f>
        <v>4</v>
      </c>
    </row>
    <row r="26" spans="1:3">
      <c r="A26" t="s">
        <v>4178</v>
      </c>
      <c r="B26">
        <f>COUNTIF(Base!A:A,Hoja3!A26)</f>
        <v>8</v>
      </c>
      <c r="C26">
        <f>COUNTIF(Estrv!C26:C701,Hoja3!A26)</f>
        <v>3</v>
      </c>
    </row>
    <row r="27" spans="1:3">
      <c r="A27" t="s">
        <v>4219</v>
      </c>
      <c r="B27">
        <f>COUNTIF(Base!A:A,Hoja3!A27)</f>
        <v>6</v>
      </c>
      <c r="C27">
        <f>COUNTIF(Estrv!C27:C702,Hoja3!A27)</f>
        <v>4</v>
      </c>
    </row>
    <row r="28" spans="1:3">
      <c r="A28" t="s">
        <v>4266</v>
      </c>
      <c r="B28">
        <f>COUNTIF(Base!A:A,Hoja3!A28)</f>
        <v>16</v>
      </c>
      <c r="C28">
        <f>COUNTIF(Estrv!C28:C703,Hoja3!A28)</f>
        <v>4</v>
      </c>
    </row>
    <row r="29" spans="1:3">
      <c r="A29" t="s">
        <v>4327</v>
      </c>
      <c r="B29">
        <f>COUNTIF(Base!A:A,Hoja3!A29)</f>
        <v>11</v>
      </c>
      <c r="C29">
        <f>COUNTIF(Estrv!C29:C704,Hoja3!A29)</f>
        <v>5</v>
      </c>
    </row>
    <row r="30" spans="1:3">
      <c r="A30" t="s">
        <v>4397</v>
      </c>
      <c r="B30">
        <f>COUNTIF(Base!A:A,Hoja3!A30)</f>
        <v>22</v>
      </c>
      <c r="C30">
        <f>COUNTIF(Estrv!C30:C705,Hoja3!A30)</f>
        <v>7</v>
      </c>
    </row>
    <row r="31" spans="1:3">
      <c r="A31" t="s">
        <v>4514</v>
      </c>
      <c r="B31">
        <f>COUNTIF(Base!A:A,Hoja3!A31)</f>
        <v>4</v>
      </c>
      <c r="C31">
        <f>COUNTIF(Estrv!C31:C706,Hoja3!A31)</f>
        <v>1</v>
      </c>
    </row>
    <row r="32" spans="1:3">
      <c r="A32" t="s">
        <v>4539</v>
      </c>
      <c r="B32">
        <f>COUNTIF(Base!A:A,Hoja3!A32)</f>
        <v>9</v>
      </c>
      <c r="C32">
        <f>COUNTIF(Estrv!C32:C707,Hoja3!A32)</f>
        <v>4</v>
      </c>
    </row>
    <row r="33" spans="1:3">
      <c r="A33" t="s">
        <v>4596</v>
      </c>
      <c r="B33">
        <f>COUNTIF(Base!A:A,Hoja3!A33)</f>
        <v>14</v>
      </c>
      <c r="C33">
        <f>COUNTIF(Estrv!C33:C708,Hoja3!A33)</f>
        <v>4</v>
      </c>
    </row>
    <row r="34" spans="1:3">
      <c r="A34" t="s">
        <v>4662</v>
      </c>
      <c r="B34">
        <f>COUNTIF(Base!A:A,Hoja3!A34)</f>
        <v>8</v>
      </c>
      <c r="C34">
        <f>COUNTIF(Estrv!C34:C709,Hoja3!A34)</f>
        <v>4</v>
      </c>
    </row>
    <row r="35" spans="1:3">
      <c r="A35" t="s">
        <v>4707</v>
      </c>
      <c r="B35">
        <f>COUNTIF(Base!A:A,Hoja3!A35)</f>
        <v>53</v>
      </c>
      <c r="C35">
        <f>COUNTIF(Estrv!C35:C710,Hoja3!A35)</f>
        <v>9</v>
      </c>
    </row>
    <row r="36" spans="1:3">
      <c r="A36" t="s">
        <v>4881</v>
      </c>
      <c r="B36">
        <f>COUNTIF(Base!A:A,Hoja3!A36)</f>
        <v>28</v>
      </c>
      <c r="C36">
        <f>COUNTIF(Estrv!C36:C711,Hoja3!A36)</f>
        <v>7</v>
      </c>
    </row>
    <row r="37" spans="1:3">
      <c r="A37" t="s">
        <v>5011</v>
      </c>
      <c r="B37">
        <f>COUNTIF(Base!A:A,Hoja3!A37)</f>
        <v>4</v>
      </c>
      <c r="C37">
        <f>COUNTIF(Estrv!C37:C712,Hoja3!A37)</f>
        <v>2</v>
      </c>
    </row>
    <row r="38" spans="1:3">
      <c r="A38" t="s">
        <v>5042</v>
      </c>
      <c r="B38">
        <f>COUNTIF(Base!A:A,Hoja3!A38)</f>
        <v>12</v>
      </c>
      <c r="C38">
        <f>COUNTIF(Estrv!C38:C713,Hoja3!A38)</f>
        <v>4</v>
      </c>
    </row>
    <row r="39" spans="1:3">
      <c r="A39" t="s">
        <v>5104</v>
      </c>
      <c r="B39">
        <f>COUNTIF(Base!A:A,Hoja3!A39)</f>
        <v>19</v>
      </c>
      <c r="C39">
        <f>COUNTIF(Estrv!C39:C714,Hoja3!A39)</f>
        <v>4</v>
      </c>
    </row>
    <row r="40" spans="1:3">
      <c r="A40" t="s">
        <v>5172</v>
      </c>
      <c r="B40">
        <f>COUNTIF(Base!A:A,Hoja3!A40)</f>
        <v>33</v>
      </c>
      <c r="C40">
        <f>COUNTIF(Estrv!C40:C715,Hoja3!A40)</f>
        <v>9</v>
      </c>
    </row>
    <row r="41" spans="1:3">
      <c r="A41" t="s">
        <v>5322</v>
      </c>
      <c r="B41">
        <f>COUNTIF(Base!A:A,Hoja3!A41)</f>
        <v>6</v>
      </c>
      <c r="C41">
        <f>COUNTIF(Estrv!C41:C716,Hoja3!A41)</f>
        <v>4</v>
      </c>
    </row>
    <row r="42" spans="1:3">
      <c r="A42" t="s">
        <v>5366</v>
      </c>
      <c r="B42">
        <f>COUNTIF(Base!A:A,Hoja3!A42)</f>
        <v>8</v>
      </c>
      <c r="C42">
        <f>COUNTIF(Estrv!C42:C717,Hoja3!A42)</f>
        <v>3</v>
      </c>
    </row>
    <row r="43" spans="1:3">
      <c r="A43" t="s">
        <v>5409</v>
      </c>
      <c r="B43">
        <f>COUNTIF(Base!A:A,Hoja3!A43)</f>
        <v>10</v>
      </c>
      <c r="C43">
        <f>COUNTIF(Estrv!C43:C718,Hoja3!A43)</f>
        <v>4</v>
      </c>
    </row>
    <row r="44" spans="1:3">
      <c r="A44" t="s">
        <v>5457</v>
      </c>
      <c r="B44">
        <f>COUNTIF(Base!A:A,Hoja3!A44)</f>
        <v>23</v>
      </c>
      <c r="C44">
        <f>COUNTIF(Estrv!C44:C719,Hoja3!A44)</f>
        <v>9</v>
      </c>
    </row>
    <row r="45" spans="1:3">
      <c r="A45" t="s">
        <v>5610</v>
      </c>
      <c r="B45">
        <f>COUNTIF(Base!A:A,Hoja3!A45)</f>
        <v>13</v>
      </c>
      <c r="C45">
        <f>COUNTIF(Estrv!C45:C720,Hoja3!A45)</f>
        <v>5</v>
      </c>
    </row>
    <row r="46" spans="1:3">
      <c r="A46" t="s">
        <v>5685</v>
      </c>
      <c r="B46">
        <f>COUNTIF(Base!A:A,Hoja3!A46)</f>
        <v>36</v>
      </c>
      <c r="C46">
        <f>COUNTIF(Estrv!C46:C721,Hoja3!A46)</f>
        <v>13</v>
      </c>
    </row>
    <row r="47" spans="1:3">
      <c r="A47" t="s">
        <v>5879</v>
      </c>
      <c r="B47">
        <f>COUNTIF(Base!A:A,Hoja3!A47)</f>
        <v>13</v>
      </c>
      <c r="C47">
        <f>COUNTIF(Estrv!C47:C722,Hoja3!A47)</f>
        <v>5</v>
      </c>
    </row>
    <row r="48" spans="1:3">
      <c r="A48" t="s">
        <v>5944</v>
      </c>
      <c r="B48">
        <f>COUNTIF(Base!A:A,Hoja3!A48)</f>
        <v>12</v>
      </c>
      <c r="C48">
        <f>COUNTIF(Estrv!C48:C723,Hoja3!A48)</f>
        <v>6</v>
      </c>
    </row>
    <row r="49" spans="1:3">
      <c r="A49" t="s">
        <v>6019</v>
      </c>
      <c r="B49">
        <f>COUNTIF(Base!A:A,Hoja3!A49)</f>
        <v>9</v>
      </c>
      <c r="C49">
        <f>COUNTIF(Estrv!C49:C724,Hoja3!A49)</f>
        <v>4</v>
      </c>
    </row>
    <row r="50" spans="1:3">
      <c r="A50" t="s">
        <v>6065</v>
      </c>
      <c r="B50">
        <f>COUNTIF(Base!A:A,Hoja3!A50)</f>
        <v>35</v>
      </c>
      <c r="C50">
        <f>COUNTIF(Estrv!C50:C725,Hoja3!A50)</f>
        <v>9</v>
      </c>
    </row>
    <row r="51" spans="1:3">
      <c r="A51" t="s">
        <v>6254</v>
      </c>
      <c r="B51">
        <f>COUNTIF(Base!A:A,Hoja3!A51)</f>
        <v>12</v>
      </c>
      <c r="C51">
        <f>COUNTIF(Estrv!C51:C726,Hoja3!A51)</f>
        <v>5</v>
      </c>
    </row>
    <row r="52" spans="1:3">
      <c r="A52" t="s">
        <v>6318</v>
      </c>
      <c r="B52">
        <f>COUNTIF(Base!A:A,Hoja3!A52)</f>
        <v>9</v>
      </c>
      <c r="C52">
        <f>COUNTIF(Estrv!C52:C727,Hoja3!A52)</f>
        <v>5</v>
      </c>
    </row>
    <row r="53" spans="1:3">
      <c r="A53" t="s">
        <v>6376</v>
      </c>
      <c r="B53">
        <f>COUNTIF(Base!A:A,Hoja3!A53)</f>
        <v>10</v>
      </c>
      <c r="C53">
        <f>COUNTIF(Estrv!C53:C728,Hoja3!A53)</f>
        <v>5</v>
      </c>
    </row>
    <row r="54" spans="1:3">
      <c r="A54" t="s">
        <v>6427</v>
      </c>
      <c r="B54">
        <f>COUNTIF(Base!A:A,Hoja3!A54)</f>
        <v>6</v>
      </c>
      <c r="C54">
        <f>COUNTIF(Estrv!C54:C729,Hoja3!A54)</f>
        <v>4</v>
      </c>
    </row>
    <row r="55" spans="1:3">
      <c r="A55" t="s">
        <v>6474</v>
      </c>
      <c r="B55">
        <f>COUNTIF(Base!A:A,Hoja3!A55)</f>
        <v>7</v>
      </c>
      <c r="C55">
        <f>COUNTIF(Estrv!C55:C730,Hoja3!A55)</f>
        <v>4</v>
      </c>
    </row>
    <row r="56" spans="1:3">
      <c r="A56" t="s">
        <v>6522</v>
      </c>
      <c r="B56">
        <f>COUNTIF(Base!A:A,Hoja3!A56)</f>
        <v>14</v>
      </c>
      <c r="C56">
        <f>COUNTIF(Estrv!C56:C731,Hoja3!A56)</f>
        <v>4</v>
      </c>
    </row>
    <row r="57" spans="1:3">
      <c r="A57" t="s">
        <v>6574</v>
      </c>
      <c r="B57">
        <f>COUNTIF(Base!A:A,Hoja3!A57)</f>
        <v>5</v>
      </c>
      <c r="C57">
        <f>COUNTIF(Estrv!C57:C732,Hoja3!A57)</f>
        <v>3</v>
      </c>
    </row>
    <row r="58" spans="1:3">
      <c r="A58" t="s">
        <v>6616</v>
      </c>
      <c r="B58">
        <f>COUNTIF(Base!A:A,Hoja3!A58)</f>
        <v>13</v>
      </c>
      <c r="C58">
        <f>COUNTIF(Estrv!C58:C733,Hoja3!A58)</f>
        <v>5</v>
      </c>
    </row>
    <row r="59" spans="1:3">
      <c r="A59" t="s">
        <v>6689</v>
      </c>
      <c r="B59">
        <f>COUNTIF(Base!A:A,Hoja3!A59)</f>
        <v>3</v>
      </c>
      <c r="C59">
        <f>COUNTIF(Estrv!C59:C734,Hoja3!A59)</f>
        <v>1</v>
      </c>
    </row>
    <row r="60" spans="1:3">
      <c r="A60" t="s">
        <v>6706</v>
      </c>
      <c r="B60">
        <f>COUNTIF(Base!A:A,Hoja3!A60)</f>
        <v>3</v>
      </c>
      <c r="C60">
        <f>COUNTIF(Estrv!C60:C735,Hoja3!A60)</f>
        <v>1</v>
      </c>
    </row>
    <row r="61" spans="1:3">
      <c r="A61" t="s">
        <v>6726</v>
      </c>
      <c r="B61">
        <f>COUNTIF(Base!A:A,Hoja3!A61)</f>
        <v>11</v>
      </c>
      <c r="C61">
        <f>COUNTIF(Estrv!C61:C736,Hoja3!A61)</f>
        <v>4</v>
      </c>
    </row>
    <row r="62" spans="1:3">
      <c r="A62" t="s">
        <v>6775</v>
      </c>
      <c r="B62">
        <f>COUNTIF(Base!A:A,Hoja3!A62)</f>
        <v>16</v>
      </c>
      <c r="C62">
        <f>COUNTIF(Estrv!C62:C737,Hoja3!A62)</f>
        <v>5</v>
      </c>
    </row>
    <row r="63" spans="1:3">
      <c r="A63" t="s">
        <v>6853</v>
      </c>
      <c r="B63">
        <f>COUNTIF(Base!A:A,Hoja3!A63)</f>
        <v>11</v>
      </c>
      <c r="C63">
        <f>COUNTIF(Estrv!C63:C738,Hoja3!A63)</f>
        <v>4</v>
      </c>
    </row>
    <row r="64" spans="1:3">
      <c r="A64" t="s">
        <v>6905</v>
      </c>
      <c r="B64">
        <f>COUNTIF(Base!A:A,Hoja3!A64)</f>
        <v>17</v>
      </c>
      <c r="C64">
        <f>COUNTIF(Estrv!C64:C739,Hoja3!A64)</f>
        <v>4</v>
      </c>
    </row>
    <row r="65" spans="1:3">
      <c r="A65" t="s">
        <v>6960</v>
      </c>
      <c r="B65">
        <f>COUNTIF(Base!A:A,Hoja3!A65)</f>
        <v>6</v>
      </c>
      <c r="C65">
        <f>COUNTIF(Estrv!C65:C740,Hoja3!A65)</f>
        <v>5</v>
      </c>
    </row>
    <row r="66" spans="1:3">
      <c r="A66" t="s">
        <v>7013</v>
      </c>
      <c r="B66">
        <f>COUNTIF(Base!A:A,Hoja3!A66)</f>
        <v>22</v>
      </c>
      <c r="C66">
        <f>COUNTIF(Estrv!C66:C741,Hoja3!A66)</f>
        <v>8</v>
      </c>
    </row>
    <row r="67" spans="1:3">
      <c r="A67" t="s">
        <v>7152</v>
      </c>
      <c r="B67">
        <f>COUNTIF(Base!A:A,Hoja3!A67)</f>
        <v>8</v>
      </c>
      <c r="C67">
        <f>COUNTIF(Estrv!C67:C742,Hoja3!A67)</f>
        <v>6</v>
      </c>
    </row>
    <row r="68" spans="1:3">
      <c r="A68" t="s">
        <v>7216</v>
      </c>
      <c r="B68">
        <f>COUNTIF(Base!A:A,Hoja3!A68)</f>
        <v>6</v>
      </c>
      <c r="C68">
        <f>COUNTIF(Estrv!C68:C743,Hoja3!A68)</f>
        <v>5</v>
      </c>
    </row>
    <row r="69" spans="1:3">
      <c r="A69" t="s">
        <v>7278</v>
      </c>
      <c r="B69">
        <f>COUNTIF(Base!A:A,Hoja3!A69)</f>
        <v>5</v>
      </c>
      <c r="C69">
        <f>COUNTIF(Estrv!C69:C744,Hoja3!A69)</f>
        <v>4</v>
      </c>
    </row>
    <row r="70" spans="1:3">
      <c r="A70" t="s">
        <v>7313</v>
      </c>
      <c r="B70">
        <f>COUNTIF(Base!A:A,Hoja3!A70)</f>
        <v>17</v>
      </c>
      <c r="C70">
        <f>COUNTIF(Estrv!C70:C745,Hoja3!A70)</f>
        <v>5</v>
      </c>
    </row>
    <row r="71" spans="1:3">
      <c r="A71" t="s">
        <v>7400</v>
      </c>
      <c r="B71">
        <f>COUNTIF(Base!A:A,Hoja3!A71)</f>
        <v>9</v>
      </c>
      <c r="C71">
        <f>COUNTIF(Estrv!C71:C746,Hoja3!A71)</f>
        <v>4</v>
      </c>
    </row>
    <row r="72" spans="1:3">
      <c r="A72" t="s">
        <v>7455</v>
      </c>
      <c r="B72">
        <f>COUNTIF(Base!A:A,Hoja3!A72)</f>
        <v>10</v>
      </c>
      <c r="C72">
        <f>COUNTIF(Estrv!C72:C747,Hoja3!A72)</f>
        <v>4</v>
      </c>
    </row>
    <row r="73" spans="1:3">
      <c r="A73" t="s">
        <v>7515</v>
      </c>
      <c r="B73">
        <f>COUNTIF(Base!A:A,Hoja3!A73)</f>
        <v>2</v>
      </c>
      <c r="C73">
        <f>COUNTIF(Estrv!C73:C748,Hoja3!A73)</f>
        <v>2</v>
      </c>
    </row>
    <row r="74" spans="1:3">
      <c r="A74" t="s">
        <v>7532</v>
      </c>
      <c r="B74">
        <f>COUNTIF(Base!A:A,Hoja3!A74)</f>
        <v>2</v>
      </c>
      <c r="C74">
        <f>COUNTIF(Estrv!C74:C749,Hoja3!A74)</f>
        <v>2</v>
      </c>
    </row>
    <row r="75" spans="1:3">
      <c r="A75" t="s">
        <v>7566</v>
      </c>
      <c r="B75">
        <f>COUNTIF(Base!A:A,Hoja3!A75)</f>
        <v>17</v>
      </c>
      <c r="C75">
        <f>COUNTIF(Estrv!C75:C750,Hoja3!A75)</f>
        <v>5</v>
      </c>
    </row>
    <row r="76" spans="1:3">
      <c r="A76" t="s">
        <v>7639</v>
      </c>
      <c r="B76">
        <f>COUNTIF(Base!A:A,Hoja3!A76)</f>
        <v>35</v>
      </c>
      <c r="C76">
        <f>COUNTIF(Estrv!C76:C751,Hoja3!A76)</f>
        <v>7</v>
      </c>
    </row>
    <row r="77" spans="1:3">
      <c r="A77" t="s">
        <v>7758</v>
      </c>
      <c r="B77">
        <f>COUNTIF(Base!A:A,Hoja3!A77)</f>
        <v>11</v>
      </c>
      <c r="C77">
        <f>COUNTIF(Estrv!C77:C752,Hoja3!A77)</f>
        <v>4</v>
      </c>
    </row>
    <row r="78" spans="1:3">
      <c r="A78" t="s">
        <v>7816</v>
      </c>
      <c r="B78">
        <f>COUNTIF(Base!A:A,Hoja3!A78)</f>
        <v>11</v>
      </c>
      <c r="C78">
        <f>COUNTIF(Estrv!C78:C753,Hoja3!A78)</f>
        <v>4</v>
      </c>
    </row>
    <row r="79" spans="1:3">
      <c r="A79" t="s">
        <v>7873</v>
      </c>
      <c r="B79">
        <f>COUNTIF(Base!A:A,Hoja3!A79)</f>
        <v>9</v>
      </c>
      <c r="C79">
        <f>COUNTIF(Estrv!C79:C754,Hoja3!A79)</f>
        <v>5</v>
      </c>
    </row>
    <row r="80" spans="1:3">
      <c r="A80" t="s">
        <v>7934</v>
      </c>
      <c r="B80">
        <f>COUNTIF(Base!A:A,Hoja3!A80)</f>
        <v>21</v>
      </c>
      <c r="C80">
        <f>COUNTIF(Estrv!C80:C755,Hoja3!A80)</f>
        <v>8</v>
      </c>
    </row>
    <row r="81" spans="1:3">
      <c r="A81" t="s">
        <v>8055</v>
      </c>
      <c r="B81">
        <f>COUNTIF(Base!A:A,Hoja3!A81)</f>
        <v>7</v>
      </c>
      <c r="C81">
        <f>COUNTIF(Estrv!C81:C756,Hoja3!A81)</f>
        <v>4</v>
      </c>
    </row>
    <row r="82" spans="1:3">
      <c r="A82" t="s">
        <v>8103</v>
      </c>
      <c r="B82">
        <f>COUNTIF(Base!A:A,Hoja3!A82)</f>
        <v>10</v>
      </c>
      <c r="C82">
        <f>COUNTIF(Estrv!C82:C757,Hoja3!A82)</f>
        <v>4</v>
      </c>
    </row>
    <row r="83" spans="1:3">
      <c r="A83" t="s">
        <v>8150</v>
      </c>
      <c r="B83">
        <f>COUNTIF(Base!A:A,Hoja3!A83)</f>
        <v>8</v>
      </c>
      <c r="C83">
        <f>COUNTIF(Estrv!C83:C758,Hoja3!A83)</f>
        <v>4</v>
      </c>
    </row>
    <row r="84" spans="1:3">
      <c r="A84" t="s">
        <v>8193</v>
      </c>
      <c r="B84">
        <f>COUNTIF(Base!A:A,Hoja3!A84)</f>
        <v>7</v>
      </c>
      <c r="C84">
        <f>COUNTIF(Estrv!C84:C759,Hoja3!A84)</f>
        <v>4</v>
      </c>
    </row>
    <row r="85" spans="1:3">
      <c r="A85" t="s">
        <v>8237</v>
      </c>
      <c r="B85">
        <f>COUNTIF(Base!A:A,Hoja3!A85)</f>
        <v>23</v>
      </c>
      <c r="C85">
        <f>COUNTIF(Estrv!C85:C760,Hoja3!A85)</f>
        <v>7</v>
      </c>
    </row>
    <row r="86" spans="1:3">
      <c r="A86" t="s">
        <v>8345</v>
      </c>
      <c r="B86">
        <f>COUNTIF(Base!A:A,Hoja3!A86)</f>
        <v>4</v>
      </c>
      <c r="C86">
        <f>COUNTIF(Estrv!C86:C761,Hoja3!A86)</f>
        <v>1</v>
      </c>
    </row>
    <row r="87" spans="1:3">
      <c r="A87" t="s">
        <v>8368</v>
      </c>
      <c r="B87">
        <f>COUNTIF(Base!A:A,Hoja3!A87)</f>
        <v>9</v>
      </c>
      <c r="C87">
        <f>COUNTIF(Estrv!C87:C762,Hoja3!A87)</f>
        <v>4</v>
      </c>
    </row>
    <row r="88" spans="1:3">
      <c r="A88" t="s">
        <v>8413</v>
      </c>
      <c r="B88">
        <f>COUNTIF(Base!A:A,Hoja3!A88)</f>
        <v>8</v>
      </c>
      <c r="C88">
        <f>COUNTIF(Estrv!C88:C763,Hoja3!A88)</f>
        <v>3</v>
      </c>
    </row>
    <row r="89" spans="1:3">
      <c r="A89" t="s">
        <v>8455</v>
      </c>
      <c r="B89">
        <f>COUNTIF(Base!A:A,Hoja3!A89)</f>
        <v>5</v>
      </c>
      <c r="C89">
        <f>COUNTIF(Estrv!C89:C764,Hoja3!A89)</f>
        <v>3</v>
      </c>
    </row>
    <row r="90" spans="1:3">
      <c r="A90" t="s">
        <v>8485</v>
      </c>
      <c r="B90">
        <f>COUNTIF(Base!A:A,Hoja3!A90)</f>
        <v>11</v>
      </c>
      <c r="C90">
        <f>COUNTIF(Estrv!C90:C765,Hoja3!A90)</f>
        <v>5</v>
      </c>
    </row>
    <row r="91" spans="1:3">
      <c r="A91" t="s">
        <v>8558</v>
      </c>
      <c r="B91">
        <f>COUNTIF(Base!A:A,Hoja3!A91)</f>
        <v>25</v>
      </c>
      <c r="C91">
        <f>COUNTIF(Estrv!C91:C766,Hoja3!A91)</f>
        <v>8</v>
      </c>
    </row>
    <row r="92" spans="1:3">
      <c r="A92" t="s">
        <v>8688</v>
      </c>
      <c r="B92">
        <f>COUNTIF(Base!A:A,Hoja3!A92)</f>
        <v>7</v>
      </c>
      <c r="C92">
        <f>COUNTIF(Estrv!C92:C767,Hoja3!A92)</f>
        <v>4</v>
      </c>
    </row>
    <row r="93" spans="1:3">
      <c r="A93" t="s">
        <v>8733</v>
      </c>
      <c r="B93">
        <f>COUNTIF(Base!A:A,Hoja3!A93)</f>
        <v>11</v>
      </c>
      <c r="C93">
        <f>COUNTIF(Estrv!C93:C768,Hoja3!A93)</f>
        <v>4</v>
      </c>
    </row>
    <row r="94" spans="1:3">
      <c r="A94" t="s">
        <v>8785</v>
      </c>
      <c r="B94">
        <f>COUNTIF(Base!A:A,Hoja3!A94)</f>
        <v>7</v>
      </c>
      <c r="C94">
        <f>COUNTIF(Estrv!C94:C769,Hoja3!A94)</f>
        <v>6</v>
      </c>
    </row>
    <row r="95" spans="1:3">
      <c r="A95" t="s">
        <v>8848</v>
      </c>
      <c r="B95">
        <f>COUNTIF(Base!A:A,Hoja3!A95)</f>
        <v>7</v>
      </c>
      <c r="C95">
        <f>COUNTIF(Estrv!C95:C770,Hoja3!A95)</f>
        <v>4</v>
      </c>
    </row>
    <row r="96" spans="1:3">
      <c r="A96" t="s">
        <v>8883</v>
      </c>
      <c r="B96">
        <f>COUNTIF(Base!A:A,Hoja3!A96)</f>
        <v>17</v>
      </c>
      <c r="C96">
        <f>COUNTIF(Estrv!C96:C771,Hoja3!A96)</f>
        <v>10</v>
      </c>
    </row>
    <row r="97" spans="1:3">
      <c r="A97" t="s">
        <v>9011</v>
      </c>
      <c r="B97">
        <f>COUNTIF(Base!A:A,Hoja3!A97)</f>
        <v>21</v>
      </c>
      <c r="C97">
        <f>COUNTIF(Estrv!C97:C772,Hoja3!A97)</f>
        <v>6</v>
      </c>
    </row>
    <row r="98" spans="1:3">
      <c r="A98" t="s">
        <v>9114</v>
      </c>
      <c r="B98">
        <f>COUNTIF(Base!A:A,Hoja3!A98)</f>
        <v>8</v>
      </c>
      <c r="C98">
        <f>COUNTIF(Estrv!C98:C773,Hoja3!A98)</f>
        <v>3</v>
      </c>
    </row>
  </sheetData>
  <conditionalFormatting sqref="B2:B98">
    <cfRule type="colorScale" priority="2">
      <colorScale>
        <cfvo type="min"/>
        <cfvo type="percentile" val="50"/>
        <cfvo type="max"/>
        <color rgb="FFF8696B"/>
        <color rgb="FFFFEB84"/>
        <color rgb="FF63BE7B"/>
      </colorScale>
    </cfRule>
  </conditionalFormatting>
  <conditionalFormatting sqref="C2:C98">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E6751"/>
  <sheetViews>
    <sheetView workbookViewId="0">
      <selection activeCell="S14" sqref="S14:U14"/>
    </sheetView>
  </sheetViews>
  <sheetFormatPr baseColWidth="10" defaultRowHeight="15"/>
  <cols>
    <col min="3" max="3" width="19.85546875" customWidth="1"/>
  </cols>
  <sheetData>
    <row r="1" spans="1:5">
      <c r="C1" t="s">
        <v>16579</v>
      </c>
      <c r="D1" t="s">
        <v>16580</v>
      </c>
      <c r="E1" t="s">
        <v>0</v>
      </c>
    </row>
    <row r="2" spans="1:5">
      <c r="A2" t="str">
        <f>MID(C2,1,6)</f>
        <v>01C001</v>
      </c>
      <c r="B2" t="str">
        <f>CONCATENATE(A2,"_",COUNTIF(A$1:A2,A2))</f>
        <v>01C001_1</v>
      </c>
      <c r="C2" t="s">
        <v>9829</v>
      </c>
      <c r="D2" t="str">
        <f>VLOOKUP(MID(C2,7,4),Estrv!I:J,2,FALSE)</f>
        <v>Planeación y seguimiento de la política gubernamental</v>
      </c>
      <c r="E2" t="str">
        <f>VLOOKUP(MID(C2,1,10),Estrv!B:CC,44,FALSE)</f>
        <v>Los habitantes de la Ciudad de Mexico viven en un ambiente de igualdad de derechos y oportunidades lo que genera mayor confianza en el Gobierno de la Ciudad de Mexico.</v>
      </c>
    </row>
    <row r="3" spans="1:5">
      <c r="A3" t="str">
        <f t="shared" ref="A3:A66" si="0">MID(C3,1,6)</f>
        <v>01C001</v>
      </c>
      <c r="B3" t="str">
        <f>CONCATENATE(A3,"_",COUNTIF(A$1:A3,A3))</f>
        <v>01C001_2</v>
      </c>
      <c r="C3" t="s">
        <v>9830</v>
      </c>
      <c r="D3" t="str">
        <f>VLOOKUP(MID(C3,7,4),Estrv!I:J,2,FALSE)</f>
        <v>Planeación y seguimiento de la política gubernamental</v>
      </c>
      <c r="E3" t="str">
        <f>VLOOKUP(MID(C3,1,10),Estrv!B:CC,48,FALSE)</f>
        <v>Coordinacion de los Gabinetes de Seguridad Ciudadana y Procuracion de Justicia</v>
      </c>
    </row>
    <row r="4" spans="1:5">
      <c r="A4" t="str">
        <f t="shared" si="0"/>
        <v>01C001</v>
      </c>
      <c r="B4" t="str">
        <f>CONCATENATE(A4,"_",COUNTIF(A$1:A4,A4))</f>
        <v>01C001_3</v>
      </c>
      <c r="C4" t="s">
        <v>9831</v>
      </c>
      <c r="D4" t="str">
        <f>VLOOKUP(MID(C4,7,4),Estrv!I:J,2,FALSE)</f>
        <v>Planeación y seguimiento de la política gubernamental</v>
      </c>
      <c r="E4" t="str">
        <f>VLOOKUP(MID(C4,1,10),Estrv!B:CC,51,FALSE)</f>
        <v>Seguimiento a la Agenda Internacional del Gobierno de la Ciudad de Mexico</v>
      </c>
    </row>
    <row r="5" spans="1:5">
      <c r="A5" t="str">
        <f t="shared" si="0"/>
        <v>01C001</v>
      </c>
      <c r="B5" t="str">
        <f>CONCATENATE(A5,"_",COUNTIF(A$1:A5,A5))</f>
        <v>01C001_4</v>
      </c>
      <c r="C5" t="s">
        <v>9832</v>
      </c>
      <c r="D5" t="str">
        <f>VLOOKUP(MID(C5,7,4),Estrv!I:J,2,FALSE)</f>
        <v>Planeación y seguimiento de la política gubernamental</v>
      </c>
      <c r="E5" t="str">
        <f>VLOOKUP(MID(C5,1,10),Estrv!B:CC,54,FALSE)</f>
        <v>Entrega de Viviendas Reconstruidas y/o Rehabilitadas</v>
      </c>
    </row>
    <row r="6" spans="1:5">
      <c r="A6" t="str">
        <f t="shared" si="0"/>
        <v>01C001</v>
      </c>
      <c r="B6" t="str">
        <f>CONCATENATE(A6,"_",COUNTIF(A$1:A6,A6))</f>
        <v>01C001_5</v>
      </c>
      <c r="C6" t="s">
        <v>9833</v>
      </c>
      <c r="D6" t="str">
        <f>VLOOKUP(MID(C6,7,4),Estrv!I:J,2,FALSE)</f>
        <v>Planeación y seguimiento de la política gubernamental</v>
      </c>
      <c r="E6" t="str">
        <f>VLOOKUP(MID(C6,1,10),Estrv!B:CC,57,FALSE)</f>
        <v/>
      </c>
    </row>
    <row r="7" spans="1:5">
      <c r="A7" t="str">
        <f t="shared" si="0"/>
        <v>01C001</v>
      </c>
      <c r="B7" t="str">
        <f>CONCATENATE(A7,"_",COUNTIF(A$1:A7,A7))</f>
        <v>01C001_6</v>
      </c>
      <c r="C7" t="s">
        <v>9834</v>
      </c>
      <c r="D7" t="str">
        <f>VLOOKUP(MID(C7,7,4),Estrv!I:J,2,FALSE)</f>
        <v>Planeación y seguimiento de la política gubernamental</v>
      </c>
      <c r="E7" t="str">
        <f>VLOOKUP(MID(C7,1,10),Estrv!B:CC,60,FALSE)</f>
        <v/>
      </c>
    </row>
    <row r="8" spans="1:5">
      <c r="A8" t="str">
        <f t="shared" si="0"/>
        <v>01C001</v>
      </c>
      <c r="B8" t="str">
        <f>CONCATENATE(A8,"_",COUNTIF(A$1:A8,A8))</f>
        <v>01C001_7</v>
      </c>
      <c r="C8" t="s">
        <v>9835</v>
      </c>
      <c r="D8" t="str">
        <f>VLOOKUP(MID(C8,7,4),Estrv!I:J,2,FALSE)</f>
        <v>Planeación y seguimiento de la política gubernamental</v>
      </c>
      <c r="E8" t="str">
        <f>VLOOKUP(MID(C8,1,10),Estrv!B:CC,63,FALSE)</f>
        <v/>
      </c>
    </row>
    <row r="9" spans="1:5">
      <c r="A9" t="str">
        <f t="shared" si="0"/>
        <v>01C001</v>
      </c>
      <c r="B9" t="str">
        <f>CONCATENATE(A9,"_",COUNTIF(A$1:A9,A9))</f>
        <v>01C001_8</v>
      </c>
      <c r="C9" t="s">
        <v>9836</v>
      </c>
      <c r="D9" t="str">
        <f>VLOOKUP(MID(C9,7,4),Estrv!I:J,2,FALSE)</f>
        <v>Planeación y seguimiento de la política gubernamental</v>
      </c>
      <c r="E9" t="str">
        <f>VLOOKUP(MID(C9,1,10),Estrv!B:CC,66,FALSE)</f>
        <v/>
      </c>
    </row>
    <row r="10" spans="1:5">
      <c r="A10" t="str">
        <f t="shared" si="0"/>
        <v>01C001</v>
      </c>
      <c r="B10" t="str">
        <f>CONCATENATE(A10,"_",COUNTIF(A$1:A10,A10))</f>
        <v>01C001_9</v>
      </c>
      <c r="C10" t="s">
        <v>9837</v>
      </c>
      <c r="D10" t="str">
        <f>VLOOKUP(MID(C10,7,4),Estrv!I:J,2,FALSE)</f>
        <v>Planeación y seguimiento de la política gubernamental</v>
      </c>
      <c r="E10" t="str">
        <f>VLOOKUP(MID(C10,1,10),Estrv!B:CC,69,FALSE)</f>
        <v/>
      </c>
    </row>
    <row r="11" spans="1:5">
      <c r="A11" t="str">
        <f t="shared" si="0"/>
        <v>01C001</v>
      </c>
      <c r="B11" t="str">
        <f>CONCATENATE(A11,"_",COUNTIF(A$1:A11,A11))</f>
        <v>01C001_10</v>
      </c>
      <c r="C11" t="s">
        <v>9838</v>
      </c>
      <c r="D11" t="str">
        <f>VLOOKUP(MID(C11,7,4),Estrv!I:J,2,FALSE)</f>
        <v>Planeación y seguimiento de la política gubernamental</v>
      </c>
      <c r="E11" t="str">
        <f>VLOOKUP(MID(C11,1,10),Estrv!B:CC,72,FALSE)</f>
        <v/>
      </c>
    </row>
    <row r="12" spans="1:5">
      <c r="A12" t="str">
        <f t="shared" si="0"/>
        <v>01C001</v>
      </c>
      <c r="B12" t="str">
        <f>CONCATENATE(A12,"_",COUNTIF(A$1:A12,A12))</f>
        <v>01C001_11</v>
      </c>
      <c r="C12" t="s">
        <v>9839</v>
      </c>
      <c r="D12" t="str">
        <f>VLOOKUP(MID(C12,7,4),Estrv!I:J,2,FALSE)</f>
        <v>Actividades de apoyo administrativo</v>
      </c>
      <c r="E12" t="str">
        <f>VLOOKUP(MID(C12,1,10),Estrv!B:CC,44,FALSE)</f>
        <v>La Jefatura de Gobierno cuenta con los recursos necesarios para el buen desarrollo de sus funciones, al cumplir debidamente con la programacion de los gastos administrativos.</v>
      </c>
    </row>
    <row r="13" spans="1:5">
      <c r="A13" t="str">
        <f t="shared" si="0"/>
        <v>01C001</v>
      </c>
      <c r="B13" t="str">
        <f>CONCATENATE(A13,"_",COUNTIF(A$1:A13,A13))</f>
        <v>01C001_12</v>
      </c>
      <c r="C13" t="s">
        <v>10513</v>
      </c>
      <c r="D13" t="str">
        <f>VLOOKUP(MID(C13,7,4),Estrv!I:J,2,FALSE)</f>
        <v>Actividades de apoyo administrativo</v>
      </c>
      <c r="E13" t="str">
        <f>VLOOKUP(MID(C13,1,10),Estrv!B:CC,48,FALSE)</f>
        <v>Adquisicion de materiales, insumos y suministros requeridos para el desempeño de las actividades administrativas.</v>
      </c>
    </row>
    <row r="14" spans="1:5">
      <c r="A14" t="str">
        <f t="shared" si="0"/>
        <v>01C001</v>
      </c>
      <c r="B14" t="str">
        <f>CONCATENATE(A14,"_",COUNTIF(A$1:A14,A14))</f>
        <v>01C001_13</v>
      </c>
      <c r="C14" t="s">
        <v>11187</v>
      </c>
      <c r="D14" t="str">
        <f>VLOOKUP(MID(C14,7,4),Estrv!I:J,2,FALSE)</f>
        <v>Actividades de apoyo administrativo</v>
      </c>
      <c r="E14" t="str">
        <f>VLOOKUP(MID(C14,1,10),Estrv!B:CC,51,FALSE)</f>
        <v/>
      </c>
    </row>
    <row r="15" spans="1:5">
      <c r="A15" t="str">
        <f t="shared" si="0"/>
        <v>01C001</v>
      </c>
      <c r="B15" t="str">
        <f>CONCATENATE(A15,"_",COUNTIF(A$1:A15,A15))</f>
        <v>01C001_14</v>
      </c>
      <c r="C15" t="s">
        <v>11861</v>
      </c>
      <c r="D15" t="str">
        <f>VLOOKUP(MID(C15,7,4),Estrv!I:J,2,FALSE)</f>
        <v>Actividades de apoyo administrativo</v>
      </c>
      <c r="E15" t="str">
        <f>VLOOKUP(MID(C15,1,10),Estrv!B:CC,54,FALSE)</f>
        <v/>
      </c>
    </row>
    <row r="16" spans="1:5">
      <c r="A16" t="str">
        <f t="shared" si="0"/>
        <v>01C001</v>
      </c>
      <c r="B16" t="str">
        <f>CONCATENATE(A16,"_",COUNTIF(A$1:A16,A16))</f>
        <v>01C001_15</v>
      </c>
      <c r="C16" t="s">
        <v>12535</v>
      </c>
      <c r="D16" t="str">
        <f>VLOOKUP(MID(C16,7,4),Estrv!I:J,2,FALSE)</f>
        <v>Actividades de apoyo administrativo</v>
      </c>
      <c r="E16" t="str">
        <f>VLOOKUP(MID(C16,1,10),Estrv!B:CC,57,FALSE)</f>
        <v/>
      </c>
    </row>
    <row r="17" spans="1:5">
      <c r="A17" t="str">
        <f t="shared" si="0"/>
        <v>01C001</v>
      </c>
      <c r="B17" t="str">
        <f>CONCATENATE(A17,"_",COUNTIF(A$1:A17,A17))</f>
        <v>01C001_16</v>
      </c>
      <c r="C17" t="s">
        <v>13209</v>
      </c>
      <c r="D17" t="str">
        <f>VLOOKUP(MID(C17,7,4),Estrv!I:J,2,FALSE)</f>
        <v>Actividades de apoyo administrativo</v>
      </c>
      <c r="E17" t="str">
        <f>VLOOKUP(MID(C17,1,10),Estrv!B:CC,60,FALSE)</f>
        <v/>
      </c>
    </row>
    <row r="18" spans="1:5">
      <c r="A18" t="str">
        <f t="shared" si="0"/>
        <v>01C001</v>
      </c>
      <c r="B18" t="str">
        <f>CONCATENATE(A18,"_",COUNTIF(A$1:A18,A18))</f>
        <v>01C001_17</v>
      </c>
      <c r="C18" t="s">
        <v>13883</v>
      </c>
      <c r="D18" t="str">
        <f>VLOOKUP(MID(C18,7,4),Estrv!I:J,2,FALSE)</f>
        <v>Actividades de apoyo administrativo</v>
      </c>
      <c r="E18" t="str">
        <f>VLOOKUP(MID(C18,1,10),Estrv!B:CC,63,FALSE)</f>
        <v/>
      </c>
    </row>
    <row r="19" spans="1:5">
      <c r="A19" t="str">
        <f t="shared" si="0"/>
        <v>01C001</v>
      </c>
      <c r="B19" t="str">
        <f>CONCATENATE(A19,"_",COUNTIF(A$1:A19,A19))</f>
        <v>01C001_18</v>
      </c>
      <c r="C19" t="s">
        <v>14557</v>
      </c>
      <c r="D19" t="str">
        <f>VLOOKUP(MID(C19,7,4),Estrv!I:J,2,FALSE)</f>
        <v>Actividades de apoyo administrativo</v>
      </c>
      <c r="E19" t="str">
        <f>VLOOKUP(MID(C19,1,10),Estrv!B:CC,66,FALSE)</f>
        <v/>
      </c>
    </row>
    <row r="20" spans="1:5">
      <c r="A20" t="str">
        <f t="shared" si="0"/>
        <v>01C001</v>
      </c>
      <c r="B20" t="str">
        <f>CONCATENATE(A20,"_",COUNTIF(A$1:A20,A20))</f>
        <v>01C001_19</v>
      </c>
      <c r="C20" t="s">
        <v>15231</v>
      </c>
      <c r="D20" t="str">
        <f>VLOOKUP(MID(C20,7,4),Estrv!I:J,2,FALSE)</f>
        <v>Actividades de apoyo administrativo</v>
      </c>
      <c r="E20" t="str">
        <f>VLOOKUP(MID(C20,1,10),Estrv!B:CC,69,FALSE)</f>
        <v/>
      </c>
    </row>
    <row r="21" spans="1:5">
      <c r="A21" t="str">
        <f t="shared" si="0"/>
        <v>01C001</v>
      </c>
      <c r="B21" t="str">
        <f>CONCATENATE(A21,"_",COUNTIF(A$1:A21,A21))</f>
        <v>01C001_20</v>
      </c>
      <c r="C21" t="s">
        <v>15905</v>
      </c>
      <c r="D21" t="str">
        <f>VLOOKUP(MID(C21,7,4),Estrv!I:J,2,FALSE)</f>
        <v>Actividades de apoyo administrativo</v>
      </c>
      <c r="E21" t="str">
        <f>VLOOKUP(MID(C21,1,10),Estrv!B:CC,72,FALSE)</f>
        <v/>
      </c>
    </row>
    <row r="22" spans="1:5">
      <c r="A22" t="str">
        <f t="shared" si="0"/>
        <v>01C001</v>
      </c>
      <c r="B22" t="str">
        <f>CONCATENATE(A22,"_",COUNTIF(A$1:A22,A22))</f>
        <v>01C001_21</v>
      </c>
      <c r="C22" t="s">
        <v>9840</v>
      </c>
      <c r="D22" t="str">
        <f>VLOOKUP(MID(C22,7,4),Estrv!I:J,2,FALSE)</f>
        <v>Provisiones para contingencias</v>
      </c>
      <c r="E22" t="str">
        <f>VLOOKUP(MID(C22,1,10),Estrv!B:CC,44,FALSE)</f>
        <v>La Jefatura de Gobierno cuenta con los recursos necesarios para cubrir con las obligaciones judiciales al cumplir debidamente con los procesos de programacion y presupuestacion.</v>
      </c>
    </row>
    <row r="23" spans="1:5">
      <c r="A23" t="str">
        <f t="shared" si="0"/>
        <v>01C001</v>
      </c>
      <c r="B23" t="str">
        <f>CONCATENATE(A23,"_",COUNTIF(A$1:A23,A23))</f>
        <v>01C001_22</v>
      </c>
      <c r="C23" t="s">
        <v>10514</v>
      </c>
      <c r="D23" t="str">
        <f>VLOOKUP(MID(C23,7,4),Estrv!I:J,2,FALSE)</f>
        <v>Provisiones para contingencias</v>
      </c>
      <c r="E23" t="str">
        <f>VLOOKUP(MID(C23,1,10),Estrv!B:CC,48,FALSE)</f>
        <v/>
      </c>
    </row>
    <row r="24" spans="1:5">
      <c r="A24" t="str">
        <f t="shared" si="0"/>
        <v>01C001</v>
      </c>
      <c r="B24" t="str">
        <f>CONCATENATE(A24,"_",COUNTIF(A$1:A24,A24))</f>
        <v>01C001_23</v>
      </c>
      <c r="C24" t="s">
        <v>11188</v>
      </c>
      <c r="D24" t="str">
        <f>VLOOKUP(MID(C24,7,4),Estrv!I:J,2,FALSE)</f>
        <v>Provisiones para contingencias</v>
      </c>
      <c r="E24" t="str">
        <f>VLOOKUP(MID(C24,1,10),Estrv!B:CC,51,FALSE)</f>
        <v/>
      </c>
    </row>
    <row r="25" spans="1:5">
      <c r="A25" t="str">
        <f t="shared" si="0"/>
        <v>01C001</v>
      </c>
      <c r="B25" t="str">
        <f>CONCATENATE(A25,"_",COUNTIF(A$1:A25,A25))</f>
        <v>01C001_24</v>
      </c>
      <c r="C25" t="s">
        <v>11862</v>
      </c>
      <c r="D25" t="str">
        <f>VLOOKUP(MID(C25,7,4),Estrv!I:J,2,FALSE)</f>
        <v>Provisiones para contingencias</v>
      </c>
      <c r="E25" t="str">
        <f>VLOOKUP(MID(C25,1,10),Estrv!B:CC,54,FALSE)</f>
        <v/>
      </c>
    </row>
    <row r="26" spans="1:5">
      <c r="A26" t="str">
        <f t="shared" si="0"/>
        <v>01C001</v>
      </c>
      <c r="B26" t="str">
        <f>CONCATENATE(A26,"_",COUNTIF(A$1:A26,A26))</f>
        <v>01C001_25</v>
      </c>
      <c r="C26" t="s">
        <v>12536</v>
      </c>
      <c r="D26" t="str">
        <f>VLOOKUP(MID(C26,7,4),Estrv!I:J,2,FALSE)</f>
        <v>Provisiones para contingencias</v>
      </c>
      <c r="E26" t="str">
        <f>VLOOKUP(MID(C26,1,10),Estrv!B:CC,57,FALSE)</f>
        <v/>
      </c>
    </row>
    <row r="27" spans="1:5">
      <c r="A27" t="str">
        <f t="shared" si="0"/>
        <v>01C001</v>
      </c>
      <c r="B27" t="str">
        <f>CONCATENATE(A27,"_",COUNTIF(A$1:A27,A27))</f>
        <v>01C001_26</v>
      </c>
      <c r="C27" t="s">
        <v>13210</v>
      </c>
      <c r="D27" t="str">
        <f>VLOOKUP(MID(C27,7,4),Estrv!I:J,2,FALSE)</f>
        <v>Provisiones para contingencias</v>
      </c>
      <c r="E27" t="str">
        <f>VLOOKUP(MID(C27,1,10),Estrv!B:CC,60,FALSE)</f>
        <v/>
      </c>
    </row>
    <row r="28" spans="1:5">
      <c r="A28" t="str">
        <f t="shared" si="0"/>
        <v>01C001</v>
      </c>
      <c r="B28" t="str">
        <f>CONCATENATE(A28,"_",COUNTIF(A$1:A28,A28))</f>
        <v>01C001_27</v>
      </c>
      <c r="C28" t="s">
        <v>13884</v>
      </c>
      <c r="D28" t="str">
        <f>VLOOKUP(MID(C28,7,4),Estrv!I:J,2,FALSE)</f>
        <v>Provisiones para contingencias</v>
      </c>
      <c r="E28" t="str">
        <f>VLOOKUP(MID(C28,1,10),Estrv!B:CC,63,FALSE)</f>
        <v/>
      </c>
    </row>
    <row r="29" spans="1:5">
      <c r="A29" t="str">
        <f t="shared" si="0"/>
        <v>01C001</v>
      </c>
      <c r="B29" t="str">
        <f>CONCATENATE(A29,"_",COUNTIF(A$1:A29,A29))</f>
        <v>01C001_28</v>
      </c>
      <c r="C29" t="s">
        <v>14558</v>
      </c>
      <c r="D29" t="str">
        <f>VLOOKUP(MID(C29,7,4),Estrv!I:J,2,FALSE)</f>
        <v>Provisiones para contingencias</v>
      </c>
      <c r="E29" t="str">
        <f>VLOOKUP(MID(C29,1,10),Estrv!B:CC,66,FALSE)</f>
        <v/>
      </c>
    </row>
    <row r="30" spans="1:5">
      <c r="A30" t="str">
        <f t="shared" si="0"/>
        <v>01C001</v>
      </c>
      <c r="B30" t="str">
        <f>CONCATENATE(A30,"_",COUNTIF(A$1:A30,A30))</f>
        <v>01C001_29</v>
      </c>
      <c r="C30" t="s">
        <v>15232</v>
      </c>
      <c r="D30" t="str">
        <f>VLOOKUP(MID(C30,7,4),Estrv!I:J,2,FALSE)</f>
        <v>Provisiones para contingencias</v>
      </c>
      <c r="E30" t="str">
        <f>VLOOKUP(MID(C30,1,10),Estrv!B:CC,69,FALSE)</f>
        <v/>
      </c>
    </row>
    <row r="31" spans="1:5">
      <c r="A31" t="str">
        <f t="shared" si="0"/>
        <v>01C001</v>
      </c>
      <c r="B31" t="str">
        <f>CONCATENATE(A31,"_",COUNTIF(A$1:A31,A31))</f>
        <v>01C001_30</v>
      </c>
      <c r="C31" t="s">
        <v>15906</v>
      </c>
      <c r="D31" t="str">
        <f>VLOOKUP(MID(C31,7,4),Estrv!I:J,2,FALSE)</f>
        <v>Provisiones para contingencias</v>
      </c>
      <c r="E31" t="str">
        <f>VLOOKUP(MID(C31,1,10),Estrv!B:CC,72,FALSE)</f>
        <v/>
      </c>
    </row>
    <row r="32" spans="1:5">
      <c r="A32" t="str">
        <f t="shared" si="0"/>
        <v>01C001</v>
      </c>
      <c r="B32" t="str">
        <f>CONCATENATE(A32,"_",COUNTIF(A$1:A32,A32))</f>
        <v>01C001_31</v>
      </c>
      <c r="C32" t="s">
        <v>9841</v>
      </c>
      <c r="D32" t="str">
        <f>VLOOKUP(MID(C32,7,4),Estrv!I:J,2,FALSE)</f>
        <v>Cumplimiento de los programas de protección civil</v>
      </c>
      <c r="E32" t="str">
        <f>VLOOKUP(MID(C32,1,10),Estrv!B:CC,44,FALSE)</f>
        <v>Las personas servidoras publicas de la Jefatura de Gobierno estan preparadas para atender cualquier emergencia natural o antropogenica, salvaguardando su propia vida, la de los visitantes y bienes.</v>
      </c>
    </row>
    <row r="33" spans="1:5">
      <c r="A33" t="str">
        <f t="shared" si="0"/>
        <v>01C001</v>
      </c>
      <c r="B33" t="str">
        <f>CONCATENATE(A33,"_",COUNTIF(A$1:A33,A33))</f>
        <v>01C001_32</v>
      </c>
      <c r="C33" t="s">
        <v>10515</v>
      </c>
      <c r="D33" t="str">
        <f>VLOOKUP(MID(C33,7,4),Estrv!I:J,2,FALSE)</f>
        <v>Cumplimiento de los programas de protección civil</v>
      </c>
      <c r="E33" t="str">
        <f>VLOOKUP(MID(C33,1,10),Estrv!B:CC,48,FALSE)</f>
        <v>Realizacion de simulacros con las personas servidoras publicas de la Jefatura de Gobierno.</v>
      </c>
    </row>
    <row r="34" spans="1:5">
      <c r="A34" t="str">
        <f t="shared" si="0"/>
        <v>01C001</v>
      </c>
      <c r="B34" t="str">
        <f>CONCATENATE(A34,"_",COUNTIF(A$1:A34,A34))</f>
        <v>01C001_33</v>
      </c>
      <c r="C34" t="s">
        <v>11189</v>
      </c>
      <c r="D34" t="str">
        <f>VLOOKUP(MID(C34,7,4),Estrv!I:J,2,FALSE)</f>
        <v>Cumplimiento de los programas de protección civil</v>
      </c>
      <c r="E34" t="str">
        <f>VLOOKUP(MID(C34,1,10),Estrv!B:CC,51,FALSE)</f>
        <v/>
      </c>
    </row>
    <row r="35" spans="1:5">
      <c r="A35" t="str">
        <f t="shared" si="0"/>
        <v>01C001</v>
      </c>
      <c r="B35" t="str">
        <f>CONCATENATE(A35,"_",COUNTIF(A$1:A35,A35))</f>
        <v>01C001_34</v>
      </c>
      <c r="C35" t="s">
        <v>11863</v>
      </c>
      <c r="D35" t="str">
        <f>VLOOKUP(MID(C35,7,4),Estrv!I:J,2,FALSE)</f>
        <v>Cumplimiento de los programas de protección civil</v>
      </c>
      <c r="E35" t="str">
        <f>VLOOKUP(MID(C35,1,10),Estrv!B:CC,54,FALSE)</f>
        <v/>
      </c>
    </row>
    <row r="36" spans="1:5">
      <c r="A36" t="str">
        <f t="shared" si="0"/>
        <v>01C001</v>
      </c>
      <c r="B36" t="str">
        <f>CONCATENATE(A36,"_",COUNTIF(A$1:A36,A36))</f>
        <v>01C001_35</v>
      </c>
      <c r="C36" t="s">
        <v>12537</v>
      </c>
      <c r="D36" t="str">
        <f>VLOOKUP(MID(C36,7,4),Estrv!I:J,2,FALSE)</f>
        <v>Cumplimiento de los programas de protección civil</v>
      </c>
      <c r="E36" t="str">
        <f>VLOOKUP(MID(C36,1,10),Estrv!B:CC,57,FALSE)</f>
        <v/>
      </c>
    </row>
    <row r="37" spans="1:5">
      <c r="A37" t="str">
        <f t="shared" si="0"/>
        <v>01C001</v>
      </c>
      <c r="B37" t="str">
        <f>CONCATENATE(A37,"_",COUNTIF(A$1:A37,A37))</f>
        <v>01C001_36</v>
      </c>
      <c r="C37" t="s">
        <v>13211</v>
      </c>
      <c r="D37" t="str">
        <f>VLOOKUP(MID(C37,7,4),Estrv!I:J,2,FALSE)</f>
        <v>Cumplimiento de los programas de protección civil</v>
      </c>
      <c r="E37" t="str">
        <f>VLOOKUP(MID(C37,1,10),Estrv!B:CC,60,FALSE)</f>
        <v/>
      </c>
    </row>
    <row r="38" spans="1:5">
      <c r="A38" t="str">
        <f t="shared" si="0"/>
        <v>01C001</v>
      </c>
      <c r="B38" t="str">
        <f>CONCATENATE(A38,"_",COUNTIF(A$1:A38,A38))</f>
        <v>01C001_37</v>
      </c>
      <c r="C38" t="s">
        <v>13885</v>
      </c>
      <c r="D38" t="str">
        <f>VLOOKUP(MID(C38,7,4),Estrv!I:J,2,FALSE)</f>
        <v>Cumplimiento de los programas de protección civil</v>
      </c>
      <c r="E38" t="str">
        <f>VLOOKUP(MID(C38,1,10),Estrv!B:CC,63,FALSE)</f>
        <v/>
      </c>
    </row>
    <row r="39" spans="1:5">
      <c r="A39" t="str">
        <f t="shared" si="0"/>
        <v>01C001</v>
      </c>
      <c r="B39" t="str">
        <f>CONCATENATE(A39,"_",COUNTIF(A$1:A39,A39))</f>
        <v>01C001_38</v>
      </c>
      <c r="C39" t="s">
        <v>14559</v>
      </c>
      <c r="D39" t="str">
        <f>VLOOKUP(MID(C39,7,4),Estrv!I:J,2,FALSE)</f>
        <v>Cumplimiento de los programas de protección civil</v>
      </c>
      <c r="E39" t="str">
        <f>VLOOKUP(MID(C39,1,10),Estrv!B:CC,66,FALSE)</f>
        <v/>
      </c>
    </row>
    <row r="40" spans="1:5">
      <c r="A40" t="str">
        <f t="shared" si="0"/>
        <v>01C001</v>
      </c>
      <c r="B40" t="str">
        <f>CONCATENATE(A40,"_",COUNTIF(A$1:A40,A40))</f>
        <v>01C001_39</v>
      </c>
      <c r="C40" t="s">
        <v>15233</v>
      </c>
      <c r="D40" t="str">
        <f>VLOOKUP(MID(C40,7,4),Estrv!I:J,2,FALSE)</f>
        <v>Cumplimiento de los programas de protección civil</v>
      </c>
      <c r="E40" t="str">
        <f>VLOOKUP(MID(C40,1,10),Estrv!B:CC,69,FALSE)</f>
        <v/>
      </c>
    </row>
    <row r="41" spans="1:5">
      <c r="A41" t="str">
        <f t="shared" si="0"/>
        <v>01C001</v>
      </c>
      <c r="B41" t="str">
        <f>CONCATENATE(A41,"_",COUNTIF(A$1:A41,A41))</f>
        <v>01C001_40</v>
      </c>
      <c r="C41" t="s">
        <v>15907</v>
      </c>
      <c r="D41" t="str">
        <f>VLOOKUP(MID(C41,7,4),Estrv!I:J,2,FALSE)</f>
        <v>Cumplimiento de los programas de protección civil</v>
      </c>
      <c r="E41" t="str">
        <f>VLOOKUP(MID(C41,1,10),Estrv!B:CC,72,FALSE)</f>
        <v/>
      </c>
    </row>
    <row r="42" spans="1:5">
      <c r="A42" t="str">
        <f t="shared" si="0"/>
        <v>01CD03</v>
      </c>
      <c r="B42" t="str">
        <f>CONCATENATE(A42,"_",COUNTIF(A$1:A42,A42))</f>
        <v>01CD03_1</v>
      </c>
      <c r="C42" t="s">
        <v>9842</v>
      </c>
      <c r="D42" t="str">
        <f>VLOOKUP(MID(C42,7,4),Estrv!I:J,2,FALSE)</f>
        <v>Servicio integral de operación y atención a emergencias</v>
      </c>
      <c r="E42" t="str">
        <f>VLOOKUP(MID(C42,1,10),Estrv!B:CC,44,FALSE)</f>
        <v>La poblacion de la Ciudad de Mexico cuenta con una respuesta eficaz, eficiente y oportuna ante las incidencias y emergencias.</v>
      </c>
    </row>
    <row r="43" spans="1:5">
      <c r="A43" t="str">
        <f t="shared" si="0"/>
        <v>01CD03</v>
      </c>
      <c r="B43" t="str">
        <f>CONCATENATE(A43,"_",COUNTIF(A$1:A43,A43))</f>
        <v>01CD03_2</v>
      </c>
      <c r="C43" t="s">
        <v>10516</v>
      </c>
      <c r="D43" t="str">
        <f>VLOOKUP(MID(C43,7,4),Estrv!I:J,2,FALSE)</f>
        <v>Servicio integral de operación y atención a emergencias</v>
      </c>
      <c r="E43" t="str">
        <f>VLOOKUP(MID(C43,1,10),Estrv!B:CC,48,FALSE)</f>
        <v>Atencion a los servicios de llamadas de emergencia a traves del numero unico armonizado 9-1-1 (nueve, uno, uno).</v>
      </c>
    </row>
    <row r="44" spans="1:5">
      <c r="A44" t="str">
        <f t="shared" si="0"/>
        <v>01CD03</v>
      </c>
      <c r="B44" t="str">
        <f>CONCATENATE(A44,"_",COUNTIF(A$1:A44,A44))</f>
        <v>01CD03_3</v>
      </c>
      <c r="C44" t="s">
        <v>11190</v>
      </c>
      <c r="D44" t="str">
        <f>VLOOKUP(MID(C44,7,4),Estrv!I:J,2,FALSE)</f>
        <v>Servicio integral de operación y atención a emergencias</v>
      </c>
      <c r="E44" t="str">
        <f>VLOOKUP(MID(C44,1,10),Estrv!B:CC,51,FALSE)</f>
        <v>Atencion de servicio medico prehospitalario por el sistema de radiocomunicacion en las unidades medicas.</v>
      </c>
    </row>
    <row r="45" spans="1:5">
      <c r="A45" t="str">
        <f t="shared" si="0"/>
        <v>01CD03</v>
      </c>
      <c r="B45" t="str">
        <f>CONCATENATE(A45,"_",COUNTIF(A$1:A45,A45))</f>
        <v>01CD03_4</v>
      </c>
      <c r="C45" t="s">
        <v>11864</v>
      </c>
      <c r="D45" t="str">
        <f>VLOOKUP(MID(C45,7,4),Estrv!I:J,2,FALSE)</f>
        <v>Servicio integral de operación y atención a emergencias</v>
      </c>
      <c r="E45" t="str">
        <f>VLOOKUP(MID(C45,1,10),Estrv!B:CC,54,FALSE)</f>
        <v>Seguimiento a la generacion de informacion y automatizacion de procesos estadisticos y cartograficos para la operacion estrategica.</v>
      </c>
    </row>
    <row r="46" spans="1:5">
      <c r="A46" t="str">
        <f t="shared" si="0"/>
        <v>01CD03</v>
      </c>
      <c r="B46" t="str">
        <f>CONCATENATE(A46,"_",COUNTIF(A$1:A46,A46))</f>
        <v>01CD03_5</v>
      </c>
      <c r="C46" t="s">
        <v>12538</v>
      </c>
      <c r="D46" t="str">
        <f>VLOOKUP(MID(C46,7,4),Estrv!I:J,2,FALSE)</f>
        <v>Servicio integral de operación y atención a emergencias</v>
      </c>
      <c r="E46" t="str">
        <f>VLOOKUP(MID(C46,1,10),Estrv!B:CC,57,FALSE)</f>
        <v/>
      </c>
    </row>
    <row r="47" spans="1:5">
      <c r="A47" t="str">
        <f t="shared" si="0"/>
        <v>01CD03</v>
      </c>
      <c r="B47" t="str">
        <f>CONCATENATE(A47,"_",COUNTIF(A$1:A47,A47))</f>
        <v>01CD03_6</v>
      </c>
      <c r="C47" t="s">
        <v>13212</v>
      </c>
      <c r="D47" t="str">
        <f>VLOOKUP(MID(C47,7,4),Estrv!I:J,2,FALSE)</f>
        <v>Servicio integral de operación y atención a emergencias</v>
      </c>
      <c r="E47" t="str">
        <f>VLOOKUP(MID(C47,1,10),Estrv!B:CC,60,FALSE)</f>
        <v/>
      </c>
    </row>
    <row r="48" spans="1:5">
      <c r="A48" t="str">
        <f t="shared" si="0"/>
        <v>01CD03</v>
      </c>
      <c r="B48" t="str">
        <f>CONCATENATE(A48,"_",COUNTIF(A$1:A48,A48))</f>
        <v>01CD03_7</v>
      </c>
      <c r="C48" t="s">
        <v>13886</v>
      </c>
      <c r="D48" t="str">
        <f>VLOOKUP(MID(C48,7,4),Estrv!I:J,2,FALSE)</f>
        <v>Servicio integral de operación y atención a emergencias</v>
      </c>
      <c r="E48" t="str">
        <f>VLOOKUP(MID(C48,1,10),Estrv!B:CC,63,FALSE)</f>
        <v/>
      </c>
    </row>
    <row r="49" spans="1:5">
      <c r="A49" t="str">
        <f t="shared" si="0"/>
        <v>01CD03</v>
      </c>
      <c r="B49" t="str">
        <f>CONCATENATE(A49,"_",COUNTIF(A$1:A49,A49))</f>
        <v>01CD03_8</v>
      </c>
      <c r="C49" t="s">
        <v>14560</v>
      </c>
      <c r="D49" t="str">
        <f>VLOOKUP(MID(C49,7,4),Estrv!I:J,2,FALSE)</f>
        <v>Servicio integral de operación y atención a emergencias</v>
      </c>
      <c r="E49" t="str">
        <f>VLOOKUP(MID(C49,1,10),Estrv!B:CC,66,FALSE)</f>
        <v/>
      </c>
    </row>
    <row r="50" spans="1:5">
      <c r="A50" t="str">
        <f t="shared" si="0"/>
        <v>01CD03</v>
      </c>
      <c r="B50" t="str">
        <f>CONCATENATE(A50,"_",COUNTIF(A$1:A50,A50))</f>
        <v>01CD03_9</v>
      </c>
      <c r="C50" t="s">
        <v>15234</v>
      </c>
      <c r="D50" t="str">
        <f>VLOOKUP(MID(C50,7,4),Estrv!I:J,2,FALSE)</f>
        <v>Servicio integral de operación y atención a emergencias</v>
      </c>
      <c r="E50" t="str">
        <f>VLOOKUP(MID(C50,1,10),Estrv!B:CC,69,FALSE)</f>
        <v/>
      </c>
    </row>
    <row r="51" spans="1:5">
      <c r="A51" t="str">
        <f t="shared" si="0"/>
        <v>01CD03</v>
      </c>
      <c r="B51" t="str">
        <f>CONCATENATE(A51,"_",COUNTIF(A$1:A51,A51))</f>
        <v>01CD03_10</v>
      </c>
      <c r="C51" t="s">
        <v>15908</v>
      </c>
      <c r="D51" t="str">
        <f>VLOOKUP(MID(C51,7,4),Estrv!I:J,2,FALSE)</f>
        <v>Servicio integral de operación y atención a emergencias</v>
      </c>
      <c r="E51" t="str">
        <f>VLOOKUP(MID(C51,1,10),Estrv!B:CC,72,FALSE)</f>
        <v/>
      </c>
    </row>
    <row r="52" spans="1:5">
      <c r="A52" t="str">
        <f t="shared" si="0"/>
        <v>01CD03</v>
      </c>
      <c r="B52" t="str">
        <f>CONCATENATE(A52,"_",COUNTIF(A$1:A52,A52))</f>
        <v>01CD03_11</v>
      </c>
      <c r="C52" t="s">
        <v>9843</v>
      </c>
      <c r="D52" t="str">
        <f>VLOOKUP(MID(C52,7,4),Estrv!I:J,2,FALSE)</f>
        <v>Actividades de apoyo administrativo</v>
      </c>
      <c r="E52" t="str">
        <f>VLOOKUP(MID(C52,1,10),Estrv!B:CC,44,FALSE)</f>
        <v>El C5 cuenta con los recursos necesarios para el buen desarrollo de sus funciones, al cumplir debidamente con la programacion de los gastos administrativos.</v>
      </c>
    </row>
    <row r="53" spans="1:5">
      <c r="A53" t="str">
        <f t="shared" si="0"/>
        <v>01CD03</v>
      </c>
      <c r="B53" t="str">
        <f>CONCATENATE(A53,"_",COUNTIF(A$1:A53,A53))</f>
        <v>01CD03_12</v>
      </c>
      <c r="C53" t="s">
        <v>10517</v>
      </c>
      <c r="D53" t="str">
        <f>VLOOKUP(MID(C53,7,4),Estrv!I:J,2,FALSE)</f>
        <v>Actividades de apoyo administrativo</v>
      </c>
      <c r="E53" t="str">
        <f>VLOOKUP(MID(C53,1,10),Estrv!B:CC,48,FALSE)</f>
        <v>Adquisicion de materiales, insumos y suministros requeridos para el desempeño de las actividades administrativas.</v>
      </c>
    </row>
    <row r="54" spans="1:5">
      <c r="A54" t="str">
        <f t="shared" si="0"/>
        <v>01CD03</v>
      </c>
      <c r="B54" t="str">
        <f>CONCATENATE(A54,"_",COUNTIF(A$1:A54,A54))</f>
        <v>01CD03_13</v>
      </c>
      <c r="C54" t="s">
        <v>11191</v>
      </c>
      <c r="D54" t="str">
        <f>VLOOKUP(MID(C54,7,4),Estrv!I:J,2,FALSE)</f>
        <v>Actividades de apoyo administrativo</v>
      </c>
      <c r="E54" t="str">
        <f>VLOOKUP(MID(C54,1,10),Estrv!B:CC,51,FALSE)</f>
        <v/>
      </c>
    </row>
    <row r="55" spans="1:5">
      <c r="A55" t="str">
        <f t="shared" si="0"/>
        <v>01CD03</v>
      </c>
      <c r="B55" t="str">
        <f>CONCATENATE(A55,"_",COUNTIF(A$1:A55,A55))</f>
        <v>01CD03_14</v>
      </c>
      <c r="C55" t="s">
        <v>11865</v>
      </c>
      <c r="D55" t="str">
        <f>VLOOKUP(MID(C55,7,4),Estrv!I:J,2,FALSE)</f>
        <v>Actividades de apoyo administrativo</v>
      </c>
      <c r="E55" t="str">
        <f>VLOOKUP(MID(C55,1,10),Estrv!B:CC,54,FALSE)</f>
        <v/>
      </c>
    </row>
    <row r="56" spans="1:5">
      <c r="A56" t="str">
        <f t="shared" si="0"/>
        <v>01CD03</v>
      </c>
      <c r="B56" t="str">
        <f>CONCATENATE(A56,"_",COUNTIF(A$1:A56,A56))</f>
        <v>01CD03_15</v>
      </c>
      <c r="C56" t="s">
        <v>12539</v>
      </c>
      <c r="D56" t="str">
        <f>VLOOKUP(MID(C56,7,4),Estrv!I:J,2,FALSE)</f>
        <v>Actividades de apoyo administrativo</v>
      </c>
      <c r="E56" t="str">
        <f>VLOOKUP(MID(C56,1,10),Estrv!B:CC,57,FALSE)</f>
        <v/>
      </c>
    </row>
    <row r="57" spans="1:5">
      <c r="A57" t="str">
        <f t="shared" si="0"/>
        <v>01CD03</v>
      </c>
      <c r="B57" t="str">
        <f>CONCATENATE(A57,"_",COUNTIF(A$1:A57,A57))</f>
        <v>01CD03_16</v>
      </c>
      <c r="C57" t="s">
        <v>13213</v>
      </c>
      <c r="D57" t="str">
        <f>VLOOKUP(MID(C57,7,4),Estrv!I:J,2,FALSE)</f>
        <v>Actividades de apoyo administrativo</v>
      </c>
      <c r="E57" t="str">
        <f>VLOOKUP(MID(C57,1,10),Estrv!B:CC,60,FALSE)</f>
        <v/>
      </c>
    </row>
    <row r="58" spans="1:5">
      <c r="A58" t="str">
        <f t="shared" si="0"/>
        <v>01CD03</v>
      </c>
      <c r="B58" t="str">
        <f>CONCATENATE(A58,"_",COUNTIF(A$1:A58,A58))</f>
        <v>01CD03_17</v>
      </c>
      <c r="C58" t="s">
        <v>13887</v>
      </c>
      <c r="D58" t="str">
        <f>VLOOKUP(MID(C58,7,4),Estrv!I:J,2,FALSE)</f>
        <v>Actividades de apoyo administrativo</v>
      </c>
      <c r="E58" t="str">
        <f>VLOOKUP(MID(C58,1,10),Estrv!B:CC,63,FALSE)</f>
        <v/>
      </c>
    </row>
    <row r="59" spans="1:5">
      <c r="A59" t="str">
        <f t="shared" si="0"/>
        <v>01CD03</v>
      </c>
      <c r="B59" t="str">
        <f>CONCATENATE(A59,"_",COUNTIF(A$1:A59,A59))</f>
        <v>01CD03_18</v>
      </c>
      <c r="C59" t="s">
        <v>14561</v>
      </c>
      <c r="D59" t="str">
        <f>VLOOKUP(MID(C59,7,4),Estrv!I:J,2,FALSE)</f>
        <v>Actividades de apoyo administrativo</v>
      </c>
      <c r="E59" t="str">
        <f>VLOOKUP(MID(C59,1,10),Estrv!B:CC,66,FALSE)</f>
        <v/>
      </c>
    </row>
    <row r="60" spans="1:5">
      <c r="A60" t="str">
        <f t="shared" si="0"/>
        <v>01CD03</v>
      </c>
      <c r="B60" t="str">
        <f>CONCATENATE(A60,"_",COUNTIF(A$1:A60,A60))</f>
        <v>01CD03_19</v>
      </c>
      <c r="C60" t="s">
        <v>15235</v>
      </c>
      <c r="D60" t="str">
        <f>VLOOKUP(MID(C60,7,4),Estrv!I:J,2,FALSE)</f>
        <v>Actividades de apoyo administrativo</v>
      </c>
      <c r="E60" t="str">
        <f>VLOOKUP(MID(C60,1,10),Estrv!B:CC,69,FALSE)</f>
        <v/>
      </c>
    </row>
    <row r="61" spans="1:5">
      <c r="A61" t="str">
        <f t="shared" si="0"/>
        <v>01CD03</v>
      </c>
      <c r="B61" t="str">
        <f>CONCATENATE(A61,"_",COUNTIF(A$1:A61,A61))</f>
        <v>01CD03_20</v>
      </c>
      <c r="C61" t="s">
        <v>15909</v>
      </c>
      <c r="D61" t="str">
        <f>VLOOKUP(MID(C61,7,4),Estrv!I:J,2,FALSE)</f>
        <v>Actividades de apoyo administrativo</v>
      </c>
      <c r="E61" t="str">
        <f>VLOOKUP(MID(C61,1,10),Estrv!B:CC,72,FALSE)</f>
        <v/>
      </c>
    </row>
    <row r="62" spans="1:5">
      <c r="A62" t="str">
        <f t="shared" si="0"/>
        <v>01CD03</v>
      </c>
      <c r="B62" t="str">
        <f>CONCATENATE(A62,"_",COUNTIF(A$1:A62,A62))</f>
        <v>01CD03_21</v>
      </c>
      <c r="C62" t="s">
        <v>9844</v>
      </c>
      <c r="D62" t="str">
        <f>VLOOKUP(MID(C62,7,4),Estrv!I:J,2,FALSE)</f>
        <v>Provisiones para contingencias</v>
      </c>
      <c r="E62" t="str">
        <f>VLOOKUP(MID(C62,1,10),Estrv!B:CC,44,FALSE)</f>
        <v>El C5 cuenta con los recursos necesarios para cubrir con las obligaciones judiciales al cumplir debidamente con los procesos de programacion y presupuestacion.</v>
      </c>
    </row>
    <row r="63" spans="1:5">
      <c r="A63" t="str">
        <f t="shared" si="0"/>
        <v>01CD03</v>
      </c>
      <c r="B63" t="str">
        <f>CONCATENATE(A63,"_",COUNTIF(A$1:A63,A63))</f>
        <v>01CD03_22</v>
      </c>
      <c r="C63" t="s">
        <v>10518</v>
      </c>
      <c r="D63" t="str">
        <f>VLOOKUP(MID(C63,7,4),Estrv!I:J,2,FALSE)</f>
        <v>Provisiones para contingencias</v>
      </c>
      <c r="E63" t="str">
        <f>VLOOKUP(MID(C63,1,10),Estrv!B:CC,48,FALSE)</f>
        <v/>
      </c>
    </row>
    <row r="64" spans="1:5">
      <c r="A64" t="str">
        <f t="shared" si="0"/>
        <v>01CD03</v>
      </c>
      <c r="B64" t="str">
        <f>CONCATENATE(A64,"_",COUNTIF(A$1:A64,A64))</f>
        <v>01CD03_23</v>
      </c>
      <c r="C64" t="s">
        <v>11192</v>
      </c>
      <c r="D64" t="str">
        <f>VLOOKUP(MID(C64,7,4),Estrv!I:J,2,FALSE)</f>
        <v>Provisiones para contingencias</v>
      </c>
      <c r="E64" t="str">
        <f>VLOOKUP(MID(C64,1,10),Estrv!B:CC,51,FALSE)</f>
        <v/>
      </c>
    </row>
    <row r="65" spans="1:5">
      <c r="A65" t="str">
        <f t="shared" si="0"/>
        <v>01CD03</v>
      </c>
      <c r="B65" t="str">
        <f>CONCATENATE(A65,"_",COUNTIF(A$1:A65,A65))</f>
        <v>01CD03_24</v>
      </c>
      <c r="C65" t="s">
        <v>11866</v>
      </c>
      <c r="D65" t="str">
        <f>VLOOKUP(MID(C65,7,4),Estrv!I:J,2,FALSE)</f>
        <v>Provisiones para contingencias</v>
      </c>
      <c r="E65" t="str">
        <f>VLOOKUP(MID(C65,1,10),Estrv!B:CC,54,FALSE)</f>
        <v/>
      </c>
    </row>
    <row r="66" spans="1:5">
      <c r="A66" t="str">
        <f t="shared" si="0"/>
        <v>01CD03</v>
      </c>
      <c r="B66" t="str">
        <f>CONCATENATE(A66,"_",COUNTIF(A$1:A66,A66))</f>
        <v>01CD03_25</v>
      </c>
      <c r="C66" t="s">
        <v>12540</v>
      </c>
      <c r="D66" t="str">
        <f>VLOOKUP(MID(C66,7,4),Estrv!I:J,2,FALSE)</f>
        <v>Provisiones para contingencias</v>
      </c>
      <c r="E66" t="str">
        <f>VLOOKUP(MID(C66,1,10),Estrv!B:CC,57,FALSE)</f>
        <v/>
      </c>
    </row>
    <row r="67" spans="1:5">
      <c r="A67" t="str">
        <f t="shared" ref="A67:A130" si="1">MID(C67,1,6)</f>
        <v>01CD03</v>
      </c>
      <c r="B67" t="str">
        <f>CONCATENATE(A67,"_",COUNTIF(A$1:A67,A67))</f>
        <v>01CD03_26</v>
      </c>
      <c r="C67" t="s">
        <v>13214</v>
      </c>
      <c r="D67" t="str">
        <f>VLOOKUP(MID(C67,7,4),Estrv!I:J,2,FALSE)</f>
        <v>Provisiones para contingencias</v>
      </c>
      <c r="E67" t="str">
        <f>VLOOKUP(MID(C67,1,10),Estrv!B:CC,60,FALSE)</f>
        <v/>
      </c>
    </row>
    <row r="68" spans="1:5">
      <c r="A68" t="str">
        <f t="shared" si="1"/>
        <v>01CD03</v>
      </c>
      <c r="B68" t="str">
        <f>CONCATENATE(A68,"_",COUNTIF(A$1:A68,A68))</f>
        <v>01CD03_27</v>
      </c>
      <c r="C68" t="s">
        <v>13888</v>
      </c>
      <c r="D68" t="str">
        <f>VLOOKUP(MID(C68,7,4),Estrv!I:J,2,FALSE)</f>
        <v>Provisiones para contingencias</v>
      </c>
      <c r="E68" t="str">
        <f>VLOOKUP(MID(C68,1,10),Estrv!B:CC,63,FALSE)</f>
        <v/>
      </c>
    </row>
    <row r="69" spans="1:5">
      <c r="A69" t="str">
        <f t="shared" si="1"/>
        <v>01CD03</v>
      </c>
      <c r="B69" t="str">
        <f>CONCATENATE(A69,"_",COUNTIF(A$1:A69,A69))</f>
        <v>01CD03_28</v>
      </c>
      <c r="C69" t="s">
        <v>14562</v>
      </c>
      <c r="D69" t="str">
        <f>VLOOKUP(MID(C69,7,4),Estrv!I:J,2,FALSE)</f>
        <v>Provisiones para contingencias</v>
      </c>
      <c r="E69" t="str">
        <f>VLOOKUP(MID(C69,1,10),Estrv!B:CC,66,FALSE)</f>
        <v/>
      </c>
    </row>
    <row r="70" spans="1:5">
      <c r="A70" t="str">
        <f t="shared" si="1"/>
        <v>01CD03</v>
      </c>
      <c r="B70" t="str">
        <f>CONCATENATE(A70,"_",COUNTIF(A$1:A70,A70))</f>
        <v>01CD03_29</v>
      </c>
      <c r="C70" t="s">
        <v>15236</v>
      </c>
      <c r="D70" t="str">
        <f>VLOOKUP(MID(C70,7,4),Estrv!I:J,2,FALSE)</f>
        <v>Provisiones para contingencias</v>
      </c>
      <c r="E70" t="str">
        <f>VLOOKUP(MID(C70,1,10),Estrv!B:CC,69,FALSE)</f>
        <v/>
      </c>
    </row>
    <row r="71" spans="1:5">
      <c r="A71" t="str">
        <f t="shared" si="1"/>
        <v>01CD03</v>
      </c>
      <c r="B71" t="str">
        <f>CONCATENATE(A71,"_",COUNTIF(A$1:A71,A71))</f>
        <v>01CD03_30</v>
      </c>
      <c r="C71" t="s">
        <v>15910</v>
      </c>
      <c r="D71" t="str">
        <f>VLOOKUP(MID(C71,7,4),Estrv!I:J,2,FALSE)</f>
        <v>Provisiones para contingencias</v>
      </c>
      <c r="E71" t="str">
        <f>VLOOKUP(MID(C71,1,10),Estrv!B:CC,72,FALSE)</f>
        <v/>
      </c>
    </row>
    <row r="72" spans="1:5">
      <c r="A72" t="str">
        <f t="shared" si="1"/>
        <v>01CD03</v>
      </c>
      <c r="B72" t="str">
        <f>CONCATENATE(A72,"_",COUNTIF(A$1:A72,A72))</f>
        <v>01CD03_31</v>
      </c>
      <c r="C72" t="s">
        <v>9845</v>
      </c>
      <c r="D72" t="str">
        <f>VLOOKUP(MID(C72,7,4),Estrv!I:J,2,FALSE)</f>
        <v>Cumplimiento de los programas de protección civil</v>
      </c>
      <c r="E72" t="str">
        <f>VLOOKUP(MID(C72,1,10),Estrv!B:CC,44,FALSE)</f>
        <v>Las personas servidoras publicas del C5 estan preparadas para atender cualquier emergencia natural o antropogenica, salvaguardando su propia vida, la de los visitantes y bienes derivado de la aplicacion del Programa Interno de Proteccion Civil.</v>
      </c>
    </row>
    <row r="73" spans="1:5">
      <c r="A73" t="str">
        <f t="shared" si="1"/>
        <v>01CD03</v>
      </c>
      <c r="B73" t="str">
        <f>CONCATENATE(A73,"_",COUNTIF(A$1:A73,A73))</f>
        <v>01CD03_32</v>
      </c>
      <c r="C73" t="s">
        <v>10519</v>
      </c>
      <c r="D73" t="str">
        <f>VLOOKUP(MID(C73,7,4),Estrv!I:J,2,FALSE)</f>
        <v>Cumplimiento de los programas de protección civil</v>
      </c>
      <c r="E73" t="str">
        <f>VLOOKUP(MID(C73,1,10),Estrv!B:CC,48,FALSE)</f>
        <v>Cursos de capacitacion impartidos en materia de Proteccion Civil a las personas servidoras publicas del C5.</v>
      </c>
    </row>
    <row r="74" spans="1:5">
      <c r="A74" t="str">
        <f t="shared" si="1"/>
        <v>01CD03</v>
      </c>
      <c r="B74" t="str">
        <f>CONCATENATE(A74,"_",COUNTIF(A$1:A74,A74))</f>
        <v>01CD03_33</v>
      </c>
      <c r="C74" t="s">
        <v>11193</v>
      </c>
      <c r="D74" t="str">
        <f>VLOOKUP(MID(C74,7,4),Estrv!I:J,2,FALSE)</f>
        <v>Cumplimiento de los programas de protección civil</v>
      </c>
      <c r="E74" t="str">
        <f>VLOOKUP(MID(C74,1,10),Estrv!B:CC,51,FALSE)</f>
        <v/>
      </c>
    </row>
    <row r="75" spans="1:5">
      <c r="A75" t="str">
        <f t="shared" si="1"/>
        <v>01CD03</v>
      </c>
      <c r="B75" t="str">
        <f>CONCATENATE(A75,"_",COUNTIF(A$1:A75,A75))</f>
        <v>01CD03_34</v>
      </c>
      <c r="C75" t="s">
        <v>11867</v>
      </c>
      <c r="D75" t="str">
        <f>VLOOKUP(MID(C75,7,4),Estrv!I:J,2,FALSE)</f>
        <v>Cumplimiento de los programas de protección civil</v>
      </c>
      <c r="E75" t="str">
        <f>VLOOKUP(MID(C75,1,10),Estrv!B:CC,54,FALSE)</f>
        <v/>
      </c>
    </row>
    <row r="76" spans="1:5">
      <c r="A76" t="str">
        <f t="shared" si="1"/>
        <v>01CD03</v>
      </c>
      <c r="B76" t="str">
        <f>CONCATENATE(A76,"_",COUNTIF(A$1:A76,A76))</f>
        <v>01CD03_35</v>
      </c>
      <c r="C76" t="s">
        <v>12541</v>
      </c>
      <c r="D76" t="str">
        <f>VLOOKUP(MID(C76,7,4),Estrv!I:J,2,FALSE)</f>
        <v>Cumplimiento de los programas de protección civil</v>
      </c>
      <c r="E76" t="str">
        <f>VLOOKUP(MID(C76,1,10),Estrv!B:CC,57,FALSE)</f>
        <v/>
      </c>
    </row>
    <row r="77" spans="1:5">
      <c r="A77" t="str">
        <f t="shared" si="1"/>
        <v>01CD03</v>
      </c>
      <c r="B77" t="str">
        <f>CONCATENATE(A77,"_",COUNTIF(A$1:A77,A77))</f>
        <v>01CD03_36</v>
      </c>
      <c r="C77" t="s">
        <v>13215</v>
      </c>
      <c r="D77" t="str">
        <f>VLOOKUP(MID(C77,7,4),Estrv!I:J,2,FALSE)</f>
        <v>Cumplimiento de los programas de protección civil</v>
      </c>
      <c r="E77" t="str">
        <f>VLOOKUP(MID(C77,1,10),Estrv!B:CC,60,FALSE)</f>
        <v/>
      </c>
    </row>
    <row r="78" spans="1:5">
      <c r="A78" t="str">
        <f t="shared" si="1"/>
        <v>01CD03</v>
      </c>
      <c r="B78" t="str">
        <f>CONCATENATE(A78,"_",COUNTIF(A$1:A78,A78))</f>
        <v>01CD03_37</v>
      </c>
      <c r="C78" t="s">
        <v>13889</v>
      </c>
      <c r="D78" t="str">
        <f>VLOOKUP(MID(C78,7,4),Estrv!I:J,2,FALSE)</f>
        <v>Cumplimiento de los programas de protección civil</v>
      </c>
      <c r="E78" t="str">
        <f>VLOOKUP(MID(C78,1,10),Estrv!B:CC,63,FALSE)</f>
        <v/>
      </c>
    </row>
    <row r="79" spans="1:5">
      <c r="A79" t="str">
        <f t="shared" si="1"/>
        <v>01CD03</v>
      </c>
      <c r="B79" t="str">
        <f>CONCATENATE(A79,"_",COUNTIF(A$1:A79,A79))</f>
        <v>01CD03_38</v>
      </c>
      <c r="C79" t="s">
        <v>14563</v>
      </c>
      <c r="D79" t="str">
        <f>VLOOKUP(MID(C79,7,4),Estrv!I:J,2,FALSE)</f>
        <v>Cumplimiento de los programas de protección civil</v>
      </c>
      <c r="E79" t="str">
        <f>VLOOKUP(MID(C79,1,10),Estrv!B:CC,66,FALSE)</f>
        <v/>
      </c>
    </row>
    <row r="80" spans="1:5">
      <c r="A80" t="str">
        <f t="shared" si="1"/>
        <v>01CD03</v>
      </c>
      <c r="B80" t="str">
        <f>CONCATENATE(A80,"_",COUNTIF(A$1:A80,A80))</f>
        <v>01CD03_39</v>
      </c>
      <c r="C80" t="s">
        <v>15237</v>
      </c>
      <c r="D80" t="str">
        <f>VLOOKUP(MID(C80,7,4),Estrv!I:J,2,FALSE)</f>
        <v>Cumplimiento de los programas de protección civil</v>
      </c>
      <c r="E80" t="str">
        <f>VLOOKUP(MID(C80,1,10),Estrv!B:CC,69,FALSE)</f>
        <v/>
      </c>
    </row>
    <row r="81" spans="1:5">
      <c r="A81" t="str">
        <f t="shared" si="1"/>
        <v>01CD03</v>
      </c>
      <c r="B81" t="str">
        <f>CONCATENATE(A81,"_",COUNTIF(A$1:A81,A81))</f>
        <v>01CD03_40</v>
      </c>
      <c r="C81" t="s">
        <v>15911</v>
      </c>
      <c r="D81" t="str">
        <f>VLOOKUP(MID(C81,7,4),Estrv!I:J,2,FALSE)</f>
        <v>Cumplimiento de los programas de protección civil</v>
      </c>
      <c r="E81" t="str">
        <f>VLOOKUP(MID(C81,1,10),Estrv!B:CC,72,FALSE)</f>
        <v/>
      </c>
    </row>
    <row r="82" spans="1:5">
      <c r="A82" t="str">
        <f t="shared" si="1"/>
        <v>01CD06</v>
      </c>
      <c r="B82" t="str">
        <f>CONCATENATE(A82,"_",COUNTIF(A$1:A82,A82))</f>
        <v>01CD06_1</v>
      </c>
      <c r="C82" t="s">
        <v>9846</v>
      </c>
      <c r="D82" t="str">
        <f>VLOOKUP(MID(C82,7,4),Estrv!I:J,2,FALSE)</f>
        <v>Acciones para mejorar la gobernanza digital</v>
      </c>
      <c r="E82" t="str">
        <f>VLOOKUP(MID(C82,1,10),Estrv!B:CC,44,FALSE)</f>
        <v>La poblacion de la Ciudad de Mexico posee infraestructura digital que le permite realizar tramites y servicios mas eficaces y eficientes, asi como las Entidades la Administracion Publica que cuenta con herramientas tecnologicas que eficientan su labor.</v>
      </c>
    </row>
    <row r="83" spans="1:5">
      <c r="A83" t="str">
        <f t="shared" si="1"/>
        <v>01CD06</v>
      </c>
      <c r="B83" t="str">
        <f>CONCATENATE(A83,"_",COUNTIF(A$1:A83,A83))</f>
        <v>01CD06_2</v>
      </c>
      <c r="C83" t="s">
        <v>10520</v>
      </c>
      <c r="D83" t="str">
        <f>VLOOKUP(MID(C83,7,4),Estrv!I:J,2,FALSE)</f>
        <v>Acciones para mejorar la gobernanza digital</v>
      </c>
      <c r="E83" t="str">
        <f>VLOOKUP(MID(C83,1,10),Estrv!B:CC,48,FALSE)</f>
        <v>Servicios de infraestructura tecnologica atendidos.</v>
      </c>
    </row>
    <row r="84" spans="1:5">
      <c r="A84" t="str">
        <f t="shared" si="1"/>
        <v>01CD06</v>
      </c>
      <c r="B84" t="str">
        <f>CONCATENATE(A84,"_",COUNTIF(A$1:A84,A84))</f>
        <v>01CD06_3</v>
      </c>
      <c r="C84" t="s">
        <v>11194</v>
      </c>
      <c r="D84" t="str">
        <f>VLOOKUP(MID(C84,7,4),Estrv!I:J,2,FALSE)</f>
        <v>Acciones para mejorar la gobernanza digital</v>
      </c>
      <c r="E84" t="str">
        <f>VLOOKUP(MID(C84,1,10),Estrv!B:CC,51,FALSE)</f>
        <v>Desarrollo y mantenimiento de servicios de infraestructura tecnologica a las Entidades de la Administracion Publica que lo solicitan.</v>
      </c>
    </row>
    <row r="85" spans="1:5">
      <c r="A85" t="str">
        <f t="shared" si="1"/>
        <v>01CD06</v>
      </c>
      <c r="B85" t="str">
        <f>CONCATENATE(A85,"_",COUNTIF(A$1:A85,A85))</f>
        <v>01CD06_4</v>
      </c>
      <c r="C85" t="s">
        <v>11868</v>
      </c>
      <c r="D85" t="str">
        <f>VLOOKUP(MID(C85,7,4),Estrv!I:J,2,FALSE)</f>
        <v>Acciones para mejorar la gobernanza digital</v>
      </c>
      <c r="E85" t="str">
        <f>VLOOKUP(MID(C85,1,10),Estrv!B:CC,54,FALSE)</f>
        <v/>
      </c>
    </row>
    <row r="86" spans="1:5">
      <c r="A86" t="str">
        <f t="shared" si="1"/>
        <v>01CD06</v>
      </c>
      <c r="B86" t="str">
        <f>CONCATENATE(A86,"_",COUNTIF(A$1:A86,A86))</f>
        <v>01CD06_5</v>
      </c>
      <c r="C86" t="s">
        <v>12542</v>
      </c>
      <c r="D86" t="str">
        <f>VLOOKUP(MID(C86,7,4),Estrv!I:J,2,FALSE)</f>
        <v>Acciones para mejorar la gobernanza digital</v>
      </c>
      <c r="E86" t="str">
        <f>VLOOKUP(MID(C86,1,10),Estrv!B:CC,57,FALSE)</f>
        <v/>
      </c>
    </row>
    <row r="87" spans="1:5">
      <c r="A87" t="str">
        <f t="shared" si="1"/>
        <v>01CD06</v>
      </c>
      <c r="B87" t="str">
        <f>CONCATENATE(A87,"_",COUNTIF(A$1:A87,A87))</f>
        <v>01CD06_6</v>
      </c>
      <c r="C87" t="s">
        <v>13216</v>
      </c>
      <c r="D87" t="str">
        <f>VLOOKUP(MID(C87,7,4),Estrv!I:J,2,FALSE)</f>
        <v>Acciones para mejorar la gobernanza digital</v>
      </c>
      <c r="E87" t="str">
        <f>VLOOKUP(MID(C87,1,10),Estrv!B:CC,60,FALSE)</f>
        <v/>
      </c>
    </row>
    <row r="88" spans="1:5">
      <c r="A88" t="str">
        <f t="shared" si="1"/>
        <v>01CD06</v>
      </c>
      <c r="B88" t="str">
        <f>CONCATENATE(A88,"_",COUNTIF(A$1:A88,A88))</f>
        <v>01CD06_7</v>
      </c>
      <c r="C88" t="s">
        <v>13890</v>
      </c>
      <c r="D88" t="str">
        <f>VLOOKUP(MID(C88,7,4),Estrv!I:J,2,FALSE)</f>
        <v>Acciones para mejorar la gobernanza digital</v>
      </c>
      <c r="E88" t="str">
        <f>VLOOKUP(MID(C88,1,10),Estrv!B:CC,63,FALSE)</f>
        <v/>
      </c>
    </row>
    <row r="89" spans="1:5">
      <c r="A89" t="str">
        <f t="shared" si="1"/>
        <v>01CD06</v>
      </c>
      <c r="B89" t="str">
        <f>CONCATENATE(A89,"_",COUNTIF(A$1:A89,A89))</f>
        <v>01CD06_8</v>
      </c>
      <c r="C89" t="s">
        <v>14564</v>
      </c>
      <c r="D89" t="str">
        <f>VLOOKUP(MID(C89,7,4),Estrv!I:J,2,FALSE)</f>
        <v>Acciones para mejorar la gobernanza digital</v>
      </c>
      <c r="E89" t="str">
        <f>VLOOKUP(MID(C89,1,10),Estrv!B:CC,66,FALSE)</f>
        <v/>
      </c>
    </row>
    <row r="90" spans="1:5">
      <c r="A90" t="str">
        <f t="shared" si="1"/>
        <v>01CD06</v>
      </c>
      <c r="B90" t="str">
        <f>CONCATENATE(A90,"_",COUNTIF(A$1:A90,A90))</f>
        <v>01CD06_9</v>
      </c>
      <c r="C90" t="s">
        <v>15238</v>
      </c>
      <c r="D90" t="str">
        <f>VLOOKUP(MID(C90,7,4),Estrv!I:J,2,FALSE)</f>
        <v>Acciones para mejorar la gobernanza digital</v>
      </c>
      <c r="E90" t="str">
        <f>VLOOKUP(MID(C90,1,10),Estrv!B:CC,69,FALSE)</f>
        <v/>
      </c>
    </row>
    <row r="91" spans="1:5">
      <c r="A91" t="str">
        <f t="shared" si="1"/>
        <v>01CD06</v>
      </c>
      <c r="B91" t="str">
        <f>CONCATENATE(A91,"_",COUNTIF(A$1:A91,A91))</f>
        <v>01CD06_10</v>
      </c>
      <c r="C91" t="s">
        <v>15912</v>
      </c>
      <c r="D91" t="str">
        <f>VLOOKUP(MID(C91,7,4),Estrv!I:J,2,FALSE)</f>
        <v>Acciones para mejorar la gobernanza digital</v>
      </c>
      <c r="E91" t="str">
        <f>VLOOKUP(MID(C91,1,10),Estrv!B:CC,72,FALSE)</f>
        <v/>
      </c>
    </row>
    <row r="92" spans="1:5">
      <c r="A92" t="str">
        <f t="shared" si="1"/>
        <v>01CD06</v>
      </c>
      <c r="B92" t="str">
        <f>CONCATENATE(A92,"_",COUNTIF(A$1:A92,A92))</f>
        <v>01CD06_11</v>
      </c>
      <c r="C92" t="s">
        <v>9847</v>
      </c>
      <c r="D92" t="str">
        <f>VLOOKUP(MID(C92,7,4),Estrv!I:J,2,FALSE)</f>
        <v>Atención y orientación telefónica sobre trámites y servicios</v>
      </c>
      <c r="E92" t="str">
        <f>VLOOKUP(MID(C92,1,10),Estrv!B:CC,44,FALSE)</f>
        <v>La poblacion de la Ciudad de Mexico goza de un modelo de atencion ciudadana oportuna y eficaz ante sus demandas.</v>
      </c>
    </row>
    <row r="93" spans="1:5">
      <c r="A93" t="str">
        <f t="shared" si="1"/>
        <v>01CD06</v>
      </c>
      <c r="B93" t="str">
        <f>CONCATENATE(A93,"_",COUNTIF(A$1:A93,A93))</f>
        <v>01CD06_12</v>
      </c>
      <c r="C93" t="s">
        <v>10521</v>
      </c>
      <c r="D93" t="str">
        <f>VLOOKUP(MID(C93,7,4),Estrv!I:J,2,FALSE)</f>
        <v>Atención y orientación telefónica sobre trámites y servicios</v>
      </c>
      <c r="E93" t="str">
        <f>VLOOKUP(MID(C93,1,10),Estrv!B:CC,48,FALSE)</f>
        <v/>
      </c>
    </row>
    <row r="94" spans="1:5">
      <c r="A94" t="str">
        <f t="shared" si="1"/>
        <v>01CD06</v>
      </c>
      <c r="B94" t="str">
        <f>CONCATENATE(A94,"_",COUNTIF(A$1:A94,A94))</f>
        <v>01CD06_13</v>
      </c>
      <c r="C94" t="s">
        <v>11195</v>
      </c>
      <c r="D94" t="str">
        <f>VLOOKUP(MID(C94,7,4),Estrv!I:J,2,FALSE)</f>
        <v>Atención y orientación telefónica sobre trámites y servicios</v>
      </c>
      <c r="E94" t="str">
        <f>VLOOKUP(MID(C94,1,10),Estrv!B:CC,51,FALSE)</f>
        <v/>
      </c>
    </row>
    <row r="95" spans="1:5">
      <c r="A95" t="str">
        <f t="shared" si="1"/>
        <v>01CD06</v>
      </c>
      <c r="B95" t="str">
        <f>CONCATENATE(A95,"_",COUNTIF(A$1:A95,A95))</f>
        <v>01CD06_14</v>
      </c>
      <c r="C95" t="s">
        <v>11869</v>
      </c>
      <c r="D95" t="str">
        <f>VLOOKUP(MID(C95,7,4),Estrv!I:J,2,FALSE)</f>
        <v>Atención y orientación telefónica sobre trámites y servicios</v>
      </c>
      <c r="E95" t="str">
        <f>VLOOKUP(MID(C95,1,10),Estrv!B:CC,54,FALSE)</f>
        <v/>
      </c>
    </row>
    <row r="96" spans="1:5">
      <c r="A96" t="str">
        <f t="shared" si="1"/>
        <v>01CD06</v>
      </c>
      <c r="B96" t="str">
        <f>CONCATENATE(A96,"_",COUNTIF(A$1:A96,A96))</f>
        <v>01CD06_15</v>
      </c>
      <c r="C96" t="s">
        <v>12543</v>
      </c>
      <c r="D96" t="str">
        <f>VLOOKUP(MID(C96,7,4),Estrv!I:J,2,FALSE)</f>
        <v>Atención y orientación telefónica sobre trámites y servicios</v>
      </c>
      <c r="E96" t="str">
        <f>VLOOKUP(MID(C96,1,10),Estrv!B:CC,57,FALSE)</f>
        <v/>
      </c>
    </row>
    <row r="97" spans="1:5">
      <c r="A97" t="str">
        <f t="shared" si="1"/>
        <v>01CD06</v>
      </c>
      <c r="B97" t="str">
        <f>CONCATENATE(A97,"_",COUNTIF(A$1:A97,A97))</f>
        <v>01CD06_16</v>
      </c>
      <c r="C97" t="s">
        <v>13217</v>
      </c>
      <c r="D97" t="str">
        <f>VLOOKUP(MID(C97,7,4),Estrv!I:J,2,FALSE)</f>
        <v>Atención y orientación telefónica sobre trámites y servicios</v>
      </c>
      <c r="E97" t="str">
        <f>VLOOKUP(MID(C97,1,10),Estrv!B:CC,60,FALSE)</f>
        <v/>
      </c>
    </row>
    <row r="98" spans="1:5">
      <c r="A98" t="str">
        <f t="shared" si="1"/>
        <v>01CD06</v>
      </c>
      <c r="B98" t="str">
        <f>CONCATENATE(A98,"_",COUNTIF(A$1:A98,A98))</f>
        <v>01CD06_17</v>
      </c>
      <c r="C98" t="s">
        <v>13891</v>
      </c>
      <c r="D98" t="str">
        <f>VLOOKUP(MID(C98,7,4),Estrv!I:J,2,FALSE)</f>
        <v>Atención y orientación telefónica sobre trámites y servicios</v>
      </c>
      <c r="E98" t="str">
        <f>VLOOKUP(MID(C98,1,10),Estrv!B:CC,63,FALSE)</f>
        <v/>
      </c>
    </row>
    <row r="99" spans="1:5">
      <c r="A99" t="str">
        <f t="shared" si="1"/>
        <v>01CD06</v>
      </c>
      <c r="B99" t="str">
        <f>CONCATENATE(A99,"_",COUNTIF(A$1:A99,A99))</f>
        <v>01CD06_18</v>
      </c>
      <c r="C99" t="s">
        <v>14565</v>
      </c>
      <c r="D99" t="str">
        <f>VLOOKUP(MID(C99,7,4),Estrv!I:J,2,FALSE)</f>
        <v>Atención y orientación telefónica sobre trámites y servicios</v>
      </c>
      <c r="E99" t="str">
        <f>VLOOKUP(MID(C99,1,10),Estrv!B:CC,66,FALSE)</f>
        <v/>
      </c>
    </row>
    <row r="100" spans="1:5">
      <c r="A100" t="str">
        <f t="shared" si="1"/>
        <v>01CD06</v>
      </c>
      <c r="B100" t="str">
        <f>CONCATENATE(A100,"_",COUNTIF(A$1:A100,A100))</f>
        <v>01CD06_19</v>
      </c>
      <c r="C100" t="s">
        <v>15239</v>
      </c>
      <c r="D100" t="str">
        <f>VLOOKUP(MID(C100,7,4),Estrv!I:J,2,FALSE)</f>
        <v>Atención y orientación telefónica sobre trámites y servicios</v>
      </c>
      <c r="E100" t="str">
        <f>VLOOKUP(MID(C100,1,10),Estrv!B:CC,69,FALSE)</f>
        <v/>
      </c>
    </row>
    <row r="101" spans="1:5">
      <c r="A101" t="str">
        <f t="shared" si="1"/>
        <v>01CD06</v>
      </c>
      <c r="B101" t="str">
        <f>CONCATENATE(A101,"_",COUNTIF(A$1:A101,A101))</f>
        <v>01CD06_20</v>
      </c>
      <c r="C101" t="s">
        <v>15913</v>
      </c>
      <c r="D101" t="str">
        <f>VLOOKUP(MID(C101,7,4),Estrv!I:J,2,FALSE)</f>
        <v>Atención y orientación telefónica sobre trámites y servicios</v>
      </c>
      <c r="E101" t="str">
        <f>VLOOKUP(MID(C101,1,10),Estrv!B:CC,72,FALSE)</f>
        <v/>
      </c>
    </row>
    <row r="102" spans="1:5">
      <c r="A102" t="str">
        <f t="shared" si="1"/>
        <v>01CD06</v>
      </c>
      <c r="B102" t="str">
        <f>CONCATENATE(A102,"_",COUNTIF(A$1:A102,A102))</f>
        <v>01CD06_21</v>
      </c>
      <c r="C102" t="s">
        <v>9848</v>
      </c>
      <c r="D102" t="str">
        <f>VLOOKUP(MID(C102,7,4),Estrv!I:J,2,FALSE)</f>
        <v>Actividades de apoyo administrativo</v>
      </c>
      <c r="E102" t="str">
        <f>VLOOKUP(MID(C102,1,10),Estrv!B:CC,44,FALSE)</f>
        <v>La Agencia Digital de Innovacion Publica cuenta con los recursos necesarios para el buen desarrollo de sus funciones, al cumplir debidamente con la programacion de los gastos administrativos.</v>
      </c>
    </row>
    <row r="103" spans="1:5">
      <c r="A103" t="str">
        <f t="shared" si="1"/>
        <v>01CD06</v>
      </c>
      <c r="B103" t="str">
        <f>CONCATENATE(A103,"_",COUNTIF(A$1:A103,A103))</f>
        <v>01CD06_22</v>
      </c>
      <c r="C103" t="s">
        <v>10522</v>
      </c>
      <c r="D103" t="str">
        <f>VLOOKUP(MID(C103,7,4),Estrv!I:J,2,FALSE)</f>
        <v>Actividades de apoyo administrativo</v>
      </c>
      <c r="E103" t="str">
        <f>VLOOKUP(MID(C103,1,10),Estrv!B:CC,48,FALSE)</f>
        <v>Servicios generales requeridos para el desempeño de las funciones administrativas de la ADIP.</v>
      </c>
    </row>
    <row r="104" spans="1:5">
      <c r="A104" t="str">
        <f t="shared" si="1"/>
        <v>01CD06</v>
      </c>
      <c r="B104" t="str">
        <f>CONCATENATE(A104,"_",COUNTIF(A$1:A104,A104))</f>
        <v>01CD06_23</v>
      </c>
      <c r="C104" t="s">
        <v>11196</v>
      </c>
      <c r="D104" t="str">
        <f>VLOOKUP(MID(C104,7,4),Estrv!I:J,2,FALSE)</f>
        <v>Actividades de apoyo administrativo</v>
      </c>
      <c r="E104" t="str">
        <f>VLOOKUP(MID(C104,1,10),Estrv!B:CC,51,FALSE)</f>
        <v/>
      </c>
    </row>
    <row r="105" spans="1:5">
      <c r="A105" t="str">
        <f t="shared" si="1"/>
        <v>01CD06</v>
      </c>
      <c r="B105" t="str">
        <f>CONCATENATE(A105,"_",COUNTIF(A$1:A105,A105))</f>
        <v>01CD06_24</v>
      </c>
      <c r="C105" t="s">
        <v>11870</v>
      </c>
      <c r="D105" t="str">
        <f>VLOOKUP(MID(C105,7,4),Estrv!I:J,2,FALSE)</f>
        <v>Actividades de apoyo administrativo</v>
      </c>
      <c r="E105" t="str">
        <f>VLOOKUP(MID(C105,1,10),Estrv!B:CC,54,FALSE)</f>
        <v/>
      </c>
    </row>
    <row r="106" spans="1:5">
      <c r="A106" t="str">
        <f t="shared" si="1"/>
        <v>01CD06</v>
      </c>
      <c r="B106" t="str">
        <f>CONCATENATE(A106,"_",COUNTIF(A$1:A106,A106))</f>
        <v>01CD06_25</v>
      </c>
      <c r="C106" t="s">
        <v>12544</v>
      </c>
      <c r="D106" t="str">
        <f>VLOOKUP(MID(C106,7,4),Estrv!I:J,2,FALSE)</f>
        <v>Actividades de apoyo administrativo</v>
      </c>
      <c r="E106" t="str">
        <f>VLOOKUP(MID(C106,1,10),Estrv!B:CC,57,FALSE)</f>
        <v/>
      </c>
    </row>
    <row r="107" spans="1:5">
      <c r="A107" t="str">
        <f t="shared" si="1"/>
        <v>01CD06</v>
      </c>
      <c r="B107" t="str">
        <f>CONCATENATE(A107,"_",COUNTIF(A$1:A107,A107))</f>
        <v>01CD06_26</v>
      </c>
      <c r="C107" t="s">
        <v>13218</v>
      </c>
      <c r="D107" t="str">
        <f>VLOOKUP(MID(C107,7,4),Estrv!I:J,2,FALSE)</f>
        <v>Actividades de apoyo administrativo</v>
      </c>
      <c r="E107" t="str">
        <f>VLOOKUP(MID(C107,1,10),Estrv!B:CC,60,FALSE)</f>
        <v/>
      </c>
    </row>
    <row r="108" spans="1:5">
      <c r="A108" t="str">
        <f t="shared" si="1"/>
        <v>01CD06</v>
      </c>
      <c r="B108" t="str">
        <f>CONCATENATE(A108,"_",COUNTIF(A$1:A108,A108))</f>
        <v>01CD06_27</v>
      </c>
      <c r="C108" t="s">
        <v>13892</v>
      </c>
      <c r="D108" t="str">
        <f>VLOOKUP(MID(C108,7,4),Estrv!I:J,2,FALSE)</f>
        <v>Actividades de apoyo administrativo</v>
      </c>
      <c r="E108" t="str">
        <f>VLOOKUP(MID(C108,1,10),Estrv!B:CC,63,FALSE)</f>
        <v/>
      </c>
    </row>
    <row r="109" spans="1:5">
      <c r="A109" t="str">
        <f t="shared" si="1"/>
        <v>01CD06</v>
      </c>
      <c r="B109" t="str">
        <f>CONCATENATE(A109,"_",COUNTIF(A$1:A109,A109))</f>
        <v>01CD06_28</v>
      </c>
      <c r="C109" t="s">
        <v>14566</v>
      </c>
      <c r="D109" t="str">
        <f>VLOOKUP(MID(C109,7,4),Estrv!I:J,2,FALSE)</f>
        <v>Actividades de apoyo administrativo</v>
      </c>
      <c r="E109" t="str">
        <f>VLOOKUP(MID(C109,1,10),Estrv!B:CC,66,FALSE)</f>
        <v/>
      </c>
    </row>
    <row r="110" spans="1:5">
      <c r="A110" t="str">
        <f t="shared" si="1"/>
        <v>01CD06</v>
      </c>
      <c r="B110" t="str">
        <f>CONCATENATE(A110,"_",COUNTIF(A$1:A110,A110))</f>
        <v>01CD06_29</v>
      </c>
      <c r="C110" t="s">
        <v>15240</v>
      </c>
      <c r="D110" t="str">
        <f>VLOOKUP(MID(C110,7,4),Estrv!I:J,2,FALSE)</f>
        <v>Actividades de apoyo administrativo</v>
      </c>
      <c r="E110" t="str">
        <f>VLOOKUP(MID(C110,1,10),Estrv!B:CC,69,FALSE)</f>
        <v/>
      </c>
    </row>
    <row r="111" spans="1:5">
      <c r="A111" t="str">
        <f t="shared" si="1"/>
        <v>01CD06</v>
      </c>
      <c r="B111" t="str">
        <f>CONCATENATE(A111,"_",COUNTIF(A$1:A111,A111))</f>
        <v>01CD06_30</v>
      </c>
      <c r="C111" t="s">
        <v>15914</v>
      </c>
      <c r="D111" t="str">
        <f>VLOOKUP(MID(C111,7,4),Estrv!I:J,2,FALSE)</f>
        <v>Actividades de apoyo administrativo</v>
      </c>
      <c r="E111" t="str">
        <f>VLOOKUP(MID(C111,1,10),Estrv!B:CC,72,FALSE)</f>
        <v/>
      </c>
    </row>
    <row r="112" spans="1:5">
      <c r="A112" t="str">
        <f t="shared" si="1"/>
        <v>01CD06</v>
      </c>
      <c r="B112" t="str">
        <f>CONCATENATE(A112,"_",COUNTIF(A$1:A112,A112))</f>
        <v>01CD06_31</v>
      </c>
      <c r="C112" t="s">
        <v>9849</v>
      </c>
      <c r="D112" t="str">
        <f>VLOOKUP(MID(C112,7,4),Estrv!I:J,2,FALSE)</f>
        <v>Provisiones para contingencias</v>
      </c>
      <c r="E112" t="str">
        <f>VLOOKUP(MID(C112,1,10),Estrv!B:CC,44,FALSE)</f>
        <v>La Agencia Digital de Innovacion Publica cuenta con los recursos necesarios para cubrir con las obligaciones judiciales al cumplir debidamente con los procesos de programacion y presupuestacion.</v>
      </c>
    </row>
    <row r="113" spans="1:5">
      <c r="A113" t="str">
        <f t="shared" si="1"/>
        <v>01CD06</v>
      </c>
      <c r="B113" t="str">
        <f>CONCATENATE(A113,"_",COUNTIF(A$1:A113,A113))</f>
        <v>01CD06_32</v>
      </c>
      <c r="C113" t="s">
        <v>10523</v>
      </c>
      <c r="D113" t="str">
        <f>VLOOKUP(MID(C113,7,4),Estrv!I:J,2,FALSE)</f>
        <v>Provisiones para contingencias</v>
      </c>
      <c r="E113" t="str">
        <f>VLOOKUP(MID(C113,1,10),Estrv!B:CC,48,FALSE)</f>
        <v/>
      </c>
    </row>
    <row r="114" spans="1:5">
      <c r="A114" t="str">
        <f t="shared" si="1"/>
        <v>01CD06</v>
      </c>
      <c r="B114" t="str">
        <f>CONCATENATE(A114,"_",COUNTIF(A$1:A114,A114))</f>
        <v>01CD06_33</v>
      </c>
      <c r="C114" t="s">
        <v>11197</v>
      </c>
      <c r="D114" t="str">
        <f>VLOOKUP(MID(C114,7,4),Estrv!I:J,2,FALSE)</f>
        <v>Provisiones para contingencias</v>
      </c>
      <c r="E114" t="str">
        <f>VLOOKUP(MID(C114,1,10),Estrv!B:CC,51,FALSE)</f>
        <v/>
      </c>
    </row>
    <row r="115" spans="1:5">
      <c r="A115" t="str">
        <f t="shared" si="1"/>
        <v>01CD06</v>
      </c>
      <c r="B115" t="str">
        <f>CONCATENATE(A115,"_",COUNTIF(A$1:A115,A115))</f>
        <v>01CD06_34</v>
      </c>
      <c r="C115" t="s">
        <v>11871</v>
      </c>
      <c r="D115" t="str">
        <f>VLOOKUP(MID(C115,7,4),Estrv!I:J,2,FALSE)</f>
        <v>Provisiones para contingencias</v>
      </c>
      <c r="E115" t="str">
        <f>VLOOKUP(MID(C115,1,10),Estrv!B:CC,54,FALSE)</f>
        <v/>
      </c>
    </row>
    <row r="116" spans="1:5">
      <c r="A116" t="str">
        <f t="shared" si="1"/>
        <v>01CD06</v>
      </c>
      <c r="B116" t="str">
        <f>CONCATENATE(A116,"_",COUNTIF(A$1:A116,A116))</f>
        <v>01CD06_35</v>
      </c>
      <c r="C116" t="s">
        <v>12545</v>
      </c>
      <c r="D116" t="str">
        <f>VLOOKUP(MID(C116,7,4),Estrv!I:J,2,FALSE)</f>
        <v>Provisiones para contingencias</v>
      </c>
      <c r="E116" t="str">
        <f>VLOOKUP(MID(C116,1,10),Estrv!B:CC,57,FALSE)</f>
        <v/>
      </c>
    </row>
    <row r="117" spans="1:5">
      <c r="A117" t="str">
        <f t="shared" si="1"/>
        <v>01CD06</v>
      </c>
      <c r="B117" t="str">
        <f>CONCATENATE(A117,"_",COUNTIF(A$1:A117,A117))</f>
        <v>01CD06_36</v>
      </c>
      <c r="C117" t="s">
        <v>13219</v>
      </c>
      <c r="D117" t="str">
        <f>VLOOKUP(MID(C117,7,4),Estrv!I:J,2,FALSE)</f>
        <v>Provisiones para contingencias</v>
      </c>
      <c r="E117" t="str">
        <f>VLOOKUP(MID(C117,1,10),Estrv!B:CC,60,FALSE)</f>
        <v/>
      </c>
    </row>
    <row r="118" spans="1:5">
      <c r="A118" t="str">
        <f t="shared" si="1"/>
        <v>01CD06</v>
      </c>
      <c r="B118" t="str">
        <f>CONCATENATE(A118,"_",COUNTIF(A$1:A118,A118))</f>
        <v>01CD06_37</v>
      </c>
      <c r="C118" t="s">
        <v>13893</v>
      </c>
      <c r="D118" t="str">
        <f>VLOOKUP(MID(C118,7,4),Estrv!I:J,2,FALSE)</f>
        <v>Provisiones para contingencias</v>
      </c>
      <c r="E118" t="str">
        <f>VLOOKUP(MID(C118,1,10),Estrv!B:CC,63,FALSE)</f>
        <v/>
      </c>
    </row>
    <row r="119" spans="1:5">
      <c r="A119" t="str">
        <f t="shared" si="1"/>
        <v>01CD06</v>
      </c>
      <c r="B119" t="str">
        <f>CONCATENATE(A119,"_",COUNTIF(A$1:A119,A119))</f>
        <v>01CD06_38</v>
      </c>
      <c r="C119" t="s">
        <v>14567</v>
      </c>
      <c r="D119" t="str">
        <f>VLOOKUP(MID(C119,7,4),Estrv!I:J,2,FALSE)</f>
        <v>Provisiones para contingencias</v>
      </c>
      <c r="E119" t="str">
        <f>VLOOKUP(MID(C119,1,10),Estrv!B:CC,66,FALSE)</f>
        <v/>
      </c>
    </row>
    <row r="120" spans="1:5">
      <c r="A120" t="str">
        <f t="shared" si="1"/>
        <v>01CD06</v>
      </c>
      <c r="B120" t="str">
        <f>CONCATENATE(A120,"_",COUNTIF(A$1:A120,A120))</f>
        <v>01CD06_39</v>
      </c>
      <c r="C120" t="s">
        <v>15241</v>
      </c>
      <c r="D120" t="str">
        <f>VLOOKUP(MID(C120,7,4),Estrv!I:J,2,FALSE)</f>
        <v>Provisiones para contingencias</v>
      </c>
      <c r="E120" t="str">
        <f>VLOOKUP(MID(C120,1,10),Estrv!B:CC,69,FALSE)</f>
        <v/>
      </c>
    </row>
    <row r="121" spans="1:5">
      <c r="A121" t="str">
        <f t="shared" si="1"/>
        <v>01CD06</v>
      </c>
      <c r="B121" t="str">
        <f>CONCATENATE(A121,"_",COUNTIF(A$1:A121,A121))</f>
        <v>01CD06_40</v>
      </c>
      <c r="C121" t="s">
        <v>15915</v>
      </c>
      <c r="D121" t="str">
        <f>VLOOKUP(MID(C121,7,4),Estrv!I:J,2,FALSE)</f>
        <v>Provisiones para contingencias</v>
      </c>
      <c r="E121" t="str">
        <f>VLOOKUP(MID(C121,1,10),Estrv!B:CC,72,FALSE)</f>
        <v/>
      </c>
    </row>
    <row r="122" spans="1:5">
      <c r="A122" t="str">
        <f t="shared" si="1"/>
        <v>01CD06</v>
      </c>
      <c r="B122" t="str">
        <f>CONCATENATE(A122,"_",COUNTIF(A$1:A122,A122))</f>
        <v>01CD06_41</v>
      </c>
      <c r="C122" t="s">
        <v>9850</v>
      </c>
      <c r="D122" t="str">
        <f>VLOOKUP(MID(C122,7,4),Estrv!I:J,2,FALSE)</f>
        <v>Cumplimiento de los programas de protección civil</v>
      </c>
      <c r="E122" t="str">
        <f>VLOOKUP(MID(C122,1,10),Estrv!B:CC,44,FALSE)</f>
        <v>Las personas servidoras publicas y usuarios de los inmuebles de la Agencia Digital de Innovacion Publica estan preparadas para atender cualquier emergencia natural o antropogenica y cuentan con proteccion y auxilio oportuno y efectivo, salvaguardando su propia vida, la de los visitantes y bienes derivado del cumplimiento a la Ley de Sistema de Proteccion Civil y su reglamento.</v>
      </c>
    </row>
    <row r="123" spans="1:5">
      <c r="A123" t="str">
        <f t="shared" si="1"/>
        <v>01CD06</v>
      </c>
      <c r="B123" t="str">
        <f>CONCATENATE(A123,"_",COUNTIF(A$1:A123,A123))</f>
        <v>01CD06_42</v>
      </c>
      <c r="C123" t="s">
        <v>10524</v>
      </c>
      <c r="D123" t="str">
        <f>VLOOKUP(MID(C123,7,4),Estrv!I:J,2,FALSE)</f>
        <v>Cumplimiento de los programas de protección civil</v>
      </c>
      <c r="E123" t="str">
        <f>VLOOKUP(MID(C123,1,10),Estrv!B:CC,48,FALSE)</f>
        <v>Dotacion de equipo y herramientas de rescate y botiquines de primeros auxilios a los inmuebles de la ADIP.</v>
      </c>
    </row>
    <row r="124" spans="1:5">
      <c r="A124" t="str">
        <f t="shared" si="1"/>
        <v>01CD06</v>
      </c>
      <c r="B124" t="str">
        <f>CONCATENATE(A124,"_",COUNTIF(A$1:A124,A124))</f>
        <v>01CD06_43</v>
      </c>
      <c r="C124" t="s">
        <v>11198</v>
      </c>
      <c r="D124" t="str">
        <f>VLOOKUP(MID(C124,7,4),Estrv!I:J,2,FALSE)</f>
        <v>Cumplimiento de los programas de protección civil</v>
      </c>
      <c r="E124" t="str">
        <f>VLOOKUP(MID(C124,1,10),Estrv!B:CC,51,FALSE)</f>
        <v>Dotacion de señalizacion de medidas preventivas a los inmuebles de la ADIP.</v>
      </c>
    </row>
    <row r="125" spans="1:5">
      <c r="A125" t="str">
        <f t="shared" si="1"/>
        <v>01CD06</v>
      </c>
      <c r="B125" t="str">
        <f>CONCATENATE(A125,"_",COUNTIF(A$1:A125,A125))</f>
        <v>01CD06_44</v>
      </c>
      <c r="C125" t="s">
        <v>11872</v>
      </c>
      <c r="D125" t="str">
        <f>VLOOKUP(MID(C125,7,4),Estrv!I:J,2,FALSE)</f>
        <v>Cumplimiento de los programas de protección civil</v>
      </c>
      <c r="E125" t="str">
        <f>VLOOKUP(MID(C125,1,10),Estrv!B:CC,54,FALSE)</f>
        <v/>
      </c>
    </row>
    <row r="126" spans="1:5">
      <c r="A126" t="str">
        <f t="shared" si="1"/>
        <v>01CD06</v>
      </c>
      <c r="B126" t="str">
        <f>CONCATENATE(A126,"_",COUNTIF(A$1:A126,A126))</f>
        <v>01CD06_45</v>
      </c>
      <c r="C126" t="s">
        <v>12546</v>
      </c>
      <c r="D126" t="str">
        <f>VLOOKUP(MID(C126,7,4),Estrv!I:J,2,FALSE)</f>
        <v>Cumplimiento de los programas de protección civil</v>
      </c>
      <c r="E126" t="str">
        <f>VLOOKUP(MID(C126,1,10),Estrv!B:CC,57,FALSE)</f>
        <v/>
      </c>
    </row>
    <row r="127" spans="1:5">
      <c r="A127" t="str">
        <f t="shared" si="1"/>
        <v>01CD06</v>
      </c>
      <c r="B127" t="str">
        <f>CONCATENATE(A127,"_",COUNTIF(A$1:A127,A127))</f>
        <v>01CD06_46</v>
      </c>
      <c r="C127" t="s">
        <v>13220</v>
      </c>
      <c r="D127" t="str">
        <f>VLOOKUP(MID(C127,7,4),Estrv!I:J,2,FALSE)</f>
        <v>Cumplimiento de los programas de protección civil</v>
      </c>
      <c r="E127" t="str">
        <f>VLOOKUP(MID(C127,1,10),Estrv!B:CC,60,FALSE)</f>
        <v/>
      </c>
    </row>
    <row r="128" spans="1:5">
      <c r="A128" t="str">
        <f t="shared" si="1"/>
        <v>01CD06</v>
      </c>
      <c r="B128" t="str">
        <f>CONCATENATE(A128,"_",COUNTIF(A$1:A128,A128))</f>
        <v>01CD06_47</v>
      </c>
      <c r="C128" t="s">
        <v>13894</v>
      </c>
      <c r="D128" t="str">
        <f>VLOOKUP(MID(C128,7,4),Estrv!I:J,2,FALSE)</f>
        <v>Cumplimiento de los programas de protección civil</v>
      </c>
      <c r="E128" t="str">
        <f>VLOOKUP(MID(C128,1,10),Estrv!B:CC,63,FALSE)</f>
        <v/>
      </c>
    </row>
    <row r="129" spans="1:5">
      <c r="A129" t="str">
        <f t="shared" si="1"/>
        <v>01CD06</v>
      </c>
      <c r="B129" t="str">
        <f>CONCATENATE(A129,"_",COUNTIF(A$1:A129,A129))</f>
        <v>01CD06_48</v>
      </c>
      <c r="C129" t="s">
        <v>14568</v>
      </c>
      <c r="D129" t="str">
        <f>VLOOKUP(MID(C129,7,4),Estrv!I:J,2,FALSE)</f>
        <v>Cumplimiento de los programas de protección civil</v>
      </c>
      <c r="E129" t="str">
        <f>VLOOKUP(MID(C129,1,10),Estrv!B:CC,66,FALSE)</f>
        <v/>
      </c>
    </row>
    <row r="130" spans="1:5">
      <c r="A130" t="str">
        <f t="shared" si="1"/>
        <v>01CD06</v>
      </c>
      <c r="B130" t="str">
        <f>CONCATENATE(A130,"_",COUNTIF(A$1:A130,A130))</f>
        <v>01CD06_49</v>
      </c>
      <c r="C130" t="s">
        <v>15242</v>
      </c>
      <c r="D130" t="str">
        <f>VLOOKUP(MID(C130,7,4),Estrv!I:J,2,FALSE)</f>
        <v>Cumplimiento de los programas de protección civil</v>
      </c>
      <c r="E130" t="str">
        <f>VLOOKUP(MID(C130,1,10),Estrv!B:CC,69,FALSE)</f>
        <v/>
      </c>
    </row>
    <row r="131" spans="1:5">
      <c r="A131" t="str">
        <f t="shared" ref="A131:A194" si="2">MID(C131,1,6)</f>
        <v>01CD06</v>
      </c>
      <c r="B131" t="str">
        <f>CONCATENATE(A131,"_",COUNTIF(A$1:A131,A131))</f>
        <v>01CD06_50</v>
      </c>
      <c r="C131" t="s">
        <v>15916</v>
      </c>
      <c r="D131" t="str">
        <f>VLOOKUP(MID(C131,7,4),Estrv!I:J,2,FALSE)</f>
        <v>Cumplimiento de los programas de protección civil</v>
      </c>
      <c r="E131" t="str">
        <f>VLOOKUP(MID(C131,1,10),Estrv!B:CC,72,FALSE)</f>
        <v/>
      </c>
    </row>
    <row r="132" spans="1:5">
      <c r="A132" t="str">
        <f t="shared" si="2"/>
        <v>01P0ES</v>
      </c>
      <c r="B132" t="str">
        <f>CONCATENATE(A132,"_",COUNTIF(A$1:A132,A132))</f>
        <v>01P0ES_1</v>
      </c>
      <c r="C132" t="s">
        <v>9851</v>
      </c>
      <c r="D132" t="str">
        <f>VLOOKUP(MID(C132,7,4),Estrv!I:J,2,FALSE)</f>
        <v>Estudios de desarrollo económico, social y ambiental</v>
      </c>
      <c r="E132" t="str">
        <f>VLOOKUP(MID(C132,1,10),Estrv!B:CC,44,FALSE)</f>
        <v>El actuar gubernamental desarrolla condiciones optimas para la fomentar la inversion publico-privado, lo que genera prosperidad para la poblacion de la Ciudad de Mexico.</v>
      </c>
    </row>
    <row r="133" spans="1:5">
      <c r="A133" t="str">
        <f t="shared" si="2"/>
        <v>01P0ES</v>
      </c>
      <c r="B133" t="str">
        <f>CONCATENATE(A133,"_",COUNTIF(A$1:A133,A133))</f>
        <v>01P0ES_2</v>
      </c>
      <c r="C133" t="s">
        <v>10525</v>
      </c>
      <c r="D133" t="str">
        <f>VLOOKUP(MID(C133,7,4),Estrv!I:J,2,FALSE)</f>
        <v>Estudios de desarrollo económico, social y ambiental</v>
      </c>
      <c r="E133" t="str">
        <f>VLOOKUP(MID(C133,1,10),Estrv!B:CC,48,FALSE)</f>
        <v/>
      </c>
    </row>
    <row r="134" spans="1:5">
      <c r="A134" t="str">
        <f t="shared" si="2"/>
        <v>01P0ES</v>
      </c>
      <c r="B134" t="str">
        <f>CONCATENATE(A134,"_",COUNTIF(A$1:A134,A134))</f>
        <v>01P0ES_3</v>
      </c>
      <c r="C134" t="s">
        <v>11199</v>
      </c>
      <c r="D134" t="str">
        <f>VLOOKUP(MID(C134,7,4),Estrv!I:J,2,FALSE)</f>
        <v>Estudios de desarrollo económico, social y ambiental</v>
      </c>
      <c r="E134" t="str">
        <f>VLOOKUP(MID(C134,1,10),Estrv!B:CC,51,FALSE)</f>
        <v/>
      </c>
    </row>
    <row r="135" spans="1:5">
      <c r="A135" t="str">
        <f t="shared" si="2"/>
        <v>01P0ES</v>
      </c>
      <c r="B135" t="str">
        <f>CONCATENATE(A135,"_",COUNTIF(A$1:A135,A135))</f>
        <v>01P0ES_4</v>
      </c>
      <c r="C135" t="s">
        <v>11873</v>
      </c>
      <c r="D135" t="str">
        <f>VLOOKUP(MID(C135,7,4),Estrv!I:J,2,FALSE)</f>
        <v>Estudios de desarrollo económico, social y ambiental</v>
      </c>
      <c r="E135" t="str">
        <f>VLOOKUP(MID(C135,1,10),Estrv!B:CC,54,FALSE)</f>
        <v/>
      </c>
    </row>
    <row r="136" spans="1:5">
      <c r="A136" t="str">
        <f t="shared" si="2"/>
        <v>01P0ES</v>
      </c>
      <c r="B136" t="str">
        <f>CONCATENATE(A136,"_",COUNTIF(A$1:A136,A136))</f>
        <v>01P0ES_5</v>
      </c>
      <c r="C136" t="s">
        <v>12547</v>
      </c>
      <c r="D136" t="str">
        <f>VLOOKUP(MID(C136,7,4),Estrv!I:J,2,FALSE)</f>
        <v>Estudios de desarrollo económico, social y ambiental</v>
      </c>
      <c r="E136" t="str">
        <f>VLOOKUP(MID(C136,1,10),Estrv!B:CC,57,FALSE)</f>
        <v/>
      </c>
    </row>
    <row r="137" spans="1:5">
      <c r="A137" t="str">
        <f t="shared" si="2"/>
        <v>01P0ES</v>
      </c>
      <c r="B137" t="str">
        <f>CONCATENATE(A137,"_",COUNTIF(A$1:A137,A137))</f>
        <v>01P0ES_6</v>
      </c>
      <c r="C137" t="s">
        <v>13221</v>
      </c>
      <c r="D137" t="str">
        <f>VLOOKUP(MID(C137,7,4),Estrv!I:J,2,FALSE)</f>
        <v>Estudios de desarrollo económico, social y ambiental</v>
      </c>
      <c r="E137" t="str">
        <f>VLOOKUP(MID(C137,1,10),Estrv!B:CC,60,FALSE)</f>
        <v/>
      </c>
    </row>
    <row r="138" spans="1:5">
      <c r="A138" t="str">
        <f t="shared" si="2"/>
        <v>01P0ES</v>
      </c>
      <c r="B138" t="str">
        <f>CONCATENATE(A138,"_",COUNTIF(A$1:A138,A138))</f>
        <v>01P0ES_7</v>
      </c>
      <c r="C138" t="s">
        <v>13895</v>
      </c>
      <c r="D138" t="str">
        <f>VLOOKUP(MID(C138,7,4),Estrv!I:J,2,FALSE)</f>
        <v>Estudios de desarrollo económico, social y ambiental</v>
      </c>
      <c r="E138" t="str">
        <f>VLOOKUP(MID(C138,1,10),Estrv!B:CC,63,FALSE)</f>
        <v/>
      </c>
    </row>
    <row r="139" spans="1:5">
      <c r="A139" t="str">
        <f t="shared" si="2"/>
        <v>01P0ES</v>
      </c>
      <c r="B139" t="str">
        <f>CONCATENATE(A139,"_",COUNTIF(A$1:A139,A139))</f>
        <v>01P0ES_8</v>
      </c>
      <c r="C139" t="s">
        <v>14569</v>
      </c>
      <c r="D139" t="str">
        <f>VLOOKUP(MID(C139,7,4),Estrv!I:J,2,FALSE)</f>
        <v>Estudios de desarrollo económico, social y ambiental</v>
      </c>
      <c r="E139" t="str">
        <f>VLOOKUP(MID(C139,1,10),Estrv!B:CC,66,FALSE)</f>
        <v/>
      </c>
    </row>
    <row r="140" spans="1:5">
      <c r="A140" t="str">
        <f t="shared" si="2"/>
        <v>01P0ES</v>
      </c>
      <c r="B140" t="str">
        <f>CONCATENATE(A140,"_",COUNTIF(A$1:A140,A140))</f>
        <v>01P0ES_9</v>
      </c>
      <c r="C140" t="s">
        <v>15243</v>
      </c>
      <c r="D140" t="str">
        <f>VLOOKUP(MID(C140,7,4),Estrv!I:J,2,FALSE)</f>
        <v>Estudios de desarrollo económico, social y ambiental</v>
      </c>
      <c r="E140" t="str">
        <f>VLOOKUP(MID(C140,1,10),Estrv!B:CC,69,FALSE)</f>
        <v/>
      </c>
    </row>
    <row r="141" spans="1:5">
      <c r="A141" t="str">
        <f t="shared" si="2"/>
        <v>01P0ES</v>
      </c>
      <c r="B141" t="str">
        <f>CONCATENATE(A141,"_",COUNTIF(A$1:A141,A141))</f>
        <v>01P0ES_10</v>
      </c>
      <c r="C141" t="s">
        <v>15917</v>
      </c>
      <c r="D141" t="str">
        <f>VLOOKUP(MID(C141,7,4),Estrv!I:J,2,FALSE)</f>
        <v>Estudios de desarrollo económico, social y ambiental</v>
      </c>
      <c r="E141" t="str">
        <f>VLOOKUP(MID(C141,1,10),Estrv!B:CC,72,FALSE)</f>
        <v/>
      </c>
    </row>
    <row r="142" spans="1:5">
      <c r="A142" t="str">
        <f t="shared" si="2"/>
        <v>01P0ES</v>
      </c>
      <c r="B142" t="str">
        <f>CONCATENATE(A142,"_",COUNTIF(A$1:A142,A142))</f>
        <v>01P0ES_11</v>
      </c>
      <c r="C142" t="s">
        <v>9852</v>
      </c>
      <c r="D142" t="str">
        <f>VLOOKUP(MID(C142,7,4),Estrv!I:J,2,FALSE)</f>
        <v>Actividades de apoyo administrativo</v>
      </c>
      <c r="E142" t="str">
        <f>VLOOKUP(MID(C142,1,10),Estrv!B:CC,44,FALSE)</f>
        <v>El Fondo para el Desarrollo Economico y Social cuenta con los recursos necesarios para el buen desarrollo de sus funciones, al cumplir debidamente con la programacion de los gastos administrativos.</v>
      </c>
    </row>
    <row r="143" spans="1:5">
      <c r="A143" t="str">
        <f t="shared" si="2"/>
        <v>01P0ES</v>
      </c>
      <c r="B143" t="str">
        <f>CONCATENATE(A143,"_",COUNTIF(A$1:A143,A143))</f>
        <v>01P0ES_12</v>
      </c>
      <c r="C143" t="s">
        <v>10526</v>
      </c>
      <c r="D143" t="str">
        <f>VLOOKUP(MID(C143,7,4),Estrv!I:J,2,FALSE)</f>
        <v>Actividades de apoyo administrativo</v>
      </c>
      <c r="E143" t="str">
        <f>VLOOKUP(MID(C143,1,10),Estrv!B:CC,48,FALSE)</f>
        <v>Adquisicion de materiales, insumos y suministros requeridos para el desempeño de las actividades administrativas.</v>
      </c>
    </row>
    <row r="144" spans="1:5">
      <c r="A144" t="str">
        <f t="shared" si="2"/>
        <v>01P0ES</v>
      </c>
      <c r="B144" t="str">
        <f>CONCATENATE(A144,"_",COUNTIF(A$1:A144,A144))</f>
        <v>01P0ES_13</v>
      </c>
      <c r="C144" t="s">
        <v>11200</v>
      </c>
      <c r="D144" t="str">
        <f>VLOOKUP(MID(C144,7,4),Estrv!I:J,2,FALSE)</f>
        <v>Actividades de apoyo administrativo</v>
      </c>
      <c r="E144" t="str">
        <f>VLOOKUP(MID(C144,1,10),Estrv!B:CC,51,FALSE)</f>
        <v/>
      </c>
    </row>
    <row r="145" spans="1:5">
      <c r="A145" t="str">
        <f t="shared" si="2"/>
        <v>01P0ES</v>
      </c>
      <c r="B145" t="str">
        <f>CONCATENATE(A145,"_",COUNTIF(A$1:A145,A145))</f>
        <v>01P0ES_14</v>
      </c>
      <c r="C145" t="s">
        <v>11874</v>
      </c>
      <c r="D145" t="str">
        <f>VLOOKUP(MID(C145,7,4),Estrv!I:J,2,FALSE)</f>
        <v>Actividades de apoyo administrativo</v>
      </c>
      <c r="E145" t="str">
        <f>VLOOKUP(MID(C145,1,10),Estrv!B:CC,54,FALSE)</f>
        <v/>
      </c>
    </row>
    <row r="146" spans="1:5">
      <c r="A146" t="str">
        <f t="shared" si="2"/>
        <v>01P0ES</v>
      </c>
      <c r="B146" t="str">
        <f>CONCATENATE(A146,"_",COUNTIF(A$1:A146,A146))</f>
        <v>01P0ES_15</v>
      </c>
      <c r="C146" t="s">
        <v>12548</v>
      </c>
      <c r="D146" t="str">
        <f>VLOOKUP(MID(C146,7,4),Estrv!I:J,2,FALSE)</f>
        <v>Actividades de apoyo administrativo</v>
      </c>
      <c r="E146" t="str">
        <f>VLOOKUP(MID(C146,1,10),Estrv!B:CC,57,FALSE)</f>
        <v/>
      </c>
    </row>
    <row r="147" spans="1:5">
      <c r="A147" t="str">
        <f t="shared" si="2"/>
        <v>01P0ES</v>
      </c>
      <c r="B147" t="str">
        <f>CONCATENATE(A147,"_",COUNTIF(A$1:A147,A147))</f>
        <v>01P0ES_16</v>
      </c>
      <c r="C147" t="s">
        <v>13222</v>
      </c>
      <c r="D147" t="str">
        <f>VLOOKUP(MID(C147,7,4),Estrv!I:J,2,FALSE)</f>
        <v>Actividades de apoyo administrativo</v>
      </c>
      <c r="E147" t="str">
        <f>VLOOKUP(MID(C147,1,10),Estrv!B:CC,60,FALSE)</f>
        <v/>
      </c>
    </row>
    <row r="148" spans="1:5">
      <c r="A148" t="str">
        <f t="shared" si="2"/>
        <v>01P0ES</v>
      </c>
      <c r="B148" t="str">
        <f>CONCATENATE(A148,"_",COUNTIF(A$1:A148,A148))</f>
        <v>01P0ES_17</v>
      </c>
      <c r="C148" t="s">
        <v>13896</v>
      </c>
      <c r="D148" t="str">
        <f>VLOOKUP(MID(C148,7,4),Estrv!I:J,2,FALSE)</f>
        <v>Actividades de apoyo administrativo</v>
      </c>
      <c r="E148" t="str">
        <f>VLOOKUP(MID(C148,1,10),Estrv!B:CC,63,FALSE)</f>
        <v/>
      </c>
    </row>
    <row r="149" spans="1:5">
      <c r="A149" t="str">
        <f t="shared" si="2"/>
        <v>01P0ES</v>
      </c>
      <c r="B149" t="str">
        <f>CONCATENATE(A149,"_",COUNTIF(A$1:A149,A149))</f>
        <v>01P0ES_18</v>
      </c>
      <c r="C149" t="s">
        <v>14570</v>
      </c>
      <c r="D149" t="str">
        <f>VLOOKUP(MID(C149,7,4),Estrv!I:J,2,FALSE)</f>
        <v>Actividades de apoyo administrativo</v>
      </c>
      <c r="E149" t="str">
        <f>VLOOKUP(MID(C149,1,10),Estrv!B:CC,66,FALSE)</f>
        <v/>
      </c>
    </row>
    <row r="150" spans="1:5">
      <c r="A150" t="str">
        <f t="shared" si="2"/>
        <v>01P0ES</v>
      </c>
      <c r="B150" t="str">
        <f>CONCATENATE(A150,"_",COUNTIF(A$1:A150,A150))</f>
        <v>01P0ES_19</v>
      </c>
      <c r="C150" t="s">
        <v>15244</v>
      </c>
      <c r="D150" t="str">
        <f>VLOOKUP(MID(C150,7,4),Estrv!I:J,2,FALSE)</f>
        <v>Actividades de apoyo administrativo</v>
      </c>
      <c r="E150" t="str">
        <f>VLOOKUP(MID(C150,1,10),Estrv!B:CC,69,FALSE)</f>
        <v/>
      </c>
    </row>
    <row r="151" spans="1:5">
      <c r="A151" t="str">
        <f t="shared" si="2"/>
        <v>01P0ES</v>
      </c>
      <c r="B151" t="str">
        <f>CONCATENATE(A151,"_",COUNTIF(A$1:A151,A151))</f>
        <v>01P0ES_20</v>
      </c>
      <c r="C151" t="s">
        <v>15918</v>
      </c>
      <c r="D151" t="str">
        <f>VLOOKUP(MID(C151,7,4),Estrv!I:J,2,FALSE)</f>
        <v>Actividades de apoyo administrativo</v>
      </c>
      <c r="E151" t="str">
        <f>VLOOKUP(MID(C151,1,10),Estrv!B:CC,72,FALSE)</f>
        <v/>
      </c>
    </row>
    <row r="152" spans="1:5">
      <c r="A152" t="str">
        <f t="shared" si="2"/>
        <v>01P0ES</v>
      </c>
      <c r="B152" t="str">
        <f>CONCATENATE(A152,"_",COUNTIF(A$1:A152,A152))</f>
        <v>01P0ES_21</v>
      </c>
      <c r="C152" t="s">
        <v>9853</v>
      </c>
      <c r="D152" t="str">
        <f>VLOOKUP(MID(C152,7,4),Estrv!I:J,2,FALSE)</f>
        <v>Provisiones para contingencias</v>
      </c>
      <c r="E152" t="str">
        <f>VLOOKUP(MID(C152,1,10),Estrv!B:CC,44,FALSE)</f>
        <v>El Fondo para el Desarrollo Economico y Social cuenta con los recursos necesarios para cubrir con las obligaciones judiciales al cumplir debidamente con los procesos de programacion y presupuestacion.</v>
      </c>
    </row>
    <row r="153" spans="1:5">
      <c r="A153" t="str">
        <f t="shared" si="2"/>
        <v>01P0ES</v>
      </c>
      <c r="B153" t="str">
        <f>CONCATENATE(A153,"_",COUNTIF(A$1:A153,A153))</f>
        <v>01P0ES_22</v>
      </c>
      <c r="C153" t="s">
        <v>10527</v>
      </c>
      <c r="D153" t="str">
        <f>VLOOKUP(MID(C153,7,4),Estrv!I:J,2,FALSE)</f>
        <v>Provisiones para contingencias</v>
      </c>
      <c r="E153" t="str">
        <f>VLOOKUP(MID(C153,1,10),Estrv!B:CC,48,FALSE)</f>
        <v/>
      </c>
    </row>
    <row r="154" spans="1:5">
      <c r="A154" t="str">
        <f t="shared" si="2"/>
        <v>01P0ES</v>
      </c>
      <c r="B154" t="str">
        <f>CONCATENATE(A154,"_",COUNTIF(A$1:A154,A154))</f>
        <v>01P0ES_23</v>
      </c>
      <c r="C154" t="s">
        <v>11201</v>
      </c>
      <c r="D154" t="str">
        <f>VLOOKUP(MID(C154,7,4),Estrv!I:J,2,FALSE)</f>
        <v>Provisiones para contingencias</v>
      </c>
      <c r="E154" t="str">
        <f>VLOOKUP(MID(C154,1,10),Estrv!B:CC,51,FALSE)</f>
        <v/>
      </c>
    </row>
    <row r="155" spans="1:5">
      <c r="A155" t="str">
        <f t="shared" si="2"/>
        <v>01P0ES</v>
      </c>
      <c r="B155" t="str">
        <f>CONCATENATE(A155,"_",COUNTIF(A$1:A155,A155))</f>
        <v>01P0ES_24</v>
      </c>
      <c r="C155" t="s">
        <v>11875</v>
      </c>
      <c r="D155" t="str">
        <f>VLOOKUP(MID(C155,7,4),Estrv!I:J,2,FALSE)</f>
        <v>Provisiones para contingencias</v>
      </c>
      <c r="E155" t="str">
        <f>VLOOKUP(MID(C155,1,10),Estrv!B:CC,54,FALSE)</f>
        <v/>
      </c>
    </row>
    <row r="156" spans="1:5">
      <c r="A156" t="str">
        <f t="shared" si="2"/>
        <v>01P0ES</v>
      </c>
      <c r="B156" t="str">
        <f>CONCATENATE(A156,"_",COUNTIF(A$1:A156,A156))</f>
        <v>01P0ES_25</v>
      </c>
      <c r="C156" t="s">
        <v>12549</v>
      </c>
      <c r="D156" t="str">
        <f>VLOOKUP(MID(C156,7,4),Estrv!I:J,2,FALSE)</f>
        <v>Provisiones para contingencias</v>
      </c>
      <c r="E156" t="str">
        <f>VLOOKUP(MID(C156,1,10),Estrv!B:CC,57,FALSE)</f>
        <v/>
      </c>
    </row>
    <row r="157" spans="1:5">
      <c r="A157" t="str">
        <f t="shared" si="2"/>
        <v>01P0ES</v>
      </c>
      <c r="B157" t="str">
        <f>CONCATENATE(A157,"_",COUNTIF(A$1:A157,A157))</f>
        <v>01P0ES_26</v>
      </c>
      <c r="C157" t="s">
        <v>13223</v>
      </c>
      <c r="D157" t="str">
        <f>VLOOKUP(MID(C157,7,4),Estrv!I:J,2,FALSE)</f>
        <v>Provisiones para contingencias</v>
      </c>
      <c r="E157" t="str">
        <f>VLOOKUP(MID(C157,1,10),Estrv!B:CC,60,FALSE)</f>
        <v/>
      </c>
    </row>
    <row r="158" spans="1:5">
      <c r="A158" t="str">
        <f t="shared" si="2"/>
        <v>01P0ES</v>
      </c>
      <c r="B158" t="str">
        <f>CONCATENATE(A158,"_",COUNTIF(A$1:A158,A158))</f>
        <v>01P0ES_27</v>
      </c>
      <c r="C158" t="s">
        <v>13897</v>
      </c>
      <c r="D158" t="str">
        <f>VLOOKUP(MID(C158,7,4),Estrv!I:J,2,FALSE)</f>
        <v>Provisiones para contingencias</v>
      </c>
      <c r="E158" t="str">
        <f>VLOOKUP(MID(C158,1,10),Estrv!B:CC,63,FALSE)</f>
        <v/>
      </c>
    </row>
    <row r="159" spans="1:5">
      <c r="A159" t="str">
        <f t="shared" si="2"/>
        <v>01P0ES</v>
      </c>
      <c r="B159" t="str">
        <f>CONCATENATE(A159,"_",COUNTIF(A$1:A159,A159))</f>
        <v>01P0ES_28</v>
      </c>
      <c r="C159" t="s">
        <v>14571</v>
      </c>
      <c r="D159" t="str">
        <f>VLOOKUP(MID(C159,7,4),Estrv!I:J,2,FALSE)</f>
        <v>Provisiones para contingencias</v>
      </c>
      <c r="E159" t="str">
        <f>VLOOKUP(MID(C159,1,10),Estrv!B:CC,66,FALSE)</f>
        <v/>
      </c>
    </row>
    <row r="160" spans="1:5">
      <c r="A160" t="str">
        <f t="shared" si="2"/>
        <v>01P0ES</v>
      </c>
      <c r="B160" t="str">
        <f>CONCATENATE(A160,"_",COUNTIF(A$1:A160,A160))</f>
        <v>01P0ES_29</v>
      </c>
      <c r="C160" t="s">
        <v>15245</v>
      </c>
      <c r="D160" t="str">
        <f>VLOOKUP(MID(C160,7,4),Estrv!I:J,2,FALSE)</f>
        <v>Provisiones para contingencias</v>
      </c>
      <c r="E160" t="str">
        <f>VLOOKUP(MID(C160,1,10),Estrv!B:CC,69,FALSE)</f>
        <v/>
      </c>
    </row>
    <row r="161" spans="1:5">
      <c r="A161" t="str">
        <f t="shared" si="2"/>
        <v>01P0ES</v>
      </c>
      <c r="B161" t="str">
        <f>CONCATENATE(A161,"_",COUNTIF(A$1:A161,A161))</f>
        <v>01P0ES_30</v>
      </c>
      <c r="C161" t="s">
        <v>15919</v>
      </c>
      <c r="D161" t="str">
        <f>VLOOKUP(MID(C161,7,4),Estrv!I:J,2,FALSE)</f>
        <v>Provisiones para contingencias</v>
      </c>
      <c r="E161" t="str">
        <f>VLOOKUP(MID(C161,1,10),Estrv!B:CC,72,FALSE)</f>
        <v/>
      </c>
    </row>
    <row r="162" spans="1:5">
      <c r="A162" t="str">
        <f t="shared" si="2"/>
        <v>01P0ES</v>
      </c>
      <c r="B162" t="str">
        <f>CONCATENATE(A162,"_",COUNTIF(A$1:A162,A162))</f>
        <v>01P0ES_31</v>
      </c>
      <c r="C162" t="s">
        <v>9854</v>
      </c>
      <c r="D162" t="str">
        <f>VLOOKUP(MID(C162,7,4),Estrv!I:J,2,FALSE)</f>
        <v>Cumplimiento de los programas de protección civil</v>
      </c>
      <c r="E162" t="str">
        <f>VLOOKUP(MID(C162,1,10),Estrv!B:CC,44,FALSE)</f>
        <v>Las personas servidoras publicas del Fondo para el Desarrollo Economico y Social estan preparadas para atender cualquier emergencia natural o antropogenica, salvaguardando su propia vida, la de los visitantes y bienes.</v>
      </c>
    </row>
    <row r="163" spans="1:5">
      <c r="A163" t="str">
        <f t="shared" si="2"/>
        <v>01P0ES</v>
      </c>
      <c r="B163" t="str">
        <f>CONCATENATE(A163,"_",COUNTIF(A$1:A163,A163))</f>
        <v>01P0ES_32</v>
      </c>
      <c r="C163" t="s">
        <v>10528</v>
      </c>
      <c r="D163" t="str">
        <f>VLOOKUP(MID(C163,7,4),Estrv!I:J,2,FALSE)</f>
        <v>Cumplimiento de los programas de protección civil</v>
      </c>
      <c r="E163" t="str">
        <f>VLOOKUP(MID(C163,1,10),Estrv!B:CC,48,FALSE)</f>
        <v/>
      </c>
    </row>
    <row r="164" spans="1:5">
      <c r="A164" t="str">
        <f t="shared" si="2"/>
        <v>01P0ES</v>
      </c>
      <c r="B164" t="str">
        <f>CONCATENATE(A164,"_",COUNTIF(A$1:A164,A164))</f>
        <v>01P0ES_33</v>
      </c>
      <c r="C164" t="s">
        <v>11202</v>
      </c>
      <c r="D164" t="str">
        <f>VLOOKUP(MID(C164,7,4),Estrv!I:J,2,FALSE)</f>
        <v>Cumplimiento de los programas de protección civil</v>
      </c>
      <c r="E164" t="str">
        <f>VLOOKUP(MID(C164,1,10),Estrv!B:CC,51,FALSE)</f>
        <v/>
      </c>
    </row>
    <row r="165" spans="1:5">
      <c r="A165" t="str">
        <f t="shared" si="2"/>
        <v>01P0ES</v>
      </c>
      <c r="B165" t="str">
        <f>CONCATENATE(A165,"_",COUNTIF(A$1:A165,A165))</f>
        <v>01P0ES_34</v>
      </c>
      <c r="C165" t="s">
        <v>11876</v>
      </c>
      <c r="D165" t="str">
        <f>VLOOKUP(MID(C165,7,4),Estrv!I:J,2,FALSE)</f>
        <v>Cumplimiento de los programas de protección civil</v>
      </c>
      <c r="E165" t="str">
        <f>VLOOKUP(MID(C165,1,10),Estrv!B:CC,54,FALSE)</f>
        <v/>
      </c>
    </row>
    <row r="166" spans="1:5">
      <c r="A166" t="str">
        <f t="shared" si="2"/>
        <v>01P0ES</v>
      </c>
      <c r="B166" t="str">
        <f>CONCATENATE(A166,"_",COUNTIF(A$1:A166,A166))</f>
        <v>01P0ES_35</v>
      </c>
      <c r="C166" t="s">
        <v>12550</v>
      </c>
      <c r="D166" t="str">
        <f>VLOOKUP(MID(C166,7,4),Estrv!I:J,2,FALSE)</f>
        <v>Cumplimiento de los programas de protección civil</v>
      </c>
      <c r="E166" t="str">
        <f>VLOOKUP(MID(C166,1,10),Estrv!B:CC,57,FALSE)</f>
        <v/>
      </c>
    </row>
    <row r="167" spans="1:5">
      <c r="A167" t="str">
        <f t="shared" si="2"/>
        <v>01P0ES</v>
      </c>
      <c r="B167" t="str">
        <f>CONCATENATE(A167,"_",COUNTIF(A$1:A167,A167))</f>
        <v>01P0ES_36</v>
      </c>
      <c r="C167" t="s">
        <v>13224</v>
      </c>
      <c r="D167" t="str">
        <f>VLOOKUP(MID(C167,7,4),Estrv!I:J,2,FALSE)</f>
        <v>Cumplimiento de los programas de protección civil</v>
      </c>
      <c r="E167" t="str">
        <f>VLOOKUP(MID(C167,1,10),Estrv!B:CC,60,FALSE)</f>
        <v/>
      </c>
    </row>
    <row r="168" spans="1:5">
      <c r="A168" t="str">
        <f t="shared" si="2"/>
        <v>01P0ES</v>
      </c>
      <c r="B168" t="str">
        <f>CONCATENATE(A168,"_",COUNTIF(A$1:A168,A168))</f>
        <v>01P0ES_37</v>
      </c>
      <c r="C168" t="s">
        <v>13898</v>
      </c>
      <c r="D168" t="str">
        <f>VLOOKUP(MID(C168,7,4),Estrv!I:J,2,FALSE)</f>
        <v>Cumplimiento de los programas de protección civil</v>
      </c>
      <c r="E168" t="str">
        <f>VLOOKUP(MID(C168,1,10),Estrv!B:CC,63,FALSE)</f>
        <v/>
      </c>
    </row>
    <row r="169" spans="1:5">
      <c r="A169" t="str">
        <f t="shared" si="2"/>
        <v>01P0ES</v>
      </c>
      <c r="B169" t="str">
        <f>CONCATENATE(A169,"_",COUNTIF(A$1:A169,A169))</f>
        <v>01P0ES_38</v>
      </c>
      <c r="C169" t="s">
        <v>14572</v>
      </c>
      <c r="D169" t="str">
        <f>VLOOKUP(MID(C169,7,4),Estrv!I:J,2,FALSE)</f>
        <v>Cumplimiento de los programas de protección civil</v>
      </c>
      <c r="E169" t="str">
        <f>VLOOKUP(MID(C169,1,10),Estrv!B:CC,66,FALSE)</f>
        <v/>
      </c>
    </row>
    <row r="170" spans="1:5">
      <c r="A170" t="str">
        <f t="shared" si="2"/>
        <v>01P0ES</v>
      </c>
      <c r="B170" t="str">
        <f>CONCATENATE(A170,"_",COUNTIF(A$1:A170,A170))</f>
        <v>01P0ES_39</v>
      </c>
      <c r="C170" t="s">
        <v>15246</v>
      </c>
      <c r="D170" t="str">
        <f>VLOOKUP(MID(C170,7,4),Estrv!I:J,2,FALSE)</f>
        <v>Cumplimiento de los programas de protección civil</v>
      </c>
      <c r="E170" t="str">
        <f>VLOOKUP(MID(C170,1,10),Estrv!B:CC,69,FALSE)</f>
        <v/>
      </c>
    </row>
    <row r="171" spans="1:5">
      <c r="A171" t="str">
        <f t="shared" si="2"/>
        <v>01P0ES</v>
      </c>
      <c r="B171" t="str">
        <f>CONCATENATE(A171,"_",COUNTIF(A$1:A171,A171))</f>
        <v>01P0ES_40</v>
      </c>
      <c r="C171" t="s">
        <v>15920</v>
      </c>
      <c r="D171" t="str">
        <f>VLOOKUP(MID(C171,7,4),Estrv!I:J,2,FALSE)</f>
        <v>Cumplimiento de los programas de protección civil</v>
      </c>
      <c r="E171" t="str">
        <f>VLOOKUP(MID(C171,1,10),Estrv!B:CC,72,FALSE)</f>
        <v/>
      </c>
    </row>
    <row r="172" spans="1:5">
      <c r="A172" t="str">
        <f t="shared" si="2"/>
        <v>02C001</v>
      </c>
      <c r="B172" t="str">
        <f>CONCATENATE(A172,"_",COUNTIF(A$1:A172,A172))</f>
        <v>02C001_1</v>
      </c>
      <c r="C172" t="s">
        <v>9855</v>
      </c>
      <c r="D172" t="str">
        <f>VLOOKUP(MID(C172,7,4),Estrv!I:J,2,FALSE)</f>
        <v>Actividades de apoyo administrativo</v>
      </c>
      <c r="E172" t="str">
        <f>VLOOKUP(MID(C172,1,10),Estrv!B:CC,44,FALSE)</f>
        <v>La Secretaria de Gobierno continua con el desempeño de sus funciones de manera adecuada</v>
      </c>
    </row>
    <row r="173" spans="1:5">
      <c r="A173" t="str">
        <f t="shared" si="2"/>
        <v>02C001</v>
      </c>
      <c r="B173" t="str">
        <f>CONCATENATE(A173,"_",COUNTIF(A$1:A173,A173))</f>
        <v>02C001_2</v>
      </c>
      <c r="C173" t="s">
        <v>10529</v>
      </c>
      <c r="D173" t="str">
        <f>VLOOKUP(MID(C173,7,4),Estrv!I:J,2,FALSE)</f>
        <v>Actividades de apoyo administrativo</v>
      </c>
      <c r="E173" t="str">
        <f>VLOOKUP(MID(C173,1,10),Estrv!B:CC,48,FALSE)</f>
        <v>Pago de servicios generales, servicios profesionales, conservacion y mantenimiento del inmueble, asi como servicios de difusion.</v>
      </c>
    </row>
    <row r="174" spans="1:5">
      <c r="A174" t="str">
        <f t="shared" si="2"/>
        <v>02C001</v>
      </c>
      <c r="B174" t="str">
        <f>CONCATENATE(A174,"_",COUNTIF(A$1:A174,A174))</f>
        <v>02C001_3</v>
      </c>
      <c r="C174" t="s">
        <v>11203</v>
      </c>
      <c r="D174" t="str">
        <f>VLOOKUP(MID(C174,7,4),Estrv!I:J,2,FALSE)</f>
        <v>Actividades de apoyo administrativo</v>
      </c>
      <c r="E174" t="str">
        <f>VLOOKUP(MID(C174,1,10),Estrv!B:CC,51,FALSE)</f>
        <v/>
      </c>
    </row>
    <row r="175" spans="1:5">
      <c r="A175" t="str">
        <f t="shared" si="2"/>
        <v>02C001</v>
      </c>
      <c r="B175" t="str">
        <f>CONCATENATE(A175,"_",COUNTIF(A$1:A175,A175))</f>
        <v>02C001_4</v>
      </c>
      <c r="C175" t="s">
        <v>11877</v>
      </c>
      <c r="D175" t="str">
        <f>VLOOKUP(MID(C175,7,4),Estrv!I:J,2,FALSE)</f>
        <v>Actividades de apoyo administrativo</v>
      </c>
      <c r="E175" t="str">
        <f>VLOOKUP(MID(C175,1,10),Estrv!B:CC,54,FALSE)</f>
        <v/>
      </c>
    </row>
    <row r="176" spans="1:5">
      <c r="A176" t="str">
        <f t="shared" si="2"/>
        <v>02C001</v>
      </c>
      <c r="B176" t="str">
        <f>CONCATENATE(A176,"_",COUNTIF(A$1:A176,A176))</f>
        <v>02C001_5</v>
      </c>
      <c r="C176" t="s">
        <v>12551</v>
      </c>
      <c r="D176" t="str">
        <f>VLOOKUP(MID(C176,7,4),Estrv!I:J,2,FALSE)</f>
        <v>Actividades de apoyo administrativo</v>
      </c>
      <c r="E176" t="str">
        <f>VLOOKUP(MID(C176,1,10),Estrv!B:CC,57,FALSE)</f>
        <v/>
      </c>
    </row>
    <row r="177" spans="1:5">
      <c r="A177" t="str">
        <f t="shared" si="2"/>
        <v>02C001</v>
      </c>
      <c r="B177" t="str">
        <f>CONCATENATE(A177,"_",COUNTIF(A$1:A177,A177))</f>
        <v>02C001_6</v>
      </c>
      <c r="C177" t="s">
        <v>13225</v>
      </c>
      <c r="D177" t="str">
        <f>VLOOKUP(MID(C177,7,4),Estrv!I:J,2,FALSE)</f>
        <v>Actividades de apoyo administrativo</v>
      </c>
      <c r="E177" t="str">
        <f>VLOOKUP(MID(C177,1,10),Estrv!B:CC,60,FALSE)</f>
        <v/>
      </c>
    </row>
    <row r="178" spans="1:5">
      <c r="A178" t="str">
        <f t="shared" si="2"/>
        <v>02C001</v>
      </c>
      <c r="B178" t="str">
        <f>CONCATENATE(A178,"_",COUNTIF(A$1:A178,A178))</f>
        <v>02C001_7</v>
      </c>
      <c r="C178" t="s">
        <v>13899</v>
      </c>
      <c r="D178" t="str">
        <f>VLOOKUP(MID(C178,7,4),Estrv!I:J,2,FALSE)</f>
        <v>Actividades de apoyo administrativo</v>
      </c>
      <c r="E178" t="str">
        <f>VLOOKUP(MID(C178,1,10),Estrv!B:CC,63,FALSE)</f>
        <v/>
      </c>
    </row>
    <row r="179" spans="1:5">
      <c r="A179" t="str">
        <f t="shared" si="2"/>
        <v>02C001</v>
      </c>
      <c r="B179" t="str">
        <f>CONCATENATE(A179,"_",COUNTIF(A$1:A179,A179))</f>
        <v>02C001_8</v>
      </c>
      <c r="C179" t="s">
        <v>14573</v>
      </c>
      <c r="D179" t="str">
        <f>VLOOKUP(MID(C179,7,4),Estrv!I:J,2,FALSE)</f>
        <v>Actividades de apoyo administrativo</v>
      </c>
      <c r="E179" t="str">
        <f>VLOOKUP(MID(C179,1,10),Estrv!B:CC,66,FALSE)</f>
        <v/>
      </c>
    </row>
    <row r="180" spans="1:5">
      <c r="A180" t="str">
        <f t="shared" si="2"/>
        <v>02C001</v>
      </c>
      <c r="B180" t="str">
        <f>CONCATENATE(A180,"_",COUNTIF(A$1:A180,A180))</f>
        <v>02C001_9</v>
      </c>
      <c r="C180" t="s">
        <v>15247</v>
      </c>
      <c r="D180" t="str">
        <f>VLOOKUP(MID(C180,7,4),Estrv!I:J,2,FALSE)</f>
        <v>Actividades de apoyo administrativo</v>
      </c>
      <c r="E180" t="str">
        <f>VLOOKUP(MID(C180,1,10),Estrv!B:CC,69,FALSE)</f>
        <v/>
      </c>
    </row>
    <row r="181" spans="1:5">
      <c r="A181" t="str">
        <f t="shared" si="2"/>
        <v>02C001</v>
      </c>
      <c r="B181" t="str">
        <f>CONCATENATE(A181,"_",COUNTIF(A$1:A181,A181))</f>
        <v>02C001_10</v>
      </c>
      <c r="C181" t="s">
        <v>15921</v>
      </c>
      <c r="D181" t="str">
        <f>VLOOKUP(MID(C181,7,4),Estrv!I:J,2,FALSE)</f>
        <v>Actividades de apoyo administrativo</v>
      </c>
      <c r="E181" t="str">
        <f>VLOOKUP(MID(C181,1,10),Estrv!B:CC,72,FALSE)</f>
        <v/>
      </c>
    </row>
    <row r="182" spans="1:5">
      <c r="A182" t="str">
        <f t="shared" si="2"/>
        <v>02C001</v>
      </c>
      <c r="B182" t="str">
        <f>CONCATENATE(A182,"_",COUNTIF(A$1:A182,A182))</f>
        <v>02C001_11</v>
      </c>
      <c r="C182" t="s">
        <v>9856</v>
      </c>
      <c r="D182" t="str">
        <f>VLOOKUP(MID(C182,7,4),Estrv!I:J,2,FALSE)</f>
        <v>Provisiones para contingencias</v>
      </c>
      <c r="E182" t="str">
        <f>VLOOKUP(MID(C182,1,10),Estrv!B:CC,44,FALSE)</f>
        <v>La Secretaria de Gobierno tiene las previsiones presupuestarias necesarias para el cumplimiento de las obligaciones judiciales que se presenten</v>
      </c>
    </row>
    <row r="183" spans="1:5">
      <c r="A183" t="str">
        <f t="shared" si="2"/>
        <v>02C001</v>
      </c>
      <c r="B183" t="str">
        <f>CONCATENATE(A183,"_",COUNTIF(A$1:A183,A183))</f>
        <v>02C001_12</v>
      </c>
      <c r="C183" t="s">
        <v>10530</v>
      </c>
      <c r="D183" t="str">
        <f>VLOOKUP(MID(C183,7,4),Estrv!I:J,2,FALSE)</f>
        <v>Provisiones para contingencias</v>
      </c>
      <c r="E183" t="str">
        <f>VLOOKUP(MID(C183,1,10),Estrv!B:CC,48,FALSE)</f>
        <v/>
      </c>
    </row>
    <row r="184" spans="1:5">
      <c r="A184" t="str">
        <f t="shared" si="2"/>
        <v>02C001</v>
      </c>
      <c r="B184" t="str">
        <f>CONCATENATE(A184,"_",COUNTIF(A$1:A184,A184))</f>
        <v>02C001_13</v>
      </c>
      <c r="C184" t="s">
        <v>11204</v>
      </c>
      <c r="D184" t="str">
        <f>VLOOKUP(MID(C184,7,4),Estrv!I:J,2,FALSE)</f>
        <v>Provisiones para contingencias</v>
      </c>
      <c r="E184" t="str">
        <f>VLOOKUP(MID(C184,1,10),Estrv!B:CC,51,FALSE)</f>
        <v/>
      </c>
    </row>
    <row r="185" spans="1:5">
      <c r="A185" t="str">
        <f t="shared" si="2"/>
        <v>02C001</v>
      </c>
      <c r="B185" t="str">
        <f>CONCATENATE(A185,"_",COUNTIF(A$1:A185,A185))</f>
        <v>02C001_14</v>
      </c>
      <c r="C185" t="s">
        <v>11878</v>
      </c>
      <c r="D185" t="str">
        <f>VLOOKUP(MID(C185,7,4),Estrv!I:J,2,FALSE)</f>
        <v>Provisiones para contingencias</v>
      </c>
      <c r="E185" t="str">
        <f>VLOOKUP(MID(C185,1,10),Estrv!B:CC,54,FALSE)</f>
        <v/>
      </c>
    </row>
    <row r="186" spans="1:5">
      <c r="A186" t="str">
        <f t="shared" si="2"/>
        <v>02C001</v>
      </c>
      <c r="B186" t="str">
        <f>CONCATENATE(A186,"_",COUNTIF(A$1:A186,A186))</f>
        <v>02C001_15</v>
      </c>
      <c r="C186" t="s">
        <v>12552</v>
      </c>
      <c r="D186" t="str">
        <f>VLOOKUP(MID(C186,7,4),Estrv!I:J,2,FALSE)</f>
        <v>Provisiones para contingencias</v>
      </c>
      <c r="E186" t="str">
        <f>VLOOKUP(MID(C186,1,10),Estrv!B:CC,57,FALSE)</f>
        <v/>
      </c>
    </row>
    <row r="187" spans="1:5">
      <c r="A187" t="str">
        <f t="shared" si="2"/>
        <v>02C001</v>
      </c>
      <c r="B187" t="str">
        <f>CONCATENATE(A187,"_",COUNTIF(A$1:A187,A187))</f>
        <v>02C001_16</v>
      </c>
      <c r="C187" t="s">
        <v>13226</v>
      </c>
      <c r="D187" t="str">
        <f>VLOOKUP(MID(C187,7,4),Estrv!I:J,2,FALSE)</f>
        <v>Provisiones para contingencias</v>
      </c>
      <c r="E187" t="str">
        <f>VLOOKUP(MID(C187,1,10),Estrv!B:CC,60,FALSE)</f>
        <v/>
      </c>
    </row>
    <row r="188" spans="1:5">
      <c r="A188" t="str">
        <f t="shared" si="2"/>
        <v>02C001</v>
      </c>
      <c r="B188" t="str">
        <f>CONCATENATE(A188,"_",COUNTIF(A$1:A188,A188))</f>
        <v>02C001_17</v>
      </c>
      <c r="C188" t="s">
        <v>13900</v>
      </c>
      <c r="D188" t="str">
        <f>VLOOKUP(MID(C188,7,4),Estrv!I:J,2,FALSE)</f>
        <v>Provisiones para contingencias</v>
      </c>
      <c r="E188" t="str">
        <f>VLOOKUP(MID(C188,1,10),Estrv!B:CC,63,FALSE)</f>
        <v/>
      </c>
    </row>
    <row r="189" spans="1:5">
      <c r="A189" t="str">
        <f t="shared" si="2"/>
        <v>02C001</v>
      </c>
      <c r="B189" t="str">
        <f>CONCATENATE(A189,"_",COUNTIF(A$1:A189,A189))</f>
        <v>02C001_18</v>
      </c>
      <c r="C189" t="s">
        <v>14574</v>
      </c>
      <c r="D189" t="str">
        <f>VLOOKUP(MID(C189,7,4),Estrv!I:J,2,FALSE)</f>
        <v>Provisiones para contingencias</v>
      </c>
      <c r="E189" t="str">
        <f>VLOOKUP(MID(C189,1,10),Estrv!B:CC,66,FALSE)</f>
        <v/>
      </c>
    </row>
    <row r="190" spans="1:5">
      <c r="A190" t="str">
        <f t="shared" si="2"/>
        <v>02C001</v>
      </c>
      <c r="B190" t="str">
        <f>CONCATENATE(A190,"_",COUNTIF(A$1:A190,A190))</f>
        <v>02C001_19</v>
      </c>
      <c r="C190" t="s">
        <v>15248</v>
      </c>
      <c r="D190" t="str">
        <f>VLOOKUP(MID(C190,7,4),Estrv!I:J,2,FALSE)</f>
        <v>Provisiones para contingencias</v>
      </c>
      <c r="E190" t="str">
        <f>VLOOKUP(MID(C190,1,10),Estrv!B:CC,69,FALSE)</f>
        <v/>
      </c>
    </row>
    <row r="191" spans="1:5">
      <c r="A191" t="str">
        <f t="shared" si="2"/>
        <v>02C001</v>
      </c>
      <c r="B191" t="str">
        <f>CONCATENATE(A191,"_",COUNTIF(A$1:A191,A191))</f>
        <v>02C001_20</v>
      </c>
      <c r="C191" t="s">
        <v>15922</v>
      </c>
      <c r="D191" t="str">
        <f>VLOOKUP(MID(C191,7,4),Estrv!I:J,2,FALSE)</f>
        <v>Provisiones para contingencias</v>
      </c>
      <c r="E191" t="str">
        <f>VLOOKUP(MID(C191,1,10),Estrv!B:CC,72,FALSE)</f>
        <v/>
      </c>
    </row>
    <row r="192" spans="1:5">
      <c r="A192" t="str">
        <f t="shared" si="2"/>
        <v>02C001</v>
      </c>
      <c r="B192" t="str">
        <f>CONCATENATE(A192,"_",COUNTIF(A$1:A192,A192))</f>
        <v>02C001_21</v>
      </c>
      <c r="C192" t="s">
        <v>9857</v>
      </c>
      <c r="D192" t="str">
        <f>VLOOKUP(MID(C192,7,4),Estrv!I:J,2,FALSE)</f>
        <v>Coordinación general de gobierno</v>
      </c>
      <c r="E192" t="str">
        <f>VLOOKUP(MID(C192,1,10),Estrv!B:CC,44,FALSE)</f>
        <v>Los habitantes de la Ciudad de Mexico cuentan con atencion a sus demandas por parte de la Secretaria de Gobierno por medio de distintos metodos que se han ido mejorando durante este gobierno, por lo que las personas gozan de sus derechos y los ejercen plenamente.</v>
      </c>
    </row>
    <row r="193" spans="1:5">
      <c r="A193" t="str">
        <f t="shared" si="2"/>
        <v>02C001</v>
      </c>
      <c r="B193" t="str">
        <f>CONCATENATE(A193,"_",COUNTIF(A$1:A193,A193))</f>
        <v>02C001_22</v>
      </c>
      <c r="C193" t="s">
        <v>10531</v>
      </c>
      <c r="D193" t="str">
        <f>VLOOKUP(MID(C193,7,4),Estrv!I:J,2,FALSE)</f>
        <v>Coordinación general de gobierno</v>
      </c>
      <c r="E193" t="str">
        <f>VLOOKUP(MID(C193,1,10),Estrv!B:CC,48,FALSE)</f>
        <v>Monitoreos y/o recorridos en distintos espacios publicos, para prevenir y atender cualquier incidencia y/o estar en la posibilidad de brindar la atencion procedente.</v>
      </c>
    </row>
    <row r="194" spans="1:5">
      <c r="A194" t="str">
        <f t="shared" si="2"/>
        <v>02C001</v>
      </c>
      <c r="B194" t="str">
        <f>CONCATENATE(A194,"_",COUNTIF(A$1:A194,A194))</f>
        <v>02C001_23</v>
      </c>
      <c r="C194" t="s">
        <v>11205</v>
      </c>
      <c r="D194" t="str">
        <f>VLOOKUP(MID(C194,7,4),Estrv!I:J,2,FALSE)</f>
        <v>Coordinación general de gobierno</v>
      </c>
      <c r="E194" t="str">
        <f>VLOOKUP(MID(C194,1,10),Estrv!B:CC,51,FALSE)</f>
        <v>Planear y ejecutar mesas de trabajo y/o reuniones interinstitucionales y/o atenciones ciudadanas con diversas dependencias para atender la demanda ciudadana, individual y/o grupal.</v>
      </c>
    </row>
    <row r="195" spans="1:5">
      <c r="A195" t="str">
        <f t="shared" ref="A195:A258" si="3">MID(C195,1,6)</f>
        <v>02C001</v>
      </c>
      <c r="B195" t="str">
        <f>CONCATENATE(A195,"_",COUNTIF(A$1:A195,A195))</f>
        <v>02C001_24</v>
      </c>
      <c r="C195" t="s">
        <v>11879</v>
      </c>
      <c r="D195" t="str">
        <f>VLOOKUP(MID(C195,7,4),Estrv!I:J,2,FALSE)</f>
        <v>Coordinación general de gobierno</v>
      </c>
      <c r="E195" t="str">
        <f>VLOOKUP(MID(C195,1,10),Estrv!B:CC,54,FALSE)</f>
        <v>Llevar a cabo acciones en materia agraria</v>
      </c>
    </row>
    <row r="196" spans="1:5">
      <c r="A196" t="str">
        <f t="shared" si="3"/>
        <v>02C001</v>
      </c>
      <c r="B196" t="str">
        <f>CONCATENATE(A196,"_",COUNTIF(A$1:A196,A196))</f>
        <v>02C001_25</v>
      </c>
      <c r="C196" t="s">
        <v>12553</v>
      </c>
      <c r="D196" t="str">
        <f>VLOOKUP(MID(C196,7,4),Estrv!I:J,2,FALSE)</f>
        <v>Coordinación general de gobierno</v>
      </c>
      <c r="E196" t="str">
        <f>VLOOKUP(MID(C196,1,10),Estrv!B:CC,57,FALSE)</f>
        <v/>
      </c>
    </row>
    <row r="197" spans="1:5">
      <c r="A197" t="str">
        <f t="shared" si="3"/>
        <v>02C001</v>
      </c>
      <c r="B197" t="str">
        <f>CONCATENATE(A197,"_",COUNTIF(A$1:A197,A197))</f>
        <v>02C001_26</v>
      </c>
      <c r="C197" t="s">
        <v>13227</v>
      </c>
      <c r="D197" t="str">
        <f>VLOOKUP(MID(C197,7,4),Estrv!I:J,2,FALSE)</f>
        <v>Coordinación general de gobierno</v>
      </c>
      <c r="E197" t="str">
        <f>VLOOKUP(MID(C197,1,10),Estrv!B:CC,60,FALSE)</f>
        <v/>
      </c>
    </row>
    <row r="198" spans="1:5">
      <c r="A198" t="str">
        <f t="shared" si="3"/>
        <v>02C001</v>
      </c>
      <c r="B198" t="str">
        <f>CONCATENATE(A198,"_",COUNTIF(A$1:A198,A198))</f>
        <v>02C001_27</v>
      </c>
      <c r="C198" t="s">
        <v>13901</v>
      </c>
      <c r="D198" t="str">
        <f>VLOOKUP(MID(C198,7,4),Estrv!I:J,2,FALSE)</f>
        <v>Coordinación general de gobierno</v>
      </c>
      <c r="E198" t="str">
        <f>VLOOKUP(MID(C198,1,10),Estrv!B:CC,63,FALSE)</f>
        <v/>
      </c>
    </row>
    <row r="199" spans="1:5">
      <c r="A199" t="str">
        <f t="shared" si="3"/>
        <v>02C001</v>
      </c>
      <c r="B199" t="str">
        <f>CONCATENATE(A199,"_",COUNTIF(A$1:A199,A199))</f>
        <v>02C001_28</v>
      </c>
      <c r="C199" t="s">
        <v>14575</v>
      </c>
      <c r="D199" t="str">
        <f>VLOOKUP(MID(C199,7,4),Estrv!I:J,2,FALSE)</f>
        <v>Coordinación general de gobierno</v>
      </c>
      <c r="E199" t="str">
        <f>VLOOKUP(MID(C199,1,10),Estrv!B:CC,66,FALSE)</f>
        <v/>
      </c>
    </row>
    <row r="200" spans="1:5">
      <c r="A200" t="str">
        <f t="shared" si="3"/>
        <v>02C001</v>
      </c>
      <c r="B200" t="str">
        <f>CONCATENATE(A200,"_",COUNTIF(A$1:A200,A200))</f>
        <v>02C001_29</v>
      </c>
      <c r="C200" t="s">
        <v>15249</v>
      </c>
      <c r="D200" t="str">
        <f>VLOOKUP(MID(C200,7,4),Estrv!I:J,2,FALSE)</f>
        <v>Coordinación general de gobierno</v>
      </c>
      <c r="E200" t="str">
        <f>VLOOKUP(MID(C200,1,10),Estrv!B:CC,69,FALSE)</f>
        <v/>
      </c>
    </row>
    <row r="201" spans="1:5">
      <c r="A201" t="str">
        <f t="shared" si="3"/>
        <v>02C001</v>
      </c>
      <c r="B201" t="str">
        <f>CONCATENATE(A201,"_",COUNTIF(A$1:A201,A201))</f>
        <v>02C001_30</v>
      </c>
      <c r="C201" t="s">
        <v>15923</v>
      </c>
      <c r="D201" t="str">
        <f>VLOOKUP(MID(C201,7,4),Estrv!I:J,2,FALSE)</f>
        <v>Coordinación general de gobierno</v>
      </c>
      <c r="E201" t="str">
        <f>VLOOKUP(MID(C201,1,10),Estrv!B:CC,72,FALSE)</f>
        <v/>
      </c>
    </row>
    <row r="202" spans="1:5">
      <c r="A202" t="str">
        <f t="shared" si="3"/>
        <v>02C001</v>
      </c>
      <c r="B202" t="str">
        <f>CONCATENATE(A202,"_",COUNTIF(A$1:A202,A202))</f>
        <v>02C001_31</v>
      </c>
      <c r="C202" t="s">
        <v>9858</v>
      </c>
      <c r="D202" t="str">
        <f>VLOOKUP(MID(C202,7,4),Estrv!I:J,2,FALSE)</f>
        <v>Cumplimiento de los programas de protección civil</v>
      </c>
      <c r="E202" t="str">
        <f>VLOOKUP(MID(C202,1,10),Estrv!B:CC,44,FALSE)</f>
        <v>Las personas servidoras publicas de la Secretaria de Gobierno estan preparadas para atender cualquier emergencia natural o antropogenica, salvaguardando su propia vida.</v>
      </c>
    </row>
    <row r="203" spans="1:5">
      <c r="A203" t="str">
        <f t="shared" si="3"/>
        <v>02C001</v>
      </c>
      <c r="B203" t="str">
        <f>CONCATENATE(A203,"_",COUNTIF(A$1:A203,A203))</f>
        <v>02C001_32</v>
      </c>
      <c r="C203" t="s">
        <v>10532</v>
      </c>
      <c r="D203" t="str">
        <f>VLOOKUP(MID(C203,7,4),Estrv!I:J,2,FALSE)</f>
        <v>Cumplimiento de los programas de protección civil</v>
      </c>
      <c r="E203" t="str">
        <f>VLOOKUP(MID(C203,1,10),Estrv!B:CC,48,FALSE)</f>
        <v/>
      </c>
    </row>
    <row r="204" spans="1:5">
      <c r="A204" t="str">
        <f t="shared" si="3"/>
        <v>02C001</v>
      </c>
      <c r="B204" t="str">
        <f>CONCATENATE(A204,"_",COUNTIF(A$1:A204,A204))</f>
        <v>02C001_33</v>
      </c>
      <c r="C204" t="s">
        <v>11206</v>
      </c>
      <c r="D204" t="str">
        <f>VLOOKUP(MID(C204,7,4),Estrv!I:J,2,FALSE)</f>
        <v>Cumplimiento de los programas de protección civil</v>
      </c>
      <c r="E204" t="str">
        <f>VLOOKUP(MID(C204,1,10),Estrv!B:CC,51,FALSE)</f>
        <v/>
      </c>
    </row>
    <row r="205" spans="1:5">
      <c r="A205" t="str">
        <f t="shared" si="3"/>
        <v>02C001</v>
      </c>
      <c r="B205" t="str">
        <f>CONCATENATE(A205,"_",COUNTIF(A$1:A205,A205))</f>
        <v>02C001_34</v>
      </c>
      <c r="C205" t="s">
        <v>11880</v>
      </c>
      <c r="D205" t="str">
        <f>VLOOKUP(MID(C205,7,4),Estrv!I:J,2,FALSE)</f>
        <v>Cumplimiento de los programas de protección civil</v>
      </c>
      <c r="E205" t="str">
        <f>VLOOKUP(MID(C205,1,10),Estrv!B:CC,54,FALSE)</f>
        <v/>
      </c>
    </row>
    <row r="206" spans="1:5">
      <c r="A206" t="str">
        <f t="shared" si="3"/>
        <v>02C001</v>
      </c>
      <c r="B206" t="str">
        <f>CONCATENATE(A206,"_",COUNTIF(A$1:A206,A206))</f>
        <v>02C001_35</v>
      </c>
      <c r="C206" t="s">
        <v>12554</v>
      </c>
      <c r="D206" t="str">
        <f>VLOOKUP(MID(C206,7,4),Estrv!I:J,2,FALSE)</f>
        <v>Cumplimiento de los programas de protección civil</v>
      </c>
      <c r="E206" t="str">
        <f>VLOOKUP(MID(C206,1,10),Estrv!B:CC,57,FALSE)</f>
        <v/>
      </c>
    </row>
    <row r="207" spans="1:5">
      <c r="A207" t="str">
        <f t="shared" si="3"/>
        <v>02C001</v>
      </c>
      <c r="B207" t="str">
        <f>CONCATENATE(A207,"_",COUNTIF(A$1:A207,A207))</f>
        <v>02C001_36</v>
      </c>
      <c r="C207" t="s">
        <v>13228</v>
      </c>
      <c r="D207" t="str">
        <f>VLOOKUP(MID(C207,7,4),Estrv!I:J,2,FALSE)</f>
        <v>Cumplimiento de los programas de protección civil</v>
      </c>
      <c r="E207" t="str">
        <f>VLOOKUP(MID(C207,1,10),Estrv!B:CC,60,FALSE)</f>
        <v/>
      </c>
    </row>
    <row r="208" spans="1:5">
      <c r="A208" t="str">
        <f t="shared" si="3"/>
        <v>02C001</v>
      </c>
      <c r="B208" t="str">
        <f>CONCATENATE(A208,"_",COUNTIF(A$1:A208,A208))</f>
        <v>02C001_37</v>
      </c>
      <c r="C208" t="s">
        <v>13902</v>
      </c>
      <c r="D208" t="str">
        <f>VLOOKUP(MID(C208,7,4),Estrv!I:J,2,FALSE)</f>
        <v>Cumplimiento de los programas de protección civil</v>
      </c>
      <c r="E208" t="str">
        <f>VLOOKUP(MID(C208,1,10),Estrv!B:CC,63,FALSE)</f>
        <v/>
      </c>
    </row>
    <row r="209" spans="1:5">
      <c r="A209" t="str">
        <f t="shared" si="3"/>
        <v>02C001</v>
      </c>
      <c r="B209" t="str">
        <f>CONCATENATE(A209,"_",COUNTIF(A$1:A209,A209))</f>
        <v>02C001_38</v>
      </c>
      <c r="C209" t="s">
        <v>14576</v>
      </c>
      <c r="D209" t="str">
        <f>VLOOKUP(MID(C209,7,4),Estrv!I:J,2,FALSE)</f>
        <v>Cumplimiento de los programas de protección civil</v>
      </c>
      <c r="E209" t="str">
        <f>VLOOKUP(MID(C209,1,10),Estrv!B:CC,66,FALSE)</f>
        <v/>
      </c>
    </row>
    <row r="210" spans="1:5">
      <c r="A210" t="str">
        <f t="shared" si="3"/>
        <v>02C001</v>
      </c>
      <c r="B210" t="str">
        <f>CONCATENATE(A210,"_",COUNTIF(A$1:A210,A210))</f>
        <v>02C001_39</v>
      </c>
      <c r="C210" t="s">
        <v>15250</v>
      </c>
      <c r="D210" t="str">
        <f>VLOOKUP(MID(C210,7,4),Estrv!I:J,2,FALSE)</f>
        <v>Cumplimiento de los programas de protección civil</v>
      </c>
      <c r="E210" t="str">
        <f>VLOOKUP(MID(C210,1,10),Estrv!B:CC,69,FALSE)</f>
        <v/>
      </c>
    </row>
    <row r="211" spans="1:5">
      <c r="A211" t="str">
        <f t="shared" si="3"/>
        <v>02C001</v>
      </c>
      <c r="B211" t="str">
        <f>CONCATENATE(A211,"_",COUNTIF(A$1:A211,A211))</f>
        <v>02C001_40</v>
      </c>
      <c r="C211" t="s">
        <v>15924</v>
      </c>
      <c r="D211" t="str">
        <f>VLOOKUP(MID(C211,7,4),Estrv!I:J,2,FALSE)</f>
        <v>Cumplimiento de los programas de protección civil</v>
      </c>
      <c r="E211" t="str">
        <f>VLOOKUP(MID(C211,1,10),Estrv!B:CC,72,FALSE)</f>
        <v/>
      </c>
    </row>
    <row r="212" spans="1:5">
      <c r="A212" t="str">
        <f t="shared" si="3"/>
        <v>02C001</v>
      </c>
      <c r="B212" t="str">
        <f>CONCATENATE(A212,"_",COUNTIF(A$1:A212,A212))</f>
        <v>02C001_41</v>
      </c>
      <c r="C212" t="s">
        <v>9859</v>
      </c>
      <c r="D212" t="str">
        <f>VLOOKUP(MID(C212,7,4),Estrv!I:J,2,FALSE)</f>
        <v>Atención prioritaria a personas egresadas del sistema de justicia penal</v>
      </c>
      <c r="E212" t="str">
        <f>VLOOKUP(MID(C212,1,10),Estrv!B:CC,44,FALSE)</f>
        <v>Se cuenta con los apoyos suficientes para Fortalecer la inclusion social de todas las personas egresadas del sistema de justicia penal que pertenecen a un grupo de atencion prioritaria.</v>
      </c>
    </row>
    <row r="213" spans="1:5">
      <c r="A213" t="str">
        <f t="shared" si="3"/>
        <v>02C001</v>
      </c>
      <c r="B213" t="str">
        <f>CONCATENATE(A213,"_",COUNTIF(A$1:A213,A213))</f>
        <v>02C001_42</v>
      </c>
      <c r="C213" t="s">
        <v>10533</v>
      </c>
      <c r="D213" t="str">
        <f>VLOOKUP(MID(C213,7,4),Estrv!I:J,2,FALSE)</f>
        <v>Atención prioritaria a personas egresadas del sistema de justicia penal</v>
      </c>
      <c r="E213" t="str">
        <f>VLOOKUP(MID(C213,1,10),Estrv!B:CC,48,FALSE)</f>
        <v>Convenios de colaboracion con empresas socialmente responsables, asociaciones de la sociedad civil, dependencias publicas y/o organizaciones no gubernamentales para ofrecer capacitacion a personas egresadas del sistema de justicia penal de la Ciudad de Mexico.</v>
      </c>
    </row>
    <row r="214" spans="1:5">
      <c r="A214" t="str">
        <f t="shared" si="3"/>
        <v>02C001</v>
      </c>
      <c r="B214" t="str">
        <f>CONCATENATE(A214,"_",COUNTIF(A$1:A214,A214))</f>
        <v>02C001_43</v>
      </c>
      <c r="C214" t="s">
        <v>11207</v>
      </c>
      <c r="D214" t="str">
        <f>VLOOKUP(MID(C214,7,4),Estrv!I:J,2,FALSE)</f>
        <v>Atención prioritaria a personas egresadas del sistema de justicia penal</v>
      </c>
      <c r="E214" t="str">
        <f>VLOOKUP(MID(C214,1,10),Estrv!B:CC,51,FALSE)</f>
        <v>Entrega de apoyos monetarios para la realizacion de practicas laborales en empresas participantes en el programa.</v>
      </c>
    </row>
    <row r="215" spans="1:5">
      <c r="A215" t="str">
        <f t="shared" si="3"/>
        <v>02C001</v>
      </c>
      <c r="B215" t="str">
        <f>CONCATENATE(A215,"_",COUNTIF(A$1:A215,A215))</f>
        <v>02C001_44</v>
      </c>
      <c r="C215" t="s">
        <v>11881</v>
      </c>
      <c r="D215" t="str">
        <f>VLOOKUP(MID(C215,7,4),Estrv!I:J,2,FALSE)</f>
        <v>Atención prioritaria a personas egresadas del sistema de justicia penal</v>
      </c>
      <c r="E215" t="str">
        <f>VLOOKUP(MID(C215,1,10),Estrv!B:CC,54,FALSE)</f>
        <v/>
      </c>
    </row>
    <row r="216" spans="1:5">
      <c r="A216" t="str">
        <f t="shared" si="3"/>
        <v>02C001</v>
      </c>
      <c r="B216" t="str">
        <f>CONCATENATE(A216,"_",COUNTIF(A$1:A216,A216))</f>
        <v>02C001_45</v>
      </c>
      <c r="C216" t="s">
        <v>12555</v>
      </c>
      <c r="D216" t="str">
        <f>VLOOKUP(MID(C216,7,4),Estrv!I:J,2,FALSE)</f>
        <v>Atención prioritaria a personas egresadas del sistema de justicia penal</v>
      </c>
      <c r="E216" t="str">
        <f>VLOOKUP(MID(C216,1,10),Estrv!B:CC,57,FALSE)</f>
        <v/>
      </c>
    </row>
    <row r="217" spans="1:5">
      <c r="A217" t="str">
        <f t="shared" si="3"/>
        <v>02C001</v>
      </c>
      <c r="B217" t="str">
        <f>CONCATENATE(A217,"_",COUNTIF(A$1:A217,A217))</f>
        <v>02C001_46</v>
      </c>
      <c r="C217" t="s">
        <v>13229</v>
      </c>
      <c r="D217" t="str">
        <f>VLOOKUP(MID(C217,7,4),Estrv!I:J,2,FALSE)</f>
        <v>Atención prioritaria a personas egresadas del sistema de justicia penal</v>
      </c>
      <c r="E217" t="str">
        <f>VLOOKUP(MID(C217,1,10),Estrv!B:CC,60,FALSE)</f>
        <v/>
      </c>
    </row>
    <row r="218" spans="1:5">
      <c r="A218" t="str">
        <f t="shared" si="3"/>
        <v>02C001</v>
      </c>
      <c r="B218" t="str">
        <f>CONCATENATE(A218,"_",COUNTIF(A$1:A218,A218))</f>
        <v>02C001_47</v>
      </c>
      <c r="C218" t="s">
        <v>13903</v>
      </c>
      <c r="D218" t="str">
        <f>VLOOKUP(MID(C218,7,4),Estrv!I:J,2,FALSE)</f>
        <v>Atención prioritaria a personas egresadas del sistema de justicia penal</v>
      </c>
      <c r="E218" t="str">
        <f>VLOOKUP(MID(C218,1,10),Estrv!B:CC,63,FALSE)</f>
        <v/>
      </c>
    </row>
    <row r="219" spans="1:5">
      <c r="A219" t="str">
        <f t="shared" si="3"/>
        <v>02C001</v>
      </c>
      <c r="B219" t="str">
        <f>CONCATENATE(A219,"_",COUNTIF(A$1:A219,A219))</f>
        <v>02C001_48</v>
      </c>
      <c r="C219" t="s">
        <v>14577</v>
      </c>
      <c r="D219" t="str">
        <f>VLOOKUP(MID(C219,7,4),Estrv!I:J,2,FALSE)</f>
        <v>Atención prioritaria a personas egresadas del sistema de justicia penal</v>
      </c>
      <c r="E219" t="str">
        <f>VLOOKUP(MID(C219,1,10),Estrv!B:CC,66,FALSE)</f>
        <v/>
      </c>
    </row>
    <row r="220" spans="1:5">
      <c r="A220" t="str">
        <f t="shared" si="3"/>
        <v>02C001</v>
      </c>
      <c r="B220" t="str">
        <f>CONCATENATE(A220,"_",COUNTIF(A$1:A220,A220))</f>
        <v>02C001_49</v>
      </c>
      <c r="C220" t="s">
        <v>15251</v>
      </c>
      <c r="D220" t="str">
        <f>VLOOKUP(MID(C220,7,4),Estrv!I:J,2,FALSE)</f>
        <v>Atención prioritaria a personas egresadas del sistema de justicia penal</v>
      </c>
      <c r="E220" t="str">
        <f>VLOOKUP(MID(C220,1,10),Estrv!B:CC,69,FALSE)</f>
        <v/>
      </c>
    </row>
    <row r="221" spans="1:5">
      <c r="A221" t="str">
        <f t="shared" si="3"/>
        <v>02C001</v>
      </c>
      <c r="B221" t="str">
        <f>CONCATENATE(A221,"_",COUNTIF(A$1:A221,A221))</f>
        <v>02C001_50</v>
      </c>
      <c r="C221" t="s">
        <v>15925</v>
      </c>
      <c r="D221" t="str">
        <f>VLOOKUP(MID(C221,7,4),Estrv!I:J,2,FALSE)</f>
        <v>Atención prioritaria a personas egresadas del sistema de justicia penal</v>
      </c>
      <c r="E221" t="str">
        <f>VLOOKUP(MID(C221,1,10),Estrv!B:CC,72,FALSE)</f>
        <v/>
      </c>
    </row>
    <row r="222" spans="1:5">
      <c r="A222" t="str">
        <f t="shared" si="3"/>
        <v>02C001</v>
      </c>
      <c r="B222" t="str">
        <f>CONCATENATE(A222,"_",COUNTIF(A$1:A222,A222))</f>
        <v>02C001_51</v>
      </c>
      <c r="C222" t="s">
        <v>9860</v>
      </c>
      <c r="D222" t="str">
        <f>VLOOKUP(MID(C222,7,4),Estrv!I:J,2,FALSE)</f>
        <v>Sí al desarme, Sí a la paz</v>
      </c>
      <c r="E222" t="str">
        <f>VLOOKUP(MID(C222,1,10),Estrv!B:CC,44,FALSE)</f>
        <v>se cuenta con seguridad en la poblacion a traves del fomentar una cultura de paz y no violencia, asi como incidir en la disminucion de los accidentes, lesiones y feminicidios por arma de fuego en los hogares de la Ciudad de Mexico.</v>
      </c>
    </row>
    <row r="223" spans="1:5">
      <c r="A223" t="str">
        <f t="shared" si="3"/>
        <v>02C001</v>
      </c>
      <c r="B223" t="str">
        <f>CONCATENATE(A223,"_",COUNTIF(A$1:A223,A223))</f>
        <v>02C001_52</v>
      </c>
      <c r="C223" t="s">
        <v>10534</v>
      </c>
      <c r="D223" t="str">
        <f>VLOOKUP(MID(C223,7,4),Estrv!I:J,2,FALSE)</f>
        <v>Sí al desarme, Sí a la paz</v>
      </c>
      <c r="E223" t="str">
        <f>VLOOKUP(MID(C223,1,10),Estrv!B:CC,48,FALSE)</f>
        <v/>
      </c>
    </row>
    <row r="224" spans="1:5">
      <c r="A224" t="str">
        <f t="shared" si="3"/>
        <v>02C001</v>
      </c>
      <c r="B224" t="str">
        <f>CONCATENATE(A224,"_",COUNTIF(A$1:A224,A224))</f>
        <v>02C001_53</v>
      </c>
      <c r="C224" t="s">
        <v>11208</v>
      </c>
      <c r="D224" t="str">
        <f>VLOOKUP(MID(C224,7,4),Estrv!I:J,2,FALSE)</f>
        <v>Sí al desarme, Sí a la paz</v>
      </c>
      <c r="E224" t="str">
        <f>VLOOKUP(MID(C224,1,10),Estrv!B:CC,51,FALSE)</f>
        <v/>
      </c>
    </row>
    <row r="225" spans="1:5">
      <c r="A225" t="str">
        <f t="shared" si="3"/>
        <v>02C001</v>
      </c>
      <c r="B225" t="str">
        <f>CONCATENATE(A225,"_",COUNTIF(A$1:A225,A225))</f>
        <v>02C001_54</v>
      </c>
      <c r="C225" t="s">
        <v>11882</v>
      </c>
      <c r="D225" t="str">
        <f>VLOOKUP(MID(C225,7,4),Estrv!I:J,2,FALSE)</f>
        <v>Sí al desarme, Sí a la paz</v>
      </c>
      <c r="E225" t="str">
        <f>VLOOKUP(MID(C225,1,10),Estrv!B:CC,54,FALSE)</f>
        <v/>
      </c>
    </row>
    <row r="226" spans="1:5">
      <c r="A226" t="str">
        <f t="shared" si="3"/>
        <v>02C001</v>
      </c>
      <c r="B226" t="str">
        <f>CONCATENATE(A226,"_",COUNTIF(A$1:A226,A226))</f>
        <v>02C001_55</v>
      </c>
      <c r="C226" t="s">
        <v>12556</v>
      </c>
      <c r="D226" t="str">
        <f>VLOOKUP(MID(C226,7,4),Estrv!I:J,2,FALSE)</f>
        <v>Sí al desarme, Sí a la paz</v>
      </c>
      <c r="E226" t="str">
        <f>VLOOKUP(MID(C226,1,10),Estrv!B:CC,57,FALSE)</f>
        <v/>
      </c>
    </row>
    <row r="227" spans="1:5">
      <c r="A227" t="str">
        <f t="shared" si="3"/>
        <v>02C001</v>
      </c>
      <c r="B227" t="str">
        <f>CONCATENATE(A227,"_",COUNTIF(A$1:A227,A227))</f>
        <v>02C001_56</v>
      </c>
      <c r="C227" t="s">
        <v>13230</v>
      </c>
      <c r="D227" t="str">
        <f>VLOOKUP(MID(C227,7,4),Estrv!I:J,2,FALSE)</f>
        <v>Sí al desarme, Sí a la paz</v>
      </c>
      <c r="E227" t="str">
        <f>VLOOKUP(MID(C227,1,10),Estrv!B:CC,60,FALSE)</f>
        <v/>
      </c>
    </row>
    <row r="228" spans="1:5">
      <c r="A228" t="str">
        <f t="shared" si="3"/>
        <v>02C001</v>
      </c>
      <c r="B228" t="str">
        <f>CONCATENATE(A228,"_",COUNTIF(A$1:A228,A228))</f>
        <v>02C001_57</v>
      </c>
      <c r="C228" t="s">
        <v>13904</v>
      </c>
      <c r="D228" t="str">
        <f>VLOOKUP(MID(C228,7,4),Estrv!I:J,2,FALSE)</f>
        <v>Sí al desarme, Sí a la paz</v>
      </c>
      <c r="E228" t="str">
        <f>VLOOKUP(MID(C228,1,10),Estrv!B:CC,63,FALSE)</f>
        <v/>
      </c>
    </row>
    <row r="229" spans="1:5">
      <c r="A229" t="str">
        <f t="shared" si="3"/>
        <v>02C001</v>
      </c>
      <c r="B229" t="str">
        <f>CONCATENATE(A229,"_",COUNTIF(A$1:A229,A229))</f>
        <v>02C001_58</v>
      </c>
      <c r="C229" t="s">
        <v>14578</v>
      </c>
      <c r="D229" t="str">
        <f>VLOOKUP(MID(C229,7,4),Estrv!I:J,2,FALSE)</f>
        <v>Sí al desarme, Sí a la paz</v>
      </c>
      <c r="E229" t="str">
        <f>VLOOKUP(MID(C229,1,10),Estrv!B:CC,66,FALSE)</f>
        <v/>
      </c>
    </row>
    <row r="230" spans="1:5">
      <c r="A230" t="str">
        <f t="shared" si="3"/>
        <v>02C001</v>
      </c>
      <c r="B230" t="str">
        <f>CONCATENATE(A230,"_",COUNTIF(A$1:A230,A230))</f>
        <v>02C001_59</v>
      </c>
      <c r="C230" t="s">
        <v>15252</v>
      </c>
      <c r="D230" t="str">
        <f>VLOOKUP(MID(C230,7,4),Estrv!I:J,2,FALSE)</f>
        <v>Sí al desarme, Sí a la paz</v>
      </c>
      <c r="E230" t="str">
        <f>VLOOKUP(MID(C230,1,10),Estrv!B:CC,69,FALSE)</f>
        <v/>
      </c>
    </row>
    <row r="231" spans="1:5">
      <c r="A231" t="str">
        <f t="shared" si="3"/>
        <v>02C001</v>
      </c>
      <c r="B231" t="str">
        <f>CONCATENATE(A231,"_",COUNTIF(A$1:A231,A231))</f>
        <v>02C001_60</v>
      </c>
      <c r="C231" t="s">
        <v>15926</v>
      </c>
      <c r="D231" t="str">
        <f>VLOOKUP(MID(C231,7,4),Estrv!I:J,2,FALSE)</f>
        <v>Sí al desarme, Sí a la paz</v>
      </c>
      <c r="E231" t="str">
        <f>VLOOKUP(MID(C231,1,10),Estrv!B:CC,72,FALSE)</f>
        <v/>
      </c>
    </row>
    <row r="232" spans="1:5">
      <c r="A232" t="str">
        <f t="shared" si="3"/>
        <v>02CD01</v>
      </c>
      <c r="B232" t="str">
        <f>CONCATENATE(A232,"_",COUNTIF(A$1:A232,A232))</f>
        <v>02CD01_1</v>
      </c>
      <c r="C232" t="s">
        <v>9861</v>
      </c>
      <c r="D232" t="str">
        <f>VLOOKUP(MID(C232,7,4),Estrv!I:J,2,FALSE)</f>
        <v>Gobierno y atención ciudadana</v>
      </c>
      <c r="E232" t="str">
        <f>VLOOKUP(MID(C232,1,10),Estrv!B:CC,44,FALSE)</f>
        <v>Para 2024 se consolidaran los mecanismos para gozar de un gobierno democratico, transparente e incluyente que atienda de manera eficiente las demandas de los ciudadanos</v>
      </c>
    </row>
    <row r="233" spans="1:5">
      <c r="A233" t="str">
        <f t="shared" si="3"/>
        <v>02CD01</v>
      </c>
      <c r="B233" t="str">
        <f>CONCATENATE(A233,"_",COUNTIF(A$1:A233,A233))</f>
        <v>02CD01_2</v>
      </c>
      <c r="C233" t="s">
        <v>10535</v>
      </c>
      <c r="D233" t="str">
        <f>VLOOKUP(MID(C233,7,4),Estrv!I:J,2,FALSE)</f>
        <v>Gobierno y atención ciudadana</v>
      </c>
      <c r="E233" t="str">
        <f>VLOOKUP(MID(C233,1,10),Estrv!B:CC,48,FALSE)</f>
        <v>Recuperacion de espacios publicos.</v>
      </c>
    </row>
    <row r="234" spans="1:5">
      <c r="A234" t="str">
        <f t="shared" si="3"/>
        <v>02CD01</v>
      </c>
      <c r="B234" t="str">
        <f>CONCATENATE(A234,"_",COUNTIF(A$1:A234,A234))</f>
        <v>02CD01_3</v>
      </c>
      <c r="C234" t="s">
        <v>11209</v>
      </c>
      <c r="D234" t="str">
        <f>VLOOKUP(MID(C234,7,4),Estrv!I:J,2,FALSE)</f>
        <v>Gobierno y atención ciudadana</v>
      </c>
      <c r="E234" t="str">
        <f>VLOOKUP(MID(C234,1,10),Estrv!B:CC,51,FALSE)</f>
        <v>Atencion y seguimiento de Juicios laborales, mercantiles y civiles.</v>
      </c>
    </row>
    <row r="235" spans="1:5">
      <c r="A235" t="str">
        <f t="shared" si="3"/>
        <v>02CD01</v>
      </c>
      <c r="B235" t="str">
        <f>CONCATENATE(A235,"_",COUNTIF(A$1:A235,A235))</f>
        <v>02CD01_4</v>
      </c>
      <c r="C235" t="s">
        <v>11883</v>
      </c>
      <c r="D235" t="str">
        <f>VLOOKUP(MID(C235,7,4),Estrv!I:J,2,FALSE)</f>
        <v>Gobierno y atención ciudadana</v>
      </c>
      <c r="E235" t="str">
        <f>VLOOKUP(MID(C235,1,10),Estrv!B:CC,54,FALSE)</f>
        <v>Publicacion, seguimiento, monitoreo, analisis y difusion de eventos, programas, avances, comunicados, boletines y notas informativas en redes sociales, prensa, radio, television, portales, asi como de servicios de Impresion (15,000 acciones).</v>
      </c>
    </row>
    <row r="236" spans="1:5">
      <c r="A236" t="str">
        <f t="shared" si="3"/>
        <v>02CD01</v>
      </c>
      <c r="B236" t="str">
        <f>CONCATENATE(A236,"_",COUNTIF(A$1:A236,A236))</f>
        <v>02CD01_5</v>
      </c>
      <c r="C236" t="s">
        <v>12557</v>
      </c>
      <c r="D236" t="str">
        <f>VLOOKUP(MID(C236,7,4),Estrv!I:J,2,FALSE)</f>
        <v>Gobierno y atención ciudadana</v>
      </c>
      <c r="E236" t="str">
        <f>VLOOKUP(MID(C236,1,10),Estrv!B:CC,57,FALSE)</f>
        <v>Atencion a las demandas ciudadanas captadas por medio de las audiencias publicas que atiende la alcaldesa (Miercoles Ciudadano y Tu Aliada en tu Colonia)</v>
      </c>
    </row>
    <row r="237" spans="1:5">
      <c r="A237" t="str">
        <f t="shared" si="3"/>
        <v>02CD01</v>
      </c>
      <c r="B237" t="str">
        <f>CONCATENATE(A237,"_",COUNTIF(A$1:A237,A237))</f>
        <v>02CD01_6</v>
      </c>
      <c r="C237" t="s">
        <v>13231</v>
      </c>
      <c r="D237" t="str">
        <f>VLOOKUP(MID(C237,7,4),Estrv!I:J,2,FALSE)</f>
        <v>Gobierno y atención ciudadana</v>
      </c>
      <c r="E237" t="str">
        <f>VLOOKUP(MID(C237,1,10),Estrv!B:CC,60,FALSE)</f>
        <v>Coordinacion y participacion en reuniones y audiencias procedentes de la actividad propia de la Jefatura de Oficina de la Alcaldia.</v>
      </c>
    </row>
    <row r="238" spans="1:5">
      <c r="A238" t="str">
        <f t="shared" si="3"/>
        <v>02CD01</v>
      </c>
      <c r="B238" t="str">
        <f>CONCATENATE(A238,"_",COUNTIF(A$1:A238,A238))</f>
        <v>02CD01_7</v>
      </c>
      <c r="C238" t="s">
        <v>13905</v>
      </c>
      <c r="D238" t="str">
        <f>VLOOKUP(MID(C238,7,4),Estrv!I:J,2,FALSE)</f>
        <v>Gobierno y atención ciudadana</v>
      </c>
      <c r="E238" t="str">
        <f>VLOOKUP(MID(C238,1,10),Estrv!B:CC,63,FALSE)</f>
        <v>Seguimiento y gestion de la demanda ciudadana ingresada en el Sistema Unificado de Atencion Ciudadana (SUAC), y mediante el Sistema Informatico de la Ventanilla Unica de Tramites y que son turnados a las diferentes areas operativas.</v>
      </c>
    </row>
    <row r="239" spans="1:5">
      <c r="A239" t="str">
        <f t="shared" si="3"/>
        <v>02CD01</v>
      </c>
      <c r="B239" t="str">
        <f>CONCATENATE(A239,"_",COUNTIF(A$1:A239,A239))</f>
        <v>02CD01_8</v>
      </c>
      <c r="C239" t="s">
        <v>14579</v>
      </c>
      <c r="D239" t="str">
        <f>VLOOKUP(MID(C239,7,4),Estrv!I:J,2,FALSE)</f>
        <v>Gobierno y atención ciudadana</v>
      </c>
      <c r="E239" t="str">
        <f>VLOOKUP(MID(C239,1,10),Estrv!B:CC,66,FALSE)</f>
        <v>Atencion, gestion y seguimiento a las obligaciones y solicitudes de informacion de transparencia, previstas en la Ley de Transparencia, Acceso a la Informacion Publica, y Rendicion de Cuentas de la CDMX a traves del Sistema de Portales de Obligaciones de Transparencia (SIPOT).</v>
      </c>
    </row>
    <row r="240" spans="1:5">
      <c r="A240" t="str">
        <f t="shared" si="3"/>
        <v>02CD01</v>
      </c>
      <c r="B240" t="str">
        <f>CONCATENATE(A240,"_",COUNTIF(A$1:A240,A240))</f>
        <v>02CD01_9</v>
      </c>
      <c r="C240" t="s">
        <v>15253</v>
      </c>
      <c r="D240" t="str">
        <f>VLOOKUP(MID(C240,7,4),Estrv!I:J,2,FALSE)</f>
        <v>Gobierno y atención ciudadana</v>
      </c>
      <c r="E240">
        <f>VLOOKUP(MID(C240,1,10),Estrv!B:CC,69,FALSE)</f>
        <v>0</v>
      </c>
    </row>
    <row r="241" spans="1:5">
      <c r="A241" t="str">
        <f t="shared" si="3"/>
        <v>02CD01</v>
      </c>
      <c r="B241" t="str">
        <f>CONCATENATE(A241,"_",COUNTIF(A$1:A241,A241))</f>
        <v>02CD01_10</v>
      </c>
      <c r="C241" t="s">
        <v>15927</v>
      </c>
      <c r="D241" t="str">
        <f>VLOOKUP(MID(C241,7,4),Estrv!I:J,2,FALSE)</f>
        <v>Gobierno y atención ciudadana</v>
      </c>
      <c r="E241">
        <f>VLOOKUP(MID(C241,1,10),Estrv!B:CC,72,FALSE)</f>
        <v>0</v>
      </c>
    </row>
    <row r="242" spans="1:5">
      <c r="A242" t="str">
        <f t="shared" si="3"/>
        <v>02CD01</v>
      </c>
      <c r="B242" t="str">
        <f>CONCATENATE(A242,"_",COUNTIF(A$1:A242,A242))</f>
        <v>02CD01_11</v>
      </c>
      <c r="C242" t="s">
        <v>9862</v>
      </c>
      <c r="D242" t="str">
        <f>VLOOKUP(MID(C242,7,4),Estrv!I:J,2,FALSE)</f>
        <v>Seguridad en Alcalíias</v>
      </c>
      <c r="E242" t="str">
        <f>VLOOKUP(MID(C242,1,10),Estrv!B:CC,44,FALSE)</f>
        <v>Para 2024 se consolidara la implementacion de un ambiente seguro y libre de violencia en el transito por la demarcacion territorial.</v>
      </c>
    </row>
    <row r="243" spans="1:5">
      <c r="A243" t="str">
        <f t="shared" si="3"/>
        <v>02CD01</v>
      </c>
      <c r="B243" t="str">
        <f>CONCATENATE(A243,"_",COUNTIF(A$1:A243,A243))</f>
        <v>02CD01_12</v>
      </c>
      <c r="C243" t="s">
        <v>10536</v>
      </c>
      <c r="D243" t="str">
        <f>VLOOKUP(MID(C243,7,4),Estrv!I:J,2,FALSE)</f>
        <v>Seguridad en Alcalíias</v>
      </c>
      <c r="E243" t="str">
        <f>VLOOKUP(MID(C243,1,10),Estrv!B:CC,48,FALSE)</f>
        <v>Atencion a solicitudes por parte de la Fiscalia General de Justicia (FGJ)</v>
      </c>
    </row>
    <row r="244" spans="1:5">
      <c r="A244" t="str">
        <f t="shared" si="3"/>
        <v>02CD01</v>
      </c>
      <c r="B244" t="str">
        <f>CONCATENATE(A244,"_",COUNTIF(A$1:A244,A244))</f>
        <v>02CD01_13</v>
      </c>
      <c r="C244" t="s">
        <v>11210</v>
      </c>
      <c r="D244" t="str">
        <f>VLOOKUP(MID(C244,7,4),Estrv!I:J,2,FALSE)</f>
        <v>Seguridad en Alcalíias</v>
      </c>
      <c r="E244" t="str">
        <f>VLOOKUP(MID(C244,1,10),Estrv!B:CC,51,FALSE)</f>
        <v>Monitoreo y atencion de solicitudes de videos imagenes de las camaras de videovigilancia enlazadas al C2 (Base Plata) con su respectiva cadena de custodia</v>
      </c>
    </row>
    <row r="245" spans="1:5">
      <c r="A245" t="str">
        <f t="shared" si="3"/>
        <v>02CD01</v>
      </c>
      <c r="B245" t="str">
        <f>CONCATENATE(A245,"_",COUNTIF(A$1:A245,A245))</f>
        <v>02CD01_14</v>
      </c>
      <c r="C245" t="s">
        <v>11884</v>
      </c>
      <c r="D245" t="str">
        <f>VLOOKUP(MID(C245,7,4),Estrv!I:J,2,FALSE)</f>
        <v>Seguridad en Alcalíias</v>
      </c>
      <c r="E245" t="str">
        <f>VLOOKUP(MID(C245,1,10),Estrv!B:CC,54,FALSE)</f>
        <v>Recorridos de Patrullaje y operativos con otras instancias de gobierno y de seguridad en materia de prevencion y disminucion de la comision del delito</v>
      </c>
    </row>
    <row r="246" spans="1:5">
      <c r="A246" t="str">
        <f t="shared" si="3"/>
        <v>02CD01</v>
      </c>
      <c r="B246" t="str">
        <f>CONCATENATE(A246,"_",COUNTIF(A$1:A246,A246))</f>
        <v>02CD01_15</v>
      </c>
      <c r="C246" t="s">
        <v>12558</v>
      </c>
      <c r="D246" t="str">
        <f>VLOOKUP(MID(C246,7,4),Estrv!I:J,2,FALSE)</f>
        <v>Seguridad en Alcalíias</v>
      </c>
      <c r="E246" t="str">
        <f>VLOOKUP(MID(C246,1,10),Estrv!B:CC,57,FALSE)</f>
        <v>Mapeo de zonas geograficas con mayor indice delictivo a efecto de tomar medidas preventivas necesarias y generar programas que coadyuven a la prevencion del delito</v>
      </c>
    </row>
    <row r="247" spans="1:5">
      <c r="A247" t="str">
        <f t="shared" si="3"/>
        <v>02CD01</v>
      </c>
      <c r="B247" t="str">
        <f>CONCATENATE(A247,"_",COUNTIF(A$1:A247,A247))</f>
        <v>02CD01_16</v>
      </c>
      <c r="C247" t="s">
        <v>13232</v>
      </c>
      <c r="D247" t="str">
        <f>VLOOKUP(MID(C247,7,4),Estrv!I:J,2,FALSE)</f>
        <v>Seguridad en Alcalíias</v>
      </c>
      <c r="E247" t="str">
        <f>VLOOKUP(MID(C247,1,10),Estrv!B:CC,60,FALSE)</f>
        <v>Brindar atencion y seguimiento a las peticiones que ingresa la ciudadania a traves de la plataforma del sistema unificado de atencion ciudadana en materia de seguridad y vialidad</v>
      </c>
    </row>
    <row r="248" spans="1:5">
      <c r="A248" t="str">
        <f t="shared" si="3"/>
        <v>02CD01</v>
      </c>
      <c r="B248" t="str">
        <f>CONCATENATE(A248,"_",COUNTIF(A$1:A248,A248))</f>
        <v>02CD01_17</v>
      </c>
      <c r="C248" t="s">
        <v>13906</v>
      </c>
      <c r="D248" t="str">
        <f>VLOOKUP(MID(C248,7,4),Estrv!I:J,2,FALSE)</f>
        <v>Seguridad en Alcalíias</v>
      </c>
      <c r="E248">
        <f>VLOOKUP(MID(C248,1,10),Estrv!B:CC,63,FALSE)</f>
        <v>0</v>
      </c>
    </row>
    <row r="249" spans="1:5">
      <c r="A249" t="str">
        <f t="shared" si="3"/>
        <v>02CD01</v>
      </c>
      <c r="B249" t="str">
        <f>CONCATENATE(A249,"_",COUNTIF(A$1:A249,A249))</f>
        <v>02CD01_18</v>
      </c>
      <c r="C249" t="s">
        <v>14580</v>
      </c>
      <c r="D249" t="str">
        <f>VLOOKUP(MID(C249,7,4),Estrv!I:J,2,FALSE)</f>
        <v>Seguridad en Alcalíias</v>
      </c>
      <c r="E249">
        <f>VLOOKUP(MID(C249,1,10),Estrv!B:CC,66,FALSE)</f>
        <v>0</v>
      </c>
    </row>
    <row r="250" spans="1:5">
      <c r="A250" t="str">
        <f t="shared" si="3"/>
        <v>02CD01</v>
      </c>
      <c r="B250" t="str">
        <f>CONCATENATE(A250,"_",COUNTIF(A$1:A250,A250))</f>
        <v>02CD01_19</v>
      </c>
      <c r="C250" t="s">
        <v>15254</v>
      </c>
      <c r="D250" t="str">
        <f>VLOOKUP(MID(C250,7,4),Estrv!I:J,2,FALSE)</f>
        <v>Seguridad en Alcalíias</v>
      </c>
      <c r="E250">
        <f>VLOOKUP(MID(C250,1,10),Estrv!B:CC,69,FALSE)</f>
        <v>0</v>
      </c>
    </row>
    <row r="251" spans="1:5">
      <c r="A251" t="str">
        <f t="shared" si="3"/>
        <v>02CD01</v>
      </c>
      <c r="B251" t="str">
        <f>CONCATENATE(A251,"_",COUNTIF(A$1:A251,A251))</f>
        <v>02CD01_20</v>
      </c>
      <c r="C251" t="s">
        <v>15928</v>
      </c>
      <c r="D251" t="str">
        <f>VLOOKUP(MID(C251,7,4),Estrv!I:J,2,FALSE)</f>
        <v>Seguridad en Alcalíias</v>
      </c>
      <c r="E251">
        <f>VLOOKUP(MID(C251,1,10),Estrv!B:CC,72,FALSE)</f>
        <v>0</v>
      </c>
    </row>
    <row r="252" spans="1:5">
      <c r="A252" t="str">
        <f t="shared" si="3"/>
        <v>02CD01</v>
      </c>
      <c r="B252" t="str">
        <f>CONCATENATE(A252,"_",COUNTIF(A$1:A252,A252))</f>
        <v>02CD01_21</v>
      </c>
      <c r="C252" t="s">
        <v>9863</v>
      </c>
      <c r="D252" t="str">
        <f>VLOOKUP(MID(C252,7,4),Estrv!I:J,2,FALSE)</f>
        <v>Servicios públicos</v>
      </c>
      <c r="E252" t="str">
        <f>VLOOKUP(MID(C252,1,10),Estrv!B:CC,44,FALSE)</f>
        <v>Para 2024 se beneficiara a los habitantes de la demarcacion territorial con servicios publicos que satisfagan sus necesidades basicas y con ello consoliden mejorar su calidad de vida.</v>
      </c>
    </row>
    <row r="253" spans="1:5">
      <c r="A253" t="str">
        <f t="shared" si="3"/>
        <v>02CD01</v>
      </c>
      <c r="B253" t="str">
        <f>CONCATENATE(A253,"_",COUNTIF(A$1:A253,A253))</f>
        <v>02CD01_22</v>
      </c>
      <c r="C253" t="s">
        <v>10537</v>
      </c>
      <c r="D253" t="str">
        <f>VLOOKUP(MID(C253,7,4),Estrv!I:J,2,FALSE)</f>
        <v>Servicios públicos</v>
      </c>
      <c r="E253" t="str">
        <f>VLOOKUP(MID(C253,1,10),Estrv!B:CC,48,FALSE)</f>
        <v>Transformacion, distribucion y aplicacion de residuos solidos organicos en composta</v>
      </c>
    </row>
    <row r="254" spans="1:5">
      <c r="A254" t="str">
        <f t="shared" si="3"/>
        <v>02CD01</v>
      </c>
      <c r="B254" t="str">
        <f>CONCATENATE(A254,"_",COUNTIF(A$1:A254,A254))</f>
        <v>02CD01_23</v>
      </c>
      <c r="C254" t="s">
        <v>11211</v>
      </c>
      <c r="D254" t="str">
        <f>VLOOKUP(MID(C254,7,4),Estrv!I:J,2,FALSE)</f>
        <v>Servicios públicos</v>
      </c>
      <c r="E254" t="str">
        <f>VLOOKUP(MID(C254,1,10),Estrv!B:CC,51,FALSE)</f>
        <v>Plantacion de arboles y arbustos en las zonas de la alcaldia que son consideradas suelo de conservacion</v>
      </c>
    </row>
    <row r="255" spans="1:5">
      <c r="A255" t="str">
        <f t="shared" si="3"/>
        <v>02CD01</v>
      </c>
      <c r="B255" t="str">
        <f>CONCATENATE(A255,"_",COUNTIF(A$1:A255,A255))</f>
        <v>02CD01_24</v>
      </c>
      <c r="C255" t="s">
        <v>11885</v>
      </c>
      <c r="D255" t="str">
        <f>VLOOKUP(MID(C255,7,4),Estrv!I:J,2,FALSE)</f>
        <v>Servicios públicos</v>
      </c>
      <c r="E255" t="str">
        <f>VLOOKUP(MID(C255,1,10),Estrv!B:CC,54,FALSE)</f>
        <v>Servicios de cremacion, inhumacion, exhumacion y rehinumacion</v>
      </c>
    </row>
    <row r="256" spans="1:5">
      <c r="A256" t="str">
        <f t="shared" si="3"/>
        <v>02CD01</v>
      </c>
      <c r="B256" t="str">
        <f>CONCATENATE(A256,"_",COUNTIF(A$1:A256,A256))</f>
        <v>02CD01_25</v>
      </c>
      <c r="C256" t="s">
        <v>12559</v>
      </c>
      <c r="D256" t="str">
        <f>VLOOKUP(MID(C256,7,4),Estrv!I:J,2,FALSE)</f>
        <v>Servicios públicos</v>
      </c>
      <c r="E256" t="str">
        <f>VLOOKUP(MID(C256,1,10),Estrv!B:CC,57,FALSE)</f>
        <v>Servicios y mantenimiento en materia de limpieza, pintura, barrido, poda de arboles y plantas, limpieza de piletas, y de fosas en lotes y corredores de los panteones publicos</v>
      </c>
    </row>
    <row r="257" spans="1:5">
      <c r="A257" t="str">
        <f t="shared" si="3"/>
        <v>02CD01</v>
      </c>
      <c r="B257" t="str">
        <f>CONCATENATE(A257,"_",COUNTIF(A$1:A257,A257))</f>
        <v>02CD01_26</v>
      </c>
      <c r="C257" t="s">
        <v>13233</v>
      </c>
      <c r="D257" t="str">
        <f>VLOOKUP(MID(C257,7,4),Estrv!I:J,2,FALSE)</f>
        <v>Servicios públicos</v>
      </c>
      <c r="E257" t="str">
        <f>VLOOKUP(MID(C257,1,10),Estrv!B:CC,60,FALSE)</f>
        <v>Digitalizacion de archivos que obran en los cementerios de la Alcaldia Alvaro Obregon</v>
      </c>
    </row>
    <row r="258" spans="1:5">
      <c r="A258" t="str">
        <f t="shared" si="3"/>
        <v>02CD01</v>
      </c>
      <c r="B258" t="str">
        <f>CONCATENATE(A258,"_",COUNTIF(A$1:A258,A258))</f>
        <v>02CD01_27</v>
      </c>
      <c r="C258" t="s">
        <v>13907</v>
      </c>
      <c r="D258" t="str">
        <f>VLOOKUP(MID(C258,7,4),Estrv!I:J,2,FALSE)</f>
        <v>Servicios públicos</v>
      </c>
      <c r="E258" t="str">
        <f>VLOOKUP(MID(C258,1,10),Estrv!B:CC,63,FALSE)</f>
        <v>Apoyos economicos a los beneficiarios del programa social que se encuentran en condiciones de vulnerabilidad de ingreso, los cuales son facilitadores de servicios y realizan diversas actividades en beneficio de la comunidad</v>
      </c>
    </row>
    <row r="259" spans="1:5">
      <c r="A259" t="str">
        <f t="shared" ref="A259:A322" si="4">MID(C259,1,6)</f>
        <v>02CD01</v>
      </c>
      <c r="B259" t="str">
        <f>CONCATENATE(A259,"_",COUNTIF(A$1:A259,A259))</f>
        <v>02CD01_28</v>
      </c>
      <c r="C259" t="s">
        <v>14581</v>
      </c>
      <c r="D259" t="str">
        <f>VLOOKUP(MID(C259,7,4),Estrv!I:J,2,FALSE)</f>
        <v>Servicios públicos</v>
      </c>
      <c r="E259" t="str">
        <f>VLOOKUP(MID(C259,1,10),Estrv!B:CC,66,FALSE)</f>
        <v>Apoyos economicos a cuadrillas de facilitadores temporales para el mejoramiento en espacios publicos por medio de trabajos de albañileria de forma conjunta entre ciudadanos y los beneficiarios del programa social</v>
      </c>
    </row>
    <row r="260" spans="1:5">
      <c r="A260" t="str">
        <f t="shared" si="4"/>
        <v>02CD01</v>
      </c>
      <c r="B260" t="str">
        <f>CONCATENATE(A260,"_",COUNTIF(A$1:A260,A260))</f>
        <v>02CD01_29</v>
      </c>
      <c r="C260" t="s">
        <v>15255</v>
      </c>
      <c r="D260" t="str">
        <f>VLOOKUP(MID(C260,7,4),Estrv!I:J,2,FALSE)</f>
        <v>Servicios públicos</v>
      </c>
      <c r="E260">
        <f>VLOOKUP(MID(C260,1,10),Estrv!B:CC,69,FALSE)</f>
        <v>0</v>
      </c>
    </row>
    <row r="261" spans="1:5">
      <c r="A261" t="str">
        <f t="shared" si="4"/>
        <v>02CD01</v>
      </c>
      <c r="B261" t="str">
        <f>CONCATENATE(A261,"_",COUNTIF(A$1:A261,A261))</f>
        <v>02CD01_30</v>
      </c>
      <c r="C261" t="s">
        <v>15929</v>
      </c>
      <c r="D261" t="str">
        <f>VLOOKUP(MID(C261,7,4),Estrv!I:J,2,FALSE)</f>
        <v>Servicios públicos</v>
      </c>
      <c r="E261">
        <f>VLOOKUP(MID(C261,1,10),Estrv!B:CC,72,FALSE)</f>
        <v>0</v>
      </c>
    </row>
    <row r="262" spans="1:5">
      <c r="A262" t="str">
        <f t="shared" si="4"/>
        <v>02CD01</v>
      </c>
      <c r="B262" t="str">
        <f>CONCATENATE(A262,"_",COUNTIF(A$1:A262,A262))</f>
        <v>02CD01_31</v>
      </c>
      <c r="C262" t="s">
        <v>9864</v>
      </c>
      <c r="D262" t="str">
        <f>VLOOKUP(MID(C262,7,4),Estrv!I:J,2,FALSE)</f>
        <v>Educación, cultura, deporte y recreación</v>
      </c>
      <c r="E262" t="str">
        <f>VLOOKUP(MID(C262,1,10),Estrv!B:CC,44,FALSE)</f>
        <v>Para 2024 la poblacion de la demarcacion territorial es beneficiada en su totalidad con derechos culturales, recreativos y educacionales.</v>
      </c>
    </row>
    <row r="263" spans="1:5">
      <c r="A263" t="str">
        <f t="shared" si="4"/>
        <v>02CD01</v>
      </c>
      <c r="B263" t="str">
        <f>CONCATENATE(A263,"_",COUNTIF(A$1:A263,A263))</f>
        <v>02CD01_32</v>
      </c>
      <c r="C263" t="s">
        <v>10538</v>
      </c>
      <c r="D263" t="str">
        <f>VLOOKUP(MID(C263,7,4),Estrv!I:J,2,FALSE)</f>
        <v>Educación, cultura, deporte y recreación</v>
      </c>
      <c r="E263" t="str">
        <f>VLOOKUP(MID(C263,1,10),Estrv!B:CC,48,FALSE)</f>
        <v>Activaciones fisicas, capacitacion y certificaciones de entrenadores fisicos preparacion y capacitacion para atletas de alto rendimiento y talleres nutricionales y de habitos deportivos</v>
      </c>
    </row>
    <row r="264" spans="1:5">
      <c r="A264" t="str">
        <f t="shared" si="4"/>
        <v>02CD01</v>
      </c>
      <c r="B264" t="str">
        <f>CONCATENATE(A264,"_",COUNTIF(A$1:A264,A264))</f>
        <v>02CD01_33</v>
      </c>
      <c r="C264" t="s">
        <v>11212</v>
      </c>
      <c r="D264" t="str">
        <f>VLOOKUP(MID(C264,7,4),Estrv!I:J,2,FALSE)</f>
        <v>Educación, cultura, deporte y recreación</v>
      </c>
      <c r="E264" t="str">
        <f>VLOOKUP(MID(C264,1,10),Estrv!B:CC,51,FALSE)</f>
        <v>Mantenimiento, equipamiento, conservacion, reparacion y creacion de nuevos espacios deportivos enfocados a el desarrollo deportivo de la Alcaldia</v>
      </c>
    </row>
    <row r="265" spans="1:5">
      <c r="A265" t="str">
        <f t="shared" si="4"/>
        <v>02CD01</v>
      </c>
      <c r="B265" t="str">
        <f>CONCATENATE(A265,"_",COUNTIF(A$1:A265,A265))</f>
        <v>02CD01_34</v>
      </c>
      <c r="C265" t="s">
        <v>11886</v>
      </c>
      <c r="D265" t="str">
        <f>VLOOKUP(MID(C265,7,4),Estrv!I:J,2,FALSE)</f>
        <v>Educación, cultura, deporte y recreación</v>
      </c>
      <c r="E265" t="str">
        <f>VLOOKUP(MID(C265,1,10),Estrv!B:CC,54,FALSE)</f>
        <v>Actividades culturales, deportivas, educativas y recreativas en los Centros de Desarrollo Comunitario</v>
      </c>
    </row>
    <row r="266" spans="1:5">
      <c r="A266" t="str">
        <f t="shared" si="4"/>
        <v>02CD01</v>
      </c>
      <c r="B266" t="str">
        <f>CONCATENATE(A266,"_",COUNTIF(A$1:A266,A266))</f>
        <v>02CD01_35</v>
      </c>
      <c r="C266" t="s">
        <v>12560</v>
      </c>
      <c r="D266" t="str">
        <f>VLOOKUP(MID(C266,7,4),Estrv!I:J,2,FALSE)</f>
        <v>Educación, cultura, deporte y recreación</v>
      </c>
      <c r="E266" t="str">
        <f>VLOOKUP(MID(C266,1,10),Estrv!B:CC,57,FALSE)</f>
        <v>Exposiciones, talleres de sensibilizacion, proyectos de turismo cultural, espacios de interpretacion del patrimonio, publicaciones, ferias, ceremonias civicas, conferencias y foros</v>
      </c>
    </row>
    <row r="267" spans="1:5">
      <c r="A267" t="str">
        <f t="shared" si="4"/>
        <v>02CD01</v>
      </c>
      <c r="B267" t="str">
        <f>CONCATENATE(A267,"_",COUNTIF(A$1:A267,A267))</f>
        <v>02CD01_36</v>
      </c>
      <c r="C267" t="s">
        <v>13234</v>
      </c>
      <c r="D267" t="str">
        <f>VLOOKUP(MID(C267,7,4),Estrv!I:J,2,FALSE)</f>
        <v>Educación, cultura, deporte y recreación</v>
      </c>
      <c r="E267" t="str">
        <f>VLOOKUP(MID(C267,1,10),Estrv!B:CC,60,FALSE)</f>
        <v>Talleres de danza, teatro, dibujo y pintura, escritura y fomento a la lectura, conciertos, espectaculos de artes escenicas, exposiciones de artes visuales, arte en espacios publicos, conformacion de grupos y colectivos artisticos</v>
      </c>
    </row>
    <row r="268" spans="1:5">
      <c r="A268" t="str">
        <f t="shared" si="4"/>
        <v>02CD01</v>
      </c>
      <c r="B268" t="str">
        <f>CONCATENATE(A268,"_",COUNTIF(A$1:A268,A268))</f>
        <v>02CD01_37</v>
      </c>
      <c r="C268" t="s">
        <v>13908</v>
      </c>
      <c r="D268" t="str">
        <f>VLOOKUP(MID(C268,7,4),Estrv!I:J,2,FALSE)</f>
        <v>Educación, cultura, deporte y recreación</v>
      </c>
      <c r="E268" t="str">
        <f>VLOOKUP(MID(C268,1,10),Estrv!B:CC,63,FALSE)</f>
        <v>Atenciones de activacion fisica, artisticas, culturales, sociales y recreativas en las 9 casas de adulto mayor y jornadas en las diferentes colonias pertenecientes a la Alcaldia</v>
      </c>
    </row>
    <row r="269" spans="1:5">
      <c r="A269" t="str">
        <f t="shared" si="4"/>
        <v>02CD01</v>
      </c>
      <c r="B269" t="str">
        <f>CONCATENATE(A269,"_",COUNTIF(A$1:A269,A269))</f>
        <v>02CD01_38</v>
      </c>
      <c r="C269" t="s">
        <v>14582</v>
      </c>
      <c r="D269" t="str">
        <f>VLOOKUP(MID(C269,7,4),Estrv!I:J,2,FALSE)</f>
        <v>Educación, cultura, deporte y recreación</v>
      </c>
      <c r="E269" t="str">
        <f>VLOOKUP(MID(C269,1,10),Estrv!B:CC,66,FALSE)</f>
        <v>Entrega de Apoyos economicos a personas facilitadoras de servicios</v>
      </c>
    </row>
    <row r="270" spans="1:5">
      <c r="A270" t="str">
        <f t="shared" si="4"/>
        <v>02CD01</v>
      </c>
      <c r="B270" t="str">
        <f>CONCATENATE(A270,"_",COUNTIF(A$1:A270,A270))</f>
        <v>02CD01_39</v>
      </c>
      <c r="C270" t="s">
        <v>15256</v>
      </c>
      <c r="D270" t="str">
        <f>VLOOKUP(MID(C270,7,4),Estrv!I:J,2,FALSE)</f>
        <v>Educación, cultura, deporte y recreación</v>
      </c>
      <c r="E270" t="str">
        <f>VLOOKUP(MID(C270,1,10),Estrv!B:CC,69,FALSE)</f>
        <v>Entrega de 15,000 utiles escolares y mochilas a niñas y niños de educacion basica de la alcaldia Alvaro Obregon.</v>
      </c>
    </row>
    <row r="271" spans="1:5">
      <c r="A271" t="str">
        <f t="shared" si="4"/>
        <v>02CD01</v>
      </c>
      <c r="B271" t="str">
        <f>CONCATENATE(A271,"_",COUNTIF(A$1:A271,A271))</f>
        <v>02CD01_40</v>
      </c>
      <c r="C271" t="s">
        <v>15930</v>
      </c>
      <c r="D271" t="str">
        <f>VLOOKUP(MID(C271,7,4),Estrv!I:J,2,FALSE)</f>
        <v>Educación, cultura, deporte y recreación</v>
      </c>
      <c r="E271" t="str">
        <f>VLOOKUP(MID(C271,1,10),Estrv!B:CC,72,FALSE)</f>
        <v>Otorgar apoyos economicos a deportistas de alto rendimiento y entrenadores destacados de la Alcaldia.</v>
      </c>
    </row>
    <row r="272" spans="1:5">
      <c r="A272" t="str">
        <f t="shared" si="4"/>
        <v>02CD01</v>
      </c>
      <c r="B272" t="str">
        <f>CONCATENATE(A272,"_",COUNTIF(A$1:A272,A272))</f>
        <v>02CD01_41</v>
      </c>
      <c r="C272" t="s">
        <v>9865</v>
      </c>
      <c r="D272" t="str">
        <f>VLOOKUP(MID(C272,7,4),Estrv!I:J,2,FALSE)</f>
        <v>Servicios de salud en Alcaldias</v>
      </c>
      <c r="E272" t="str">
        <f>VLOOKUP(MID(C272,1,10),Estrv!B:CC,44,FALSE)</f>
        <v>Para 2024 se garantizara la salud digna y vida saludable de la poblacion por medio de la atencion y prevencion de enfermedades con igualdad e inclusion en la demarcacion territorial.</v>
      </c>
    </row>
    <row r="273" spans="1:5">
      <c r="A273" t="str">
        <f t="shared" si="4"/>
        <v>02CD01</v>
      </c>
      <c r="B273" t="str">
        <f>CONCATENATE(A273,"_",COUNTIF(A$1:A273,A273))</f>
        <v>02CD01_42</v>
      </c>
      <c r="C273" t="s">
        <v>10539</v>
      </c>
      <c r="D273" t="str">
        <f>VLOOKUP(MID(C273,7,4),Estrv!I:J,2,FALSE)</f>
        <v>Servicios de salud en Alcaldias</v>
      </c>
      <c r="E273" t="str">
        <f>VLOOKUP(MID(C273,1,10),Estrv!B:CC,48,FALSE)</f>
        <v>Talleres psicoeducativos para el desarrollo de las competencias y estilos de vida saludables a niños, adolescentes, padres de familia y profesores</v>
      </c>
    </row>
    <row r="274" spans="1:5">
      <c r="A274" t="str">
        <f t="shared" si="4"/>
        <v>02CD01</v>
      </c>
      <c r="B274" t="str">
        <f>CONCATENATE(A274,"_",COUNTIF(A$1:A274,A274))</f>
        <v>02CD01_43</v>
      </c>
      <c r="C274" t="s">
        <v>11213</v>
      </c>
      <c r="D274" t="str">
        <f>VLOOKUP(MID(C274,7,4),Estrv!I:J,2,FALSE)</f>
        <v>Servicios de salud en Alcaldias</v>
      </c>
      <c r="E274" t="str">
        <f>VLOOKUP(MID(C274,1,10),Estrv!B:CC,51,FALSE)</f>
        <v>Campañas de Prevencion de Adicciones para la poblacion en general (500,000 personas)</v>
      </c>
    </row>
    <row r="275" spans="1:5">
      <c r="A275" t="str">
        <f t="shared" si="4"/>
        <v>02CD01</v>
      </c>
      <c r="B275" t="str">
        <f>CONCATENATE(A275,"_",COUNTIF(A$1:A275,A275))</f>
        <v>02CD01_44</v>
      </c>
      <c r="C275" t="s">
        <v>11887</v>
      </c>
      <c r="D275" t="str">
        <f>VLOOKUP(MID(C275,7,4),Estrv!I:J,2,FALSE)</f>
        <v>Servicios de salud en Alcaldias</v>
      </c>
      <c r="E275" t="str">
        <f>VLOOKUP(MID(C275,1,10),Estrv!B:CC,54,FALSE)</f>
        <v>Estudios de Mastografias para la prevencion y deteccion oportuna de cancer de mama</v>
      </c>
    </row>
    <row r="276" spans="1:5">
      <c r="A276" t="str">
        <f t="shared" si="4"/>
        <v>02CD01</v>
      </c>
      <c r="B276" t="str">
        <f>CONCATENATE(A276,"_",COUNTIF(A$1:A276,A276))</f>
        <v>02CD01_45</v>
      </c>
      <c r="C276" t="s">
        <v>12561</v>
      </c>
      <c r="D276" t="str">
        <f>VLOOKUP(MID(C276,7,4),Estrv!I:J,2,FALSE)</f>
        <v>Servicios de salud en Alcaldias</v>
      </c>
      <c r="E276" t="str">
        <f>VLOOKUP(MID(C276,1,10),Estrv!B:CC,57,FALSE)</f>
        <v>Servicios medicos en las instalaciones de los Centros de Atencion a la Salud de la Alcaldia para la poblacion en general</v>
      </c>
    </row>
    <row r="277" spans="1:5">
      <c r="A277" t="str">
        <f t="shared" si="4"/>
        <v>02CD01</v>
      </c>
      <c r="B277" t="str">
        <f>CONCATENATE(A277,"_",COUNTIF(A$1:A277,A277))</f>
        <v>02CD01_46</v>
      </c>
      <c r="C277" t="s">
        <v>13235</v>
      </c>
      <c r="D277" t="str">
        <f>VLOOKUP(MID(C277,7,4),Estrv!I:J,2,FALSE)</f>
        <v>Servicios de salud en Alcaldias</v>
      </c>
      <c r="E277">
        <f>VLOOKUP(MID(C277,1,10),Estrv!B:CC,60,FALSE)</f>
        <v>0</v>
      </c>
    </row>
    <row r="278" spans="1:5">
      <c r="A278" t="str">
        <f t="shared" si="4"/>
        <v>02CD01</v>
      </c>
      <c r="B278" t="str">
        <f>CONCATENATE(A278,"_",COUNTIF(A$1:A278,A278))</f>
        <v>02CD01_47</v>
      </c>
      <c r="C278" t="s">
        <v>13909</v>
      </c>
      <c r="D278" t="str">
        <f>VLOOKUP(MID(C278,7,4),Estrv!I:J,2,FALSE)</f>
        <v>Servicios de salud en Alcaldias</v>
      </c>
      <c r="E278">
        <f>VLOOKUP(MID(C278,1,10),Estrv!B:CC,63,FALSE)</f>
        <v>0</v>
      </c>
    </row>
    <row r="279" spans="1:5">
      <c r="A279" t="str">
        <f t="shared" si="4"/>
        <v>02CD01</v>
      </c>
      <c r="B279" t="str">
        <f>CONCATENATE(A279,"_",COUNTIF(A$1:A279,A279))</f>
        <v>02CD01_48</v>
      </c>
      <c r="C279" t="s">
        <v>14583</v>
      </c>
      <c r="D279" t="str">
        <f>VLOOKUP(MID(C279,7,4),Estrv!I:J,2,FALSE)</f>
        <v>Servicios de salud en Alcaldias</v>
      </c>
      <c r="E279">
        <f>VLOOKUP(MID(C279,1,10),Estrv!B:CC,66,FALSE)</f>
        <v>0</v>
      </c>
    </row>
    <row r="280" spans="1:5">
      <c r="A280" t="str">
        <f t="shared" si="4"/>
        <v>02CD01</v>
      </c>
      <c r="B280" t="str">
        <f>CONCATENATE(A280,"_",COUNTIF(A$1:A280,A280))</f>
        <v>02CD01_49</v>
      </c>
      <c r="C280" t="s">
        <v>15257</v>
      </c>
      <c r="D280" t="str">
        <f>VLOOKUP(MID(C280,7,4),Estrv!I:J,2,FALSE)</f>
        <v>Servicios de salud en Alcaldias</v>
      </c>
      <c r="E280">
        <f>VLOOKUP(MID(C280,1,10),Estrv!B:CC,69,FALSE)</f>
        <v>0</v>
      </c>
    </row>
    <row r="281" spans="1:5">
      <c r="A281" t="str">
        <f t="shared" si="4"/>
        <v>02CD01</v>
      </c>
      <c r="B281" t="str">
        <f>CONCATENATE(A281,"_",COUNTIF(A$1:A281,A281))</f>
        <v>02CD01_50</v>
      </c>
      <c r="C281" t="s">
        <v>15931</v>
      </c>
      <c r="D281" t="str">
        <f>VLOOKUP(MID(C281,7,4),Estrv!I:J,2,FALSE)</f>
        <v>Servicios de salud en Alcaldias</v>
      </c>
      <c r="E281">
        <f>VLOOKUP(MID(C281,1,10),Estrv!B:CC,72,FALSE)</f>
        <v>0</v>
      </c>
    </row>
    <row r="282" spans="1:5">
      <c r="A282" t="str">
        <f t="shared" si="4"/>
        <v>02CD01</v>
      </c>
      <c r="B282" t="str">
        <f>CONCATENATE(A282,"_",COUNTIF(A$1:A282,A282))</f>
        <v>02CD01_51</v>
      </c>
      <c r="C282" t="s">
        <v>9866</v>
      </c>
      <c r="D282" t="str">
        <f>VLOOKUP(MID(C282,7,4),Estrv!I:J,2,FALSE)</f>
        <v>Servicios de atención animal</v>
      </c>
      <c r="E282" t="str">
        <f>VLOOKUP(MID(C282,1,10),Estrv!B:CC,44,FALSE)</f>
        <v>Para 2024 se consolidara la entrega de servicios integrales para tenencia animal y calidad de vida de los mismos en la Alcaldia Alvaro Obregon</v>
      </c>
    </row>
    <row r="283" spans="1:5">
      <c r="A283" t="str">
        <f t="shared" si="4"/>
        <v>02CD01</v>
      </c>
      <c r="B283" t="str">
        <f>CONCATENATE(A283,"_",COUNTIF(A$1:A283,A283))</f>
        <v>02CD01_52</v>
      </c>
      <c r="C283" t="s">
        <v>10540</v>
      </c>
      <c r="D283" t="str">
        <f>VLOOKUP(MID(C283,7,4),Estrv!I:J,2,FALSE)</f>
        <v>Servicios de atención animal</v>
      </c>
      <c r="E283">
        <f>VLOOKUP(MID(C283,1,10),Estrv!B:CC,48,FALSE)</f>
        <v>0</v>
      </c>
    </row>
    <row r="284" spans="1:5">
      <c r="A284" t="str">
        <f t="shared" si="4"/>
        <v>02CD01</v>
      </c>
      <c r="B284" t="str">
        <f>CONCATENATE(A284,"_",COUNTIF(A$1:A284,A284))</f>
        <v>02CD01_53</v>
      </c>
      <c r="C284" t="s">
        <v>11214</v>
      </c>
      <c r="D284" t="str">
        <f>VLOOKUP(MID(C284,7,4),Estrv!I:J,2,FALSE)</f>
        <v>Servicios de atención animal</v>
      </c>
      <c r="E284">
        <f>VLOOKUP(MID(C284,1,10),Estrv!B:CC,51,FALSE)</f>
        <v>0</v>
      </c>
    </row>
    <row r="285" spans="1:5">
      <c r="A285" t="str">
        <f t="shared" si="4"/>
        <v>02CD01</v>
      </c>
      <c r="B285" t="str">
        <f>CONCATENATE(A285,"_",COUNTIF(A$1:A285,A285))</f>
        <v>02CD01_54</v>
      </c>
      <c r="C285" t="s">
        <v>11888</v>
      </c>
      <c r="D285" t="str">
        <f>VLOOKUP(MID(C285,7,4),Estrv!I:J,2,FALSE)</f>
        <v>Servicios de atención animal</v>
      </c>
      <c r="E285">
        <f>VLOOKUP(MID(C285,1,10),Estrv!B:CC,54,FALSE)</f>
        <v>0</v>
      </c>
    </row>
    <row r="286" spans="1:5">
      <c r="A286" t="str">
        <f t="shared" si="4"/>
        <v>02CD01</v>
      </c>
      <c r="B286" t="str">
        <f>CONCATENATE(A286,"_",COUNTIF(A$1:A286,A286))</f>
        <v>02CD01_55</v>
      </c>
      <c r="C286" t="s">
        <v>12562</v>
      </c>
      <c r="D286" t="str">
        <f>VLOOKUP(MID(C286,7,4),Estrv!I:J,2,FALSE)</f>
        <v>Servicios de atención animal</v>
      </c>
      <c r="E286">
        <f>VLOOKUP(MID(C286,1,10),Estrv!B:CC,57,FALSE)</f>
        <v>0</v>
      </c>
    </row>
    <row r="287" spans="1:5">
      <c r="A287" t="str">
        <f t="shared" si="4"/>
        <v>02CD01</v>
      </c>
      <c r="B287" t="str">
        <f>CONCATENATE(A287,"_",COUNTIF(A$1:A287,A287))</f>
        <v>02CD01_56</v>
      </c>
      <c r="C287" t="s">
        <v>13236</v>
      </c>
      <c r="D287" t="str">
        <f>VLOOKUP(MID(C287,7,4),Estrv!I:J,2,FALSE)</f>
        <v>Servicios de atención animal</v>
      </c>
      <c r="E287">
        <f>VLOOKUP(MID(C287,1,10),Estrv!B:CC,60,FALSE)</f>
        <v>0</v>
      </c>
    </row>
    <row r="288" spans="1:5">
      <c r="A288" t="str">
        <f t="shared" si="4"/>
        <v>02CD01</v>
      </c>
      <c r="B288" t="str">
        <f>CONCATENATE(A288,"_",COUNTIF(A$1:A288,A288))</f>
        <v>02CD01_57</v>
      </c>
      <c r="C288" t="s">
        <v>13910</v>
      </c>
      <c r="D288" t="str">
        <f>VLOOKUP(MID(C288,7,4),Estrv!I:J,2,FALSE)</f>
        <v>Servicios de atención animal</v>
      </c>
      <c r="E288">
        <f>VLOOKUP(MID(C288,1,10),Estrv!B:CC,63,FALSE)</f>
        <v>0</v>
      </c>
    </row>
    <row r="289" spans="1:5">
      <c r="A289" t="str">
        <f t="shared" si="4"/>
        <v>02CD01</v>
      </c>
      <c r="B289" t="str">
        <f>CONCATENATE(A289,"_",COUNTIF(A$1:A289,A289))</f>
        <v>02CD01_58</v>
      </c>
      <c r="C289" t="s">
        <v>14584</v>
      </c>
      <c r="D289" t="str">
        <f>VLOOKUP(MID(C289,7,4),Estrv!I:J,2,FALSE)</f>
        <v>Servicios de atención animal</v>
      </c>
      <c r="E289">
        <f>VLOOKUP(MID(C289,1,10),Estrv!B:CC,66,FALSE)</f>
        <v>0</v>
      </c>
    </row>
    <row r="290" spans="1:5">
      <c r="A290" t="str">
        <f t="shared" si="4"/>
        <v>02CD01</v>
      </c>
      <c r="B290" t="str">
        <f>CONCATENATE(A290,"_",COUNTIF(A$1:A290,A290))</f>
        <v>02CD01_59</v>
      </c>
      <c r="C290" t="s">
        <v>15258</v>
      </c>
      <c r="D290" t="str">
        <f>VLOOKUP(MID(C290,7,4),Estrv!I:J,2,FALSE)</f>
        <v>Servicios de atención animal</v>
      </c>
      <c r="E290">
        <f>VLOOKUP(MID(C290,1,10),Estrv!B:CC,69,FALSE)</f>
        <v>0</v>
      </c>
    </row>
    <row r="291" spans="1:5">
      <c r="A291" t="str">
        <f t="shared" si="4"/>
        <v>02CD01</v>
      </c>
      <c r="B291" t="str">
        <f>CONCATENATE(A291,"_",COUNTIF(A$1:A291,A291))</f>
        <v>02CD01_60</v>
      </c>
      <c r="C291" t="s">
        <v>15932</v>
      </c>
      <c r="D291" t="str">
        <f>VLOOKUP(MID(C291,7,4),Estrv!I:J,2,FALSE)</f>
        <v>Servicios de atención animal</v>
      </c>
      <c r="E291">
        <f>VLOOKUP(MID(C291,1,10),Estrv!B:CC,72,FALSE)</f>
        <v>0</v>
      </c>
    </row>
    <row r="292" spans="1:5">
      <c r="A292" t="str">
        <f t="shared" si="4"/>
        <v>02CD01</v>
      </c>
      <c r="B292" t="str">
        <f>CONCATENATE(A292,"_",COUNTIF(A$1:A292,A292))</f>
        <v>02CD01_61</v>
      </c>
      <c r="C292" t="s">
        <v>9867</v>
      </c>
      <c r="D292" t="str">
        <f>VLOOKUP(MID(C292,7,4),Estrv!I:J,2,FALSE)</f>
        <v>Servicios de cuidado infantil</v>
      </c>
      <c r="E292" t="str">
        <f>VLOOKUP(MID(C292,1,10),Estrv!B:CC,44,FALSE)</f>
        <v>Para 2024 consolidar el respeto a los derechos de las niñas y niños por medio del cuidado y atencion infantil, impulsando el desarrollo integral de la niñez.</v>
      </c>
    </row>
    <row r="293" spans="1:5">
      <c r="A293" t="str">
        <f t="shared" si="4"/>
        <v>02CD01</v>
      </c>
      <c r="B293" t="str">
        <f>CONCATENATE(A293,"_",COUNTIF(A$1:A293,A293))</f>
        <v>02CD01_62</v>
      </c>
      <c r="C293" t="s">
        <v>10541</v>
      </c>
      <c r="D293" t="str">
        <f>VLOOKUP(MID(C293,7,4),Estrv!I:J,2,FALSE)</f>
        <v>Servicios de cuidado infantil</v>
      </c>
      <c r="E293" t="str">
        <f>VLOOKUP(MID(C293,1,10),Estrv!B:CC,48,FALSE)</f>
        <v>Apoyo economico para brindar y recibir un servicio integral para la atencion y el cuidado infantil, a traves de estancias infantiles que atiendan a niñas y niños</v>
      </c>
    </row>
    <row r="294" spans="1:5">
      <c r="A294" t="str">
        <f t="shared" si="4"/>
        <v>02CD01</v>
      </c>
      <c r="B294" t="str">
        <f>CONCATENATE(A294,"_",COUNTIF(A$1:A294,A294))</f>
        <v>02CD01_63</v>
      </c>
      <c r="C294" t="s">
        <v>11215</v>
      </c>
      <c r="D294" t="str">
        <f>VLOOKUP(MID(C294,7,4),Estrv!I:J,2,FALSE)</f>
        <v>Servicios de cuidado infantil</v>
      </c>
      <c r="E294">
        <f>VLOOKUP(MID(C294,1,10),Estrv!B:CC,51,FALSE)</f>
        <v>0</v>
      </c>
    </row>
    <row r="295" spans="1:5">
      <c r="A295" t="str">
        <f t="shared" si="4"/>
        <v>02CD01</v>
      </c>
      <c r="B295" t="str">
        <f>CONCATENATE(A295,"_",COUNTIF(A$1:A295,A295))</f>
        <v>02CD01_64</v>
      </c>
      <c r="C295" t="s">
        <v>11889</v>
      </c>
      <c r="D295" t="str">
        <f>VLOOKUP(MID(C295,7,4),Estrv!I:J,2,FALSE)</f>
        <v>Servicios de cuidado infantil</v>
      </c>
      <c r="E295">
        <f>VLOOKUP(MID(C295,1,10),Estrv!B:CC,54,FALSE)</f>
        <v>0</v>
      </c>
    </row>
    <row r="296" spans="1:5">
      <c r="A296" t="str">
        <f t="shared" si="4"/>
        <v>02CD01</v>
      </c>
      <c r="B296" t="str">
        <f>CONCATENATE(A296,"_",COUNTIF(A$1:A296,A296))</f>
        <v>02CD01_65</v>
      </c>
      <c r="C296" t="s">
        <v>12563</v>
      </c>
      <c r="D296" t="str">
        <f>VLOOKUP(MID(C296,7,4),Estrv!I:J,2,FALSE)</f>
        <v>Servicios de cuidado infantil</v>
      </c>
      <c r="E296">
        <f>VLOOKUP(MID(C296,1,10),Estrv!B:CC,57,FALSE)</f>
        <v>0</v>
      </c>
    </row>
    <row r="297" spans="1:5">
      <c r="A297" t="str">
        <f t="shared" si="4"/>
        <v>02CD01</v>
      </c>
      <c r="B297" t="str">
        <f>CONCATENATE(A297,"_",COUNTIF(A$1:A297,A297))</f>
        <v>02CD01_66</v>
      </c>
      <c r="C297" t="s">
        <v>13237</v>
      </c>
      <c r="D297" t="str">
        <f>VLOOKUP(MID(C297,7,4),Estrv!I:J,2,FALSE)</f>
        <v>Servicios de cuidado infantil</v>
      </c>
      <c r="E297">
        <f>VLOOKUP(MID(C297,1,10),Estrv!B:CC,60,FALSE)</f>
        <v>0</v>
      </c>
    </row>
    <row r="298" spans="1:5">
      <c r="A298" t="str">
        <f t="shared" si="4"/>
        <v>02CD01</v>
      </c>
      <c r="B298" t="str">
        <f>CONCATENATE(A298,"_",COUNTIF(A$1:A298,A298))</f>
        <v>02CD01_67</v>
      </c>
      <c r="C298" t="s">
        <v>13911</v>
      </c>
      <c r="D298" t="str">
        <f>VLOOKUP(MID(C298,7,4),Estrv!I:J,2,FALSE)</f>
        <v>Servicios de cuidado infantil</v>
      </c>
      <c r="E298">
        <f>VLOOKUP(MID(C298,1,10),Estrv!B:CC,63,FALSE)</f>
        <v>0</v>
      </c>
    </row>
    <row r="299" spans="1:5">
      <c r="A299" t="str">
        <f t="shared" si="4"/>
        <v>02CD01</v>
      </c>
      <c r="B299" t="str">
        <f>CONCATENATE(A299,"_",COUNTIF(A$1:A299,A299))</f>
        <v>02CD01_68</v>
      </c>
      <c r="C299" t="s">
        <v>14585</v>
      </c>
      <c r="D299" t="str">
        <f>VLOOKUP(MID(C299,7,4),Estrv!I:J,2,FALSE)</f>
        <v>Servicios de cuidado infantil</v>
      </c>
      <c r="E299">
        <f>VLOOKUP(MID(C299,1,10),Estrv!B:CC,66,FALSE)</f>
        <v>0</v>
      </c>
    </row>
    <row r="300" spans="1:5">
      <c r="A300" t="str">
        <f t="shared" si="4"/>
        <v>02CD01</v>
      </c>
      <c r="B300" t="str">
        <f>CONCATENATE(A300,"_",COUNTIF(A$1:A300,A300))</f>
        <v>02CD01_69</v>
      </c>
      <c r="C300" t="s">
        <v>15259</v>
      </c>
      <c r="D300" t="str">
        <f>VLOOKUP(MID(C300,7,4),Estrv!I:J,2,FALSE)</f>
        <v>Servicios de cuidado infantil</v>
      </c>
      <c r="E300">
        <f>VLOOKUP(MID(C300,1,10),Estrv!B:CC,69,FALSE)</f>
        <v>0</v>
      </c>
    </row>
    <row r="301" spans="1:5">
      <c r="A301" t="str">
        <f t="shared" si="4"/>
        <v>02CD01</v>
      </c>
      <c r="B301" t="str">
        <f>CONCATENATE(A301,"_",COUNTIF(A$1:A301,A301))</f>
        <v>02CD01_70</v>
      </c>
      <c r="C301" t="s">
        <v>15933</v>
      </c>
      <c r="D301" t="str">
        <f>VLOOKUP(MID(C301,7,4),Estrv!I:J,2,FALSE)</f>
        <v>Servicios de cuidado infantil</v>
      </c>
      <c r="E301">
        <f>VLOOKUP(MID(C301,1,10),Estrv!B:CC,72,FALSE)</f>
        <v>0</v>
      </c>
    </row>
    <row r="302" spans="1:5">
      <c r="A302" t="str">
        <f t="shared" si="4"/>
        <v>02CD01</v>
      </c>
      <c r="B302" t="str">
        <f>CONCATENATE(A302,"_",COUNTIF(A$1:A302,A302))</f>
        <v>02CD01_71</v>
      </c>
      <c r="C302" t="s">
        <v>9868</v>
      </c>
      <c r="D302" t="str">
        <f>VLOOKUP(MID(C302,7,4),Estrv!I:J,2,FALSE)</f>
        <v>Turismo, empleo y fomento económico</v>
      </c>
      <c r="E302" t="str">
        <f>VLOOKUP(MID(C302,1,10),Estrv!B:CC,44,FALSE)</f>
        <v>Para 2024 se alcanzara la reactivacion economica de la Alcaldia derivado del desarrollo de actividades turisticas, comerciales y productivas que beneficien economicamente a las familias que habitan en la demarcacion territorial</v>
      </c>
    </row>
    <row r="303" spans="1:5">
      <c r="A303" t="str">
        <f t="shared" si="4"/>
        <v>02CD01</v>
      </c>
      <c r="B303" t="str">
        <f>CONCATENATE(A303,"_",COUNTIF(A$1:A303,A303))</f>
        <v>02CD01_72</v>
      </c>
      <c r="C303" t="s">
        <v>10542</v>
      </c>
      <c r="D303" t="str">
        <f>VLOOKUP(MID(C303,7,4),Estrv!I:J,2,FALSE)</f>
        <v>Turismo, empleo y fomento económico</v>
      </c>
      <c r="E303" t="str">
        <f>VLOOKUP(MID(C303,1,10),Estrv!B:CC,48,FALSE)</f>
        <v>Jornadas de creacion, permanencia y crecimiento de micro, pequeñas y medianas empresa y de cooperativas, asi como del emprendimiento</v>
      </c>
    </row>
    <row r="304" spans="1:5">
      <c r="A304" t="str">
        <f t="shared" si="4"/>
        <v>02CD01</v>
      </c>
      <c r="B304" t="str">
        <f>CONCATENATE(A304,"_",COUNTIF(A$1:A304,A304))</f>
        <v>02CD01_73</v>
      </c>
      <c r="C304" t="s">
        <v>11216</v>
      </c>
      <c r="D304" t="str">
        <f>VLOOKUP(MID(C304,7,4),Estrv!I:J,2,FALSE)</f>
        <v>Turismo, empleo y fomento económico</v>
      </c>
      <c r="E304" t="str">
        <f>VLOOKUP(MID(C304,1,10),Estrv!B:CC,51,FALSE)</f>
        <v>Bazar Artesanal que integra actividades economicas de los artesanos y floricultores de la alcaldia</v>
      </c>
    </row>
    <row r="305" spans="1:5">
      <c r="A305" t="str">
        <f t="shared" si="4"/>
        <v>02CD01</v>
      </c>
      <c r="B305" t="str">
        <f>CONCATENATE(A305,"_",COUNTIF(A$1:A305,A305))</f>
        <v>02CD01_74</v>
      </c>
      <c r="C305" t="s">
        <v>11890</v>
      </c>
      <c r="D305" t="str">
        <f>VLOOKUP(MID(C305,7,4),Estrv!I:J,2,FALSE)</f>
        <v>Turismo, empleo y fomento económico</v>
      </c>
      <c r="E305" t="str">
        <f>VLOOKUP(MID(C305,1,10),Estrv!B:CC,54,FALSE)</f>
        <v>Cursos y talleres sobre temas diversos en materia de negocios para promover el emprendimiento y el autoempleo entre la poblacion de la alcaldia</v>
      </c>
    </row>
    <row r="306" spans="1:5">
      <c r="A306" t="str">
        <f t="shared" si="4"/>
        <v>02CD01</v>
      </c>
      <c r="B306" t="str">
        <f>CONCATENATE(A306,"_",COUNTIF(A$1:A306,A306))</f>
        <v>02CD01_75</v>
      </c>
      <c r="C306" t="s">
        <v>12564</v>
      </c>
      <c r="D306" t="str">
        <f>VLOOKUP(MID(C306,7,4),Estrv!I:J,2,FALSE)</f>
        <v>Turismo, empleo y fomento económico</v>
      </c>
      <c r="E306" t="str">
        <f>VLOOKUP(MID(C306,1,10),Estrv!B:CC,57,FALSE)</f>
        <v>Apoyos agropecuarios de barbecho, rastreo, chaponeo y desmalezado, empacado y molienda de forraje, asi como mantenimiento de arboles frutales y magueyes</v>
      </c>
    </row>
    <row r="307" spans="1:5">
      <c r="A307" t="str">
        <f t="shared" si="4"/>
        <v>02CD01</v>
      </c>
      <c r="B307" t="str">
        <f>CONCATENATE(A307,"_",COUNTIF(A$1:A307,A307))</f>
        <v>02CD01_76</v>
      </c>
      <c r="C307" t="s">
        <v>13238</v>
      </c>
      <c r="D307" t="str">
        <f>VLOOKUP(MID(C307,7,4),Estrv!I:J,2,FALSE)</f>
        <v>Turismo, empleo y fomento económico</v>
      </c>
      <c r="E307">
        <f>VLOOKUP(MID(C307,1,10),Estrv!B:CC,60,FALSE)</f>
        <v>0</v>
      </c>
    </row>
    <row r="308" spans="1:5">
      <c r="A308" t="str">
        <f t="shared" si="4"/>
        <v>02CD01</v>
      </c>
      <c r="B308" t="str">
        <f>CONCATENATE(A308,"_",COUNTIF(A$1:A308,A308))</f>
        <v>02CD01_77</v>
      </c>
      <c r="C308" t="s">
        <v>13912</v>
      </c>
      <c r="D308" t="str">
        <f>VLOOKUP(MID(C308,7,4),Estrv!I:J,2,FALSE)</f>
        <v>Turismo, empleo y fomento económico</v>
      </c>
      <c r="E308">
        <f>VLOOKUP(MID(C308,1,10),Estrv!B:CC,63,FALSE)</f>
        <v>0</v>
      </c>
    </row>
    <row r="309" spans="1:5">
      <c r="A309" t="str">
        <f t="shared" si="4"/>
        <v>02CD01</v>
      </c>
      <c r="B309" t="str">
        <f>CONCATENATE(A309,"_",COUNTIF(A$1:A309,A309))</f>
        <v>02CD01_78</v>
      </c>
      <c r="C309" t="s">
        <v>14586</v>
      </c>
      <c r="D309" t="str">
        <f>VLOOKUP(MID(C309,7,4),Estrv!I:J,2,FALSE)</f>
        <v>Turismo, empleo y fomento económico</v>
      </c>
      <c r="E309">
        <f>VLOOKUP(MID(C309,1,10),Estrv!B:CC,66,FALSE)</f>
        <v>0</v>
      </c>
    </row>
    <row r="310" spans="1:5">
      <c r="A310" t="str">
        <f t="shared" si="4"/>
        <v>02CD01</v>
      </c>
      <c r="B310" t="str">
        <f>CONCATENATE(A310,"_",COUNTIF(A$1:A310,A310))</f>
        <v>02CD01_79</v>
      </c>
      <c r="C310" t="s">
        <v>15260</v>
      </c>
      <c r="D310" t="str">
        <f>VLOOKUP(MID(C310,7,4),Estrv!I:J,2,FALSE)</f>
        <v>Turismo, empleo y fomento económico</v>
      </c>
      <c r="E310">
        <f>VLOOKUP(MID(C310,1,10),Estrv!B:CC,69,FALSE)</f>
        <v>0</v>
      </c>
    </row>
    <row r="311" spans="1:5">
      <c r="A311" t="str">
        <f t="shared" si="4"/>
        <v>02CD01</v>
      </c>
      <c r="B311" t="str">
        <f>CONCATENATE(A311,"_",COUNTIF(A$1:A311,A311))</f>
        <v>02CD01_80</v>
      </c>
      <c r="C311" t="s">
        <v>15934</v>
      </c>
      <c r="D311" t="str">
        <f>VLOOKUP(MID(C311,7,4),Estrv!I:J,2,FALSE)</f>
        <v>Turismo, empleo y fomento económico</v>
      </c>
      <c r="E311">
        <f>VLOOKUP(MID(C311,1,10),Estrv!B:CC,72,FALSE)</f>
        <v>0</v>
      </c>
    </row>
    <row r="312" spans="1:5">
      <c r="A312" t="str">
        <f t="shared" si="4"/>
        <v>02CD01</v>
      </c>
      <c r="B312" t="str">
        <f>CONCATENATE(A312,"_",COUNTIF(A$1:A312,A312))</f>
        <v>02CD01_81</v>
      </c>
      <c r="C312" t="s">
        <v>9869</v>
      </c>
      <c r="D312" t="str">
        <f>VLOOKUP(MID(C312,7,4),Estrv!I:J,2,FALSE)</f>
        <v>Infraestructura urbana</v>
      </c>
      <c r="E312" t="str">
        <f>VLOOKUP(MID(C312,1,10),Estrv!B:CC,44,FALSE)</f>
        <v>Para 2024 la poblacion que habita en la Alcaldia Alvaro Obregon gozara de infraestructura publica de calidad y en optimas condiciones</v>
      </c>
    </row>
    <row r="313" spans="1:5">
      <c r="A313" t="str">
        <f t="shared" si="4"/>
        <v>02CD01</v>
      </c>
      <c r="B313" t="str">
        <f>CONCATENATE(A313,"_",COUNTIF(A$1:A313,A313))</f>
        <v>02CD01_82</v>
      </c>
      <c r="C313" t="s">
        <v>10543</v>
      </c>
      <c r="D313" t="str">
        <f>VLOOKUP(MID(C313,7,4),Estrv!I:J,2,FALSE)</f>
        <v>Infraestructura urbana</v>
      </c>
      <c r="E313" t="str">
        <f>VLOOKUP(MID(C313,1,10),Estrv!B:CC,48,FALSE)</f>
        <v>Mantenimiento a servicios urbanos como señalamiento y balizamiento de vialidades, rescate y mantenimiento de espacios publicos, saneamiento y poda del arbolado urbano, areas verdes urbanas, transformacion y rehabilitacion de luminarias</v>
      </c>
    </row>
    <row r="314" spans="1:5">
      <c r="A314" t="str">
        <f t="shared" si="4"/>
        <v>02CD01</v>
      </c>
      <c r="B314" t="str">
        <f>CONCATENATE(A314,"_",COUNTIF(A$1:A314,A314))</f>
        <v>02CD01_83</v>
      </c>
      <c r="C314" t="s">
        <v>11217</v>
      </c>
      <c r="D314" t="str">
        <f>VLOOKUP(MID(C314,7,4),Estrv!I:J,2,FALSE)</f>
        <v>Infraestructura urbana</v>
      </c>
      <c r="E314" t="str">
        <f>VLOOKUP(MID(C314,1,10),Estrv!B:CC,51,FALSE)</f>
        <v>Estudio documental y apoyo logistico para los procedimientos tecnicos-administrativos relacionados con la obra publica por contrato</v>
      </c>
    </row>
    <row r="315" spans="1:5">
      <c r="A315" t="str">
        <f t="shared" si="4"/>
        <v>02CD01</v>
      </c>
      <c r="B315" t="str">
        <f>CONCATENATE(A315,"_",COUNTIF(A$1:A315,A315))</f>
        <v>02CD01_84</v>
      </c>
      <c r="C315" t="s">
        <v>11891</v>
      </c>
      <c r="D315" t="str">
        <f>VLOOKUP(MID(C315,7,4),Estrv!I:J,2,FALSE)</f>
        <v>Infraestructura urbana</v>
      </c>
      <c r="E315">
        <f>VLOOKUP(MID(C315,1,10),Estrv!B:CC,54,FALSE)</f>
        <v>0</v>
      </c>
    </row>
    <row r="316" spans="1:5">
      <c r="A316" t="str">
        <f t="shared" si="4"/>
        <v>02CD01</v>
      </c>
      <c r="B316" t="str">
        <f>CONCATENATE(A316,"_",COUNTIF(A$1:A316,A316))</f>
        <v>02CD01_85</v>
      </c>
      <c r="C316" t="s">
        <v>12565</v>
      </c>
      <c r="D316" t="str">
        <f>VLOOKUP(MID(C316,7,4),Estrv!I:J,2,FALSE)</f>
        <v>Infraestructura urbana</v>
      </c>
      <c r="E316">
        <f>VLOOKUP(MID(C316,1,10),Estrv!B:CC,57,FALSE)</f>
        <v>0</v>
      </c>
    </row>
    <row r="317" spans="1:5">
      <c r="A317" t="str">
        <f t="shared" si="4"/>
        <v>02CD01</v>
      </c>
      <c r="B317" t="str">
        <f>CONCATENATE(A317,"_",COUNTIF(A$1:A317,A317))</f>
        <v>02CD01_86</v>
      </c>
      <c r="C317" t="s">
        <v>13239</v>
      </c>
      <c r="D317" t="str">
        <f>VLOOKUP(MID(C317,7,4),Estrv!I:J,2,FALSE)</f>
        <v>Infraestructura urbana</v>
      </c>
      <c r="E317">
        <f>VLOOKUP(MID(C317,1,10),Estrv!B:CC,60,FALSE)</f>
        <v>0</v>
      </c>
    </row>
    <row r="318" spans="1:5">
      <c r="A318" t="str">
        <f t="shared" si="4"/>
        <v>02CD01</v>
      </c>
      <c r="B318" t="str">
        <f>CONCATENATE(A318,"_",COUNTIF(A$1:A318,A318))</f>
        <v>02CD01_87</v>
      </c>
      <c r="C318" t="s">
        <v>13913</v>
      </c>
      <c r="D318" t="str">
        <f>VLOOKUP(MID(C318,7,4),Estrv!I:J,2,FALSE)</f>
        <v>Infraestructura urbana</v>
      </c>
      <c r="E318">
        <f>VLOOKUP(MID(C318,1,10),Estrv!B:CC,63,FALSE)</f>
        <v>0</v>
      </c>
    </row>
    <row r="319" spans="1:5">
      <c r="A319" t="str">
        <f t="shared" si="4"/>
        <v>02CD01</v>
      </c>
      <c r="B319" t="str">
        <f>CONCATENATE(A319,"_",COUNTIF(A$1:A319,A319))</f>
        <v>02CD01_88</v>
      </c>
      <c r="C319" t="s">
        <v>14587</v>
      </c>
      <c r="D319" t="str">
        <f>VLOOKUP(MID(C319,7,4),Estrv!I:J,2,FALSE)</f>
        <v>Infraestructura urbana</v>
      </c>
      <c r="E319">
        <f>VLOOKUP(MID(C319,1,10),Estrv!B:CC,66,FALSE)</f>
        <v>0</v>
      </c>
    </row>
    <row r="320" spans="1:5">
      <c r="A320" t="str">
        <f t="shared" si="4"/>
        <v>02CD01</v>
      </c>
      <c r="B320" t="str">
        <f>CONCATENATE(A320,"_",COUNTIF(A$1:A320,A320))</f>
        <v>02CD01_89</v>
      </c>
      <c r="C320" t="s">
        <v>15261</v>
      </c>
      <c r="D320" t="str">
        <f>VLOOKUP(MID(C320,7,4),Estrv!I:J,2,FALSE)</f>
        <v>Infraestructura urbana</v>
      </c>
      <c r="E320">
        <f>VLOOKUP(MID(C320,1,10),Estrv!B:CC,69,FALSE)</f>
        <v>0</v>
      </c>
    </row>
    <row r="321" spans="1:5">
      <c r="A321" t="str">
        <f t="shared" si="4"/>
        <v>02CD01</v>
      </c>
      <c r="B321" t="str">
        <f>CONCATENATE(A321,"_",COUNTIF(A$1:A321,A321))</f>
        <v>02CD01_90</v>
      </c>
      <c r="C321" t="s">
        <v>15935</v>
      </c>
      <c r="D321" t="str">
        <f>VLOOKUP(MID(C321,7,4),Estrv!I:J,2,FALSE)</f>
        <v>Infraestructura urbana</v>
      </c>
      <c r="E321">
        <f>VLOOKUP(MID(C321,1,10),Estrv!B:CC,72,FALSE)</f>
        <v>0</v>
      </c>
    </row>
    <row r="322" spans="1:5">
      <c r="A322" t="str">
        <f t="shared" si="4"/>
        <v>02CD01</v>
      </c>
      <c r="B322" t="str">
        <f>CONCATENATE(A322,"_",COUNTIF(A$1:A322,A322))</f>
        <v>02CD01_91</v>
      </c>
      <c r="C322" t="s">
        <v>9870</v>
      </c>
      <c r="D322" t="str">
        <f>VLOOKUP(MID(C322,7,4),Estrv!I:J,2,FALSE)</f>
        <v>Infraestructura de agua potable en Alcaldías</v>
      </c>
      <c r="E322" t="str">
        <f>VLOOKUP(MID(C322,1,10),Estrv!B:CC,44,FALSE)</f>
        <v>Para 2024 se consolidara el acceso al agua para la poblacion de la Alcaldia Alvaro Obregon</v>
      </c>
    </row>
    <row r="323" spans="1:5">
      <c r="A323" t="str">
        <f t="shared" ref="A323:A386" si="5">MID(C323,1,6)</f>
        <v>02CD01</v>
      </c>
      <c r="B323" t="str">
        <f>CONCATENATE(A323,"_",COUNTIF(A$1:A323,A323))</f>
        <v>02CD01_92</v>
      </c>
      <c r="C323" t="s">
        <v>10544</v>
      </c>
      <c r="D323" t="str">
        <f>VLOOKUP(MID(C323,7,4),Estrv!I:J,2,FALSE)</f>
        <v>Infraestructura de agua potable en Alcaldías</v>
      </c>
      <c r="E323">
        <f>VLOOKUP(MID(C323,1,10),Estrv!B:CC,48,FALSE)</f>
        <v>0</v>
      </c>
    </row>
    <row r="324" spans="1:5">
      <c r="A324" t="str">
        <f t="shared" si="5"/>
        <v>02CD01</v>
      </c>
      <c r="B324" t="str">
        <f>CONCATENATE(A324,"_",COUNTIF(A$1:A324,A324))</f>
        <v>02CD01_93</v>
      </c>
      <c r="C324" t="s">
        <v>11218</v>
      </c>
      <c r="D324" t="str">
        <f>VLOOKUP(MID(C324,7,4),Estrv!I:J,2,FALSE)</f>
        <v>Infraestructura de agua potable en Alcaldías</v>
      </c>
      <c r="E324">
        <f>VLOOKUP(MID(C324,1,10),Estrv!B:CC,51,FALSE)</f>
        <v>0</v>
      </c>
    </row>
    <row r="325" spans="1:5">
      <c r="A325" t="str">
        <f t="shared" si="5"/>
        <v>02CD01</v>
      </c>
      <c r="B325" t="str">
        <f>CONCATENATE(A325,"_",COUNTIF(A$1:A325,A325))</f>
        <v>02CD01_94</v>
      </c>
      <c r="C325" t="s">
        <v>11892</v>
      </c>
      <c r="D325" t="str">
        <f>VLOOKUP(MID(C325,7,4),Estrv!I:J,2,FALSE)</f>
        <v>Infraestructura de agua potable en Alcaldías</v>
      </c>
      <c r="E325">
        <f>VLOOKUP(MID(C325,1,10),Estrv!B:CC,54,FALSE)</f>
        <v>0</v>
      </c>
    </row>
    <row r="326" spans="1:5">
      <c r="A326" t="str">
        <f t="shared" si="5"/>
        <v>02CD01</v>
      </c>
      <c r="B326" t="str">
        <f>CONCATENATE(A326,"_",COUNTIF(A$1:A326,A326))</f>
        <v>02CD01_95</v>
      </c>
      <c r="C326" t="s">
        <v>12566</v>
      </c>
      <c r="D326" t="str">
        <f>VLOOKUP(MID(C326,7,4),Estrv!I:J,2,FALSE)</f>
        <v>Infraestructura de agua potable en Alcaldías</v>
      </c>
      <c r="E326">
        <f>VLOOKUP(MID(C326,1,10),Estrv!B:CC,57,FALSE)</f>
        <v>0</v>
      </c>
    </row>
    <row r="327" spans="1:5">
      <c r="A327" t="str">
        <f t="shared" si="5"/>
        <v>02CD01</v>
      </c>
      <c r="B327" t="str">
        <f>CONCATENATE(A327,"_",COUNTIF(A$1:A327,A327))</f>
        <v>02CD01_96</v>
      </c>
      <c r="C327" t="s">
        <v>13240</v>
      </c>
      <c r="D327" t="str">
        <f>VLOOKUP(MID(C327,7,4),Estrv!I:J,2,FALSE)</f>
        <v>Infraestructura de agua potable en Alcaldías</v>
      </c>
      <c r="E327">
        <f>VLOOKUP(MID(C327,1,10),Estrv!B:CC,60,FALSE)</f>
        <v>0</v>
      </c>
    </row>
    <row r="328" spans="1:5">
      <c r="A328" t="str">
        <f t="shared" si="5"/>
        <v>02CD01</v>
      </c>
      <c r="B328" t="str">
        <f>CONCATENATE(A328,"_",COUNTIF(A$1:A328,A328))</f>
        <v>02CD01_97</v>
      </c>
      <c r="C328" t="s">
        <v>13914</v>
      </c>
      <c r="D328" t="str">
        <f>VLOOKUP(MID(C328,7,4),Estrv!I:J,2,FALSE)</f>
        <v>Infraestructura de agua potable en Alcaldías</v>
      </c>
      <c r="E328">
        <f>VLOOKUP(MID(C328,1,10),Estrv!B:CC,63,FALSE)</f>
        <v>0</v>
      </c>
    </row>
    <row r="329" spans="1:5">
      <c r="A329" t="str">
        <f t="shared" si="5"/>
        <v>02CD01</v>
      </c>
      <c r="B329" t="str">
        <f>CONCATENATE(A329,"_",COUNTIF(A$1:A329,A329))</f>
        <v>02CD01_98</v>
      </c>
      <c r="C329" t="s">
        <v>14588</v>
      </c>
      <c r="D329" t="str">
        <f>VLOOKUP(MID(C329,7,4),Estrv!I:J,2,FALSE)</f>
        <v>Infraestructura de agua potable en Alcaldías</v>
      </c>
      <c r="E329">
        <f>VLOOKUP(MID(C329,1,10),Estrv!B:CC,66,FALSE)</f>
        <v>0</v>
      </c>
    </row>
    <row r="330" spans="1:5">
      <c r="A330" t="str">
        <f t="shared" si="5"/>
        <v>02CD01</v>
      </c>
      <c r="B330" t="str">
        <f>CONCATENATE(A330,"_",COUNTIF(A$1:A330,A330))</f>
        <v>02CD01_99</v>
      </c>
      <c r="C330" t="s">
        <v>15262</v>
      </c>
      <c r="D330" t="str">
        <f>VLOOKUP(MID(C330,7,4),Estrv!I:J,2,FALSE)</f>
        <v>Infraestructura de agua potable en Alcaldías</v>
      </c>
      <c r="E330">
        <f>VLOOKUP(MID(C330,1,10),Estrv!B:CC,69,FALSE)</f>
        <v>0</v>
      </c>
    </row>
    <row r="331" spans="1:5">
      <c r="A331" t="str">
        <f t="shared" si="5"/>
        <v>02CD01</v>
      </c>
      <c r="B331" t="str">
        <f>CONCATENATE(A331,"_",COUNTIF(A$1:A331,A331))</f>
        <v>02CD01_100</v>
      </c>
      <c r="C331" t="s">
        <v>15936</v>
      </c>
      <c r="D331" t="str">
        <f>VLOOKUP(MID(C331,7,4),Estrv!I:J,2,FALSE)</f>
        <v>Infraestructura de agua potable en Alcaldías</v>
      </c>
      <c r="E331">
        <f>VLOOKUP(MID(C331,1,10),Estrv!B:CC,72,FALSE)</f>
        <v>0</v>
      </c>
    </row>
    <row r="332" spans="1:5">
      <c r="A332" t="str">
        <f t="shared" si="5"/>
        <v>02CD01</v>
      </c>
      <c r="B332" t="str">
        <f>CONCATENATE(A332,"_",COUNTIF(A$1:A332,A332))</f>
        <v>02CD01_101</v>
      </c>
      <c r="C332" t="s">
        <v>9871</v>
      </c>
      <c r="D332" t="str">
        <f>VLOOKUP(MID(C332,7,4),Estrv!I:J,2,FALSE)</f>
        <v>Infraestructura de drenaje, alcantarillado y saneamiento en Alcaldías</v>
      </c>
      <c r="E332" t="str">
        <f>VLOOKUP(MID(C332,1,10),Estrv!B:CC,44,FALSE)</f>
        <v>Para 2024 se consolida la infraestructura de la red secundaria de drenaje y alcantarillado para cubrir los servicios basicos de sanidad de la poblacion de la Alcaldia Alvaro Obregon</v>
      </c>
    </row>
    <row r="333" spans="1:5">
      <c r="A333" t="str">
        <f t="shared" si="5"/>
        <v>02CD01</v>
      </c>
      <c r="B333" t="str">
        <f>CONCATENATE(A333,"_",COUNTIF(A$1:A333,A333))</f>
        <v>02CD01_102</v>
      </c>
      <c r="C333" t="s">
        <v>10545</v>
      </c>
      <c r="D333" t="str">
        <f>VLOOKUP(MID(C333,7,4),Estrv!I:J,2,FALSE)</f>
        <v>Infraestructura de drenaje, alcantarillado y saneamiento en Alcaldías</v>
      </c>
      <c r="E333">
        <f>VLOOKUP(MID(C333,1,10),Estrv!B:CC,48,FALSE)</f>
        <v>0</v>
      </c>
    </row>
    <row r="334" spans="1:5">
      <c r="A334" t="str">
        <f t="shared" si="5"/>
        <v>02CD01</v>
      </c>
      <c r="B334" t="str">
        <f>CONCATENATE(A334,"_",COUNTIF(A$1:A334,A334))</f>
        <v>02CD01_103</v>
      </c>
      <c r="C334" t="s">
        <v>11219</v>
      </c>
      <c r="D334" t="str">
        <f>VLOOKUP(MID(C334,7,4),Estrv!I:J,2,FALSE)</f>
        <v>Infraestructura de drenaje, alcantarillado y saneamiento en Alcaldías</v>
      </c>
      <c r="E334">
        <f>VLOOKUP(MID(C334,1,10),Estrv!B:CC,51,FALSE)</f>
        <v>0</v>
      </c>
    </row>
    <row r="335" spans="1:5">
      <c r="A335" t="str">
        <f t="shared" si="5"/>
        <v>02CD01</v>
      </c>
      <c r="B335" t="str">
        <f>CONCATENATE(A335,"_",COUNTIF(A$1:A335,A335))</f>
        <v>02CD01_104</v>
      </c>
      <c r="C335" t="s">
        <v>11893</v>
      </c>
      <c r="D335" t="str">
        <f>VLOOKUP(MID(C335,7,4),Estrv!I:J,2,FALSE)</f>
        <v>Infraestructura de drenaje, alcantarillado y saneamiento en Alcaldías</v>
      </c>
      <c r="E335">
        <f>VLOOKUP(MID(C335,1,10),Estrv!B:CC,54,FALSE)</f>
        <v>0</v>
      </c>
    </row>
    <row r="336" spans="1:5">
      <c r="A336" t="str">
        <f t="shared" si="5"/>
        <v>02CD01</v>
      </c>
      <c r="B336" t="str">
        <f>CONCATENATE(A336,"_",COUNTIF(A$1:A336,A336))</f>
        <v>02CD01_105</v>
      </c>
      <c r="C336" t="s">
        <v>12567</v>
      </c>
      <c r="D336" t="str">
        <f>VLOOKUP(MID(C336,7,4),Estrv!I:J,2,FALSE)</f>
        <v>Infraestructura de drenaje, alcantarillado y saneamiento en Alcaldías</v>
      </c>
      <c r="E336">
        <f>VLOOKUP(MID(C336,1,10),Estrv!B:CC,57,FALSE)</f>
        <v>0</v>
      </c>
    </row>
    <row r="337" spans="1:5">
      <c r="A337" t="str">
        <f t="shared" si="5"/>
        <v>02CD01</v>
      </c>
      <c r="B337" t="str">
        <f>CONCATENATE(A337,"_",COUNTIF(A$1:A337,A337))</f>
        <v>02CD01_106</v>
      </c>
      <c r="C337" t="s">
        <v>13241</v>
      </c>
      <c r="D337" t="str">
        <f>VLOOKUP(MID(C337,7,4),Estrv!I:J,2,FALSE)</f>
        <v>Infraestructura de drenaje, alcantarillado y saneamiento en Alcaldías</v>
      </c>
      <c r="E337">
        <f>VLOOKUP(MID(C337,1,10),Estrv!B:CC,60,FALSE)</f>
        <v>0</v>
      </c>
    </row>
    <row r="338" spans="1:5">
      <c r="A338" t="str">
        <f t="shared" si="5"/>
        <v>02CD01</v>
      </c>
      <c r="B338" t="str">
        <f>CONCATENATE(A338,"_",COUNTIF(A$1:A338,A338))</f>
        <v>02CD01_107</v>
      </c>
      <c r="C338" t="s">
        <v>13915</v>
      </c>
      <c r="D338" t="str">
        <f>VLOOKUP(MID(C338,7,4),Estrv!I:J,2,FALSE)</f>
        <v>Infraestructura de drenaje, alcantarillado y saneamiento en Alcaldías</v>
      </c>
      <c r="E338">
        <f>VLOOKUP(MID(C338,1,10),Estrv!B:CC,63,FALSE)</f>
        <v>0</v>
      </c>
    </row>
    <row r="339" spans="1:5">
      <c r="A339" t="str">
        <f t="shared" si="5"/>
        <v>02CD01</v>
      </c>
      <c r="B339" t="str">
        <f>CONCATENATE(A339,"_",COUNTIF(A$1:A339,A339))</f>
        <v>02CD01_108</v>
      </c>
      <c r="C339" t="s">
        <v>14589</v>
      </c>
      <c r="D339" t="str">
        <f>VLOOKUP(MID(C339,7,4),Estrv!I:J,2,FALSE)</f>
        <v>Infraestructura de drenaje, alcantarillado y saneamiento en Alcaldías</v>
      </c>
      <c r="E339">
        <f>VLOOKUP(MID(C339,1,10),Estrv!B:CC,66,FALSE)</f>
        <v>0</v>
      </c>
    </row>
    <row r="340" spans="1:5">
      <c r="A340" t="str">
        <f t="shared" si="5"/>
        <v>02CD01</v>
      </c>
      <c r="B340" t="str">
        <f>CONCATENATE(A340,"_",COUNTIF(A$1:A340,A340))</f>
        <v>02CD01_109</v>
      </c>
      <c r="C340" t="s">
        <v>15263</v>
      </c>
      <c r="D340" t="str">
        <f>VLOOKUP(MID(C340,7,4),Estrv!I:J,2,FALSE)</f>
        <v>Infraestructura de drenaje, alcantarillado y saneamiento en Alcaldías</v>
      </c>
      <c r="E340">
        <f>VLOOKUP(MID(C340,1,10),Estrv!B:CC,69,FALSE)</f>
        <v>0</v>
      </c>
    </row>
    <row r="341" spans="1:5">
      <c r="A341" t="str">
        <f t="shared" si="5"/>
        <v>02CD01</v>
      </c>
      <c r="B341" t="str">
        <f>CONCATENATE(A341,"_",COUNTIF(A$1:A341,A341))</f>
        <v>02CD01_110</v>
      </c>
      <c r="C341" t="s">
        <v>15937</v>
      </c>
      <c r="D341" t="str">
        <f>VLOOKUP(MID(C341,7,4),Estrv!I:J,2,FALSE)</f>
        <v>Infraestructura de drenaje, alcantarillado y saneamiento en Alcaldías</v>
      </c>
      <c r="E341">
        <f>VLOOKUP(MID(C341,1,10),Estrv!B:CC,72,FALSE)</f>
        <v>0</v>
      </c>
    </row>
    <row r="342" spans="1:5">
      <c r="A342" t="str">
        <f t="shared" si="5"/>
        <v>02CD01</v>
      </c>
      <c r="B342" t="str">
        <f>CONCATENATE(A342,"_",COUNTIF(A$1:A342,A342))</f>
        <v>02CD01_111</v>
      </c>
      <c r="C342" t="s">
        <v>9872</v>
      </c>
      <c r="D342" t="str">
        <f>VLOOKUP(MID(C342,7,4),Estrv!I:J,2,FALSE)</f>
        <v>Actividades de apoyo administrativo</v>
      </c>
      <c r="E342" t="str">
        <f>VLOOKUP(MID(C342,1,10),Estrv!B:CC,44,FALSE)</f>
        <v>Proporcionar los servicios y equipamiento necesarios, para la operatividad de la Alcaldia</v>
      </c>
    </row>
    <row r="343" spans="1:5">
      <c r="A343" t="str">
        <f t="shared" si="5"/>
        <v>02CD01</v>
      </c>
      <c r="B343" t="str">
        <f>CONCATENATE(A343,"_",COUNTIF(A$1:A343,A343))</f>
        <v>02CD01_112</v>
      </c>
      <c r="C343" t="s">
        <v>10546</v>
      </c>
      <c r="D343" t="str">
        <f>VLOOKUP(MID(C343,7,4),Estrv!I:J,2,FALSE)</f>
        <v>Actividades de apoyo administrativo</v>
      </c>
      <c r="E343">
        <f>VLOOKUP(MID(C343,1,10),Estrv!B:CC,48,FALSE)</f>
        <v>0</v>
      </c>
    </row>
    <row r="344" spans="1:5">
      <c r="A344" t="str">
        <f t="shared" si="5"/>
        <v>02CD01</v>
      </c>
      <c r="B344" t="str">
        <f>CONCATENATE(A344,"_",COUNTIF(A$1:A344,A344))</f>
        <v>02CD01_113</v>
      </c>
      <c r="C344" t="s">
        <v>11220</v>
      </c>
      <c r="D344" t="str">
        <f>VLOOKUP(MID(C344,7,4),Estrv!I:J,2,FALSE)</f>
        <v>Actividades de apoyo administrativo</v>
      </c>
      <c r="E344">
        <f>VLOOKUP(MID(C344,1,10),Estrv!B:CC,51,FALSE)</f>
        <v>0</v>
      </c>
    </row>
    <row r="345" spans="1:5">
      <c r="A345" t="str">
        <f t="shared" si="5"/>
        <v>02CD01</v>
      </c>
      <c r="B345" t="str">
        <f>CONCATENATE(A345,"_",COUNTIF(A$1:A345,A345))</f>
        <v>02CD01_114</v>
      </c>
      <c r="C345" t="s">
        <v>11894</v>
      </c>
      <c r="D345" t="str">
        <f>VLOOKUP(MID(C345,7,4),Estrv!I:J,2,FALSE)</f>
        <v>Actividades de apoyo administrativo</v>
      </c>
      <c r="E345">
        <f>VLOOKUP(MID(C345,1,10),Estrv!B:CC,54,FALSE)</f>
        <v>0</v>
      </c>
    </row>
    <row r="346" spans="1:5">
      <c r="A346" t="str">
        <f t="shared" si="5"/>
        <v>02CD01</v>
      </c>
      <c r="B346" t="str">
        <f>CONCATENATE(A346,"_",COUNTIF(A$1:A346,A346))</f>
        <v>02CD01_115</v>
      </c>
      <c r="C346" t="s">
        <v>12568</v>
      </c>
      <c r="D346" t="str">
        <f>VLOOKUP(MID(C346,7,4),Estrv!I:J,2,FALSE)</f>
        <v>Actividades de apoyo administrativo</v>
      </c>
      <c r="E346">
        <f>VLOOKUP(MID(C346,1,10),Estrv!B:CC,57,FALSE)</f>
        <v>0</v>
      </c>
    </row>
    <row r="347" spans="1:5">
      <c r="A347" t="str">
        <f t="shared" si="5"/>
        <v>02CD01</v>
      </c>
      <c r="B347" t="str">
        <f>CONCATENATE(A347,"_",COUNTIF(A$1:A347,A347))</f>
        <v>02CD01_116</v>
      </c>
      <c r="C347" t="s">
        <v>13242</v>
      </c>
      <c r="D347" t="str">
        <f>VLOOKUP(MID(C347,7,4),Estrv!I:J,2,FALSE)</f>
        <v>Actividades de apoyo administrativo</v>
      </c>
      <c r="E347">
        <f>VLOOKUP(MID(C347,1,10),Estrv!B:CC,60,FALSE)</f>
        <v>0</v>
      </c>
    </row>
    <row r="348" spans="1:5">
      <c r="A348" t="str">
        <f t="shared" si="5"/>
        <v>02CD01</v>
      </c>
      <c r="B348" t="str">
        <f>CONCATENATE(A348,"_",COUNTIF(A$1:A348,A348))</f>
        <v>02CD01_117</v>
      </c>
      <c r="C348" t="s">
        <v>13916</v>
      </c>
      <c r="D348" t="str">
        <f>VLOOKUP(MID(C348,7,4),Estrv!I:J,2,FALSE)</f>
        <v>Actividades de apoyo administrativo</v>
      </c>
      <c r="E348">
        <f>VLOOKUP(MID(C348,1,10),Estrv!B:CC,63,FALSE)</f>
        <v>0</v>
      </c>
    </row>
    <row r="349" spans="1:5">
      <c r="A349" t="str">
        <f t="shared" si="5"/>
        <v>02CD01</v>
      </c>
      <c r="B349" t="str">
        <f>CONCATENATE(A349,"_",COUNTIF(A$1:A349,A349))</f>
        <v>02CD01_118</v>
      </c>
      <c r="C349" t="s">
        <v>14590</v>
      </c>
      <c r="D349" t="str">
        <f>VLOOKUP(MID(C349,7,4),Estrv!I:J,2,FALSE)</f>
        <v>Actividades de apoyo administrativo</v>
      </c>
      <c r="E349">
        <f>VLOOKUP(MID(C349,1,10),Estrv!B:CC,66,FALSE)</f>
        <v>0</v>
      </c>
    </row>
    <row r="350" spans="1:5">
      <c r="A350" t="str">
        <f t="shared" si="5"/>
        <v>02CD01</v>
      </c>
      <c r="B350" t="str">
        <f>CONCATENATE(A350,"_",COUNTIF(A$1:A350,A350))</f>
        <v>02CD01_119</v>
      </c>
      <c r="C350" t="s">
        <v>15264</v>
      </c>
      <c r="D350" t="str">
        <f>VLOOKUP(MID(C350,7,4),Estrv!I:J,2,FALSE)</f>
        <v>Actividades de apoyo administrativo</v>
      </c>
      <c r="E350">
        <f>VLOOKUP(MID(C350,1,10),Estrv!B:CC,69,FALSE)</f>
        <v>0</v>
      </c>
    </row>
    <row r="351" spans="1:5">
      <c r="A351" t="str">
        <f t="shared" si="5"/>
        <v>02CD01</v>
      </c>
      <c r="B351" t="str">
        <f>CONCATENATE(A351,"_",COUNTIF(A$1:A351,A351))</f>
        <v>02CD01_120</v>
      </c>
      <c r="C351" t="s">
        <v>15938</v>
      </c>
      <c r="D351" t="str">
        <f>VLOOKUP(MID(C351,7,4),Estrv!I:J,2,FALSE)</f>
        <v>Actividades de apoyo administrativo</v>
      </c>
      <c r="E351">
        <f>VLOOKUP(MID(C351,1,10),Estrv!B:CC,72,FALSE)</f>
        <v>0</v>
      </c>
    </row>
    <row r="352" spans="1:5">
      <c r="A352" t="str">
        <f t="shared" si="5"/>
        <v>02CD01</v>
      </c>
      <c r="B352" t="str">
        <f>CONCATENATE(A352,"_",COUNTIF(A$1:A352,A352))</f>
        <v>02CD01_121</v>
      </c>
      <c r="C352" t="s">
        <v>9873</v>
      </c>
      <c r="D352" t="str">
        <f>VLOOKUP(MID(C352,7,4),Estrv!I:J,2,FALSE)</f>
        <v>Provisiones para contingencias</v>
      </c>
      <c r="E352" t="str">
        <f>VLOOKUP(MID(C352,1,10),Estrv!B:CC,44,FALSE)</f>
        <v>Cumplir las obligaciones de pago derivado de las sentencias emitidas por la autoridad competente.</v>
      </c>
    </row>
    <row r="353" spans="1:5">
      <c r="A353" t="str">
        <f t="shared" si="5"/>
        <v>02CD01</v>
      </c>
      <c r="B353" t="str">
        <f>CONCATENATE(A353,"_",COUNTIF(A$1:A353,A353))</f>
        <v>02CD01_122</v>
      </c>
      <c r="C353" t="s">
        <v>10547</v>
      </c>
      <c r="D353" t="str">
        <f>VLOOKUP(MID(C353,7,4),Estrv!I:J,2,FALSE)</f>
        <v>Provisiones para contingencias</v>
      </c>
      <c r="E353">
        <f>VLOOKUP(MID(C353,1,10),Estrv!B:CC,48,FALSE)</f>
        <v>0</v>
      </c>
    </row>
    <row r="354" spans="1:5">
      <c r="A354" t="str">
        <f t="shared" si="5"/>
        <v>02CD01</v>
      </c>
      <c r="B354" t="str">
        <f>CONCATENATE(A354,"_",COUNTIF(A$1:A354,A354))</f>
        <v>02CD01_123</v>
      </c>
      <c r="C354" t="s">
        <v>11221</v>
      </c>
      <c r="D354" t="str">
        <f>VLOOKUP(MID(C354,7,4),Estrv!I:J,2,FALSE)</f>
        <v>Provisiones para contingencias</v>
      </c>
      <c r="E354">
        <f>VLOOKUP(MID(C354,1,10),Estrv!B:CC,51,FALSE)</f>
        <v>0</v>
      </c>
    </row>
    <row r="355" spans="1:5">
      <c r="A355" t="str">
        <f t="shared" si="5"/>
        <v>02CD01</v>
      </c>
      <c r="B355" t="str">
        <f>CONCATENATE(A355,"_",COUNTIF(A$1:A355,A355))</f>
        <v>02CD01_124</v>
      </c>
      <c r="C355" t="s">
        <v>11895</v>
      </c>
      <c r="D355" t="str">
        <f>VLOOKUP(MID(C355,7,4),Estrv!I:J,2,FALSE)</f>
        <v>Provisiones para contingencias</v>
      </c>
      <c r="E355">
        <f>VLOOKUP(MID(C355,1,10),Estrv!B:CC,54,FALSE)</f>
        <v>0</v>
      </c>
    </row>
    <row r="356" spans="1:5">
      <c r="A356" t="str">
        <f t="shared" si="5"/>
        <v>02CD01</v>
      </c>
      <c r="B356" t="str">
        <f>CONCATENATE(A356,"_",COUNTIF(A$1:A356,A356))</f>
        <v>02CD01_125</v>
      </c>
      <c r="C356" t="s">
        <v>12569</v>
      </c>
      <c r="D356" t="str">
        <f>VLOOKUP(MID(C356,7,4),Estrv!I:J,2,FALSE)</f>
        <v>Provisiones para contingencias</v>
      </c>
      <c r="E356">
        <f>VLOOKUP(MID(C356,1,10),Estrv!B:CC,57,FALSE)</f>
        <v>0</v>
      </c>
    </row>
    <row r="357" spans="1:5">
      <c r="A357" t="str">
        <f t="shared" si="5"/>
        <v>02CD01</v>
      </c>
      <c r="B357" t="str">
        <f>CONCATENATE(A357,"_",COUNTIF(A$1:A357,A357))</f>
        <v>02CD01_126</v>
      </c>
      <c r="C357" t="s">
        <v>13243</v>
      </c>
      <c r="D357" t="str">
        <f>VLOOKUP(MID(C357,7,4),Estrv!I:J,2,FALSE)</f>
        <v>Provisiones para contingencias</v>
      </c>
      <c r="E357">
        <f>VLOOKUP(MID(C357,1,10),Estrv!B:CC,60,FALSE)</f>
        <v>0</v>
      </c>
    </row>
    <row r="358" spans="1:5">
      <c r="A358" t="str">
        <f t="shared" si="5"/>
        <v>02CD01</v>
      </c>
      <c r="B358" t="str">
        <f>CONCATENATE(A358,"_",COUNTIF(A$1:A358,A358))</f>
        <v>02CD01_127</v>
      </c>
      <c r="C358" t="s">
        <v>13917</v>
      </c>
      <c r="D358" t="str">
        <f>VLOOKUP(MID(C358,7,4),Estrv!I:J,2,FALSE)</f>
        <v>Provisiones para contingencias</v>
      </c>
      <c r="E358">
        <f>VLOOKUP(MID(C358,1,10),Estrv!B:CC,63,FALSE)</f>
        <v>0</v>
      </c>
    </row>
    <row r="359" spans="1:5">
      <c r="A359" t="str">
        <f t="shared" si="5"/>
        <v>02CD01</v>
      </c>
      <c r="B359" t="str">
        <f>CONCATENATE(A359,"_",COUNTIF(A$1:A359,A359))</f>
        <v>02CD01_128</v>
      </c>
      <c r="C359" t="s">
        <v>14591</v>
      </c>
      <c r="D359" t="str">
        <f>VLOOKUP(MID(C359,7,4),Estrv!I:J,2,FALSE)</f>
        <v>Provisiones para contingencias</v>
      </c>
      <c r="E359">
        <f>VLOOKUP(MID(C359,1,10),Estrv!B:CC,66,FALSE)</f>
        <v>0</v>
      </c>
    </row>
    <row r="360" spans="1:5">
      <c r="A360" t="str">
        <f t="shared" si="5"/>
        <v>02CD01</v>
      </c>
      <c r="B360" t="str">
        <f>CONCATENATE(A360,"_",COUNTIF(A$1:A360,A360))</f>
        <v>02CD01_129</v>
      </c>
      <c r="C360" t="s">
        <v>15265</v>
      </c>
      <c r="D360" t="str">
        <f>VLOOKUP(MID(C360,7,4),Estrv!I:J,2,FALSE)</f>
        <v>Provisiones para contingencias</v>
      </c>
      <c r="E360">
        <f>VLOOKUP(MID(C360,1,10),Estrv!B:CC,69,FALSE)</f>
        <v>0</v>
      </c>
    </row>
    <row r="361" spans="1:5">
      <c r="A361" t="str">
        <f t="shared" si="5"/>
        <v>02CD01</v>
      </c>
      <c r="B361" t="str">
        <f>CONCATENATE(A361,"_",COUNTIF(A$1:A361,A361))</f>
        <v>02CD01_130</v>
      </c>
      <c r="C361" t="s">
        <v>15939</v>
      </c>
      <c r="D361" t="str">
        <f>VLOOKUP(MID(C361,7,4),Estrv!I:J,2,FALSE)</f>
        <v>Provisiones para contingencias</v>
      </c>
      <c r="E361">
        <f>VLOOKUP(MID(C361,1,10),Estrv!B:CC,72,FALSE)</f>
        <v>0</v>
      </c>
    </row>
    <row r="362" spans="1:5">
      <c r="A362" t="str">
        <f t="shared" si="5"/>
        <v>02CD01</v>
      </c>
      <c r="B362" t="str">
        <f>CONCATENATE(A362,"_",COUNTIF(A$1:A362,A362))</f>
        <v>02CD01_131</v>
      </c>
      <c r="C362" t="s">
        <v>9874</v>
      </c>
      <c r="D362" t="str">
        <f>VLOOKUP(MID(C362,7,4),Estrv!I:J,2,FALSE)</f>
        <v>Cumplimiento de los programas de protección civil</v>
      </c>
      <c r="E362" t="str">
        <f>VLOOKUP(MID(C362,1,10),Estrv!B:CC,44,FALSE)</f>
        <v>Para 2024 contar con una poblacion Resiliente ante el impacto de los fenomenos perturbadores y reducir los efectos que estos pueden causar, mediante la implementacion de acciones preventivas.</v>
      </c>
    </row>
    <row r="363" spans="1:5">
      <c r="A363" t="str">
        <f t="shared" si="5"/>
        <v>02CD01</v>
      </c>
      <c r="B363" t="str">
        <f>CONCATENATE(A363,"_",COUNTIF(A$1:A363,A363))</f>
        <v>02CD01_132</v>
      </c>
      <c r="C363" t="s">
        <v>10548</v>
      </c>
      <c r="D363" t="str">
        <f>VLOOKUP(MID(C363,7,4),Estrv!I:J,2,FALSE)</f>
        <v>Cumplimiento de los programas de protección civil</v>
      </c>
      <c r="E363" t="str">
        <f>VLOOKUP(MID(C363,1,10),Estrv!B:CC,48,FALSE)</f>
        <v>Atencion pre hospitalaria y de emergencias</v>
      </c>
    </row>
    <row r="364" spans="1:5">
      <c r="A364" t="str">
        <f t="shared" si="5"/>
        <v>02CD01</v>
      </c>
      <c r="B364" t="str">
        <f>CONCATENATE(A364,"_",COUNTIF(A$1:A364,A364))</f>
        <v>02CD01_133</v>
      </c>
      <c r="C364" t="s">
        <v>11222</v>
      </c>
      <c r="D364" t="str">
        <f>VLOOKUP(MID(C364,7,4),Estrv!I:J,2,FALSE)</f>
        <v>Cumplimiento de los programas de protección civil</v>
      </c>
      <c r="E364" t="str">
        <f>VLOOKUP(MID(C364,1,10),Estrv!B:CC,51,FALSE)</f>
        <v>Elaboracion de los Programas en Materia de Proteccion Civil de los inmuebles que integran la Alcaldia</v>
      </c>
    </row>
    <row r="365" spans="1:5">
      <c r="A365" t="str">
        <f t="shared" si="5"/>
        <v>02CD01</v>
      </c>
      <c r="B365" t="str">
        <f>CONCATENATE(A365,"_",COUNTIF(A$1:A365,A365))</f>
        <v>02CD01_134</v>
      </c>
      <c r="C365" t="s">
        <v>11896</v>
      </c>
      <c r="D365" t="str">
        <f>VLOOKUP(MID(C365,7,4),Estrv!I:J,2,FALSE)</f>
        <v>Cumplimiento de los programas de protección civil</v>
      </c>
      <c r="E365" t="str">
        <f>VLOOKUP(MID(C365,1,10),Estrv!B:CC,54,FALSE)</f>
        <v>Desarrollo del sistema digital integral (Atlas de peligros y riesgos)</v>
      </c>
    </row>
    <row r="366" spans="1:5">
      <c r="A366" t="str">
        <f t="shared" si="5"/>
        <v>02CD01</v>
      </c>
      <c r="B366" t="str">
        <f>CONCATENATE(A366,"_",COUNTIF(A$1:A366,A366))</f>
        <v>02CD01_135</v>
      </c>
      <c r="C366" t="s">
        <v>12570</v>
      </c>
      <c r="D366" t="str">
        <f>VLOOKUP(MID(C366,7,4),Estrv!I:J,2,FALSE)</f>
        <v>Cumplimiento de los programas de protección civil</v>
      </c>
      <c r="E366">
        <f>VLOOKUP(MID(C366,1,10),Estrv!B:CC,57,FALSE)</f>
        <v>0</v>
      </c>
    </row>
    <row r="367" spans="1:5">
      <c r="A367" t="str">
        <f t="shared" si="5"/>
        <v>02CD01</v>
      </c>
      <c r="B367" t="str">
        <f>CONCATENATE(A367,"_",COUNTIF(A$1:A367,A367))</f>
        <v>02CD01_136</v>
      </c>
      <c r="C367" t="s">
        <v>13244</v>
      </c>
      <c r="D367" t="str">
        <f>VLOOKUP(MID(C367,7,4),Estrv!I:J,2,FALSE)</f>
        <v>Cumplimiento de los programas de protección civil</v>
      </c>
      <c r="E367">
        <f>VLOOKUP(MID(C367,1,10),Estrv!B:CC,60,FALSE)</f>
        <v>0</v>
      </c>
    </row>
    <row r="368" spans="1:5">
      <c r="A368" t="str">
        <f t="shared" si="5"/>
        <v>02CD01</v>
      </c>
      <c r="B368" t="str">
        <f>CONCATENATE(A368,"_",COUNTIF(A$1:A368,A368))</f>
        <v>02CD01_137</v>
      </c>
      <c r="C368" t="s">
        <v>13918</v>
      </c>
      <c r="D368" t="str">
        <f>VLOOKUP(MID(C368,7,4),Estrv!I:J,2,FALSE)</f>
        <v>Cumplimiento de los programas de protección civil</v>
      </c>
      <c r="E368">
        <f>VLOOKUP(MID(C368,1,10),Estrv!B:CC,63,FALSE)</f>
        <v>0</v>
      </c>
    </row>
    <row r="369" spans="1:5">
      <c r="A369" t="str">
        <f t="shared" si="5"/>
        <v>02CD01</v>
      </c>
      <c r="B369" t="str">
        <f>CONCATENATE(A369,"_",COUNTIF(A$1:A369,A369))</f>
        <v>02CD01_138</v>
      </c>
      <c r="C369" t="s">
        <v>14592</v>
      </c>
      <c r="D369" t="str">
        <f>VLOOKUP(MID(C369,7,4),Estrv!I:J,2,FALSE)</f>
        <v>Cumplimiento de los programas de protección civil</v>
      </c>
      <c r="E369">
        <f>VLOOKUP(MID(C369,1,10),Estrv!B:CC,66,FALSE)</f>
        <v>0</v>
      </c>
    </row>
    <row r="370" spans="1:5">
      <c r="A370" t="str">
        <f t="shared" si="5"/>
        <v>02CD01</v>
      </c>
      <c r="B370" t="str">
        <f>CONCATENATE(A370,"_",COUNTIF(A$1:A370,A370))</f>
        <v>02CD01_139</v>
      </c>
      <c r="C370" t="s">
        <v>15266</v>
      </c>
      <c r="D370" t="str">
        <f>VLOOKUP(MID(C370,7,4),Estrv!I:J,2,FALSE)</f>
        <v>Cumplimiento de los programas de protección civil</v>
      </c>
      <c r="E370">
        <f>VLOOKUP(MID(C370,1,10),Estrv!B:CC,69,FALSE)</f>
        <v>0</v>
      </c>
    </row>
    <row r="371" spans="1:5">
      <c r="A371" t="str">
        <f t="shared" si="5"/>
        <v>02CD01</v>
      </c>
      <c r="B371" t="str">
        <f>CONCATENATE(A371,"_",COUNTIF(A$1:A371,A371))</f>
        <v>02CD01_140</v>
      </c>
      <c r="C371" t="s">
        <v>15940</v>
      </c>
      <c r="D371" t="str">
        <f>VLOOKUP(MID(C371,7,4),Estrv!I:J,2,FALSE)</f>
        <v>Cumplimiento de los programas de protección civil</v>
      </c>
      <c r="E371">
        <f>VLOOKUP(MID(C371,1,10),Estrv!B:CC,72,FALSE)</f>
        <v>0</v>
      </c>
    </row>
    <row r="372" spans="1:5">
      <c r="A372" t="str">
        <f t="shared" si="5"/>
        <v>02CD01</v>
      </c>
      <c r="B372" t="str">
        <f>CONCATENATE(A372,"_",COUNTIF(A$1:A372,A372))</f>
        <v>02CD01_141</v>
      </c>
      <c r="C372" t="s">
        <v>9875</v>
      </c>
      <c r="D372" t="str">
        <f>VLOOKUP(MID(C372,7,4),Estrv!I:J,2,FALSE)</f>
        <v>Presupuesto participativo</v>
      </c>
      <c r="E372" t="str">
        <f>VLOOKUP(MID(C372,1,10),Estrv!B:CC,44,FALSE)</f>
        <v>Para 2024 se consolidara la libertad de decision por parte de la poblacion de la Alcaldia para la eleccion de los proyectos que se implementaran en su beneficio</v>
      </c>
    </row>
    <row r="373" spans="1:5">
      <c r="A373" t="str">
        <f t="shared" si="5"/>
        <v>02CD01</v>
      </c>
      <c r="B373" t="str">
        <f>CONCATENATE(A373,"_",COUNTIF(A$1:A373,A373))</f>
        <v>02CD01_142</v>
      </c>
      <c r="C373" t="s">
        <v>10549</v>
      </c>
      <c r="D373" t="str">
        <f>VLOOKUP(MID(C373,7,4),Estrv!I:J,2,FALSE)</f>
        <v>Presupuesto participativo</v>
      </c>
      <c r="E373">
        <f>VLOOKUP(MID(C373,1,10),Estrv!B:CC,48,FALSE)</f>
        <v>0</v>
      </c>
    </row>
    <row r="374" spans="1:5">
      <c r="A374" t="str">
        <f t="shared" si="5"/>
        <v>02CD01</v>
      </c>
      <c r="B374" t="str">
        <f>CONCATENATE(A374,"_",COUNTIF(A$1:A374,A374))</f>
        <v>02CD01_143</v>
      </c>
      <c r="C374" t="s">
        <v>11223</v>
      </c>
      <c r="D374" t="str">
        <f>VLOOKUP(MID(C374,7,4),Estrv!I:J,2,FALSE)</f>
        <v>Presupuesto participativo</v>
      </c>
      <c r="E374">
        <f>VLOOKUP(MID(C374,1,10),Estrv!B:CC,51,FALSE)</f>
        <v>0</v>
      </c>
    </row>
    <row r="375" spans="1:5">
      <c r="A375" t="str">
        <f t="shared" si="5"/>
        <v>02CD01</v>
      </c>
      <c r="B375" t="str">
        <f>CONCATENATE(A375,"_",COUNTIF(A$1:A375,A375))</f>
        <v>02CD01_144</v>
      </c>
      <c r="C375" t="s">
        <v>11897</v>
      </c>
      <c r="D375" t="str">
        <f>VLOOKUP(MID(C375,7,4),Estrv!I:J,2,FALSE)</f>
        <v>Presupuesto participativo</v>
      </c>
      <c r="E375">
        <f>VLOOKUP(MID(C375,1,10),Estrv!B:CC,54,FALSE)</f>
        <v>0</v>
      </c>
    </row>
    <row r="376" spans="1:5">
      <c r="A376" t="str">
        <f t="shared" si="5"/>
        <v>02CD01</v>
      </c>
      <c r="B376" t="str">
        <f>CONCATENATE(A376,"_",COUNTIF(A$1:A376,A376))</f>
        <v>02CD01_145</v>
      </c>
      <c r="C376" t="s">
        <v>12571</v>
      </c>
      <c r="D376" t="str">
        <f>VLOOKUP(MID(C376,7,4),Estrv!I:J,2,FALSE)</f>
        <v>Presupuesto participativo</v>
      </c>
      <c r="E376">
        <f>VLOOKUP(MID(C376,1,10),Estrv!B:CC,57,FALSE)</f>
        <v>0</v>
      </c>
    </row>
    <row r="377" spans="1:5">
      <c r="A377" t="str">
        <f t="shared" si="5"/>
        <v>02CD01</v>
      </c>
      <c r="B377" t="str">
        <f>CONCATENATE(A377,"_",COUNTIF(A$1:A377,A377))</f>
        <v>02CD01_146</v>
      </c>
      <c r="C377" t="s">
        <v>13245</v>
      </c>
      <c r="D377" t="str">
        <f>VLOOKUP(MID(C377,7,4),Estrv!I:J,2,FALSE)</f>
        <v>Presupuesto participativo</v>
      </c>
      <c r="E377">
        <f>VLOOKUP(MID(C377,1,10),Estrv!B:CC,60,FALSE)</f>
        <v>0</v>
      </c>
    </row>
    <row r="378" spans="1:5">
      <c r="A378" t="str">
        <f t="shared" si="5"/>
        <v>02CD01</v>
      </c>
      <c r="B378" t="str">
        <f>CONCATENATE(A378,"_",COUNTIF(A$1:A378,A378))</f>
        <v>02CD01_147</v>
      </c>
      <c r="C378" t="s">
        <v>13919</v>
      </c>
      <c r="D378" t="str">
        <f>VLOOKUP(MID(C378,7,4),Estrv!I:J,2,FALSE)</f>
        <v>Presupuesto participativo</v>
      </c>
      <c r="E378">
        <f>VLOOKUP(MID(C378,1,10),Estrv!B:CC,63,FALSE)</f>
        <v>0</v>
      </c>
    </row>
    <row r="379" spans="1:5">
      <c r="A379" t="str">
        <f t="shared" si="5"/>
        <v>02CD01</v>
      </c>
      <c r="B379" t="str">
        <f>CONCATENATE(A379,"_",COUNTIF(A$1:A379,A379))</f>
        <v>02CD01_148</v>
      </c>
      <c r="C379" t="s">
        <v>14593</v>
      </c>
      <c r="D379" t="str">
        <f>VLOOKUP(MID(C379,7,4),Estrv!I:J,2,FALSE)</f>
        <v>Presupuesto participativo</v>
      </c>
      <c r="E379">
        <f>VLOOKUP(MID(C379,1,10),Estrv!B:CC,66,FALSE)</f>
        <v>0</v>
      </c>
    </row>
    <row r="380" spans="1:5">
      <c r="A380" t="str">
        <f t="shared" si="5"/>
        <v>02CD01</v>
      </c>
      <c r="B380" t="str">
        <f>CONCATENATE(A380,"_",COUNTIF(A$1:A380,A380))</f>
        <v>02CD01_149</v>
      </c>
      <c r="C380" t="s">
        <v>15267</v>
      </c>
      <c r="D380" t="str">
        <f>VLOOKUP(MID(C380,7,4),Estrv!I:J,2,FALSE)</f>
        <v>Presupuesto participativo</v>
      </c>
      <c r="E380">
        <f>VLOOKUP(MID(C380,1,10),Estrv!B:CC,69,FALSE)</f>
        <v>0</v>
      </c>
    </row>
    <row r="381" spans="1:5">
      <c r="A381" t="str">
        <f t="shared" si="5"/>
        <v>02CD01</v>
      </c>
      <c r="B381" t="str">
        <f>CONCATENATE(A381,"_",COUNTIF(A$1:A381,A381))</f>
        <v>02CD01_150</v>
      </c>
      <c r="C381" t="s">
        <v>15941</v>
      </c>
      <c r="D381" t="str">
        <f>VLOOKUP(MID(C381,7,4),Estrv!I:J,2,FALSE)</f>
        <v>Presupuesto participativo</v>
      </c>
      <c r="E381">
        <f>VLOOKUP(MID(C381,1,10),Estrv!B:CC,72,FALSE)</f>
        <v>0</v>
      </c>
    </row>
    <row r="382" spans="1:5">
      <c r="A382" t="str">
        <f t="shared" si="5"/>
        <v>02CD01</v>
      </c>
      <c r="B382" t="str">
        <f>CONCATENATE(A382,"_",COUNTIF(A$1:A382,A382))</f>
        <v>02CD01_151</v>
      </c>
      <c r="C382" t="s">
        <v>9876</v>
      </c>
      <c r="D382" t="str">
        <f>VLOOKUP(MID(C382,7,4),Estrv!I:J,2,FALSE)</f>
        <v>Apoyo para el desarrollo integral de la mujer</v>
      </c>
      <c r="E382" t="str">
        <f>VLOOKUP(MID(C382,1,10),Estrv!B:CC,44,FALSE)</f>
        <v>Para 2024 se consolidara el acercamiento de los programas sociales a la poblacion de la Alcaldia a efecto de incrementar la entrega de apoyos economicos y en especie.</v>
      </c>
    </row>
    <row r="383" spans="1:5">
      <c r="A383" t="str">
        <f t="shared" si="5"/>
        <v>02CD01</v>
      </c>
      <c r="B383" t="str">
        <f>CONCATENATE(A383,"_",COUNTIF(A$1:A383,A383))</f>
        <v>02CD01_152</v>
      </c>
      <c r="C383" t="s">
        <v>10550</v>
      </c>
      <c r="D383" t="str">
        <f>VLOOKUP(MID(C383,7,4),Estrv!I:J,2,FALSE)</f>
        <v>Apoyo para el desarrollo integral de la mujer</v>
      </c>
      <c r="E383" t="str">
        <f>VLOOKUP(MID(C383,1,10),Estrv!B:CC,48,FALSE)</f>
        <v>Otorgar apoyos integrales a mujeres vicitmas de violencia, a traves de su atencion en la Casa Aliada Vania y su seguimiento una vez fuera de esta.</v>
      </c>
    </row>
    <row r="384" spans="1:5">
      <c r="A384" t="str">
        <f t="shared" si="5"/>
        <v>02CD01</v>
      </c>
      <c r="B384" t="str">
        <f>CONCATENATE(A384,"_",COUNTIF(A$1:A384,A384))</f>
        <v>02CD01_153</v>
      </c>
      <c r="C384" t="s">
        <v>11224</v>
      </c>
      <c r="D384" t="str">
        <f>VLOOKUP(MID(C384,7,4),Estrv!I:J,2,FALSE)</f>
        <v>Apoyo para el desarrollo integral de la mujer</v>
      </c>
      <c r="E384" t="str">
        <f>VLOOKUP(MID(C384,1,10),Estrv!B:CC,51,FALSE)</f>
        <v>Brindar asesoria juridica y atencion psicologica a mujeres en situacion de violencia, sus hijas e hijos, previa solicitud y autorizacion por medio de la Linea Aliada (Linea Telefonica)</v>
      </c>
    </row>
    <row r="385" spans="1:5">
      <c r="A385" t="str">
        <f t="shared" si="5"/>
        <v>02CD01</v>
      </c>
      <c r="B385" t="str">
        <f>CONCATENATE(A385,"_",COUNTIF(A$1:A385,A385))</f>
        <v>02CD01_154</v>
      </c>
      <c r="C385" t="s">
        <v>11898</v>
      </c>
      <c r="D385" t="str">
        <f>VLOOKUP(MID(C385,7,4),Estrv!I:J,2,FALSE)</f>
        <v>Apoyo para el desarrollo integral de la mujer</v>
      </c>
      <c r="E385">
        <f>VLOOKUP(MID(C385,1,10),Estrv!B:CC,54,FALSE)</f>
        <v>0</v>
      </c>
    </row>
    <row r="386" spans="1:5">
      <c r="A386" t="str">
        <f t="shared" si="5"/>
        <v>02CD01</v>
      </c>
      <c r="B386" t="str">
        <f>CONCATENATE(A386,"_",COUNTIF(A$1:A386,A386))</f>
        <v>02CD01_155</v>
      </c>
      <c r="C386" t="s">
        <v>12572</v>
      </c>
      <c r="D386" t="str">
        <f>VLOOKUP(MID(C386,7,4),Estrv!I:J,2,FALSE)</f>
        <v>Apoyo para el desarrollo integral de la mujer</v>
      </c>
      <c r="E386">
        <f>VLOOKUP(MID(C386,1,10),Estrv!B:CC,57,FALSE)</f>
        <v>0</v>
      </c>
    </row>
    <row r="387" spans="1:5">
      <c r="A387" t="str">
        <f t="shared" ref="A387:A450" si="6">MID(C387,1,6)</f>
        <v>02CD01</v>
      </c>
      <c r="B387" t="str">
        <f>CONCATENATE(A387,"_",COUNTIF(A$1:A387,A387))</f>
        <v>02CD01_156</v>
      </c>
      <c r="C387" t="s">
        <v>13246</v>
      </c>
      <c r="D387" t="str">
        <f>VLOOKUP(MID(C387,7,4),Estrv!I:J,2,FALSE)</f>
        <v>Apoyo para el desarrollo integral de la mujer</v>
      </c>
      <c r="E387">
        <f>VLOOKUP(MID(C387,1,10),Estrv!B:CC,60,FALSE)</f>
        <v>0</v>
      </c>
    </row>
    <row r="388" spans="1:5">
      <c r="A388" t="str">
        <f t="shared" si="6"/>
        <v>02CD01</v>
      </c>
      <c r="B388" t="str">
        <f>CONCATENATE(A388,"_",COUNTIF(A$1:A388,A388))</f>
        <v>02CD01_157</v>
      </c>
      <c r="C388" t="s">
        <v>13920</v>
      </c>
      <c r="D388" t="str">
        <f>VLOOKUP(MID(C388,7,4),Estrv!I:J,2,FALSE)</f>
        <v>Apoyo para el desarrollo integral de la mujer</v>
      </c>
      <c r="E388">
        <f>VLOOKUP(MID(C388,1,10),Estrv!B:CC,63,FALSE)</f>
        <v>0</v>
      </c>
    </row>
    <row r="389" spans="1:5">
      <c r="A389" t="str">
        <f t="shared" si="6"/>
        <v>02CD01</v>
      </c>
      <c r="B389" t="str">
        <f>CONCATENATE(A389,"_",COUNTIF(A$1:A389,A389))</f>
        <v>02CD01_158</v>
      </c>
      <c r="C389" t="s">
        <v>14594</v>
      </c>
      <c r="D389" t="str">
        <f>VLOOKUP(MID(C389,7,4),Estrv!I:J,2,FALSE)</f>
        <v>Apoyo para el desarrollo integral de la mujer</v>
      </c>
      <c r="E389">
        <f>VLOOKUP(MID(C389,1,10),Estrv!B:CC,66,FALSE)</f>
        <v>0</v>
      </c>
    </row>
    <row r="390" spans="1:5">
      <c r="A390" t="str">
        <f t="shared" si="6"/>
        <v>02CD01</v>
      </c>
      <c r="B390" t="str">
        <f>CONCATENATE(A390,"_",COUNTIF(A$1:A390,A390))</f>
        <v>02CD01_159</v>
      </c>
      <c r="C390" t="s">
        <v>15268</v>
      </c>
      <c r="D390" t="str">
        <f>VLOOKUP(MID(C390,7,4),Estrv!I:J,2,FALSE)</f>
        <v>Apoyo para el desarrollo integral de la mujer</v>
      </c>
      <c r="E390">
        <f>VLOOKUP(MID(C390,1,10),Estrv!B:CC,69,FALSE)</f>
        <v>0</v>
      </c>
    </row>
    <row r="391" spans="1:5">
      <c r="A391" t="str">
        <f t="shared" si="6"/>
        <v>02CD01</v>
      </c>
      <c r="B391" t="str">
        <f>CONCATENATE(A391,"_",COUNTIF(A$1:A391,A391))</f>
        <v>02CD01_160</v>
      </c>
      <c r="C391" t="s">
        <v>15942</v>
      </c>
      <c r="D391" t="str">
        <f>VLOOKUP(MID(C391,7,4),Estrv!I:J,2,FALSE)</f>
        <v>Apoyo para el desarrollo integral de la mujer</v>
      </c>
      <c r="E391">
        <f>VLOOKUP(MID(C391,1,10),Estrv!B:CC,72,FALSE)</f>
        <v>0</v>
      </c>
    </row>
    <row r="392" spans="1:5">
      <c r="A392" t="str">
        <f t="shared" si="6"/>
        <v>02CD01</v>
      </c>
      <c r="B392" t="str">
        <f>CONCATENATE(A392,"_",COUNTIF(A$1:A392,A392))</f>
        <v>02CD01_161</v>
      </c>
      <c r="C392" t="s">
        <v>9877</v>
      </c>
      <c r="D392" t="str">
        <f>VLOOKUP(MID(C392,7,4),Estrv!I:J,2,FALSE)</f>
        <v>Programa para enfermedades crónico degenerativas y discapacidad</v>
      </c>
      <c r="E392" t="str">
        <f>VLOOKUP(MID(C392,1,10),Estrv!B:CC,44,FALSE)</f>
        <v>Los habitantes de la Alcaldia logran su desarrollo integral, armonico y sostenido, reduciendo la brechas de desigualdad.</v>
      </c>
    </row>
    <row r="393" spans="1:5">
      <c r="A393" t="str">
        <f t="shared" si="6"/>
        <v>02CD01</v>
      </c>
      <c r="B393" t="str">
        <f>CONCATENATE(A393,"_",COUNTIF(A$1:A393,A393))</f>
        <v>02CD01_162</v>
      </c>
      <c r="C393" t="s">
        <v>10551</v>
      </c>
      <c r="D393" t="str">
        <f>VLOOKUP(MID(C393,7,4),Estrv!I:J,2,FALSE)</f>
        <v>Programa para enfermedades crónico degenerativas y discapacidad</v>
      </c>
      <c r="E393" t="str">
        <f>VLOOKUP(MID(C393,1,10),Estrv!B:CC,48,FALSE)</f>
        <v>Entrega de aparatos auditivos</v>
      </c>
    </row>
    <row r="394" spans="1:5">
      <c r="A394" t="str">
        <f t="shared" si="6"/>
        <v>02CD01</v>
      </c>
      <c r="B394" t="str">
        <f>CONCATENATE(A394,"_",COUNTIF(A$1:A394,A394))</f>
        <v>02CD01_163</v>
      </c>
      <c r="C394" t="s">
        <v>11225</v>
      </c>
      <c r="D394" t="str">
        <f>VLOOKUP(MID(C394,7,4),Estrv!I:J,2,FALSE)</f>
        <v>Programa para enfermedades crónico degenerativas y discapacidad</v>
      </c>
      <c r="E394" t="str">
        <f>VLOOKUP(MID(C394,1,10),Estrv!B:CC,51,FALSE)</f>
        <v>Otorgar apoyos en especie a personas con discapacidad en situacion de vulnerabilidad, tales como: sillas de ruedas, bastones puño aleman, andadera para adultos entre otras.</v>
      </c>
    </row>
    <row r="395" spans="1:5">
      <c r="A395" t="str">
        <f t="shared" si="6"/>
        <v>02CD01</v>
      </c>
      <c r="B395" t="str">
        <f>CONCATENATE(A395,"_",COUNTIF(A$1:A395,A395))</f>
        <v>02CD01_164</v>
      </c>
      <c r="C395" t="s">
        <v>11899</v>
      </c>
      <c r="D395" t="str">
        <f>VLOOKUP(MID(C395,7,4),Estrv!I:J,2,FALSE)</f>
        <v>Programa para enfermedades crónico degenerativas y discapacidad</v>
      </c>
      <c r="E395">
        <f>VLOOKUP(MID(C395,1,10),Estrv!B:CC,54,FALSE)</f>
        <v>0</v>
      </c>
    </row>
    <row r="396" spans="1:5">
      <c r="A396" t="str">
        <f t="shared" si="6"/>
        <v>02CD01</v>
      </c>
      <c r="B396" t="str">
        <f>CONCATENATE(A396,"_",COUNTIF(A$1:A396,A396))</f>
        <v>02CD01_165</v>
      </c>
      <c r="C396" t="s">
        <v>12573</v>
      </c>
      <c r="D396" t="str">
        <f>VLOOKUP(MID(C396,7,4),Estrv!I:J,2,FALSE)</f>
        <v>Programa para enfermedades crónico degenerativas y discapacidad</v>
      </c>
      <c r="E396">
        <f>VLOOKUP(MID(C396,1,10),Estrv!B:CC,57,FALSE)</f>
        <v>0</v>
      </c>
    </row>
    <row r="397" spans="1:5">
      <c r="A397" t="str">
        <f t="shared" si="6"/>
        <v>02CD01</v>
      </c>
      <c r="B397" t="str">
        <f>CONCATENATE(A397,"_",COUNTIF(A$1:A397,A397))</f>
        <v>02CD01_166</v>
      </c>
      <c r="C397" t="s">
        <v>13247</v>
      </c>
      <c r="D397" t="str">
        <f>VLOOKUP(MID(C397,7,4),Estrv!I:J,2,FALSE)</f>
        <v>Programa para enfermedades crónico degenerativas y discapacidad</v>
      </c>
      <c r="E397">
        <f>VLOOKUP(MID(C397,1,10),Estrv!B:CC,60,FALSE)</f>
        <v>0</v>
      </c>
    </row>
    <row r="398" spans="1:5">
      <c r="A398" t="str">
        <f t="shared" si="6"/>
        <v>02CD01</v>
      </c>
      <c r="B398" t="str">
        <f>CONCATENATE(A398,"_",COUNTIF(A$1:A398,A398))</f>
        <v>02CD01_167</v>
      </c>
      <c r="C398" t="s">
        <v>13921</v>
      </c>
      <c r="D398" t="str">
        <f>VLOOKUP(MID(C398,7,4),Estrv!I:J,2,FALSE)</f>
        <v>Programa para enfermedades crónico degenerativas y discapacidad</v>
      </c>
      <c r="E398">
        <f>VLOOKUP(MID(C398,1,10),Estrv!B:CC,63,FALSE)</f>
        <v>0</v>
      </c>
    </row>
    <row r="399" spans="1:5">
      <c r="A399" t="str">
        <f t="shared" si="6"/>
        <v>02CD01</v>
      </c>
      <c r="B399" t="str">
        <f>CONCATENATE(A399,"_",COUNTIF(A$1:A399,A399))</f>
        <v>02CD01_168</v>
      </c>
      <c r="C399" t="s">
        <v>14595</v>
      </c>
      <c r="D399" t="str">
        <f>VLOOKUP(MID(C399,7,4),Estrv!I:J,2,FALSE)</f>
        <v>Programa para enfermedades crónico degenerativas y discapacidad</v>
      </c>
      <c r="E399">
        <f>VLOOKUP(MID(C399,1,10),Estrv!B:CC,66,FALSE)</f>
        <v>0</v>
      </c>
    </row>
    <row r="400" spans="1:5">
      <c r="A400" t="str">
        <f t="shared" si="6"/>
        <v>02CD01</v>
      </c>
      <c r="B400" t="str">
        <f>CONCATENATE(A400,"_",COUNTIF(A$1:A400,A400))</f>
        <v>02CD01_169</v>
      </c>
      <c r="C400" t="s">
        <v>15269</v>
      </c>
      <c r="D400" t="str">
        <f>VLOOKUP(MID(C400,7,4),Estrv!I:J,2,FALSE)</f>
        <v>Programa para enfermedades crónico degenerativas y discapacidad</v>
      </c>
      <c r="E400">
        <f>VLOOKUP(MID(C400,1,10),Estrv!B:CC,69,FALSE)</f>
        <v>0</v>
      </c>
    </row>
    <row r="401" spans="1:5">
      <c r="A401" t="str">
        <f t="shared" si="6"/>
        <v>02CD01</v>
      </c>
      <c r="B401" t="str">
        <f>CONCATENATE(A401,"_",COUNTIF(A$1:A401,A401))</f>
        <v>02CD01_170</v>
      </c>
      <c r="C401" t="s">
        <v>15943</v>
      </c>
      <c r="D401" t="str">
        <f>VLOOKUP(MID(C401,7,4),Estrv!I:J,2,FALSE)</f>
        <v>Programa para enfermedades crónico degenerativas y discapacidad</v>
      </c>
      <c r="E401">
        <f>VLOOKUP(MID(C401,1,10),Estrv!B:CC,72,FALSE)</f>
        <v>0</v>
      </c>
    </row>
    <row r="402" spans="1:5">
      <c r="A402" t="str">
        <f t="shared" si="6"/>
        <v>02CD01</v>
      </c>
      <c r="B402" t="str">
        <f>CONCATENATE(A402,"_",COUNTIF(A$1:A402,A402))</f>
        <v>02CD01_171</v>
      </c>
      <c r="C402" t="s">
        <v>9878</v>
      </c>
      <c r="D402" t="str">
        <f>VLOOKUP(MID(C402,7,4),Estrv!I:J,2,FALSE)</f>
        <v>Apoyos sociales</v>
      </c>
      <c r="E402" t="str">
        <f>VLOOKUP(MID(C402,1,10),Estrv!B:CC,44,FALSE)</f>
        <v>Para 2024 aminorar el impacto economico de los habitantes en la Alcaldia Alvaro obregon que no tienen empleo.</v>
      </c>
    </row>
    <row r="403" spans="1:5">
      <c r="A403" t="str">
        <f t="shared" si="6"/>
        <v>02CD01</v>
      </c>
      <c r="B403" t="str">
        <f>CONCATENATE(A403,"_",COUNTIF(A$1:A403,A403))</f>
        <v>02CD01_172</v>
      </c>
      <c r="C403" t="s">
        <v>10552</v>
      </c>
      <c r="D403" t="str">
        <f>VLOOKUP(MID(C403,7,4),Estrv!I:J,2,FALSE)</f>
        <v>Apoyos sociales</v>
      </c>
      <c r="E403" t="str">
        <f>VLOOKUP(MID(C403,1,10),Estrv!B:CC,48,FALSE)</f>
        <v>Otorgar apoyos funerarios en especie a personas en situacion de vulnerabilidad que sufren el deceso de un familiar</v>
      </c>
    </row>
    <row r="404" spans="1:5">
      <c r="A404" t="str">
        <f t="shared" si="6"/>
        <v>02CD01</v>
      </c>
      <c r="B404" t="str">
        <f>CONCATENATE(A404,"_",COUNTIF(A$1:A404,A404))</f>
        <v>02CD01_173</v>
      </c>
      <c r="C404" t="s">
        <v>11226</v>
      </c>
      <c r="D404" t="str">
        <f>VLOOKUP(MID(C404,7,4),Estrv!I:J,2,FALSE)</f>
        <v>Apoyos sociales</v>
      </c>
      <c r="E404" t="str">
        <f>VLOOKUP(MID(C404,1,10),Estrv!B:CC,51,FALSE)</f>
        <v>Otorgar a la poblacion apoyos en especie (materiales de construccion) para el mejoramiento de sus espacios publicos</v>
      </c>
    </row>
    <row r="405" spans="1:5">
      <c r="A405" t="str">
        <f t="shared" si="6"/>
        <v>02CD01</v>
      </c>
      <c r="B405" t="str">
        <f>CONCATENATE(A405,"_",COUNTIF(A$1:A405,A405))</f>
        <v>02CD01_174</v>
      </c>
      <c r="C405" t="s">
        <v>11900</v>
      </c>
      <c r="D405" t="str">
        <f>VLOOKUP(MID(C405,7,4),Estrv!I:J,2,FALSE)</f>
        <v>Apoyos sociales</v>
      </c>
      <c r="E405" t="str">
        <f>VLOOKUP(MID(C405,1,10),Estrv!B:CC,54,FALSE)</f>
        <v>Otorgar sistemas de captacion de agua pluvial a poblacion en situacion de vulnerabilidad</v>
      </c>
    </row>
    <row r="406" spans="1:5">
      <c r="A406" t="str">
        <f t="shared" si="6"/>
        <v>02CD01</v>
      </c>
      <c r="B406" t="str">
        <f>CONCATENATE(A406,"_",COUNTIF(A$1:A406,A406))</f>
        <v>02CD01_175</v>
      </c>
      <c r="C406" t="s">
        <v>12574</v>
      </c>
      <c r="D406" t="str">
        <f>VLOOKUP(MID(C406,7,4),Estrv!I:J,2,FALSE)</f>
        <v>Apoyos sociales</v>
      </c>
      <c r="E406">
        <f>VLOOKUP(MID(C406,1,10),Estrv!B:CC,57,FALSE)</f>
        <v>0</v>
      </c>
    </row>
    <row r="407" spans="1:5">
      <c r="A407" t="str">
        <f t="shared" si="6"/>
        <v>02CD01</v>
      </c>
      <c r="B407" t="str">
        <f>CONCATENATE(A407,"_",COUNTIF(A$1:A407,A407))</f>
        <v>02CD01_176</v>
      </c>
      <c r="C407" t="s">
        <v>13248</v>
      </c>
      <c r="D407" t="str">
        <f>VLOOKUP(MID(C407,7,4),Estrv!I:J,2,FALSE)</f>
        <v>Apoyos sociales</v>
      </c>
      <c r="E407">
        <f>VLOOKUP(MID(C407,1,10),Estrv!B:CC,60,FALSE)</f>
        <v>0</v>
      </c>
    </row>
    <row r="408" spans="1:5">
      <c r="A408" t="str">
        <f t="shared" si="6"/>
        <v>02CD01</v>
      </c>
      <c r="B408" t="str">
        <f>CONCATENATE(A408,"_",COUNTIF(A$1:A408,A408))</f>
        <v>02CD01_177</v>
      </c>
      <c r="C408" t="s">
        <v>13922</v>
      </c>
      <c r="D408" t="str">
        <f>VLOOKUP(MID(C408,7,4),Estrv!I:J,2,FALSE)</f>
        <v>Apoyos sociales</v>
      </c>
      <c r="E408">
        <f>VLOOKUP(MID(C408,1,10),Estrv!B:CC,63,FALSE)</f>
        <v>0</v>
      </c>
    </row>
    <row r="409" spans="1:5">
      <c r="A409" t="str">
        <f t="shared" si="6"/>
        <v>02CD01</v>
      </c>
      <c r="B409" t="str">
        <f>CONCATENATE(A409,"_",COUNTIF(A$1:A409,A409))</f>
        <v>02CD01_178</v>
      </c>
      <c r="C409" t="s">
        <v>14596</v>
      </c>
      <c r="D409" t="str">
        <f>VLOOKUP(MID(C409,7,4),Estrv!I:J,2,FALSE)</f>
        <v>Apoyos sociales</v>
      </c>
      <c r="E409">
        <f>VLOOKUP(MID(C409,1,10),Estrv!B:CC,66,FALSE)</f>
        <v>0</v>
      </c>
    </row>
    <row r="410" spans="1:5">
      <c r="A410" t="str">
        <f t="shared" si="6"/>
        <v>02CD01</v>
      </c>
      <c r="B410" t="str">
        <f>CONCATENATE(A410,"_",COUNTIF(A$1:A410,A410))</f>
        <v>02CD01_179</v>
      </c>
      <c r="C410" t="s">
        <v>15270</v>
      </c>
      <c r="D410" t="str">
        <f>VLOOKUP(MID(C410,7,4),Estrv!I:J,2,FALSE)</f>
        <v>Apoyos sociales</v>
      </c>
      <c r="E410">
        <f>VLOOKUP(MID(C410,1,10),Estrv!B:CC,69,FALSE)</f>
        <v>0</v>
      </c>
    </row>
    <row r="411" spans="1:5">
      <c r="A411" t="str">
        <f t="shared" si="6"/>
        <v>02CD01</v>
      </c>
      <c r="B411" t="str">
        <f>CONCATENATE(A411,"_",COUNTIF(A$1:A411,A411))</f>
        <v>02CD01_180</v>
      </c>
      <c r="C411" t="s">
        <v>15944</v>
      </c>
      <c r="D411" t="str">
        <f>VLOOKUP(MID(C411,7,4),Estrv!I:J,2,FALSE)</f>
        <v>Apoyos sociales</v>
      </c>
      <c r="E411">
        <f>VLOOKUP(MID(C411,1,10),Estrv!B:CC,72,FALSE)</f>
        <v>0</v>
      </c>
    </row>
    <row r="412" spans="1:5">
      <c r="A412" t="str">
        <f t="shared" si="6"/>
        <v>02CD02</v>
      </c>
      <c r="B412" t="str">
        <f>CONCATENATE(A412,"_",COUNTIF(A$1:A412,A412))</f>
        <v>02CD02_1</v>
      </c>
      <c r="C412" t="s">
        <v>9879</v>
      </c>
      <c r="D412" t="str">
        <f>VLOOKUP(MID(C412,7,4),Estrv!I:J,2,FALSE)</f>
        <v>Gobierno y atención ciudadana</v>
      </c>
      <c r="E412" t="str">
        <f>VLOOKUP(MID(C412,1,10),Estrv!B:CC,44,FALSE)</f>
        <v>Para 2024 se consolidara la mejora de la gobernabilidad y la cultura de la legalidad, transparencia y rendicion de cuentas, para atender las necesidades prioritarias de la ciudadania de esta demarcacion territorial.</v>
      </c>
    </row>
    <row r="413" spans="1:5">
      <c r="A413" t="str">
        <f t="shared" si="6"/>
        <v>02CD02</v>
      </c>
      <c r="B413" t="str">
        <f>CONCATENATE(A413,"_",COUNTIF(A$1:A413,A413))</f>
        <v>02CD02_2</v>
      </c>
      <c r="C413" t="s">
        <v>10553</v>
      </c>
      <c r="D413" t="str">
        <f>VLOOKUP(MID(C413,7,4),Estrv!I:J,2,FALSE)</f>
        <v>Gobierno y atención ciudadana</v>
      </c>
      <c r="E413" t="str">
        <f>VLOOKUP(MID(C413,1,10),Estrv!B:CC,48,FALSE)</f>
        <v>Regulacion y seguimiento de los padrones de establecimientos mercantiles y comerciales.</v>
      </c>
    </row>
    <row r="414" spans="1:5">
      <c r="A414" t="str">
        <f t="shared" si="6"/>
        <v>02CD02</v>
      </c>
      <c r="B414" t="str">
        <f>CONCATENATE(A414,"_",COUNTIF(A$1:A414,A414))</f>
        <v>02CD02_3</v>
      </c>
      <c r="C414" t="s">
        <v>11227</v>
      </c>
      <c r="D414" t="str">
        <f>VLOOKUP(MID(C414,7,4),Estrv!I:J,2,FALSE)</f>
        <v>Gobierno y atención ciudadana</v>
      </c>
      <c r="E414" t="str">
        <f>VLOOKUP(MID(C414,1,10),Estrv!B:CC,51,FALSE)</f>
        <v>Difusion en medios digitales e impresos de servicios de atencion ciudadana.</v>
      </c>
    </row>
    <row r="415" spans="1:5">
      <c r="A415" t="str">
        <f t="shared" si="6"/>
        <v>02CD02</v>
      </c>
      <c r="B415" t="str">
        <f>CONCATENATE(A415,"_",COUNTIF(A$1:A415,A415))</f>
        <v>02CD02_4</v>
      </c>
      <c r="C415" t="s">
        <v>11901</v>
      </c>
      <c r="D415" t="str">
        <f>VLOOKUP(MID(C415,7,4),Estrv!I:J,2,FALSE)</f>
        <v>Gobierno y atención ciudadana</v>
      </c>
      <c r="E415" t="str">
        <f>VLOOKUP(MID(C415,1,10),Estrv!B:CC,54,FALSE)</f>
        <v>Publicacion de la informacion que se da a conocer a la opinion publica.</v>
      </c>
    </row>
    <row r="416" spans="1:5">
      <c r="A416" t="str">
        <f t="shared" si="6"/>
        <v>02CD02</v>
      </c>
      <c r="B416" t="str">
        <f>CONCATENATE(A416,"_",COUNTIF(A$1:A416,A416))</f>
        <v>02CD02_5</v>
      </c>
      <c r="C416" t="s">
        <v>12575</v>
      </c>
      <c r="D416" t="str">
        <f>VLOOKUP(MID(C416,7,4),Estrv!I:J,2,FALSE)</f>
        <v>Gobierno y atención ciudadana</v>
      </c>
      <c r="E416" t="str">
        <f>VLOOKUP(MID(C416,1,10),Estrv!B:CC,57,FALSE)</f>
        <v>Atencion de solicitudes de informacion y elaboracion de informes por medio de los Sistema de Portales de Obligaciones de Transparencia (SIPOT).</v>
      </c>
    </row>
    <row r="417" spans="1:5">
      <c r="A417" t="str">
        <f t="shared" si="6"/>
        <v>02CD02</v>
      </c>
      <c r="B417" t="str">
        <f>CONCATENATE(A417,"_",COUNTIF(A$1:A417,A417))</f>
        <v>02CD02_6</v>
      </c>
      <c r="C417" t="s">
        <v>13249</v>
      </c>
      <c r="D417" t="str">
        <f>VLOOKUP(MID(C417,7,4),Estrv!I:J,2,FALSE)</f>
        <v>Gobierno y atención ciudadana</v>
      </c>
      <c r="E417" t="str">
        <f>VLOOKUP(MID(C417,1,10),Estrv!B:CC,60,FALSE)</f>
        <v>Capacitacion a servidores publicos en materia de transparencia, acceso a la informacion publica y proteccion de datos personales.</v>
      </c>
    </row>
    <row r="418" spans="1:5">
      <c r="A418" t="str">
        <f t="shared" si="6"/>
        <v>02CD02</v>
      </c>
      <c r="B418" t="str">
        <f>CONCATENATE(A418,"_",COUNTIF(A$1:A418,A418))</f>
        <v>02CD02_7</v>
      </c>
      <c r="C418" t="s">
        <v>13923</v>
      </c>
      <c r="D418" t="str">
        <f>VLOOKUP(MID(C418,7,4),Estrv!I:J,2,FALSE)</f>
        <v>Gobierno y atención ciudadana</v>
      </c>
      <c r="E418" t="str">
        <f>VLOOKUP(MID(C418,1,10),Estrv!B:CC,63,FALSE)</f>
        <v>Brindar atencion ciudadana por medio de resolucion de solicitudes de folios del Sistema Unificado de Atencion Ciudadana (SUAC).</v>
      </c>
    </row>
    <row r="419" spans="1:5">
      <c r="A419" t="str">
        <f t="shared" si="6"/>
        <v>02CD02</v>
      </c>
      <c r="B419" t="str">
        <f>CONCATENATE(A419,"_",COUNTIF(A$1:A419,A419))</f>
        <v>02CD02_8</v>
      </c>
      <c r="C419" t="s">
        <v>14597</v>
      </c>
      <c r="D419" t="str">
        <f>VLOOKUP(MID(C419,7,4),Estrv!I:J,2,FALSE)</f>
        <v>Gobierno y atención ciudadana</v>
      </c>
      <c r="E419">
        <f>VLOOKUP(MID(C419,1,10),Estrv!B:CC,66,FALSE)</f>
        <v>0</v>
      </c>
    </row>
    <row r="420" spans="1:5">
      <c r="A420" t="str">
        <f t="shared" si="6"/>
        <v>02CD02</v>
      </c>
      <c r="B420" t="str">
        <f>CONCATENATE(A420,"_",COUNTIF(A$1:A420,A420))</f>
        <v>02CD02_9</v>
      </c>
      <c r="C420" t="s">
        <v>15271</v>
      </c>
      <c r="D420" t="str">
        <f>VLOOKUP(MID(C420,7,4),Estrv!I:J,2,FALSE)</f>
        <v>Gobierno y atención ciudadana</v>
      </c>
      <c r="E420">
        <f>VLOOKUP(MID(C420,1,10),Estrv!B:CC,69,FALSE)</f>
        <v>0</v>
      </c>
    </row>
    <row r="421" spans="1:5">
      <c r="A421" t="str">
        <f t="shared" si="6"/>
        <v>02CD02</v>
      </c>
      <c r="B421" t="str">
        <f>CONCATENATE(A421,"_",COUNTIF(A$1:A421,A421))</f>
        <v>02CD02_10</v>
      </c>
      <c r="C421" t="s">
        <v>15945</v>
      </c>
      <c r="D421" t="str">
        <f>VLOOKUP(MID(C421,7,4),Estrv!I:J,2,FALSE)</f>
        <v>Gobierno y atención ciudadana</v>
      </c>
      <c r="E421">
        <f>VLOOKUP(MID(C421,1,10),Estrv!B:CC,72,FALSE)</f>
        <v>0</v>
      </c>
    </row>
    <row r="422" spans="1:5">
      <c r="A422" t="str">
        <f t="shared" si="6"/>
        <v>02CD02</v>
      </c>
      <c r="B422" t="str">
        <f>CONCATENATE(A422,"_",COUNTIF(A$1:A422,A422))</f>
        <v>02CD02_11</v>
      </c>
      <c r="C422" t="s">
        <v>9880</v>
      </c>
      <c r="D422" t="str">
        <f>VLOOKUP(MID(C422,7,4),Estrv!I:J,2,FALSE)</f>
        <v>Seguridad en Alcalíias</v>
      </c>
      <c r="E422" t="str">
        <f>VLOOKUP(MID(C422,1,10),Estrv!B:CC,44,FALSE)</f>
        <v>Para 2024 consolidar un entorno mas seguro entre la poblacion habitante y flotante de la demarcacion territorial.</v>
      </c>
    </row>
    <row r="423" spans="1:5">
      <c r="A423" t="str">
        <f t="shared" si="6"/>
        <v>02CD02</v>
      </c>
      <c r="B423" t="str">
        <f>CONCATENATE(A423,"_",COUNTIF(A$1:A423,A423))</f>
        <v>02CD02_12</v>
      </c>
      <c r="C423" t="s">
        <v>10554</v>
      </c>
      <c r="D423" t="str">
        <f>VLOOKUP(MID(C423,7,4),Estrv!I:J,2,FALSE)</f>
        <v>Seguridad en Alcalíias</v>
      </c>
      <c r="E423">
        <f>VLOOKUP(MID(C423,1,10),Estrv!B:CC,48,FALSE)</f>
        <v>0</v>
      </c>
    </row>
    <row r="424" spans="1:5">
      <c r="A424" t="str">
        <f t="shared" si="6"/>
        <v>02CD02</v>
      </c>
      <c r="B424" t="str">
        <f>CONCATENATE(A424,"_",COUNTIF(A$1:A424,A424))</f>
        <v>02CD02_13</v>
      </c>
      <c r="C424" t="s">
        <v>11228</v>
      </c>
      <c r="D424" t="str">
        <f>VLOOKUP(MID(C424,7,4),Estrv!I:J,2,FALSE)</f>
        <v>Seguridad en Alcalíias</v>
      </c>
      <c r="E424">
        <f>VLOOKUP(MID(C424,1,10),Estrv!B:CC,51,FALSE)</f>
        <v>0</v>
      </c>
    </row>
    <row r="425" spans="1:5">
      <c r="A425" t="str">
        <f t="shared" si="6"/>
        <v>02CD02</v>
      </c>
      <c r="B425" t="str">
        <f>CONCATENATE(A425,"_",COUNTIF(A$1:A425,A425))</f>
        <v>02CD02_14</v>
      </c>
      <c r="C425" t="s">
        <v>11902</v>
      </c>
      <c r="D425" t="str">
        <f>VLOOKUP(MID(C425,7,4),Estrv!I:J,2,FALSE)</f>
        <v>Seguridad en Alcalíias</v>
      </c>
      <c r="E425">
        <f>VLOOKUP(MID(C425,1,10),Estrv!B:CC,54,FALSE)</f>
        <v>0</v>
      </c>
    </row>
    <row r="426" spans="1:5">
      <c r="A426" t="str">
        <f t="shared" si="6"/>
        <v>02CD02</v>
      </c>
      <c r="B426" t="str">
        <f>CONCATENATE(A426,"_",COUNTIF(A$1:A426,A426))</f>
        <v>02CD02_15</v>
      </c>
      <c r="C426" t="s">
        <v>12576</v>
      </c>
      <c r="D426" t="str">
        <f>VLOOKUP(MID(C426,7,4),Estrv!I:J,2,FALSE)</f>
        <v>Seguridad en Alcalíias</v>
      </c>
      <c r="E426">
        <f>VLOOKUP(MID(C426,1,10),Estrv!B:CC,57,FALSE)</f>
        <v>0</v>
      </c>
    </row>
    <row r="427" spans="1:5">
      <c r="A427" t="str">
        <f t="shared" si="6"/>
        <v>02CD02</v>
      </c>
      <c r="B427" t="str">
        <f>CONCATENATE(A427,"_",COUNTIF(A$1:A427,A427))</f>
        <v>02CD02_16</v>
      </c>
      <c r="C427" t="s">
        <v>13250</v>
      </c>
      <c r="D427" t="str">
        <f>VLOOKUP(MID(C427,7,4),Estrv!I:J,2,FALSE)</f>
        <v>Seguridad en Alcalíias</v>
      </c>
      <c r="E427">
        <f>VLOOKUP(MID(C427,1,10),Estrv!B:CC,60,FALSE)</f>
        <v>0</v>
      </c>
    </row>
    <row r="428" spans="1:5">
      <c r="A428" t="str">
        <f t="shared" si="6"/>
        <v>02CD02</v>
      </c>
      <c r="B428" t="str">
        <f>CONCATENATE(A428,"_",COUNTIF(A$1:A428,A428))</f>
        <v>02CD02_17</v>
      </c>
      <c r="C428" t="s">
        <v>13924</v>
      </c>
      <c r="D428" t="str">
        <f>VLOOKUP(MID(C428,7,4),Estrv!I:J,2,FALSE)</f>
        <v>Seguridad en Alcalíias</v>
      </c>
      <c r="E428">
        <f>VLOOKUP(MID(C428,1,10),Estrv!B:CC,63,FALSE)</f>
        <v>0</v>
      </c>
    </row>
    <row r="429" spans="1:5">
      <c r="A429" t="str">
        <f t="shared" si="6"/>
        <v>02CD02</v>
      </c>
      <c r="B429" t="str">
        <f>CONCATENATE(A429,"_",COUNTIF(A$1:A429,A429))</f>
        <v>02CD02_18</v>
      </c>
      <c r="C429" t="s">
        <v>14598</v>
      </c>
      <c r="D429" t="str">
        <f>VLOOKUP(MID(C429,7,4),Estrv!I:J,2,FALSE)</f>
        <v>Seguridad en Alcalíias</v>
      </c>
      <c r="E429">
        <f>VLOOKUP(MID(C429,1,10),Estrv!B:CC,66,FALSE)</f>
        <v>0</v>
      </c>
    </row>
    <row r="430" spans="1:5">
      <c r="A430" t="str">
        <f t="shared" si="6"/>
        <v>02CD02</v>
      </c>
      <c r="B430" t="str">
        <f>CONCATENATE(A430,"_",COUNTIF(A$1:A430,A430))</f>
        <v>02CD02_19</v>
      </c>
      <c r="C430" t="s">
        <v>15272</v>
      </c>
      <c r="D430" t="str">
        <f>VLOOKUP(MID(C430,7,4),Estrv!I:J,2,FALSE)</f>
        <v>Seguridad en Alcalíias</v>
      </c>
      <c r="E430">
        <f>VLOOKUP(MID(C430,1,10),Estrv!B:CC,69,FALSE)</f>
        <v>0</v>
      </c>
    </row>
    <row r="431" spans="1:5">
      <c r="A431" t="str">
        <f t="shared" si="6"/>
        <v>02CD02</v>
      </c>
      <c r="B431" t="str">
        <f>CONCATENATE(A431,"_",COUNTIF(A$1:A431,A431))</f>
        <v>02CD02_20</v>
      </c>
      <c r="C431" t="s">
        <v>15946</v>
      </c>
      <c r="D431" t="str">
        <f>VLOOKUP(MID(C431,7,4),Estrv!I:J,2,FALSE)</f>
        <v>Seguridad en Alcalíias</v>
      </c>
      <c r="E431">
        <f>VLOOKUP(MID(C431,1,10),Estrv!B:CC,72,FALSE)</f>
        <v>0</v>
      </c>
    </row>
    <row r="432" spans="1:5">
      <c r="A432" t="str">
        <f t="shared" si="6"/>
        <v>02CD02</v>
      </c>
      <c r="B432" t="str">
        <f>CONCATENATE(A432,"_",COUNTIF(A$1:A432,A432))</f>
        <v>02CD02_21</v>
      </c>
      <c r="C432" t="s">
        <v>9881</v>
      </c>
      <c r="D432" t="str">
        <f>VLOOKUP(MID(C432,7,4),Estrv!I:J,2,FALSE)</f>
        <v>Servicios públicos</v>
      </c>
      <c r="E432" t="str">
        <f>VLOOKUP(MID(C432,1,10),Estrv!B:CC,44,FALSE)</f>
        <v>Para 2024 incrementar la calidad de servicios otorgados a la poblacion que habita en la demarcacion territorial.</v>
      </c>
    </row>
    <row r="433" spans="1:5">
      <c r="A433" t="str">
        <f t="shared" si="6"/>
        <v>02CD02</v>
      </c>
      <c r="B433" t="str">
        <f>CONCATENATE(A433,"_",COUNTIF(A$1:A433,A433))</f>
        <v>02CD02_22</v>
      </c>
      <c r="C433" t="s">
        <v>10555</v>
      </c>
      <c r="D433" t="str">
        <f>VLOOKUP(MID(C433,7,4),Estrv!I:J,2,FALSE)</f>
        <v>Servicios públicos</v>
      </c>
      <c r="E433" t="str">
        <f>VLOOKUP(MID(C433,1,10),Estrv!B:CC,48,FALSE)</f>
        <v>Mantenimiento y rehabilitacion a areas verdes e infraestructura urbana.</v>
      </c>
    </row>
    <row r="434" spans="1:5">
      <c r="A434" t="str">
        <f t="shared" si="6"/>
        <v>02CD02</v>
      </c>
      <c r="B434" t="str">
        <f>CONCATENATE(A434,"_",COUNTIF(A$1:A434,A434))</f>
        <v>02CD02_23</v>
      </c>
      <c r="C434" t="s">
        <v>11229</v>
      </c>
      <c r="D434" t="str">
        <f>VLOOKUP(MID(C434,7,4),Estrv!I:J,2,FALSE)</f>
        <v>Servicios públicos</v>
      </c>
      <c r="E434" t="str">
        <f>VLOOKUP(MID(C434,1,10),Estrv!B:CC,51,FALSE)</f>
        <v>Mantenimiento y rehabilitacion a la red de alumbrado publico.</v>
      </c>
    </row>
    <row r="435" spans="1:5">
      <c r="A435" t="str">
        <f t="shared" si="6"/>
        <v>02CD02</v>
      </c>
      <c r="B435" t="str">
        <f>CONCATENATE(A435,"_",COUNTIF(A$1:A435,A435))</f>
        <v>02CD02_24</v>
      </c>
      <c r="C435" t="s">
        <v>11903</v>
      </c>
      <c r="D435" t="str">
        <f>VLOOKUP(MID(C435,7,4),Estrv!I:J,2,FALSE)</f>
        <v>Servicios públicos</v>
      </c>
      <c r="E435" t="str">
        <f>VLOOKUP(MID(C435,1,10),Estrv!B:CC,54,FALSE)</f>
        <v>Servicios funerarios en panteones publicos de la Alcaldia.</v>
      </c>
    </row>
    <row r="436" spans="1:5">
      <c r="A436" t="str">
        <f t="shared" si="6"/>
        <v>02CD02</v>
      </c>
      <c r="B436" t="str">
        <f>CONCATENATE(A436,"_",COUNTIF(A$1:A436,A436))</f>
        <v>02CD02_25</v>
      </c>
      <c r="C436" t="s">
        <v>12577</v>
      </c>
      <c r="D436" t="str">
        <f>VLOOKUP(MID(C436,7,4),Estrv!I:J,2,FALSE)</f>
        <v>Servicios públicos</v>
      </c>
      <c r="E436">
        <f>VLOOKUP(MID(C436,1,10),Estrv!B:CC,57,FALSE)</f>
        <v>0</v>
      </c>
    </row>
    <row r="437" spans="1:5">
      <c r="A437" t="str">
        <f t="shared" si="6"/>
        <v>02CD02</v>
      </c>
      <c r="B437" t="str">
        <f>CONCATENATE(A437,"_",COUNTIF(A$1:A437,A437))</f>
        <v>02CD02_26</v>
      </c>
      <c r="C437" t="s">
        <v>13251</v>
      </c>
      <c r="D437" t="str">
        <f>VLOOKUP(MID(C437,7,4),Estrv!I:J,2,FALSE)</f>
        <v>Servicios públicos</v>
      </c>
      <c r="E437">
        <f>VLOOKUP(MID(C437,1,10),Estrv!B:CC,60,FALSE)</f>
        <v>0</v>
      </c>
    </row>
    <row r="438" spans="1:5">
      <c r="A438" t="str">
        <f t="shared" si="6"/>
        <v>02CD02</v>
      </c>
      <c r="B438" t="str">
        <f>CONCATENATE(A438,"_",COUNTIF(A$1:A438,A438))</f>
        <v>02CD02_27</v>
      </c>
      <c r="C438" t="s">
        <v>13925</v>
      </c>
      <c r="D438" t="str">
        <f>VLOOKUP(MID(C438,7,4),Estrv!I:J,2,FALSE)</f>
        <v>Servicios públicos</v>
      </c>
      <c r="E438">
        <f>VLOOKUP(MID(C438,1,10),Estrv!B:CC,63,FALSE)</f>
        <v>0</v>
      </c>
    </row>
    <row r="439" spans="1:5">
      <c r="A439" t="str">
        <f t="shared" si="6"/>
        <v>02CD02</v>
      </c>
      <c r="B439" t="str">
        <f>CONCATENATE(A439,"_",COUNTIF(A$1:A439,A439))</f>
        <v>02CD02_28</v>
      </c>
      <c r="C439" t="s">
        <v>14599</v>
      </c>
      <c r="D439" t="str">
        <f>VLOOKUP(MID(C439,7,4),Estrv!I:J,2,FALSE)</f>
        <v>Servicios públicos</v>
      </c>
      <c r="E439">
        <f>VLOOKUP(MID(C439,1,10),Estrv!B:CC,66,FALSE)</f>
        <v>0</v>
      </c>
    </row>
    <row r="440" spans="1:5">
      <c r="A440" t="str">
        <f t="shared" si="6"/>
        <v>02CD02</v>
      </c>
      <c r="B440" t="str">
        <f>CONCATENATE(A440,"_",COUNTIF(A$1:A440,A440))</f>
        <v>02CD02_29</v>
      </c>
      <c r="C440" t="s">
        <v>15273</v>
      </c>
      <c r="D440" t="str">
        <f>VLOOKUP(MID(C440,7,4),Estrv!I:J,2,FALSE)</f>
        <v>Servicios públicos</v>
      </c>
      <c r="E440">
        <f>VLOOKUP(MID(C440,1,10),Estrv!B:CC,69,FALSE)</f>
        <v>0</v>
      </c>
    </row>
    <row r="441" spans="1:5">
      <c r="A441" t="str">
        <f t="shared" si="6"/>
        <v>02CD02</v>
      </c>
      <c r="B441" t="str">
        <f>CONCATENATE(A441,"_",COUNTIF(A$1:A441,A441))</f>
        <v>02CD02_30</v>
      </c>
      <c r="C441" t="s">
        <v>15947</v>
      </c>
      <c r="D441" t="str">
        <f>VLOOKUP(MID(C441,7,4),Estrv!I:J,2,FALSE)</f>
        <v>Servicios públicos</v>
      </c>
      <c r="E441">
        <f>VLOOKUP(MID(C441,1,10),Estrv!B:CC,72,FALSE)</f>
        <v>0</v>
      </c>
    </row>
    <row r="442" spans="1:5">
      <c r="A442" t="str">
        <f t="shared" si="6"/>
        <v>02CD02</v>
      </c>
      <c r="B442" t="str">
        <f>CONCATENATE(A442,"_",COUNTIF(A$1:A442,A442))</f>
        <v>02CD02_31</v>
      </c>
      <c r="C442" t="s">
        <v>9882</v>
      </c>
      <c r="D442" t="str">
        <f>VLOOKUP(MID(C442,7,4),Estrv!I:J,2,FALSE)</f>
        <v>Educación, cultura, deporte y recreación</v>
      </c>
      <c r="E442" t="str">
        <f>VLOOKUP(MID(C442,1,10),Estrv!B:CC,44,FALSE)</f>
        <v>Para 2024 incrementar el nivel educativo y cultural entre la poblacion de la Alcaldia, asimismo, reducir los indices de consumo de bebidas enervantes y drogadiccion entre los jovenes a traves de la promocion del actividades artisticas y deportivas.</v>
      </c>
    </row>
    <row r="443" spans="1:5">
      <c r="A443" t="str">
        <f t="shared" si="6"/>
        <v>02CD02</v>
      </c>
      <c r="B443" t="str">
        <f>CONCATENATE(A443,"_",COUNTIF(A$1:A443,A443))</f>
        <v>02CD02_32</v>
      </c>
      <c r="C443" t="s">
        <v>10556</v>
      </c>
      <c r="D443" t="str">
        <f>VLOOKUP(MID(C443,7,4),Estrv!I:J,2,FALSE)</f>
        <v>Educación, cultura, deporte y recreación</v>
      </c>
      <c r="E443" t="str">
        <f>VLOOKUP(MID(C443,1,10),Estrv!B:CC,48,FALSE)</f>
        <v>Organizacion de eventos y actividades de promocion y fomento artisticos, culturales y de tradicion en la Alcaldia.</v>
      </c>
    </row>
    <row r="444" spans="1:5">
      <c r="A444" t="str">
        <f t="shared" si="6"/>
        <v>02CD02</v>
      </c>
      <c r="B444" t="str">
        <f>CONCATENATE(A444,"_",COUNTIF(A$1:A444,A444))</f>
        <v>02CD02_33</v>
      </c>
      <c r="C444" t="s">
        <v>11230</v>
      </c>
      <c r="D444" t="str">
        <f>VLOOKUP(MID(C444,7,4),Estrv!I:J,2,FALSE)</f>
        <v>Educación, cultura, deporte y recreación</v>
      </c>
      <c r="E444" t="str">
        <f>VLOOKUP(MID(C444,1,10),Estrv!B:CC,51,FALSE)</f>
        <v>Diseñar, implementar y fomentar actividades educativas en los Centros de Desarrollo Comunitario y en Bibliotecas para impulsar la educacion en Azcapotzalco.</v>
      </c>
    </row>
    <row r="445" spans="1:5">
      <c r="A445" t="str">
        <f t="shared" si="6"/>
        <v>02CD02</v>
      </c>
      <c r="B445" t="str">
        <f>CONCATENATE(A445,"_",COUNTIF(A$1:A445,A445))</f>
        <v>02CD02_34</v>
      </c>
      <c r="C445" t="s">
        <v>11904</v>
      </c>
      <c r="D445" t="str">
        <f>VLOOKUP(MID(C445,7,4),Estrv!I:J,2,FALSE)</f>
        <v>Educación, cultura, deporte y recreación</v>
      </c>
      <c r="E445">
        <f>VLOOKUP(MID(C445,1,10),Estrv!B:CC,54,FALSE)</f>
        <v>0</v>
      </c>
    </row>
    <row r="446" spans="1:5">
      <c r="A446" t="str">
        <f t="shared" si="6"/>
        <v>02CD02</v>
      </c>
      <c r="B446" t="str">
        <f>CONCATENATE(A446,"_",COUNTIF(A$1:A446,A446))</f>
        <v>02CD02_35</v>
      </c>
      <c r="C446" t="s">
        <v>12578</v>
      </c>
      <c r="D446" t="str">
        <f>VLOOKUP(MID(C446,7,4),Estrv!I:J,2,FALSE)</f>
        <v>Educación, cultura, deporte y recreación</v>
      </c>
      <c r="E446">
        <f>VLOOKUP(MID(C446,1,10),Estrv!B:CC,57,FALSE)</f>
        <v>0</v>
      </c>
    </row>
    <row r="447" spans="1:5">
      <c r="A447" t="str">
        <f t="shared" si="6"/>
        <v>02CD02</v>
      </c>
      <c r="B447" t="str">
        <f>CONCATENATE(A447,"_",COUNTIF(A$1:A447,A447))</f>
        <v>02CD02_36</v>
      </c>
      <c r="C447" t="s">
        <v>13252</v>
      </c>
      <c r="D447" t="str">
        <f>VLOOKUP(MID(C447,7,4),Estrv!I:J,2,FALSE)</f>
        <v>Educación, cultura, deporte y recreación</v>
      </c>
      <c r="E447">
        <f>VLOOKUP(MID(C447,1,10),Estrv!B:CC,60,FALSE)</f>
        <v>0</v>
      </c>
    </row>
    <row r="448" spans="1:5">
      <c r="A448" t="str">
        <f t="shared" si="6"/>
        <v>02CD02</v>
      </c>
      <c r="B448" t="str">
        <f>CONCATENATE(A448,"_",COUNTIF(A$1:A448,A448))</f>
        <v>02CD02_37</v>
      </c>
      <c r="C448" t="s">
        <v>13926</v>
      </c>
      <c r="D448" t="str">
        <f>VLOOKUP(MID(C448,7,4),Estrv!I:J,2,FALSE)</f>
        <v>Educación, cultura, deporte y recreación</v>
      </c>
      <c r="E448">
        <f>VLOOKUP(MID(C448,1,10),Estrv!B:CC,63,FALSE)</f>
        <v>0</v>
      </c>
    </row>
    <row r="449" spans="1:5">
      <c r="A449" t="str">
        <f t="shared" si="6"/>
        <v>02CD02</v>
      </c>
      <c r="B449" t="str">
        <f>CONCATENATE(A449,"_",COUNTIF(A$1:A449,A449))</f>
        <v>02CD02_38</v>
      </c>
      <c r="C449" t="s">
        <v>14600</v>
      </c>
      <c r="D449" t="str">
        <f>VLOOKUP(MID(C449,7,4),Estrv!I:J,2,FALSE)</f>
        <v>Educación, cultura, deporte y recreación</v>
      </c>
      <c r="E449">
        <f>VLOOKUP(MID(C449,1,10),Estrv!B:CC,66,FALSE)</f>
        <v>0</v>
      </c>
    </row>
    <row r="450" spans="1:5">
      <c r="A450" t="str">
        <f t="shared" si="6"/>
        <v>02CD02</v>
      </c>
      <c r="B450" t="str">
        <f>CONCATENATE(A450,"_",COUNTIF(A$1:A450,A450))</f>
        <v>02CD02_39</v>
      </c>
      <c r="C450" t="s">
        <v>15274</v>
      </c>
      <c r="D450" t="str">
        <f>VLOOKUP(MID(C450,7,4),Estrv!I:J,2,FALSE)</f>
        <v>Educación, cultura, deporte y recreación</v>
      </c>
      <c r="E450">
        <f>VLOOKUP(MID(C450,1,10),Estrv!B:CC,69,FALSE)</f>
        <v>0</v>
      </c>
    </row>
    <row r="451" spans="1:5">
      <c r="A451" t="str">
        <f t="shared" ref="A451:A514" si="7">MID(C451,1,6)</f>
        <v>02CD02</v>
      </c>
      <c r="B451" t="str">
        <f>CONCATENATE(A451,"_",COUNTIF(A$1:A451,A451))</f>
        <v>02CD02_40</v>
      </c>
      <c r="C451" t="s">
        <v>15948</v>
      </c>
      <c r="D451" t="str">
        <f>VLOOKUP(MID(C451,7,4),Estrv!I:J,2,FALSE)</f>
        <v>Educación, cultura, deporte y recreación</v>
      </c>
      <c r="E451">
        <f>VLOOKUP(MID(C451,1,10),Estrv!B:CC,72,FALSE)</f>
        <v>0</v>
      </c>
    </row>
    <row r="452" spans="1:5">
      <c r="A452" t="str">
        <f t="shared" si="7"/>
        <v>02CD02</v>
      </c>
      <c r="B452" t="str">
        <f>CONCATENATE(A452,"_",COUNTIF(A$1:A452,A452))</f>
        <v>02CD02_41</v>
      </c>
      <c r="C452" t="s">
        <v>9883</v>
      </c>
      <c r="D452" t="str">
        <f>VLOOKUP(MID(C452,7,4),Estrv!I:J,2,FALSE)</f>
        <v>Servicios de cuidado infantil</v>
      </c>
      <c r="E452" t="str">
        <f>VLOOKUP(MID(C452,1,10),Estrv!B:CC,44,FALSE)</f>
        <v>Para 2024 continuar con el apoyo a Madres y Padres de familia con el cuidado y desarrollo infantil, con ello coadyuvar a la economia de hasta 900 familias.</v>
      </c>
    </row>
    <row r="453" spans="1:5">
      <c r="A453" t="str">
        <f t="shared" si="7"/>
        <v>02CD02</v>
      </c>
      <c r="B453" t="str">
        <f>CONCATENATE(A453,"_",COUNTIF(A$1:A453,A453))</f>
        <v>02CD02_42</v>
      </c>
      <c r="C453" t="s">
        <v>10557</v>
      </c>
      <c r="D453" t="str">
        <f>VLOOKUP(MID(C453,7,4),Estrv!I:J,2,FALSE)</f>
        <v>Servicios de cuidado infantil</v>
      </c>
      <c r="E453" t="str">
        <f>VLOOKUP(MID(C453,1,10),Estrv!B:CC,48,FALSE)</f>
        <v>Planear, diseñar y ejecutar programa de cuidado, alimentacion y apoyo educativo a niñas y niños inscritos a CENDI’s.</v>
      </c>
    </row>
    <row r="454" spans="1:5">
      <c r="A454" t="str">
        <f t="shared" si="7"/>
        <v>02CD02</v>
      </c>
      <c r="B454" t="str">
        <f>CONCATENATE(A454,"_",COUNTIF(A$1:A454,A454))</f>
        <v>02CD02_43</v>
      </c>
      <c r="C454" t="s">
        <v>11231</v>
      </c>
      <c r="D454" t="str">
        <f>VLOOKUP(MID(C454,7,4),Estrv!I:J,2,FALSE)</f>
        <v>Servicios de cuidado infantil</v>
      </c>
      <c r="E454">
        <f>VLOOKUP(MID(C454,1,10),Estrv!B:CC,51,FALSE)</f>
        <v>0</v>
      </c>
    </row>
    <row r="455" spans="1:5">
      <c r="A455" t="str">
        <f t="shared" si="7"/>
        <v>02CD02</v>
      </c>
      <c r="B455" t="str">
        <f>CONCATENATE(A455,"_",COUNTIF(A$1:A455,A455))</f>
        <v>02CD02_44</v>
      </c>
      <c r="C455" t="s">
        <v>11905</v>
      </c>
      <c r="D455" t="str">
        <f>VLOOKUP(MID(C455,7,4),Estrv!I:J,2,FALSE)</f>
        <v>Servicios de cuidado infantil</v>
      </c>
      <c r="E455">
        <f>VLOOKUP(MID(C455,1,10),Estrv!B:CC,54,FALSE)</f>
        <v>0</v>
      </c>
    </row>
    <row r="456" spans="1:5">
      <c r="A456" t="str">
        <f t="shared" si="7"/>
        <v>02CD02</v>
      </c>
      <c r="B456" t="str">
        <f>CONCATENATE(A456,"_",COUNTIF(A$1:A456,A456))</f>
        <v>02CD02_45</v>
      </c>
      <c r="C456" t="s">
        <v>12579</v>
      </c>
      <c r="D456" t="str">
        <f>VLOOKUP(MID(C456,7,4),Estrv!I:J,2,FALSE)</f>
        <v>Servicios de cuidado infantil</v>
      </c>
      <c r="E456">
        <f>VLOOKUP(MID(C456,1,10),Estrv!B:CC,57,FALSE)</f>
        <v>0</v>
      </c>
    </row>
    <row r="457" spans="1:5">
      <c r="A457" t="str">
        <f t="shared" si="7"/>
        <v>02CD02</v>
      </c>
      <c r="B457" t="str">
        <f>CONCATENATE(A457,"_",COUNTIF(A$1:A457,A457))</f>
        <v>02CD02_46</v>
      </c>
      <c r="C457" t="s">
        <v>13253</v>
      </c>
      <c r="D457" t="str">
        <f>VLOOKUP(MID(C457,7,4),Estrv!I:J,2,FALSE)</f>
        <v>Servicios de cuidado infantil</v>
      </c>
      <c r="E457">
        <f>VLOOKUP(MID(C457,1,10),Estrv!B:CC,60,FALSE)</f>
        <v>0</v>
      </c>
    </row>
    <row r="458" spans="1:5">
      <c r="A458" t="str">
        <f t="shared" si="7"/>
        <v>02CD02</v>
      </c>
      <c r="B458" t="str">
        <f>CONCATENATE(A458,"_",COUNTIF(A$1:A458,A458))</f>
        <v>02CD02_47</v>
      </c>
      <c r="C458" t="s">
        <v>13927</v>
      </c>
      <c r="D458" t="str">
        <f>VLOOKUP(MID(C458,7,4),Estrv!I:J,2,FALSE)</f>
        <v>Servicios de cuidado infantil</v>
      </c>
      <c r="E458">
        <f>VLOOKUP(MID(C458,1,10),Estrv!B:CC,63,FALSE)</f>
        <v>0</v>
      </c>
    </row>
    <row r="459" spans="1:5">
      <c r="A459" t="str">
        <f t="shared" si="7"/>
        <v>02CD02</v>
      </c>
      <c r="B459" t="str">
        <f>CONCATENATE(A459,"_",COUNTIF(A$1:A459,A459))</f>
        <v>02CD02_48</v>
      </c>
      <c r="C459" t="s">
        <v>14601</v>
      </c>
      <c r="D459" t="str">
        <f>VLOOKUP(MID(C459,7,4),Estrv!I:J,2,FALSE)</f>
        <v>Servicios de cuidado infantil</v>
      </c>
      <c r="E459">
        <f>VLOOKUP(MID(C459,1,10),Estrv!B:CC,66,FALSE)</f>
        <v>0</v>
      </c>
    </row>
    <row r="460" spans="1:5">
      <c r="A460" t="str">
        <f t="shared" si="7"/>
        <v>02CD02</v>
      </c>
      <c r="B460" t="str">
        <f>CONCATENATE(A460,"_",COUNTIF(A$1:A460,A460))</f>
        <v>02CD02_49</v>
      </c>
      <c r="C460" t="s">
        <v>15275</v>
      </c>
      <c r="D460" t="str">
        <f>VLOOKUP(MID(C460,7,4),Estrv!I:J,2,FALSE)</f>
        <v>Servicios de cuidado infantil</v>
      </c>
      <c r="E460">
        <f>VLOOKUP(MID(C460,1,10),Estrv!B:CC,69,FALSE)</f>
        <v>0</v>
      </c>
    </row>
    <row r="461" spans="1:5">
      <c r="A461" t="str">
        <f t="shared" si="7"/>
        <v>02CD02</v>
      </c>
      <c r="B461" t="str">
        <f>CONCATENATE(A461,"_",COUNTIF(A$1:A461,A461))</f>
        <v>02CD02_50</v>
      </c>
      <c r="C461" t="s">
        <v>15949</v>
      </c>
      <c r="D461" t="str">
        <f>VLOOKUP(MID(C461,7,4),Estrv!I:J,2,FALSE)</f>
        <v>Servicios de cuidado infantil</v>
      </c>
      <c r="E461">
        <f>VLOOKUP(MID(C461,1,10),Estrv!B:CC,72,FALSE)</f>
        <v>0</v>
      </c>
    </row>
    <row r="462" spans="1:5">
      <c r="A462" t="str">
        <f t="shared" si="7"/>
        <v>02CD02</v>
      </c>
      <c r="B462" t="str">
        <f>CONCATENATE(A462,"_",COUNTIF(A$1:A462,A462))</f>
        <v>02CD02_51</v>
      </c>
      <c r="C462" t="s">
        <v>9884</v>
      </c>
      <c r="D462" t="str">
        <f>VLOOKUP(MID(C462,7,4),Estrv!I:J,2,FALSE)</f>
        <v>Turismo, empleo y fomento económico</v>
      </c>
      <c r="E462" t="str">
        <f>VLOOKUP(MID(C462,1,10),Estrv!B:CC,44,FALSE)</f>
        <v>Para 2024 disminuir la tasa de desempleo en la Poblacion Economicamente Activa (PEA), obteniendo un mejor nivel de vida profesional con estabilidad economica y arraigo cultural, asi como, atraer un numero mayor de inversionistas y empleadores interesados en desarrollar programas de nuevos empleos para el crecimiento empresarial en la demarcacion territorial.</v>
      </c>
    </row>
    <row r="463" spans="1:5">
      <c r="A463" t="str">
        <f t="shared" si="7"/>
        <v>02CD02</v>
      </c>
      <c r="B463" t="str">
        <f>CONCATENATE(A463,"_",COUNTIF(A$1:A463,A463))</f>
        <v>02CD02_52</v>
      </c>
      <c r="C463" t="s">
        <v>10558</v>
      </c>
      <c r="D463" t="str">
        <f>VLOOKUP(MID(C463,7,4),Estrv!I:J,2,FALSE)</f>
        <v>Turismo, empleo y fomento económico</v>
      </c>
      <c r="E463" t="str">
        <f>VLOOKUP(MID(C463,1,10),Estrv!B:CC,48,FALSE)</f>
        <v>Capacitaciones para el autoempleo</v>
      </c>
    </row>
    <row r="464" spans="1:5">
      <c r="A464" t="str">
        <f t="shared" si="7"/>
        <v>02CD02</v>
      </c>
      <c r="B464" t="str">
        <f>CONCATENATE(A464,"_",COUNTIF(A$1:A464,A464))</f>
        <v>02CD02_53</v>
      </c>
      <c r="C464" t="s">
        <v>11232</v>
      </c>
      <c r="D464" t="str">
        <f>VLOOKUP(MID(C464,7,4),Estrv!I:J,2,FALSE)</f>
        <v>Turismo, empleo y fomento económico</v>
      </c>
      <c r="E464">
        <f>VLOOKUP(MID(C464,1,10),Estrv!B:CC,51,FALSE)</f>
        <v>0</v>
      </c>
    </row>
    <row r="465" spans="1:5">
      <c r="A465" t="str">
        <f t="shared" si="7"/>
        <v>02CD02</v>
      </c>
      <c r="B465" t="str">
        <f>CONCATENATE(A465,"_",COUNTIF(A$1:A465,A465))</f>
        <v>02CD02_54</v>
      </c>
      <c r="C465" t="s">
        <v>11906</v>
      </c>
      <c r="D465" t="str">
        <f>VLOOKUP(MID(C465,7,4),Estrv!I:J,2,FALSE)</f>
        <v>Turismo, empleo y fomento económico</v>
      </c>
      <c r="E465">
        <f>VLOOKUP(MID(C465,1,10),Estrv!B:CC,54,FALSE)</f>
        <v>0</v>
      </c>
    </row>
    <row r="466" spans="1:5">
      <c r="A466" t="str">
        <f t="shared" si="7"/>
        <v>02CD02</v>
      </c>
      <c r="B466" t="str">
        <f>CONCATENATE(A466,"_",COUNTIF(A$1:A466,A466))</f>
        <v>02CD02_55</v>
      </c>
      <c r="C466" t="s">
        <v>12580</v>
      </c>
      <c r="D466" t="str">
        <f>VLOOKUP(MID(C466,7,4),Estrv!I:J,2,FALSE)</f>
        <v>Turismo, empleo y fomento económico</v>
      </c>
      <c r="E466">
        <f>VLOOKUP(MID(C466,1,10),Estrv!B:CC,57,FALSE)</f>
        <v>0</v>
      </c>
    </row>
    <row r="467" spans="1:5">
      <c r="A467" t="str">
        <f t="shared" si="7"/>
        <v>02CD02</v>
      </c>
      <c r="B467" t="str">
        <f>CONCATENATE(A467,"_",COUNTIF(A$1:A467,A467))</f>
        <v>02CD02_56</v>
      </c>
      <c r="C467" t="s">
        <v>13254</v>
      </c>
      <c r="D467" t="str">
        <f>VLOOKUP(MID(C467,7,4),Estrv!I:J,2,FALSE)</f>
        <v>Turismo, empleo y fomento económico</v>
      </c>
      <c r="E467">
        <f>VLOOKUP(MID(C467,1,10),Estrv!B:CC,60,FALSE)</f>
        <v>0</v>
      </c>
    </row>
    <row r="468" spans="1:5">
      <c r="A468" t="str">
        <f t="shared" si="7"/>
        <v>02CD02</v>
      </c>
      <c r="B468" t="str">
        <f>CONCATENATE(A468,"_",COUNTIF(A$1:A468,A468))</f>
        <v>02CD02_57</v>
      </c>
      <c r="C468" t="s">
        <v>13928</v>
      </c>
      <c r="D468" t="str">
        <f>VLOOKUP(MID(C468,7,4),Estrv!I:J,2,FALSE)</f>
        <v>Turismo, empleo y fomento económico</v>
      </c>
      <c r="E468">
        <f>VLOOKUP(MID(C468,1,10),Estrv!B:CC,63,FALSE)</f>
        <v>0</v>
      </c>
    </row>
    <row r="469" spans="1:5">
      <c r="A469" t="str">
        <f t="shared" si="7"/>
        <v>02CD02</v>
      </c>
      <c r="B469" t="str">
        <f>CONCATENATE(A469,"_",COUNTIF(A$1:A469,A469))</f>
        <v>02CD02_58</v>
      </c>
      <c r="C469" t="s">
        <v>14602</v>
      </c>
      <c r="D469" t="str">
        <f>VLOOKUP(MID(C469,7,4),Estrv!I:J,2,FALSE)</f>
        <v>Turismo, empleo y fomento económico</v>
      </c>
      <c r="E469">
        <f>VLOOKUP(MID(C469,1,10),Estrv!B:CC,66,FALSE)</f>
        <v>0</v>
      </c>
    </row>
    <row r="470" spans="1:5">
      <c r="A470" t="str">
        <f t="shared" si="7"/>
        <v>02CD02</v>
      </c>
      <c r="B470" t="str">
        <f>CONCATENATE(A470,"_",COUNTIF(A$1:A470,A470))</f>
        <v>02CD02_59</v>
      </c>
      <c r="C470" t="s">
        <v>15276</v>
      </c>
      <c r="D470" t="str">
        <f>VLOOKUP(MID(C470,7,4),Estrv!I:J,2,FALSE)</f>
        <v>Turismo, empleo y fomento económico</v>
      </c>
      <c r="E470">
        <f>VLOOKUP(MID(C470,1,10),Estrv!B:CC,69,FALSE)</f>
        <v>0</v>
      </c>
    </row>
    <row r="471" spans="1:5">
      <c r="A471" t="str">
        <f t="shared" si="7"/>
        <v>02CD02</v>
      </c>
      <c r="B471" t="str">
        <f>CONCATENATE(A471,"_",COUNTIF(A$1:A471,A471))</f>
        <v>02CD02_60</v>
      </c>
      <c r="C471" t="s">
        <v>15950</v>
      </c>
      <c r="D471" t="str">
        <f>VLOOKUP(MID(C471,7,4),Estrv!I:J,2,FALSE)</f>
        <v>Turismo, empleo y fomento económico</v>
      </c>
      <c r="E471">
        <f>VLOOKUP(MID(C471,1,10),Estrv!B:CC,72,FALSE)</f>
        <v>0</v>
      </c>
    </row>
    <row r="472" spans="1:5">
      <c r="A472" t="str">
        <f t="shared" si="7"/>
        <v>02CD02</v>
      </c>
      <c r="B472" t="str">
        <f>CONCATENATE(A472,"_",COUNTIF(A$1:A472,A472))</f>
        <v>02CD02_61</v>
      </c>
      <c r="C472" t="s">
        <v>9885</v>
      </c>
      <c r="D472" t="str">
        <f>VLOOKUP(MID(C472,7,4),Estrv!I:J,2,FALSE)</f>
        <v>Infraestructura urbana</v>
      </c>
      <c r="E472" t="str">
        <f>VLOOKUP(MID(C472,1,10),Estrv!B:CC,44,FALSE)</f>
        <v>Para 2024 consolidar la mejora en espacios agradables y seguros, con la finalidad de salvaguardar la integridad fisica de la poblacion de la demarcacion territorial.</v>
      </c>
    </row>
    <row r="473" spans="1:5">
      <c r="A473" t="str">
        <f t="shared" si="7"/>
        <v>02CD02</v>
      </c>
      <c r="B473" t="str">
        <f>CONCATENATE(A473,"_",COUNTIF(A$1:A473,A473))</f>
        <v>02CD02_62</v>
      </c>
      <c r="C473" t="s">
        <v>10559</v>
      </c>
      <c r="D473" t="str">
        <f>VLOOKUP(MID(C473,7,4),Estrv!I:J,2,FALSE)</f>
        <v>Infraestructura urbana</v>
      </c>
      <c r="E473" t="str">
        <f>VLOOKUP(MID(C473,1,10),Estrv!B:CC,48,FALSE)</f>
        <v>Ejecucion de Obra por administracion.</v>
      </c>
    </row>
    <row r="474" spans="1:5">
      <c r="A474" t="str">
        <f t="shared" si="7"/>
        <v>02CD02</v>
      </c>
      <c r="B474" t="str">
        <f>CONCATENATE(A474,"_",COUNTIF(A$1:A474,A474))</f>
        <v>02CD02_63</v>
      </c>
      <c r="C474" t="s">
        <v>11233</v>
      </c>
      <c r="D474" t="str">
        <f>VLOOKUP(MID(C474,7,4),Estrv!I:J,2,FALSE)</f>
        <v>Infraestructura urbana</v>
      </c>
      <c r="E474" t="str">
        <f>VLOOKUP(MID(C474,1,10),Estrv!B:CC,51,FALSE)</f>
        <v>Construccion de Escuela de Artes, Albercas en Deportivos y Arcotechos en Escuelas.</v>
      </c>
    </row>
    <row r="475" spans="1:5">
      <c r="A475" t="str">
        <f t="shared" si="7"/>
        <v>02CD02</v>
      </c>
      <c r="B475" t="str">
        <f>CONCATENATE(A475,"_",COUNTIF(A$1:A475,A475))</f>
        <v>02CD02_64</v>
      </c>
      <c r="C475" t="s">
        <v>11907</v>
      </c>
      <c r="D475" t="str">
        <f>VLOOKUP(MID(C475,7,4),Estrv!I:J,2,FALSE)</f>
        <v>Infraestructura urbana</v>
      </c>
      <c r="E475">
        <f>VLOOKUP(MID(C475,1,10),Estrv!B:CC,54,FALSE)</f>
        <v>0</v>
      </c>
    </row>
    <row r="476" spans="1:5">
      <c r="A476" t="str">
        <f t="shared" si="7"/>
        <v>02CD02</v>
      </c>
      <c r="B476" t="str">
        <f>CONCATENATE(A476,"_",COUNTIF(A$1:A476,A476))</f>
        <v>02CD02_65</v>
      </c>
      <c r="C476" t="s">
        <v>12581</v>
      </c>
      <c r="D476" t="str">
        <f>VLOOKUP(MID(C476,7,4),Estrv!I:J,2,FALSE)</f>
        <v>Infraestructura urbana</v>
      </c>
      <c r="E476">
        <f>VLOOKUP(MID(C476,1,10),Estrv!B:CC,57,FALSE)</f>
        <v>0</v>
      </c>
    </row>
    <row r="477" spans="1:5">
      <c r="A477" t="str">
        <f t="shared" si="7"/>
        <v>02CD02</v>
      </c>
      <c r="B477" t="str">
        <f>CONCATENATE(A477,"_",COUNTIF(A$1:A477,A477))</f>
        <v>02CD02_66</v>
      </c>
      <c r="C477" t="s">
        <v>13255</v>
      </c>
      <c r="D477" t="str">
        <f>VLOOKUP(MID(C477,7,4),Estrv!I:J,2,FALSE)</f>
        <v>Infraestructura urbana</v>
      </c>
      <c r="E477">
        <f>VLOOKUP(MID(C477,1,10),Estrv!B:CC,60,FALSE)</f>
        <v>0</v>
      </c>
    </row>
    <row r="478" spans="1:5">
      <c r="A478" t="str">
        <f t="shared" si="7"/>
        <v>02CD02</v>
      </c>
      <c r="B478" t="str">
        <f>CONCATENATE(A478,"_",COUNTIF(A$1:A478,A478))</f>
        <v>02CD02_67</v>
      </c>
      <c r="C478" t="s">
        <v>13929</v>
      </c>
      <c r="D478" t="str">
        <f>VLOOKUP(MID(C478,7,4),Estrv!I:J,2,FALSE)</f>
        <v>Infraestructura urbana</v>
      </c>
      <c r="E478">
        <f>VLOOKUP(MID(C478,1,10),Estrv!B:CC,63,FALSE)</f>
        <v>0</v>
      </c>
    </row>
    <row r="479" spans="1:5">
      <c r="A479" t="str">
        <f t="shared" si="7"/>
        <v>02CD02</v>
      </c>
      <c r="B479" t="str">
        <f>CONCATENATE(A479,"_",COUNTIF(A$1:A479,A479))</f>
        <v>02CD02_68</v>
      </c>
      <c r="C479" t="s">
        <v>14603</v>
      </c>
      <c r="D479" t="str">
        <f>VLOOKUP(MID(C479,7,4),Estrv!I:J,2,FALSE)</f>
        <v>Infraestructura urbana</v>
      </c>
      <c r="E479">
        <f>VLOOKUP(MID(C479,1,10),Estrv!B:CC,66,FALSE)</f>
        <v>0</v>
      </c>
    </row>
    <row r="480" spans="1:5">
      <c r="A480" t="str">
        <f t="shared" si="7"/>
        <v>02CD02</v>
      </c>
      <c r="B480" t="str">
        <f>CONCATENATE(A480,"_",COUNTIF(A$1:A480,A480))</f>
        <v>02CD02_69</v>
      </c>
      <c r="C480" t="s">
        <v>15277</v>
      </c>
      <c r="D480" t="str">
        <f>VLOOKUP(MID(C480,7,4),Estrv!I:J,2,FALSE)</f>
        <v>Infraestructura urbana</v>
      </c>
      <c r="E480">
        <f>VLOOKUP(MID(C480,1,10),Estrv!B:CC,69,FALSE)</f>
        <v>0</v>
      </c>
    </row>
    <row r="481" spans="1:5">
      <c r="A481" t="str">
        <f t="shared" si="7"/>
        <v>02CD02</v>
      </c>
      <c r="B481" t="str">
        <f>CONCATENATE(A481,"_",COUNTIF(A$1:A481,A481))</f>
        <v>02CD02_70</v>
      </c>
      <c r="C481" t="s">
        <v>15951</v>
      </c>
      <c r="D481" t="str">
        <f>VLOOKUP(MID(C481,7,4),Estrv!I:J,2,FALSE)</f>
        <v>Infraestructura urbana</v>
      </c>
      <c r="E481">
        <f>VLOOKUP(MID(C481,1,10),Estrv!B:CC,72,FALSE)</f>
        <v>0</v>
      </c>
    </row>
    <row r="482" spans="1:5">
      <c r="A482" t="str">
        <f t="shared" si="7"/>
        <v>02CD02</v>
      </c>
      <c r="B482" t="str">
        <f>CONCATENATE(A482,"_",COUNTIF(A$1:A482,A482))</f>
        <v>02CD02_71</v>
      </c>
      <c r="C482" t="s">
        <v>9886</v>
      </c>
      <c r="D482" t="str">
        <f>VLOOKUP(MID(C482,7,4),Estrv!I:J,2,FALSE)</f>
        <v>Infraestructura de agua potable en Alcaldías</v>
      </c>
      <c r="E482" t="str">
        <f>VLOOKUP(MID(C482,1,10),Estrv!B:CC,44,FALSE)</f>
        <v>Para 2024 consolidar la mejora de la red hidraulica, asimismo, abastecer de manera eficiente el vital liquido y disminuir las fugas.</v>
      </c>
    </row>
    <row r="483" spans="1:5">
      <c r="A483" t="str">
        <f t="shared" si="7"/>
        <v>02CD02</v>
      </c>
      <c r="B483" t="str">
        <f>CONCATENATE(A483,"_",COUNTIF(A$1:A483,A483))</f>
        <v>02CD02_72</v>
      </c>
      <c r="C483" t="s">
        <v>10560</v>
      </c>
      <c r="D483" t="str">
        <f>VLOOKUP(MID(C483,7,4),Estrv!I:J,2,FALSE)</f>
        <v>Infraestructura de agua potable en Alcaldías</v>
      </c>
      <c r="E483">
        <f>VLOOKUP(MID(C483,1,10),Estrv!B:CC,48,FALSE)</f>
        <v>0</v>
      </c>
    </row>
    <row r="484" spans="1:5">
      <c r="A484" t="str">
        <f t="shared" si="7"/>
        <v>02CD02</v>
      </c>
      <c r="B484" t="str">
        <f>CONCATENATE(A484,"_",COUNTIF(A$1:A484,A484))</f>
        <v>02CD02_73</v>
      </c>
      <c r="C484" t="s">
        <v>11234</v>
      </c>
      <c r="D484" t="str">
        <f>VLOOKUP(MID(C484,7,4),Estrv!I:J,2,FALSE)</f>
        <v>Infraestructura de agua potable en Alcaldías</v>
      </c>
      <c r="E484">
        <f>VLOOKUP(MID(C484,1,10),Estrv!B:CC,51,FALSE)</f>
        <v>0</v>
      </c>
    </row>
    <row r="485" spans="1:5">
      <c r="A485" t="str">
        <f t="shared" si="7"/>
        <v>02CD02</v>
      </c>
      <c r="B485" t="str">
        <f>CONCATENATE(A485,"_",COUNTIF(A$1:A485,A485))</f>
        <v>02CD02_74</v>
      </c>
      <c r="C485" t="s">
        <v>11908</v>
      </c>
      <c r="D485" t="str">
        <f>VLOOKUP(MID(C485,7,4),Estrv!I:J,2,FALSE)</f>
        <v>Infraestructura de agua potable en Alcaldías</v>
      </c>
      <c r="E485">
        <f>VLOOKUP(MID(C485,1,10),Estrv!B:CC,54,FALSE)</f>
        <v>0</v>
      </c>
    </row>
    <row r="486" spans="1:5">
      <c r="A486" t="str">
        <f t="shared" si="7"/>
        <v>02CD02</v>
      </c>
      <c r="B486" t="str">
        <f>CONCATENATE(A486,"_",COUNTIF(A$1:A486,A486))</f>
        <v>02CD02_75</v>
      </c>
      <c r="C486" t="s">
        <v>12582</v>
      </c>
      <c r="D486" t="str">
        <f>VLOOKUP(MID(C486,7,4),Estrv!I:J,2,FALSE)</f>
        <v>Infraestructura de agua potable en Alcaldías</v>
      </c>
      <c r="E486">
        <f>VLOOKUP(MID(C486,1,10),Estrv!B:CC,57,FALSE)</f>
        <v>0</v>
      </c>
    </row>
    <row r="487" spans="1:5">
      <c r="A487" t="str">
        <f t="shared" si="7"/>
        <v>02CD02</v>
      </c>
      <c r="B487" t="str">
        <f>CONCATENATE(A487,"_",COUNTIF(A$1:A487,A487))</f>
        <v>02CD02_76</v>
      </c>
      <c r="C487" t="s">
        <v>13256</v>
      </c>
      <c r="D487" t="str">
        <f>VLOOKUP(MID(C487,7,4),Estrv!I:J,2,FALSE)</f>
        <v>Infraestructura de agua potable en Alcaldías</v>
      </c>
      <c r="E487">
        <f>VLOOKUP(MID(C487,1,10),Estrv!B:CC,60,FALSE)</f>
        <v>0</v>
      </c>
    </row>
    <row r="488" spans="1:5">
      <c r="A488" t="str">
        <f t="shared" si="7"/>
        <v>02CD02</v>
      </c>
      <c r="B488" t="str">
        <f>CONCATENATE(A488,"_",COUNTIF(A$1:A488,A488))</f>
        <v>02CD02_77</v>
      </c>
      <c r="C488" t="s">
        <v>13930</v>
      </c>
      <c r="D488" t="str">
        <f>VLOOKUP(MID(C488,7,4),Estrv!I:J,2,FALSE)</f>
        <v>Infraestructura de agua potable en Alcaldías</v>
      </c>
      <c r="E488">
        <f>VLOOKUP(MID(C488,1,10),Estrv!B:CC,63,FALSE)</f>
        <v>0</v>
      </c>
    </row>
    <row r="489" spans="1:5">
      <c r="A489" t="str">
        <f t="shared" si="7"/>
        <v>02CD02</v>
      </c>
      <c r="B489" t="str">
        <f>CONCATENATE(A489,"_",COUNTIF(A$1:A489,A489))</f>
        <v>02CD02_78</v>
      </c>
      <c r="C489" t="s">
        <v>14604</v>
      </c>
      <c r="D489" t="str">
        <f>VLOOKUP(MID(C489,7,4),Estrv!I:J,2,FALSE)</f>
        <v>Infraestructura de agua potable en Alcaldías</v>
      </c>
      <c r="E489">
        <f>VLOOKUP(MID(C489,1,10),Estrv!B:CC,66,FALSE)</f>
        <v>0</v>
      </c>
    </row>
    <row r="490" spans="1:5">
      <c r="A490" t="str">
        <f t="shared" si="7"/>
        <v>02CD02</v>
      </c>
      <c r="B490" t="str">
        <f>CONCATENATE(A490,"_",COUNTIF(A$1:A490,A490))</f>
        <v>02CD02_79</v>
      </c>
      <c r="C490" t="s">
        <v>15278</v>
      </c>
      <c r="D490" t="str">
        <f>VLOOKUP(MID(C490,7,4),Estrv!I:J,2,FALSE)</f>
        <v>Infraestructura de agua potable en Alcaldías</v>
      </c>
      <c r="E490">
        <f>VLOOKUP(MID(C490,1,10),Estrv!B:CC,69,FALSE)</f>
        <v>0</v>
      </c>
    </row>
    <row r="491" spans="1:5">
      <c r="A491" t="str">
        <f t="shared" si="7"/>
        <v>02CD02</v>
      </c>
      <c r="B491" t="str">
        <f>CONCATENATE(A491,"_",COUNTIF(A$1:A491,A491))</f>
        <v>02CD02_80</v>
      </c>
      <c r="C491" t="s">
        <v>15952</v>
      </c>
      <c r="D491" t="str">
        <f>VLOOKUP(MID(C491,7,4),Estrv!I:J,2,FALSE)</f>
        <v>Infraestructura de agua potable en Alcaldías</v>
      </c>
      <c r="E491">
        <f>VLOOKUP(MID(C491,1,10),Estrv!B:CC,72,FALSE)</f>
        <v>0</v>
      </c>
    </row>
    <row r="492" spans="1:5">
      <c r="A492" t="str">
        <f t="shared" si="7"/>
        <v>02CD02</v>
      </c>
      <c r="B492" t="str">
        <f>CONCATENATE(A492,"_",COUNTIF(A$1:A492,A492))</f>
        <v>02CD02_81</v>
      </c>
      <c r="C492" t="s">
        <v>9887</v>
      </c>
      <c r="D492" t="str">
        <f>VLOOKUP(MID(C492,7,4),Estrv!I:J,2,FALSE)</f>
        <v>Infraestructura de drenaje, alcantarillado y saneamiento en Alcaldías</v>
      </c>
      <c r="E492" t="str">
        <f>VLOOKUP(MID(C492,1,10),Estrv!B:CC,44,FALSE)</f>
        <v>Para 2024 se estima culminar con el mantenimiento y rehabilitacion de la infraestructura de la Red de drenaje y alcantarillado a efecto de disminuir inundaciones en la demarcacion territorial, y con ello lograr la disminucion del contagio de enfermedades infecto-contagiosas y la propagacion de fauna nociva en la alcaldia.</v>
      </c>
    </row>
    <row r="493" spans="1:5">
      <c r="A493" t="str">
        <f t="shared" si="7"/>
        <v>02CD02</v>
      </c>
      <c r="B493" t="str">
        <f>CONCATENATE(A493,"_",COUNTIF(A$1:A493,A493))</f>
        <v>02CD02_82</v>
      </c>
      <c r="C493" t="s">
        <v>10561</v>
      </c>
      <c r="D493" t="str">
        <f>VLOOKUP(MID(C493,7,4),Estrv!I:J,2,FALSE)</f>
        <v>Infraestructura de drenaje, alcantarillado y saneamiento en Alcaldías</v>
      </c>
      <c r="E493">
        <f>VLOOKUP(MID(C493,1,10),Estrv!B:CC,48,FALSE)</f>
        <v>0</v>
      </c>
    </row>
    <row r="494" spans="1:5">
      <c r="A494" t="str">
        <f t="shared" si="7"/>
        <v>02CD02</v>
      </c>
      <c r="B494" t="str">
        <f>CONCATENATE(A494,"_",COUNTIF(A$1:A494,A494))</f>
        <v>02CD02_83</v>
      </c>
      <c r="C494" t="s">
        <v>11235</v>
      </c>
      <c r="D494" t="str">
        <f>VLOOKUP(MID(C494,7,4),Estrv!I:J,2,FALSE)</f>
        <v>Infraestructura de drenaje, alcantarillado y saneamiento en Alcaldías</v>
      </c>
      <c r="E494">
        <f>VLOOKUP(MID(C494,1,10),Estrv!B:CC,51,FALSE)</f>
        <v>0</v>
      </c>
    </row>
    <row r="495" spans="1:5">
      <c r="A495" t="str">
        <f t="shared" si="7"/>
        <v>02CD02</v>
      </c>
      <c r="B495" t="str">
        <f>CONCATENATE(A495,"_",COUNTIF(A$1:A495,A495))</f>
        <v>02CD02_84</v>
      </c>
      <c r="C495" t="s">
        <v>11909</v>
      </c>
      <c r="D495" t="str">
        <f>VLOOKUP(MID(C495,7,4),Estrv!I:J,2,FALSE)</f>
        <v>Infraestructura de drenaje, alcantarillado y saneamiento en Alcaldías</v>
      </c>
      <c r="E495">
        <f>VLOOKUP(MID(C495,1,10),Estrv!B:CC,54,FALSE)</f>
        <v>0</v>
      </c>
    </row>
    <row r="496" spans="1:5">
      <c r="A496" t="str">
        <f t="shared" si="7"/>
        <v>02CD02</v>
      </c>
      <c r="B496" t="str">
        <f>CONCATENATE(A496,"_",COUNTIF(A$1:A496,A496))</f>
        <v>02CD02_85</v>
      </c>
      <c r="C496" t="s">
        <v>12583</v>
      </c>
      <c r="D496" t="str">
        <f>VLOOKUP(MID(C496,7,4),Estrv!I:J,2,FALSE)</f>
        <v>Infraestructura de drenaje, alcantarillado y saneamiento en Alcaldías</v>
      </c>
      <c r="E496">
        <f>VLOOKUP(MID(C496,1,10),Estrv!B:CC,57,FALSE)</f>
        <v>0</v>
      </c>
    </row>
    <row r="497" spans="1:5">
      <c r="A497" t="str">
        <f t="shared" si="7"/>
        <v>02CD02</v>
      </c>
      <c r="B497" t="str">
        <f>CONCATENATE(A497,"_",COUNTIF(A$1:A497,A497))</f>
        <v>02CD02_86</v>
      </c>
      <c r="C497" t="s">
        <v>13257</v>
      </c>
      <c r="D497" t="str">
        <f>VLOOKUP(MID(C497,7,4),Estrv!I:J,2,FALSE)</f>
        <v>Infraestructura de drenaje, alcantarillado y saneamiento en Alcaldías</v>
      </c>
      <c r="E497">
        <f>VLOOKUP(MID(C497,1,10),Estrv!B:CC,60,FALSE)</f>
        <v>0</v>
      </c>
    </row>
    <row r="498" spans="1:5">
      <c r="A498" t="str">
        <f t="shared" si="7"/>
        <v>02CD02</v>
      </c>
      <c r="B498" t="str">
        <f>CONCATENATE(A498,"_",COUNTIF(A$1:A498,A498))</f>
        <v>02CD02_87</v>
      </c>
      <c r="C498" t="s">
        <v>13931</v>
      </c>
      <c r="D498" t="str">
        <f>VLOOKUP(MID(C498,7,4),Estrv!I:J,2,FALSE)</f>
        <v>Infraestructura de drenaje, alcantarillado y saneamiento en Alcaldías</v>
      </c>
      <c r="E498">
        <f>VLOOKUP(MID(C498,1,10),Estrv!B:CC,63,FALSE)</f>
        <v>0</v>
      </c>
    </row>
    <row r="499" spans="1:5">
      <c r="A499" t="str">
        <f t="shared" si="7"/>
        <v>02CD02</v>
      </c>
      <c r="B499" t="str">
        <f>CONCATENATE(A499,"_",COUNTIF(A$1:A499,A499))</f>
        <v>02CD02_88</v>
      </c>
      <c r="C499" t="s">
        <v>14605</v>
      </c>
      <c r="D499" t="str">
        <f>VLOOKUP(MID(C499,7,4),Estrv!I:J,2,FALSE)</f>
        <v>Infraestructura de drenaje, alcantarillado y saneamiento en Alcaldías</v>
      </c>
      <c r="E499">
        <f>VLOOKUP(MID(C499,1,10),Estrv!B:CC,66,FALSE)</f>
        <v>0</v>
      </c>
    </row>
    <row r="500" spans="1:5">
      <c r="A500" t="str">
        <f t="shared" si="7"/>
        <v>02CD02</v>
      </c>
      <c r="B500" t="str">
        <f>CONCATENATE(A500,"_",COUNTIF(A$1:A500,A500))</f>
        <v>02CD02_89</v>
      </c>
      <c r="C500" t="s">
        <v>15279</v>
      </c>
      <c r="D500" t="str">
        <f>VLOOKUP(MID(C500,7,4),Estrv!I:J,2,FALSE)</f>
        <v>Infraestructura de drenaje, alcantarillado y saneamiento en Alcaldías</v>
      </c>
      <c r="E500">
        <f>VLOOKUP(MID(C500,1,10),Estrv!B:CC,69,FALSE)</f>
        <v>0</v>
      </c>
    </row>
    <row r="501" spans="1:5">
      <c r="A501" t="str">
        <f t="shared" si="7"/>
        <v>02CD02</v>
      </c>
      <c r="B501" t="str">
        <f>CONCATENATE(A501,"_",COUNTIF(A$1:A501,A501))</f>
        <v>02CD02_90</v>
      </c>
      <c r="C501" t="s">
        <v>15953</v>
      </c>
      <c r="D501" t="str">
        <f>VLOOKUP(MID(C501,7,4),Estrv!I:J,2,FALSE)</f>
        <v>Infraestructura de drenaje, alcantarillado y saneamiento en Alcaldías</v>
      </c>
      <c r="E501">
        <f>VLOOKUP(MID(C501,1,10),Estrv!B:CC,72,FALSE)</f>
        <v>0</v>
      </c>
    </row>
    <row r="502" spans="1:5">
      <c r="A502" t="str">
        <f t="shared" si="7"/>
        <v>02CD02</v>
      </c>
      <c r="B502" t="str">
        <f>CONCATENATE(A502,"_",COUNTIF(A$1:A502,A502))</f>
        <v>02CD02_91</v>
      </c>
      <c r="C502" t="s">
        <v>9888</v>
      </c>
      <c r="D502" t="str">
        <f>VLOOKUP(MID(C502,7,4),Estrv!I:J,2,FALSE)</f>
        <v>Actividades de apoyo administrativo</v>
      </c>
      <c r="E502" t="str">
        <f>VLOOKUP(MID(C502,1,10),Estrv!B:CC,44,FALSE)</f>
        <v>Los trabajadores de la Alcaldia tienen garantizada la disponibilidad de bienes y herramientas de trabajo para un desarrollo profesional y organizacional.</v>
      </c>
    </row>
    <row r="503" spans="1:5">
      <c r="A503" t="str">
        <f t="shared" si="7"/>
        <v>02CD02</v>
      </c>
      <c r="B503" t="str">
        <f>CONCATENATE(A503,"_",COUNTIF(A$1:A503,A503))</f>
        <v>02CD02_92</v>
      </c>
      <c r="C503" t="s">
        <v>10562</v>
      </c>
      <c r="D503" t="str">
        <f>VLOOKUP(MID(C503,7,4),Estrv!I:J,2,FALSE)</f>
        <v>Actividades de apoyo administrativo</v>
      </c>
      <c r="E503">
        <f>VLOOKUP(MID(C503,1,10),Estrv!B:CC,48,FALSE)</f>
        <v>0</v>
      </c>
    </row>
    <row r="504" spans="1:5">
      <c r="A504" t="str">
        <f t="shared" si="7"/>
        <v>02CD02</v>
      </c>
      <c r="B504" t="str">
        <f>CONCATENATE(A504,"_",COUNTIF(A$1:A504,A504))</f>
        <v>02CD02_93</v>
      </c>
      <c r="C504" t="s">
        <v>11236</v>
      </c>
      <c r="D504" t="str">
        <f>VLOOKUP(MID(C504,7,4),Estrv!I:J,2,FALSE)</f>
        <v>Actividades de apoyo administrativo</v>
      </c>
      <c r="E504">
        <f>VLOOKUP(MID(C504,1,10),Estrv!B:CC,51,FALSE)</f>
        <v>0</v>
      </c>
    </row>
    <row r="505" spans="1:5">
      <c r="A505" t="str">
        <f t="shared" si="7"/>
        <v>02CD02</v>
      </c>
      <c r="B505" t="str">
        <f>CONCATENATE(A505,"_",COUNTIF(A$1:A505,A505))</f>
        <v>02CD02_94</v>
      </c>
      <c r="C505" t="s">
        <v>11910</v>
      </c>
      <c r="D505" t="str">
        <f>VLOOKUP(MID(C505,7,4),Estrv!I:J,2,FALSE)</f>
        <v>Actividades de apoyo administrativo</v>
      </c>
      <c r="E505">
        <f>VLOOKUP(MID(C505,1,10),Estrv!B:CC,54,FALSE)</f>
        <v>0</v>
      </c>
    </row>
    <row r="506" spans="1:5">
      <c r="A506" t="str">
        <f t="shared" si="7"/>
        <v>02CD02</v>
      </c>
      <c r="B506" t="str">
        <f>CONCATENATE(A506,"_",COUNTIF(A$1:A506,A506))</f>
        <v>02CD02_95</v>
      </c>
      <c r="C506" t="s">
        <v>12584</v>
      </c>
      <c r="D506" t="str">
        <f>VLOOKUP(MID(C506,7,4),Estrv!I:J,2,FALSE)</f>
        <v>Actividades de apoyo administrativo</v>
      </c>
      <c r="E506">
        <f>VLOOKUP(MID(C506,1,10),Estrv!B:CC,57,FALSE)</f>
        <v>0</v>
      </c>
    </row>
    <row r="507" spans="1:5">
      <c r="A507" t="str">
        <f t="shared" si="7"/>
        <v>02CD02</v>
      </c>
      <c r="B507" t="str">
        <f>CONCATENATE(A507,"_",COUNTIF(A$1:A507,A507))</f>
        <v>02CD02_96</v>
      </c>
      <c r="C507" t="s">
        <v>13258</v>
      </c>
      <c r="D507" t="str">
        <f>VLOOKUP(MID(C507,7,4),Estrv!I:J,2,FALSE)</f>
        <v>Actividades de apoyo administrativo</v>
      </c>
      <c r="E507">
        <f>VLOOKUP(MID(C507,1,10),Estrv!B:CC,60,FALSE)</f>
        <v>0</v>
      </c>
    </row>
    <row r="508" spans="1:5">
      <c r="A508" t="str">
        <f t="shared" si="7"/>
        <v>02CD02</v>
      </c>
      <c r="B508" t="str">
        <f>CONCATENATE(A508,"_",COUNTIF(A$1:A508,A508))</f>
        <v>02CD02_97</v>
      </c>
      <c r="C508" t="s">
        <v>13932</v>
      </c>
      <c r="D508" t="str">
        <f>VLOOKUP(MID(C508,7,4),Estrv!I:J,2,FALSE)</f>
        <v>Actividades de apoyo administrativo</v>
      </c>
      <c r="E508">
        <f>VLOOKUP(MID(C508,1,10),Estrv!B:CC,63,FALSE)</f>
        <v>0</v>
      </c>
    </row>
    <row r="509" spans="1:5">
      <c r="A509" t="str">
        <f t="shared" si="7"/>
        <v>02CD02</v>
      </c>
      <c r="B509" t="str">
        <f>CONCATENATE(A509,"_",COUNTIF(A$1:A509,A509))</f>
        <v>02CD02_98</v>
      </c>
      <c r="C509" t="s">
        <v>14606</v>
      </c>
      <c r="D509" t="str">
        <f>VLOOKUP(MID(C509,7,4),Estrv!I:J,2,FALSE)</f>
        <v>Actividades de apoyo administrativo</v>
      </c>
      <c r="E509">
        <f>VLOOKUP(MID(C509,1,10),Estrv!B:CC,66,FALSE)</f>
        <v>0</v>
      </c>
    </row>
    <row r="510" spans="1:5">
      <c r="A510" t="str">
        <f t="shared" si="7"/>
        <v>02CD02</v>
      </c>
      <c r="B510" t="str">
        <f>CONCATENATE(A510,"_",COUNTIF(A$1:A510,A510))</f>
        <v>02CD02_99</v>
      </c>
      <c r="C510" t="s">
        <v>15280</v>
      </c>
      <c r="D510" t="str">
        <f>VLOOKUP(MID(C510,7,4),Estrv!I:J,2,FALSE)</f>
        <v>Actividades de apoyo administrativo</v>
      </c>
      <c r="E510">
        <f>VLOOKUP(MID(C510,1,10),Estrv!B:CC,69,FALSE)</f>
        <v>0</v>
      </c>
    </row>
    <row r="511" spans="1:5">
      <c r="A511" t="str">
        <f t="shared" si="7"/>
        <v>02CD02</v>
      </c>
      <c r="B511" t="str">
        <f>CONCATENATE(A511,"_",COUNTIF(A$1:A511,A511))</f>
        <v>02CD02_100</v>
      </c>
      <c r="C511" t="s">
        <v>15954</v>
      </c>
      <c r="D511" t="str">
        <f>VLOOKUP(MID(C511,7,4),Estrv!I:J,2,FALSE)</f>
        <v>Actividades de apoyo administrativo</v>
      </c>
      <c r="E511">
        <f>VLOOKUP(MID(C511,1,10),Estrv!B:CC,72,FALSE)</f>
        <v>0</v>
      </c>
    </row>
    <row r="512" spans="1:5">
      <c r="A512" t="str">
        <f t="shared" si="7"/>
        <v>02CD02</v>
      </c>
      <c r="B512" t="str">
        <f>CONCATENATE(A512,"_",COUNTIF(A$1:A512,A512))</f>
        <v>02CD02_101</v>
      </c>
      <c r="C512" t="s">
        <v>9889</v>
      </c>
      <c r="D512" t="str">
        <f>VLOOKUP(MID(C512,7,4),Estrv!I:J,2,FALSE)</f>
        <v>Provisiones para contingencias</v>
      </c>
      <c r="E512" t="str">
        <f>VLOOKUP(MID(C512,1,10),Estrv!B:CC,44,FALSE)</f>
        <v>Para 2024 continuar con el cumplimiento de las obligaciones de pago derivado de las sentencias emitidas por la autoridad competente.</v>
      </c>
    </row>
    <row r="513" spans="1:5">
      <c r="A513" t="str">
        <f t="shared" si="7"/>
        <v>02CD02</v>
      </c>
      <c r="B513" t="str">
        <f>CONCATENATE(A513,"_",COUNTIF(A$1:A513,A513))</f>
        <v>02CD02_102</v>
      </c>
      <c r="C513" t="s">
        <v>10563</v>
      </c>
      <c r="D513" t="str">
        <f>VLOOKUP(MID(C513,7,4),Estrv!I:J,2,FALSE)</f>
        <v>Provisiones para contingencias</v>
      </c>
      <c r="E513">
        <f>VLOOKUP(MID(C513,1,10),Estrv!B:CC,48,FALSE)</f>
        <v>0</v>
      </c>
    </row>
    <row r="514" spans="1:5">
      <c r="A514" t="str">
        <f t="shared" si="7"/>
        <v>02CD02</v>
      </c>
      <c r="B514" t="str">
        <f>CONCATENATE(A514,"_",COUNTIF(A$1:A514,A514))</f>
        <v>02CD02_103</v>
      </c>
      <c r="C514" t="s">
        <v>11237</v>
      </c>
      <c r="D514" t="str">
        <f>VLOOKUP(MID(C514,7,4),Estrv!I:J,2,FALSE)</f>
        <v>Provisiones para contingencias</v>
      </c>
      <c r="E514">
        <f>VLOOKUP(MID(C514,1,10),Estrv!B:CC,51,FALSE)</f>
        <v>0</v>
      </c>
    </row>
    <row r="515" spans="1:5">
      <c r="A515" t="str">
        <f t="shared" ref="A515:A578" si="8">MID(C515,1,6)</f>
        <v>02CD02</v>
      </c>
      <c r="B515" t="str">
        <f>CONCATENATE(A515,"_",COUNTIF(A$1:A515,A515))</f>
        <v>02CD02_104</v>
      </c>
      <c r="C515" t="s">
        <v>11911</v>
      </c>
      <c r="D515" t="str">
        <f>VLOOKUP(MID(C515,7,4),Estrv!I:J,2,FALSE)</f>
        <v>Provisiones para contingencias</v>
      </c>
      <c r="E515">
        <f>VLOOKUP(MID(C515,1,10),Estrv!B:CC,54,FALSE)</f>
        <v>0</v>
      </c>
    </row>
    <row r="516" spans="1:5">
      <c r="A516" t="str">
        <f t="shared" si="8"/>
        <v>02CD02</v>
      </c>
      <c r="B516" t="str">
        <f>CONCATENATE(A516,"_",COUNTIF(A$1:A516,A516))</f>
        <v>02CD02_105</v>
      </c>
      <c r="C516" t="s">
        <v>12585</v>
      </c>
      <c r="D516" t="str">
        <f>VLOOKUP(MID(C516,7,4),Estrv!I:J,2,FALSE)</f>
        <v>Provisiones para contingencias</v>
      </c>
      <c r="E516">
        <f>VLOOKUP(MID(C516,1,10),Estrv!B:CC,57,FALSE)</f>
        <v>0</v>
      </c>
    </row>
    <row r="517" spans="1:5">
      <c r="A517" t="str">
        <f t="shared" si="8"/>
        <v>02CD02</v>
      </c>
      <c r="B517" t="str">
        <f>CONCATENATE(A517,"_",COUNTIF(A$1:A517,A517))</f>
        <v>02CD02_106</v>
      </c>
      <c r="C517" t="s">
        <v>13259</v>
      </c>
      <c r="D517" t="str">
        <f>VLOOKUP(MID(C517,7,4),Estrv!I:J,2,FALSE)</f>
        <v>Provisiones para contingencias</v>
      </c>
      <c r="E517">
        <f>VLOOKUP(MID(C517,1,10),Estrv!B:CC,60,FALSE)</f>
        <v>0</v>
      </c>
    </row>
    <row r="518" spans="1:5">
      <c r="A518" t="str">
        <f t="shared" si="8"/>
        <v>02CD02</v>
      </c>
      <c r="B518" t="str">
        <f>CONCATENATE(A518,"_",COUNTIF(A$1:A518,A518))</f>
        <v>02CD02_107</v>
      </c>
      <c r="C518" t="s">
        <v>13933</v>
      </c>
      <c r="D518" t="str">
        <f>VLOOKUP(MID(C518,7,4),Estrv!I:J,2,FALSE)</f>
        <v>Provisiones para contingencias</v>
      </c>
      <c r="E518">
        <f>VLOOKUP(MID(C518,1,10),Estrv!B:CC,63,FALSE)</f>
        <v>0</v>
      </c>
    </row>
    <row r="519" spans="1:5">
      <c r="A519" t="str">
        <f t="shared" si="8"/>
        <v>02CD02</v>
      </c>
      <c r="B519" t="str">
        <f>CONCATENATE(A519,"_",COUNTIF(A$1:A519,A519))</f>
        <v>02CD02_108</v>
      </c>
      <c r="C519" t="s">
        <v>14607</v>
      </c>
      <c r="D519" t="str">
        <f>VLOOKUP(MID(C519,7,4),Estrv!I:J,2,FALSE)</f>
        <v>Provisiones para contingencias</v>
      </c>
      <c r="E519">
        <f>VLOOKUP(MID(C519,1,10),Estrv!B:CC,66,FALSE)</f>
        <v>0</v>
      </c>
    </row>
    <row r="520" spans="1:5">
      <c r="A520" t="str">
        <f t="shared" si="8"/>
        <v>02CD02</v>
      </c>
      <c r="B520" t="str">
        <f>CONCATENATE(A520,"_",COUNTIF(A$1:A520,A520))</f>
        <v>02CD02_109</v>
      </c>
      <c r="C520" t="s">
        <v>15281</v>
      </c>
      <c r="D520" t="str">
        <f>VLOOKUP(MID(C520,7,4),Estrv!I:J,2,FALSE)</f>
        <v>Provisiones para contingencias</v>
      </c>
      <c r="E520">
        <f>VLOOKUP(MID(C520,1,10),Estrv!B:CC,69,FALSE)</f>
        <v>0</v>
      </c>
    </row>
    <row r="521" spans="1:5">
      <c r="A521" t="str">
        <f t="shared" si="8"/>
        <v>02CD02</v>
      </c>
      <c r="B521" t="str">
        <f>CONCATENATE(A521,"_",COUNTIF(A$1:A521,A521))</f>
        <v>02CD02_110</v>
      </c>
      <c r="C521" t="s">
        <v>15955</v>
      </c>
      <c r="D521" t="str">
        <f>VLOOKUP(MID(C521,7,4),Estrv!I:J,2,FALSE)</f>
        <v>Provisiones para contingencias</v>
      </c>
      <c r="E521">
        <f>VLOOKUP(MID(C521,1,10),Estrv!B:CC,72,FALSE)</f>
        <v>0</v>
      </c>
    </row>
    <row r="522" spans="1:5">
      <c r="A522" t="str">
        <f t="shared" si="8"/>
        <v>02CD02</v>
      </c>
      <c r="B522" t="str">
        <f>CONCATENATE(A522,"_",COUNTIF(A$1:A522,A522))</f>
        <v>02CD02_111</v>
      </c>
      <c r="C522" t="s">
        <v>9890</v>
      </c>
      <c r="D522" t="str">
        <f>VLOOKUP(MID(C522,7,4),Estrv!I:J,2,FALSE)</f>
        <v>Cumplimiento de los programas de protección civil</v>
      </c>
      <c r="E522" t="str">
        <f>VLOOKUP(MID(C522,1,10),Estrv!B:CC,44,FALSE)</f>
        <v>Los habitantes de la Alcaldia cuentan con un area especifica de gobierno, que mediante las acciones realizadas en materia de proteccion civil, preparara a la poblacion para lograr la resiliencia y estar menos vulnerable ante los fenomenos naturales o antropicos.</v>
      </c>
    </row>
    <row r="523" spans="1:5">
      <c r="A523" t="str">
        <f t="shared" si="8"/>
        <v>02CD02</v>
      </c>
      <c r="B523" t="str">
        <f>CONCATENATE(A523,"_",COUNTIF(A$1:A523,A523))</f>
        <v>02CD02_112</v>
      </c>
      <c r="C523" t="s">
        <v>10564</v>
      </c>
      <c r="D523" t="str">
        <f>VLOOKUP(MID(C523,7,4),Estrv!I:J,2,FALSE)</f>
        <v>Cumplimiento de los programas de protección civil</v>
      </c>
      <c r="E523" t="str">
        <f>VLOOKUP(MID(C523,1,10),Estrv!B:CC,48,FALSE)</f>
        <v>Atencion a emergencias urbanas</v>
      </c>
    </row>
    <row r="524" spans="1:5">
      <c r="A524" t="str">
        <f t="shared" si="8"/>
        <v>02CD02</v>
      </c>
      <c r="B524" t="str">
        <f>CONCATENATE(A524,"_",COUNTIF(A$1:A524,A524))</f>
        <v>02CD02_113</v>
      </c>
      <c r="C524" t="s">
        <v>11238</v>
      </c>
      <c r="D524" t="str">
        <f>VLOOKUP(MID(C524,7,4),Estrv!I:J,2,FALSE)</f>
        <v>Cumplimiento de los programas de protección civil</v>
      </c>
      <c r="E524">
        <f>VLOOKUP(MID(C524,1,10),Estrv!B:CC,51,FALSE)</f>
        <v>0</v>
      </c>
    </row>
    <row r="525" spans="1:5">
      <c r="A525" t="str">
        <f t="shared" si="8"/>
        <v>02CD02</v>
      </c>
      <c r="B525" t="str">
        <f>CONCATENATE(A525,"_",COUNTIF(A$1:A525,A525))</f>
        <v>02CD02_114</v>
      </c>
      <c r="C525" t="s">
        <v>11912</v>
      </c>
      <c r="D525" t="str">
        <f>VLOOKUP(MID(C525,7,4),Estrv!I:J,2,FALSE)</f>
        <v>Cumplimiento de los programas de protección civil</v>
      </c>
      <c r="E525">
        <f>VLOOKUP(MID(C525,1,10),Estrv!B:CC,54,FALSE)</f>
        <v>0</v>
      </c>
    </row>
    <row r="526" spans="1:5">
      <c r="A526" t="str">
        <f t="shared" si="8"/>
        <v>02CD02</v>
      </c>
      <c r="B526" t="str">
        <f>CONCATENATE(A526,"_",COUNTIF(A$1:A526,A526))</f>
        <v>02CD02_115</v>
      </c>
      <c r="C526" t="s">
        <v>12586</v>
      </c>
      <c r="D526" t="str">
        <f>VLOOKUP(MID(C526,7,4),Estrv!I:J,2,FALSE)</f>
        <v>Cumplimiento de los programas de protección civil</v>
      </c>
      <c r="E526">
        <f>VLOOKUP(MID(C526,1,10),Estrv!B:CC,57,FALSE)</f>
        <v>0</v>
      </c>
    </row>
    <row r="527" spans="1:5">
      <c r="A527" t="str">
        <f t="shared" si="8"/>
        <v>02CD02</v>
      </c>
      <c r="B527" t="str">
        <f>CONCATENATE(A527,"_",COUNTIF(A$1:A527,A527))</f>
        <v>02CD02_116</v>
      </c>
      <c r="C527" t="s">
        <v>13260</v>
      </c>
      <c r="D527" t="str">
        <f>VLOOKUP(MID(C527,7,4),Estrv!I:J,2,FALSE)</f>
        <v>Cumplimiento de los programas de protección civil</v>
      </c>
      <c r="E527">
        <f>VLOOKUP(MID(C527,1,10),Estrv!B:CC,60,FALSE)</f>
        <v>0</v>
      </c>
    </row>
    <row r="528" spans="1:5">
      <c r="A528" t="str">
        <f t="shared" si="8"/>
        <v>02CD02</v>
      </c>
      <c r="B528" t="str">
        <f>CONCATENATE(A528,"_",COUNTIF(A$1:A528,A528))</f>
        <v>02CD02_117</v>
      </c>
      <c r="C528" t="s">
        <v>13934</v>
      </c>
      <c r="D528" t="str">
        <f>VLOOKUP(MID(C528,7,4),Estrv!I:J,2,FALSE)</f>
        <v>Cumplimiento de los programas de protección civil</v>
      </c>
      <c r="E528">
        <f>VLOOKUP(MID(C528,1,10),Estrv!B:CC,63,FALSE)</f>
        <v>0</v>
      </c>
    </row>
    <row r="529" spans="1:5">
      <c r="A529" t="str">
        <f t="shared" si="8"/>
        <v>02CD02</v>
      </c>
      <c r="B529" t="str">
        <f>CONCATENATE(A529,"_",COUNTIF(A$1:A529,A529))</f>
        <v>02CD02_118</v>
      </c>
      <c r="C529" t="s">
        <v>14608</v>
      </c>
      <c r="D529" t="str">
        <f>VLOOKUP(MID(C529,7,4),Estrv!I:J,2,FALSE)</f>
        <v>Cumplimiento de los programas de protección civil</v>
      </c>
      <c r="E529">
        <f>VLOOKUP(MID(C529,1,10),Estrv!B:CC,66,FALSE)</f>
        <v>0</v>
      </c>
    </row>
    <row r="530" spans="1:5">
      <c r="A530" t="str">
        <f t="shared" si="8"/>
        <v>02CD02</v>
      </c>
      <c r="B530" t="str">
        <f>CONCATENATE(A530,"_",COUNTIF(A$1:A530,A530))</f>
        <v>02CD02_119</v>
      </c>
      <c r="C530" t="s">
        <v>15282</v>
      </c>
      <c r="D530" t="str">
        <f>VLOOKUP(MID(C530,7,4),Estrv!I:J,2,FALSE)</f>
        <v>Cumplimiento de los programas de protección civil</v>
      </c>
      <c r="E530">
        <f>VLOOKUP(MID(C530,1,10),Estrv!B:CC,69,FALSE)</f>
        <v>0</v>
      </c>
    </row>
    <row r="531" spans="1:5">
      <c r="A531" t="str">
        <f t="shared" si="8"/>
        <v>02CD02</v>
      </c>
      <c r="B531" t="str">
        <f>CONCATENATE(A531,"_",COUNTIF(A$1:A531,A531))</f>
        <v>02CD02_120</v>
      </c>
      <c r="C531" t="s">
        <v>15956</v>
      </c>
      <c r="D531" t="str">
        <f>VLOOKUP(MID(C531,7,4),Estrv!I:J,2,FALSE)</f>
        <v>Cumplimiento de los programas de protección civil</v>
      </c>
      <c r="E531">
        <f>VLOOKUP(MID(C531,1,10),Estrv!B:CC,72,FALSE)</f>
        <v>0</v>
      </c>
    </row>
    <row r="532" spans="1:5">
      <c r="A532" t="str">
        <f t="shared" si="8"/>
        <v>02CD02</v>
      </c>
      <c r="B532" t="str">
        <f>CONCATENATE(A532,"_",COUNTIF(A$1:A532,A532))</f>
        <v>02CD02_121</v>
      </c>
      <c r="C532" t="s">
        <v>9891</v>
      </c>
      <c r="D532" t="str">
        <f>VLOOKUP(MID(C532,7,4),Estrv!I:J,2,FALSE)</f>
        <v>Presupuesto participativo</v>
      </c>
      <c r="E532" t="str">
        <f>VLOOKUP(MID(C532,1,10),Estrv!B:CC,44,FALSE)</f>
        <v>En 2024 consolidar el mejoramiento de la infraestructura urbana, cercania con la ciudadania y promocion de la participacion ciudadana y con ello mejorar la calidad de vida, generar plusvalia y un entorno mas amable.</v>
      </c>
    </row>
    <row r="533" spans="1:5">
      <c r="A533" t="str">
        <f t="shared" si="8"/>
        <v>02CD02</v>
      </c>
      <c r="B533" t="str">
        <f>CONCATENATE(A533,"_",COUNTIF(A$1:A533,A533))</f>
        <v>02CD02_122</v>
      </c>
      <c r="C533" t="s">
        <v>10565</v>
      </c>
      <c r="D533" t="str">
        <f>VLOOKUP(MID(C533,7,4),Estrv!I:J,2,FALSE)</f>
        <v>Presupuesto participativo</v>
      </c>
      <c r="E533" t="str">
        <f>VLOOKUP(MID(C533,1,10),Estrv!B:CC,48,FALSE)</f>
        <v>Diseñar e implementar estrategias para la correcta ejecucion del Presupuesto Participativo es sus diferentes rubros.</v>
      </c>
    </row>
    <row r="534" spans="1:5">
      <c r="A534" t="str">
        <f t="shared" si="8"/>
        <v>02CD02</v>
      </c>
      <c r="B534" t="str">
        <f>CONCATENATE(A534,"_",COUNTIF(A$1:A534,A534))</f>
        <v>02CD02_123</v>
      </c>
      <c r="C534" t="s">
        <v>11239</v>
      </c>
      <c r="D534" t="str">
        <f>VLOOKUP(MID(C534,7,4),Estrv!I:J,2,FALSE)</f>
        <v>Presupuesto participativo</v>
      </c>
      <c r="E534">
        <f>VLOOKUP(MID(C534,1,10),Estrv!B:CC,51,FALSE)</f>
        <v>0</v>
      </c>
    </row>
    <row r="535" spans="1:5">
      <c r="A535" t="str">
        <f t="shared" si="8"/>
        <v>02CD02</v>
      </c>
      <c r="B535" t="str">
        <f>CONCATENATE(A535,"_",COUNTIF(A$1:A535,A535))</f>
        <v>02CD02_124</v>
      </c>
      <c r="C535" t="s">
        <v>11913</v>
      </c>
      <c r="D535" t="str">
        <f>VLOOKUP(MID(C535,7,4),Estrv!I:J,2,FALSE)</f>
        <v>Presupuesto participativo</v>
      </c>
      <c r="E535">
        <f>VLOOKUP(MID(C535,1,10),Estrv!B:CC,54,FALSE)</f>
        <v>0</v>
      </c>
    </row>
    <row r="536" spans="1:5">
      <c r="A536" t="str">
        <f t="shared" si="8"/>
        <v>02CD02</v>
      </c>
      <c r="B536" t="str">
        <f>CONCATENATE(A536,"_",COUNTIF(A$1:A536,A536))</f>
        <v>02CD02_125</v>
      </c>
      <c r="C536" t="s">
        <v>12587</v>
      </c>
      <c r="D536" t="str">
        <f>VLOOKUP(MID(C536,7,4),Estrv!I:J,2,FALSE)</f>
        <v>Presupuesto participativo</v>
      </c>
      <c r="E536">
        <f>VLOOKUP(MID(C536,1,10),Estrv!B:CC,57,FALSE)</f>
        <v>0</v>
      </c>
    </row>
    <row r="537" spans="1:5">
      <c r="A537" t="str">
        <f t="shared" si="8"/>
        <v>02CD02</v>
      </c>
      <c r="B537" t="str">
        <f>CONCATENATE(A537,"_",COUNTIF(A$1:A537,A537))</f>
        <v>02CD02_126</v>
      </c>
      <c r="C537" t="s">
        <v>13261</v>
      </c>
      <c r="D537" t="str">
        <f>VLOOKUP(MID(C537,7,4),Estrv!I:J,2,FALSE)</f>
        <v>Presupuesto participativo</v>
      </c>
      <c r="E537">
        <f>VLOOKUP(MID(C537,1,10),Estrv!B:CC,60,FALSE)</f>
        <v>0</v>
      </c>
    </row>
    <row r="538" spans="1:5">
      <c r="A538" t="str">
        <f t="shared" si="8"/>
        <v>02CD02</v>
      </c>
      <c r="B538" t="str">
        <f>CONCATENATE(A538,"_",COUNTIF(A$1:A538,A538))</f>
        <v>02CD02_127</v>
      </c>
      <c r="C538" t="s">
        <v>13935</v>
      </c>
      <c r="D538" t="str">
        <f>VLOOKUP(MID(C538,7,4),Estrv!I:J,2,FALSE)</f>
        <v>Presupuesto participativo</v>
      </c>
      <c r="E538">
        <f>VLOOKUP(MID(C538,1,10),Estrv!B:CC,63,FALSE)</f>
        <v>0</v>
      </c>
    </row>
    <row r="539" spans="1:5">
      <c r="A539" t="str">
        <f t="shared" si="8"/>
        <v>02CD02</v>
      </c>
      <c r="B539" t="str">
        <f>CONCATENATE(A539,"_",COUNTIF(A$1:A539,A539))</f>
        <v>02CD02_128</v>
      </c>
      <c r="C539" t="s">
        <v>14609</v>
      </c>
      <c r="D539" t="str">
        <f>VLOOKUP(MID(C539,7,4),Estrv!I:J,2,FALSE)</f>
        <v>Presupuesto participativo</v>
      </c>
      <c r="E539">
        <f>VLOOKUP(MID(C539,1,10),Estrv!B:CC,66,FALSE)</f>
        <v>0</v>
      </c>
    </row>
    <row r="540" spans="1:5">
      <c r="A540" t="str">
        <f t="shared" si="8"/>
        <v>02CD02</v>
      </c>
      <c r="B540" t="str">
        <f>CONCATENATE(A540,"_",COUNTIF(A$1:A540,A540))</f>
        <v>02CD02_129</v>
      </c>
      <c r="C540" t="s">
        <v>15283</v>
      </c>
      <c r="D540" t="str">
        <f>VLOOKUP(MID(C540,7,4),Estrv!I:J,2,FALSE)</f>
        <v>Presupuesto participativo</v>
      </c>
      <c r="E540">
        <f>VLOOKUP(MID(C540,1,10),Estrv!B:CC,69,FALSE)</f>
        <v>0</v>
      </c>
    </row>
    <row r="541" spans="1:5">
      <c r="A541" t="str">
        <f t="shared" si="8"/>
        <v>02CD02</v>
      </c>
      <c r="B541" t="str">
        <f>CONCATENATE(A541,"_",COUNTIF(A$1:A541,A541))</f>
        <v>02CD02_130</v>
      </c>
      <c r="C541" t="s">
        <v>15957</v>
      </c>
      <c r="D541" t="str">
        <f>VLOOKUP(MID(C541,7,4),Estrv!I:J,2,FALSE)</f>
        <v>Presupuesto participativo</v>
      </c>
      <c r="E541">
        <f>VLOOKUP(MID(C541,1,10),Estrv!B:CC,72,FALSE)</f>
        <v>0</v>
      </c>
    </row>
    <row r="542" spans="1:5">
      <c r="A542" t="str">
        <f t="shared" si="8"/>
        <v>02CD02</v>
      </c>
      <c r="B542" t="str">
        <f>CONCATENATE(A542,"_",COUNTIF(A$1:A542,A542))</f>
        <v>02CD02_131</v>
      </c>
      <c r="C542" t="s">
        <v>9892</v>
      </c>
      <c r="D542" t="str">
        <f>VLOOKUP(MID(C542,7,4),Estrv!I:J,2,FALSE)</f>
        <v>Apoyo para el desarrollo integral de la mujer</v>
      </c>
      <c r="E542" t="str">
        <f>VLOOKUP(MID(C542,1,10),Estrv!B:CC,44,FALSE)</f>
        <v>Para 2024 se proyecta que mas mujeres reciban capacitaciones, talleres, generar emprendimiento y empleo formal para lograr la autonomia economica, asimismo, se espera que para los proximos años la Casa de Emergencia pueda ampliar su capacidad de servicio y atencion a mujeres para llegar a una capacidad de atencion de hasta 500 mujeres y una ampliacion en los dias de estancia, para poder permanecer entre 5 y 8 dias.</v>
      </c>
    </row>
    <row r="543" spans="1:5">
      <c r="A543" t="str">
        <f t="shared" si="8"/>
        <v>02CD02</v>
      </c>
      <c r="B543" t="str">
        <f>CONCATENATE(A543,"_",COUNTIF(A$1:A543,A543))</f>
        <v>02CD02_132</v>
      </c>
      <c r="C543" t="s">
        <v>10566</v>
      </c>
      <c r="D543" t="str">
        <f>VLOOKUP(MID(C543,7,4),Estrv!I:J,2,FALSE)</f>
        <v>Apoyo para el desarrollo integral de la mujer</v>
      </c>
      <c r="E543" t="str">
        <f>VLOOKUP(MID(C543,1,10),Estrv!B:CC,48,FALSE)</f>
        <v>Imparticion de talleres en beneficio de las mujeres de la Alcaldia</v>
      </c>
    </row>
    <row r="544" spans="1:5">
      <c r="A544" t="str">
        <f t="shared" si="8"/>
        <v>02CD02</v>
      </c>
      <c r="B544" t="str">
        <f>CONCATENATE(A544,"_",COUNTIF(A$1:A544,A544))</f>
        <v>02CD02_133</v>
      </c>
      <c r="C544" t="s">
        <v>11240</v>
      </c>
      <c r="D544" t="str">
        <f>VLOOKUP(MID(C544,7,4),Estrv!I:J,2,FALSE)</f>
        <v>Apoyo para el desarrollo integral de la mujer</v>
      </c>
      <c r="E544">
        <f>VLOOKUP(MID(C544,1,10),Estrv!B:CC,51,FALSE)</f>
        <v>0</v>
      </c>
    </row>
    <row r="545" spans="1:5">
      <c r="A545" t="str">
        <f t="shared" si="8"/>
        <v>02CD02</v>
      </c>
      <c r="B545" t="str">
        <f>CONCATENATE(A545,"_",COUNTIF(A$1:A545,A545))</f>
        <v>02CD02_134</v>
      </c>
      <c r="C545" t="s">
        <v>11914</v>
      </c>
      <c r="D545" t="str">
        <f>VLOOKUP(MID(C545,7,4),Estrv!I:J,2,FALSE)</f>
        <v>Apoyo para el desarrollo integral de la mujer</v>
      </c>
      <c r="E545">
        <f>VLOOKUP(MID(C545,1,10),Estrv!B:CC,54,FALSE)</f>
        <v>0</v>
      </c>
    </row>
    <row r="546" spans="1:5">
      <c r="A546" t="str">
        <f t="shared" si="8"/>
        <v>02CD02</v>
      </c>
      <c r="B546" t="str">
        <f>CONCATENATE(A546,"_",COUNTIF(A$1:A546,A546))</f>
        <v>02CD02_135</v>
      </c>
      <c r="C546" t="s">
        <v>12588</v>
      </c>
      <c r="D546" t="str">
        <f>VLOOKUP(MID(C546,7,4),Estrv!I:J,2,FALSE)</f>
        <v>Apoyo para el desarrollo integral de la mujer</v>
      </c>
      <c r="E546">
        <f>VLOOKUP(MID(C546,1,10),Estrv!B:CC,57,FALSE)</f>
        <v>0</v>
      </c>
    </row>
    <row r="547" spans="1:5">
      <c r="A547" t="str">
        <f t="shared" si="8"/>
        <v>02CD02</v>
      </c>
      <c r="B547" t="str">
        <f>CONCATENATE(A547,"_",COUNTIF(A$1:A547,A547))</f>
        <v>02CD02_136</v>
      </c>
      <c r="C547" t="s">
        <v>13262</v>
      </c>
      <c r="D547" t="str">
        <f>VLOOKUP(MID(C547,7,4),Estrv!I:J,2,FALSE)</f>
        <v>Apoyo para el desarrollo integral de la mujer</v>
      </c>
      <c r="E547">
        <f>VLOOKUP(MID(C547,1,10),Estrv!B:CC,60,FALSE)</f>
        <v>0</v>
      </c>
    </row>
    <row r="548" spans="1:5">
      <c r="A548" t="str">
        <f t="shared" si="8"/>
        <v>02CD02</v>
      </c>
      <c r="B548" t="str">
        <f>CONCATENATE(A548,"_",COUNTIF(A$1:A548,A548))</f>
        <v>02CD02_137</v>
      </c>
      <c r="C548" t="s">
        <v>13936</v>
      </c>
      <c r="D548" t="str">
        <f>VLOOKUP(MID(C548,7,4),Estrv!I:J,2,FALSE)</f>
        <v>Apoyo para el desarrollo integral de la mujer</v>
      </c>
      <c r="E548">
        <f>VLOOKUP(MID(C548,1,10),Estrv!B:CC,63,FALSE)</f>
        <v>0</v>
      </c>
    </row>
    <row r="549" spans="1:5">
      <c r="A549" t="str">
        <f t="shared" si="8"/>
        <v>02CD02</v>
      </c>
      <c r="B549" t="str">
        <f>CONCATENATE(A549,"_",COUNTIF(A$1:A549,A549))</f>
        <v>02CD02_138</v>
      </c>
      <c r="C549" t="s">
        <v>14610</v>
      </c>
      <c r="D549" t="str">
        <f>VLOOKUP(MID(C549,7,4),Estrv!I:J,2,FALSE)</f>
        <v>Apoyo para el desarrollo integral de la mujer</v>
      </c>
      <c r="E549">
        <f>VLOOKUP(MID(C549,1,10),Estrv!B:CC,66,FALSE)</f>
        <v>0</v>
      </c>
    </row>
    <row r="550" spans="1:5">
      <c r="A550" t="str">
        <f t="shared" si="8"/>
        <v>02CD02</v>
      </c>
      <c r="B550" t="str">
        <f>CONCATENATE(A550,"_",COUNTIF(A$1:A550,A550))</f>
        <v>02CD02_139</v>
      </c>
      <c r="C550" t="s">
        <v>15284</v>
      </c>
      <c r="D550" t="str">
        <f>VLOOKUP(MID(C550,7,4),Estrv!I:J,2,FALSE)</f>
        <v>Apoyo para el desarrollo integral de la mujer</v>
      </c>
      <c r="E550">
        <f>VLOOKUP(MID(C550,1,10),Estrv!B:CC,69,FALSE)</f>
        <v>0</v>
      </c>
    </row>
    <row r="551" spans="1:5">
      <c r="A551" t="str">
        <f t="shared" si="8"/>
        <v>02CD02</v>
      </c>
      <c r="B551" t="str">
        <f>CONCATENATE(A551,"_",COUNTIF(A$1:A551,A551))</f>
        <v>02CD02_140</v>
      </c>
      <c r="C551" t="s">
        <v>15958</v>
      </c>
      <c r="D551" t="str">
        <f>VLOOKUP(MID(C551,7,4),Estrv!I:J,2,FALSE)</f>
        <v>Apoyo para el desarrollo integral de la mujer</v>
      </c>
      <c r="E551">
        <f>VLOOKUP(MID(C551,1,10),Estrv!B:CC,72,FALSE)</f>
        <v>0</v>
      </c>
    </row>
    <row r="552" spans="1:5">
      <c r="A552" t="str">
        <f t="shared" si="8"/>
        <v>02CD02</v>
      </c>
      <c r="B552" t="str">
        <f>CONCATENATE(A552,"_",COUNTIF(A$1:A552,A552))</f>
        <v>02CD02_141</v>
      </c>
      <c r="C552" t="s">
        <v>9893</v>
      </c>
      <c r="D552" t="str">
        <f>VLOOKUP(MID(C552,7,4),Estrv!I:J,2,FALSE)</f>
        <v>Programa para enfermedades crónico degenerativas y discapacidad</v>
      </c>
      <c r="E552" t="str">
        <f>VLOOKUP(MID(C552,1,10),Estrv!B:CC,44,FALSE)</f>
        <v>Para 2024 se pretende incrementar la cobertura a personas que cuenten con alguna discapacidad (niñas, niños, hombres y mujeres) o que padezcan alguna enfermedad cronico-degenerativa que limite su movilidad que vivan en Azcapotzalco, priorizando a aquellas que residan en zonas de alta marginacion.</v>
      </c>
    </row>
    <row r="553" spans="1:5">
      <c r="A553" t="str">
        <f t="shared" si="8"/>
        <v>02CD02</v>
      </c>
      <c r="B553" t="str">
        <f>CONCATENATE(A553,"_",COUNTIF(A$1:A553,A553))</f>
        <v>02CD02_142</v>
      </c>
      <c r="C553" t="s">
        <v>10567</v>
      </c>
      <c r="D553" t="str">
        <f>VLOOKUP(MID(C553,7,4),Estrv!I:J,2,FALSE)</f>
        <v>Programa para enfermedades crónico degenerativas y discapacidad</v>
      </c>
      <c r="E553">
        <f>VLOOKUP(MID(C553,1,10),Estrv!B:CC,48,FALSE)</f>
        <v>0</v>
      </c>
    </row>
    <row r="554" spans="1:5">
      <c r="A554" t="str">
        <f t="shared" si="8"/>
        <v>02CD02</v>
      </c>
      <c r="B554" t="str">
        <f>CONCATENATE(A554,"_",COUNTIF(A$1:A554,A554))</f>
        <v>02CD02_143</v>
      </c>
      <c r="C554" t="s">
        <v>11241</v>
      </c>
      <c r="D554" t="str">
        <f>VLOOKUP(MID(C554,7,4),Estrv!I:J,2,FALSE)</f>
        <v>Programa para enfermedades crónico degenerativas y discapacidad</v>
      </c>
      <c r="E554">
        <f>VLOOKUP(MID(C554,1,10),Estrv!B:CC,51,FALSE)</f>
        <v>0</v>
      </c>
    </row>
    <row r="555" spans="1:5">
      <c r="A555" t="str">
        <f t="shared" si="8"/>
        <v>02CD02</v>
      </c>
      <c r="B555" t="str">
        <f>CONCATENATE(A555,"_",COUNTIF(A$1:A555,A555))</f>
        <v>02CD02_144</v>
      </c>
      <c r="C555" t="s">
        <v>11915</v>
      </c>
      <c r="D555" t="str">
        <f>VLOOKUP(MID(C555,7,4),Estrv!I:J,2,FALSE)</f>
        <v>Programa para enfermedades crónico degenerativas y discapacidad</v>
      </c>
      <c r="E555">
        <f>VLOOKUP(MID(C555,1,10),Estrv!B:CC,54,FALSE)</f>
        <v>0</v>
      </c>
    </row>
    <row r="556" spans="1:5">
      <c r="A556" t="str">
        <f t="shared" si="8"/>
        <v>02CD02</v>
      </c>
      <c r="B556" t="str">
        <f>CONCATENATE(A556,"_",COUNTIF(A$1:A556,A556))</f>
        <v>02CD02_145</v>
      </c>
      <c r="C556" t="s">
        <v>12589</v>
      </c>
      <c r="D556" t="str">
        <f>VLOOKUP(MID(C556,7,4),Estrv!I:J,2,FALSE)</f>
        <v>Programa para enfermedades crónico degenerativas y discapacidad</v>
      </c>
      <c r="E556">
        <f>VLOOKUP(MID(C556,1,10),Estrv!B:CC,57,FALSE)</f>
        <v>0</v>
      </c>
    </row>
    <row r="557" spans="1:5">
      <c r="A557" t="str">
        <f t="shared" si="8"/>
        <v>02CD02</v>
      </c>
      <c r="B557" t="str">
        <f>CONCATENATE(A557,"_",COUNTIF(A$1:A557,A557))</f>
        <v>02CD02_146</v>
      </c>
      <c r="C557" t="s">
        <v>13263</v>
      </c>
      <c r="D557" t="str">
        <f>VLOOKUP(MID(C557,7,4),Estrv!I:J,2,FALSE)</f>
        <v>Programa para enfermedades crónico degenerativas y discapacidad</v>
      </c>
      <c r="E557">
        <f>VLOOKUP(MID(C557,1,10),Estrv!B:CC,60,FALSE)</f>
        <v>0</v>
      </c>
    </row>
    <row r="558" spans="1:5">
      <c r="A558" t="str">
        <f t="shared" si="8"/>
        <v>02CD02</v>
      </c>
      <c r="B558" t="str">
        <f>CONCATENATE(A558,"_",COUNTIF(A$1:A558,A558))</f>
        <v>02CD02_147</v>
      </c>
      <c r="C558" t="s">
        <v>13937</v>
      </c>
      <c r="D558" t="str">
        <f>VLOOKUP(MID(C558,7,4),Estrv!I:J,2,FALSE)</f>
        <v>Programa para enfermedades crónico degenerativas y discapacidad</v>
      </c>
      <c r="E558">
        <f>VLOOKUP(MID(C558,1,10),Estrv!B:CC,63,FALSE)</f>
        <v>0</v>
      </c>
    </row>
    <row r="559" spans="1:5">
      <c r="A559" t="str">
        <f t="shared" si="8"/>
        <v>02CD02</v>
      </c>
      <c r="B559" t="str">
        <f>CONCATENATE(A559,"_",COUNTIF(A$1:A559,A559))</f>
        <v>02CD02_148</v>
      </c>
      <c r="C559" t="s">
        <v>14611</v>
      </c>
      <c r="D559" t="str">
        <f>VLOOKUP(MID(C559,7,4),Estrv!I:J,2,FALSE)</f>
        <v>Programa para enfermedades crónico degenerativas y discapacidad</v>
      </c>
      <c r="E559">
        <f>VLOOKUP(MID(C559,1,10),Estrv!B:CC,66,FALSE)</f>
        <v>0</v>
      </c>
    </row>
    <row r="560" spans="1:5">
      <c r="A560" t="str">
        <f t="shared" si="8"/>
        <v>02CD02</v>
      </c>
      <c r="B560" t="str">
        <f>CONCATENATE(A560,"_",COUNTIF(A$1:A560,A560))</f>
        <v>02CD02_149</v>
      </c>
      <c r="C560" t="s">
        <v>15285</v>
      </c>
      <c r="D560" t="str">
        <f>VLOOKUP(MID(C560,7,4),Estrv!I:J,2,FALSE)</f>
        <v>Programa para enfermedades crónico degenerativas y discapacidad</v>
      </c>
      <c r="E560">
        <f>VLOOKUP(MID(C560,1,10),Estrv!B:CC,69,FALSE)</f>
        <v>0</v>
      </c>
    </row>
    <row r="561" spans="1:5">
      <c r="A561" t="str">
        <f t="shared" si="8"/>
        <v>02CD02</v>
      </c>
      <c r="B561" t="str">
        <f>CONCATENATE(A561,"_",COUNTIF(A$1:A561,A561))</f>
        <v>02CD02_150</v>
      </c>
      <c r="C561" t="s">
        <v>15959</v>
      </c>
      <c r="D561" t="str">
        <f>VLOOKUP(MID(C561,7,4),Estrv!I:J,2,FALSE)</f>
        <v>Programa para enfermedades crónico degenerativas y discapacidad</v>
      </c>
      <c r="E561">
        <f>VLOOKUP(MID(C561,1,10),Estrv!B:CC,72,FALSE)</f>
        <v>0</v>
      </c>
    </row>
    <row r="562" spans="1:5">
      <c r="A562" t="str">
        <f t="shared" si="8"/>
        <v>02CD03</v>
      </c>
      <c r="B562" t="str">
        <f>CONCATENATE(A562,"_",COUNTIF(A$1:A562,A562))</f>
        <v>02CD03_1</v>
      </c>
      <c r="C562" t="s">
        <v>9894</v>
      </c>
      <c r="D562" t="str">
        <f>VLOOKUP(MID(C562,7,4),Estrv!I:J,2,FALSE)</f>
        <v>Gobierno y atención ciudadana</v>
      </c>
      <c r="E562" t="str">
        <f>VLOOKUP(MID(C562,1,10),Estrv!B:CC,44,FALSE)</f>
        <v>Los habitantes de la Alcaldia Benito Juarez gozan de un gobierno democratico, transparente e incluyente que atiende de manera eficiente las demandas de su poblacion</v>
      </c>
    </row>
    <row r="563" spans="1:5">
      <c r="A563" t="str">
        <f t="shared" si="8"/>
        <v>02CD03</v>
      </c>
      <c r="B563" t="str">
        <f>CONCATENATE(A563,"_",COUNTIF(A$1:A563,A563))</f>
        <v>02CD03_2</v>
      </c>
      <c r="C563" t="s">
        <v>10568</v>
      </c>
      <c r="D563" t="str">
        <f>VLOOKUP(MID(C563,7,4),Estrv!I:J,2,FALSE)</f>
        <v>Gobierno y atención ciudadana</v>
      </c>
      <c r="E563" t="str">
        <f>VLOOKUP(MID(C563,1,10),Estrv!B:CC,48,FALSE)</f>
        <v>Asesorar juridica y administrativa a las mujeres que sean victimas de cualquier delito o abuso fisico y/o psicologico.</v>
      </c>
    </row>
    <row r="564" spans="1:5">
      <c r="A564" t="str">
        <f t="shared" si="8"/>
        <v>02CD03</v>
      </c>
      <c r="B564" t="str">
        <f>CONCATENATE(A564,"_",COUNTIF(A$1:A564,A564))</f>
        <v>02CD03_3</v>
      </c>
      <c r="C564" t="s">
        <v>11242</v>
      </c>
      <c r="D564" t="str">
        <f>VLOOKUP(MID(C564,7,4),Estrv!I:J,2,FALSE)</f>
        <v>Gobierno y atención ciudadana</v>
      </c>
      <c r="E564" t="str">
        <f>VLOOKUP(MID(C564,1,10),Estrv!B:CC,51,FALSE)</f>
        <v>Realizar de tramites y servicios relacionados con el comercio en via publica, con el proposito restablecer rubros en materia de medio ambiente y recuperar el patrimonio artistico y cultural con el reordenamiento comercial en via publica.</v>
      </c>
    </row>
    <row r="565" spans="1:5">
      <c r="A565" t="str">
        <f t="shared" si="8"/>
        <v>02CD03</v>
      </c>
      <c r="B565" t="str">
        <f>CONCATENATE(A565,"_",COUNTIF(A$1:A565,A565))</f>
        <v>02CD03_4</v>
      </c>
      <c r="C565" t="s">
        <v>11916</v>
      </c>
      <c r="D565" t="str">
        <f>VLOOKUP(MID(C565,7,4),Estrv!I:J,2,FALSE)</f>
        <v>Gobierno y atención ciudadana</v>
      </c>
      <c r="E565" t="str">
        <f>VLOOKUP(MID(C565,1,10),Estrv!B:CC,54,FALSE)</f>
        <v>Atencion de tramites en el ambito de la demarcacion territoriales, que se relacionen con solicitudes, avisos y manifestaciones que presente la ciudadania, asi como la simplificacion administrativa en materia de procesos</v>
      </c>
    </row>
    <row r="566" spans="1:5">
      <c r="A566" t="str">
        <f t="shared" si="8"/>
        <v>02CD03</v>
      </c>
      <c r="B566" t="str">
        <f>CONCATENATE(A566,"_",COUNTIF(A$1:A566,A566))</f>
        <v>02CD03_5</v>
      </c>
      <c r="C566" t="s">
        <v>12590</v>
      </c>
      <c r="D566" t="str">
        <f>VLOOKUP(MID(C566,7,4),Estrv!I:J,2,FALSE)</f>
        <v>Gobierno y atención ciudadana</v>
      </c>
      <c r="E566" t="str">
        <f>VLOOKUP(MID(C566,1,10),Estrv!B:CC,57,FALSE)</f>
        <v>Implementar mecanismos para la recepcion y canalizacion de solicitudes ciudadanas de los servicios publicos que brinda la alcaldia.</v>
      </c>
    </row>
    <row r="567" spans="1:5">
      <c r="A567" t="str">
        <f t="shared" si="8"/>
        <v>02CD03</v>
      </c>
      <c r="B567" t="str">
        <f>CONCATENATE(A567,"_",COUNTIF(A$1:A567,A567))</f>
        <v>02CD03_6</v>
      </c>
      <c r="C567" t="s">
        <v>13264</v>
      </c>
      <c r="D567" t="str">
        <f>VLOOKUP(MID(C567,7,4),Estrv!I:J,2,FALSE)</f>
        <v>Gobierno y atención ciudadana</v>
      </c>
      <c r="E567" t="str">
        <f>VLOOKUP(MID(C567,1,10),Estrv!B:CC,60,FALSE)</f>
        <v>Brindar el acceso de comunicacion a internet y mantenimiento a sistemas institucionales e infraestructura, y promover el uso digital mas eficiente. (automatizando procesos con la modernizacion tecnologica.)</v>
      </c>
    </row>
    <row r="568" spans="1:5">
      <c r="A568" t="str">
        <f t="shared" si="8"/>
        <v>02CD03</v>
      </c>
      <c r="B568" t="str">
        <f>CONCATENATE(A568,"_",COUNTIF(A$1:A568,A568))</f>
        <v>02CD03_7</v>
      </c>
      <c r="C568" t="s">
        <v>13938</v>
      </c>
      <c r="D568" t="str">
        <f>VLOOKUP(MID(C568,7,4),Estrv!I:J,2,FALSE)</f>
        <v>Gobierno y atención ciudadana</v>
      </c>
      <c r="E568" t="str">
        <f>VLOOKUP(MID(C568,1,10),Estrv!B:CC,63,FALSE)</f>
        <v>Realizar programas, proyectos y acciones con perspectiva de genero</v>
      </c>
    </row>
    <row r="569" spans="1:5">
      <c r="A569" t="str">
        <f t="shared" si="8"/>
        <v>02CD03</v>
      </c>
      <c r="B569" t="str">
        <f>CONCATENATE(A569,"_",COUNTIF(A$1:A569,A569))</f>
        <v>02CD03_8</v>
      </c>
      <c r="C569" t="s">
        <v>14612</v>
      </c>
      <c r="D569" t="str">
        <f>VLOOKUP(MID(C569,7,4),Estrv!I:J,2,FALSE)</f>
        <v>Gobierno y atención ciudadana</v>
      </c>
      <c r="E569" t="str">
        <f>VLOOKUP(MID(C569,1,10),Estrv!B:CC,66,FALSE)</f>
        <v>Monitoreo de la opinion ciudadana de las acciones de gobierno</v>
      </c>
    </row>
    <row r="570" spans="1:5">
      <c r="A570" t="str">
        <f t="shared" si="8"/>
        <v>02CD03</v>
      </c>
      <c r="B570" t="str">
        <f>CONCATENATE(A570,"_",COUNTIF(A$1:A570,A570))</f>
        <v>02CD03_9</v>
      </c>
      <c r="C570" t="s">
        <v>15286</v>
      </c>
      <c r="D570" t="str">
        <f>VLOOKUP(MID(C570,7,4),Estrv!I:J,2,FALSE)</f>
        <v>Gobierno y atención ciudadana</v>
      </c>
      <c r="E570" t="str">
        <f>VLOOKUP(MID(C570,1,10),Estrv!B:CC,69,FALSE)</f>
        <v>Elaboracion del tablero del control</v>
      </c>
    </row>
    <row r="571" spans="1:5">
      <c r="A571" t="str">
        <f t="shared" si="8"/>
        <v>02CD03</v>
      </c>
      <c r="B571" t="str">
        <f>CONCATENATE(A571,"_",COUNTIF(A$1:A571,A571))</f>
        <v>02CD03_10</v>
      </c>
      <c r="C571" t="s">
        <v>15960</v>
      </c>
      <c r="D571" t="str">
        <f>VLOOKUP(MID(C571,7,4),Estrv!I:J,2,FALSE)</f>
        <v>Gobierno y atención ciudadana</v>
      </c>
      <c r="E571" t="str">
        <f>VLOOKUP(MID(C571,1,10),Estrv!B:CC,72,FALSE)</f>
        <v>Implementacion del Sistema de Gestion de la Calidad</v>
      </c>
    </row>
    <row r="572" spans="1:5">
      <c r="A572" t="str">
        <f t="shared" si="8"/>
        <v>02CD03</v>
      </c>
      <c r="B572" t="str">
        <f>CONCATENATE(A572,"_",COUNTIF(A$1:A572,A572))</f>
        <v>02CD03_11</v>
      </c>
      <c r="C572" t="s">
        <v>9895</v>
      </c>
      <c r="D572" t="str">
        <f>VLOOKUP(MID(C572,7,4),Estrv!I:J,2,FALSE)</f>
        <v>Seguridad en Alcalíias</v>
      </c>
      <c r="E572" t="str">
        <f>VLOOKUP(MID(C572,1,10),Estrv!B:CC,44,FALSE)</f>
        <v>Promover la participacion de la ciudadania y autoridades, con la finalidad de brindar proteccion y seguridad, salvaguardando la vida de la poblacion.</v>
      </c>
    </row>
    <row r="573" spans="1:5">
      <c r="A573" t="str">
        <f t="shared" si="8"/>
        <v>02CD03</v>
      </c>
      <c r="B573" t="str">
        <f>CONCATENATE(A573,"_",COUNTIF(A$1:A573,A573))</f>
        <v>02CD03_12</v>
      </c>
      <c r="C573" t="s">
        <v>10569</v>
      </c>
      <c r="D573" t="str">
        <f>VLOOKUP(MID(C573,7,4),Estrv!I:J,2,FALSE)</f>
        <v>Seguridad en Alcalíias</v>
      </c>
      <c r="E573" t="str">
        <f>VLOOKUP(MID(C573,1,10),Estrv!B:CC,48,FALSE)</f>
        <v>Brindar platicas y talleres, con la finalidad de fomentar la cultura de la prevencion en el delito enfocados a las diversas problematicas e incidencias dentro de la alcaldia Benito Juarez, es principalmente dirigidas a habitantes y al sector estudiantil en sus niveles medio superior y superior.</v>
      </c>
    </row>
    <row r="574" spans="1:5">
      <c r="A574" t="str">
        <f t="shared" si="8"/>
        <v>02CD03</v>
      </c>
      <c r="B574" t="str">
        <f>CONCATENATE(A574,"_",COUNTIF(A$1:A574,A574))</f>
        <v>02CD03_13</v>
      </c>
      <c r="C574" t="s">
        <v>11243</v>
      </c>
      <c r="D574" t="str">
        <f>VLOOKUP(MID(C574,7,4),Estrv!I:J,2,FALSE)</f>
        <v>Seguridad en Alcalíias</v>
      </c>
      <c r="E574" t="str">
        <f>VLOOKUP(MID(C574,1,10),Estrv!B:CC,51,FALSE)</f>
        <v>Realizar campañas de capacitacion y prevencion del delito, con la finalidad de dar herramientas a jovenes y adultos para crear una red de proteccion y seguridad en la Alcaldia.</v>
      </c>
    </row>
    <row r="575" spans="1:5">
      <c r="A575" t="str">
        <f t="shared" si="8"/>
        <v>02CD03</v>
      </c>
      <c r="B575" t="str">
        <f>CONCATENATE(A575,"_",COUNTIF(A$1:A575,A575))</f>
        <v>02CD03_14</v>
      </c>
      <c r="C575" t="s">
        <v>11917</v>
      </c>
      <c r="D575" t="str">
        <f>VLOOKUP(MID(C575,7,4),Estrv!I:J,2,FALSE)</f>
        <v>Seguridad en Alcalíias</v>
      </c>
      <c r="E575" t="str">
        <f>VLOOKUP(MID(C575,1,10),Estrv!B:CC,54,FALSE)</f>
        <v>Realizar la recuperacion de espacios publicos con la intervencion de la Policia de Proximidad, lo que nos para ejercer el libre transito de los benitojuerences.</v>
      </c>
    </row>
    <row r="576" spans="1:5">
      <c r="A576" t="str">
        <f t="shared" si="8"/>
        <v>02CD03</v>
      </c>
      <c r="B576" t="str">
        <f>CONCATENATE(A576,"_",COUNTIF(A$1:A576,A576))</f>
        <v>02CD03_15</v>
      </c>
      <c r="C576" t="s">
        <v>12591</v>
      </c>
      <c r="D576" t="str">
        <f>VLOOKUP(MID(C576,7,4),Estrv!I:J,2,FALSE)</f>
        <v>Seguridad en Alcalíias</v>
      </c>
      <c r="E576" t="str">
        <f>VLOOKUP(MID(C576,1,10),Estrv!B:CC,57,FALSE)</f>
        <v>Realizar Patrullaje constante las 24 horas, los 365 dias del año en la demarcacion territorial.</v>
      </c>
    </row>
    <row r="577" spans="1:5">
      <c r="A577" t="str">
        <f t="shared" si="8"/>
        <v>02CD03</v>
      </c>
      <c r="B577" t="str">
        <f>CONCATENATE(A577,"_",COUNTIF(A$1:A577,A577))</f>
        <v>02CD03_16</v>
      </c>
      <c r="C577" t="s">
        <v>13265</v>
      </c>
      <c r="D577" t="str">
        <f>VLOOKUP(MID(C577,7,4),Estrv!I:J,2,FALSE)</f>
        <v>Seguridad en Alcalíias</v>
      </c>
      <c r="E577" t="str">
        <f>VLOOKUP(MID(C577,1,10),Estrv!B:CC,60,FALSE)</f>
        <v>Llevar a cabo reuniones con vecinos de la demarcacion, para dar atencion a las peticiones ciudadanas</v>
      </c>
    </row>
    <row r="578" spans="1:5">
      <c r="A578" t="str">
        <f t="shared" si="8"/>
        <v>02CD03</v>
      </c>
      <c r="B578" t="str">
        <f>CONCATENATE(A578,"_",COUNTIF(A$1:A578,A578))</f>
        <v>02CD03_17</v>
      </c>
      <c r="C578" t="s">
        <v>13939</v>
      </c>
      <c r="D578" t="str">
        <f>VLOOKUP(MID(C578,7,4),Estrv!I:J,2,FALSE)</f>
        <v>Seguridad en Alcalíias</v>
      </c>
      <c r="E578" t="str">
        <f>VLOOKUP(MID(C578,1,10),Estrv!B:CC,63,FALSE)</f>
        <v>Actualizacion y seguimiento de la incidencia delictiva, asi como la generacion de mapas y cuadros estadisticos.</v>
      </c>
    </row>
    <row r="579" spans="1:5">
      <c r="A579" t="str">
        <f t="shared" ref="A579:A642" si="9">MID(C579,1,6)</f>
        <v>02CD03</v>
      </c>
      <c r="B579" t="str">
        <f>CONCATENATE(A579,"_",COUNTIF(A$1:A579,A579))</f>
        <v>02CD03_18</v>
      </c>
      <c r="C579" t="s">
        <v>14613</v>
      </c>
      <c r="D579" t="str">
        <f>VLOOKUP(MID(C579,7,4),Estrv!I:J,2,FALSE)</f>
        <v>Seguridad en Alcalíias</v>
      </c>
      <c r="E579" t="str">
        <f>VLOOKUP(MID(C579,1,10),Estrv!B:CC,66,FALSE)</f>
        <v>Coordinar y supervisar las acciones de los cuerpos de seguridad en materia de vigilancia extramuros e intramuros</v>
      </c>
    </row>
    <row r="580" spans="1:5">
      <c r="A580" t="str">
        <f t="shared" si="9"/>
        <v>02CD03</v>
      </c>
      <c r="B580" t="str">
        <f>CONCATENATE(A580,"_",COUNTIF(A$1:A580,A580))</f>
        <v>02CD03_19</v>
      </c>
      <c r="C580" t="s">
        <v>15287</v>
      </c>
      <c r="D580" t="str">
        <f>VLOOKUP(MID(C580,7,4),Estrv!I:J,2,FALSE)</f>
        <v>Seguridad en Alcalíias</v>
      </c>
      <c r="E580" t="str">
        <f>VLOOKUP(MID(C580,1,10),Estrv!B:CC,69,FALSE)</f>
        <v>Atencion a emergencias prehospitalarias y urbanas, salvaguardar la vida e integridad de las personas que viven o transitan en la Alcaldia.</v>
      </c>
    </row>
    <row r="581" spans="1:5">
      <c r="A581" t="str">
        <f t="shared" si="9"/>
        <v>02CD03</v>
      </c>
      <c r="B581" t="str">
        <f>CONCATENATE(A581,"_",COUNTIF(A$1:A581,A581))</f>
        <v>02CD03_20</v>
      </c>
      <c r="C581" t="s">
        <v>15961</v>
      </c>
      <c r="D581" t="str">
        <f>VLOOKUP(MID(C581,7,4),Estrv!I:J,2,FALSE)</f>
        <v>Seguridad en Alcalíias</v>
      </c>
      <c r="E581" t="str">
        <f>VLOOKUP(MID(C581,1,10),Estrv!B:CC,72,FALSE)</f>
        <v>Generacion de opiniones tecnicas de riesgo y avisos de riesgo, para salvaguardar la vida de la poblacion.</v>
      </c>
    </row>
    <row r="582" spans="1:5">
      <c r="A582" t="str">
        <f t="shared" si="9"/>
        <v>02CD03</v>
      </c>
      <c r="B582" t="str">
        <f>CONCATENATE(A582,"_",COUNTIF(A$1:A582,A582))</f>
        <v>02CD03_21</v>
      </c>
      <c r="C582" t="s">
        <v>9896</v>
      </c>
      <c r="D582" t="str">
        <f>VLOOKUP(MID(C582,7,4),Estrv!I:J,2,FALSE)</f>
        <v>Servicios públicos</v>
      </c>
      <c r="E582" t="str">
        <f>VLOOKUP(MID(C582,1,10),Estrv!B:CC,44,FALSE)</f>
        <v>Otorgar servicios publicos de calidad que demanda la ciudadania, aplicando la tecnologia, materiales de mayor durabilidad y amigables con el medio ambiente que mejoren la imagen urbana.</v>
      </c>
    </row>
    <row r="583" spans="1:5">
      <c r="A583" t="str">
        <f t="shared" si="9"/>
        <v>02CD03</v>
      </c>
      <c r="B583" t="str">
        <f>CONCATENATE(A583,"_",COUNTIF(A$1:A583,A583))</f>
        <v>02CD03_22</v>
      </c>
      <c r="C583" t="s">
        <v>10570</v>
      </c>
      <c r="D583" t="str">
        <f>VLOOKUP(MID(C583,7,4),Estrv!I:J,2,FALSE)</f>
        <v>Servicios públicos</v>
      </c>
      <c r="E583" t="str">
        <f>VLOOKUP(MID(C583,1,10),Estrv!B:CC,48,FALSE)</f>
        <v>Mantenimiento, conservacion y rehabilitacion a edificios publicos.</v>
      </c>
    </row>
    <row r="584" spans="1:5">
      <c r="A584" t="str">
        <f t="shared" si="9"/>
        <v>02CD03</v>
      </c>
      <c r="B584" t="str">
        <f>CONCATENATE(A584,"_",COUNTIF(A$1:A584,A584))</f>
        <v>02CD03_23</v>
      </c>
      <c r="C584" t="s">
        <v>11244</v>
      </c>
      <c r="D584" t="str">
        <f>VLOOKUP(MID(C584,7,4),Estrv!I:J,2,FALSE)</f>
        <v>Servicios públicos</v>
      </c>
      <c r="E584" t="str">
        <f>VLOOKUP(MID(C584,1,10),Estrv!B:CC,51,FALSE)</f>
        <v>Mantenimiento, colocacion de señalizacion vertical y horizontal, conservacion y rehabilitacion en vialidades secundarias.</v>
      </c>
    </row>
    <row r="585" spans="1:5">
      <c r="A585" t="str">
        <f t="shared" si="9"/>
        <v>02CD03</v>
      </c>
      <c r="B585" t="str">
        <f>CONCATENATE(A585,"_",COUNTIF(A$1:A585,A585))</f>
        <v>02CD03_24</v>
      </c>
      <c r="C585" t="s">
        <v>11918</v>
      </c>
      <c r="D585" t="str">
        <f>VLOOKUP(MID(C585,7,4),Estrv!I:J,2,FALSE)</f>
        <v>Servicios públicos</v>
      </c>
      <c r="E585" t="str">
        <f>VLOOKUP(MID(C585,1,10),Estrv!B:CC,54,FALSE)</f>
        <v>Mantenimiento, conservacion y rehabilitacion de banquetas y carpeta asfaltica en vialidades secundarias.</v>
      </c>
    </row>
    <row r="586" spans="1:5">
      <c r="A586" t="str">
        <f t="shared" si="9"/>
        <v>02CD03</v>
      </c>
      <c r="B586" t="str">
        <f>CONCATENATE(A586,"_",COUNTIF(A$1:A586,A586))</f>
        <v>02CD03_25</v>
      </c>
      <c r="C586" t="s">
        <v>12592</v>
      </c>
      <c r="D586" t="str">
        <f>VLOOKUP(MID(C586,7,4),Estrv!I:J,2,FALSE)</f>
        <v>Servicios públicos</v>
      </c>
      <c r="E586" t="str">
        <f>VLOOKUP(MID(C586,1,10),Estrv!B:CC,57,FALSE)</f>
        <v>Mantenimiento preventivo y correctivo a la red de alumbrado publico en vialidades secundarias, parques y plazas publicas de la alcaldia.</v>
      </c>
    </row>
    <row r="587" spans="1:5">
      <c r="A587" t="str">
        <f t="shared" si="9"/>
        <v>02CD03</v>
      </c>
      <c r="B587" t="str">
        <f>CONCATENATE(A587,"_",COUNTIF(A$1:A587,A587))</f>
        <v>02CD03_26</v>
      </c>
      <c r="C587" t="s">
        <v>13266</v>
      </c>
      <c r="D587" t="str">
        <f>VLOOKUP(MID(C587,7,4),Estrv!I:J,2,FALSE)</f>
        <v>Servicios públicos</v>
      </c>
      <c r="E587" t="str">
        <f>VLOOKUP(MID(C587,1,10),Estrv!B:CC,60,FALSE)</f>
        <v>Servicio de recoleccion de residuos solidos.</v>
      </c>
    </row>
    <row r="588" spans="1:5">
      <c r="A588" t="str">
        <f t="shared" si="9"/>
        <v>02CD03</v>
      </c>
      <c r="B588" t="str">
        <f>CONCATENATE(A588,"_",COUNTIF(A$1:A588,A588))</f>
        <v>02CD03_27</v>
      </c>
      <c r="C588" t="s">
        <v>13940</v>
      </c>
      <c r="D588" t="str">
        <f>VLOOKUP(MID(C588,7,4),Estrv!I:J,2,FALSE)</f>
        <v>Servicios públicos</v>
      </c>
      <c r="E588">
        <f>VLOOKUP(MID(C588,1,10),Estrv!B:CC,63,FALSE)</f>
        <v>0</v>
      </c>
    </row>
    <row r="589" spans="1:5">
      <c r="A589" t="str">
        <f t="shared" si="9"/>
        <v>02CD03</v>
      </c>
      <c r="B589" t="str">
        <f>CONCATENATE(A589,"_",COUNTIF(A$1:A589,A589))</f>
        <v>02CD03_28</v>
      </c>
      <c r="C589" t="s">
        <v>14614</v>
      </c>
      <c r="D589" t="str">
        <f>VLOOKUP(MID(C589,7,4),Estrv!I:J,2,FALSE)</f>
        <v>Servicios públicos</v>
      </c>
      <c r="E589">
        <f>VLOOKUP(MID(C589,1,10),Estrv!B:CC,66,FALSE)</f>
        <v>0</v>
      </c>
    </row>
    <row r="590" spans="1:5">
      <c r="A590" t="str">
        <f t="shared" si="9"/>
        <v>02CD03</v>
      </c>
      <c r="B590" t="str">
        <f>CONCATENATE(A590,"_",COUNTIF(A$1:A590,A590))</f>
        <v>02CD03_29</v>
      </c>
      <c r="C590" t="s">
        <v>15288</v>
      </c>
      <c r="D590" t="str">
        <f>VLOOKUP(MID(C590,7,4),Estrv!I:J,2,FALSE)</f>
        <v>Servicios públicos</v>
      </c>
      <c r="E590">
        <f>VLOOKUP(MID(C590,1,10),Estrv!B:CC,69,FALSE)</f>
        <v>0</v>
      </c>
    </row>
    <row r="591" spans="1:5">
      <c r="A591" t="str">
        <f t="shared" si="9"/>
        <v>02CD03</v>
      </c>
      <c r="B591" t="str">
        <f>CONCATENATE(A591,"_",COUNTIF(A$1:A591,A591))</f>
        <v>02CD03_30</v>
      </c>
      <c r="C591" t="s">
        <v>15962</v>
      </c>
      <c r="D591" t="str">
        <f>VLOOKUP(MID(C591,7,4),Estrv!I:J,2,FALSE)</f>
        <v>Servicios públicos</v>
      </c>
      <c r="E591">
        <f>VLOOKUP(MID(C591,1,10),Estrv!B:CC,72,FALSE)</f>
        <v>0</v>
      </c>
    </row>
    <row r="592" spans="1:5">
      <c r="A592" t="str">
        <f t="shared" si="9"/>
        <v>02CD03</v>
      </c>
      <c r="B592" t="str">
        <f>CONCATENATE(A592,"_",COUNTIF(A$1:A592,A592))</f>
        <v>02CD03_31</v>
      </c>
      <c r="C592" t="s">
        <v>9897</v>
      </c>
      <c r="D592" t="str">
        <f>VLOOKUP(MID(C592,7,4),Estrv!I:J,2,FALSE)</f>
        <v>Servicios de atención animal</v>
      </c>
      <c r="E592" t="str">
        <f>VLOOKUP(MID(C592,1,10),Estrv!B:CC,44,FALSE)</f>
        <v>Realizar servicios integrales veterinarios para la atencion de animales de compañia de la demarcacion.</v>
      </c>
    </row>
    <row r="593" spans="1:5">
      <c r="A593" t="str">
        <f t="shared" si="9"/>
        <v>02CD03</v>
      </c>
      <c r="B593" t="str">
        <f>CONCATENATE(A593,"_",COUNTIF(A$1:A593,A593))</f>
        <v>02CD03_32</v>
      </c>
      <c r="C593" t="s">
        <v>10571</v>
      </c>
      <c r="D593" t="str">
        <f>VLOOKUP(MID(C593,7,4),Estrv!I:J,2,FALSE)</f>
        <v>Servicios de atención animal</v>
      </c>
      <c r="E593" t="str">
        <f>VLOOKUP(MID(C593,1,10),Estrv!B:CC,48,FALSE)</f>
        <v>Campañas preventivas del cuidado animal.</v>
      </c>
    </row>
    <row r="594" spans="1:5">
      <c r="A594" t="str">
        <f t="shared" si="9"/>
        <v>02CD03</v>
      </c>
      <c r="B594" t="str">
        <f>CONCATENATE(A594,"_",COUNTIF(A$1:A594,A594))</f>
        <v>02CD03_33</v>
      </c>
      <c r="C594" t="s">
        <v>11245</v>
      </c>
      <c r="D594" t="str">
        <f>VLOOKUP(MID(C594,7,4),Estrv!I:J,2,FALSE)</f>
        <v>Servicios de atención animal</v>
      </c>
      <c r="E594">
        <f>VLOOKUP(MID(C594,1,10),Estrv!B:CC,51,FALSE)</f>
        <v>0</v>
      </c>
    </row>
    <row r="595" spans="1:5">
      <c r="A595" t="str">
        <f t="shared" si="9"/>
        <v>02CD03</v>
      </c>
      <c r="B595" t="str">
        <f>CONCATENATE(A595,"_",COUNTIF(A$1:A595,A595))</f>
        <v>02CD03_34</v>
      </c>
      <c r="C595" t="s">
        <v>11919</v>
      </c>
      <c r="D595" t="str">
        <f>VLOOKUP(MID(C595,7,4),Estrv!I:J,2,FALSE)</f>
        <v>Servicios de atención animal</v>
      </c>
      <c r="E595">
        <f>VLOOKUP(MID(C595,1,10),Estrv!B:CC,54,FALSE)</f>
        <v>0</v>
      </c>
    </row>
    <row r="596" spans="1:5">
      <c r="A596" t="str">
        <f t="shared" si="9"/>
        <v>02CD03</v>
      </c>
      <c r="B596" t="str">
        <f>CONCATENATE(A596,"_",COUNTIF(A$1:A596,A596))</f>
        <v>02CD03_35</v>
      </c>
      <c r="C596" t="s">
        <v>12593</v>
      </c>
      <c r="D596" t="str">
        <f>VLOOKUP(MID(C596,7,4),Estrv!I:J,2,FALSE)</f>
        <v>Servicios de atención animal</v>
      </c>
      <c r="E596">
        <f>VLOOKUP(MID(C596,1,10),Estrv!B:CC,57,FALSE)</f>
        <v>0</v>
      </c>
    </row>
    <row r="597" spans="1:5">
      <c r="A597" t="str">
        <f t="shared" si="9"/>
        <v>02CD03</v>
      </c>
      <c r="B597" t="str">
        <f>CONCATENATE(A597,"_",COUNTIF(A$1:A597,A597))</f>
        <v>02CD03_36</v>
      </c>
      <c r="C597" t="s">
        <v>13267</v>
      </c>
      <c r="D597" t="str">
        <f>VLOOKUP(MID(C597,7,4),Estrv!I:J,2,FALSE)</f>
        <v>Servicios de atención animal</v>
      </c>
      <c r="E597">
        <f>VLOOKUP(MID(C597,1,10),Estrv!B:CC,60,FALSE)</f>
        <v>0</v>
      </c>
    </row>
    <row r="598" spans="1:5">
      <c r="A598" t="str">
        <f t="shared" si="9"/>
        <v>02CD03</v>
      </c>
      <c r="B598" t="str">
        <f>CONCATENATE(A598,"_",COUNTIF(A$1:A598,A598))</f>
        <v>02CD03_37</v>
      </c>
      <c r="C598" t="s">
        <v>13941</v>
      </c>
      <c r="D598" t="str">
        <f>VLOOKUP(MID(C598,7,4),Estrv!I:J,2,FALSE)</f>
        <v>Servicios de atención animal</v>
      </c>
      <c r="E598">
        <f>VLOOKUP(MID(C598,1,10),Estrv!B:CC,63,FALSE)</f>
        <v>0</v>
      </c>
    </row>
    <row r="599" spans="1:5">
      <c r="A599" t="str">
        <f t="shared" si="9"/>
        <v>02CD03</v>
      </c>
      <c r="B599" t="str">
        <f>CONCATENATE(A599,"_",COUNTIF(A$1:A599,A599))</f>
        <v>02CD03_38</v>
      </c>
      <c r="C599" t="s">
        <v>14615</v>
      </c>
      <c r="D599" t="str">
        <f>VLOOKUP(MID(C599,7,4),Estrv!I:J,2,FALSE)</f>
        <v>Servicios de atención animal</v>
      </c>
      <c r="E599">
        <f>VLOOKUP(MID(C599,1,10),Estrv!B:CC,66,FALSE)</f>
        <v>0</v>
      </c>
    </row>
    <row r="600" spans="1:5">
      <c r="A600" t="str">
        <f t="shared" si="9"/>
        <v>02CD03</v>
      </c>
      <c r="B600" t="str">
        <f>CONCATENATE(A600,"_",COUNTIF(A$1:A600,A600))</f>
        <v>02CD03_39</v>
      </c>
      <c r="C600" t="s">
        <v>15289</v>
      </c>
      <c r="D600" t="str">
        <f>VLOOKUP(MID(C600,7,4),Estrv!I:J,2,FALSE)</f>
        <v>Servicios de atención animal</v>
      </c>
      <c r="E600">
        <f>VLOOKUP(MID(C600,1,10),Estrv!B:CC,69,FALSE)</f>
        <v>0</v>
      </c>
    </row>
    <row r="601" spans="1:5">
      <c r="A601" t="str">
        <f t="shared" si="9"/>
        <v>02CD03</v>
      </c>
      <c r="B601" t="str">
        <f>CONCATENATE(A601,"_",COUNTIF(A$1:A601,A601))</f>
        <v>02CD03_40</v>
      </c>
      <c r="C601" t="s">
        <v>15963</v>
      </c>
      <c r="D601" t="str">
        <f>VLOOKUP(MID(C601,7,4),Estrv!I:J,2,FALSE)</f>
        <v>Servicios de atención animal</v>
      </c>
      <c r="E601">
        <f>VLOOKUP(MID(C601,1,10),Estrv!B:CC,72,FALSE)</f>
        <v>0</v>
      </c>
    </row>
    <row r="602" spans="1:5">
      <c r="A602" t="str">
        <f t="shared" si="9"/>
        <v>02CD03</v>
      </c>
      <c r="B602" t="str">
        <f>CONCATENATE(A602,"_",COUNTIF(A$1:A602,A602))</f>
        <v>02CD03_41</v>
      </c>
      <c r="C602" t="s">
        <v>9898</v>
      </c>
      <c r="D602" t="str">
        <f>VLOOKUP(MID(C602,7,4),Estrv!I:J,2,FALSE)</f>
        <v>Servicios de salud en Alcaldias</v>
      </c>
      <c r="E602" t="str">
        <f>VLOOKUP(MID(C602,1,10),Estrv!B:CC,44,FALSE)</f>
        <v>La Alcaldia Benito Juarez goza con suficientes servicios para prevencion y atencion de enfermedades.</v>
      </c>
    </row>
    <row r="603" spans="1:5">
      <c r="A603" t="str">
        <f t="shared" si="9"/>
        <v>02CD03</v>
      </c>
      <c r="B603" t="str">
        <f>CONCATENATE(A603,"_",COUNTIF(A$1:A603,A603))</f>
        <v>02CD03_42</v>
      </c>
      <c r="C603" t="s">
        <v>10572</v>
      </c>
      <c r="D603" t="str">
        <f>VLOOKUP(MID(C603,7,4),Estrv!I:J,2,FALSE)</f>
        <v>Servicios de salud en Alcaldias</v>
      </c>
      <c r="E603" t="str">
        <f>VLOOKUP(MID(C603,1,10),Estrv!B:CC,48,FALSE)</f>
        <v>Fomentar el autocuidado y la prevencion de enfermedades mediante Ferias y Campañas de Salud en diferentes puntos de la demarcacion priorizando poblaciones vulnerables.</v>
      </c>
    </row>
    <row r="604" spans="1:5">
      <c r="A604" t="str">
        <f t="shared" si="9"/>
        <v>02CD03</v>
      </c>
      <c r="B604" t="str">
        <f>CONCATENATE(A604,"_",COUNTIF(A$1:A604,A604))</f>
        <v>02CD03_43</v>
      </c>
      <c r="C604" t="s">
        <v>11246</v>
      </c>
      <c r="D604" t="str">
        <f>VLOOKUP(MID(C604,7,4),Estrv!I:J,2,FALSE)</f>
        <v>Servicios de salud en Alcaldias</v>
      </c>
      <c r="E604" t="str">
        <f>VLOOKUP(MID(C604,1,10),Estrv!B:CC,51,FALSE)</f>
        <v>Rehabilitacion a personas con trastorno por dependencia del consumo de sustancias psicoactivas; Deteccion Oportuna de Consumo en Ambitos Escolares; Mujeres libres de adicciones; Capacitacion Constante del Personal adscrito al CAIA.</v>
      </c>
    </row>
    <row r="605" spans="1:5">
      <c r="A605" t="str">
        <f t="shared" si="9"/>
        <v>02CD03</v>
      </c>
      <c r="B605" t="str">
        <f>CONCATENATE(A605,"_",COUNTIF(A$1:A605,A605))</f>
        <v>02CD03_44</v>
      </c>
      <c r="C605" t="s">
        <v>11920</v>
      </c>
      <c r="D605" t="str">
        <f>VLOOKUP(MID(C605,7,4),Estrv!I:J,2,FALSE)</f>
        <v>Servicios de salud en Alcaldias</v>
      </c>
      <c r="E605" t="str">
        <f>VLOOKUP(MID(C605,1,10),Estrv!B:CC,54,FALSE)</f>
        <v>Ejecutar las diferentes campañas de salud a traves apoyos del programa Fortalecimiento Tu Salud BJ</v>
      </c>
    </row>
    <row r="606" spans="1:5">
      <c r="A606" t="str">
        <f t="shared" si="9"/>
        <v>02CD03</v>
      </c>
      <c r="B606" t="str">
        <f>CONCATENATE(A606,"_",COUNTIF(A$1:A606,A606))</f>
        <v>02CD03_45</v>
      </c>
      <c r="C606" t="s">
        <v>12594</v>
      </c>
      <c r="D606" t="str">
        <f>VLOOKUP(MID(C606,7,4),Estrv!I:J,2,FALSE)</f>
        <v>Servicios de salud en Alcaldias</v>
      </c>
      <c r="E606">
        <f>VLOOKUP(MID(C606,1,10),Estrv!B:CC,57,FALSE)</f>
        <v>0</v>
      </c>
    </row>
    <row r="607" spans="1:5">
      <c r="A607" t="str">
        <f t="shared" si="9"/>
        <v>02CD03</v>
      </c>
      <c r="B607" t="str">
        <f>CONCATENATE(A607,"_",COUNTIF(A$1:A607,A607))</f>
        <v>02CD03_46</v>
      </c>
      <c r="C607" t="s">
        <v>13268</v>
      </c>
      <c r="D607" t="str">
        <f>VLOOKUP(MID(C607,7,4),Estrv!I:J,2,FALSE)</f>
        <v>Servicios de salud en Alcaldias</v>
      </c>
      <c r="E607">
        <f>VLOOKUP(MID(C607,1,10),Estrv!B:CC,60,FALSE)</f>
        <v>0</v>
      </c>
    </row>
    <row r="608" spans="1:5">
      <c r="A608" t="str">
        <f t="shared" si="9"/>
        <v>02CD03</v>
      </c>
      <c r="B608" t="str">
        <f>CONCATENATE(A608,"_",COUNTIF(A$1:A608,A608))</f>
        <v>02CD03_47</v>
      </c>
      <c r="C608" t="s">
        <v>13942</v>
      </c>
      <c r="D608" t="str">
        <f>VLOOKUP(MID(C608,7,4),Estrv!I:J,2,FALSE)</f>
        <v>Servicios de salud en Alcaldias</v>
      </c>
      <c r="E608">
        <f>VLOOKUP(MID(C608,1,10),Estrv!B:CC,63,FALSE)</f>
        <v>0</v>
      </c>
    </row>
    <row r="609" spans="1:5">
      <c r="A609" t="str">
        <f t="shared" si="9"/>
        <v>02CD03</v>
      </c>
      <c r="B609" t="str">
        <f>CONCATENATE(A609,"_",COUNTIF(A$1:A609,A609))</f>
        <v>02CD03_48</v>
      </c>
      <c r="C609" t="s">
        <v>14616</v>
      </c>
      <c r="D609" t="str">
        <f>VLOOKUP(MID(C609,7,4),Estrv!I:J,2,FALSE)</f>
        <v>Servicios de salud en Alcaldias</v>
      </c>
      <c r="E609">
        <f>VLOOKUP(MID(C609,1,10),Estrv!B:CC,66,FALSE)</f>
        <v>0</v>
      </c>
    </row>
    <row r="610" spans="1:5">
      <c r="A610" t="str">
        <f t="shared" si="9"/>
        <v>02CD03</v>
      </c>
      <c r="B610" t="str">
        <f>CONCATENATE(A610,"_",COUNTIF(A$1:A610,A610))</f>
        <v>02CD03_49</v>
      </c>
      <c r="C610" t="s">
        <v>15290</v>
      </c>
      <c r="D610" t="str">
        <f>VLOOKUP(MID(C610,7,4),Estrv!I:J,2,FALSE)</f>
        <v>Servicios de salud en Alcaldias</v>
      </c>
      <c r="E610">
        <f>VLOOKUP(MID(C610,1,10),Estrv!B:CC,69,FALSE)</f>
        <v>0</v>
      </c>
    </row>
    <row r="611" spans="1:5">
      <c r="A611" t="str">
        <f t="shared" si="9"/>
        <v>02CD03</v>
      </c>
      <c r="B611" t="str">
        <f>CONCATENATE(A611,"_",COUNTIF(A$1:A611,A611))</f>
        <v>02CD03_50</v>
      </c>
      <c r="C611" t="s">
        <v>15964</v>
      </c>
      <c r="D611" t="str">
        <f>VLOOKUP(MID(C611,7,4),Estrv!I:J,2,FALSE)</f>
        <v>Servicios de salud en Alcaldias</v>
      </c>
      <c r="E611">
        <f>VLOOKUP(MID(C611,1,10),Estrv!B:CC,72,FALSE)</f>
        <v>0</v>
      </c>
    </row>
    <row r="612" spans="1:5">
      <c r="A612" t="str">
        <f t="shared" si="9"/>
        <v>02CD03</v>
      </c>
      <c r="B612" t="str">
        <f>CONCATENATE(A612,"_",COUNTIF(A$1:A612,A612))</f>
        <v>02CD03_51</v>
      </c>
      <c r="C612" t="s">
        <v>9899</v>
      </c>
      <c r="D612" t="str">
        <f>VLOOKUP(MID(C612,7,4),Estrv!I:J,2,FALSE)</f>
        <v>Servicios de cuidado infantil</v>
      </c>
      <c r="E612" t="str">
        <f>VLOOKUP(MID(C612,1,10),Estrv!B:CC,44,FALSE)</f>
        <v>Los infantes de la Alcaldia Benito Juarez gozan de suficientes espacios seguros para su cuidado y desarrollo.</v>
      </c>
    </row>
    <row r="613" spans="1:5">
      <c r="A613" t="str">
        <f t="shared" si="9"/>
        <v>02CD03</v>
      </c>
      <c r="B613" t="str">
        <f>CONCATENATE(A613,"_",COUNTIF(A$1:A613,A613))</f>
        <v>02CD03_52</v>
      </c>
      <c r="C613" t="s">
        <v>10573</v>
      </c>
      <c r="D613" t="str">
        <f>VLOOKUP(MID(C613,7,4),Estrv!I:J,2,FALSE)</f>
        <v>Servicios de cuidado infantil</v>
      </c>
      <c r="E613" t="str">
        <f>VLOOKUP(MID(C613,1,10),Estrv!B:CC,48,FALSE)</f>
        <v>Atencion a niñas y niños en la Estancia Temporal Infantil. Se brindan actividades ludico educativas a niñas y niños ademas de fortalecer su desarrollo integral, mientras sus madres y padres terminan su jornada laboral.</v>
      </c>
    </row>
    <row r="614" spans="1:5">
      <c r="A614" t="str">
        <f t="shared" si="9"/>
        <v>02CD03</v>
      </c>
      <c r="B614" t="str">
        <f>CONCATENATE(A614,"_",COUNTIF(A$1:A614,A614))</f>
        <v>02CD03_53</v>
      </c>
      <c r="C614" t="s">
        <v>11247</v>
      </c>
      <c r="D614" t="str">
        <f>VLOOKUP(MID(C614,7,4),Estrv!I:J,2,FALSE)</f>
        <v>Servicios de cuidado infantil</v>
      </c>
      <c r="E614" t="str">
        <f>VLOOKUP(MID(C614,1,10),Estrv!B:CC,51,FALSE)</f>
        <v>Entrega de apoyos del programa Estancias infantiles para el desarrollo integral de la niñez</v>
      </c>
    </row>
    <row r="615" spans="1:5">
      <c r="A615" t="str">
        <f t="shared" si="9"/>
        <v>02CD03</v>
      </c>
      <c r="B615" t="str">
        <f>CONCATENATE(A615,"_",COUNTIF(A$1:A615,A615))</f>
        <v>02CD03_54</v>
      </c>
      <c r="C615" t="s">
        <v>11921</v>
      </c>
      <c r="D615" t="str">
        <f>VLOOKUP(MID(C615,7,4),Estrv!I:J,2,FALSE)</f>
        <v>Servicios de cuidado infantil</v>
      </c>
      <c r="E615">
        <f>VLOOKUP(MID(C615,1,10),Estrv!B:CC,54,FALSE)</f>
        <v>0</v>
      </c>
    </row>
    <row r="616" spans="1:5">
      <c r="A616" t="str">
        <f t="shared" si="9"/>
        <v>02CD03</v>
      </c>
      <c r="B616" t="str">
        <f>CONCATENATE(A616,"_",COUNTIF(A$1:A616,A616))</f>
        <v>02CD03_55</v>
      </c>
      <c r="C616" t="s">
        <v>12595</v>
      </c>
      <c r="D616" t="str">
        <f>VLOOKUP(MID(C616,7,4),Estrv!I:J,2,FALSE)</f>
        <v>Servicios de cuidado infantil</v>
      </c>
      <c r="E616">
        <f>VLOOKUP(MID(C616,1,10),Estrv!B:CC,57,FALSE)</f>
        <v>0</v>
      </c>
    </row>
    <row r="617" spans="1:5">
      <c r="A617" t="str">
        <f t="shared" si="9"/>
        <v>02CD03</v>
      </c>
      <c r="B617" t="str">
        <f>CONCATENATE(A617,"_",COUNTIF(A$1:A617,A617))</f>
        <v>02CD03_56</v>
      </c>
      <c r="C617" t="s">
        <v>13269</v>
      </c>
      <c r="D617" t="str">
        <f>VLOOKUP(MID(C617,7,4),Estrv!I:J,2,FALSE)</f>
        <v>Servicios de cuidado infantil</v>
      </c>
      <c r="E617">
        <f>VLOOKUP(MID(C617,1,10),Estrv!B:CC,60,FALSE)</f>
        <v>0</v>
      </c>
    </row>
    <row r="618" spans="1:5">
      <c r="A618" t="str">
        <f t="shared" si="9"/>
        <v>02CD03</v>
      </c>
      <c r="B618" t="str">
        <f>CONCATENATE(A618,"_",COUNTIF(A$1:A618,A618))</f>
        <v>02CD03_57</v>
      </c>
      <c r="C618" t="s">
        <v>13943</v>
      </c>
      <c r="D618" t="str">
        <f>VLOOKUP(MID(C618,7,4),Estrv!I:J,2,FALSE)</f>
        <v>Servicios de cuidado infantil</v>
      </c>
      <c r="E618">
        <f>VLOOKUP(MID(C618,1,10),Estrv!B:CC,63,FALSE)</f>
        <v>0</v>
      </c>
    </row>
    <row r="619" spans="1:5">
      <c r="A619" t="str">
        <f t="shared" si="9"/>
        <v>02CD03</v>
      </c>
      <c r="B619" t="str">
        <f>CONCATENATE(A619,"_",COUNTIF(A$1:A619,A619))</f>
        <v>02CD03_58</v>
      </c>
      <c r="C619" t="s">
        <v>14617</v>
      </c>
      <c r="D619" t="str">
        <f>VLOOKUP(MID(C619,7,4),Estrv!I:J,2,FALSE)</f>
        <v>Servicios de cuidado infantil</v>
      </c>
      <c r="E619">
        <f>VLOOKUP(MID(C619,1,10),Estrv!B:CC,66,FALSE)</f>
        <v>0</v>
      </c>
    </row>
    <row r="620" spans="1:5">
      <c r="A620" t="str">
        <f t="shared" si="9"/>
        <v>02CD03</v>
      </c>
      <c r="B620" t="str">
        <f>CONCATENATE(A620,"_",COUNTIF(A$1:A620,A620))</f>
        <v>02CD03_59</v>
      </c>
      <c r="C620" t="s">
        <v>15291</v>
      </c>
      <c r="D620" t="str">
        <f>VLOOKUP(MID(C620,7,4),Estrv!I:J,2,FALSE)</f>
        <v>Servicios de cuidado infantil</v>
      </c>
      <c r="E620">
        <f>VLOOKUP(MID(C620,1,10),Estrv!B:CC,69,FALSE)</f>
        <v>0</v>
      </c>
    </row>
    <row r="621" spans="1:5">
      <c r="A621" t="str">
        <f t="shared" si="9"/>
        <v>02CD03</v>
      </c>
      <c r="B621" t="str">
        <f>CONCATENATE(A621,"_",COUNTIF(A$1:A621,A621))</f>
        <v>02CD03_60</v>
      </c>
      <c r="C621" t="s">
        <v>15965</v>
      </c>
      <c r="D621" t="str">
        <f>VLOOKUP(MID(C621,7,4),Estrv!I:J,2,FALSE)</f>
        <v>Servicios de cuidado infantil</v>
      </c>
      <c r="E621">
        <f>VLOOKUP(MID(C621,1,10),Estrv!B:CC,72,FALSE)</f>
        <v>0</v>
      </c>
    </row>
    <row r="622" spans="1:5">
      <c r="A622" t="str">
        <f t="shared" si="9"/>
        <v>02CD03</v>
      </c>
      <c r="B622" t="str">
        <f>CONCATENATE(A622,"_",COUNTIF(A$1:A622,A622))</f>
        <v>02CD03_61</v>
      </c>
      <c r="C622" t="s">
        <v>9900</v>
      </c>
      <c r="D622" t="str">
        <f>VLOOKUP(MID(C622,7,4),Estrv!I:J,2,FALSE)</f>
        <v>Turismo, empleo y fomento económico</v>
      </c>
      <c r="E622" t="str">
        <f>VLOOKUP(MID(C622,1,10),Estrv!B:CC,44,FALSE)</f>
        <v>Los ciudadanos de la Alcaldia Benito Juarez gozan de actividades turisticas y productivas para reactivar la economia y mejorar la calidad de vida.</v>
      </c>
    </row>
    <row r="623" spans="1:5">
      <c r="A623" t="str">
        <f t="shared" si="9"/>
        <v>02CD03</v>
      </c>
      <c r="B623" t="str">
        <f>CONCATENATE(A623,"_",COUNTIF(A$1:A623,A623))</f>
        <v>02CD03_62</v>
      </c>
      <c r="C623" t="s">
        <v>10574</v>
      </c>
      <c r="D623" t="str">
        <f>VLOOKUP(MID(C623,7,4),Estrv!I:J,2,FALSE)</f>
        <v>Turismo, empleo y fomento económico</v>
      </c>
      <c r="E623" t="str">
        <f>VLOOKUP(MID(C623,1,10),Estrv!B:CC,48,FALSE)</f>
        <v>Otorgamiento de Apoyo a Personas Desempleadas que radican en la Alcaldia Benito Juarez</v>
      </c>
    </row>
    <row r="624" spans="1:5">
      <c r="A624" t="str">
        <f t="shared" si="9"/>
        <v>02CD03</v>
      </c>
      <c r="B624" t="str">
        <f>CONCATENATE(A624,"_",COUNTIF(A$1:A624,A624))</f>
        <v>02CD03_63</v>
      </c>
      <c r="C624" t="s">
        <v>11248</v>
      </c>
      <c r="D624" t="str">
        <f>VLOOKUP(MID(C624,7,4),Estrv!I:J,2,FALSE)</f>
        <v>Turismo, empleo y fomento económico</v>
      </c>
      <c r="E624" t="str">
        <f>VLOOKUP(MID(C624,1,10),Estrv!B:CC,51,FALSE)</f>
        <v>Realizar ferias de empleo para personas, comunidad LGBTI. y empresas.</v>
      </c>
    </row>
    <row r="625" spans="1:5">
      <c r="A625" t="str">
        <f t="shared" si="9"/>
        <v>02CD03</v>
      </c>
      <c r="B625" t="str">
        <f>CONCATENATE(A625,"_",COUNTIF(A$1:A625,A625))</f>
        <v>02CD03_64</v>
      </c>
      <c r="C625" t="s">
        <v>11922</v>
      </c>
      <c r="D625" t="str">
        <f>VLOOKUP(MID(C625,7,4),Estrv!I:J,2,FALSE)</f>
        <v>Turismo, empleo y fomento económico</v>
      </c>
      <c r="E625" t="str">
        <f>VLOOKUP(MID(C625,1,10),Estrv!B:CC,54,FALSE)</f>
        <v>Impartir capacitaciones y asesorias a micro y pequeñas empresas con el proposito de tener la posibilidad de acceder a diferentes instrumentos de financiamiento.</v>
      </c>
    </row>
    <row r="626" spans="1:5">
      <c r="A626" t="str">
        <f t="shared" si="9"/>
        <v>02CD03</v>
      </c>
      <c r="B626" t="str">
        <f>CONCATENATE(A626,"_",COUNTIF(A$1:A626,A626))</f>
        <v>02CD03_65</v>
      </c>
      <c r="C626" t="s">
        <v>12596</v>
      </c>
      <c r="D626" t="str">
        <f>VLOOKUP(MID(C626,7,4),Estrv!I:J,2,FALSE)</f>
        <v>Turismo, empleo y fomento económico</v>
      </c>
      <c r="E626">
        <f>VLOOKUP(MID(C626,1,10),Estrv!B:CC,57,FALSE)</f>
        <v>0</v>
      </c>
    </row>
    <row r="627" spans="1:5">
      <c r="A627" t="str">
        <f t="shared" si="9"/>
        <v>02CD03</v>
      </c>
      <c r="B627" t="str">
        <f>CONCATENATE(A627,"_",COUNTIF(A$1:A627,A627))</f>
        <v>02CD03_66</v>
      </c>
      <c r="C627" t="s">
        <v>13270</v>
      </c>
      <c r="D627" t="str">
        <f>VLOOKUP(MID(C627,7,4),Estrv!I:J,2,FALSE)</f>
        <v>Turismo, empleo y fomento económico</v>
      </c>
      <c r="E627">
        <f>VLOOKUP(MID(C627,1,10),Estrv!B:CC,60,FALSE)</f>
        <v>0</v>
      </c>
    </row>
    <row r="628" spans="1:5">
      <c r="A628" t="str">
        <f t="shared" si="9"/>
        <v>02CD03</v>
      </c>
      <c r="B628" t="str">
        <f>CONCATENATE(A628,"_",COUNTIF(A$1:A628,A628))</f>
        <v>02CD03_67</v>
      </c>
      <c r="C628" t="s">
        <v>13944</v>
      </c>
      <c r="D628" t="str">
        <f>VLOOKUP(MID(C628,7,4),Estrv!I:J,2,FALSE)</f>
        <v>Turismo, empleo y fomento económico</v>
      </c>
      <c r="E628">
        <f>VLOOKUP(MID(C628,1,10),Estrv!B:CC,63,FALSE)</f>
        <v>0</v>
      </c>
    </row>
    <row r="629" spans="1:5">
      <c r="A629" t="str">
        <f t="shared" si="9"/>
        <v>02CD03</v>
      </c>
      <c r="B629" t="str">
        <f>CONCATENATE(A629,"_",COUNTIF(A$1:A629,A629))</f>
        <v>02CD03_68</v>
      </c>
      <c r="C629" t="s">
        <v>14618</v>
      </c>
      <c r="D629" t="str">
        <f>VLOOKUP(MID(C629,7,4),Estrv!I:J,2,FALSE)</f>
        <v>Turismo, empleo y fomento económico</v>
      </c>
      <c r="E629">
        <f>VLOOKUP(MID(C629,1,10),Estrv!B:CC,66,FALSE)</f>
        <v>0</v>
      </c>
    </row>
    <row r="630" spans="1:5">
      <c r="A630" t="str">
        <f t="shared" si="9"/>
        <v>02CD03</v>
      </c>
      <c r="B630" t="str">
        <f>CONCATENATE(A630,"_",COUNTIF(A$1:A630,A630))</f>
        <v>02CD03_69</v>
      </c>
      <c r="C630" t="s">
        <v>15292</v>
      </c>
      <c r="D630" t="str">
        <f>VLOOKUP(MID(C630,7,4),Estrv!I:J,2,FALSE)</f>
        <v>Turismo, empleo y fomento económico</v>
      </c>
      <c r="E630">
        <f>VLOOKUP(MID(C630,1,10),Estrv!B:CC,69,FALSE)</f>
        <v>0</v>
      </c>
    </row>
    <row r="631" spans="1:5">
      <c r="A631" t="str">
        <f t="shared" si="9"/>
        <v>02CD03</v>
      </c>
      <c r="B631" t="str">
        <f>CONCATENATE(A631,"_",COUNTIF(A$1:A631,A631))</f>
        <v>02CD03_70</v>
      </c>
      <c r="C631" t="s">
        <v>15966</v>
      </c>
      <c r="D631" t="str">
        <f>VLOOKUP(MID(C631,7,4),Estrv!I:J,2,FALSE)</f>
        <v>Turismo, empleo y fomento económico</v>
      </c>
      <c r="E631">
        <f>VLOOKUP(MID(C631,1,10),Estrv!B:CC,72,FALSE)</f>
        <v>0</v>
      </c>
    </row>
    <row r="632" spans="1:5">
      <c r="A632" t="str">
        <f t="shared" si="9"/>
        <v>02CD03</v>
      </c>
      <c r="B632" t="str">
        <f>CONCATENATE(A632,"_",COUNTIF(A$1:A632,A632))</f>
        <v>02CD03_71</v>
      </c>
      <c r="C632" t="s">
        <v>9901</v>
      </c>
      <c r="D632" t="str">
        <f>VLOOKUP(MID(C632,7,4),Estrv!I:J,2,FALSE)</f>
        <v>Infraestructura urbana</v>
      </c>
      <c r="E632" t="str">
        <f>VLOOKUP(MID(C632,1,10),Estrv!B:CC,44,FALSE)</f>
        <v>Los habitantes de la Ciudad de Mexico gozan de espacios publicos en condiciones optimas que mejoran la calidad de vida y su bienestar.</v>
      </c>
    </row>
    <row r="633" spans="1:5">
      <c r="A633" t="str">
        <f t="shared" si="9"/>
        <v>02CD03</v>
      </c>
      <c r="B633" t="str">
        <f>CONCATENATE(A633,"_",COUNTIF(A$1:A633,A633))</f>
        <v>02CD03_72</v>
      </c>
      <c r="C633" t="s">
        <v>10575</v>
      </c>
      <c r="D633" t="str">
        <f>VLOOKUP(MID(C633,7,4),Estrv!I:J,2,FALSE)</f>
        <v>Infraestructura urbana</v>
      </c>
      <c r="E633" t="str">
        <f>VLOOKUP(MID(C633,1,10),Estrv!B:CC,48,FALSE)</f>
        <v>Mantenimiento, conservacion y rehabilitacion de espacios publicos, asfalto y bacheo en vialidades secundarias.</v>
      </c>
    </row>
    <row r="634" spans="1:5">
      <c r="A634" t="str">
        <f t="shared" si="9"/>
        <v>02CD03</v>
      </c>
      <c r="B634" t="str">
        <f>CONCATENATE(A634,"_",COUNTIF(A$1:A634,A634))</f>
        <v>02CD03_73</v>
      </c>
      <c r="C634" t="s">
        <v>11249</v>
      </c>
      <c r="D634" t="str">
        <f>VLOOKUP(MID(C634,7,4),Estrv!I:J,2,FALSE)</f>
        <v>Infraestructura urbana</v>
      </c>
      <c r="E634">
        <f>VLOOKUP(MID(C634,1,10),Estrv!B:CC,51,FALSE)</f>
        <v>0</v>
      </c>
    </row>
    <row r="635" spans="1:5">
      <c r="A635" t="str">
        <f t="shared" si="9"/>
        <v>02CD03</v>
      </c>
      <c r="B635" t="str">
        <f>CONCATENATE(A635,"_",COUNTIF(A$1:A635,A635))</f>
        <v>02CD03_74</v>
      </c>
      <c r="C635" t="s">
        <v>11923</v>
      </c>
      <c r="D635" t="str">
        <f>VLOOKUP(MID(C635,7,4),Estrv!I:J,2,FALSE)</f>
        <v>Infraestructura urbana</v>
      </c>
      <c r="E635">
        <f>VLOOKUP(MID(C635,1,10),Estrv!B:CC,54,FALSE)</f>
        <v>0</v>
      </c>
    </row>
    <row r="636" spans="1:5">
      <c r="A636" t="str">
        <f t="shared" si="9"/>
        <v>02CD03</v>
      </c>
      <c r="B636" t="str">
        <f>CONCATENATE(A636,"_",COUNTIF(A$1:A636,A636))</f>
        <v>02CD03_75</v>
      </c>
      <c r="C636" t="s">
        <v>12597</v>
      </c>
      <c r="D636" t="str">
        <f>VLOOKUP(MID(C636,7,4),Estrv!I:J,2,FALSE)</f>
        <v>Infraestructura urbana</v>
      </c>
      <c r="E636">
        <f>VLOOKUP(MID(C636,1,10),Estrv!B:CC,57,FALSE)</f>
        <v>0</v>
      </c>
    </row>
    <row r="637" spans="1:5">
      <c r="A637" t="str">
        <f t="shared" si="9"/>
        <v>02CD03</v>
      </c>
      <c r="B637" t="str">
        <f>CONCATENATE(A637,"_",COUNTIF(A$1:A637,A637))</f>
        <v>02CD03_76</v>
      </c>
      <c r="C637" t="s">
        <v>13271</v>
      </c>
      <c r="D637" t="str">
        <f>VLOOKUP(MID(C637,7,4),Estrv!I:J,2,FALSE)</f>
        <v>Infraestructura urbana</v>
      </c>
      <c r="E637">
        <f>VLOOKUP(MID(C637,1,10),Estrv!B:CC,60,FALSE)</f>
        <v>0</v>
      </c>
    </row>
    <row r="638" spans="1:5">
      <c r="A638" t="str">
        <f t="shared" si="9"/>
        <v>02CD03</v>
      </c>
      <c r="B638" t="str">
        <f>CONCATENATE(A638,"_",COUNTIF(A$1:A638,A638))</f>
        <v>02CD03_77</v>
      </c>
      <c r="C638" t="s">
        <v>13945</v>
      </c>
      <c r="D638" t="str">
        <f>VLOOKUP(MID(C638,7,4),Estrv!I:J,2,FALSE)</f>
        <v>Infraestructura urbana</v>
      </c>
      <c r="E638">
        <f>VLOOKUP(MID(C638,1,10),Estrv!B:CC,63,FALSE)</f>
        <v>0</v>
      </c>
    </row>
    <row r="639" spans="1:5">
      <c r="A639" t="str">
        <f t="shared" si="9"/>
        <v>02CD03</v>
      </c>
      <c r="B639" t="str">
        <f>CONCATENATE(A639,"_",COUNTIF(A$1:A639,A639))</f>
        <v>02CD03_78</v>
      </c>
      <c r="C639" t="s">
        <v>14619</v>
      </c>
      <c r="D639" t="str">
        <f>VLOOKUP(MID(C639,7,4),Estrv!I:J,2,FALSE)</f>
        <v>Infraestructura urbana</v>
      </c>
      <c r="E639">
        <f>VLOOKUP(MID(C639,1,10),Estrv!B:CC,66,FALSE)</f>
        <v>0</v>
      </c>
    </row>
    <row r="640" spans="1:5">
      <c r="A640" t="str">
        <f t="shared" si="9"/>
        <v>02CD03</v>
      </c>
      <c r="B640" t="str">
        <f>CONCATENATE(A640,"_",COUNTIF(A$1:A640,A640))</f>
        <v>02CD03_79</v>
      </c>
      <c r="C640" t="s">
        <v>15293</v>
      </c>
      <c r="D640" t="str">
        <f>VLOOKUP(MID(C640,7,4),Estrv!I:J,2,FALSE)</f>
        <v>Infraestructura urbana</v>
      </c>
      <c r="E640">
        <f>VLOOKUP(MID(C640,1,10),Estrv!B:CC,69,FALSE)</f>
        <v>0</v>
      </c>
    </row>
    <row r="641" spans="1:5">
      <c r="A641" t="str">
        <f t="shared" si="9"/>
        <v>02CD03</v>
      </c>
      <c r="B641" t="str">
        <f>CONCATENATE(A641,"_",COUNTIF(A$1:A641,A641))</f>
        <v>02CD03_80</v>
      </c>
      <c r="C641" t="s">
        <v>15967</v>
      </c>
      <c r="D641" t="str">
        <f>VLOOKUP(MID(C641,7,4),Estrv!I:J,2,FALSE)</f>
        <v>Infraestructura urbana</v>
      </c>
      <c r="E641">
        <f>VLOOKUP(MID(C641,1,10),Estrv!B:CC,72,FALSE)</f>
        <v>0</v>
      </c>
    </row>
    <row r="642" spans="1:5">
      <c r="A642" t="str">
        <f t="shared" si="9"/>
        <v>02CD03</v>
      </c>
      <c r="B642" t="str">
        <f>CONCATENATE(A642,"_",COUNTIF(A$1:A642,A642))</f>
        <v>02CD03_81</v>
      </c>
      <c r="C642" t="s">
        <v>9902</v>
      </c>
      <c r="D642" t="str">
        <f>VLOOKUP(MID(C642,7,4),Estrv!I:J,2,FALSE)</f>
        <v>Infraestructura de agua potable en Alcaldías</v>
      </c>
      <c r="E642" t="str">
        <f>VLOOKUP(MID(C642,1,10),Estrv!B:CC,44,FALSE)</f>
        <v>Los habitantes en la Alcaldia Benito Juarez gozan del suministro de agua potable de manera eficiente.</v>
      </c>
    </row>
    <row r="643" spans="1:5">
      <c r="A643" t="str">
        <f t="shared" ref="A643:A706" si="10">MID(C643,1,6)</f>
        <v>02CD03</v>
      </c>
      <c r="B643" t="str">
        <f>CONCATENATE(A643,"_",COUNTIF(A$1:A643,A643))</f>
        <v>02CD03_82</v>
      </c>
      <c r="C643" t="s">
        <v>10576</v>
      </c>
      <c r="D643" t="str">
        <f>VLOOKUP(MID(C643,7,4),Estrv!I:J,2,FALSE)</f>
        <v>Infraestructura de agua potable en Alcaldías</v>
      </c>
      <c r="E643">
        <f>VLOOKUP(MID(C643,1,10),Estrv!B:CC,48,FALSE)</f>
        <v>0</v>
      </c>
    </row>
    <row r="644" spans="1:5">
      <c r="A644" t="str">
        <f t="shared" si="10"/>
        <v>02CD03</v>
      </c>
      <c r="B644" t="str">
        <f>CONCATENATE(A644,"_",COUNTIF(A$1:A644,A644))</f>
        <v>02CD03_83</v>
      </c>
      <c r="C644" t="s">
        <v>11250</v>
      </c>
      <c r="D644" t="str">
        <f>VLOOKUP(MID(C644,7,4),Estrv!I:J,2,FALSE)</f>
        <v>Infraestructura de agua potable en Alcaldías</v>
      </c>
      <c r="E644">
        <f>VLOOKUP(MID(C644,1,10),Estrv!B:CC,51,FALSE)</f>
        <v>0</v>
      </c>
    </row>
    <row r="645" spans="1:5">
      <c r="A645" t="str">
        <f t="shared" si="10"/>
        <v>02CD03</v>
      </c>
      <c r="B645" t="str">
        <f>CONCATENATE(A645,"_",COUNTIF(A$1:A645,A645))</f>
        <v>02CD03_84</v>
      </c>
      <c r="C645" t="s">
        <v>11924</v>
      </c>
      <c r="D645" t="str">
        <f>VLOOKUP(MID(C645,7,4),Estrv!I:J,2,FALSE)</f>
        <v>Infraestructura de agua potable en Alcaldías</v>
      </c>
      <c r="E645">
        <f>VLOOKUP(MID(C645,1,10),Estrv!B:CC,54,FALSE)</f>
        <v>0</v>
      </c>
    </row>
    <row r="646" spans="1:5">
      <c r="A646" t="str">
        <f t="shared" si="10"/>
        <v>02CD03</v>
      </c>
      <c r="B646" t="str">
        <f>CONCATENATE(A646,"_",COUNTIF(A$1:A646,A646))</f>
        <v>02CD03_85</v>
      </c>
      <c r="C646" t="s">
        <v>12598</v>
      </c>
      <c r="D646" t="str">
        <f>VLOOKUP(MID(C646,7,4),Estrv!I:J,2,FALSE)</f>
        <v>Infraestructura de agua potable en Alcaldías</v>
      </c>
      <c r="E646">
        <f>VLOOKUP(MID(C646,1,10),Estrv!B:CC,57,FALSE)</f>
        <v>0</v>
      </c>
    </row>
    <row r="647" spans="1:5">
      <c r="A647" t="str">
        <f t="shared" si="10"/>
        <v>02CD03</v>
      </c>
      <c r="B647" t="str">
        <f>CONCATENATE(A647,"_",COUNTIF(A$1:A647,A647))</f>
        <v>02CD03_86</v>
      </c>
      <c r="C647" t="s">
        <v>13272</v>
      </c>
      <c r="D647" t="str">
        <f>VLOOKUP(MID(C647,7,4),Estrv!I:J,2,FALSE)</f>
        <v>Infraestructura de agua potable en Alcaldías</v>
      </c>
      <c r="E647">
        <f>VLOOKUP(MID(C647,1,10),Estrv!B:CC,60,FALSE)</f>
        <v>0</v>
      </c>
    </row>
    <row r="648" spans="1:5">
      <c r="A648" t="str">
        <f t="shared" si="10"/>
        <v>02CD03</v>
      </c>
      <c r="B648" t="str">
        <f>CONCATENATE(A648,"_",COUNTIF(A$1:A648,A648))</f>
        <v>02CD03_87</v>
      </c>
      <c r="C648" t="s">
        <v>13946</v>
      </c>
      <c r="D648" t="str">
        <f>VLOOKUP(MID(C648,7,4),Estrv!I:J,2,FALSE)</f>
        <v>Infraestructura de agua potable en Alcaldías</v>
      </c>
      <c r="E648">
        <f>VLOOKUP(MID(C648,1,10),Estrv!B:CC,63,FALSE)</f>
        <v>0</v>
      </c>
    </row>
    <row r="649" spans="1:5">
      <c r="A649" t="str">
        <f t="shared" si="10"/>
        <v>02CD03</v>
      </c>
      <c r="B649" t="str">
        <f>CONCATENATE(A649,"_",COUNTIF(A$1:A649,A649))</f>
        <v>02CD03_88</v>
      </c>
      <c r="C649" t="s">
        <v>14620</v>
      </c>
      <c r="D649" t="str">
        <f>VLOOKUP(MID(C649,7,4),Estrv!I:J,2,FALSE)</f>
        <v>Infraestructura de agua potable en Alcaldías</v>
      </c>
      <c r="E649">
        <f>VLOOKUP(MID(C649,1,10),Estrv!B:CC,66,FALSE)</f>
        <v>0</v>
      </c>
    </row>
    <row r="650" spans="1:5">
      <c r="A650" t="str">
        <f t="shared" si="10"/>
        <v>02CD03</v>
      </c>
      <c r="B650" t="str">
        <f>CONCATENATE(A650,"_",COUNTIF(A$1:A650,A650))</f>
        <v>02CD03_89</v>
      </c>
      <c r="C650" t="s">
        <v>15294</v>
      </c>
      <c r="D650" t="str">
        <f>VLOOKUP(MID(C650,7,4),Estrv!I:J,2,FALSE)</f>
        <v>Infraestructura de agua potable en Alcaldías</v>
      </c>
      <c r="E650">
        <f>VLOOKUP(MID(C650,1,10),Estrv!B:CC,69,FALSE)</f>
        <v>0</v>
      </c>
    </row>
    <row r="651" spans="1:5">
      <c r="A651" t="str">
        <f t="shared" si="10"/>
        <v>02CD03</v>
      </c>
      <c r="B651" t="str">
        <f>CONCATENATE(A651,"_",COUNTIF(A$1:A651,A651))</f>
        <v>02CD03_90</v>
      </c>
      <c r="C651" t="s">
        <v>15968</v>
      </c>
      <c r="D651" t="str">
        <f>VLOOKUP(MID(C651,7,4),Estrv!I:J,2,FALSE)</f>
        <v>Infraestructura de agua potable en Alcaldías</v>
      </c>
      <c r="E651">
        <f>VLOOKUP(MID(C651,1,10),Estrv!B:CC,72,FALSE)</f>
        <v>0</v>
      </c>
    </row>
    <row r="652" spans="1:5">
      <c r="A652" t="str">
        <f t="shared" si="10"/>
        <v>02CD03</v>
      </c>
      <c r="B652" t="str">
        <f>CONCATENATE(A652,"_",COUNTIF(A$1:A652,A652))</f>
        <v>02CD03_91</v>
      </c>
      <c r="C652" t="s">
        <v>9903</v>
      </c>
      <c r="D652" t="str">
        <f>VLOOKUP(MID(C652,7,4),Estrv!I:J,2,FALSE)</f>
        <v>Infraestructura de drenaje, alcantarillado y saneamiento en Alcaldías</v>
      </c>
      <c r="E652" t="str">
        <f>VLOOKUP(MID(C652,1,10),Estrv!B:CC,44,FALSE)</f>
        <v>Los habitantes de la Ciudad de Mexico gozan de espacios publicos en condiciones optimas que mejoran la calidad de vida y su bienestar.</v>
      </c>
    </row>
    <row r="653" spans="1:5">
      <c r="A653" t="str">
        <f t="shared" si="10"/>
        <v>02CD03</v>
      </c>
      <c r="B653" t="str">
        <f>CONCATENATE(A653,"_",COUNTIF(A$1:A653,A653))</f>
        <v>02CD03_92</v>
      </c>
      <c r="C653" t="s">
        <v>10577</v>
      </c>
      <c r="D653" t="str">
        <f>VLOOKUP(MID(C653,7,4),Estrv!I:J,2,FALSE)</f>
        <v>Infraestructura de drenaje, alcantarillado y saneamiento en Alcaldías</v>
      </c>
      <c r="E653">
        <f>VLOOKUP(MID(C653,1,10),Estrv!B:CC,48,FALSE)</f>
        <v>0</v>
      </c>
    </row>
    <row r="654" spans="1:5">
      <c r="A654" t="str">
        <f t="shared" si="10"/>
        <v>02CD03</v>
      </c>
      <c r="B654" t="str">
        <f>CONCATENATE(A654,"_",COUNTIF(A$1:A654,A654))</f>
        <v>02CD03_93</v>
      </c>
      <c r="C654" t="s">
        <v>11251</v>
      </c>
      <c r="D654" t="str">
        <f>VLOOKUP(MID(C654,7,4),Estrv!I:J,2,FALSE)</f>
        <v>Infraestructura de drenaje, alcantarillado y saneamiento en Alcaldías</v>
      </c>
      <c r="E654">
        <f>VLOOKUP(MID(C654,1,10),Estrv!B:CC,51,FALSE)</f>
        <v>0</v>
      </c>
    </row>
    <row r="655" spans="1:5">
      <c r="A655" t="str">
        <f t="shared" si="10"/>
        <v>02CD03</v>
      </c>
      <c r="B655" t="str">
        <f>CONCATENATE(A655,"_",COUNTIF(A$1:A655,A655))</f>
        <v>02CD03_94</v>
      </c>
      <c r="C655" t="s">
        <v>11925</v>
      </c>
      <c r="D655" t="str">
        <f>VLOOKUP(MID(C655,7,4),Estrv!I:J,2,FALSE)</f>
        <v>Infraestructura de drenaje, alcantarillado y saneamiento en Alcaldías</v>
      </c>
      <c r="E655">
        <f>VLOOKUP(MID(C655,1,10),Estrv!B:CC,54,FALSE)</f>
        <v>0</v>
      </c>
    </row>
    <row r="656" spans="1:5">
      <c r="A656" t="str">
        <f t="shared" si="10"/>
        <v>02CD03</v>
      </c>
      <c r="B656" t="str">
        <f>CONCATENATE(A656,"_",COUNTIF(A$1:A656,A656))</f>
        <v>02CD03_95</v>
      </c>
      <c r="C656" t="s">
        <v>12599</v>
      </c>
      <c r="D656" t="str">
        <f>VLOOKUP(MID(C656,7,4),Estrv!I:J,2,FALSE)</f>
        <v>Infraestructura de drenaje, alcantarillado y saneamiento en Alcaldías</v>
      </c>
      <c r="E656">
        <f>VLOOKUP(MID(C656,1,10),Estrv!B:CC,57,FALSE)</f>
        <v>0</v>
      </c>
    </row>
    <row r="657" spans="1:5">
      <c r="A657" t="str">
        <f t="shared" si="10"/>
        <v>02CD03</v>
      </c>
      <c r="B657" t="str">
        <f>CONCATENATE(A657,"_",COUNTIF(A$1:A657,A657))</f>
        <v>02CD03_96</v>
      </c>
      <c r="C657" t="s">
        <v>13273</v>
      </c>
      <c r="D657" t="str">
        <f>VLOOKUP(MID(C657,7,4),Estrv!I:J,2,FALSE)</f>
        <v>Infraestructura de drenaje, alcantarillado y saneamiento en Alcaldías</v>
      </c>
      <c r="E657">
        <f>VLOOKUP(MID(C657,1,10),Estrv!B:CC,60,FALSE)</f>
        <v>0</v>
      </c>
    </row>
    <row r="658" spans="1:5">
      <c r="A658" t="str">
        <f t="shared" si="10"/>
        <v>02CD03</v>
      </c>
      <c r="B658" t="str">
        <f>CONCATENATE(A658,"_",COUNTIF(A$1:A658,A658))</f>
        <v>02CD03_97</v>
      </c>
      <c r="C658" t="s">
        <v>13947</v>
      </c>
      <c r="D658" t="str">
        <f>VLOOKUP(MID(C658,7,4),Estrv!I:J,2,FALSE)</f>
        <v>Infraestructura de drenaje, alcantarillado y saneamiento en Alcaldías</v>
      </c>
      <c r="E658">
        <f>VLOOKUP(MID(C658,1,10),Estrv!B:CC,63,FALSE)</f>
        <v>0</v>
      </c>
    </row>
    <row r="659" spans="1:5">
      <c r="A659" t="str">
        <f t="shared" si="10"/>
        <v>02CD03</v>
      </c>
      <c r="B659" t="str">
        <f>CONCATENATE(A659,"_",COUNTIF(A$1:A659,A659))</f>
        <v>02CD03_98</v>
      </c>
      <c r="C659" t="s">
        <v>14621</v>
      </c>
      <c r="D659" t="str">
        <f>VLOOKUP(MID(C659,7,4),Estrv!I:J,2,FALSE)</f>
        <v>Infraestructura de drenaje, alcantarillado y saneamiento en Alcaldías</v>
      </c>
      <c r="E659">
        <f>VLOOKUP(MID(C659,1,10),Estrv!B:CC,66,FALSE)</f>
        <v>0</v>
      </c>
    </row>
    <row r="660" spans="1:5">
      <c r="A660" t="str">
        <f t="shared" si="10"/>
        <v>02CD03</v>
      </c>
      <c r="B660" t="str">
        <f>CONCATENATE(A660,"_",COUNTIF(A$1:A660,A660))</f>
        <v>02CD03_99</v>
      </c>
      <c r="C660" t="s">
        <v>15295</v>
      </c>
      <c r="D660" t="str">
        <f>VLOOKUP(MID(C660,7,4),Estrv!I:J,2,FALSE)</f>
        <v>Infraestructura de drenaje, alcantarillado y saneamiento en Alcaldías</v>
      </c>
      <c r="E660">
        <f>VLOOKUP(MID(C660,1,10),Estrv!B:CC,69,FALSE)</f>
        <v>0</v>
      </c>
    </row>
    <row r="661" spans="1:5">
      <c r="A661" t="str">
        <f t="shared" si="10"/>
        <v>02CD03</v>
      </c>
      <c r="B661" t="str">
        <f>CONCATENATE(A661,"_",COUNTIF(A$1:A661,A661))</f>
        <v>02CD03_100</v>
      </c>
      <c r="C661" t="s">
        <v>15969</v>
      </c>
      <c r="D661" t="str">
        <f>VLOOKUP(MID(C661,7,4),Estrv!I:J,2,FALSE)</f>
        <v>Infraestructura de drenaje, alcantarillado y saneamiento en Alcaldías</v>
      </c>
      <c r="E661">
        <f>VLOOKUP(MID(C661,1,10),Estrv!B:CC,72,FALSE)</f>
        <v>0</v>
      </c>
    </row>
    <row r="662" spans="1:5">
      <c r="A662" t="str">
        <f t="shared" si="10"/>
        <v>02CD03</v>
      </c>
      <c r="B662" t="str">
        <f>CONCATENATE(A662,"_",COUNTIF(A$1:A662,A662))</f>
        <v>02CD03_101</v>
      </c>
      <c r="C662" t="s">
        <v>9904</v>
      </c>
      <c r="D662" t="str">
        <f>VLOOKUP(MID(C662,7,4),Estrv!I:J,2,FALSE)</f>
        <v>Cumplimiento de los programas de protección civil</v>
      </c>
      <c r="E662" t="str">
        <f>VLOOKUP(MID(C662,1,10),Estrv!B:CC,44,FALSE)</f>
        <v>Los servidores publicos se capacitan y cuentan con insumos para atender emergencias ocasionadas por siniestros y salvaguardan la integridad fisica de las personas.</v>
      </c>
    </row>
    <row r="663" spans="1:5">
      <c r="A663" t="str">
        <f t="shared" si="10"/>
        <v>02CD03</v>
      </c>
      <c r="B663" t="str">
        <f>CONCATENATE(A663,"_",COUNTIF(A$1:A663,A663))</f>
        <v>02CD03_102</v>
      </c>
      <c r="C663" t="s">
        <v>10578</v>
      </c>
      <c r="D663" t="str">
        <f>VLOOKUP(MID(C663,7,4),Estrv!I:J,2,FALSE)</f>
        <v>Cumplimiento de los programas de protección civil</v>
      </c>
      <c r="E663" t="str">
        <f>VLOOKUP(MID(C663,1,10),Estrv!B:CC,48,FALSE)</f>
        <v>Adquisicion de equipos de seguridad y de identificacion del personal y de las zonas de riesgo de las oficinas de la Alcaldia.</v>
      </c>
    </row>
    <row r="664" spans="1:5">
      <c r="A664" t="str">
        <f t="shared" si="10"/>
        <v>02CD03</v>
      </c>
      <c r="B664" t="str">
        <f>CONCATENATE(A664,"_",COUNTIF(A$1:A664,A664))</f>
        <v>02CD03_103</v>
      </c>
      <c r="C664" t="s">
        <v>11252</v>
      </c>
      <c r="D664" t="str">
        <f>VLOOKUP(MID(C664,7,4),Estrv!I:J,2,FALSE)</f>
        <v>Cumplimiento de los programas de protección civil</v>
      </c>
      <c r="E664">
        <f>VLOOKUP(MID(C664,1,10),Estrv!B:CC,51,FALSE)</f>
        <v>0</v>
      </c>
    </row>
    <row r="665" spans="1:5">
      <c r="A665" t="str">
        <f t="shared" si="10"/>
        <v>02CD03</v>
      </c>
      <c r="B665" t="str">
        <f>CONCATENATE(A665,"_",COUNTIF(A$1:A665,A665))</f>
        <v>02CD03_104</v>
      </c>
      <c r="C665" t="s">
        <v>11926</v>
      </c>
      <c r="D665" t="str">
        <f>VLOOKUP(MID(C665,7,4),Estrv!I:J,2,FALSE)</f>
        <v>Cumplimiento de los programas de protección civil</v>
      </c>
      <c r="E665">
        <f>VLOOKUP(MID(C665,1,10),Estrv!B:CC,54,FALSE)</f>
        <v>0</v>
      </c>
    </row>
    <row r="666" spans="1:5">
      <c r="A666" t="str">
        <f t="shared" si="10"/>
        <v>02CD03</v>
      </c>
      <c r="B666" t="str">
        <f>CONCATENATE(A666,"_",COUNTIF(A$1:A666,A666))</f>
        <v>02CD03_105</v>
      </c>
      <c r="C666" t="s">
        <v>12600</v>
      </c>
      <c r="D666" t="str">
        <f>VLOOKUP(MID(C666,7,4),Estrv!I:J,2,FALSE)</f>
        <v>Cumplimiento de los programas de protección civil</v>
      </c>
      <c r="E666">
        <f>VLOOKUP(MID(C666,1,10),Estrv!B:CC,57,FALSE)</f>
        <v>0</v>
      </c>
    </row>
    <row r="667" spans="1:5">
      <c r="A667" t="str">
        <f t="shared" si="10"/>
        <v>02CD03</v>
      </c>
      <c r="B667" t="str">
        <f>CONCATENATE(A667,"_",COUNTIF(A$1:A667,A667))</f>
        <v>02CD03_106</v>
      </c>
      <c r="C667" t="s">
        <v>13274</v>
      </c>
      <c r="D667" t="str">
        <f>VLOOKUP(MID(C667,7,4),Estrv!I:J,2,FALSE)</f>
        <v>Cumplimiento de los programas de protección civil</v>
      </c>
      <c r="E667">
        <f>VLOOKUP(MID(C667,1,10),Estrv!B:CC,60,FALSE)</f>
        <v>0</v>
      </c>
    </row>
    <row r="668" spans="1:5">
      <c r="A668" t="str">
        <f t="shared" si="10"/>
        <v>02CD03</v>
      </c>
      <c r="B668" t="str">
        <f>CONCATENATE(A668,"_",COUNTIF(A$1:A668,A668))</f>
        <v>02CD03_107</v>
      </c>
      <c r="C668" t="s">
        <v>13948</v>
      </c>
      <c r="D668" t="str">
        <f>VLOOKUP(MID(C668,7,4),Estrv!I:J,2,FALSE)</f>
        <v>Cumplimiento de los programas de protección civil</v>
      </c>
      <c r="E668">
        <f>VLOOKUP(MID(C668,1,10),Estrv!B:CC,63,FALSE)</f>
        <v>0</v>
      </c>
    </row>
    <row r="669" spans="1:5">
      <c r="A669" t="str">
        <f t="shared" si="10"/>
        <v>02CD03</v>
      </c>
      <c r="B669" t="str">
        <f>CONCATENATE(A669,"_",COUNTIF(A$1:A669,A669))</f>
        <v>02CD03_108</v>
      </c>
      <c r="C669" t="s">
        <v>14622</v>
      </c>
      <c r="D669" t="str">
        <f>VLOOKUP(MID(C669,7,4),Estrv!I:J,2,FALSE)</f>
        <v>Cumplimiento de los programas de protección civil</v>
      </c>
      <c r="E669">
        <f>VLOOKUP(MID(C669,1,10),Estrv!B:CC,66,FALSE)</f>
        <v>0</v>
      </c>
    </row>
    <row r="670" spans="1:5">
      <c r="A670" t="str">
        <f t="shared" si="10"/>
        <v>02CD03</v>
      </c>
      <c r="B670" t="str">
        <f>CONCATENATE(A670,"_",COUNTIF(A$1:A670,A670))</f>
        <v>02CD03_109</v>
      </c>
      <c r="C670" t="s">
        <v>15296</v>
      </c>
      <c r="D670" t="str">
        <f>VLOOKUP(MID(C670,7,4),Estrv!I:J,2,FALSE)</f>
        <v>Cumplimiento de los programas de protección civil</v>
      </c>
      <c r="E670">
        <f>VLOOKUP(MID(C670,1,10),Estrv!B:CC,69,FALSE)</f>
        <v>0</v>
      </c>
    </row>
    <row r="671" spans="1:5">
      <c r="A671" t="str">
        <f t="shared" si="10"/>
        <v>02CD03</v>
      </c>
      <c r="B671" t="str">
        <f>CONCATENATE(A671,"_",COUNTIF(A$1:A671,A671))</f>
        <v>02CD03_110</v>
      </c>
      <c r="C671" t="s">
        <v>15970</v>
      </c>
      <c r="D671" t="str">
        <f>VLOOKUP(MID(C671,7,4),Estrv!I:J,2,FALSE)</f>
        <v>Cumplimiento de los programas de protección civil</v>
      </c>
      <c r="E671">
        <f>VLOOKUP(MID(C671,1,10),Estrv!B:CC,72,FALSE)</f>
        <v>0</v>
      </c>
    </row>
    <row r="672" spans="1:5">
      <c r="A672" t="str">
        <f t="shared" si="10"/>
        <v>02CD03</v>
      </c>
      <c r="B672" t="str">
        <f>CONCATENATE(A672,"_",COUNTIF(A$1:A672,A672))</f>
        <v>02CD03_111</v>
      </c>
      <c r="C672" t="s">
        <v>9905</v>
      </c>
      <c r="D672" t="str">
        <f>VLOOKUP(MID(C672,7,4),Estrv!I:J,2,FALSE)</f>
        <v>Presupuesto participativo</v>
      </c>
      <c r="E672" t="str">
        <f>VLOOKUP(MID(C672,1,10),Estrv!B:CC,44,FALSE)</f>
        <v>Los habitantes gozan de obras publicas en condiciones optimas que mejoran la calidad de vida y su bienestar.</v>
      </c>
    </row>
    <row r="673" spans="1:5">
      <c r="A673" t="str">
        <f t="shared" si="10"/>
        <v>02CD03</v>
      </c>
      <c r="B673" t="str">
        <f>CONCATENATE(A673,"_",COUNTIF(A$1:A673,A673))</f>
        <v>02CD03_112</v>
      </c>
      <c r="C673" t="s">
        <v>10579</v>
      </c>
      <c r="D673" t="str">
        <f>VLOOKUP(MID(C673,7,4),Estrv!I:J,2,FALSE)</f>
        <v>Presupuesto participativo</v>
      </c>
      <c r="E673">
        <f>VLOOKUP(MID(C673,1,10),Estrv!B:CC,48,FALSE)</f>
        <v>0</v>
      </c>
    </row>
    <row r="674" spans="1:5">
      <c r="A674" t="str">
        <f t="shared" si="10"/>
        <v>02CD03</v>
      </c>
      <c r="B674" t="str">
        <f>CONCATENATE(A674,"_",COUNTIF(A$1:A674,A674))</f>
        <v>02CD03_113</v>
      </c>
      <c r="C674" t="s">
        <v>11253</v>
      </c>
      <c r="D674" t="str">
        <f>VLOOKUP(MID(C674,7,4),Estrv!I:J,2,FALSE)</f>
        <v>Presupuesto participativo</v>
      </c>
      <c r="E674">
        <f>VLOOKUP(MID(C674,1,10),Estrv!B:CC,51,FALSE)</f>
        <v>0</v>
      </c>
    </row>
    <row r="675" spans="1:5">
      <c r="A675" t="str">
        <f t="shared" si="10"/>
        <v>02CD03</v>
      </c>
      <c r="B675" t="str">
        <f>CONCATENATE(A675,"_",COUNTIF(A$1:A675,A675))</f>
        <v>02CD03_114</v>
      </c>
      <c r="C675" t="s">
        <v>11927</v>
      </c>
      <c r="D675" t="str">
        <f>VLOOKUP(MID(C675,7,4),Estrv!I:J,2,FALSE)</f>
        <v>Presupuesto participativo</v>
      </c>
      <c r="E675">
        <f>VLOOKUP(MID(C675,1,10),Estrv!B:CC,54,FALSE)</f>
        <v>0</v>
      </c>
    </row>
    <row r="676" spans="1:5">
      <c r="A676" t="str">
        <f t="shared" si="10"/>
        <v>02CD03</v>
      </c>
      <c r="B676" t="str">
        <f>CONCATENATE(A676,"_",COUNTIF(A$1:A676,A676))</f>
        <v>02CD03_115</v>
      </c>
      <c r="C676" t="s">
        <v>12601</v>
      </c>
      <c r="D676" t="str">
        <f>VLOOKUP(MID(C676,7,4),Estrv!I:J,2,FALSE)</f>
        <v>Presupuesto participativo</v>
      </c>
      <c r="E676">
        <f>VLOOKUP(MID(C676,1,10),Estrv!B:CC,57,FALSE)</f>
        <v>0</v>
      </c>
    </row>
    <row r="677" spans="1:5">
      <c r="A677" t="str">
        <f t="shared" si="10"/>
        <v>02CD03</v>
      </c>
      <c r="B677" t="str">
        <f>CONCATENATE(A677,"_",COUNTIF(A$1:A677,A677))</f>
        <v>02CD03_116</v>
      </c>
      <c r="C677" t="s">
        <v>13275</v>
      </c>
      <c r="D677" t="str">
        <f>VLOOKUP(MID(C677,7,4),Estrv!I:J,2,FALSE)</f>
        <v>Presupuesto participativo</v>
      </c>
      <c r="E677">
        <f>VLOOKUP(MID(C677,1,10),Estrv!B:CC,60,FALSE)</f>
        <v>0</v>
      </c>
    </row>
    <row r="678" spans="1:5">
      <c r="A678" t="str">
        <f t="shared" si="10"/>
        <v>02CD03</v>
      </c>
      <c r="B678" t="str">
        <f>CONCATENATE(A678,"_",COUNTIF(A$1:A678,A678))</f>
        <v>02CD03_117</v>
      </c>
      <c r="C678" t="s">
        <v>13949</v>
      </c>
      <c r="D678" t="str">
        <f>VLOOKUP(MID(C678,7,4),Estrv!I:J,2,FALSE)</f>
        <v>Presupuesto participativo</v>
      </c>
      <c r="E678">
        <f>VLOOKUP(MID(C678,1,10),Estrv!B:CC,63,FALSE)</f>
        <v>0</v>
      </c>
    </row>
    <row r="679" spans="1:5">
      <c r="A679" t="str">
        <f t="shared" si="10"/>
        <v>02CD03</v>
      </c>
      <c r="B679" t="str">
        <f>CONCATENATE(A679,"_",COUNTIF(A$1:A679,A679))</f>
        <v>02CD03_118</v>
      </c>
      <c r="C679" t="s">
        <v>14623</v>
      </c>
      <c r="D679" t="str">
        <f>VLOOKUP(MID(C679,7,4),Estrv!I:J,2,FALSE)</f>
        <v>Presupuesto participativo</v>
      </c>
      <c r="E679">
        <f>VLOOKUP(MID(C679,1,10),Estrv!B:CC,66,FALSE)</f>
        <v>0</v>
      </c>
    </row>
    <row r="680" spans="1:5">
      <c r="A680" t="str">
        <f t="shared" si="10"/>
        <v>02CD03</v>
      </c>
      <c r="B680" t="str">
        <f>CONCATENATE(A680,"_",COUNTIF(A$1:A680,A680))</f>
        <v>02CD03_119</v>
      </c>
      <c r="C680" t="s">
        <v>15297</v>
      </c>
      <c r="D680" t="str">
        <f>VLOOKUP(MID(C680,7,4),Estrv!I:J,2,FALSE)</f>
        <v>Presupuesto participativo</v>
      </c>
      <c r="E680">
        <f>VLOOKUP(MID(C680,1,10),Estrv!B:CC,69,FALSE)</f>
        <v>0</v>
      </c>
    </row>
    <row r="681" spans="1:5">
      <c r="A681" t="str">
        <f t="shared" si="10"/>
        <v>02CD03</v>
      </c>
      <c r="B681" t="str">
        <f>CONCATENATE(A681,"_",COUNTIF(A$1:A681,A681))</f>
        <v>02CD03_120</v>
      </c>
      <c r="C681" t="s">
        <v>15971</v>
      </c>
      <c r="D681" t="str">
        <f>VLOOKUP(MID(C681,7,4),Estrv!I:J,2,FALSE)</f>
        <v>Presupuesto participativo</v>
      </c>
      <c r="E681">
        <f>VLOOKUP(MID(C681,1,10),Estrv!B:CC,72,FALSE)</f>
        <v>0</v>
      </c>
    </row>
    <row r="682" spans="1:5">
      <c r="A682" t="str">
        <f t="shared" si="10"/>
        <v>02CD03</v>
      </c>
      <c r="B682" t="str">
        <f>CONCATENATE(A682,"_",COUNTIF(A$1:A682,A682))</f>
        <v>02CD03_121</v>
      </c>
      <c r="C682" t="s">
        <v>9906</v>
      </c>
      <c r="D682" t="str">
        <f>VLOOKUP(MID(C682,7,4),Estrv!I:J,2,FALSE)</f>
        <v>Programa para enfermedades crónico degenerativas y discapacidad</v>
      </c>
      <c r="E682" t="str">
        <f>VLOOKUP(MID(C682,1,10),Estrv!B:CC,44,FALSE)</f>
        <v>Disminuir el impacto economico de las personas vulnerables con alguna discapacidad permanente y/o enfermedad cronico-degenerativo.</v>
      </c>
    </row>
    <row r="683" spans="1:5">
      <c r="A683" t="str">
        <f t="shared" si="10"/>
        <v>02CD03</v>
      </c>
      <c r="B683" t="str">
        <f>CONCATENATE(A683,"_",COUNTIF(A$1:A683,A683))</f>
        <v>02CD03_122</v>
      </c>
      <c r="C683" t="s">
        <v>10580</v>
      </c>
      <c r="D683" t="str">
        <f>VLOOKUP(MID(C683,7,4),Estrv!I:J,2,FALSE)</f>
        <v>Programa para enfermedades crónico degenerativas y discapacidad</v>
      </c>
      <c r="E683" t="str">
        <f>VLOOKUP(MID(C683,1,10),Estrv!B:CC,48,FALSE)</f>
        <v>Apoyos a familias de pacientes con cancer.</v>
      </c>
    </row>
    <row r="684" spans="1:5">
      <c r="A684" t="str">
        <f t="shared" si="10"/>
        <v>02CD03</v>
      </c>
      <c r="B684" t="str">
        <f>CONCATENATE(A684,"_",COUNTIF(A$1:A684,A684))</f>
        <v>02CD03_123</v>
      </c>
      <c r="C684" t="s">
        <v>11254</v>
      </c>
      <c r="D684" t="str">
        <f>VLOOKUP(MID(C684,7,4),Estrv!I:J,2,FALSE)</f>
        <v>Programa para enfermedades crónico degenerativas y discapacidad</v>
      </c>
      <c r="E684">
        <f>VLOOKUP(MID(C684,1,10),Estrv!B:CC,51,FALSE)</f>
        <v>0</v>
      </c>
    </row>
    <row r="685" spans="1:5">
      <c r="A685" t="str">
        <f t="shared" si="10"/>
        <v>02CD03</v>
      </c>
      <c r="B685" t="str">
        <f>CONCATENATE(A685,"_",COUNTIF(A$1:A685,A685))</f>
        <v>02CD03_124</v>
      </c>
      <c r="C685" t="s">
        <v>11928</v>
      </c>
      <c r="D685" t="str">
        <f>VLOOKUP(MID(C685,7,4),Estrv!I:J,2,FALSE)</f>
        <v>Programa para enfermedades crónico degenerativas y discapacidad</v>
      </c>
      <c r="E685">
        <f>VLOOKUP(MID(C685,1,10),Estrv!B:CC,54,FALSE)</f>
        <v>0</v>
      </c>
    </row>
    <row r="686" spans="1:5">
      <c r="A686" t="str">
        <f t="shared" si="10"/>
        <v>02CD03</v>
      </c>
      <c r="B686" t="str">
        <f>CONCATENATE(A686,"_",COUNTIF(A$1:A686,A686))</f>
        <v>02CD03_125</v>
      </c>
      <c r="C686" t="s">
        <v>12602</v>
      </c>
      <c r="D686" t="str">
        <f>VLOOKUP(MID(C686,7,4),Estrv!I:J,2,FALSE)</f>
        <v>Programa para enfermedades crónico degenerativas y discapacidad</v>
      </c>
      <c r="E686">
        <f>VLOOKUP(MID(C686,1,10),Estrv!B:CC,57,FALSE)</f>
        <v>0</v>
      </c>
    </row>
    <row r="687" spans="1:5">
      <c r="A687" t="str">
        <f t="shared" si="10"/>
        <v>02CD03</v>
      </c>
      <c r="B687" t="str">
        <f>CONCATENATE(A687,"_",COUNTIF(A$1:A687,A687))</f>
        <v>02CD03_126</v>
      </c>
      <c r="C687" t="s">
        <v>13276</v>
      </c>
      <c r="D687" t="str">
        <f>VLOOKUP(MID(C687,7,4),Estrv!I:J,2,FALSE)</f>
        <v>Programa para enfermedades crónico degenerativas y discapacidad</v>
      </c>
      <c r="E687">
        <f>VLOOKUP(MID(C687,1,10),Estrv!B:CC,60,FALSE)</f>
        <v>0</v>
      </c>
    </row>
    <row r="688" spans="1:5">
      <c r="A688" t="str">
        <f t="shared" si="10"/>
        <v>02CD03</v>
      </c>
      <c r="B688" t="str">
        <f>CONCATENATE(A688,"_",COUNTIF(A$1:A688,A688))</f>
        <v>02CD03_127</v>
      </c>
      <c r="C688" t="s">
        <v>13950</v>
      </c>
      <c r="D688" t="str">
        <f>VLOOKUP(MID(C688,7,4),Estrv!I:J,2,FALSE)</f>
        <v>Programa para enfermedades crónico degenerativas y discapacidad</v>
      </c>
      <c r="E688">
        <f>VLOOKUP(MID(C688,1,10),Estrv!B:CC,63,FALSE)</f>
        <v>0</v>
      </c>
    </row>
    <row r="689" spans="1:5">
      <c r="A689" t="str">
        <f t="shared" si="10"/>
        <v>02CD03</v>
      </c>
      <c r="B689" t="str">
        <f>CONCATENATE(A689,"_",COUNTIF(A$1:A689,A689))</f>
        <v>02CD03_128</v>
      </c>
      <c r="C689" t="s">
        <v>14624</v>
      </c>
      <c r="D689" t="str">
        <f>VLOOKUP(MID(C689,7,4),Estrv!I:J,2,FALSE)</f>
        <v>Programa para enfermedades crónico degenerativas y discapacidad</v>
      </c>
      <c r="E689">
        <f>VLOOKUP(MID(C689,1,10),Estrv!B:CC,66,FALSE)</f>
        <v>0</v>
      </c>
    </row>
    <row r="690" spans="1:5">
      <c r="A690" t="str">
        <f t="shared" si="10"/>
        <v>02CD03</v>
      </c>
      <c r="B690" t="str">
        <f>CONCATENATE(A690,"_",COUNTIF(A$1:A690,A690))</f>
        <v>02CD03_129</v>
      </c>
      <c r="C690" t="s">
        <v>15298</v>
      </c>
      <c r="D690" t="str">
        <f>VLOOKUP(MID(C690,7,4),Estrv!I:J,2,FALSE)</f>
        <v>Programa para enfermedades crónico degenerativas y discapacidad</v>
      </c>
      <c r="E690">
        <f>VLOOKUP(MID(C690,1,10),Estrv!B:CC,69,FALSE)</f>
        <v>0</v>
      </c>
    </row>
    <row r="691" spans="1:5">
      <c r="A691" t="str">
        <f t="shared" si="10"/>
        <v>02CD03</v>
      </c>
      <c r="B691" t="str">
        <f>CONCATENATE(A691,"_",COUNTIF(A$1:A691,A691))</f>
        <v>02CD03_130</v>
      </c>
      <c r="C691" t="s">
        <v>15972</v>
      </c>
      <c r="D691" t="str">
        <f>VLOOKUP(MID(C691,7,4),Estrv!I:J,2,FALSE)</f>
        <v>Programa para enfermedades crónico degenerativas y discapacidad</v>
      </c>
      <c r="E691">
        <f>VLOOKUP(MID(C691,1,10),Estrv!B:CC,72,FALSE)</f>
        <v>0</v>
      </c>
    </row>
    <row r="692" spans="1:5">
      <c r="A692" t="str">
        <f t="shared" si="10"/>
        <v>02CD03</v>
      </c>
      <c r="B692" t="str">
        <f>CONCATENATE(A692,"_",COUNTIF(A$1:A692,A692))</f>
        <v>02CD03_131</v>
      </c>
      <c r="C692" t="s">
        <v>9907</v>
      </c>
      <c r="D692" t="str">
        <f>VLOOKUP(MID(C692,7,4),Estrv!I:J,2,FALSE)</f>
        <v>Apoyos para el cuidado del adulto mayor</v>
      </c>
      <c r="E692" t="str">
        <f>VLOOKUP(MID(C692,1,10),Estrv!B:CC,44,FALSE)</f>
        <v>Fortalecer las politicas publicas para mejorar la calidad de vida del adulto mayor.</v>
      </c>
    </row>
    <row r="693" spans="1:5">
      <c r="A693" t="str">
        <f t="shared" si="10"/>
        <v>02CD03</v>
      </c>
      <c r="B693" t="str">
        <f>CONCATENATE(A693,"_",COUNTIF(A$1:A693,A693))</f>
        <v>02CD03_132</v>
      </c>
      <c r="C693" t="s">
        <v>10581</v>
      </c>
      <c r="D693" t="str">
        <f>VLOOKUP(MID(C693,7,4),Estrv!I:J,2,FALSE)</f>
        <v>Apoyos para el cuidado del adulto mayor</v>
      </c>
      <c r="E693">
        <f>VLOOKUP(MID(C693,1,10),Estrv!B:CC,48,FALSE)</f>
        <v>0</v>
      </c>
    </row>
    <row r="694" spans="1:5">
      <c r="A694" t="str">
        <f t="shared" si="10"/>
        <v>02CD03</v>
      </c>
      <c r="B694" t="str">
        <f>CONCATENATE(A694,"_",COUNTIF(A$1:A694,A694))</f>
        <v>02CD03_133</v>
      </c>
      <c r="C694" t="s">
        <v>11255</v>
      </c>
      <c r="D694" t="str">
        <f>VLOOKUP(MID(C694,7,4),Estrv!I:J,2,FALSE)</f>
        <v>Apoyos para el cuidado del adulto mayor</v>
      </c>
      <c r="E694">
        <f>VLOOKUP(MID(C694,1,10),Estrv!B:CC,51,FALSE)</f>
        <v>0</v>
      </c>
    </row>
    <row r="695" spans="1:5">
      <c r="A695" t="str">
        <f t="shared" si="10"/>
        <v>02CD03</v>
      </c>
      <c r="B695" t="str">
        <f>CONCATENATE(A695,"_",COUNTIF(A$1:A695,A695))</f>
        <v>02CD03_134</v>
      </c>
      <c r="C695" t="s">
        <v>11929</v>
      </c>
      <c r="D695" t="str">
        <f>VLOOKUP(MID(C695,7,4),Estrv!I:J,2,FALSE)</f>
        <v>Apoyos para el cuidado del adulto mayor</v>
      </c>
      <c r="E695">
        <f>VLOOKUP(MID(C695,1,10),Estrv!B:CC,54,FALSE)</f>
        <v>0</v>
      </c>
    </row>
    <row r="696" spans="1:5">
      <c r="A696" t="str">
        <f t="shared" si="10"/>
        <v>02CD03</v>
      </c>
      <c r="B696" t="str">
        <f>CONCATENATE(A696,"_",COUNTIF(A$1:A696,A696))</f>
        <v>02CD03_135</v>
      </c>
      <c r="C696" t="s">
        <v>12603</v>
      </c>
      <c r="D696" t="str">
        <f>VLOOKUP(MID(C696,7,4),Estrv!I:J,2,FALSE)</f>
        <v>Apoyos para el cuidado del adulto mayor</v>
      </c>
      <c r="E696">
        <f>VLOOKUP(MID(C696,1,10),Estrv!B:CC,57,FALSE)</f>
        <v>0</v>
      </c>
    </row>
    <row r="697" spans="1:5">
      <c r="A697" t="str">
        <f t="shared" si="10"/>
        <v>02CD03</v>
      </c>
      <c r="B697" t="str">
        <f>CONCATENATE(A697,"_",COUNTIF(A$1:A697,A697))</f>
        <v>02CD03_136</v>
      </c>
      <c r="C697" t="s">
        <v>13277</v>
      </c>
      <c r="D697" t="str">
        <f>VLOOKUP(MID(C697,7,4),Estrv!I:J,2,FALSE)</f>
        <v>Apoyos para el cuidado del adulto mayor</v>
      </c>
      <c r="E697">
        <f>VLOOKUP(MID(C697,1,10),Estrv!B:CC,60,FALSE)</f>
        <v>0</v>
      </c>
    </row>
    <row r="698" spans="1:5">
      <c r="A698" t="str">
        <f t="shared" si="10"/>
        <v>02CD03</v>
      </c>
      <c r="B698" t="str">
        <f>CONCATENATE(A698,"_",COUNTIF(A$1:A698,A698))</f>
        <v>02CD03_137</v>
      </c>
      <c r="C698" t="s">
        <v>13951</v>
      </c>
      <c r="D698" t="str">
        <f>VLOOKUP(MID(C698,7,4),Estrv!I:J,2,FALSE)</f>
        <v>Apoyos para el cuidado del adulto mayor</v>
      </c>
      <c r="E698">
        <f>VLOOKUP(MID(C698,1,10),Estrv!B:CC,63,FALSE)</f>
        <v>0</v>
      </c>
    </row>
    <row r="699" spans="1:5">
      <c r="A699" t="str">
        <f t="shared" si="10"/>
        <v>02CD03</v>
      </c>
      <c r="B699" t="str">
        <f>CONCATENATE(A699,"_",COUNTIF(A$1:A699,A699))</f>
        <v>02CD03_138</v>
      </c>
      <c r="C699" t="s">
        <v>14625</v>
      </c>
      <c r="D699" t="str">
        <f>VLOOKUP(MID(C699,7,4),Estrv!I:J,2,FALSE)</f>
        <v>Apoyos para el cuidado del adulto mayor</v>
      </c>
      <c r="E699">
        <f>VLOOKUP(MID(C699,1,10),Estrv!B:CC,66,FALSE)</f>
        <v>0</v>
      </c>
    </row>
    <row r="700" spans="1:5">
      <c r="A700" t="str">
        <f t="shared" si="10"/>
        <v>02CD03</v>
      </c>
      <c r="B700" t="str">
        <f>CONCATENATE(A700,"_",COUNTIF(A$1:A700,A700))</f>
        <v>02CD03_139</v>
      </c>
      <c r="C700" t="s">
        <v>15299</v>
      </c>
      <c r="D700" t="str">
        <f>VLOOKUP(MID(C700,7,4),Estrv!I:J,2,FALSE)</f>
        <v>Apoyos para el cuidado del adulto mayor</v>
      </c>
      <c r="E700">
        <f>VLOOKUP(MID(C700,1,10),Estrv!B:CC,69,FALSE)</f>
        <v>0</v>
      </c>
    </row>
    <row r="701" spans="1:5">
      <c r="A701" t="str">
        <f t="shared" si="10"/>
        <v>02CD03</v>
      </c>
      <c r="B701" t="str">
        <f>CONCATENATE(A701,"_",COUNTIF(A$1:A701,A701))</f>
        <v>02CD03_140</v>
      </c>
      <c r="C701" t="s">
        <v>15973</v>
      </c>
      <c r="D701" t="str">
        <f>VLOOKUP(MID(C701,7,4),Estrv!I:J,2,FALSE)</f>
        <v>Apoyos para el cuidado del adulto mayor</v>
      </c>
      <c r="E701">
        <f>VLOOKUP(MID(C701,1,10),Estrv!B:CC,72,FALSE)</f>
        <v>0</v>
      </c>
    </row>
    <row r="702" spans="1:5">
      <c r="A702" t="str">
        <f t="shared" si="10"/>
        <v>02CD03</v>
      </c>
      <c r="B702" t="str">
        <f>CONCATENATE(A702,"_",COUNTIF(A$1:A702,A702))</f>
        <v>02CD03_141</v>
      </c>
      <c r="C702" t="s">
        <v>9908</v>
      </c>
      <c r="D702" t="str">
        <f>VLOOKUP(MID(C702,7,4),Estrv!I:J,2,FALSE)</f>
        <v>Educación, cultura, deporte y recreación</v>
      </c>
      <c r="E702" t="str">
        <f>VLOOKUP(MID(C702,1,10),Estrv!B:CC,44,FALSE)</f>
        <v>La Alcaldia Benito Juarez garantizara actividades institucionales con perspectiva de genero, incluyentes y de impacto social, que favorezcan a la comunidad y desarrollo social.</v>
      </c>
    </row>
    <row r="703" spans="1:5">
      <c r="A703" t="str">
        <f t="shared" si="10"/>
        <v>02CD03</v>
      </c>
      <c r="B703" t="str">
        <f>CONCATENATE(A703,"_",COUNTIF(A$1:A703,A703))</f>
        <v>02CD03_142</v>
      </c>
      <c r="C703" t="s">
        <v>10582</v>
      </c>
      <c r="D703" t="str">
        <f>VLOOKUP(MID(C703,7,4),Estrv!I:J,2,FALSE)</f>
        <v>Educación, cultura, deporte y recreación</v>
      </c>
      <c r="E703" t="str">
        <f>VLOOKUP(MID(C703,1,10),Estrv!B:CC,48,FALSE)</f>
        <v>Realizar Festival Narv- Arte BJ, ferias, conciertos, obras de teatro, exposiciones, talleres, proyecciones cinematograficas y demas eventos culturales; asi como la promocion del respeto a los derechos, cultura y patrimonio de los pueblos y barrios originarios de la demarcacion.</v>
      </c>
    </row>
    <row r="704" spans="1:5">
      <c r="A704" t="str">
        <f t="shared" si="10"/>
        <v>02CD03</v>
      </c>
      <c r="B704" t="str">
        <f>CONCATENATE(A704,"_",COUNTIF(A$1:A704,A704))</f>
        <v>02CD03_143</v>
      </c>
      <c r="C704" t="s">
        <v>11256</v>
      </c>
      <c r="D704" t="str">
        <f>VLOOKUP(MID(C704,7,4),Estrv!I:J,2,FALSE)</f>
        <v>Educación, cultura, deporte y recreación</v>
      </c>
      <c r="E704" t="str">
        <f>VLOOKUP(MID(C704,1,10),Estrv!B:CC,51,FALSE)</f>
        <v>Realizar actividades de promocion cultural, fomento de la lectura, supervision de la operacion en las casas de cultura y bibliotecas.</v>
      </c>
    </row>
    <row r="705" spans="1:5">
      <c r="A705" t="str">
        <f t="shared" si="10"/>
        <v>02CD03</v>
      </c>
      <c r="B705" t="str">
        <f>CONCATENATE(A705,"_",COUNTIF(A$1:A705,A705))</f>
        <v>02CD03_144</v>
      </c>
      <c r="C705" t="s">
        <v>11930</v>
      </c>
      <c r="D705" t="str">
        <f>VLOOKUP(MID(C705,7,4),Estrv!I:J,2,FALSE)</f>
        <v>Educación, cultura, deporte y recreación</v>
      </c>
      <c r="E705" t="str">
        <f>VLOOKUP(MID(C705,1,10),Estrv!B:CC,54,FALSE)</f>
        <v>Celebracion de Convenios, intercambios y vinculaciones con planteles educativos para la programacion de actividades</v>
      </c>
    </row>
    <row r="706" spans="1:5">
      <c r="A706" t="str">
        <f t="shared" si="10"/>
        <v>02CD03</v>
      </c>
      <c r="B706" t="str">
        <f>CONCATENATE(A706,"_",COUNTIF(A$1:A706,A706))</f>
        <v>02CD03_145</v>
      </c>
      <c r="C706" t="s">
        <v>12604</v>
      </c>
      <c r="D706" t="str">
        <f>VLOOKUP(MID(C706,7,4),Estrv!I:J,2,FALSE)</f>
        <v>Educación, cultura, deporte y recreación</v>
      </c>
      <c r="E706" t="str">
        <f>VLOOKUP(MID(C706,1,10),Estrv!B:CC,57,FALSE)</f>
        <v>Realizacion de actividades de participacion deportiva y recreativa en la comunidad a traves de eventos deportivos y actividad fisica. (Avanza Deporte BJ)</v>
      </c>
    </row>
    <row r="707" spans="1:5">
      <c r="A707" t="str">
        <f t="shared" ref="A707:A770" si="11">MID(C707,1,6)</f>
        <v>02CD03</v>
      </c>
      <c r="B707" t="str">
        <f>CONCATENATE(A707,"_",COUNTIF(A$1:A707,A707))</f>
        <v>02CD03_146</v>
      </c>
      <c r="C707" t="s">
        <v>13278</v>
      </c>
      <c r="D707" t="str">
        <f>VLOOKUP(MID(C707,7,4),Estrv!I:J,2,FALSE)</f>
        <v>Educación, cultura, deporte y recreación</v>
      </c>
      <c r="E707" t="str">
        <f>VLOOKUP(MID(C707,1,10),Estrv!B:CC,60,FALSE)</f>
        <v>Brindar servicios a personas en situacion de calle(Albergue), tales como: alimentacion, dormitorio, aseo personal, trabajo social.</v>
      </c>
    </row>
    <row r="708" spans="1:5">
      <c r="A708" t="str">
        <f t="shared" si="11"/>
        <v>02CD03</v>
      </c>
      <c r="B708" t="str">
        <f>CONCATENATE(A708,"_",COUNTIF(A$1:A708,A708))</f>
        <v>02CD03_147</v>
      </c>
      <c r="C708" t="s">
        <v>13952</v>
      </c>
      <c r="D708" t="str">
        <f>VLOOKUP(MID(C708,7,4),Estrv!I:J,2,FALSE)</f>
        <v>Educación, cultura, deporte y recreación</v>
      </c>
      <c r="E708" t="str">
        <f>VLOOKUP(MID(C708,1,10),Estrv!B:CC,63,FALSE)</f>
        <v>Entrega de Apoyos a las Compañias integrantes de la Programacion 2023-2024 del Teatro Ma. Teresa Montoya</v>
      </c>
    </row>
    <row r="709" spans="1:5">
      <c r="A709" t="str">
        <f t="shared" si="11"/>
        <v>02CD03</v>
      </c>
      <c r="B709" t="str">
        <f>CONCATENATE(A709,"_",COUNTIF(A$1:A709,A709))</f>
        <v>02CD03_148</v>
      </c>
      <c r="C709" t="s">
        <v>14626</v>
      </c>
      <c r="D709" t="str">
        <f>VLOOKUP(MID(C709,7,4),Estrv!I:J,2,FALSE)</f>
        <v>Educación, cultura, deporte y recreación</v>
      </c>
      <c r="E709">
        <f>VLOOKUP(MID(C709,1,10),Estrv!B:CC,66,FALSE)</f>
        <v>0</v>
      </c>
    </row>
    <row r="710" spans="1:5">
      <c r="A710" t="str">
        <f t="shared" si="11"/>
        <v>02CD03</v>
      </c>
      <c r="B710" t="str">
        <f>CONCATENATE(A710,"_",COUNTIF(A$1:A710,A710))</f>
        <v>02CD03_149</v>
      </c>
      <c r="C710" t="s">
        <v>15300</v>
      </c>
      <c r="D710" t="str">
        <f>VLOOKUP(MID(C710,7,4),Estrv!I:J,2,FALSE)</f>
        <v>Educación, cultura, deporte y recreación</v>
      </c>
      <c r="E710">
        <f>VLOOKUP(MID(C710,1,10),Estrv!B:CC,69,FALSE)</f>
        <v>0</v>
      </c>
    </row>
    <row r="711" spans="1:5">
      <c r="A711" t="str">
        <f t="shared" si="11"/>
        <v>02CD03</v>
      </c>
      <c r="B711" t="str">
        <f>CONCATENATE(A711,"_",COUNTIF(A$1:A711,A711))</f>
        <v>02CD03_150</v>
      </c>
      <c r="C711" t="s">
        <v>15974</v>
      </c>
      <c r="D711" t="str">
        <f>VLOOKUP(MID(C711,7,4),Estrv!I:J,2,FALSE)</f>
        <v>Educación, cultura, deporte y recreación</v>
      </c>
      <c r="E711">
        <f>VLOOKUP(MID(C711,1,10),Estrv!B:CC,72,FALSE)</f>
        <v>0</v>
      </c>
    </row>
    <row r="712" spans="1:5">
      <c r="A712" t="str">
        <f t="shared" si="11"/>
        <v>02CD03</v>
      </c>
      <c r="B712" t="str">
        <f>CONCATENATE(A712,"_",COUNTIF(A$1:A712,A712))</f>
        <v>02CD03_151</v>
      </c>
      <c r="C712" t="s">
        <v>9909</v>
      </c>
      <c r="D712" t="str">
        <f>VLOOKUP(MID(C712,7,4),Estrv!I:J,2,FALSE)</f>
        <v>Actividades de apoyo administrativo</v>
      </c>
      <c r="E712" t="str">
        <f>VLOOKUP(MID(C712,1,10),Estrv!B:CC,44,FALSE)</f>
        <v>La Alcaldia Benito Juarez utiliza eficientemente sus recursos para la generacion de bienes y servicios de calidad que ofrece a su poblacion.</v>
      </c>
    </row>
    <row r="713" spans="1:5">
      <c r="A713" t="str">
        <f t="shared" si="11"/>
        <v>02CD03</v>
      </c>
      <c r="B713" t="str">
        <f>CONCATENATE(A713,"_",COUNTIF(A$1:A713,A713))</f>
        <v>02CD03_152</v>
      </c>
      <c r="C713" t="s">
        <v>10583</v>
      </c>
      <c r="D713" t="str">
        <f>VLOOKUP(MID(C713,7,4),Estrv!I:J,2,FALSE)</f>
        <v>Actividades de apoyo administrativo</v>
      </c>
      <c r="E713">
        <f>VLOOKUP(MID(C713,1,10),Estrv!B:CC,48,FALSE)</f>
        <v>0</v>
      </c>
    </row>
    <row r="714" spans="1:5">
      <c r="A714" t="str">
        <f t="shared" si="11"/>
        <v>02CD03</v>
      </c>
      <c r="B714" t="str">
        <f>CONCATENATE(A714,"_",COUNTIF(A$1:A714,A714))</f>
        <v>02CD03_153</v>
      </c>
      <c r="C714" t="s">
        <v>11257</v>
      </c>
      <c r="D714" t="str">
        <f>VLOOKUP(MID(C714,7,4),Estrv!I:J,2,FALSE)</f>
        <v>Actividades de apoyo administrativo</v>
      </c>
      <c r="E714">
        <f>VLOOKUP(MID(C714,1,10),Estrv!B:CC,51,FALSE)</f>
        <v>0</v>
      </c>
    </row>
    <row r="715" spans="1:5">
      <c r="A715" t="str">
        <f t="shared" si="11"/>
        <v>02CD03</v>
      </c>
      <c r="B715" t="str">
        <f>CONCATENATE(A715,"_",COUNTIF(A$1:A715,A715))</f>
        <v>02CD03_154</v>
      </c>
      <c r="C715" t="s">
        <v>11931</v>
      </c>
      <c r="D715" t="str">
        <f>VLOOKUP(MID(C715,7,4),Estrv!I:J,2,FALSE)</f>
        <v>Actividades de apoyo administrativo</v>
      </c>
      <c r="E715">
        <f>VLOOKUP(MID(C715,1,10),Estrv!B:CC,54,FALSE)</f>
        <v>0</v>
      </c>
    </row>
    <row r="716" spans="1:5">
      <c r="A716" t="str">
        <f t="shared" si="11"/>
        <v>02CD03</v>
      </c>
      <c r="B716" t="str">
        <f>CONCATENATE(A716,"_",COUNTIF(A$1:A716,A716))</f>
        <v>02CD03_155</v>
      </c>
      <c r="C716" t="s">
        <v>12605</v>
      </c>
      <c r="D716" t="str">
        <f>VLOOKUP(MID(C716,7,4),Estrv!I:J,2,FALSE)</f>
        <v>Actividades de apoyo administrativo</v>
      </c>
      <c r="E716">
        <f>VLOOKUP(MID(C716,1,10),Estrv!B:CC,57,FALSE)</f>
        <v>0</v>
      </c>
    </row>
    <row r="717" spans="1:5">
      <c r="A717" t="str">
        <f t="shared" si="11"/>
        <v>02CD03</v>
      </c>
      <c r="B717" t="str">
        <f>CONCATENATE(A717,"_",COUNTIF(A$1:A717,A717))</f>
        <v>02CD03_156</v>
      </c>
      <c r="C717" t="s">
        <v>13279</v>
      </c>
      <c r="D717" t="str">
        <f>VLOOKUP(MID(C717,7,4),Estrv!I:J,2,FALSE)</f>
        <v>Actividades de apoyo administrativo</v>
      </c>
      <c r="E717">
        <f>VLOOKUP(MID(C717,1,10),Estrv!B:CC,60,FALSE)</f>
        <v>0</v>
      </c>
    </row>
    <row r="718" spans="1:5">
      <c r="A718" t="str">
        <f t="shared" si="11"/>
        <v>02CD03</v>
      </c>
      <c r="B718" t="str">
        <f>CONCATENATE(A718,"_",COUNTIF(A$1:A718,A718))</f>
        <v>02CD03_157</v>
      </c>
      <c r="C718" t="s">
        <v>13953</v>
      </c>
      <c r="D718" t="str">
        <f>VLOOKUP(MID(C718,7,4),Estrv!I:J,2,FALSE)</f>
        <v>Actividades de apoyo administrativo</v>
      </c>
      <c r="E718">
        <f>VLOOKUP(MID(C718,1,10),Estrv!B:CC,63,FALSE)</f>
        <v>0</v>
      </c>
    </row>
    <row r="719" spans="1:5">
      <c r="A719" t="str">
        <f t="shared" si="11"/>
        <v>02CD03</v>
      </c>
      <c r="B719" t="str">
        <f>CONCATENATE(A719,"_",COUNTIF(A$1:A719,A719))</f>
        <v>02CD03_158</v>
      </c>
      <c r="C719" t="s">
        <v>14627</v>
      </c>
      <c r="D719" t="str">
        <f>VLOOKUP(MID(C719,7,4),Estrv!I:J,2,FALSE)</f>
        <v>Actividades de apoyo administrativo</v>
      </c>
      <c r="E719">
        <f>VLOOKUP(MID(C719,1,10),Estrv!B:CC,66,FALSE)</f>
        <v>0</v>
      </c>
    </row>
    <row r="720" spans="1:5">
      <c r="A720" t="str">
        <f t="shared" si="11"/>
        <v>02CD03</v>
      </c>
      <c r="B720" t="str">
        <f>CONCATENATE(A720,"_",COUNTIF(A$1:A720,A720))</f>
        <v>02CD03_159</v>
      </c>
      <c r="C720" t="s">
        <v>15301</v>
      </c>
      <c r="D720" t="str">
        <f>VLOOKUP(MID(C720,7,4),Estrv!I:J,2,FALSE)</f>
        <v>Actividades de apoyo administrativo</v>
      </c>
      <c r="E720">
        <f>VLOOKUP(MID(C720,1,10),Estrv!B:CC,69,FALSE)</f>
        <v>0</v>
      </c>
    </row>
    <row r="721" spans="1:5">
      <c r="A721" t="str">
        <f t="shared" si="11"/>
        <v>02CD03</v>
      </c>
      <c r="B721" t="str">
        <f>CONCATENATE(A721,"_",COUNTIF(A$1:A721,A721))</f>
        <v>02CD03_160</v>
      </c>
      <c r="C721" t="s">
        <v>15975</v>
      </c>
      <c r="D721" t="str">
        <f>VLOOKUP(MID(C721,7,4),Estrv!I:J,2,FALSE)</f>
        <v>Actividades de apoyo administrativo</v>
      </c>
      <c r="E721">
        <f>VLOOKUP(MID(C721,1,10),Estrv!B:CC,72,FALSE)</f>
        <v>0</v>
      </c>
    </row>
    <row r="722" spans="1:5">
      <c r="A722" t="str">
        <f t="shared" si="11"/>
        <v>02CD03</v>
      </c>
      <c r="B722" t="str">
        <f>CONCATENATE(A722,"_",COUNTIF(A$1:A722,A722))</f>
        <v>02CD03_161</v>
      </c>
      <c r="C722" t="s">
        <v>9910</v>
      </c>
      <c r="D722" t="str">
        <f>VLOOKUP(MID(C722,7,4),Estrv!I:J,2,FALSE)</f>
        <v>Provisiones para contingencias</v>
      </c>
      <c r="E722" t="str">
        <f>VLOOKUP(MID(C722,1,10),Estrv!B:CC,44,FALSE)</f>
        <v>La Alcaldia Benito Juarez atiende las obligaciones judiciales sin riesgos para su operacion al termino de la presente administracion.</v>
      </c>
    </row>
    <row r="723" spans="1:5">
      <c r="A723" t="str">
        <f t="shared" si="11"/>
        <v>02CD03</v>
      </c>
      <c r="B723" t="str">
        <f>CONCATENATE(A723,"_",COUNTIF(A$1:A723,A723))</f>
        <v>02CD03_162</v>
      </c>
      <c r="C723" t="s">
        <v>10584</v>
      </c>
      <c r="D723" t="str">
        <f>VLOOKUP(MID(C723,7,4),Estrv!I:J,2,FALSE)</f>
        <v>Provisiones para contingencias</v>
      </c>
      <c r="E723">
        <f>VLOOKUP(MID(C723,1,10),Estrv!B:CC,48,FALSE)</f>
        <v>0</v>
      </c>
    </row>
    <row r="724" spans="1:5">
      <c r="A724" t="str">
        <f t="shared" si="11"/>
        <v>02CD03</v>
      </c>
      <c r="B724" t="str">
        <f>CONCATENATE(A724,"_",COUNTIF(A$1:A724,A724))</f>
        <v>02CD03_163</v>
      </c>
      <c r="C724" t="s">
        <v>11258</v>
      </c>
      <c r="D724" t="str">
        <f>VLOOKUP(MID(C724,7,4),Estrv!I:J,2,FALSE)</f>
        <v>Provisiones para contingencias</v>
      </c>
      <c r="E724">
        <f>VLOOKUP(MID(C724,1,10),Estrv!B:CC,51,FALSE)</f>
        <v>0</v>
      </c>
    </row>
    <row r="725" spans="1:5">
      <c r="A725" t="str">
        <f t="shared" si="11"/>
        <v>02CD03</v>
      </c>
      <c r="B725" t="str">
        <f>CONCATENATE(A725,"_",COUNTIF(A$1:A725,A725))</f>
        <v>02CD03_164</v>
      </c>
      <c r="C725" t="s">
        <v>11932</v>
      </c>
      <c r="D725" t="str">
        <f>VLOOKUP(MID(C725,7,4),Estrv!I:J,2,FALSE)</f>
        <v>Provisiones para contingencias</v>
      </c>
      <c r="E725">
        <f>VLOOKUP(MID(C725,1,10),Estrv!B:CC,54,FALSE)</f>
        <v>0</v>
      </c>
    </row>
    <row r="726" spans="1:5">
      <c r="A726" t="str">
        <f t="shared" si="11"/>
        <v>02CD03</v>
      </c>
      <c r="B726" t="str">
        <f>CONCATENATE(A726,"_",COUNTIF(A$1:A726,A726))</f>
        <v>02CD03_165</v>
      </c>
      <c r="C726" t="s">
        <v>12606</v>
      </c>
      <c r="D726" t="str">
        <f>VLOOKUP(MID(C726,7,4),Estrv!I:J,2,FALSE)</f>
        <v>Provisiones para contingencias</v>
      </c>
      <c r="E726">
        <f>VLOOKUP(MID(C726,1,10),Estrv!B:CC,57,FALSE)</f>
        <v>0</v>
      </c>
    </row>
    <row r="727" spans="1:5">
      <c r="A727" t="str">
        <f t="shared" si="11"/>
        <v>02CD03</v>
      </c>
      <c r="B727" t="str">
        <f>CONCATENATE(A727,"_",COUNTIF(A$1:A727,A727))</f>
        <v>02CD03_166</v>
      </c>
      <c r="C727" t="s">
        <v>13280</v>
      </c>
      <c r="D727" t="str">
        <f>VLOOKUP(MID(C727,7,4),Estrv!I:J,2,FALSE)</f>
        <v>Provisiones para contingencias</v>
      </c>
      <c r="E727">
        <f>VLOOKUP(MID(C727,1,10),Estrv!B:CC,60,FALSE)</f>
        <v>0</v>
      </c>
    </row>
    <row r="728" spans="1:5">
      <c r="A728" t="str">
        <f t="shared" si="11"/>
        <v>02CD03</v>
      </c>
      <c r="B728" t="str">
        <f>CONCATENATE(A728,"_",COUNTIF(A$1:A728,A728))</f>
        <v>02CD03_167</v>
      </c>
      <c r="C728" t="s">
        <v>13954</v>
      </c>
      <c r="D728" t="str">
        <f>VLOOKUP(MID(C728,7,4),Estrv!I:J,2,FALSE)</f>
        <v>Provisiones para contingencias</v>
      </c>
      <c r="E728">
        <f>VLOOKUP(MID(C728,1,10),Estrv!B:CC,63,FALSE)</f>
        <v>0</v>
      </c>
    </row>
    <row r="729" spans="1:5">
      <c r="A729" t="str">
        <f t="shared" si="11"/>
        <v>02CD03</v>
      </c>
      <c r="B729" t="str">
        <f>CONCATENATE(A729,"_",COUNTIF(A$1:A729,A729))</f>
        <v>02CD03_168</v>
      </c>
      <c r="C729" t="s">
        <v>14628</v>
      </c>
      <c r="D729" t="str">
        <f>VLOOKUP(MID(C729,7,4),Estrv!I:J,2,FALSE)</f>
        <v>Provisiones para contingencias</v>
      </c>
      <c r="E729">
        <f>VLOOKUP(MID(C729,1,10),Estrv!B:CC,66,FALSE)</f>
        <v>0</v>
      </c>
    </row>
    <row r="730" spans="1:5">
      <c r="A730" t="str">
        <f t="shared" si="11"/>
        <v>02CD03</v>
      </c>
      <c r="B730" t="str">
        <f>CONCATENATE(A730,"_",COUNTIF(A$1:A730,A730))</f>
        <v>02CD03_169</v>
      </c>
      <c r="C730" t="s">
        <v>15302</v>
      </c>
      <c r="D730" t="str">
        <f>VLOOKUP(MID(C730,7,4),Estrv!I:J,2,FALSE)</f>
        <v>Provisiones para contingencias</v>
      </c>
      <c r="E730">
        <f>VLOOKUP(MID(C730,1,10),Estrv!B:CC,69,FALSE)</f>
        <v>0</v>
      </c>
    </row>
    <row r="731" spans="1:5">
      <c r="A731" t="str">
        <f t="shared" si="11"/>
        <v>02CD03</v>
      </c>
      <c r="B731" t="str">
        <f>CONCATENATE(A731,"_",COUNTIF(A$1:A731,A731))</f>
        <v>02CD03_170</v>
      </c>
      <c r="C731" t="s">
        <v>15976</v>
      </c>
      <c r="D731" t="str">
        <f>VLOOKUP(MID(C731,7,4),Estrv!I:J,2,FALSE)</f>
        <v>Provisiones para contingencias</v>
      </c>
      <c r="E731">
        <f>VLOOKUP(MID(C731,1,10),Estrv!B:CC,72,FALSE)</f>
        <v>0</v>
      </c>
    </row>
    <row r="732" spans="1:5">
      <c r="A732" t="str">
        <f t="shared" si="11"/>
        <v>02CD03</v>
      </c>
      <c r="B732" t="str">
        <f>CONCATENATE(A732,"_",COUNTIF(A$1:A732,A732))</f>
        <v>02CD03_171</v>
      </c>
      <c r="C732" t="s">
        <v>9911</v>
      </c>
      <c r="D732" t="str">
        <f>VLOOKUP(MID(C732,7,4),Estrv!I:J,2,FALSE)</f>
        <v>Programa de apoyo para el bienestar familiar</v>
      </c>
      <c r="E732" t="str">
        <f>VLOOKUP(MID(C732,1,10),Estrv!B:CC,44,FALSE)</f>
        <v>Las jefas y jefes de familia de la Alcaldia fortalecen su economia con los apoyo otorgados.</v>
      </c>
    </row>
    <row r="733" spans="1:5">
      <c r="A733" t="str">
        <f t="shared" si="11"/>
        <v>02CD03</v>
      </c>
      <c r="B733" t="str">
        <f>CONCATENATE(A733,"_",COUNTIF(A$1:A733,A733))</f>
        <v>02CD03_172</v>
      </c>
      <c r="C733" t="s">
        <v>10585</v>
      </c>
      <c r="D733" t="str">
        <f>VLOOKUP(MID(C733,7,4),Estrv!I:J,2,FALSE)</f>
        <v>Programa de apoyo para el bienestar familiar</v>
      </c>
      <c r="E733">
        <f>VLOOKUP(MID(C733,1,10),Estrv!B:CC,48,FALSE)</f>
        <v>0</v>
      </c>
    </row>
    <row r="734" spans="1:5">
      <c r="A734" t="str">
        <f t="shared" si="11"/>
        <v>02CD03</v>
      </c>
      <c r="B734" t="str">
        <f>CONCATENATE(A734,"_",COUNTIF(A$1:A734,A734))</f>
        <v>02CD03_173</v>
      </c>
      <c r="C734" t="s">
        <v>11259</v>
      </c>
      <c r="D734" t="str">
        <f>VLOOKUP(MID(C734,7,4),Estrv!I:J,2,FALSE)</f>
        <v>Programa de apoyo para el bienestar familiar</v>
      </c>
      <c r="E734">
        <f>VLOOKUP(MID(C734,1,10),Estrv!B:CC,51,FALSE)</f>
        <v>0</v>
      </c>
    </row>
    <row r="735" spans="1:5">
      <c r="A735" t="str">
        <f t="shared" si="11"/>
        <v>02CD03</v>
      </c>
      <c r="B735" t="str">
        <f>CONCATENATE(A735,"_",COUNTIF(A$1:A735,A735))</f>
        <v>02CD03_174</v>
      </c>
      <c r="C735" t="s">
        <v>11933</v>
      </c>
      <c r="D735" t="str">
        <f>VLOOKUP(MID(C735,7,4),Estrv!I:J,2,FALSE)</f>
        <v>Programa de apoyo para el bienestar familiar</v>
      </c>
      <c r="E735">
        <f>VLOOKUP(MID(C735,1,10),Estrv!B:CC,54,FALSE)</f>
        <v>0</v>
      </c>
    </row>
    <row r="736" spans="1:5">
      <c r="A736" t="str">
        <f t="shared" si="11"/>
        <v>02CD03</v>
      </c>
      <c r="B736" t="str">
        <f>CONCATENATE(A736,"_",COUNTIF(A$1:A736,A736))</f>
        <v>02CD03_175</v>
      </c>
      <c r="C736" t="s">
        <v>12607</v>
      </c>
      <c r="D736" t="str">
        <f>VLOOKUP(MID(C736,7,4),Estrv!I:J,2,FALSE)</f>
        <v>Programa de apoyo para el bienestar familiar</v>
      </c>
      <c r="E736">
        <f>VLOOKUP(MID(C736,1,10),Estrv!B:CC,57,FALSE)</f>
        <v>0</v>
      </c>
    </row>
    <row r="737" spans="1:5">
      <c r="A737" t="str">
        <f t="shared" si="11"/>
        <v>02CD03</v>
      </c>
      <c r="B737" t="str">
        <f>CONCATENATE(A737,"_",COUNTIF(A$1:A737,A737))</f>
        <v>02CD03_176</v>
      </c>
      <c r="C737" t="s">
        <v>13281</v>
      </c>
      <c r="D737" t="str">
        <f>VLOOKUP(MID(C737,7,4),Estrv!I:J,2,FALSE)</f>
        <v>Programa de apoyo para el bienestar familiar</v>
      </c>
      <c r="E737">
        <f>VLOOKUP(MID(C737,1,10),Estrv!B:CC,60,FALSE)</f>
        <v>0</v>
      </c>
    </row>
    <row r="738" spans="1:5">
      <c r="A738" t="str">
        <f t="shared" si="11"/>
        <v>02CD03</v>
      </c>
      <c r="B738" t="str">
        <f>CONCATENATE(A738,"_",COUNTIF(A$1:A738,A738))</f>
        <v>02CD03_177</v>
      </c>
      <c r="C738" t="s">
        <v>13955</v>
      </c>
      <c r="D738" t="str">
        <f>VLOOKUP(MID(C738,7,4),Estrv!I:J,2,FALSE)</f>
        <v>Programa de apoyo para el bienestar familiar</v>
      </c>
      <c r="E738">
        <f>VLOOKUP(MID(C738,1,10),Estrv!B:CC,63,FALSE)</f>
        <v>0</v>
      </c>
    </row>
    <row r="739" spans="1:5">
      <c r="A739" t="str">
        <f t="shared" si="11"/>
        <v>02CD03</v>
      </c>
      <c r="B739" t="str">
        <f>CONCATENATE(A739,"_",COUNTIF(A$1:A739,A739))</f>
        <v>02CD03_178</v>
      </c>
      <c r="C739" t="s">
        <v>14629</v>
      </c>
      <c r="D739" t="str">
        <f>VLOOKUP(MID(C739,7,4),Estrv!I:J,2,FALSE)</f>
        <v>Programa de apoyo para el bienestar familiar</v>
      </c>
      <c r="E739">
        <f>VLOOKUP(MID(C739,1,10),Estrv!B:CC,66,FALSE)</f>
        <v>0</v>
      </c>
    </row>
    <row r="740" spans="1:5">
      <c r="A740" t="str">
        <f t="shared" si="11"/>
        <v>02CD03</v>
      </c>
      <c r="B740" t="str">
        <f>CONCATENATE(A740,"_",COUNTIF(A$1:A740,A740))</f>
        <v>02CD03_179</v>
      </c>
      <c r="C740" t="s">
        <v>15303</v>
      </c>
      <c r="D740" t="str">
        <f>VLOOKUP(MID(C740,7,4),Estrv!I:J,2,FALSE)</f>
        <v>Programa de apoyo para el bienestar familiar</v>
      </c>
      <c r="E740">
        <f>VLOOKUP(MID(C740,1,10),Estrv!B:CC,69,FALSE)</f>
        <v>0</v>
      </c>
    </row>
    <row r="741" spans="1:5">
      <c r="A741" t="str">
        <f t="shared" si="11"/>
        <v>02CD03</v>
      </c>
      <c r="B741" t="str">
        <f>CONCATENATE(A741,"_",COUNTIF(A$1:A741,A741))</f>
        <v>02CD03_180</v>
      </c>
      <c r="C741" t="s">
        <v>15977</v>
      </c>
      <c r="D741" t="str">
        <f>VLOOKUP(MID(C741,7,4),Estrv!I:J,2,FALSE)</f>
        <v>Programa de apoyo para el bienestar familiar</v>
      </c>
      <c r="E741">
        <f>VLOOKUP(MID(C741,1,10),Estrv!B:CC,72,FALSE)</f>
        <v>0</v>
      </c>
    </row>
    <row r="742" spans="1:5">
      <c r="A742" t="str">
        <f t="shared" si="11"/>
        <v>02CD04</v>
      </c>
      <c r="B742" t="str">
        <f>CONCATENATE(A742,"_",COUNTIF(A$1:A742,A742))</f>
        <v>02CD04_1</v>
      </c>
      <c r="C742" t="s">
        <v>9912</v>
      </c>
      <c r="D742" t="str">
        <f>VLOOKUP(MID(C742,7,4),Estrv!I:J,2,FALSE)</f>
        <v>Gobierno y atención ciudadana</v>
      </c>
      <c r="E742" t="str">
        <f>VLOOKUP(MID(C742,1,10),Estrv!B:CC,44,FALSE)</f>
        <v>Al termino del año 2024 los habitantes de la Alcaldia Coyoacan gozan de un gobierno democratico, transparente e incluyente que atiende de manera eficiente las demandas de su poblacion.</v>
      </c>
    </row>
    <row r="743" spans="1:5">
      <c r="A743" t="str">
        <f t="shared" si="11"/>
        <v>02CD04</v>
      </c>
      <c r="B743" t="str">
        <f>CONCATENATE(A743,"_",COUNTIF(A$1:A743,A743))</f>
        <v>02CD04_2</v>
      </c>
      <c r="C743" t="s">
        <v>10586</v>
      </c>
      <c r="D743" t="str">
        <f>VLOOKUP(MID(C743,7,4),Estrv!I:J,2,FALSE)</f>
        <v>Gobierno y atención ciudadana</v>
      </c>
      <c r="E743" t="str">
        <f>VLOOKUP(MID(C743,1,10),Estrv!B:CC,48,FALSE)</f>
        <v>Atencion de solicitudes y quejas realizadas ante la Ventanilla Unica (CESAC).</v>
      </c>
    </row>
    <row r="744" spans="1:5">
      <c r="A744" t="str">
        <f t="shared" si="11"/>
        <v>02CD04</v>
      </c>
      <c r="B744" t="str">
        <f>CONCATENATE(A744,"_",COUNTIF(A$1:A744,A744))</f>
        <v>02CD04_3</v>
      </c>
      <c r="C744" t="s">
        <v>11260</v>
      </c>
      <c r="D744" t="str">
        <f>VLOOKUP(MID(C744,7,4),Estrv!I:J,2,FALSE)</f>
        <v>Gobierno y atención ciudadana</v>
      </c>
      <c r="E744" t="str">
        <f>VLOOKUP(MID(C744,1,10),Estrv!B:CC,51,FALSE)</f>
        <v>Brindar servicios de autorizaciones y permisos en materia de obras y establecimientos mercantiles.</v>
      </c>
    </row>
    <row r="745" spans="1:5">
      <c r="A745" t="str">
        <f t="shared" si="11"/>
        <v>02CD04</v>
      </c>
      <c r="B745" t="str">
        <f>CONCATENATE(A745,"_",COUNTIF(A$1:A745,A745))</f>
        <v>02CD04_4</v>
      </c>
      <c r="C745" t="s">
        <v>11934</v>
      </c>
      <c r="D745" t="str">
        <f>VLOOKUP(MID(C745,7,4),Estrv!I:J,2,FALSE)</f>
        <v>Gobierno y atención ciudadana</v>
      </c>
      <c r="E745">
        <f>VLOOKUP(MID(C745,1,10),Estrv!B:CC,54,FALSE)</f>
        <v>0</v>
      </c>
    </row>
    <row r="746" spans="1:5">
      <c r="A746" t="str">
        <f t="shared" si="11"/>
        <v>02CD04</v>
      </c>
      <c r="B746" t="str">
        <f>CONCATENATE(A746,"_",COUNTIF(A$1:A746,A746))</f>
        <v>02CD04_5</v>
      </c>
      <c r="C746" t="s">
        <v>12608</v>
      </c>
      <c r="D746" t="str">
        <f>VLOOKUP(MID(C746,7,4),Estrv!I:J,2,FALSE)</f>
        <v>Gobierno y atención ciudadana</v>
      </c>
      <c r="E746">
        <f>VLOOKUP(MID(C746,1,10),Estrv!B:CC,57,FALSE)</f>
        <v>0</v>
      </c>
    </row>
    <row r="747" spans="1:5">
      <c r="A747" t="str">
        <f t="shared" si="11"/>
        <v>02CD04</v>
      </c>
      <c r="B747" t="str">
        <f>CONCATENATE(A747,"_",COUNTIF(A$1:A747,A747))</f>
        <v>02CD04_6</v>
      </c>
      <c r="C747" t="s">
        <v>13282</v>
      </c>
      <c r="D747" t="str">
        <f>VLOOKUP(MID(C747,7,4),Estrv!I:J,2,FALSE)</f>
        <v>Gobierno y atención ciudadana</v>
      </c>
      <c r="E747">
        <f>VLOOKUP(MID(C747,1,10),Estrv!B:CC,60,FALSE)</f>
        <v>0</v>
      </c>
    </row>
    <row r="748" spans="1:5">
      <c r="A748" t="str">
        <f t="shared" si="11"/>
        <v>02CD04</v>
      </c>
      <c r="B748" t="str">
        <f>CONCATENATE(A748,"_",COUNTIF(A$1:A748,A748))</f>
        <v>02CD04_7</v>
      </c>
      <c r="C748" t="s">
        <v>13956</v>
      </c>
      <c r="D748" t="str">
        <f>VLOOKUP(MID(C748,7,4),Estrv!I:J,2,FALSE)</f>
        <v>Gobierno y atención ciudadana</v>
      </c>
      <c r="E748">
        <f>VLOOKUP(MID(C748,1,10),Estrv!B:CC,63,FALSE)</f>
        <v>0</v>
      </c>
    </row>
    <row r="749" spans="1:5">
      <c r="A749" t="str">
        <f t="shared" si="11"/>
        <v>02CD04</v>
      </c>
      <c r="B749" t="str">
        <f>CONCATENATE(A749,"_",COUNTIF(A$1:A749,A749))</f>
        <v>02CD04_8</v>
      </c>
      <c r="C749" t="s">
        <v>14630</v>
      </c>
      <c r="D749" t="str">
        <f>VLOOKUP(MID(C749,7,4),Estrv!I:J,2,FALSE)</f>
        <v>Gobierno y atención ciudadana</v>
      </c>
      <c r="E749">
        <f>VLOOKUP(MID(C749,1,10),Estrv!B:CC,66,FALSE)</f>
        <v>0</v>
      </c>
    </row>
    <row r="750" spans="1:5">
      <c r="A750" t="str">
        <f t="shared" si="11"/>
        <v>02CD04</v>
      </c>
      <c r="B750" t="str">
        <f>CONCATENATE(A750,"_",COUNTIF(A$1:A750,A750))</f>
        <v>02CD04_9</v>
      </c>
      <c r="C750" t="s">
        <v>15304</v>
      </c>
      <c r="D750" t="str">
        <f>VLOOKUP(MID(C750,7,4),Estrv!I:J,2,FALSE)</f>
        <v>Gobierno y atención ciudadana</v>
      </c>
      <c r="E750">
        <f>VLOOKUP(MID(C750,1,10),Estrv!B:CC,69,FALSE)</f>
        <v>0</v>
      </c>
    </row>
    <row r="751" spans="1:5">
      <c r="A751" t="str">
        <f t="shared" si="11"/>
        <v>02CD04</v>
      </c>
      <c r="B751" t="str">
        <f>CONCATENATE(A751,"_",COUNTIF(A$1:A751,A751))</f>
        <v>02CD04_10</v>
      </c>
      <c r="C751" t="s">
        <v>15978</v>
      </c>
      <c r="D751" t="str">
        <f>VLOOKUP(MID(C751,7,4),Estrv!I:J,2,FALSE)</f>
        <v>Gobierno y atención ciudadana</v>
      </c>
      <c r="E751">
        <f>VLOOKUP(MID(C751,1,10),Estrv!B:CC,72,FALSE)</f>
        <v>0</v>
      </c>
    </row>
    <row r="752" spans="1:5">
      <c r="A752" t="str">
        <f t="shared" si="11"/>
        <v>02CD04</v>
      </c>
      <c r="B752" t="str">
        <f>CONCATENATE(A752,"_",COUNTIF(A$1:A752,A752))</f>
        <v>02CD04_11</v>
      </c>
      <c r="C752" t="s">
        <v>9913</v>
      </c>
      <c r="D752" t="str">
        <f>VLOOKUP(MID(C752,7,4),Estrv!I:J,2,FALSE)</f>
        <v>Seguridad en Alcalíias</v>
      </c>
      <c r="E752" t="str">
        <f>VLOOKUP(MID(C752,1,10),Estrv!B:CC,44,FALSE)</f>
        <v>Al termino del año 2024 los habitantes de la Alcaldia Coyoacan gozan de la disminucion de delitos, sintiendose mas seguros al transitar por la misma.</v>
      </c>
    </row>
    <row r="753" spans="1:5">
      <c r="A753" t="str">
        <f t="shared" si="11"/>
        <v>02CD04</v>
      </c>
      <c r="B753" t="str">
        <f>CONCATENATE(A753,"_",COUNTIF(A$1:A753,A753))</f>
        <v>02CD04_12</v>
      </c>
      <c r="C753" t="s">
        <v>10587</v>
      </c>
      <c r="D753" t="str">
        <f>VLOOKUP(MID(C753,7,4),Estrv!I:J,2,FALSE)</f>
        <v>Seguridad en Alcalíias</v>
      </c>
      <c r="E753" t="str">
        <f>VLOOKUP(MID(C753,1,10),Estrv!B:CC,48,FALSE)</f>
        <v>Realizacion de actividades para la prevencion del delito</v>
      </c>
    </row>
    <row r="754" spans="1:5">
      <c r="A754" t="str">
        <f t="shared" si="11"/>
        <v>02CD04</v>
      </c>
      <c r="B754" t="str">
        <f>CONCATENATE(A754,"_",COUNTIF(A$1:A754,A754))</f>
        <v>02CD04_13</v>
      </c>
      <c r="C754" t="s">
        <v>11261</v>
      </c>
      <c r="D754" t="str">
        <f>VLOOKUP(MID(C754,7,4),Estrv!I:J,2,FALSE)</f>
        <v>Seguridad en Alcalíias</v>
      </c>
      <c r="E754">
        <f>VLOOKUP(MID(C754,1,10),Estrv!B:CC,51,FALSE)</f>
        <v>0</v>
      </c>
    </row>
    <row r="755" spans="1:5">
      <c r="A755" t="str">
        <f t="shared" si="11"/>
        <v>02CD04</v>
      </c>
      <c r="B755" t="str">
        <f>CONCATENATE(A755,"_",COUNTIF(A$1:A755,A755))</f>
        <v>02CD04_14</v>
      </c>
      <c r="C755" t="s">
        <v>11935</v>
      </c>
      <c r="D755" t="str">
        <f>VLOOKUP(MID(C755,7,4),Estrv!I:J,2,FALSE)</f>
        <v>Seguridad en Alcalíias</v>
      </c>
      <c r="E755">
        <f>VLOOKUP(MID(C755,1,10),Estrv!B:CC,54,FALSE)</f>
        <v>0</v>
      </c>
    </row>
    <row r="756" spans="1:5">
      <c r="A756" t="str">
        <f t="shared" si="11"/>
        <v>02CD04</v>
      </c>
      <c r="B756" t="str">
        <f>CONCATENATE(A756,"_",COUNTIF(A$1:A756,A756))</f>
        <v>02CD04_15</v>
      </c>
      <c r="C756" t="s">
        <v>12609</v>
      </c>
      <c r="D756" t="str">
        <f>VLOOKUP(MID(C756,7,4),Estrv!I:J,2,FALSE)</f>
        <v>Seguridad en Alcalíias</v>
      </c>
      <c r="E756">
        <f>VLOOKUP(MID(C756,1,10),Estrv!B:CC,57,FALSE)</f>
        <v>0</v>
      </c>
    </row>
    <row r="757" spans="1:5">
      <c r="A757" t="str">
        <f t="shared" si="11"/>
        <v>02CD04</v>
      </c>
      <c r="B757" t="str">
        <f>CONCATENATE(A757,"_",COUNTIF(A$1:A757,A757))</f>
        <v>02CD04_16</v>
      </c>
      <c r="C757" t="s">
        <v>13283</v>
      </c>
      <c r="D757" t="str">
        <f>VLOOKUP(MID(C757,7,4),Estrv!I:J,2,FALSE)</f>
        <v>Seguridad en Alcalíias</v>
      </c>
      <c r="E757">
        <f>VLOOKUP(MID(C757,1,10),Estrv!B:CC,60,FALSE)</f>
        <v>0</v>
      </c>
    </row>
    <row r="758" spans="1:5">
      <c r="A758" t="str">
        <f t="shared" si="11"/>
        <v>02CD04</v>
      </c>
      <c r="B758" t="str">
        <f>CONCATENATE(A758,"_",COUNTIF(A$1:A758,A758))</f>
        <v>02CD04_17</v>
      </c>
      <c r="C758" t="s">
        <v>13957</v>
      </c>
      <c r="D758" t="str">
        <f>VLOOKUP(MID(C758,7,4),Estrv!I:J,2,FALSE)</f>
        <v>Seguridad en Alcalíias</v>
      </c>
      <c r="E758">
        <f>VLOOKUP(MID(C758,1,10),Estrv!B:CC,63,FALSE)</f>
        <v>0</v>
      </c>
    </row>
    <row r="759" spans="1:5">
      <c r="A759" t="str">
        <f t="shared" si="11"/>
        <v>02CD04</v>
      </c>
      <c r="B759" t="str">
        <f>CONCATENATE(A759,"_",COUNTIF(A$1:A759,A759))</f>
        <v>02CD04_18</v>
      </c>
      <c r="C759" t="s">
        <v>14631</v>
      </c>
      <c r="D759" t="str">
        <f>VLOOKUP(MID(C759,7,4),Estrv!I:J,2,FALSE)</f>
        <v>Seguridad en Alcalíias</v>
      </c>
      <c r="E759">
        <f>VLOOKUP(MID(C759,1,10),Estrv!B:CC,66,FALSE)</f>
        <v>0</v>
      </c>
    </row>
    <row r="760" spans="1:5">
      <c r="A760" t="str">
        <f t="shared" si="11"/>
        <v>02CD04</v>
      </c>
      <c r="B760" t="str">
        <f>CONCATENATE(A760,"_",COUNTIF(A$1:A760,A760))</f>
        <v>02CD04_19</v>
      </c>
      <c r="C760" t="s">
        <v>15305</v>
      </c>
      <c r="D760" t="str">
        <f>VLOOKUP(MID(C760,7,4),Estrv!I:J,2,FALSE)</f>
        <v>Seguridad en Alcalíias</v>
      </c>
      <c r="E760">
        <f>VLOOKUP(MID(C760,1,10),Estrv!B:CC,69,FALSE)</f>
        <v>0</v>
      </c>
    </row>
    <row r="761" spans="1:5">
      <c r="A761" t="str">
        <f t="shared" si="11"/>
        <v>02CD04</v>
      </c>
      <c r="B761" t="str">
        <f>CONCATENATE(A761,"_",COUNTIF(A$1:A761,A761))</f>
        <v>02CD04_20</v>
      </c>
      <c r="C761" t="s">
        <v>15979</v>
      </c>
      <c r="D761" t="str">
        <f>VLOOKUP(MID(C761,7,4),Estrv!I:J,2,FALSE)</f>
        <v>Seguridad en Alcalíias</v>
      </c>
      <c r="E761">
        <f>VLOOKUP(MID(C761,1,10),Estrv!B:CC,72,FALSE)</f>
        <v>0</v>
      </c>
    </row>
    <row r="762" spans="1:5">
      <c r="A762" t="str">
        <f t="shared" si="11"/>
        <v>02CD04</v>
      </c>
      <c r="B762" t="str">
        <f>CONCATENATE(A762,"_",COUNTIF(A$1:A762,A762))</f>
        <v>02CD04_21</v>
      </c>
      <c r="C762" t="s">
        <v>9914</v>
      </c>
      <c r="D762" t="str">
        <f>VLOOKUP(MID(C762,7,4),Estrv!I:J,2,FALSE)</f>
        <v>Servicios públicos</v>
      </c>
      <c r="E762" t="str">
        <f>VLOOKUP(MID(C762,1,10),Estrv!B:CC,44,FALSE)</f>
        <v>Al termino del año 2024 los habitantes de la Alcaldia Coyoacan gozan de una eficiente prestacion de servicios publicos basicos.</v>
      </c>
    </row>
    <row r="763" spans="1:5">
      <c r="A763" t="str">
        <f t="shared" si="11"/>
        <v>02CD04</v>
      </c>
      <c r="B763" t="str">
        <f>CONCATENATE(A763,"_",COUNTIF(A$1:A763,A763))</f>
        <v>02CD04_22</v>
      </c>
      <c r="C763" t="s">
        <v>10588</v>
      </c>
      <c r="D763" t="str">
        <f>VLOOKUP(MID(C763,7,4),Estrv!I:J,2,FALSE)</f>
        <v>Servicios públicos</v>
      </c>
      <c r="E763" t="str">
        <f>VLOOKUP(MID(C763,1,10),Estrv!B:CC,48,FALSE)</f>
        <v>Recoleccion de residuos solidos.</v>
      </c>
    </row>
    <row r="764" spans="1:5">
      <c r="A764" t="str">
        <f t="shared" si="11"/>
        <v>02CD04</v>
      </c>
      <c r="B764" t="str">
        <f>CONCATENATE(A764,"_",COUNTIF(A$1:A764,A764))</f>
        <v>02CD04_23</v>
      </c>
      <c r="C764" t="s">
        <v>11262</v>
      </c>
      <c r="D764" t="str">
        <f>VLOOKUP(MID(C764,7,4),Estrv!I:J,2,FALSE)</f>
        <v>Servicios públicos</v>
      </c>
      <c r="E764" t="str">
        <f>VLOOKUP(MID(C764,1,10),Estrv!B:CC,51,FALSE)</f>
        <v>Realizacion de barridos manuales en las calles.</v>
      </c>
    </row>
    <row r="765" spans="1:5">
      <c r="A765" t="str">
        <f t="shared" si="11"/>
        <v>02CD04</v>
      </c>
      <c r="B765" t="str">
        <f>CONCATENATE(A765,"_",COUNTIF(A$1:A765,A765))</f>
        <v>02CD04_24</v>
      </c>
      <c r="C765" t="s">
        <v>11936</v>
      </c>
      <c r="D765" t="str">
        <f>VLOOKUP(MID(C765,7,4),Estrv!I:J,2,FALSE)</f>
        <v>Servicios públicos</v>
      </c>
      <c r="E765">
        <f>VLOOKUP(MID(C765,1,10),Estrv!B:CC,54,FALSE)</f>
        <v>0</v>
      </c>
    </row>
    <row r="766" spans="1:5">
      <c r="A766" t="str">
        <f t="shared" si="11"/>
        <v>02CD04</v>
      </c>
      <c r="B766" t="str">
        <f>CONCATENATE(A766,"_",COUNTIF(A$1:A766,A766))</f>
        <v>02CD04_25</v>
      </c>
      <c r="C766" t="s">
        <v>12610</v>
      </c>
      <c r="D766" t="str">
        <f>VLOOKUP(MID(C766,7,4),Estrv!I:J,2,FALSE)</f>
        <v>Servicios públicos</v>
      </c>
      <c r="E766">
        <f>VLOOKUP(MID(C766,1,10),Estrv!B:CC,57,FALSE)</f>
        <v>0</v>
      </c>
    </row>
    <row r="767" spans="1:5">
      <c r="A767" t="str">
        <f t="shared" si="11"/>
        <v>02CD04</v>
      </c>
      <c r="B767" t="str">
        <f>CONCATENATE(A767,"_",COUNTIF(A$1:A767,A767))</f>
        <v>02CD04_26</v>
      </c>
      <c r="C767" t="s">
        <v>13284</v>
      </c>
      <c r="D767" t="str">
        <f>VLOOKUP(MID(C767,7,4),Estrv!I:J,2,FALSE)</f>
        <v>Servicios públicos</v>
      </c>
      <c r="E767">
        <f>VLOOKUP(MID(C767,1,10),Estrv!B:CC,60,FALSE)</f>
        <v>0</v>
      </c>
    </row>
    <row r="768" spans="1:5">
      <c r="A768" t="str">
        <f t="shared" si="11"/>
        <v>02CD04</v>
      </c>
      <c r="B768" t="str">
        <f>CONCATENATE(A768,"_",COUNTIF(A$1:A768,A768))</f>
        <v>02CD04_27</v>
      </c>
      <c r="C768" t="s">
        <v>13958</v>
      </c>
      <c r="D768" t="str">
        <f>VLOOKUP(MID(C768,7,4),Estrv!I:J,2,FALSE)</f>
        <v>Servicios públicos</v>
      </c>
      <c r="E768">
        <f>VLOOKUP(MID(C768,1,10),Estrv!B:CC,63,FALSE)</f>
        <v>0</v>
      </c>
    </row>
    <row r="769" spans="1:5">
      <c r="A769" t="str">
        <f t="shared" si="11"/>
        <v>02CD04</v>
      </c>
      <c r="B769" t="str">
        <f>CONCATENATE(A769,"_",COUNTIF(A$1:A769,A769))</f>
        <v>02CD04_28</v>
      </c>
      <c r="C769" t="s">
        <v>14632</v>
      </c>
      <c r="D769" t="str">
        <f>VLOOKUP(MID(C769,7,4),Estrv!I:J,2,FALSE)</f>
        <v>Servicios públicos</v>
      </c>
      <c r="E769">
        <f>VLOOKUP(MID(C769,1,10),Estrv!B:CC,66,FALSE)</f>
        <v>0</v>
      </c>
    </row>
    <row r="770" spans="1:5">
      <c r="A770" t="str">
        <f t="shared" si="11"/>
        <v>02CD04</v>
      </c>
      <c r="B770" t="str">
        <f>CONCATENATE(A770,"_",COUNTIF(A$1:A770,A770))</f>
        <v>02CD04_29</v>
      </c>
      <c r="C770" t="s">
        <v>15306</v>
      </c>
      <c r="D770" t="str">
        <f>VLOOKUP(MID(C770,7,4),Estrv!I:J,2,FALSE)</f>
        <v>Servicios públicos</v>
      </c>
      <c r="E770">
        <f>VLOOKUP(MID(C770,1,10),Estrv!B:CC,69,FALSE)</f>
        <v>0</v>
      </c>
    </row>
    <row r="771" spans="1:5">
      <c r="A771" t="str">
        <f t="shared" ref="A771:A834" si="12">MID(C771,1,6)</f>
        <v>02CD04</v>
      </c>
      <c r="B771" t="str">
        <f>CONCATENATE(A771,"_",COUNTIF(A$1:A771,A771))</f>
        <v>02CD04_30</v>
      </c>
      <c r="C771" t="s">
        <v>15980</v>
      </c>
      <c r="D771" t="str">
        <f>VLOOKUP(MID(C771,7,4),Estrv!I:J,2,FALSE)</f>
        <v>Servicios públicos</v>
      </c>
      <c r="E771">
        <f>VLOOKUP(MID(C771,1,10),Estrv!B:CC,72,FALSE)</f>
        <v>0</v>
      </c>
    </row>
    <row r="772" spans="1:5">
      <c r="A772" t="str">
        <f t="shared" si="12"/>
        <v>02CD04</v>
      </c>
      <c r="B772" t="str">
        <f>CONCATENATE(A772,"_",COUNTIF(A$1:A772,A772))</f>
        <v>02CD04_31</v>
      </c>
      <c r="C772" t="s">
        <v>9915</v>
      </c>
      <c r="D772" t="str">
        <f>VLOOKUP(MID(C772,7,4),Estrv!I:J,2,FALSE)</f>
        <v>Educación, cultura, deporte y recreación</v>
      </c>
      <c r="E772" t="str">
        <f>VLOOKUP(MID(C772,1,10),Estrv!B:CC,44,FALSE)</f>
        <v>Al termino del año 2024 los habitantes de la Alcaldia Coyoacan gozan de suficientes oportunidades de desarrollo educativo, artistico y deportivo.</v>
      </c>
    </row>
    <row r="773" spans="1:5">
      <c r="A773" t="str">
        <f t="shared" si="12"/>
        <v>02CD04</v>
      </c>
      <c r="B773" t="str">
        <f>CONCATENATE(A773,"_",COUNTIF(A$1:A773,A773))</f>
        <v>02CD04_32</v>
      </c>
      <c r="C773" t="s">
        <v>10589</v>
      </c>
      <c r="D773" t="str">
        <f>VLOOKUP(MID(C773,7,4),Estrv!I:J,2,FALSE)</f>
        <v>Educación, cultura, deporte y recreación</v>
      </c>
      <c r="E773" t="str">
        <f>VLOOKUP(MID(C773,1,10),Estrv!B:CC,48,FALSE)</f>
        <v>Realizacion de campañas para fomentar el uso y disfrute de los espacios culturales.</v>
      </c>
    </row>
    <row r="774" spans="1:5">
      <c r="A774" t="str">
        <f t="shared" si="12"/>
        <v>02CD04</v>
      </c>
      <c r="B774" t="str">
        <f>CONCATENATE(A774,"_",COUNTIF(A$1:A774,A774))</f>
        <v>02CD04_33</v>
      </c>
      <c r="C774" t="s">
        <v>11263</v>
      </c>
      <c r="D774" t="str">
        <f>VLOOKUP(MID(C774,7,4),Estrv!I:J,2,FALSE)</f>
        <v>Educación, cultura, deporte y recreación</v>
      </c>
      <c r="E774" t="str">
        <f>VLOOKUP(MID(C774,1,10),Estrv!B:CC,51,FALSE)</f>
        <v>Realizacion de actividades para la preservacion del patrimonio historico y artistico de Coyoacan.</v>
      </c>
    </row>
    <row r="775" spans="1:5">
      <c r="A775" t="str">
        <f t="shared" si="12"/>
        <v>02CD04</v>
      </c>
      <c r="B775" t="str">
        <f>CONCATENATE(A775,"_",COUNTIF(A$1:A775,A775))</f>
        <v>02CD04_34</v>
      </c>
      <c r="C775" t="s">
        <v>11937</v>
      </c>
      <c r="D775" t="str">
        <f>VLOOKUP(MID(C775,7,4),Estrv!I:J,2,FALSE)</f>
        <v>Educación, cultura, deporte y recreación</v>
      </c>
      <c r="E775">
        <f>VLOOKUP(MID(C775,1,10),Estrv!B:CC,54,FALSE)</f>
        <v>0</v>
      </c>
    </row>
    <row r="776" spans="1:5">
      <c r="A776" t="str">
        <f t="shared" si="12"/>
        <v>02CD04</v>
      </c>
      <c r="B776" t="str">
        <f>CONCATENATE(A776,"_",COUNTIF(A$1:A776,A776))</f>
        <v>02CD04_35</v>
      </c>
      <c r="C776" t="s">
        <v>12611</v>
      </c>
      <c r="D776" t="str">
        <f>VLOOKUP(MID(C776,7,4),Estrv!I:J,2,FALSE)</f>
        <v>Educación, cultura, deporte y recreación</v>
      </c>
      <c r="E776">
        <f>VLOOKUP(MID(C776,1,10),Estrv!B:CC,57,FALSE)</f>
        <v>0</v>
      </c>
    </row>
    <row r="777" spans="1:5">
      <c r="A777" t="str">
        <f t="shared" si="12"/>
        <v>02CD04</v>
      </c>
      <c r="B777" t="str">
        <f>CONCATENATE(A777,"_",COUNTIF(A$1:A777,A777))</f>
        <v>02CD04_36</v>
      </c>
      <c r="C777" t="s">
        <v>13285</v>
      </c>
      <c r="D777" t="str">
        <f>VLOOKUP(MID(C777,7,4),Estrv!I:J,2,FALSE)</f>
        <v>Educación, cultura, deporte y recreación</v>
      </c>
      <c r="E777">
        <f>VLOOKUP(MID(C777,1,10),Estrv!B:CC,60,FALSE)</f>
        <v>0</v>
      </c>
    </row>
    <row r="778" spans="1:5">
      <c r="A778" t="str">
        <f t="shared" si="12"/>
        <v>02CD04</v>
      </c>
      <c r="B778" t="str">
        <f>CONCATENATE(A778,"_",COUNTIF(A$1:A778,A778))</f>
        <v>02CD04_37</v>
      </c>
      <c r="C778" t="s">
        <v>13959</v>
      </c>
      <c r="D778" t="str">
        <f>VLOOKUP(MID(C778,7,4),Estrv!I:J,2,FALSE)</f>
        <v>Educación, cultura, deporte y recreación</v>
      </c>
      <c r="E778">
        <f>VLOOKUP(MID(C778,1,10),Estrv!B:CC,63,FALSE)</f>
        <v>0</v>
      </c>
    </row>
    <row r="779" spans="1:5">
      <c r="A779" t="str">
        <f t="shared" si="12"/>
        <v>02CD04</v>
      </c>
      <c r="B779" t="str">
        <f>CONCATENATE(A779,"_",COUNTIF(A$1:A779,A779))</f>
        <v>02CD04_38</v>
      </c>
      <c r="C779" t="s">
        <v>14633</v>
      </c>
      <c r="D779" t="str">
        <f>VLOOKUP(MID(C779,7,4),Estrv!I:J,2,FALSE)</f>
        <v>Educación, cultura, deporte y recreación</v>
      </c>
      <c r="E779">
        <f>VLOOKUP(MID(C779,1,10),Estrv!B:CC,66,FALSE)</f>
        <v>0</v>
      </c>
    </row>
    <row r="780" spans="1:5">
      <c r="A780" t="str">
        <f t="shared" si="12"/>
        <v>02CD04</v>
      </c>
      <c r="B780" t="str">
        <f>CONCATENATE(A780,"_",COUNTIF(A$1:A780,A780))</f>
        <v>02CD04_39</v>
      </c>
      <c r="C780" t="s">
        <v>15307</v>
      </c>
      <c r="D780" t="str">
        <f>VLOOKUP(MID(C780,7,4),Estrv!I:J,2,FALSE)</f>
        <v>Educación, cultura, deporte y recreación</v>
      </c>
      <c r="E780">
        <f>VLOOKUP(MID(C780,1,10),Estrv!B:CC,69,FALSE)</f>
        <v>0</v>
      </c>
    </row>
    <row r="781" spans="1:5">
      <c r="A781" t="str">
        <f t="shared" si="12"/>
        <v>02CD04</v>
      </c>
      <c r="B781" t="str">
        <f>CONCATENATE(A781,"_",COUNTIF(A$1:A781,A781))</f>
        <v>02CD04_40</v>
      </c>
      <c r="C781" t="s">
        <v>15981</v>
      </c>
      <c r="D781" t="str">
        <f>VLOOKUP(MID(C781,7,4),Estrv!I:J,2,FALSE)</f>
        <v>Educación, cultura, deporte y recreación</v>
      </c>
      <c r="E781">
        <f>VLOOKUP(MID(C781,1,10),Estrv!B:CC,72,FALSE)</f>
        <v>0</v>
      </c>
    </row>
    <row r="782" spans="1:5">
      <c r="A782" t="str">
        <f t="shared" si="12"/>
        <v>02CD04</v>
      </c>
      <c r="B782" t="str">
        <f>CONCATENATE(A782,"_",COUNTIF(A$1:A782,A782))</f>
        <v>02CD04_41</v>
      </c>
      <c r="C782" t="s">
        <v>9916</v>
      </c>
      <c r="D782" t="str">
        <f>VLOOKUP(MID(C782,7,4),Estrv!I:J,2,FALSE)</f>
        <v>Servicios de salud en Alcaldias</v>
      </c>
      <c r="E782" t="str">
        <f>VLOOKUP(MID(C782,1,10),Estrv!B:CC,44,FALSE)</f>
        <v>Al termino del año 2024 los habitantes de la Alcaldia Coyoacan gozan de suficientes servicios para la prevencion y atencion de enfermedades.</v>
      </c>
    </row>
    <row r="783" spans="1:5">
      <c r="A783" t="str">
        <f t="shared" si="12"/>
        <v>02CD04</v>
      </c>
      <c r="B783" t="str">
        <f>CONCATENATE(A783,"_",COUNTIF(A$1:A783,A783))</f>
        <v>02CD04_42</v>
      </c>
      <c r="C783" t="s">
        <v>10590</v>
      </c>
      <c r="D783" t="str">
        <f>VLOOKUP(MID(C783,7,4),Estrv!I:J,2,FALSE)</f>
        <v>Servicios de salud en Alcaldias</v>
      </c>
      <c r="E783" t="str">
        <f>VLOOKUP(MID(C783,1,10),Estrv!B:CC,48,FALSE)</f>
        <v>Realizacion de actividades para la prevencion y atencion de enfermedades con instituciones gubernamentales y no gubernamentales.</v>
      </c>
    </row>
    <row r="784" spans="1:5">
      <c r="A784" t="str">
        <f t="shared" si="12"/>
        <v>02CD04</v>
      </c>
      <c r="B784" t="str">
        <f>CONCATENATE(A784,"_",COUNTIF(A$1:A784,A784))</f>
        <v>02CD04_43</v>
      </c>
      <c r="C784" t="s">
        <v>11264</v>
      </c>
      <c r="D784" t="str">
        <f>VLOOKUP(MID(C784,7,4),Estrv!I:J,2,FALSE)</f>
        <v>Servicios de salud en Alcaldias</v>
      </c>
      <c r="E784" t="str">
        <f>VLOOKUP(MID(C784,1,10),Estrv!B:CC,51,FALSE)</f>
        <v>Realizacion de campañas de difusion para la prevencion y atencion de adicciones.</v>
      </c>
    </row>
    <row r="785" spans="1:5">
      <c r="A785" t="str">
        <f t="shared" si="12"/>
        <v>02CD04</v>
      </c>
      <c r="B785" t="str">
        <f>CONCATENATE(A785,"_",COUNTIF(A$1:A785,A785))</f>
        <v>02CD04_44</v>
      </c>
      <c r="C785" t="s">
        <v>11938</v>
      </c>
      <c r="D785" t="str">
        <f>VLOOKUP(MID(C785,7,4),Estrv!I:J,2,FALSE)</f>
        <v>Servicios de salud en Alcaldias</v>
      </c>
      <c r="E785" t="str">
        <f>VLOOKUP(MID(C785,1,10),Estrv!B:CC,54,FALSE)</f>
        <v>Entrega de medicamentos y estudios de laboratorio en unidades de salud especializadas.</v>
      </c>
    </row>
    <row r="786" spans="1:5">
      <c r="A786" t="str">
        <f t="shared" si="12"/>
        <v>02CD04</v>
      </c>
      <c r="B786" t="str">
        <f>CONCATENATE(A786,"_",COUNTIF(A$1:A786,A786))</f>
        <v>02CD04_45</v>
      </c>
      <c r="C786" t="s">
        <v>12612</v>
      </c>
      <c r="D786" t="str">
        <f>VLOOKUP(MID(C786,7,4),Estrv!I:J,2,FALSE)</f>
        <v>Servicios de salud en Alcaldias</v>
      </c>
      <c r="E786" t="str">
        <f>VLOOKUP(MID(C786,1,10),Estrv!B:CC,57,FALSE)</f>
        <v>Otorgamiento de servicios medicos profesionales y estudios de laboratorio especializados para mujeres con cancer de mama.</v>
      </c>
    </row>
    <row r="787" spans="1:5">
      <c r="A787" t="str">
        <f t="shared" si="12"/>
        <v>02CD04</v>
      </c>
      <c r="B787" t="str">
        <f>CONCATENATE(A787,"_",COUNTIF(A$1:A787,A787))</f>
        <v>02CD04_46</v>
      </c>
      <c r="C787" t="s">
        <v>13286</v>
      </c>
      <c r="D787" t="str">
        <f>VLOOKUP(MID(C787,7,4),Estrv!I:J,2,FALSE)</f>
        <v>Servicios de salud en Alcaldias</v>
      </c>
      <c r="E787">
        <f>VLOOKUP(MID(C787,1,10),Estrv!B:CC,60,FALSE)</f>
        <v>0</v>
      </c>
    </row>
    <row r="788" spans="1:5">
      <c r="A788" t="str">
        <f t="shared" si="12"/>
        <v>02CD04</v>
      </c>
      <c r="B788" t="str">
        <f>CONCATENATE(A788,"_",COUNTIF(A$1:A788,A788))</f>
        <v>02CD04_47</v>
      </c>
      <c r="C788" t="s">
        <v>13960</v>
      </c>
      <c r="D788" t="str">
        <f>VLOOKUP(MID(C788,7,4),Estrv!I:J,2,FALSE)</f>
        <v>Servicios de salud en Alcaldias</v>
      </c>
      <c r="E788">
        <f>VLOOKUP(MID(C788,1,10),Estrv!B:CC,63,FALSE)</f>
        <v>0</v>
      </c>
    </row>
    <row r="789" spans="1:5">
      <c r="A789" t="str">
        <f t="shared" si="12"/>
        <v>02CD04</v>
      </c>
      <c r="B789" t="str">
        <f>CONCATENATE(A789,"_",COUNTIF(A$1:A789,A789))</f>
        <v>02CD04_48</v>
      </c>
      <c r="C789" t="s">
        <v>14634</v>
      </c>
      <c r="D789" t="str">
        <f>VLOOKUP(MID(C789,7,4),Estrv!I:J,2,FALSE)</f>
        <v>Servicios de salud en Alcaldias</v>
      </c>
      <c r="E789">
        <f>VLOOKUP(MID(C789,1,10),Estrv!B:CC,66,FALSE)</f>
        <v>0</v>
      </c>
    </row>
    <row r="790" spans="1:5">
      <c r="A790" t="str">
        <f t="shared" si="12"/>
        <v>02CD04</v>
      </c>
      <c r="B790" t="str">
        <f>CONCATENATE(A790,"_",COUNTIF(A$1:A790,A790))</f>
        <v>02CD04_49</v>
      </c>
      <c r="C790" t="s">
        <v>15308</v>
      </c>
      <c r="D790" t="str">
        <f>VLOOKUP(MID(C790,7,4),Estrv!I:J,2,FALSE)</f>
        <v>Servicios de salud en Alcaldias</v>
      </c>
      <c r="E790">
        <f>VLOOKUP(MID(C790,1,10),Estrv!B:CC,69,FALSE)</f>
        <v>0</v>
      </c>
    </row>
    <row r="791" spans="1:5">
      <c r="A791" t="str">
        <f t="shared" si="12"/>
        <v>02CD04</v>
      </c>
      <c r="B791" t="str">
        <f>CONCATENATE(A791,"_",COUNTIF(A$1:A791,A791))</f>
        <v>02CD04_50</v>
      </c>
      <c r="C791" t="s">
        <v>15982</v>
      </c>
      <c r="D791" t="str">
        <f>VLOOKUP(MID(C791,7,4),Estrv!I:J,2,FALSE)</f>
        <v>Servicios de salud en Alcaldias</v>
      </c>
      <c r="E791">
        <f>VLOOKUP(MID(C791,1,10),Estrv!B:CC,72,FALSE)</f>
        <v>0</v>
      </c>
    </row>
    <row r="792" spans="1:5">
      <c r="A792" t="str">
        <f t="shared" si="12"/>
        <v>02CD04</v>
      </c>
      <c r="B792" t="str">
        <f>CONCATENATE(A792,"_",COUNTIF(A$1:A792,A792))</f>
        <v>02CD04_51</v>
      </c>
      <c r="C792" t="s">
        <v>9917</v>
      </c>
      <c r="D792" t="str">
        <f>VLOOKUP(MID(C792,7,4),Estrv!I:J,2,FALSE)</f>
        <v>Servicios de atención animal</v>
      </c>
      <c r="E792" t="str">
        <f>VLOOKUP(MID(C792,1,10),Estrv!B:CC,44,FALSE)</f>
        <v>Al termino del año 2024 los habitantes de la Alcaldia Coyoacan gozan de suficientes servicios integrales de calidad para sus animales.</v>
      </c>
    </row>
    <row r="793" spans="1:5">
      <c r="A793" t="str">
        <f t="shared" si="12"/>
        <v>02CD04</v>
      </c>
      <c r="B793" t="str">
        <f>CONCATENATE(A793,"_",COUNTIF(A$1:A793,A793))</f>
        <v>02CD04_52</v>
      </c>
      <c r="C793" t="s">
        <v>10591</v>
      </c>
      <c r="D793" t="str">
        <f>VLOOKUP(MID(C793,7,4),Estrv!I:J,2,FALSE)</f>
        <v>Servicios de atención animal</v>
      </c>
      <c r="E793" t="str">
        <f>VLOOKUP(MID(C793,1,10),Estrv!B:CC,48,FALSE)</f>
        <v>Realizacion de campañas de difusion de la cultura de cuidado y tutela responsable de los animales de compañia.</v>
      </c>
    </row>
    <row r="794" spans="1:5">
      <c r="A794" t="str">
        <f t="shared" si="12"/>
        <v>02CD04</v>
      </c>
      <c r="B794" t="str">
        <f>CONCATENATE(A794,"_",COUNTIF(A$1:A794,A794))</f>
        <v>02CD04_53</v>
      </c>
      <c r="C794" t="s">
        <v>11265</v>
      </c>
      <c r="D794" t="str">
        <f>VLOOKUP(MID(C794,7,4),Estrv!I:J,2,FALSE)</f>
        <v>Servicios de atención animal</v>
      </c>
      <c r="E794">
        <f>VLOOKUP(MID(C794,1,10),Estrv!B:CC,51,FALSE)</f>
        <v>0</v>
      </c>
    </row>
    <row r="795" spans="1:5">
      <c r="A795" t="str">
        <f t="shared" si="12"/>
        <v>02CD04</v>
      </c>
      <c r="B795" t="str">
        <f>CONCATENATE(A795,"_",COUNTIF(A$1:A795,A795))</f>
        <v>02CD04_54</v>
      </c>
      <c r="C795" t="s">
        <v>11939</v>
      </c>
      <c r="D795" t="str">
        <f>VLOOKUP(MID(C795,7,4),Estrv!I:J,2,FALSE)</f>
        <v>Servicios de atención animal</v>
      </c>
      <c r="E795">
        <f>VLOOKUP(MID(C795,1,10),Estrv!B:CC,54,FALSE)</f>
        <v>0</v>
      </c>
    </row>
    <row r="796" spans="1:5">
      <c r="A796" t="str">
        <f t="shared" si="12"/>
        <v>02CD04</v>
      </c>
      <c r="B796" t="str">
        <f>CONCATENATE(A796,"_",COUNTIF(A$1:A796,A796))</f>
        <v>02CD04_55</v>
      </c>
      <c r="C796" t="s">
        <v>12613</v>
      </c>
      <c r="D796" t="str">
        <f>VLOOKUP(MID(C796,7,4),Estrv!I:J,2,FALSE)</f>
        <v>Servicios de atención animal</v>
      </c>
      <c r="E796">
        <f>VLOOKUP(MID(C796,1,10),Estrv!B:CC,57,FALSE)</f>
        <v>0</v>
      </c>
    </row>
    <row r="797" spans="1:5">
      <c r="A797" t="str">
        <f t="shared" si="12"/>
        <v>02CD04</v>
      </c>
      <c r="B797" t="str">
        <f>CONCATENATE(A797,"_",COUNTIF(A$1:A797,A797))</f>
        <v>02CD04_56</v>
      </c>
      <c r="C797" t="s">
        <v>13287</v>
      </c>
      <c r="D797" t="str">
        <f>VLOOKUP(MID(C797,7,4),Estrv!I:J,2,FALSE)</f>
        <v>Servicios de atención animal</v>
      </c>
      <c r="E797">
        <f>VLOOKUP(MID(C797,1,10),Estrv!B:CC,60,FALSE)</f>
        <v>0</v>
      </c>
    </row>
    <row r="798" spans="1:5">
      <c r="A798" t="str">
        <f t="shared" si="12"/>
        <v>02CD04</v>
      </c>
      <c r="B798" t="str">
        <f>CONCATENATE(A798,"_",COUNTIF(A$1:A798,A798))</f>
        <v>02CD04_57</v>
      </c>
      <c r="C798" t="s">
        <v>13961</v>
      </c>
      <c r="D798" t="str">
        <f>VLOOKUP(MID(C798,7,4),Estrv!I:J,2,FALSE)</f>
        <v>Servicios de atención animal</v>
      </c>
      <c r="E798">
        <f>VLOOKUP(MID(C798,1,10),Estrv!B:CC,63,FALSE)</f>
        <v>0</v>
      </c>
    </row>
    <row r="799" spans="1:5">
      <c r="A799" t="str">
        <f t="shared" si="12"/>
        <v>02CD04</v>
      </c>
      <c r="B799" t="str">
        <f>CONCATENATE(A799,"_",COUNTIF(A$1:A799,A799))</f>
        <v>02CD04_58</v>
      </c>
      <c r="C799" t="s">
        <v>14635</v>
      </c>
      <c r="D799" t="str">
        <f>VLOOKUP(MID(C799,7,4),Estrv!I:J,2,FALSE)</f>
        <v>Servicios de atención animal</v>
      </c>
      <c r="E799">
        <f>VLOOKUP(MID(C799,1,10),Estrv!B:CC,66,FALSE)</f>
        <v>0</v>
      </c>
    </row>
    <row r="800" spans="1:5">
      <c r="A800" t="str">
        <f t="shared" si="12"/>
        <v>02CD04</v>
      </c>
      <c r="B800" t="str">
        <f>CONCATENATE(A800,"_",COUNTIF(A$1:A800,A800))</f>
        <v>02CD04_59</v>
      </c>
      <c r="C800" t="s">
        <v>15309</v>
      </c>
      <c r="D800" t="str">
        <f>VLOOKUP(MID(C800,7,4),Estrv!I:J,2,FALSE)</f>
        <v>Servicios de atención animal</v>
      </c>
      <c r="E800">
        <f>VLOOKUP(MID(C800,1,10),Estrv!B:CC,69,FALSE)</f>
        <v>0</v>
      </c>
    </row>
    <row r="801" spans="1:5">
      <c r="A801" t="str">
        <f t="shared" si="12"/>
        <v>02CD04</v>
      </c>
      <c r="B801" t="str">
        <f>CONCATENATE(A801,"_",COUNTIF(A$1:A801,A801))</f>
        <v>02CD04_60</v>
      </c>
      <c r="C801" t="s">
        <v>15983</v>
      </c>
      <c r="D801" t="str">
        <f>VLOOKUP(MID(C801,7,4),Estrv!I:J,2,FALSE)</f>
        <v>Servicios de atención animal</v>
      </c>
      <c r="E801">
        <f>VLOOKUP(MID(C801,1,10),Estrv!B:CC,72,FALSE)</f>
        <v>0</v>
      </c>
    </row>
    <row r="802" spans="1:5">
      <c r="A802" t="str">
        <f t="shared" si="12"/>
        <v>02CD04</v>
      </c>
      <c r="B802" t="str">
        <f>CONCATENATE(A802,"_",COUNTIF(A$1:A802,A802))</f>
        <v>02CD04_61</v>
      </c>
      <c r="C802" t="s">
        <v>9918</v>
      </c>
      <c r="D802" t="str">
        <f>VLOOKUP(MID(C802,7,4),Estrv!I:J,2,FALSE)</f>
        <v>Servicios de cuidado infantil</v>
      </c>
      <c r="E802" t="str">
        <f>VLOOKUP(MID(C802,1,10),Estrv!B:CC,44,FALSE)</f>
        <v>Al termino del año 2024 los infantes de la Alcaldia Coyoacan gozan de suficientes espacios seguros para su cuidado y desarrollo.</v>
      </c>
    </row>
    <row r="803" spans="1:5">
      <c r="A803" t="str">
        <f t="shared" si="12"/>
        <v>02CD04</v>
      </c>
      <c r="B803" t="str">
        <f>CONCATENATE(A803,"_",COUNTIF(A$1:A803,A803))</f>
        <v>02CD04_62</v>
      </c>
      <c r="C803" t="s">
        <v>10592</v>
      </c>
      <c r="D803" t="str">
        <f>VLOOKUP(MID(C803,7,4),Estrv!I:J,2,FALSE)</f>
        <v>Servicios de cuidado infantil</v>
      </c>
      <c r="E803" t="str">
        <f>VLOOKUP(MID(C803,1,10),Estrv!B:CC,48,FALSE)</f>
        <v>Otorgar apoyos alimentarios a niñas y niños de 2 años hasta 5 años 11 meses que asisten a los Centros de Atencion y Cuidado Infantil (CACI) de la Alcaldia Coyoacan.</v>
      </c>
    </row>
    <row r="804" spans="1:5">
      <c r="A804" t="str">
        <f t="shared" si="12"/>
        <v>02CD04</v>
      </c>
      <c r="B804" t="str">
        <f>CONCATENATE(A804,"_",COUNTIF(A$1:A804,A804))</f>
        <v>02CD04_63</v>
      </c>
      <c r="C804" t="s">
        <v>11266</v>
      </c>
      <c r="D804" t="str">
        <f>VLOOKUP(MID(C804,7,4),Estrv!I:J,2,FALSE)</f>
        <v>Servicios de cuidado infantil</v>
      </c>
      <c r="E804">
        <f>VLOOKUP(MID(C804,1,10),Estrv!B:CC,51,FALSE)</f>
        <v>0</v>
      </c>
    </row>
    <row r="805" spans="1:5">
      <c r="A805" t="str">
        <f t="shared" si="12"/>
        <v>02CD04</v>
      </c>
      <c r="B805" t="str">
        <f>CONCATENATE(A805,"_",COUNTIF(A$1:A805,A805))</f>
        <v>02CD04_64</v>
      </c>
      <c r="C805" t="s">
        <v>11940</v>
      </c>
      <c r="D805" t="str">
        <f>VLOOKUP(MID(C805,7,4),Estrv!I:J,2,FALSE)</f>
        <v>Servicios de cuidado infantil</v>
      </c>
      <c r="E805">
        <f>VLOOKUP(MID(C805,1,10),Estrv!B:CC,54,FALSE)</f>
        <v>0</v>
      </c>
    </row>
    <row r="806" spans="1:5">
      <c r="A806" t="str">
        <f t="shared" si="12"/>
        <v>02CD04</v>
      </c>
      <c r="B806" t="str">
        <f>CONCATENATE(A806,"_",COUNTIF(A$1:A806,A806))</f>
        <v>02CD04_65</v>
      </c>
      <c r="C806" t="s">
        <v>12614</v>
      </c>
      <c r="D806" t="str">
        <f>VLOOKUP(MID(C806,7,4),Estrv!I:J,2,FALSE)</f>
        <v>Servicios de cuidado infantil</v>
      </c>
      <c r="E806">
        <f>VLOOKUP(MID(C806,1,10),Estrv!B:CC,57,FALSE)</f>
        <v>0</v>
      </c>
    </row>
    <row r="807" spans="1:5">
      <c r="A807" t="str">
        <f t="shared" si="12"/>
        <v>02CD04</v>
      </c>
      <c r="B807" t="str">
        <f>CONCATENATE(A807,"_",COUNTIF(A$1:A807,A807))</f>
        <v>02CD04_66</v>
      </c>
      <c r="C807" t="s">
        <v>13288</v>
      </c>
      <c r="D807" t="str">
        <f>VLOOKUP(MID(C807,7,4),Estrv!I:J,2,FALSE)</f>
        <v>Servicios de cuidado infantil</v>
      </c>
      <c r="E807">
        <f>VLOOKUP(MID(C807,1,10),Estrv!B:CC,60,FALSE)</f>
        <v>0</v>
      </c>
    </row>
    <row r="808" spans="1:5">
      <c r="A808" t="str">
        <f t="shared" si="12"/>
        <v>02CD04</v>
      </c>
      <c r="B808" t="str">
        <f>CONCATENATE(A808,"_",COUNTIF(A$1:A808,A808))</f>
        <v>02CD04_67</v>
      </c>
      <c r="C808" t="s">
        <v>13962</v>
      </c>
      <c r="D808" t="str">
        <f>VLOOKUP(MID(C808,7,4),Estrv!I:J,2,FALSE)</f>
        <v>Servicios de cuidado infantil</v>
      </c>
      <c r="E808">
        <f>VLOOKUP(MID(C808,1,10),Estrv!B:CC,63,FALSE)</f>
        <v>0</v>
      </c>
    </row>
    <row r="809" spans="1:5">
      <c r="A809" t="str">
        <f t="shared" si="12"/>
        <v>02CD04</v>
      </c>
      <c r="B809" t="str">
        <f>CONCATENATE(A809,"_",COUNTIF(A$1:A809,A809))</f>
        <v>02CD04_68</v>
      </c>
      <c r="C809" t="s">
        <v>14636</v>
      </c>
      <c r="D809" t="str">
        <f>VLOOKUP(MID(C809,7,4),Estrv!I:J,2,FALSE)</f>
        <v>Servicios de cuidado infantil</v>
      </c>
      <c r="E809">
        <f>VLOOKUP(MID(C809,1,10),Estrv!B:CC,66,FALSE)</f>
        <v>0</v>
      </c>
    </row>
    <row r="810" spans="1:5">
      <c r="A810" t="str">
        <f t="shared" si="12"/>
        <v>02CD04</v>
      </c>
      <c r="B810" t="str">
        <f>CONCATENATE(A810,"_",COUNTIF(A$1:A810,A810))</f>
        <v>02CD04_69</v>
      </c>
      <c r="C810" t="s">
        <v>15310</v>
      </c>
      <c r="D810" t="str">
        <f>VLOOKUP(MID(C810,7,4),Estrv!I:J,2,FALSE)</f>
        <v>Servicios de cuidado infantil</v>
      </c>
      <c r="E810">
        <f>VLOOKUP(MID(C810,1,10),Estrv!B:CC,69,FALSE)</f>
        <v>0</v>
      </c>
    </row>
    <row r="811" spans="1:5">
      <c r="A811" t="str">
        <f t="shared" si="12"/>
        <v>02CD04</v>
      </c>
      <c r="B811" t="str">
        <f>CONCATENATE(A811,"_",COUNTIF(A$1:A811,A811))</f>
        <v>02CD04_70</v>
      </c>
      <c r="C811" t="s">
        <v>15984</v>
      </c>
      <c r="D811" t="str">
        <f>VLOOKUP(MID(C811,7,4),Estrv!I:J,2,FALSE)</f>
        <v>Servicios de cuidado infantil</v>
      </c>
      <c r="E811">
        <f>VLOOKUP(MID(C811,1,10),Estrv!B:CC,72,FALSE)</f>
        <v>0</v>
      </c>
    </row>
    <row r="812" spans="1:5">
      <c r="A812" t="str">
        <f t="shared" si="12"/>
        <v>02CD04</v>
      </c>
      <c r="B812" t="str">
        <f>CONCATENATE(A812,"_",COUNTIF(A$1:A812,A812))</f>
        <v>02CD04_71</v>
      </c>
      <c r="C812" t="s">
        <v>9919</v>
      </c>
      <c r="D812" t="str">
        <f>VLOOKUP(MID(C812,7,4),Estrv!I:J,2,FALSE)</f>
        <v>Turismo, empleo y fomento económico</v>
      </c>
      <c r="E812" t="str">
        <f>VLOOKUP(MID(C812,1,10),Estrv!B:CC,44,FALSE)</f>
        <v>Al termino del año 2024 los habitantes de la Alcaldia Coyoacan se benefician del crecimiento economico que generan las fuentes de empleo mediante el desarrollo de actividades turisticas, comerciales y productivas.</v>
      </c>
    </row>
    <row r="813" spans="1:5">
      <c r="A813" t="str">
        <f t="shared" si="12"/>
        <v>02CD04</v>
      </c>
      <c r="B813" t="str">
        <f>CONCATENATE(A813,"_",COUNTIF(A$1:A813,A813))</f>
        <v>02CD04_72</v>
      </c>
      <c r="C813" t="s">
        <v>10593</v>
      </c>
      <c r="D813" t="str">
        <f>VLOOKUP(MID(C813,7,4),Estrv!I:J,2,FALSE)</f>
        <v>Turismo, empleo y fomento económico</v>
      </c>
      <c r="E813" t="str">
        <f>VLOOKUP(MID(C813,1,10),Estrv!B:CC,48,FALSE)</f>
        <v>Actividades encaminadas a vincular buscadores de empleo con el sector empresarial y/o academico.</v>
      </c>
    </row>
    <row r="814" spans="1:5">
      <c r="A814" t="str">
        <f t="shared" si="12"/>
        <v>02CD04</v>
      </c>
      <c r="B814" t="str">
        <f>CONCATENATE(A814,"_",COUNTIF(A$1:A814,A814))</f>
        <v>02CD04_73</v>
      </c>
      <c r="C814" t="s">
        <v>11267</v>
      </c>
      <c r="D814" t="str">
        <f>VLOOKUP(MID(C814,7,4),Estrv!I:J,2,FALSE)</f>
        <v>Turismo, empleo y fomento económico</v>
      </c>
      <c r="E814" t="str">
        <f>VLOOKUP(MID(C814,1,10),Estrv!B:CC,51,FALSE)</f>
        <v>Realizacion de ferias de empleo.</v>
      </c>
    </row>
    <row r="815" spans="1:5">
      <c r="A815" t="str">
        <f t="shared" si="12"/>
        <v>02CD04</v>
      </c>
      <c r="B815" t="str">
        <f>CONCATENATE(A815,"_",COUNTIF(A$1:A815,A815))</f>
        <v>02CD04_74</v>
      </c>
      <c r="C815" t="s">
        <v>11941</v>
      </c>
      <c r="D815" t="str">
        <f>VLOOKUP(MID(C815,7,4),Estrv!I:J,2,FALSE)</f>
        <v>Turismo, empleo y fomento económico</v>
      </c>
      <c r="E815">
        <f>VLOOKUP(MID(C815,1,10),Estrv!B:CC,54,FALSE)</f>
        <v>0</v>
      </c>
    </row>
    <row r="816" spans="1:5">
      <c r="A816" t="str">
        <f t="shared" si="12"/>
        <v>02CD04</v>
      </c>
      <c r="B816" t="str">
        <f>CONCATENATE(A816,"_",COUNTIF(A$1:A816,A816))</f>
        <v>02CD04_75</v>
      </c>
      <c r="C816" t="s">
        <v>12615</v>
      </c>
      <c r="D816" t="str">
        <f>VLOOKUP(MID(C816,7,4),Estrv!I:J,2,FALSE)</f>
        <v>Turismo, empleo y fomento económico</v>
      </c>
      <c r="E816">
        <f>VLOOKUP(MID(C816,1,10),Estrv!B:CC,57,FALSE)</f>
        <v>0</v>
      </c>
    </row>
    <row r="817" spans="1:5">
      <c r="A817" t="str">
        <f t="shared" si="12"/>
        <v>02CD04</v>
      </c>
      <c r="B817" t="str">
        <f>CONCATENATE(A817,"_",COUNTIF(A$1:A817,A817))</f>
        <v>02CD04_76</v>
      </c>
      <c r="C817" t="s">
        <v>13289</v>
      </c>
      <c r="D817" t="str">
        <f>VLOOKUP(MID(C817,7,4),Estrv!I:J,2,FALSE)</f>
        <v>Turismo, empleo y fomento económico</v>
      </c>
      <c r="E817">
        <f>VLOOKUP(MID(C817,1,10),Estrv!B:CC,60,FALSE)</f>
        <v>0</v>
      </c>
    </row>
    <row r="818" spans="1:5">
      <c r="A818" t="str">
        <f t="shared" si="12"/>
        <v>02CD04</v>
      </c>
      <c r="B818" t="str">
        <f>CONCATENATE(A818,"_",COUNTIF(A$1:A818,A818))</f>
        <v>02CD04_77</v>
      </c>
      <c r="C818" t="s">
        <v>13963</v>
      </c>
      <c r="D818" t="str">
        <f>VLOOKUP(MID(C818,7,4),Estrv!I:J,2,FALSE)</f>
        <v>Turismo, empleo y fomento económico</v>
      </c>
      <c r="E818">
        <f>VLOOKUP(MID(C818,1,10),Estrv!B:CC,63,FALSE)</f>
        <v>0</v>
      </c>
    </row>
    <row r="819" spans="1:5">
      <c r="A819" t="str">
        <f t="shared" si="12"/>
        <v>02CD04</v>
      </c>
      <c r="B819" t="str">
        <f>CONCATENATE(A819,"_",COUNTIF(A$1:A819,A819))</f>
        <v>02CD04_78</v>
      </c>
      <c r="C819" t="s">
        <v>14637</v>
      </c>
      <c r="D819" t="str">
        <f>VLOOKUP(MID(C819,7,4),Estrv!I:J,2,FALSE)</f>
        <v>Turismo, empleo y fomento económico</v>
      </c>
      <c r="E819">
        <f>VLOOKUP(MID(C819,1,10),Estrv!B:CC,66,FALSE)</f>
        <v>0</v>
      </c>
    </row>
    <row r="820" spans="1:5">
      <c r="A820" t="str">
        <f t="shared" si="12"/>
        <v>02CD04</v>
      </c>
      <c r="B820" t="str">
        <f>CONCATENATE(A820,"_",COUNTIF(A$1:A820,A820))</f>
        <v>02CD04_79</v>
      </c>
      <c r="C820" t="s">
        <v>15311</v>
      </c>
      <c r="D820" t="str">
        <f>VLOOKUP(MID(C820,7,4),Estrv!I:J,2,FALSE)</f>
        <v>Turismo, empleo y fomento económico</v>
      </c>
      <c r="E820">
        <f>VLOOKUP(MID(C820,1,10),Estrv!B:CC,69,FALSE)</f>
        <v>0</v>
      </c>
    </row>
    <row r="821" spans="1:5">
      <c r="A821" t="str">
        <f t="shared" si="12"/>
        <v>02CD04</v>
      </c>
      <c r="B821" t="str">
        <f>CONCATENATE(A821,"_",COUNTIF(A$1:A821,A821))</f>
        <v>02CD04_80</v>
      </c>
      <c r="C821" t="s">
        <v>15985</v>
      </c>
      <c r="D821" t="str">
        <f>VLOOKUP(MID(C821,7,4),Estrv!I:J,2,FALSE)</f>
        <v>Turismo, empleo y fomento económico</v>
      </c>
      <c r="E821">
        <f>VLOOKUP(MID(C821,1,10),Estrv!B:CC,72,FALSE)</f>
        <v>0</v>
      </c>
    </row>
    <row r="822" spans="1:5">
      <c r="A822" t="str">
        <f t="shared" si="12"/>
        <v>02CD04</v>
      </c>
      <c r="B822" t="str">
        <f>CONCATENATE(A822,"_",COUNTIF(A$1:A822,A822))</f>
        <v>02CD04_81</v>
      </c>
      <c r="C822" t="s">
        <v>9920</v>
      </c>
      <c r="D822" t="str">
        <f>VLOOKUP(MID(C822,7,4),Estrv!I:J,2,FALSE)</f>
        <v>Infraestructura urbana</v>
      </c>
      <c r="E822" t="str">
        <f>VLOOKUP(MID(C822,1,10),Estrv!B:CC,44,FALSE)</f>
        <v>Al termino del año 2024 los habitantes de la Alcaldia Coyoacan gozan de una eficiente infraestructura para la prestacion de servicios publicos basicos.</v>
      </c>
    </row>
    <row r="823" spans="1:5">
      <c r="A823" t="str">
        <f t="shared" si="12"/>
        <v>02CD04</v>
      </c>
      <c r="B823" t="str">
        <f>CONCATENATE(A823,"_",COUNTIF(A$1:A823,A823))</f>
        <v>02CD04_82</v>
      </c>
      <c r="C823" t="s">
        <v>10594</v>
      </c>
      <c r="D823" t="str">
        <f>VLOOKUP(MID(C823,7,4),Estrv!I:J,2,FALSE)</f>
        <v>Infraestructura urbana</v>
      </c>
      <c r="E823" t="str">
        <f>VLOOKUP(MID(C823,1,10),Estrv!B:CC,48,FALSE)</f>
        <v>Rehabilitacion de la Infraestructura Publica de la Alcaldia.</v>
      </c>
    </row>
    <row r="824" spans="1:5">
      <c r="A824" t="str">
        <f t="shared" si="12"/>
        <v>02CD04</v>
      </c>
      <c r="B824" t="str">
        <f>CONCATENATE(A824,"_",COUNTIF(A$1:A824,A824))</f>
        <v>02CD04_83</v>
      </c>
      <c r="C824" t="s">
        <v>11268</v>
      </c>
      <c r="D824" t="str">
        <f>VLOOKUP(MID(C824,7,4),Estrv!I:J,2,FALSE)</f>
        <v>Infraestructura urbana</v>
      </c>
      <c r="E824" t="str">
        <f>VLOOKUP(MID(C824,1,10),Estrv!B:CC,51,FALSE)</f>
        <v>Rehabilitacion de carpeta asfaltica.</v>
      </c>
    </row>
    <row r="825" spans="1:5">
      <c r="A825" t="str">
        <f t="shared" si="12"/>
        <v>02CD04</v>
      </c>
      <c r="B825" t="str">
        <f>CONCATENATE(A825,"_",COUNTIF(A$1:A825,A825))</f>
        <v>02CD04_84</v>
      </c>
      <c r="C825" t="s">
        <v>11942</v>
      </c>
      <c r="D825" t="str">
        <f>VLOOKUP(MID(C825,7,4),Estrv!I:J,2,FALSE)</f>
        <v>Infraestructura urbana</v>
      </c>
      <c r="E825" t="str">
        <f>VLOOKUP(MID(C825,1,10),Estrv!B:CC,54,FALSE)</f>
        <v>Mantenimiento de la Infraestructura Publica de la Alcaldia.</v>
      </c>
    </row>
    <row r="826" spans="1:5">
      <c r="A826" t="str">
        <f t="shared" si="12"/>
        <v>02CD04</v>
      </c>
      <c r="B826" t="str">
        <f>CONCATENATE(A826,"_",COUNTIF(A$1:A826,A826))</f>
        <v>02CD04_85</v>
      </c>
      <c r="C826" t="s">
        <v>12616</v>
      </c>
      <c r="D826" t="str">
        <f>VLOOKUP(MID(C826,7,4),Estrv!I:J,2,FALSE)</f>
        <v>Infraestructura urbana</v>
      </c>
      <c r="E826" t="str">
        <f>VLOOKUP(MID(C826,1,10),Estrv!B:CC,57,FALSE)</f>
        <v>Rehabilitacion del Alumbrado Publico.</v>
      </c>
    </row>
    <row r="827" spans="1:5">
      <c r="A827" t="str">
        <f t="shared" si="12"/>
        <v>02CD04</v>
      </c>
      <c r="B827" t="str">
        <f>CONCATENATE(A827,"_",COUNTIF(A$1:A827,A827))</f>
        <v>02CD04_86</v>
      </c>
      <c r="C827" t="s">
        <v>13290</v>
      </c>
      <c r="D827" t="str">
        <f>VLOOKUP(MID(C827,7,4),Estrv!I:J,2,FALSE)</f>
        <v>Infraestructura urbana</v>
      </c>
      <c r="E827">
        <f>VLOOKUP(MID(C827,1,10),Estrv!B:CC,60,FALSE)</f>
        <v>0</v>
      </c>
    </row>
    <row r="828" spans="1:5">
      <c r="A828" t="str">
        <f t="shared" si="12"/>
        <v>02CD04</v>
      </c>
      <c r="B828" t="str">
        <f>CONCATENATE(A828,"_",COUNTIF(A$1:A828,A828))</f>
        <v>02CD04_87</v>
      </c>
      <c r="C828" t="s">
        <v>13964</v>
      </c>
      <c r="D828" t="str">
        <f>VLOOKUP(MID(C828,7,4),Estrv!I:J,2,FALSE)</f>
        <v>Infraestructura urbana</v>
      </c>
      <c r="E828">
        <f>VLOOKUP(MID(C828,1,10),Estrv!B:CC,63,FALSE)</f>
        <v>0</v>
      </c>
    </row>
    <row r="829" spans="1:5">
      <c r="A829" t="str">
        <f t="shared" si="12"/>
        <v>02CD04</v>
      </c>
      <c r="B829" t="str">
        <f>CONCATENATE(A829,"_",COUNTIF(A$1:A829,A829))</f>
        <v>02CD04_88</v>
      </c>
      <c r="C829" t="s">
        <v>14638</v>
      </c>
      <c r="D829" t="str">
        <f>VLOOKUP(MID(C829,7,4),Estrv!I:J,2,FALSE)</f>
        <v>Infraestructura urbana</v>
      </c>
      <c r="E829">
        <f>VLOOKUP(MID(C829,1,10),Estrv!B:CC,66,FALSE)</f>
        <v>0</v>
      </c>
    </row>
    <row r="830" spans="1:5">
      <c r="A830" t="str">
        <f t="shared" si="12"/>
        <v>02CD04</v>
      </c>
      <c r="B830" t="str">
        <f>CONCATENATE(A830,"_",COUNTIF(A$1:A830,A830))</f>
        <v>02CD04_89</v>
      </c>
      <c r="C830" t="s">
        <v>15312</v>
      </c>
      <c r="D830" t="str">
        <f>VLOOKUP(MID(C830,7,4),Estrv!I:J,2,FALSE)</f>
        <v>Infraestructura urbana</v>
      </c>
      <c r="E830">
        <f>VLOOKUP(MID(C830,1,10),Estrv!B:CC,69,FALSE)</f>
        <v>0</v>
      </c>
    </row>
    <row r="831" spans="1:5">
      <c r="A831" t="str">
        <f t="shared" si="12"/>
        <v>02CD04</v>
      </c>
      <c r="B831" t="str">
        <f>CONCATENATE(A831,"_",COUNTIF(A$1:A831,A831))</f>
        <v>02CD04_90</v>
      </c>
      <c r="C831" t="s">
        <v>15986</v>
      </c>
      <c r="D831" t="str">
        <f>VLOOKUP(MID(C831,7,4),Estrv!I:J,2,FALSE)</f>
        <v>Infraestructura urbana</v>
      </c>
      <c r="E831">
        <f>VLOOKUP(MID(C831,1,10),Estrv!B:CC,72,FALSE)</f>
        <v>0</v>
      </c>
    </row>
    <row r="832" spans="1:5">
      <c r="A832" t="str">
        <f t="shared" si="12"/>
        <v>02CD04</v>
      </c>
      <c r="B832" t="str">
        <f>CONCATENATE(A832,"_",COUNTIF(A$1:A832,A832))</f>
        <v>02CD04_91</v>
      </c>
      <c r="C832" t="s">
        <v>9921</v>
      </c>
      <c r="D832" t="str">
        <f>VLOOKUP(MID(C832,7,4),Estrv!I:J,2,FALSE)</f>
        <v>Infraestructura de agua potable en Alcaldías</v>
      </c>
      <c r="E832" t="str">
        <f>VLOOKUP(MID(C832,1,10),Estrv!B:CC,44,FALSE)</f>
        <v>Al termino del año 2024 los habitantes de la Alcaldia Coyoacan gozan de suficiente suministro de agua en cantidad y calidad.</v>
      </c>
    </row>
    <row r="833" spans="1:5">
      <c r="A833" t="str">
        <f t="shared" si="12"/>
        <v>02CD04</v>
      </c>
      <c r="B833" t="str">
        <f>CONCATENATE(A833,"_",COUNTIF(A$1:A833,A833))</f>
        <v>02CD04_92</v>
      </c>
      <c r="C833" t="s">
        <v>10595</v>
      </c>
      <c r="D833" t="str">
        <f>VLOOKUP(MID(C833,7,4),Estrv!I:J,2,FALSE)</f>
        <v>Infraestructura de agua potable en Alcaldías</v>
      </c>
      <c r="E833" t="str">
        <f>VLOOKUP(MID(C833,1,10),Estrv!B:CC,48,FALSE)</f>
        <v>Servicio de abastecimiento de agua potable en las colonias afectadas por la falta de agua.</v>
      </c>
    </row>
    <row r="834" spans="1:5">
      <c r="A834" t="str">
        <f t="shared" si="12"/>
        <v>02CD04</v>
      </c>
      <c r="B834" t="str">
        <f>CONCATENATE(A834,"_",COUNTIF(A$1:A834,A834))</f>
        <v>02CD04_93</v>
      </c>
      <c r="C834" t="s">
        <v>11269</v>
      </c>
      <c r="D834" t="str">
        <f>VLOOKUP(MID(C834,7,4),Estrv!I:J,2,FALSE)</f>
        <v>Infraestructura de agua potable en Alcaldías</v>
      </c>
      <c r="E834">
        <f>VLOOKUP(MID(C834,1,10),Estrv!B:CC,51,FALSE)</f>
        <v>0</v>
      </c>
    </row>
    <row r="835" spans="1:5">
      <c r="A835" t="str">
        <f t="shared" ref="A835:A898" si="13">MID(C835,1,6)</f>
        <v>02CD04</v>
      </c>
      <c r="B835" t="str">
        <f>CONCATENATE(A835,"_",COUNTIF(A$1:A835,A835))</f>
        <v>02CD04_94</v>
      </c>
      <c r="C835" t="s">
        <v>11943</v>
      </c>
      <c r="D835" t="str">
        <f>VLOOKUP(MID(C835,7,4),Estrv!I:J,2,FALSE)</f>
        <v>Infraestructura de agua potable en Alcaldías</v>
      </c>
      <c r="E835">
        <f>VLOOKUP(MID(C835,1,10),Estrv!B:CC,54,FALSE)</f>
        <v>0</v>
      </c>
    </row>
    <row r="836" spans="1:5">
      <c r="A836" t="str">
        <f t="shared" si="13"/>
        <v>02CD04</v>
      </c>
      <c r="B836" t="str">
        <f>CONCATENATE(A836,"_",COUNTIF(A$1:A836,A836))</f>
        <v>02CD04_95</v>
      </c>
      <c r="C836" t="s">
        <v>12617</v>
      </c>
      <c r="D836" t="str">
        <f>VLOOKUP(MID(C836,7,4),Estrv!I:J,2,FALSE)</f>
        <v>Infraestructura de agua potable en Alcaldías</v>
      </c>
      <c r="E836">
        <f>VLOOKUP(MID(C836,1,10),Estrv!B:CC,57,FALSE)</f>
        <v>0</v>
      </c>
    </row>
    <row r="837" spans="1:5">
      <c r="A837" t="str">
        <f t="shared" si="13"/>
        <v>02CD04</v>
      </c>
      <c r="B837" t="str">
        <f>CONCATENATE(A837,"_",COUNTIF(A$1:A837,A837))</f>
        <v>02CD04_96</v>
      </c>
      <c r="C837" t="s">
        <v>13291</v>
      </c>
      <c r="D837" t="str">
        <f>VLOOKUP(MID(C837,7,4),Estrv!I:J,2,FALSE)</f>
        <v>Infraestructura de agua potable en Alcaldías</v>
      </c>
      <c r="E837">
        <f>VLOOKUP(MID(C837,1,10),Estrv!B:CC,60,FALSE)</f>
        <v>0</v>
      </c>
    </row>
    <row r="838" spans="1:5">
      <c r="A838" t="str">
        <f t="shared" si="13"/>
        <v>02CD04</v>
      </c>
      <c r="B838" t="str">
        <f>CONCATENATE(A838,"_",COUNTIF(A$1:A838,A838))</f>
        <v>02CD04_97</v>
      </c>
      <c r="C838" t="s">
        <v>13965</v>
      </c>
      <c r="D838" t="str">
        <f>VLOOKUP(MID(C838,7,4),Estrv!I:J,2,FALSE)</f>
        <v>Infraestructura de agua potable en Alcaldías</v>
      </c>
      <c r="E838">
        <f>VLOOKUP(MID(C838,1,10),Estrv!B:CC,63,FALSE)</f>
        <v>0</v>
      </c>
    </row>
    <row r="839" spans="1:5">
      <c r="A839" t="str">
        <f t="shared" si="13"/>
        <v>02CD04</v>
      </c>
      <c r="B839" t="str">
        <f>CONCATENATE(A839,"_",COUNTIF(A$1:A839,A839))</f>
        <v>02CD04_98</v>
      </c>
      <c r="C839" t="s">
        <v>14639</v>
      </c>
      <c r="D839" t="str">
        <f>VLOOKUP(MID(C839,7,4),Estrv!I:J,2,FALSE)</f>
        <v>Infraestructura de agua potable en Alcaldías</v>
      </c>
      <c r="E839">
        <f>VLOOKUP(MID(C839,1,10),Estrv!B:CC,66,FALSE)</f>
        <v>0</v>
      </c>
    </row>
    <row r="840" spans="1:5">
      <c r="A840" t="str">
        <f t="shared" si="13"/>
        <v>02CD04</v>
      </c>
      <c r="B840" t="str">
        <f>CONCATENATE(A840,"_",COUNTIF(A$1:A840,A840))</f>
        <v>02CD04_99</v>
      </c>
      <c r="C840" t="s">
        <v>15313</v>
      </c>
      <c r="D840" t="str">
        <f>VLOOKUP(MID(C840,7,4),Estrv!I:J,2,FALSE)</f>
        <v>Infraestructura de agua potable en Alcaldías</v>
      </c>
      <c r="E840">
        <f>VLOOKUP(MID(C840,1,10),Estrv!B:CC,69,FALSE)</f>
        <v>0</v>
      </c>
    </row>
    <row r="841" spans="1:5">
      <c r="A841" t="str">
        <f t="shared" si="13"/>
        <v>02CD04</v>
      </c>
      <c r="B841" t="str">
        <f>CONCATENATE(A841,"_",COUNTIF(A$1:A841,A841))</f>
        <v>02CD04_100</v>
      </c>
      <c r="C841" t="s">
        <v>15987</v>
      </c>
      <c r="D841" t="str">
        <f>VLOOKUP(MID(C841,7,4),Estrv!I:J,2,FALSE)</f>
        <v>Infraestructura de agua potable en Alcaldías</v>
      </c>
      <c r="E841">
        <f>VLOOKUP(MID(C841,1,10),Estrv!B:CC,72,FALSE)</f>
        <v>0</v>
      </c>
    </row>
    <row r="842" spans="1:5">
      <c r="A842" t="str">
        <f t="shared" si="13"/>
        <v>02CD04</v>
      </c>
      <c r="B842" t="str">
        <f>CONCATENATE(A842,"_",COUNTIF(A$1:A842,A842))</f>
        <v>02CD04_101</v>
      </c>
      <c r="C842" t="s">
        <v>9922</v>
      </c>
      <c r="D842" t="str">
        <f>VLOOKUP(MID(C842,7,4),Estrv!I:J,2,FALSE)</f>
        <v>Infraestructura de drenaje, alcantarillado y saneamiento en Alcaldías</v>
      </c>
      <c r="E842" t="str">
        <f>VLOOKUP(MID(C842,1,10),Estrv!B:CC,44,FALSE)</f>
        <v>Al termino del año 2024 los habitantes de la Alcaldia Coyoacan gozan de un eficiente funcionamiento de la infraestructura de la red secundaria de drenaje y alcantarillado.</v>
      </c>
    </row>
    <row r="843" spans="1:5">
      <c r="A843" t="str">
        <f t="shared" si="13"/>
        <v>02CD04</v>
      </c>
      <c r="B843" t="str">
        <f>CONCATENATE(A843,"_",COUNTIF(A$1:A843,A843))</f>
        <v>02CD04_102</v>
      </c>
      <c r="C843" t="s">
        <v>10596</v>
      </c>
      <c r="D843" t="str">
        <f>VLOOKUP(MID(C843,7,4),Estrv!I:J,2,FALSE)</f>
        <v>Infraestructura de drenaje, alcantarillado y saneamiento en Alcaldías</v>
      </c>
      <c r="E843" t="str">
        <f>VLOOKUP(MID(C843,1,10),Estrv!B:CC,48,FALSE)</f>
        <v>Atencion a las demandas ciudadanas relacionadas a la red secundaria de drenaje y alcantarillado.</v>
      </c>
    </row>
    <row r="844" spans="1:5">
      <c r="A844" t="str">
        <f t="shared" si="13"/>
        <v>02CD04</v>
      </c>
      <c r="B844" t="str">
        <f>CONCATENATE(A844,"_",COUNTIF(A$1:A844,A844))</f>
        <v>02CD04_103</v>
      </c>
      <c r="C844" t="s">
        <v>11270</v>
      </c>
      <c r="D844" t="str">
        <f>VLOOKUP(MID(C844,7,4),Estrv!I:J,2,FALSE)</f>
        <v>Infraestructura de drenaje, alcantarillado y saneamiento en Alcaldías</v>
      </c>
      <c r="E844">
        <f>VLOOKUP(MID(C844,1,10),Estrv!B:CC,51,FALSE)</f>
        <v>0</v>
      </c>
    </row>
    <row r="845" spans="1:5">
      <c r="A845" t="str">
        <f t="shared" si="13"/>
        <v>02CD04</v>
      </c>
      <c r="B845" t="str">
        <f>CONCATENATE(A845,"_",COUNTIF(A$1:A845,A845))</f>
        <v>02CD04_104</v>
      </c>
      <c r="C845" t="s">
        <v>11944</v>
      </c>
      <c r="D845" t="str">
        <f>VLOOKUP(MID(C845,7,4),Estrv!I:J,2,FALSE)</f>
        <v>Infraestructura de drenaje, alcantarillado y saneamiento en Alcaldías</v>
      </c>
      <c r="E845">
        <f>VLOOKUP(MID(C845,1,10),Estrv!B:CC,54,FALSE)</f>
        <v>0</v>
      </c>
    </row>
    <row r="846" spans="1:5">
      <c r="A846" t="str">
        <f t="shared" si="13"/>
        <v>02CD04</v>
      </c>
      <c r="B846" t="str">
        <f>CONCATENATE(A846,"_",COUNTIF(A$1:A846,A846))</f>
        <v>02CD04_105</v>
      </c>
      <c r="C846" t="s">
        <v>12618</v>
      </c>
      <c r="D846" t="str">
        <f>VLOOKUP(MID(C846,7,4),Estrv!I:J,2,FALSE)</f>
        <v>Infraestructura de drenaje, alcantarillado y saneamiento en Alcaldías</v>
      </c>
      <c r="E846">
        <f>VLOOKUP(MID(C846,1,10),Estrv!B:CC,57,FALSE)</f>
        <v>0</v>
      </c>
    </row>
    <row r="847" spans="1:5">
      <c r="A847" t="str">
        <f t="shared" si="13"/>
        <v>02CD04</v>
      </c>
      <c r="B847" t="str">
        <f>CONCATENATE(A847,"_",COUNTIF(A$1:A847,A847))</f>
        <v>02CD04_106</v>
      </c>
      <c r="C847" t="s">
        <v>13292</v>
      </c>
      <c r="D847" t="str">
        <f>VLOOKUP(MID(C847,7,4),Estrv!I:J,2,FALSE)</f>
        <v>Infraestructura de drenaje, alcantarillado y saneamiento en Alcaldías</v>
      </c>
      <c r="E847">
        <f>VLOOKUP(MID(C847,1,10),Estrv!B:CC,60,FALSE)</f>
        <v>0</v>
      </c>
    </row>
    <row r="848" spans="1:5">
      <c r="A848" t="str">
        <f t="shared" si="13"/>
        <v>02CD04</v>
      </c>
      <c r="B848" t="str">
        <f>CONCATENATE(A848,"_",COUNTIF(A$1:A848,A848))</f>
        <v>02CD04_107</v>
      </c>
      <c r="C848" t="s">
        <v>13966</v>
      </c>
      <c r="D848" t="str">
        <f>VLOOKUP(MID(C848,7,4),Estrv!I:J,2,FALSE)</f>
        <v>Infraestructura de drenaje, alcantarillado y saneamiento en Alcaldías</v>
      </c>
      <c r="E848">
        <f>VLOOKUP(MID(C848,1,10),Estrv!B:CC,63,FALSE)</f>
        <v>0</v>
      </c>
    </row>
    <row r="849" spans="1:5">
      <c r="A849" t="str">
        <f t="shared" si="13"/>
        <v>02CD04</v>
      </c>
      <c r="B849" t="str">
        <f>CONCATENATE(A849,"_",COUNTIF(A$1:A849,A849))</f>
        <v>02CD04_108</v>
      </c>
      <c r="C849" t="s">
        <v>14640</v>
      </c>
      <c r="D849" t="str">
        <f>VLOOKUP(MID(C849,7,4),Estrv!I:J,2,FALSE)</f>
        <v>Infraestructura de drenaje, alcantarillado y saneamiento en Alcaldías</v>
      </c>
      <c r="E849">
        <f>VLOOKUP(MID(C849,1,10),Estrv!B:CC,66,FALSE)</f>
        <v>0</v>
      </c>
    </row>
    <row r="850" spans="1:5">
      <c r="A850" t="str">
        <f t="shared" si="13"/>
        <v>02CD04</v>
      </c>
      <c r="B850" t="str">
        <f>CONCATENATE(A850,"_",COUNTIF(A$1:A850,A850))</f>
        <v>02CD04_109</v>
      </c>
      <c r="C850" t="s">
        <v>15314</v>
      </c>
      <c r="D850" t="str">
        <f>VLOOKUP(MID(C850,7,4),Estrv!I:J,2,FALSE)</f>
        <v>Infraestructura de drenaje, alcantarillado y saneamiento en Alcaldías</v>
      </c>
      <c r="E850">
        <f>VLOOKUP(MID(C850,1,10),Estrv!B:CC,69,FALSE)</f>
        <v>0</v>
      </c>
    </row>
    <row r="851" spans="1:5">
      <c r="A851" t="str">
        <f t="shared" si="13"/>
        <v>02CD04</v>
      </c>
      <c r="B851" t="str">
        <f>CONCATENATE(A851,"_",COUNTIF(A$1:A851,A851))</f>
        <v>02CD04_110</v>
      </c>
      <c r="C851" t="s">
        <v>15988</v>
      </c>
      <c r="D851" t="str">
        <f>VLOOKUP(MID(C851,7,4),Estrv!I:J,2,FALSE)</f>
        <v>Infraestructura de drenaje, alcantarillado y saneamiento en Alcaldías</v>
      </c>
      <c r="E851">
        <f>VLOOKUP(MID(C851,1,10),Estrv!B:CC,72,FALSE)</f>
        <v>0</v>
      </c>
    </row>
    <row r="852" spans="1:5">
      <c r="A852" t="str">
        <f t="shared" si="13"/>
        <v>02CD04</v>
      </c>
      <c r="B852" t="str">
        <f>CONCATENATE(A852,"_",COUNTIF(A$1:A852,A852))</f>
        <v>02CD04_111</v>
      </c>
      <c r="C852" t="s">
        <v>9923</v>
      </c>
      <c r="D852" t="str">
        <f>VLOOKUP(MID(C852,7,4),Estrv!I:J,2,FALSE)</f>
        <v>Actividades de apoyo administrativo</v>
      </c>
      <c r="E852" t="str">
        <f>VLOOKUP(MID(C852,1,10),Estrv!B:CC,44,FALSE)</f>
        <v>La Alcaldia Coyoacan utiliza eficientemente sus recursos para la generacion de bienes y servicios de calidad que ofrece a su poblacion.</v>
      </c>
    </row>
    <row r="853" spans="1:5">
      <c r="A853" t="str">
        <f t="shared" si="13"/>
        <v>02CD04</v>
      </c>
      <c r="B853" t="str">
        <f>CONCATENATE(A853,"_",COUNTIF(A$1:A853,A853))</f>
        <v>02CD04_112</v>
      </c>
      <c r="C853" t="s">
        <v>10597</v>
      </c>
      <c r="D853" t="str">
        <f>VLOOKUP(MID(C853,7,4),Estrv!I:J,2,FALSE)</f>
        <v>Actividades de apoyo administrativo</v>
      </c>
      <c r="E853">
        <f>VLOOKUP(MID(C853,1,10),Estrv!B:CC,48,FALSE)</f>
        <v>0</v>
      </c>
    </row>
    <row r="854" spans="1:5">
      <c r="A854" t="str">
        <f t="shared" si="13"/>
        <v>02CD04</v>
      </c>
      <c r="B854" t="str">
        <f>CONCATENATE(A854,"_",COUNTIF(A$1:A854,A854))</f>
        <v>02CD04_113</v>
      </c>
      <c r="C854" t="s">
        <v>11271</v>
      </c>
      <c r="D854" t="str">
        <f>VLOOKUP(MID(C854,7,4),Estrv!I:J,2,FALSE)</f>
        <v>Actividades de apoyo administrativo</v>
      </c>
      <c r="E854">
        <f>VLOOKUP(MID(C854,1,10),Estrv!B:CC,51,FALSE)</f>
        <v>0</v>
      </c>
    </row>
    <row r="855" spans="1:5">
      <c r="A855" t="str">
        <f t="shared" si="13"/>
        <v>02CD04</v>
      </c>
      <c r="B855" t="str">
        <f>CONCATENATE(A855,"_",COUNTIF(A$1:A855,A855))</f>
        <v>02CD04_114</v>
      </c>
      <c r="C855" t="s">
        <v>11945</v>
      </c>
      <c r="D855" t="str">
        <f>VLOOKUP(MID(C855,7,4),Estrv!I:J,2,FALSE)</f>
        <v>Actividades de apoyo administrativo</v>
      </c>
      <c r="E855">
        <f>VLOOKUP(MID(C855,1,10),Estrv!B:CC,54,FALSE)</f>
        <v>0</v>
      </c>
    </row>
    <row r="856" spans="1:5">
      <c r="A856" t="str">
        <f t="shared" si="13"/>
        <v>02CD04</v>
      </c>
      <c r="B856" t="str">
        <f>CONCATENATE(A856,"_",COUNTIF(A$1:A856,A856))</f>
        <v>02CD04_115</v>
      </c>
      <c r="C856" t="s">
        <v>12619</v>
      </c>
      <c r="D856" t="str">
        <f>VLOOKUP(MID(C856,7,4),Estrv!I:J,2,FALSE)</f>
        <v>Actividades de apoyo administrativo</v>
      </c>
      <c r="E856">
        <f>VLOOKUP(MID(C856,1,10),Estrv!B:CC,57,FALSE)</f>
        <v>0</v>
      </c>
    </row>
    <row r="857" spans="1:5">
      <c r="A857" t="str">
        <f t="shared" si="13"/>
        <v>02CD04</v>
      </c>
      <c r="B857" t="str">
        <f>CONCATENATE(A857,"_",COUNTIF(A$1:A857,A857))</f>
        <v>02CD04_116</v>
      </c>
      <c r="C857" t="s">
        <v>13293</v>
      </c>
      <c r="D857" t="str">
        <f>VLOOKUP(MID(C857,7,4),Estrv!I:J,2,FALSE)</f>
        <v>Actividades de apoyo administrativo</v>
      </c>
      <c r="E857">
        <f>VLOOKUP(MID(C857,1,10),Estrv!B:CC,60,FALSE)</f>
        <v>0</v>
      </c>
    </row>
    <row r="858" spans="1:5">
      <c r="A858" t="str">
        <f t="shared" si="13"/>
        <v>02CD04</v>
      </c>
      <c r="B858" t="str">
        <f>CONCATENATE(A858,"_",COUNTIF(A$1:A858,A858))</f>
        <v>02CD04_117</v>
      </c>
      <c r="C858" t="s">
        <v>13967</v>
      </c>
      <c r="D858" t="str">
        <f>VLOOKUP(MID(C858,7,4),Estrv!I:J,2,FALSE)</f>
        <v>Actividades de apoyo administrativo</v>
      </c>
      <c r="E858">
        <f>VLOOKUP(MID(C858,1,10),Estrv!B:CC,63,FALSE)</f>
        <v>0</v>
      </c>
    </row>
    <row r="859" spans="1:5">
      <c r="A859" t="str">
        <f t="shared" si="13"/>
        <v>02CD04</v>
      </c>
      <c r="B859" t="str">
        <f>CONCATENATE(A859,"_",COUNTIF(A$1:A859,A859))</f>
        <v>02CD04_118</v>
      </c>
      <c r="C859" t="s">
        <v>14641</v>
      </c>
      <c r="D859" t="str">
        <f>VLOOKUP(MID(C859,7,4),Estrv!I:J,2,FALSE)</f>
        <v>Actividades de apoyo administrativo</v>
      </c>
      <c r="E859">
        <f>VLOOKUP(MID(C859,1,10),Estrv!B:CC,66,FALSE)</f>
        <v>0</v>
      </c>
    </row>
    <row r="860" spans="1:5">
      <c r="A860" t="str">
        <f t="shared" si="13"/>
        <v>02CD04</v>
      </c>
      <c r="B860" t="str">
        <f>CONCATENATE(A860,"_",COUNTIF(A$1:A860,A860))</f>
        <v>02CD04_119</v>
      </c>
      <c r="C860" t="s">
        <v>15315</v>
      </c>
      <c r="D860" t="str">
        <f>VLOOKUP(MID(C860,7,4),Estrv!I:J,2,FALSE)</f>
        <v>Actividades de apoyo administrativo</v>
      </c>
      <c r="E860">
        <f>VLOOKUP(MID(C860,1,10),Estrv!B:CC,69,FALSE)</f>
        <v>0</v>
      </c>
    </row>
    <row r="861" spans="1:5">
      <c r="A861" t="str">
        <f t="shared" si="13"/>
        <v>02CD04</v>
      </c>
      <c r="B861" t="str">
        <f>CONCATENATE(A861,"_",COUNTIF(A$1:A861,A861))</f>
        <v>02CD04_120</v>
      </c>
      <c r="C861" t="s">
        <v>15989</v>
      </c>
      <c r="D861" t="str">
        <f>VLOOKUP(MID(C861,7,4),Estrv!I:J,2,FALSE)</f>
        <v>Actividades de apoyo administrativo</v>
      </c>
      <c r="E861">
        <f>VLOOKUP(MID(C861,1,10),Estrv!B:CC,72,FALSE)</f>
        <v>0</v>
      </c>
    </row>
    <row r="862" spans="1:5">
      <c r="A862" t="str">
        <f t="shared" si="13"/>
        <v>02CD04</v>
      </c>
      <c r="B862" t="str">
        <f>CONCATENATE(A862,"_",COUNTIF(A$1:A862,A862))</f>
        <v>02CD04_121</v>
      </c>
      <c r="C862" t="s">
        <v>9924</v>
      </c>
      <c r="D862" t="str">
        <f>VLOOKUP(MID(C862,7,4),Estrv!I:J,2,FALSE)</f>
        <v>Provisiones para contingencias</v>
      </c>
      <c r="E862" t="str">
        <f>VLOOKUP(MID(C862,1,10),Estrv!B:CC,44,FALSE)</f>
        <v>La Alcaldia Coyoacan atiende las obligaciones judiciales sin riesgos para su operacion al termino de la presente administracion.</v>
      </c>
    </row>
    <row r="863" spans="1:5">
      <c r="A863" t="str">
        <f t="shared" si="13"/>
        <v>02CD04</v>
      </c>
      <c r="B863" t="str">
        <f>CONCATENATE(A863,"_",COUNTIF(A$1:A863,A863))</f>
        <v>02CD04_122</v>
      </c>
      <c r="C863" t="s">
        <v>10598</v>
      </c>
      <c r="D863" t="str">
        <f>VLOOKUP(MID(C863,7,4),Estrv!I:J,2,FALSE)</f>
        <v>Provisiones para contingencias</v>
      </c>
      <c r="E863">
        <f>VLOOKUP(MID(C863,1,10),Estrv!B:CC,48,FALSE)</f>
        <v>0</v>
      </c>
    </row>
    <row r="864" spans="1:5">
      <c r="A864" t="str">
        <f t="shared" si="13"/>
        <v>02CD04</v>
      </c>
      <c r="B864" t="str">
        <f>CONCATENATE(A864,"_",COUNTIF(A$1:A864,A864))</f>
        <v>02CD04_123</v>
      </c>
      <c r="C864" t="s">
        <v>11272</v>
      </c>
      <c r="D864" t="str">
        <f>VLOOKUP(MID(C864,7,4),Estrv!I:J,2,FALSE)</f>
        <v>Provisiones para contingencias</v>
      </c>
      <c r="E864">
        <f>VLOOKUP(MID(C864,1,10),Estrv!B:CC,51,FALSE)</f>
        <v>0</v>
      </c>
    </row>
    <row r="865" spans="1:5">
      <c r="A865" t="str">
        <f t="shared" si="13"/>
        <v>02CD04</v>
      </c>
      <c r="B865" t="str">
        <f>CONCATENATE(A865,"_",COUNTIF(A$1:A865,A865))</f>
        <v>02CD04_124</v>
      </c>
      <c r="C865" t="s">
        <v>11946</v>
      </c>
      <c r="D865" t="str">
        <f>VLOOKUP(MID(C865,7,4),Estrv!I:J,2,FALSE)</f>
        <v>Provisiones para contingencias</v>
      </c>
      <c r="E865">
        <f>VLOOKUP(MID(C865,1,10),Estrv!B:CC,54,FALSE)</f>
        <v>0</v>
      </c>
    </row>
    <row r="866" spans="1:5">
      <c r="A866" t="str">
        <f t="shared" si="13"/>
        <v>02CD04</v>
      </c>
      <c r="B866" t="str">
        <f>CONCATENATE(A866,"_",COUNTIF(A$1:A866,A866))</f>
        <v>02CD04_125</v>
      </c>
      <c r="C866" t="s">
        <v>12620</v>
      </c>
      <c r="D866" t="str">
        <f>VLOOKUP(MID(C866,7,4),Estrv!I:J,2,FALSE)</f>
        <v>Provisiones para contingencias</v>
      </c>
      <c r="E866">
        <f>VLOOKUP(MID(C866,1,10),Estrv!B:CC,57,FALSE)</f>
        <v>0</v>
      </c>
    </row>
    <row r="867" spans="1:5">
      <c r="A867" t="str">
        <f t="shared" si="13"/>
        <v>02CD04</v>
      </c>
      <c r="B867" t="str">
        <f>CONCATENATE(A867,"_",COUNTIF(A$1:A867,A867))</f>
        <v>02CD04_126</v>
      </c>
      <c r="C867" t="s">
        <v>13294</v>
      </c>
      <c r="D867" t="str">
        <f>VLOOKUP(MID(C867,7,4),Estrv!I:J,2,FALSE)</f>
        <v>Provisiones para contingencias</v>
      </c>
      <c r="E867">
        <f>VLOOKUP(MID(C867,1,10),Estrv!B:CC,60,FALSE)</f>
        <v>0</v>
      </c>
    </row>
    <row r="868" spans="1:5">
      <c r="A868" t="str">
        <f t="shared" si="13"/>
        <v>02CD04</v>
      </c>
      <c r="B868" t="str">
        <f>CONCATENATE(A868,"_",COUNTIF(A$1:A868,A868))</f>
        <v>02CD04_127</v>
      </c>
      <c r="C868" t="s">
        <v>13968</v>
      </c>
      <c r="D868" t="str">
        <f>VLOOKUP(MID(C868,7,4),Estrv!I:J,2,FALSE)</f>
        <v>Provisiones para contingencias</v>
      </c>
      <c r="E868">
        <f>VLOOKUP(MID(C868,1,10),Estrv!B:CC,63,FALSE)</f>
        <v>0</v>
      </c>
    </row>
    <row r="869" spans="1:5">
      <c r="A869" t="str">
        <f t="shared" si="13"/>
        <v>02CD04</v>
      </c>
      <c r="B869" t="str">
        <f>CONCATENATE(A869,"_",COUNTIF(A$1:A869,A869))</f>
        <v>02CD04_128</v>
      </c>
      <c r="C869" t="s">
        <v>14642</v>
      </c>
      <c r="D869" t="str">
        <f>VLOOKUP(MID(C869,7,4),Estrv!I:J,2,FALSE)</f>
        <v>Provisiones para contingencias</v>
      </c>
      <c r="E869">
        <f>VLOOKUP(MID(C869,1,10),Estrv!B:CC,66,FALSE)</f>
        <v>0</v>
      </c>
    </row>
    <row r="870" spans="1:5">
      <c r="A870" t="str">
        <f t="shared" si="13"/>
        <v>02CD04</v>
      </c>
      <c r="B870" t="str">
        <f>CONCATENATE(A870,"_",COUNTIF(A$1:A870,A870))</f>
        <v>02CD04_129</v>
      </c>
      <c r="C870" t="s">
        <v>15316</v>
      </c>
      <c r="D870" t="str">
        <f>VLOOKUP(MID(C870,7,4),Estrv!I:J,2,FALSE)</f>
        <v>Provisiones para contingencias</v>
      </c>
      <c r="E870">
        <f>VLOOKUP(MID(C870,1,10),Estrv!B:CC,69,FALSE)</f>
        <v>0</v>
      </c>
    </row>
    <row r="871" spans="1:5">
      <c r="A871" t="str">
        <f t="shared" si="13"/>
        <v>02CD04</v>
      </c>
      <c r="B871" t="str">
        <f>CONCATENATE(A871,"_",COUNTIF(A$1:A871,A871))</f>
        <v>02CD04_130</v>
      </c>
      <c r="C871" t="s">
        <v>15990</v>
      </c>
      <c r="D871" t="str">
        <f>VLOOKUP(MID(C871,7,4),Estrv!I:J,2,FALSE)</f>
        <v>Provisiones para contingencias</v>
      </c>
      <c r="E871">
        <f>VLOOKUP(MID(C871,1,10),Estrv!B:CC,72,FALSE)</f>
        <v>0</v>
      </c>
    </row>
    <row r="872" spans="1:5">
      <c r="A872" t="str">
        <f t="shared" si="13"/>
        <v>02CD04</v>
      </c>
      <c r="B872" t="str">
        <f>CONCATENATE(A872,"_",COUNTIF(A$1:A872,A872))</f>
        <v>02CD04_131</v>
      </c>
      <c r="C872" t="s">
        <v>9925</v>
      </c>
      <c r="D872" t="str">
        <f>VLOOKUP(MID(C872,7,4),Estrv!I:J,2,FALSE)</f>
        <v>Cumplimiento de los programas de protección civil</v>
      </c>
      <c r="E872" t="str">
        <f>VLOOKUP(MID(C872,1,10),Estrv!B:CC,44,FALSE)</f>
        <v>La poblacion de la Alcaldia se encuentra preparada al termino del año 2024 para responder adecuadamente ante fenomenos naturales y antropogenicos que pudieran suceder.</v>
      </c>
    </row>
    <row r="873" spans="1:5">
      <c r="A873" t="str">
        <f t="shared" si="13"/>
        <v>02CD04</v>
      </c>
      <c r="B873" t="str">
        <f>CONCATENATE(A873,"_",COUNTIF(A$1:A873,A873))</f>
        <v>02CD04_132</v>
      </c>
      <c r="C873" t="s">
        <v>10599</v>
      </c>
      <c r="D873" t="str">
        <f>VLOOKUP(MID(C873,7,4),Estrv!I:J,2,FALSE)</f>
        <v>Cumplimiento de los programas de protección civil</v>
      </c>
      <c r="E873" t="str">
        <f>VLOOKUP(MID(C873,1,10),Estrv!B:CC,48,FALSE)</f>
        <v>Realizacion de capacitaciones en materia de proteccion civil.</v>
      </c>
    </row>
    <row r="874" spans="1:5">
      <c r="A874" t="str">
        <f t="shared" si="13"/>
        <v>02CD04</v>
      </c>
      <c r="B874" t="str">
        <f>CONCATENATE(A874,"_",COUNTIF(A$1:A874,A874))</f>
        <v>02CD04_133</v>
      </c>
      <c r="C874" t="s">
        <v>11273</v>
      </c>
      <c r="D874" t="str">
        <f>VLOOKUP(MID(C874,7,4),Estrv!I:J,2,FALSE)</f>
        <v>Cumplimiento de los programas de protección civil</v>
      </c>
      <c r="E874">
        <f>VLOOKUP(MID(C874,1,10),Estrv!B:CC,51,FALSE)</f>
        <v>0</v>
      </c>
    </row>
    <row r="875" spans="1:5">
      <c r="A875" t="str">
        <f t="shared" si="13"/>
        <v>02CD04</v>
      </c>
      <c r="B875" t="str">
        <f>CONCATENATE(A875,"_",COUNTIF(A$1:A875,A875))</f>
        <v>02CD04_134</v>
      </c>
      <c r="C875" t="s">
        <v>11947</v>
      </c>
      <c r="D875" t="str">
        <f>VLOOKUP(MID(C875,7,4),Estrv!I:J,2,FALSE)</f>
        <v>Cumplimiento de los programas de protección civil</v>
      </c>
      <c r="E875">
        <f>VLOOKUP(MID(C875,1,10),Estrv!B:CC,54,FALSE)</f>
        <v>0</v>
      </c>
    </row>
    <row r="876" spans="1:5">
      <c r="A876" t="str">
        <f t="shared" si="13"/>
        <v>02CD04</v>
      </c>
      <c r="B876" t="str">
        <f>CONCATENATE(A876,"_",COUNTIF(A$1:A876,A876))</f>
        <v>02CD04_135</v>
      </c>
      <c r="C876" t="s">
        <v>12621</v>
      </c>
      <c r="D876" t="str">
        <f>VLOOKUP(MID(C876,7,4),Estrv!I:J,2,FALSE)</f>
        <v>Cumplimiento de los programas de protección civil</v>
      </c>
      <c r="E876">
        <f>VLOOKUP(MID(C876,1,10),Estrv!B:CC,57,FALSE)</f>
        <v>0</v>
      </c>
    </row>
    <row r="877" spans="1:5">
      <c r="A877" t="str">
        <f t="shared" si="13"/>
        <v>02CD04</v>
      </c>
      <c r="B877" t="str">
        <f>CONCATENATE(A877,"_",COUNTIF(A$1:A877,A877))</f>
        <v>02CD04_136</v>
      </c>
      <c r="C877" t="s">
        <v>13295</v>
      </c>
      <c r="D877" t="str">
        <f>VLOOKUP(MID(C877,7,4),Estrv!I:J,2,FALSE)</f>
        <v>Cumplimiento de los programas de protección civil</v>
      </c>
      <c r="E877">
        <f>VLOOKUP(MID(C877,1,10),Estrv!B:CC,60,FALSE)</f>
        <v>0</v>
      </c>
    </row>
    <row r="878" spans="1:5">
      <c r="A878" t="str">
        <f t="shared" si="13"/>
        <v>02CD04</v>
      </c>
      <c r="B878" t="str">
        <f>CONCATENATE(A878,"_",COUNTIF(A$1:A878,A878))</f>
        <v>02CD04_137</v>
      </c>
      <c r="C878" t="s">
        <v>13969</v>
      </c>
      <c r="D878" t="str">
        <f>VLOOKUP(MID(C878,7,4),Estrv!I:J,2,FALSE)</f>
        <v>Cumplimiento de los programas de protección civil</v>
      </c>
      <c r="E878">
        <f>VLOOKUP(MID(C878,1,10),Estrv!B:CC,63,FALSE)</f>
        <v>0</v>
      </c>
    </row>
    <row r="879" spans="1:5">
      <c r="A879" t="str">
        <f t="shared" si="13"/>
        <v>02CD04</v>
      </c>
      <c r="B879" t="str">
        <f>CONCATENATE(A879,"_",COUNTIF(A$1:A879,A879))</f>
        <v>02CD04_138</v>
      </c>
      <c r="C879" t="s">
        <v>14643</v>
      </c>
      <c r="D879" t="str">
        <f>VLOOKUP(MID(C879,7,4),Estrv!I:J,2,FALSE)</f>
        <v>Cumplimiento de los programas de protección civil</v>
      </c>
      <c r="E879">
        <f>VLOOKUP(MID(C879,1,10),Estrv!B:CC,66,FALSE)</f>
        <v>0</v>
      </c>
    </row>
    <row r="880" spans="1:5">
      <c r="A880" t="str">
        <f t="shared" si="13"/>
        <v>02CD04</v>
      </c>
      <c r="B880" t="str">
        <f>CONCATENATE(A880,"_",COUNTIF(A$1:A880,A880))</f>
        <v>02CD04_139</v>
      </c>
      <c r="C880" t="s">
        <v>15317</v>
      </c>
      <c r="D880" t="str">
        <f>VLOOKUP(MID(C880,7,4),Estrv!I:J,2,FALSE)</f>
        <v>Cumplimiento de los programas de protección civil</v>
      </c>
      <c r="E880">
        <f>VLOOKUP(MID(C880,1,10),Estrv!B:CC,69,FALSE)</f>
        <v>0</v>
      </c>
    </row>
    <row r="881" spans="1:5">
      <c r="A881" t="str">
        <f t="shared" si="13"/>
        <v>02CD04</v>
      </c>
      <c r="B881" t="str">
        <f>CONCATENATE(A881,"_",COUNTIF(A$1:A881,A881))</f>
        <v>02CD04_140</v>
      </c>
      <c r="C881" t="s">
        <v>15991</v>
      </c>
      <c r="D881" t="str">
        <f>VLOOKUP(MID(C881,7,4),Estrv!I:J,2,FALSE)</f>
        <v>Cumplimiento de los programas de protección civil</v>
      </c>
      <c r="E881">
        <f>VLOOKUP(MID(C881,1,10),Estrv!B:CC,72,FALSE)</f>
        <v>0</v>
      </c>
    </row>
    <row r="882" spans="1:5">
      <c r="A882" t="str">
        <f t="shared" si="13"/>
        <v>02CD04</v>
      </c>
      <c r="B882" t="str">
        <f>CONCATENATE(A882,"_",COUNTIF(A$1:A882,A882))</f>
        <v>02CD04_141</v>
      </c>
      <c r="C882" t="s">
        <v>9926</v>
      </c>
      <c r="D882" t="str">
        <f>VLOOKUP(MID(C882,7,4),Estrv!I:J,2,FALSE)</f>
        <v>Presupuesto participativo</v>
      </c>
      <c r="E882" t="str">
        <f>VLOOKUP(MID(C882,1,10),Estrv!B:CC,44,FALSE)</f>
        <v>La ciudadania consolida su participacion en beneficio de su calidad de vida con acciones en materia de infraestructura publica con obras de construccion, rehabilitacion y mantenimiento de la infraestructura publica, social y deportiva al termino del año 2024.</v>
      </c>
    </row>
    <row r="883" spans="1:5">
      <c r="A883" t="str">
        <f t="shared" si="13"/>
        <v>02CD04</v>
      </c>
      <c r="B883" t="str">
        <f>CONCATENATE(A883,"_",COUNTIF(A$1:A883,A883))</f>
        <v>02CD04_142</v>
      </c>
      <c r="C883" t="s">
        <v>10600</v>
      </c>
      <c r="D883" t="str">
        <f>VLOOKUP(MID(C883,7,4),Estrv!I:J,2,FALSE)</f>
        <v>Presupuesto participativo</v>
      </c>
      <c r="E883" t="str">
        <f>VLOOKUP(MID(C883,1,10),Estrv!B:CC,48,FALSE)</f>
        <v>Ejecucion de proyectos de presupuesto participativo.</v>
      </c>
    </row>
    <row r="884" spans="1:5">
      <c r="A884" t="str">
        <f t="shared" si="13"/>
        <v>02CD04</v>
      </c>
      <c r="B884" t="str">
        <f>CONCATENATE(A884,"_",COUNTIF(A$1:A884,A884))</f>
        <v>02CD04_143</v>
      </c>
      <c r="C884" t="s">
        <v>11274</v>
      </c>
      <c r="D884" t="str">
        <f>VLOOKUP(MID(C884,7,4),Estrv!I:J,2,FALSE)</f>
        <v>Presupuesto participativo</v>
      </c>
      <c r="E884">
        <f>VLOOKUP(MID(C884,1,10),Estrv!B:CC,51,FALSE)</f>
        <v>0</v>
      </c>
    </row>
    <row r="885" spans="1:5">
      <c r="A885" t="str">
        <f t="shared" si="13"/>
        <v>02CD04</v>
      </c>
      <c r="B885" t="str">
        <f>CONCATENATE(A885,"_",COUNTIF(A$1:A885,A885))</f>
        <v>02CD04_144</v>
      </c>
      <c r="C885" t="s">
        <v>11948</v>
      </c>
      <c r="D885" t="str">
        <f>VLOOKUP(MID(C885,7,4),Estrv!I:J,2,FALSE)</f>
        <v>Presupuesto participativo</v>
      </c>
      <c r="E885">
        <f>VLOOKUP(MID(C885,1,10),Estrv!B:CC,54,FALSE)</f>
        <v>0</v>
      </c>
    </row>
    <row r="886" spans="1:5">
      <c r="A886" t="str">
        <f t="shared" si="13"/>
        <v>02CD04</v>
      </c>
      <c r="B886" t="str">
        <f>CONCATENATE(A886,"_",COUNTIF(A$1:A886,A886))</f>
        <v>02CD04_145</v>
      </c>
      <c r="C886" t="s">
        <v>12622</v>
      </c>
      <c r="D886" t="str">
        <f>VLOOKUP(MID(C886,7,4),Estrv!I:J,2,FALSE)</f>
        <v>Presupuesto participativo</v>
      </c>
      <c r="E886">
        <f>VLOOKUP(MID(C886,1,10),Estrv!B:CC,57,FALSE)</f>
        <v>0</v>
      </c>
    </row>
    <row r="887" spans="1:5">
      <c r="A887" t="str">
        <f t="shared" si="13"/>
        <v>02CD04</v>
      </c>
      <c r="B887" t="str">
        <f>CONCATENATE(A887,"_",COUNTIF(A$1:A887,A887))</f>
        <v>02CD04_146</v>
      </c>
      <c r="C887" t="s">
        <v>13296</v>
      </c>
      <c r="D887" t="str">
        <f>VLOOKUP(MID(C887,7,4),Estrv!I:J,2,FALSE)</f>
        <v>Presupuesto participativo</v>
      </c>
      <c r="E887">
        <f>VLOOKUP(MID(C887,1,10),Estrv!B:CC,60,FALSE)</f>
        <v>0</v>
      </c>
    </row>
    <row r="888" spans="1:5">
      <c r="A888" t="str">
        <f t="shared" si="13"/>
        <v>02CD04</v>
      </c>
      <c r="B888" t="str">
        <f>CONCATENATE(A888,"_",COUNTIF(A$1:A888,A888))</f>
        <v>02CD04_147</v>
      </c>
      <c r="C888" t="s">
        <v>13970</v>
      </c>
      <c r="D888" t="str">
        <f>VLOOKUP(MID(C888,7,4),Estrv!I:J,2,FALSE)</f>
        <v>Presupuesto participativo</v>
      </c>
      <c r="E888">
        <f>VLOOKUP(MID(C888,1,10),Estrv!B:CC,63,FALSE)</f>
        <v>0</v>
      </c>
    </row>
    <row r="889" spans="1:5">
      <c r="A889" t="str">
        <f t="shared" si="13"/>
        <v>02CD04</v>
      </c>
      <c r="B889" t="str">
        <f>CONCATENATE(A889,"_",COUNTIF(A$1:A889,A889))</f>
        <v>02CD04_148</v>
      </c>
      <c r="C889" t="s">
        <v>14644</v>
      </c>
      <c r="D889" t="str">
        <f>VLOOKUP(MID(C889,7,4),Estrv!I:J,2,FALSE)</f>
        <v>Presupuesto participativo</v>
      </c>
      <c r="E889">
        <f>VLOOKUP(MID(C889,1,10),Estrv!B:CC,66,FALSE)</f>
        <v>0</v>
      </c>
    </row>
    <row r="890" spans="1:5">
      <c r="A890" t="str">
        <f t="shared" si="13"/>
        <v>02CD04</v>
      </c>
      <c r="B890" t="str">
        <f>CONCATENATE(A890,"_",COUNTIF(A$1:A890,A890))</f>
        <v>02CD04_149</v>
      </c>
      <c r="C890" t="s">
        <v>15318</v>
      </c>
      <c r="D890" t="str">
        <f>VLOOKUP(MID(C890,7,4),Estrv!I:J,2,FALSE)</f>
        <v>Presupuesto participativo</v>
      </c>
      <c r="E890">
        <f>VLOOKUP(MID(C890,1,10),Estrv!B:CC,69,FALSE)</f>
        <v>0</v>
      </c>
    </row>
    <row r="891" spans="1:5">
      <c r="A891" t="str">
        <f t="shared" si="13"/>
        <v>02CD04</v>
      </c>
      <c r="B891" t="str">
        <f>CONCATENATE(A891,"_",COUNTIF(A$1:A891,A891))</f>
        <v>02CD04_150</v>
      </c>
      <c r="C891" t="s">
        <v>15992</v>
      </c>
      <c r="D891" t="str">
        <f>VLOOKUP(MID(C891,7,4),Estrv!I:J,2,FALSE)</f>
        <v>Presupuesto participativo</v>
      </c>
      <c r="E891">
        <f>VLOOKUP(MID(C891,1,10),Estrv!B:CC,72,FALSE)</f>
        <v>0</v>
      </c>
    </row>
    <row r="892" spans="1:5">
      <c r="A892" t="str">
        <f t="shared" si="13"/>
        <v>02CD04</v>
      </c>
      <c r="B892" t="str">
        <f>CONCATENATE(A892,"_",COUNTIF(A$1:A892,A892))</f>
        <v>02CD04_151</v>
      </c>
      <c r="C892" t="s">
        <v>9927</v>
      </c>
      <c r="D892" t="str">
        <f>VLOOKUP(MID(C892,7,4),Estrv!I:J,2,FALSE)</f>
        <v>Programa para enfermedades crónico degenerativas y discapacidad</v>
      </c>
      <c r="E892" t="str">
        <f>VLOOKUP(MID(C892,1,10),Estrv!B:CC,44,FALSE)</f>
        <v>Al termino del año 2024 los habitantes de la Alcaldia Coyoacan gozan de un gobierno que atiende los Derechos Humanos de las personas con discapacidad.</v>
      </c>
    </row>
    <row r="893" spans="1:5">
      <c r="A893" t="str">
        <f t="shared" si="13"/>
        <v>02CD04</v>
      </c>
      <c r="B893" t="str">
        <f>CONCATENATE(A893,"_",COUNTIF(A$1:A893,A893))</f>
        <v>02CD04_152</v>
      </c>
      <c r="C893" t="s">
        <v>10601</v>
      </c>
      <c r="D893" t="str">
        <f>VLOOKUP(MID(C893,7,4),Estrv!I:J,2,FALSE)</f>
        <v>Programa para enfermedades crónico degenerativas y discapacidad</v>
      </c>
      <c r="E893">
        <f>VLOOKUP(MID(C893,1,10),Estrv!B:CC,48,FALSE)</f>
        <v>0</v>
      </c>
    </row>
    <row r="894" spans="1:5">
      <c r="A894" t="str">
        <f t="shared" si="13"/>
        <v>02CD04</v>
      </c>
      <c r="B894" t="str">
        <f>CONCATENATE(A894,"_",COUNTIF(A$1:A894,A894))</f>
        <v>02CD04_153</v>
      </c>
      <c r="C894" t="s">
        <v>11275</v>
      </c>
      <c r="D894" t="str">
        <f>VLOOKUP(MID(C894,7,4),Estrv!I:J,2,FALSE)</f>
        <v>Programa para enfermedades crónico degenerativas y discapacidad</v>
      </c>
      <c r="E894">
        <f>VLOOKUP(MID(C894,1,10),Estrv!B:CC,51,FALSE)</f>
        <v>0</v>
      </c>
    </row>
    <row r="895" spans="1:5">
      <c r="A895" t="str">
        <f t="shared" si="13"/>
        <v>02CD04</v>
      </c>
      <c r="B895" t="str">
        <f>CONCATENATE(A895,"_",COUNTIF(A$1:A895,A895))</f>
        <v>02CD04_154</v>
      </c>
      <c r="C895" t="s">
        <v>11949</v>
      </c>
      <c r="D895" t="str">
        <f>VLOOKUP(MID(C895,7,4),Estrv!I:J,2,FALSE)</f>
        <v>Programa para enfermedades crónico degenerativas y discapacidad</v>
      </c>
      <c r="E895">
        <f>VLOOKUP(MID(C895,1,10),Estrv!B:CC,54,FALSE)</f>
        <v>0</v>
      </c>
    </row>
    <row r="896" spans="1:5">
      <c r="A896" t="str">
        <f t="shared" si="13"/>
        <v>02CD04</v>
      </c>
      <c r="B896" t="str">
        <f>CONCATENATE(A896,"_",COUNTIF(A$1:A896,A896))</f>
        <v>02CD04_155</v>
      </c>
      <c r="C896" t="s">
        <v>12623</v>
      </c>
      <c r="D896" t="str">
        <f>VLOOKUP(MID(C896,7,4),Estrv!I:J,2,FALSE)</f>
        <v>Programa para enfermedades crónico degenerativas y discapacidad</v>
      </c>
      <c r="E896">
        <f>VLOOKUP(MID(C896,1,10),Estrv!B:CC,57,FALSE)</f>
        <v>0</v>
      </c>
    </row>
    <row r="897" spans="1:5">
      <c r="A897" t="str">
        <f t="shared" si="13"/>
        <v>02CD04</v>
      </c>
      <c r="B897" t="str">
        <f>CONCATENATE(A897,"_",COUNTIF(A$1:A897,A897))</f>
        <v>02CD04_156</v>
      </c>
      <c r="C897" t="s">
        <v>13297</v>
      </c>
      <c r="D897" t="str">
        <f>VLOOKUP(MID(C897,7,4),Estrv!I:J,2,FALSE)</f>
        <v>Programa para enfermedades crónico degenerativas y discapacidad</v>
      </c>
      <c r="E897">
        <f>VLOOKUP(MID(C897,1,10),Estrv!B:CC,60,FALSE)</f>
        <v>0</v>
      </c>
    </row>
    <row r="898" spans="1:5">
      <c r="A898" t="str">
        <f t="shared" si="13"/>
        <v>02CD04</v>
      </c>
      <c r="B898" t="str">
        <f>CONCATENATE(A898,"_",COUNTIF(A$1:A898,A898))</f>
        <v>02CD04_157</v>
      </c>
      <c r="C898" t="s">
        <v>13971</v>
      </c>
      <c r="D898" t="str">
        <f>VLOOKUP(MID(C898,7,4),Estrv!I:J,2,FALSE)</f>
        <v>Programa para enfermedades crónico degenerativas y discapacidad</v>
      </c>
      <c r="E898">
        <f>VLOOKUP(MID(C898,1,10),Estrv!B:CC,63,FALSE)</f>
        <v>0</v>
      </c>
    </row>
    <row r="899" spans="1:5">
      <c r="A899" t="str">
        <f t="shared" ref="A899:A962" si="14">MID(C899,1,6)</f>
        <v>02CD04</v>
      </c>
      <c r="B899" t="str">
        <f>CONCATENATE(A899,"_",COUNTIF(A$1:A899,A899))</f>
        <v>02CD04_158</v>
      </c>
      <c r="C899" t="s">
        <v>14645</v>
      </c>
      <c r="D899" t="str">
        <f>VLOOKUP(MID(C899,7,4),Estrv!I:J,2,FALSE)</f>
        <v>Programa para enfermedades crónico degenerativas y discapacidad</v>
      </c>
      <c r="E899">
        <f>VLOOKUP(MID(C899,1,10),Estrv!B:CC,66,FALSE)</f>
        <v>0</v>
      </c>
    </row>
    <row r="900" spans="1:5">
      <c r="A900" t="str">
        <f t="shared" si="14"/>
        <v>02CD04</v>
      </c>
      <c r="B900" t="str">
        <f>CONCATENATE(A900,"_",COUNTIF(A$1:A900,A900))</f>
        <v>02CD04_159</v>
      </c>
      <c r="C900" t="s">
        <v>15319</v>
      </c>
      <c r="D900" t="str">
        <f>VLOOKUP(MID(C900,7,4),Estrv!I:J,2,FALSE)</f>
        <v>Programa para enfermedades crónico degenerativas y discapacidad</v>
      </c>
      <c r="E900">
        <f>VLOOKUP(MID(C900,1,10),Estrv!B:CC,69,FALSE)</f>
        <v>0</v>
      </c>
    </row>
    <row r="901" spans="1:5">
      <c r="A901" t="str">
        <f t="shared" si="14"/>
        <v>02CD04</v>
      </c>
      <c r="B901" t="str">
        <f>CONCATENATE(A901,"_",COUNTIF(A$1:A901,A901))</f>
        <v>02CD04_160</v>
      </c>
      <c r="C901" t="s">
        <v>15993</v>
      </c>
      <c r="D901" t="str">
        <f>VLOOKUP(MID(C901,7,4),Estrv!I:J,2,FALSE)</f>
        <v>Programa para enfermedades crónico degenerativas y discapacidad</v>
      </c>
      <c r="E901">
        <f>VLOOKUP(MID(C901,1,10),Estrv!B:CC,72,FALSE)</f>
        <v>0</v>
      </c>
    </row>
    <row r="902" spans="1:5">
      <c r="A902" t="str">
        <f t="shared" si="14"/>
        <v>02CD04</v>
      </c>
      <c r="B902" t="str">
        <f>CONCATENATE(A902,"_",COUNTIF(A$1:A902,A902))</f>
        <v>02CD04_161</v>
      </c>
      <c r="C902" t="s">
        <v>9928</v>
      </c>
      <c r="D902" t="str">
        <f>VLOOKUP(MID(C902,7,4),Estrv!I:J,2,FALSE)</f>
        <v>Programa de apoyo para el bienestar familiar</v>
      </c>
      <c r="E902" t="str">
        <f>VLOOKUP(MID(C902,1,10),Estrv!B:CC,44,FALSE)</f>
        <v>Al termino del año 2024 los habitantes de la Alcaldia Coyoacan gozan de un gobierno que atiende las necesidades basicas de las familias mas vulnerables.</v>
      </c>
    </row>
    <row r="903" spans="1:5">
      <c r="A903" t="str">
        <f t="shared" si="14"/>
        <v>02CD04</v>
      </c>
      <c r="B903" t="str">
        <f>CONCATENATE(A903,"_",COUNTIF(A$1:A903,A903))</f>
        <v>02CD04_162</v>
      </c>
      <c r="C903" t="s">
        <v>10602</v>
      </c>
      <c r="D903" t="str">
        <f>VLOOKUP(MID(C903,7,4),Estrv!I:J,2,FALSE)</f>
        <v>Programa de apoyo para el bienestar familiar</v>
      </c>
      <c r="E903" t="str">
        <f>VLOOKUP(MID(C903,1,10),Estrv!B:CC,48,FALSE)</f>
        <v>Comunidad solidaria, coyoacan contigo (apoyos economicos para profesores y talleristas de los centros generadores).</v>
      </c>
    </row>
    <row r="904" spans="1:5">
      <c r="A904" t="str">
        <f t="shared" si="14"/>
        <v>02CD04</v>
      </c>
      <c r="B904" t="str">
        <f>CONCATENATE(A904,"_",COUNTIF(A$1:A904,A904))</f>
        <v>02CD04_163</v>
      </c>
      <c r="C904" t="s">
        <v>11276</v>
      </c>
      <c r="D904" t="str">
        <f>VLOOKUP(MID(C904,7,4),Estrv!I:J,2,FALSE)</f>
        <v>Programa de apoyo para el bienestar familiar</v>
      </c>
      <c r="E904">
        <f>VLOOKUP(MID(C904,1,10),Estrv!B:CC,51,FALSE)</f>
        <v>0</v>
      </c>
    </row>
    <row r="905" spans="1:5">
      <c r="A905" t="str">
        <f t="shared" si="14"/>
        <v>02CD04</v>
      </c>
      <c r="B905" t="str">
        <f>CONCATENATE(A905,"_",COUNTIF(A$1:A905,A905))</f>
        <v>02CD04_164</v>
      </c>
      <c r="C905" t="s">
        <v>11950</v>
      </c>
      <c r="D905" t="str">
        <f>VLOOKUP(MID(C905,7,4),Estrv!I:J,2,FALSE)</f>
        <v>Programa de apoyo para el bienestar familiar</v>
      </c>
      <c r="E905">
        <f>VLOOKUP(MID(C905,1,10),Estrv!B:CC,54,FALSE)</f>
        <v>0</v>
      </c>
    </row>
    <row r="906" spans="1:5">
      <c r="A906" t="str">
        <f t="shared" si="14"/>
        <v>02CD04</v>
      </c>
      <c r="B906" t="str">
        <f>CONCATENATE(A906,"_",COUNTIF(A$1:A906,A906))</f>
        <v>02CD04_165</v>
      </c>
      <c r="C906" t="s">
        <v>12624</v>
      </c>
      <c r="D906" t="str">
        <f>VLOOKUP(MID(C906,7,4),Estrv!I:J,2,FALSE)</f>
        <v>Programa de apoyo para el bienestar familiar</v>
      </c>
      <c r="E906">
        <f>VLOOKUP(MID(C906,1,10),Estrv!B:CC,57,FALSE)</f>
        <v>0</v>
      </c>
    </row>
    <row r="907" spans="1:5">
      <c r="A907" t="str">
        <f t="shared" si="14"/>
        <v>02CD04</v>
      </c>
      <c r="B907" t="str">
        <f>CONCATENATE(A907,"_",COUNTIF(A$1:A907,A907))</f>
        <v>02CD04_166</v>
      </c>
      <c r="C907" t="s">
        <v>13298</v>
      </c>
      <c r="D907" t="str">
        <f>VLOOKUP(MID(C907,7,4),Estrv!I:J,2,FALSE)</f>
        <v>Programa de apoyo para el bienestar familiar</v>
      </c>
      <c r="E907">
        <f>VLOOKUP(MID(C907,1,10),Estrv!B:CC,60,FALSE)</f>
        <v>0</v>
      </c>
    </row>
    <row r="908" spans="1:5">
      <c r="A908" t="str">
        <f t="shared" si="14"/>
        <v>02CD04</v>
      </c>
      <c r="B908" t="str">
        <f>CONCATENATE(A908,"_",COUNTIF(A$1:A908,A908))</f>
        <v>02CD04_167</v>
      </c>
      <c r="C908" t="s">
        <v>13972</v>
      </c>
      <c r="D908" t="str">
        <f>VLOOKUP(MID(C908,7,4),Estrv!I:J,2,FALSE)</f>
        <v>Programa de apoyo para el bienestar familiar</v>
      </c>
      <c r="E908">
        <f>VLOOKUP(MID(C908,1,10),Estrv!B:CC,63,FALSE)</f>
        <v>0</v>
      </c>
    </row>
    <row r="909" spans="1:5">
      <c r="A909" t="str">
        <f t="shared" si="14"/>
        <v>02CD04</v>
      </c>
      <c r="B909" t="str">
        <f>CONCATENATE(A909,"_",COUNTIF(A$1:A909,A909))</f>
        <v>02CD04_168</v>
      </c>
      <c r="C909" t="s">
        <v>14646</v>
      </c>
      <c r="D909" t="str">
        <f>VLOOKUP(MID(C909,7,4),Estrv!I:J,2,FALSE)</f>
        <v>Programa de apoyo para el bienestar familiar</v>
      </c>
      <c r="E909">
        <f>VLOOKUP(MID(C909,1,10),Estrv!B:CC,66,FALSE)</f>
        <v>0</v>
      </c>
    </row>
    <row r="910" spans="1:5">
      <c r="A910" t="str">
        <f t="shared" si="14"/>
        <v>02CD04</v>
      </c>
      <c r="B910" t="str">
        <f>CONCATENATE(A910,"_",COUNTIF(A$1:A910,A910))</f>
        <v>02CD04_169</v>
      </c>
      <c r="C910" t="s">
        <v>15320</v>
      </c>
      <c r="D910" t="str">
        <f>VLOOKUP(MID(C910,7,4),Estrv!I:J,2,FALSE)</f>
        <v>Programa de apoyo para el bienestar familiar</v>
      </c>
      <c r="E910">
        <f>VLOOKUP(MID(C910,1,10),Estrv!B:CC,69,FALSE)</f>
        <v>0</v>
      </c>
    </row>
    <row r="911" spans="1:5">
      <c r="A911" t="str">
        <f t="shared" si="14"/>
        <v>02CD04</v>
      </c>
      <c r="B911" t="str">
        <f>CONCATENATE(A911,"_",COUNTIF(A$1:A911,A911))</f>
        <v>02CD04_170</v>
      </c>
      <c r="C911" t="s">
        <v>15994</v>
      </c>
      <c r="D911" t="str">
        <f>VLOOKUP(MID(C911,7,4),Estrv!I:J,2,FALSE)</f>
        <v>Programa de apoyo para el bienestar familiar</v>
      </c>
      <c r="E911">
        <f>VLOOKUP(MID(C911,1,10),Estrv!B:CC,72,FALSE)</f>
        <v>0</v>
      </c>
    </row>
    <row r="912" spans="1:5">
      <c r="A912" t="str">
        <f t="shared" si="14"/>
        <v>02CD04</v>
      </c>
      <c r="B912" t="str">
        <f>CONCATENATE(A912,"_",COUNTIF(A$1:A912,A912))</f>
        <v>02CD04_171</v>
      </c>
      <c r="C912" t="s">
        <v>9929</v>
      </c>
      <c r="D912" t="str">
        <f>VLOOKUP(MID(C912,7,4),Estrv!I:J,2,FALSE)</f>
        <v>Apoyos sociales</v>
      </c>
      <c r="E912" t="str">
        <f>VLOOKUP(MID(C912,1,10),Estrv!B:CC,44,FALSE)</f>
        <v>Al termino del año 2024 los habitantes en condiciones de vulnerabilidad de la Alcaldia Coyoacan gozan de suficientes acciones de proteccion social que coadyuvan en la atencion de sus Derechos Humanos y bienestar.</v>
      </c>
    </row>
    <row r="913" spans="1:5">
      <c r="A913" t="str">
        <f t="shared" si="14"/>
        <v>02CD04</v>
      </c>
      <c r="B913" t="str">
        <f>CONCATENATE(A913,"_",COUNTIF(A$1:A913,A913))</f>
        <v>02CD04_172</v>
      </c>
      <c r="C913" t="s">
        <v>10603</v>
      </c>
      <c r="D913" t="str">
        <f>VLOOKUP(MID(C913,7,4),Estrv!I:J,2,FALSE)</f>
        <v>Apoyos sociales</v>
      </c>
      <c r="E913" t="str">
        <f>VLOOKUP(MID(C913,1,10),Estrv!B:CC,48,FALSE)</f>
        <v>Entrega de apoyos en especie (juguetes) para los niños y niñas en condiciones de vulnerabilidad economica.</v>
      </c>
    </row>
    <row r="914" spans="1:5">
      <c r="A914" t="str">
        <f t="shared" si="14"/>
        <v>02CD04</v>
      </c>
      <c r="B914" t="str">
        <f>CONCATENATE(A914,"_",COUNTIF(A$1:A914,A914))</f>
        <v>02CD04_173</v>
      </c>
      <c r="C914" t="s">
        <v>11277</v>
      </c>
      <c r="D914" t="str">
        <f>VLOOKUP(MID(C914,7,4),Estrv!I:J,2,FALSE)</f>
        <v>Apoyos sociales</v>
      </c>
      <c r="E914" t="str">
        <f>VLOOKUP(MID(C914,1,10),Estrv!B:CC,51,FALSE)</f>
        <v>Compartiendo la mesa, Coyoacan Contigo (entrega de pavos o piernas de cerdo para cena de navidad o fin de año).</v>
      </c>
    </row>
    <row r="915" spans="1:5">
      <c r="A915" t="str">
        <f t="shared" si="14"/>
        <v>02CD04</v>
      </c>
      <c r="B915" t="str">
        <f>CONCATENATE(A915,"_",COUNTIF(A$1:A915,A915))</f>
        <v>02CD04_174</v>
      </c>
      <c r="C915" t="s">
        <v>11951</v>
      </c>
      <c r="D915" t="str">
        <f>VLOOKUP(MID(C915,7,4),Estrv!I:J,2,FALSE)</f>
        <v>Apoyos sociales</v>
      </c>
      <c r="E915" t="str">
        <f>VLOOKUP(MID(C915,1,10),Estrv!B:CC,54,FALSE)</f>
        <v>Contra el frio, Coyoacan Contigo (entrega de cobijas).</v>
      </c>
    </row>
    <row r="916" spans="1:5">
      <c r="A916" t="str">
        <f t="shared" si="14"/>
        <v>02CD04</v>
      </c>
      <c r="B916" t="str">
        <f>CONCATENATE(A916,"_",COUNTIF(A$1:A916,A916))</f>
        <v>02CD04_175</v>
      </c>
      <c r="C916" t="s">
        <v>12625</v>
      </c>
      <c r="D916" t="str">
        <f>VLOOKUP(MID(C916,7,4),Estrv!I:J,2,FALSE)</f>
        <v>Apoyos sociales</v>
      </c>
      <c r="E916">
        <f>VLOOKUP(MID(C916,1,10),Estrv!B:CC,57,FALSE)</f>
        <v>0</v>
      </c>
    </row>
    <row r="917" spans="1:5">
      <c r="A917" t="str">
        <f t="shared" si="14"/>
        <v>02CD04</v>
      </c>
      <c r="B917" t="str">
        <f>CONCATENATE(A917,"_",COUNTIF(A$1:A917,A917))</f>
        <v>02CD04_176</v>
      </c>
      <c r="C917" t="s">
        <v>13299</v>
      </c>
      <c r="D917" t="str">
        <f>VLOOKUP(MID(C917,7,4),Estrv!I:J,2,FALSE)</f>
        <v>Apoyos sociales</v>
      </c>
      <c r="E917">
        <f>VLOOKUP(MID(C917,1,10),Estrv!B:CC,60,FALSE)</f>
        <v>0</v>
      </c>
    </row>
    <row r="918" spans="1:5">
      <c r="A918" t="str">
        <f t="shared" si="14"/>
        <v>02CD04</v>
      </c>
      <c r="B918" t="str">
        <f>CONCATENATE(A918,"_",COUNTIF(A$1:A918,A918))</f>
        <v>02CD04_177</v>
      </c>
      <c r="C918" t="s">
        <v>13973</v>
      </c>
      <c r="D918" t="str">
        <f>VLOOKUP(MID(C918,7,4),Estrv!I:J,2,FALSE)</f>
        <v>Apoyos sociales</v>
      </c>
      <c r="E918">
        <f>VLOOKUP(MID(C918,1,10),Estrv!B:CC,63,FALSE)</f>
        <v>0</v>
      </c>
    </row>
    <row r="919" spans="1:5">
      <c r="A919" t="str">
        <f t="shared" si="14"/>
        <v>02CD04</v>
      </c>
      <c r="B919" t="str">
        <f>CONCATENATE(A919,"_",COUNTIF(A$1:A919,A919))</f>
        <v>02CD04_178</v>
      </c>
      <c r="C919" t="s">
        <v>14647</v>
      </c>
      <c r="D919" t="str">
        <f>VLOOKUP(MID(C919,7,4),Estrv!I:J,2,FALSE)</f>
        <v>Apoyos sociales</v>
      </c>
      <c r="E919">
        <f>VLOOKUP(MID(C919,1,10),Estrv!B:CC,66,FALSE)</f>
        <v>0</v>
      </c>
    </row>
    <row r="920" spans="1:5">
      <c r="A920" t="str">
        <f t="shared" si="14"/>
        <v>02CD04</v>
      </c>
      <c r="B920" t="str">
        <f>CONCATENATE(A920,"_",COUNTIF(A$1:A920,A920))</f>
        <v>02CD04_179</v>
      </c>
      <c r="C920" t="s">
        <v>15321</v>
      </c>
      <c r="D920" t="str">
        <f>VLOOKUP(MID(C920,7,4),Estrv!I:J,2,FALSE)</f>
        <v>Apoyos sociales</v>
      </c>
      <c r="E920">
        <f>VLOOKUP(MID(C920,1,10),Estrv!B:CC,69,FALSE)</f>
        <v>0</v>
      </c>
    </row>
    <row r="921" spans="1:5">
      <c r="A921" t="str">
        <f t="shared" si="14"/>
        <v>02CD04</v>
      </c>
      <c r="B921" t="str">
        <f>CONCATENATE(A921,"_",COUNTIF(A$1:A921,A921))</f>
        <v>02CD04_180</v>
      </c>
      <c r="C921" t="s">
        <v>15995</v>
      </c>
      <c r="D921" t="str">
        <f>VLOOKUP(MID(C921,7,4),Estrv!I:J,2,FALSE)</f>
        <v>Apoyos sociales</v>
      </c>
      <c r="E921">
        <f>VLOOKUP(MID(C921,1,10),Estrv!B:CC,72,FALSE)</f>
        <v>0</v>
      </c>
    </row>
    <row r="922" spans="1:5">
      <c r="A922" t="str">
        <f t="shared" si="14"/>
        <v>02CD05</v>
      </c>
      <c r="B922" t="str">
        <f>CONCATENATE(A922,"_",COUNTIF(A$1:A922,A922))</f>
        <v>02CD05_1</v>
      </c>
      <c r="C922" t="s">
        <v>9930</v>
      </c>
      <c r="D922" t="str">
        <f>VLOOKUP(MID(C922,7,4),Estrv!I:J,2,FALSE)</f>
        <v>Gobierno y atención ciudadana</v>
      </c>
      <c r="E922" t="str">
        <f>VLOOKUP(MID(C922,1,10),Estrv!B:CC,44,FALSE)</f>
        <v>La poblacion de escasos recursos es un factor vulnerable en el ambito legal, motivo por el cual se realizara asesorias juridicas para el apoyo de ellos.</v>
      </c>
    </row>
    <row r="923" spans="1:5">
      <c r="A923" t="str">
        <f t="shared" si="14"/>
        <v>02CD05</v>
      </c>
      <c r="B923" t="str">
        <f>CONCATENATE(A923,"_",COUNTIF(A$1:A923,A923))</f>
        <v>02CD05_2</v>
      </c>
      <c r="C923" t="s">
        <v>10604</v>
      </c>
      <c r="D923" t="str">
        <f>VLOOKUP(MID(C923,7,4),Estrv!I:J,2,FALSE)</f>
        <v>Gobierno y atención ciudadana</v>
      </c>
      <c r="E923" t="str">
        <f>VLOOKUP(MID(C923,1,10),Estrv!B:CC,48,FALSE)</f>
        <v>Emitir, ejecutar y resolver visitas de verificacion administrativa en materia de obras y establecimientos mercantiles</v>
      </c>
    </row>
    <row r="924" spans="1:5">
      <c r="A924" t="str">
        <f t="shared" si="14"/>
        <v>02CD05</v>
      </c>
      <c r="B924" t="str">
        <f>CONCATENATE(A924,"_",COUNTIF(A$1:A924,A924))</f>
        <v>02CD05_3</v>
      </c>
      <c r="C924" t="s">
        <v>11278</v>
      </c>
      <c r="D924" t="str">
        <f>VLOOKUP(MID(C924,7,4),Estrv!I:J,2,FALSE)</f>
        <v>Gobierno y atención ciudadana</v>
      </c>
      <c r="E924">
        <f>VLOOKUP(MID(C924,1,10),Estrv!B:CC,51,FALSE)</f>
        <v>0</v>
      </c>
    </row>
    <row r="925" spans="1:5">
      <c r="A925" t="str">
        <f t="shared" si="14"/>
        <v>02CD05</v>
      </c>
      <c r="B925" t="str">
        <f>CONCATENATE(A925,"_",COUNTIF(A$1:A925,A925))</f>
        <v>02CD05_4</v>
      </c>
      <c r="C925" t="s">
        <v>11952</v>
      </c>
      <c r="D925" t="str">
        <f>VLOOKUP(MID(C925,7,4),Estrv!I:J,2,FALSE)</f>
        <v>Gobierno y atención ciudadana</v>
      </c>
      <c r="E925">
        <f>VLOOKUP(MID(C925,1,10),Estrv!B:CC,54,FALSE)</f>
        <v>0</v>
      </c>
    </row>
    <row r="926" spans="1:5">
      <c r="A926" t="str">
        <f t="shared" si="14"/>
        <v>02CD05</v>
      </c>
      <c r="B926" t="str">
        <f>CONCATENATE(A926,"_",COUNTIF(A$1:A926,A926))</f>
        <v>02CD05_5</v>
      </c>
      <c r="C926" t="s">
        <v>12626</v>
      </c>
      <c r="D926" t="str">
        <f>VLOOKUP(MID(C926,7,4),Estrv!I:J,2,FALSE)</f>
        <v>Gobierno y atención ciudadana</v>
      </c>
      <c r="E926">
        <f>VLOOKUP(MID(C926,1,10),Estrv!B:CC,57,FALSE)</f>
        <v>0</v>
      </c>
    </row>
    <row r="927" spans="1:5">
      <c r="A927" t="str">
        <f t="shared" si="14"/>
        <v>02CD05</v>
      </c>
      <c r="B927" t="str">
        <f>CONCATENATE(A927,"_",COUNTIF(A$1:A927,A927))</f>
        <v>02CD05_6</v>
      </c>
      <c r="C927" t="s">
        <v>13300</v>
      </c>
      <c r="D927" t="str">
        <f>VLOOKUP(MID(C927,7,4),Estrv!I:J,2,FALSE)</f>
        <v>Gobierno y atención ciudadana</v>
      </c>
      <c r="E927">
        <f>VLOOKUP(MID(C927,1,10),Estrv!B:CC,60,FALSE)</f>
        <v>0</v>
      </c>
    </row>
    <row r="928" spans="1:5">
      <c r="A928" t="str">
        <f t="shared" si="14"/>
        <v>02CD05</v>
      </c>
      <c r="B928" t="str">
        <f>CONCATENATE(A928,"_",COUNTIF(A$1:A928,A928))</f>
        <v>02CD05_7</v>
      </c>
      <c r="C928" t="s">
        <v>13974</v>
      </c>
      <c r="D928" t="str">
        <f>VLOOKUP(MID(C928,7,4),Estrv!I:J,2,FALSE)</f>
        <v>Gobierno y atención ciudadana</v>
      </c>
      <c r="E928">
        <f>VLOOKUP(MID(C928,1,10),Estrv!B:CC,63,FALSE)</f>
        <v>0</v>
      </c>
    </row>
    <row r="929" spans="1:5">
      <c r="A929" t="str">
        <f t="shared" si="14"/>
        <v>02CD05</v>
      </c>
      <c r="B929" t="str">
        <f>CONCATENATE(A929,"_",COUNTIF(A$1:A929,A929))</f>
        <v>02CD05_8</v>
      </c>
      <c r="C929" t="s">
        <v>14648</v>
      </c>
      <c r="D929" t="str">
        <f>VLOOKUP(MID(C929,7,4),Estrv!I:J,2,FALSE)</f>
        <v>Gobierno y atención ciudadana</v>
      </c>
      <c r="E929">
        <f>VLOOKUP(MID(C929,1,10),Estrv!B:CC,66,FALSE)</f>
        <v>0</v>
      </c>
    </row>
    <row r="930" spans="1:5">
      <c r="A930" t="str">
        <f t="shared" si="14"/>
        <v>02CD05</v>
      </c>
      <c r="B930" t="str">
        <f>CONCATENATE(A930,"_",COUNTIF(A$1:A930,A930))</f>
        <v>02CD05_9</v>
      </c>
      <c r="C930" t="s">
        <v>15322</v>
      </c>
      <c r="D930" t="str">
        <f>VLOOKUP(MID(C930,7,4),Estrv!I:J,2,FALSE)</f>
        <v>Gobierno y atención ciudadana</v>
      </c>
      <c r="E930">
        <f>VLOOKUP(MID(C930,1,10),Estrv!B:CC,69,FALSE)</f>
        <v>0</v>
      </c>
    </row>
    <row r="931" spans="1:5">
      <c r="A931" t="str">
        <f t="shared" si="14"/>
        <v>02CD05</v>
      </c>
      <c r="B931" t="str">
        <f>CONCATENATE(A931,"_",COUNTIF(A$1:A931,A931))</f>
        <v>02CD05_10</v>
      </c>
      <c r="C931" t="s">
        <v>15996</v>
      </c>
      <c r="D931" t="str">
        <f>VLOOKUP(MID(C931,7,4),Estrv!I:J,2,FALSE)</f>
        <v>Gobierno y atención ciudadana</v>
      </c>
      <c r="E931">
        <f>VLOOKUP(MID(C931,1,10),Estrv!B:CC,72,FALSE)</f>
        <v>0</v>
      </c>
    </row>
    <row r="932" spans="1:5">
      <c r="A932" t="str">
        <f t="shared" si="14"/>
        <v>02CD05</v>
      </c>
      <c r="B932" t="str">
        <f>CONCATENATE(A932,"_",COUNTIF(A$1:A932,A932))</f>
        <v>02CD05_11</v>
      </c>
      <c r="C932" t="s">
        <v>9931</v>
      </c>
      <c r="D932" t="str">
        <f>VLOOKUP(MID(C932,7,4),Estrv!I:J,2,FALSE)</f>
        <v>Seguridad en Alcalíias</v>
      </c>
      <c r="E932" t="str">
        <f>VLOOKUP(MID(C932,1,10),Estrv!B:CC,44,FALSE)</f>
        <v>Aumento de la presencia y acciones policiacas en la demarcacion para inhibir la comision del delito en cualquier modalidad.</v>
      </c>
    </row>
    <row r="933" spans="1:5">
      <c r="A933" t="str">
        <f t="shared" si="14"/>
        <v>02CD05</v>
      </c>
      <c r="B933" t="str">
        <f>CONCATENATE(A933,"_",COUNTIF(A$1:A933,A933))</f>
        <v>02CD05_12</v>
      </c>
      <c r="C933" t="s">
        <v>10605</v>
      </c>
      <c r="D933" t="str">
        <f>VLOOKUP(MID(C933,7,4),Estrv!I:J,2,FALSE)</f>
        <v>Seguridad en Alcalíias</v>
      </c>
      <c r="E933" t="str">
        <f>VLOOKUP(MID(C933,1,10),Estrv!B:CC,48,FALSE)</f>
        <v>Recorridos y presencia policial en la Alcaldia</v>
      </c>
    </row>
    <row r="934" spans="1:5">
      <c r="A934" t="str">
        <f t="shared" si="14"/>
        <v>02CD05</v>
      </c>
      <c r="B934" t="str">
        <f>CONCATENATE(A934,"_",COUNTIF(A$1:A934,A934))</f>
        <v>02CD05_13</v>
      </c>
      <c r="C934" t="s">
        <v>11279</v>
      </c>
      <c r="D934" t="str">
        <f>VLOOKUP(MID(C934,7,4),Estrv!I:J,2,FALSE)</f>
        <v>Seguridad en Alcalíias</v>
      </c>
      <c r="E934" t="str">
        <f>VLOOKUP(MID(C934,1,10),Estrv!B:CC,51,FALSE)</f>
        <v>Atencion a denuncias telefonicas</v>
      </c>
    </row>
    <row r="935" spans="1:5">
      <c r="A935" t="str">
        <f t="shared" si="14"/>
        <v>02CD05</v>
      </c>
      <c r="B935" t="str">
        <f>CONCATENATE(A935,"_",COUNTIF(A$1:A935,A935))</f>
        <v>02CD05_14</v>
      </c>
      <c r="C935" t="s">
        <v>11953</v>
      </c>
      <c r="D935" t="str">
        <f>VLOOKUP(MID(C935,7,4),Estrv!I:J,2,FALSE)</f>
        <v>Seguridad en Alcalíias</v>
      </c>
      <c r="E935">
        <f>VLOOKUP(MID(C935,1,10),Estrv!B:CC,54,FALSE)</f>
        <v>0</v>
      </c>
    </row>
    <row r="936" spans="1:5">
      <c r="A936" t="str">
        <f t="shared" si="14"/>
        <v>02CD05</v>
      </c>
      <c r="B936" t="str">
        <f>CONCATENATE(A936,"_",COUNTIF(A$1:A936,A936))</f>
        <v>02CD05_15</v>
      </c>
      <c r="C936" t="s">
        <v>12627</v>
      </c>
      <c r="D936" t="str">
        <f>VLOOKUP(MID(C936,7,4),Estrv!I:J,2,FALSE)</f>
        <v>Seguridad en Alcalíias</v>
      </c>
      <c r="E936">
        <f>VLOOKUP(MID(C936,1,10),Estrv!B:CC,57,FALSE)</f>
        <v>0</v>
      </c>
    </row>
    <row r="937" spans="1:5">
      <c r="A937" t="str">
        <f t="shared" si="14"/>
        <v>02CD05</v>
      </c>
      <c r="B937" t="str">
        <f>CONCATENATE(A937,"_",COUNTIF(A$1:A937,A937))</f>
        <v>02CD05_16</v>
      </c>
      <c r="C937" t="s">
        <v>13301</v>
      </c>
      <c r="D937" t="str">
        <f>VLOOKUP(MID(C937,7,4),Estrv!I:J,2,FALSE)</f>
        <v>Seguridad en Alcalíias</v>
      </c>
      <c r="E937">
        <f>VLOOKUP(MID(C937,1,10),Estrv!B:CC,60,FALSE)</f>
        <v>0</v>
      </c>
    </row>
    <row r="938" spans="1:5">
      <c r="A938" t="str">
        <f t="shared" si="14"/>
        <v>02CD05</v>
      </c>
      <c r="B938" t="str">
        <f>CONCATENATE(A938,"_",COUNTIF(A$1:A938,A938))</f>
        <v>02CD05_17</v>
      </c>
      <c r="C938" t="s">
        <v>13975</v>
      </c>
      <c r="D938" t="str">
        <f>VLOOKUP(MID(C938,7,4),Estrv!I:J,2,FALSE)</f>
        <v>Seguridad en Alcalíias</v>
      </c>
      <c r="E938">
        <f>VLOOKUP(MID(C938,1,10),Estrv!B:CC,63,FALSE)</f>
        <v>0</v>
      </c>
    </row>
    <row r="939" spans="1:5">
      <c r="A939" t="str">
        <f t="shared" si="14"/>
        <v>02CD05</v>
      </c>
      <c r="B939" t="str">
        <f>CONCATENATE(A939,"_",COUNTIF(A$1:A939,A939))</f>
        <v>02CD05_18</v>
      </c>
      <c r="C939" t="s">
        <v>14649</v>
      </c>
      <c r="D939" t="str">
        <f>VLOOKUP(MID(C939,7,4),Estrv!I:J,2,FALSE)</f>
        <v>Seguridad en Alcalíias</v>
      </c>
      <c r="E939">
        <f>VLOOKUP(MID(C939,1,10),Estrv!B:CC,66,FALSE)</f>
        <v>0</v>
      </c>
    </row>
    <row r="940" spans="1:5">
      <c r="A940" t="str">
        <f t="shared" si="14"/>
        <v>02CD05</v>
      </c>
      <c r="B940" t="str">
        <f>CONCATENATE(A940,"_",COUNTIF(A$1:A940,A940))</f>
        <v>02CD05_19</v>
      </c>
      <c r="C940" t="s">
        <v>15323</v>
      </c>
      <c r="D940" t="str">
        <f>VLOOKUP(MID(C940,7,4),Estrv!I:J,2,FALSE)</f>
        <v>Seguridad en Alcalíias</v>
      </c>
      <c r="E940">
        <f>VLOOKUP(MID(C940,1,10),Estrv!B:CC,69,FALSE)</f>
        <v>0</v>
      </c>
    </row>
    <row r="941" spans="1:5">
      <c r="A941" t="str">
        <f t="shared" si="14"/>
        <v>02CD05</v>
      </c>
      <c r="B941" t="str">
        <f>CONCATENATE(A941,"_",COUNTIF(A$1:A941,A941))</f>
        <v>02CD05_20</v>
      </c>
      <c r="C941" t="s">
        <v>15997</v>
      </c>
      <c r="D941" t="str">
        <f>VLOOKUP(MID(C941,7,4),Estrv!I:J,2,FALSE)</f>
        <v>Seguridad en Alcalíias</v>
      </c>
      <c r="E941">
        <f>VLOOKUP(MID(C941,1,10),Estrv!B:CC,72,FALSE)</f>
        <v>0</v>
      </c>
    </row>
    <row r="942" spans="1:5">
      <c r="A942" t="str">
        <f t="shared" si="14"/>
        <v>02CD05</v>
      </c>
      <c r="B942" t="str">
        <f>CONCATENATE(A942,"_",COUNTIF(A$1:A942,A942))</f>
        <v>02CD05_21</v>
      </c>
      <c r="C942" t="s">
        <v>9932</v>
      </c>
      <c r="D942" t="str">
        <f>VLOOKUP(MID(C942,7,4),Estrv!I:J,2,FALSE)</f>
        <v>Servicios públicos</v>
      </c>
      <c r="E942" t="str">
        <f>VLOOKUP(MID(C942,1,10),Estrv!B:CC,44,FALSE)</f>
        <v>Proporcionar lugares publicos, vias secundarias iluminados para el desarrollo de sus actividades y esparcimiento de la poblacion, que den sensacion de seguridad, armonia y bienestar.</v>
      </c>
    </row>
    <row r="943" spans="1:5">
      <c r="A943" t="str">
        <f t="shared" si="14"/>
        <v>02CD05</v>
      </c>
      <c r="B943" t="str">
        <f>CONCATENATE(A943,"_",COUNTIF(A$1:A943,A943))</f>
        <v>02CD05_22</v>
      </c>
      <c r="C943" t="s">
        <v>10606</v>
      </c>
      <c r="D943" t="str">
        <f>VLOOKUP(MID(C943,7,4),Estrv!I:J,2,FALSE)</f>
        <v>Servicios públicos</v>
      </c>
      <c r="E943" t="str">
        <f>VLOOKUP(MID(C943,1,10),Estrv!B:CC,48,FALSE)</f>
        <v>Mantenimiento y rehabilitacion de areas verdes</v>
      </c>
    </row>
    <row r="944" spans="1:5">
      <c r="A944" t="str">
        <f t="shared" si="14"/>
        <v>02CD05</v>
      </c>
      <c r="B944" t="str">
        <f>CONCATENATE(A944,"_",COUNTIF(A$1:A944,A944))</f>
        <v>02CD05_23</v>
      </c>
      <c r="C944" t="s">
        <v>11280</v>
      </c>
      <c r="D944" t="str">
        <f>VLOOKUP(MID(C944,7,4),Estrv!I:J,2,FALSE)</f>
        <v>Servicios públicos</v>
      </c>
      <c r="E944" t="str">
        <f>VLOOKUP(MID(C944,1,10),Estrv!B:CC,51,FALSE)</f>
        <v>Recoleccion de residuos solidos</v>
      </c>
    </row>
    <row r="945" spans="1:5">
      <c r="A945" t="str">
        <f t="shared" si="14"/>
        <v>02CD05</v>
      </c>
      <c r="B945" t="str">
        <f>CONCATENATE(A945,"_",COUNTIF(A$1:A945,A945))</f>
        <v>02CD05_24</v>
      </c>
      <c r="C945" t="s">
        <v>11954</v>
      </c>
      <c r="D945" t="str">
        <f>VLOOKUP(MID(C945,7,4),Estrv!I:J,2,FALSE)</f>
        <v>Servicios públicos</v>
      </c>
      <c r="E945" t="str">
        <f>VLOOKUP(MID(C945,1,10),Estrv!B:CC,54,FALSE)</f>
        <v>Mantenimiento al parque vehicular.</v>
      </c>
    </row>
    <row r="946" spans="1:5">
      <c r="A946" t="str">
        <f t="shared" si="14"/>
        <v>02CD05</v>
      </c>
      <c r="B946" t="str">
        <f>CONCATENATE(A946,"_",COUNTIF(A$1:A946,A946))</f>
        <v>02CD05_25</v>
      </c>
      <c r="C946" t="s">
        <v>12628</v>
      </c>
      <c r="D946" t="str">
        <f>VLOOKUP(MID(C946,7,4),Estrv!I:J,2,FALSE)</f>
        <v>Servicios públicos</v>
      </c>
      <c r="E946">
        <f>VLOOKUP(MID(C946,1,10),Estrv!B:CC,57,FALSE)</f>
        <v>0</v>
      </c>
    </row>
    <row r="947" spans="1:5">
      <c r="A947" t="str">
        <f t="shared" si="14"/>
        <v>02CD05</v>
      </c>
      <c r="B947" t="str">
        <f>CONCATENATE(A947,"_",COUNTIF(A$1:A947,A947))</f>
        <v>02CD05_26</v>
      </c>
      <c r="C947" t="s">
        <v>13302</v>
      </c>
      <c r="D947" t="str">
        <f>VLOOKUP(MID(C947,7,4),Estrv!I:J,2,FALSE)</f>
        <v>Servicios públicos</v>
      </c>
      <c r="E947">
        <f>VLOOKUP(MID(C947,1,10),Estrv!B:CC,60,FALSE)</f>
        <v>0</v>
      </c>
    </row>
    <row r="948" spans="1:5">
      <c r="A948" t="str">
        <f t="shared" si="14"/>
        <v>02CD05</v>
      </c>
      <c r="B948" t="str">
        <f>CONCATENATE(A948,"_",COUNTIF(A$1:A948,A948))</f>
        <v>02CD05_27</v>
      </c>
      <c r="C948" t="s">
        <v>13976</v>
      </c>
      <c r="D948" t="str">
        <f>VLOOKUP(MID(C948,7,4),Estrv!I:J,2,FALSE)</f>
        <v>Servicios públicos</v>
      </c>
      <c r="E948">
        <f>VLOOKUP(MID(C948,1,10),Estrv!B:CC,63,FALSE)</f>
        <v>0</v>
      </c>
    </row>
    <row r="949" spans="1:5">
      <c r="A949" t="str">
        <f t="shared" si="14"/>
        <v>02CD05</v>
      </c>
      <c r="B949" t="str">
        <f>CONCATENATE(A949,"_",COUNTIF(A$1:A949,A949))</f>
        <v>02CD05_28</v>
      </c>
      <c r="C949" t="s">
        <v>14650</v>
      </c>
      <c r="D949" t="str">
        <f>VLOOKUP(MID(C949,7,4),Estrv!I:J,2,FALSE)</f>
        <v>Servicios públicos</v>
      </c>
      <c r="E949">
        <f>VLOOKUP(MID(C949,1,10),Estrv!B:CC,66,FALSE)</f>
        <v>0</v>
      </c>
    </row>
    <row r="950" spans="1:5">
      <c r="A950" t="str">
        <f t="shared" si="14"/>
        <v>02CD05</v>
      </c>
      <c r="B950" t="str">
        <f>CONCATENATE(A950,"_",COUNTIF(A$1:A950,A950))</f>
        <v>02CD05_29</v>
      </c>
      <c r="C950" t="s">
        <v>15324</v>
      </c>
      <c r="D950" t="str">
        <f>VLOOKUP(MID(C950,7,4),Estrv!I:J,2,FALSE)</f>
        <v>Servicios públicos</v>
      </c>
      <c r="E950">
        <f>VLOOKUP(MID(C950,1,10),Estrv!B:CC,69,FALSE)</f>
        <v>0</v>
      </c>
    </row>
    <row r="951" spans="1:5">
      <c r="A951" t="str">
        <f t="shared" si="14"/>
        <v>02CD05</v>
      </c>
      <c r="B951" t="str">
        <f>CONCATENATE(A951,"_",COUNTIF(A$1:A951,A951))</f>
        <v>02CD05_30</v>
      </c>
      <c r="C951" t="s">
        <v>15998</v>
      </c>
      <c r="D951" t="str">
        <f>VLOOKUP(MID(C951,7,4),Estrv!I:J,2,FALSE)</f>
        <v>Servicios públicos</v>
      </c>
      <c r="E951">
        <f>VLOOKUP(MID(C951,1,10),Estrv!B:CC,72,FALSE)</f>
        <v>0</v>
      </c>
    </row>
    <row r="952" spans="1:5">
      <c r="A952" t="str">
        <f t="shared" si="14"/>
        <v>02CD05</v>
      </c>
      <c r="B952" t="str">
        <f>CONCATENATE(A952,"_",COUNTIF(A$1:A952,A952))</f>
        <v>02CD05_31</v>
      </c>
      <c r="C952" t="s">
        <v>9933</v>
      </c>
      <c r="D952" t="str">
        <f>VLOOKUP(MID(C952,7,4),Estrv!I:J,2,FALSE)</f>
        <v>Educación, cultura, deporte y recreación</v>
      </c>
      <c r="E952" t="str">
        <f>VLOOKUP(MID(C952,1,10),Estrv!B:CC,44,FALSE)</f>
        <v>La poblacion de la Alcaldia tiene mayor acceso al deporte, cultura, educacion y recreacion mejorando su salud fisica y mental, asi como su calidad de vida.</v>
      </c>
    </row>
    <row r="953" spans="1:5">
      <c r="A953" t="str">
        <f t="shared" si="14"/>
        <v>02CD05</v>
      </c>
      <c r="B953" t="str">
        <f>CONCATENATE(A953,"_",COUNTIF(A$1:A953,A953))</f>
        <v>02CD05_32</v>
      </c>
      <c r="C953" t="s">
        <v>10607</v>
      </c>
      <c r="D953" t="str">
        <f>VLOOKUP(MID(C953,7,4),Estrv!I:J,2,FALSE)</f>
        <v>Educación, cultura, deporte y recreación</v>
      </c>
      <c r="E953" t="str">
        <f>VLOOKUP(MID(C953,1,10),Estrv!B:CC,48,FALSE)</f>
        <v>Eventos culturales en la Alcaldia</v>
      </c>
    </row>
    <row r="954" spans="1:5">
      <c r="A954" t="str">
        <f t="shared" si="14"/>
        <v>02CD05</v>
      </c>
      <c r="B954" t="str">
        <f>CONCATENATE(A954,"_",COUNTIF(A$1:A954,A954))</f>
        <v>02CD05_33</v>
      </c>
      <c r="C954" t="s">
        <v>11281</v>
      </c>
      <c r="D954" t="str">
        <f>VLOOKUP(MID(C954,7,4),Estrv!I:J,2,FALSE)</f>
        <v>Educación, cultura, deporte y recreación</v>
      </c>
      <c r="E954" t="str">
        <f>VLOOKUP(MID(C954,1,10),Estrv!B:CC,51,FALSE)</f>
        <v>Cursos y actividades sobre concientizacion y difusion de derechos</v>
      </c>
    </row>
    <row r="955" spans="1:5">
      <c r="A955" t="str">
        <f t="shared" si="14"/>
        <v>02CD05</v>
      </c>
      <c r="B955" t="str">
        <f>CONCATENATE(A955,"_",COUNTIF(A$1:A955,A955))</f>
        <v>02CD05_34</v>
      </c>
      <c r="C955" t="s">
        <v>11955</v>
      </c>
      <c r="D955" t="str">
        <f>VLOOKUP(MID(C955,7,4),Estrv!I:J,2,FALSE)</f>
        <v>Educación, cultura, deporte y recreación</v>
      </c>
      <c r="E955">
        <f>VLOOKUP(MID(C955,1,10),Estrv!B:CC,54,FALSE)</f>
        <v>0</v>
      </c>
    </row>
    <row r="956" spans="1:5">
      <c r="A956" t="str">
        <f t="shared" si="14"/>
        <v>02CD05</v>
      </c>
      <c r="B956" t="str">
        <f>CONCATENATE(A956,"_",COUNTIF(A$1:A956,A956))</f>
        <v>02CD05_35</v>
      </c>
      <c r="C956" t="s">
        <v>12629</v>
      </c>
      <c r="D956" t="str">
        <f>VLOOKUP(MID(C956,7,4),Estrv!I:J,2,FALSE)</f>
        <v>Educación, cultura, deporte y recreación</v>
      </c>
      <c r="E956">
        <f>VLOOKUP(MID(C956,1,10),Estrv!B:CC,57,FALSE)</f>
        <v>0</v>
      </c>
    </row>
    <row r="957" spans="1:5">
      <c r="A957" t="str">
        <f t="shared" si="14"/>
        <v>02CD05</v>
      </c>
      <c r="B957" t="str">
        <f>CONCATENATE(A957,"_",COUNTIF(A$1:A957,A957))</f>
        <v>02CD05_36</v>
      </c>
      <c r="C957" t="s">
        <v>13303</v>
      </c>
      <c r="D957" t="str">
        <f>VLOOKUP(MID(C957,7,4),Estrv!I:J,2,FALSE)</f>
        <v>Educación, cultura, deporte y recreación</v>
      </c>
      <c r="E957">
        <f>VLOOKUP(MID(C957,1,10),Estrv!B:CC,60,FALSE)</f>
        <v>0</v>
      </c>
    </row>
    <row r="958" spans="1:5">
      <c r="A958" t="str">
        <f t="shared" si="14"/>
        <v>02CD05</v>
      </c>
      <c r="B958" t="str">
        <f>CONCATENATE(A958,"_",COUNTIF(A$1:A958,A958))</f>
        <v>02CD05_37</v>
      </c>
      <c r="C958" t="s">
        <v>13977</v>
      </c>
      <c r="D958" t="str">
        <f>VLOOKUP(MID(C958,7,4),Estrv!I:J,2,FALSE)</f>
        <v>Educación, cultura, deporte y recreación</v>
      </c>
      <c r="E958">
        <f>VLOOKUP(MID(C958,1,10),Estrv!B:CC,63,FALSE)</f>
        <v>0</v>
      </c>
    </row>
    <row r="959" spans="1:5">
      <c r="A959" t="str">
        <f t="shared" si="14"/>
        <v>02CD05</v>
      </c>
      <c r="B959" t="str">
        <f>CONCATENATE(A959,"_",COUNTIF(A$1:A959,A959))</f>
        <v>02CD05_38</v>
      </c>
      <c r="C959" t="s">
        <v>14651</v>
      </c>
      <c r="D959" t="str">
        <f>VLOOKUP(MID(C959,7,4),Estrv!I:J,2,FALSE)</f>
        <v>Educación, cultura, deporte y recreación</v>
      </c>
      <c r="E959">
        <f>VLOOKUP(MID(C959,1,10),Estrv!B:CC,66,FALSE)</f>
        <v>0</v>
      </c>
    </row>
    <row r="960" spans="1:5">
      <c r="A960" t="str">
        <f t="shared" si="14"/>
        <v>02CD05</v>
      </c>
      <c r="B960" t="str">
        <f>CONCATENATE(A960,"_",COUNTIF(A$1:A960,A960))</f>
        <v>02CD05_39</v>
      </c>
      <c r="C960" t="s">
        <v>15325</v>
      </c>
      <c r="D960" t="str">
        <f>VLOOKUP(MID(C960,7,4),Estrv!I:J,2,FALSE)</f>
        <v>Educación, cultura, deporte y recreación</v>
      </c>
      <c r="E960">
        <f>VLOOKUP(MID(C960,1,10),Estrv!B:CC,69,FALSE)</f>
        <v>0</v>
      </c>
    </row>
    <row r="961" spans="1:5">
      <c r="A961" t="str">
        <f t="shared" si="14"/>
        <v>02CD05</v>
      </c>
      <c r="B961" t="str">
        <f>CONCATENATE(A961,"_",COUNTIF(A$1:A961,A961))</f>
        <v>02CD05_40</v>
      </c>
      <c r="C961" t="s">
        <v>15999</v>
      </c>
      <c r="D961" t="str">
        <f>VLOOKUP(MID(C961,7,4),Estrv!I:J,2,FALSE)</f>
        <v>Educación, cultura, deporte y recreación</v>
      </c>
      <c r="E961">
        <f>VLOOKUP(MID(C961,1,10),Estrv!B:CC,72,FALSE)</f>
        <v>0</v>
      </c>
    </row>
    <row r="962" spans="1:5">
      <c r="A962" t="str">
        <f t="shared" si="14"/>
        <v>02CD05</v>
      </c>
      <c r="B962" t="str">
        <f>CONCATENATE(A962,"_",COUNTIF(A$1:A962,A962))</f>
        <v>02CD05_41</v>
      </c>
      <c r="C962" t="s">
        <v>9934</v>
      </c>
      <c r="D962" t="str">
        <f>VLOOKUP(MID(C962,7,4),Estrv!I:J,2,FALSE)</f>
        <v>Servicios de salud en Alcaldias</v>
      </c>
      <c r="E962" t="str">
        <f>VLOOKUP(MID(C962,1,10),Estrv!B:CC,44,FALSE)</f>
        <v>Este programa pretende cuidar la salud de la ciudadania que radica en la Alcaldia de Cuajimalpa de Morelos.</v>
      </c>
    </row>
    <row r="963" spans="1:5">
      <c r="A963" t="str">
        <f t="shared" ref="A963:A1026" si="15">MID(C963,1,6)</f>
        <v>02CD05</v>
      </c>
      <c r="B963" t="str">
        <f>CONCATENATE(A963,"_",COUNTIF(A$1:A963,A963))</f>
        <v>02CD05_42</v>
      </c>
      <c r="C963" t="s">
        <v>10608</v>
      </c>
      <c r="D963" t="str">
        <f>VLOOKUP(MID(C963,7,4),Estrv!I:J,2,FALSE)</f>
        <v>Servicios de salud en Alcaldias</v>
      </c>
      <c r="E963">
        <f>VLOOKUP(MID(C963,1,10),Estrv!B:CC,48,FALSE)</f>
        <v>0</v>
      </c>
    </row>
    <row r="964" spans="1:5">
      <c r="A964" t="str">
        <f t="shared" si="15"/>
        <v>02CD05</v>
      </c>
      <c r="B964" t="str">
        <f>CONCATENATE(A964,"_",COUNTIF(A$1:A964,A964))</f>
        <v>02CD05_43</v>
      </c>
      <c r="C964" t="s">
        <v>11282</v>
      </c>
      <c r="D964" t="str">
        <f>VLOOKUP(MID(C964,7,4),Estrv!I:J,2,FALSE)</f>
        <v>Servicios de salud en Alcaldias</v>
      </c>
      <c r="E964">
        <f>VLOOKUP(MID(C964,1,10),Estrv!B:CC,51,FALSE)</f>
        <v>0</v>
      </c>
    </row>
    <row r="965" spans="1:5">
      <c r="A965" t="str">
        <f t="shared" si="15"/>
        <v>02CD05</v>
      </c>
      <c r="B965" t="str">
        <f>CONCATENATE(A965,"_",COUNTIF(A$1:A965,A965))</f>
        <v>02CD05_44</v>
      </c>
      <c r="C965" t="s">
        <v>11956</v>
      </c>
      <c r="D965" t="str">
        <f>VLOOKUP(MID(C965,7,4),Estrv!I:J,2,FALSE)</f>
        <v>Servicios de salud en Alcaldias</v>
      </c>
      <c r="E965">
        <f>VLOOKUP(MID(C965,1,10),Estrv!B:CC,54,FALSE)</f>
        <v>0</v>
      </c>
    </row>
    <row r="966" spans="1:5">
      <c r="A966" t="str">
        <f t="shared" si="15"/>
        <v>02CD05</v>
      </c>
      <c r="B966" t="str">
        <f>CONCATENATE(A966,"_",COUNTIF(A$1:A966,A966))</f>
        <v>02CD05_45</v>
      </c>
      <c r="C966" t="s">
        <v>12630</v>
      </c>
      <c r="D966" t="str">
        <f>VLOOKUP(MID(C966,7,4),Estrv!I:J,2,FALSE)</f>
        <v>Servicios de salud en Alcaldias</v>
      </c>
      <c r="E966">
        <f>VLOOKUP(MID(C966,1,10),Estrv!B:CC,57,FALSE)</f>
        <v>0</v>
      </c>
    </row>
    <row r="967" spans="1:5">
      <c r="A967" t="str">
        <f t="shared" si="15"/>
        <v>02CD05</v>
      </c>
      <c r="B967" t="str">
        <f>CONCATENATE(A967,"_",COUNTIF(A$1:A967,A967))</f>
        <v>02CD05_46</v>
      </c>
      <c r="C967" t="s">
        <v>13304</v>
      </c>
      <c r="D967" t="str">
        <f>VLOOKUP(MID(C967,7,4),Estrv!I:J,2,FALSE)</f>
        <v>Servicios de salud en Alcaldias</v>
      </c>
      <c r="E967">
        <f>VLOOKUP(MID(C967,1,10),Estrv!B:CC,60,FALSE)</f>
        <v>0</v>
      </c>
    </row>
    <row r="968" spans="1:5">
      <c r="A968" t="str">
        <f t="shared" si="15"/>
        <v>02CD05</v>
      </c>
      <c r="B968" t="str">
        <f>CONCATENATE(A968,"_",COUNTIF(A$1:A968,A968))</f>
        <v>02CD05_47</v>
      </c>
      <c r="C968" t="s">
        <v>13978</v>
      </c>
      <c r="D968" t="str">
        <f>VLOOKUP(MID(C968,7,4),Estrv!I:J,2,FALSE)</f>
        <v>Servicios de salud en Alcaldias</v>
      </c>
      <c r="E968">
        <f>VLOOKUP(MID(C968,1,10),Estrv!B:CC,63,FALSE)</f>
        <v>0</v>
      </c>
    </row>
    <row r="969" spans="1:5">
      <c r="A969" t="str">
        <f t="shared" si="15"/>
        <v>02CD05</v>
      </c>
      <c r="B969" t="str">
        <f>CONCATENATE(A969,"_",COUNTIF(A$1:A969,A969))</f>
        <v>02CD05_48</v>
      </c>
      <c r="C969" t="s">
        <v>14652</v>
      </c>
      <c r="D969" t="str">
        <f>VLOOKUP(MID(C969,7,4),Estrv!I:J,2,FALSE)</f>
        <v>Servicios de salud en Alcaldias</v>
      </c>
      <c r="E969">
        <f>VLOOKUP(MID(C969,1,10),Estrv!B:CC,66,FALSE)</f>
        <v>0</v>
      </c>
    </row>
    <row r="970" spans="1:5">
      <c r="A970" t="str">
        <f t="shared" si="15"/>
        <v>02CD05</v>
      </c>
      <c r="B970" t="str">
        <f>CONCATENATE(A970,"_",COUNTIF(A$1:A970,A970))</f>
        <v>02CD05_49</v>
      </c>
      <c r="C970" t="s">
        <v>15326</v>
      </c>
      <c r="D970" t="str">
        <f>VLOOKUP(MID(C970,7,4),Estrv!I:J,2,FALSE)</f>
        <v>Servicios de salud en Alcaldias</v>
      </c>
      <c r="E970">
        <f>VLOOKUP(MID(C970,1,10),Estrv!B:CC,69,FALSE)</f>
        <v>0</v>
      </c>
    </row>
    <row r="971" spans="1:5">
      <c r="A971" t="str">
        <f t="shared" si="15"/>
        <v>02CD05</v>
      </c>
      <c r="B971" t="str">
        <f>CONCATENATE(A971,"_",COUNTIF(A$1:A971,A971))</f>
        <v>02CD05_50</v>
      </c>
      <c r="C971" t="s">
        <v>16000</v>
      </c>
      <c r="D971" t="str">
        <f>VLOOKUP(MID(C971,7,4),Estrv!I:J,2,FALSE)</f>
        <v>Servicios de salud en Alcaldias</v>
      </c>
      <c r="E971">
        <f>VLOOKUP(MID(C971,1,10),Estrv!B:CC,72,FALSE)</f>
        <v>0</v>
      </c>
    </row>
    <row r="972" spans="1:5">
      <c r="A972" t="str">
        <f t="shared" si="15"/>
        <v>02CD05</v>
      </c>
      <c r="B972" t="str">
        <f>CONCATENATE(A972,"_",COUNTIF(A$1:A972,A972))</f>
        <v>02CD05_51</v>
      </c>
      <c r="C972" t="s">
        <v>9935</v>
      </c>
      <c r="D972" t="str">
        <f>VLOOKUP(MID(C972,7,4),Estrv!I:J,2,FALSE)</f>
        <v>Servicios de atención animal</v>
      </c>
      <c r="E972" t="str">
        <f>VLOOKUP(MID(C972,1,10),Estrv!B:CC,44,FALSE)</f>
        <v>Concientizar a la poblacion en el cuidado de la salud de sus mascotas</v>
      </c>
    </row>
    <row r="973" spans="1:5">
      <c r="A973" t="str">
        <f t="shared" si="15"/>
        <v>02CD05</v>
      </c>
      <c r="B973" t="str">
        <f>CONCATENATE(A973,"_",COUNTIF(A$1:A973,A973))</f>
        <v>02CD05_52</v>
      </c>
      <c r="C973" t="s">
        <v>10609</v>
      </c>
      <c r="D973" t="str">
        <f>VLOOKUP(MID(C973,7,4),Estrv!I:J,2,FALSE)</f>
        <v>Servicios de atención animal</v>
      </c>
      <c r="E973">
        <f>VLOOKUP(MID(C973,1,10),Estrv!B:CC,48,FALSE)</f>
        <v>0</v>
      </c>
    </row>
    <row r="974" spans="1:5">
      <c r="A974" t="str">
        <f t="shared" si="15"/>
        <v>02CD05</v>
      </c>
      <c r="B974" t="str">
        <f>CONCATENATE(A974,"_",COUNTIF(A$1:A974,A974))</f>
        <v>02CD05_53</v>
      </c>
      <c r="C974" t="s">
        <v>11283</v>
      </c>
      <c r="D974" t="str">
        <f>VLOOKUP(MID(C974,7,4),Estrv!I:J,2,FALSE)</f>
        <v>Servicios de atención animal</v>
      </c>
      <c r="E974">
        <f>VLOOKUP(MID(C974,1,10),Estrv!B:CC,51,FALSE)</f>
        <v>0</v>
      </c>
    </row>
    <row r="975" spans="1:5">
      <c r="A975" t="str">
        <f t="shared" si="15"/>
        <v>02CD05</v>
      </c>
      <c r="B975" t="str">
        <f>CONCATENATE(A975,"_",COUNTIF(A$1:A975,A975))</f>
        <v>02CD05_54</v>
      </c>
      <c r="C975" t="s">
        <v>11957</v>
      </c>
      <c r="D975" t="str">
        <f>VLOOKUP(MID(C975,7,4),Estrv!I:J,2,FALSE)</f>
        <v>Servicios de atención animal</v>
      </c>
      <c r="E975">
        <f>VLOOKUP(MID(C975,1,10),Estrv!B:CC,54,FALSE)</f>
        <v>0</v>
      </c>
    </row>
    <row r="976" spans="1:5">
      <c r="A976" t="str">
        <f t="shared" si="15"/>
        <v>02CD05</v>
      </c>
      <c r="B976" t="str">
        <f>CONCATENATE(A976,"_",COUNTIF(A$1:A976,A976))</f>
        <v>02CD05_55</v>
      </c>
      <c r="C976" t="s">
        <v>12631</v>
      </c>
      <c r="D976" t="str">
        <f>VLOOKUP(MID(C976,7,4),Estrv!I:J,2,FALSE)</f>
        <v>Servicios de atención animal</v>
      </c>
      <c r="E976">
        <f>VLOOKUP(MID(C976,1,10),Estrv!B:CC,57,FALSE)</f>
        <v>0</v>
      </c>
    </row>
    <row r="977" spans="1:5">
      <c r="A977" t="str">
        <f t="shared" si="15"/>
        <v>02CD05</v>
      </c>
      <c r="B977" t="str">
        <f>CONCATENATE(A977,"_",COUNTIF(A$1:A977,A977))</f>
        <v>02CD05_56</v>
      </c>
      <c r="C977" t="s">
        <v>13305</v>
      </c>
      <c r="D977" t="str">
        <f>VLOOKUP(MID(C977,7,4),Estrv!I:J,2,FALSE)</f>
        <v>Servicios de atención animal</v>
      </c>
      <c r="E977">
        <f>VLOOKUP(MID(C977,1,10),Estrv!B:CC,60,FALSE)</f>
        <v>0</v>
      </c>
    </row>
    <row r="978" spans="1:5">
      <c r="A978" t="str">
        <f t="shared" si="15"/>
        <v>02CD05</v>
      </c>
      <c r="B978" t="str">
        <f>CONCATENATE(A978,"_",COUNTIF(A$1:A978,A978))</f>
        <v>02CD05_57</v>
      </c>
      <c r="C978" t="s">
        <v>13979</v>
      </c>
      <c r="D978" t="str">
        <f>VLOOKUP(MID(C978,7,4),Estrv!I:J,2,FALSE)</f>
        <v>Servicios de atención animal</v>
      </c>
      <c r="E978">
        <f>VLOOKUP(MID(C978,1,10),Estrv!B:CC,63,FALSE)</f>
        <v>0</v>
      </c>
    </row>
    <row r="979" spans="1:5">
      <c r="A979" t="str">
        <f t="shared" si="15"/>
        <v>02CD05</v>
      </c>
      <c r="B979" t="str">
        <f>CONCATENATE(A979,"_",COUNTIF(A$1:A979,A979))</f>
        <v>02CD05_58</v>
      </c>
      <c r="C979" t="s">
        <v>14653</v>
      </c>
      <c r="D979" t="str">
        <f>VLOOKUP(MID(C979,7,4),Estrv!I:J,2,FALSE)</f>
        <v>Servicios de atención animal</v>
      </c>
      <c r="E979">
        <f>VLOOKUP(MID(C979,1,10),Estrv!B:CC,66,FALSE)</f>
        <v>0</v>
      </c>
    </row>
    <row r="980" spans="1:5">
      <c r="A980" t="str">
        <f t="shared" si="15"/>
        <v>02CD05</v>
      </c>
      <c r="B980" t="str">
        <f>CONCATENATE(A980,"_",COUNTIF(A$1:A980,A980))</f>
        <v>02CD05_59</v>
      </c>
      <c r="C980" t="s">
        <v>15327</v>
      </c>
      <c r="D980" t="str">
        <f>VLOOKUP(MID(C980,7,4),Estrv!I:J,2,FALSE)</f>
        <v>Servicios de atención animal</v>
      </c>
      <c r="E980">
        <f>VLOOKUP(MID(C980,1,10),Estrv!B:CC,69,FALSE)</f>
        <v>0</v>
      </c>
    </row>
    <row r="981" spans="1:5">
      <c r="A981" t="str">
        <f t="shared" si="15"/>
        <v>02CD05</v>
      </c>
      <c r="B981" t="str">
        <f>CONCATENATE(A981,"_",COUNTIF(A$1:A981,A981))</f>
        <v>02CD05_60</v>
      </c>
      <c r="C981" t="s">
        <v>16001</v>
      </c>
      <c r="D981" t="str">
        <f>VLOOKUP(MID(C981,7,4),Estrv!I:J,2,FALSE)</f>
        <v>Servicios de atención animal</v>
      </c>
      <c r="E981">
        <f>VLOOKUP(MID(C981,1,10),Estrv!B:CC,72,FALSE)</f>
        <v>0</v>
      </c>
    </row>
    <row r="982" spans="1:5">
      <c r="A982" t="str">
        <f t="shared" si="15"/>
        <v>02CD05</v>
      </c>
      <c r="B982" t="str">
        <f>CONCATENATE(A982,"_",COUNTIF(A$1:A982,A982))</f>
        <v>02CD05_61</v>
      </c>
      <c r="C982" t="s">
        <v>9936</v>
      </c>
      <c r="D982" t="str">
        <f>VLOOKUP(MID(C982,7,4),Estrv!I:J,2,FALSE)</f>
        <v>Servicios de cuidado infantil</v>
      </c>
      <c r="E982" t="str">
        <f>VLOOKUP(MID(C982,1,10),Estrv!B:CC,44,FALSE)</f>
        <v>Asegurar el servicio de alimentacion a niñas y niños inscritos en el programa, a traves de una buena infraestructura en los CENDI´S. Propiciar la cultura de prevencion a traves de talleres dirigidos a padres o tutores en los CENDI´S de la alcaldia de Cuajimalpa de Morelos. Contribuir en la economia familiar de las niñas y niños inscritos en los CENDI´S, reduciendo las brechas de desigualdad para la poblacion en desventaja social.</v>
      </c>
    </row>
    <row r="983" spans="1:5">
      <c r="A983" t="str">
        <f t="shared" si="15"/>
        <v>02CD05</v>
      </c>
      <c r="B983" t="str">
        <f>CONCATENATE(A983,"_",COUNTIF(A$1:A983,A983))</f>
        <v>02CD05_62</v>
      </c>
      <c r="C983" t="s">
        <v>10610</v>
      </c>
      <c r="D983" t="str">
        <f>VLOOKUP(MID(C983,7,4),Estrv!I:J,2,FALSE)</f>
        <v>Servicios de cuidado infantil</v>
      </c>
      <c r="E983" t="str">
        <f>VLOOKUP(MID(C983,1,10),Estrv!B:CC,48,FALSE)</f>
        <v>Servicios educativos y de cuidados en CENDIS</v>
      </c>
    </row>
    <row r="984" spans="1:5">
      <c r="A984" t="str">
        <f t="shared" si="15"/>
        <v>02CD05</v>
      </c>
      <c r="B984" t="str">
        <f>CONCATENATE(A984,"_",COUNTIF(A$1:A984,A984))</f>
        <v>02CD05_63</v>
      </c>
      <c r="C984" t="s">
        <v>11284</v>
      </c>
      <c r="D984" t="str">
        <f>VLOOKUP(MID(C984,7,4),Estrv!I:J,2,FALSE)</f>
        <v>Servicios de cuidado infantil</v>
      </c>
      <c r="E984">
        <f>VLOOKUP(MID(C984,1,10),Estrv!B:CC,51,FALSE)</f>
        <v>0</v>
      </c>
    </row>
    <row r="985" spans="1:5">
      <c r="A985" t="str">
        <f t="shared" si="15"/>
        <v>02CD05</v>
      </c>
      <c r="B985" t="str">
        <f>CONCATENATE(A985,"_",COUNTIF(A$1:A985,A985))</f>
        <v>02CD05_64</v>
      </c>
      <c r="C985" t="s">
        <v>11958</v>
      </c>
      <c r="D985" t="str">
        <f>VLOOKUP(MID(C985,7,4),Estrv!I:J,2,FALSE)</f>
        <v>Servicios de cuidado infantil</v>
      </c>
      <c r="E985">
        <f>VLOOKUP(MID(C985,1,10),Estrv!B:CC,54,FALSE)</f>
        <v>0</v>
      </c>
    </row>
    <row r="986" spans="1:5">
      <c r="A986" t="str">
        <f t="shared" si="15"/>
        <v>02CD05</v>
      </c>
      <c r="B986" t="str">
        <f>CONCATENATE(A986,"_",COUNTIF(A$1:A986,A986))</f>
        <v>02CD05_65</v>
      </c>
      <c r="C986" t="s">
        <v>12632</v>
      </c>
      <c r="D986" t="str">
        <f>VLOOKUP(MID(C986,7,4),Estrv!I:J,2,FALSE)</f>
        <v>Servicios de cuidado infantil</v>
      </c>
      <c r="E986">
        <f>VLOOKUP(MID(C986,1,10),Estrv!B:CC,57,FALSE)</f>
        <v>0</v>
      </c>
    </row>
    <row r="987" spans="1:5">
      <c r="A987" t="str">
        <f t="shared" si="15"/>
        <v>02CD05</v>
      </c>
      <c r="B987" t="str">
        <f>CONCATENATE(A987,"_",COUNTIF(A$1:A987,A987))</f>
        <v>02CD05_66</v>
      </c>
      <c r="C987" t="s">
        <v>13306</v>
      </c>
      <c r="D987" t="str">
        <f>VLOOKUP(MID(C987,7,4),Estrv!I:J,2,FALSE)</f>
        <v>Servicios de cuidado infantil</v>
      </c>
      <c r="E987">
        <f>VLOOKUP(MID(C987,1,10),Estrv!B:CC,60,FALSE)</f>
        <v>0</v>
      </c>
    </row>
    <row r="988" spans="1:5">
      <c r="A988" t="str">
        <f t="shared" si="15"/>
        <v>02CD05</v>
      </c>
      <c r="B988" t="str">
        <f>CONCATENATE(A988,"_",COUNTIF(A$1:A988,A988))</f>
        <v>02CD05_67</v>
      </c>
      <c r="C988" t="s">
        <v>13980</v>
      </c>
      <c r="D988" t="str">
        <f>VLOOKUP(MID(C988,7,4),Estrv!I:J,2,FALSE)</f>
        <v>Servicios de cuidado infantil</v>
      </c>
      <c r="E988">
        <f>VLOOKUP(MID(C988,1,10),Estrv!B:CC,63,FALSE)</f>
        <v>0</v>
      </c>
    </row>
    <row r="989" spans="1:5">
      <c r="A989" t="str">
        <f t="shared" si="15"/>
        <v>02CD05</v>
      </c>
      <c r="B989" t="str">
        <f>CONCATENATE(A989,"_",COUNTIF(A$1:A989,A989))</f>
        <v>02CD05_68</v>
      </c>
      <c r="C989" t="s">
        <v>14654</v>
      </c>
      <c r="D989" t="str">
        <f>VLOOKUP(MID(C989,7,4),Estrv!I:J,2,FALSE)</f>
        <v>Servicios de cuidado infantil</v>
      </c>
      <c r="E989">
        <f>VLOOKUP(MID(C989,1,10),Estrv!B:CC,66,FALSE)</f>
        <v>0</v>
      </c>
    </row>
    <row r="990" spans="1:5">
      <c r="A990" t="str">
        <f t="shared" si="15"/>
        <v>02CD05</v>
      </c>
      <c r="B990" t="str">
        <f>CONCATENATE(A990,"_",COUNTIF(A$1:A990,A990))</f>
        <v>02CD05_69</v>
      </c>
      <c r="C990" t="s">
        <v>15328</v>
      </c>
      <c r="D990" t="str">
        <f>VLOOKUP(MID(C990,7,4),Estrv!I:J,2,FALSE)</f>
        <v>Servicios de cuidado infantil</v>
      </c>
      <c r="E990">
        <f>VLOOKUP(MID(C990,1,10),Estrv!B:CC,69,FALSE)</f>
        <v>0</v>
      </c>
    </row>
    <row r="991" spans="1:5">
      <c r="A991" t="str">
        <f t="shared" si="15"/>
        <v>02CD05</v>
      </c>
      <c r="B991" t="str">
        <f>CONCATENATE(A991,"_",COUNTIF(A$1:A991,A991))</f>
        <v>02CD05_70</v>
      </c>
      <c r="C991" t="s">
        <v>16002</v>
      </c>
      <c r="D991" t="str">
        <f>VLOOKUP(MID(C991,7,4),Estrv!I:J,2,FALSE)</f>
        <v>Servicios de cuidado infantil</v>
      </c>
      <c r="E991">
        <f>VLOOKUP(MID(C991,1,10),Estrv!B:CC,72,FALSE)</f>
        <v>0</v>
      </c>
    </row>
    <row r="992" spans="1:5">
      <c r="A992" t="str">
        <f t="shared" si="15"/>
        <v>02CD05</v>
      </c>
      <c r="B992" t="str">
        <f>CONCATENATE(A992,"_",COUNTIF(A$1:A992,A992))</f>
        <v>02CD05_71</v>
      </c>
      <c r="C992" t="s">
        <v>9937</v>
      </c>
      <c r="D992" t="str">
        <f>VLOOKUP(MID(C992,7,4),Estrv!I:J,2,FALSE)</f>
        <v>Turismo, empleo y fomento económico</v>
      </c>
      <c r="E992" t="str">
        <f>VLOOKUP(MID(C992,1,10),Estrv!B:CC,44,FALSE)</f>
        <v>Vincular al solicitante de empleo con la oferta laboral del sector privado, brindar asesorias para PYMES</v>
      </c>
    </row>
    <row r="993" spans="1:5">
      <c r="A993" t="str">
        <f t="shared" si="15"/>
        <v>02CD05</v>
      </c>
      <c r="B993" t="str">
        <f>CONCATENATE(A993,"_",COUNTIF(A$1:A993,A993))</f>
        <v>02CD05_72</v>
      </c>
      <c r="C993" t="s">
        <v>10611</v>
      </c>
      <c r="D993" t="str">
        <f>VLOOKUP(MID(C993,7,4),Estrv!I:J,2,FALSE)</f>
        <v>Turismo, empleo y fomento económico</v>
      </c>
      <c r="E993" t="str">
        <f>VLOOKUP(MID(C993,1,10),Estrv!B:CC,48,FALSE)</f>
        <v>Ferias y caravanas de empleo</v>
      </c>
    </row>
    <row r="994" spans="1:5">
      <c r="A994" t="str">
        <f t="shared" si="15"/>
        <v>02CD05</v>
      </c>
      <c r="B994" t="str">
        <f>CONCATENATE(A994,"_",COUNTIF(A$1:A994,A994))</f>
        <v>02CD05_73</v>
      </c>
      <c r="C994" t="s">
        <v>11285</v>
      </c>
      <c r="D994" t="str">
        <f>VLOOKUP(MID(C994,7,4),Estrv!I:J,2,FALSE)</f>
        <v>Turismo, empleo y fomento económico</v>
      </c>
      <c r="E994" t="str">
        <f>VLOOKUP(MID(C994,1,10),Estrv!B:CC,51,FALSE)</f>
        <v>Cursos y capacitaciones de impulso para micro y pequeñas empresas</v>
      </c>
    </row>
    <row r="995" spans="1:5">
      <c r="A995" t="str">
        <f t="shared" si="15"/>
        <v>02CD05</v>
      </c>
      <c r="B995" t="str">
        <f>CONCATENATE(A995,"_",COUNTIF(A$1:A995,A995))</f>
        <v>02CD05_74</v>
      </c>
      <c r="C995" t="s">
        <v>11959</v>
      </c>
      <c r="D995" t="str">
        <f>VLOOKUP(MID(C995,7,4),Estrv!I:J,2,FALSE)</f>
        <v>Turismo, empleo y fomento económico</v>
      </c>
      <c r="E995" t="str">
        <f>VLOOKUP(MID(C995,1,10),Estrv!B:CC,54,FALSE)</f>
        <v>Pobladores referidos a la bolsa de trabajo.</v>
      </c>
    </row>
    <row r="996" spans="1:5">
      <c r="A996" t="str">
        <f t="shared" si="15"/>
        <v>02CD05</v>
      </c>
      <c r="B996" t="str">
        <f>CONCATENATE(A996,"_",COUNTIF(A$1:A996,A996))</f>
        <v>02CD05_75</v>
      </c>
      <c r="C996" t="s">
        <v>12633</v>
      </c>
      <c r="D996" t="str">
        <f>VLOOKUP(MID(C996,7,4),Estrv!I:J,2,FALSE)</f>
        <v>Turismo, empleo y fomento económico</v>
      </c>
      <c r="E996">
        <f>VLOOKUP(MID(C996,1,10),Estrv!B:CC,57,FALSE)</f>
        <v>0</v>
      </c>
    </row>
    <row r="997" spans="1:5">
      <c r="A997" t="str">
        <f t="shared" si="15"/>
        <v>02CD05</v>
      </c>
      <c r="B997" t="str">
        <f>CONCATENATE(A997,"_",COUNTIF(A$1:A997,A997))</f>
        <v>02CD05_76</v>
      </c>
      <c r="C997" t="s">
        <v>13307</v>
      </c>
      <c r="D997" t="str">
        <f>VLOOKUP(MID(C997,7,4),Estrv!I:J,2,FALSE)</f>
        <v>Turismo, empleo y fomento económico</v>
      </c>
      <c r="E997">
        <f>VLOOKUP(MID(C997,1,10),Estrv!B:CC,60,FALSE)</f>
        <v>0</v>
      </c>
    </row>
    <row r="998" spans="1:5">
      <c r="A998" t="str">
        <f t="shared" si="15"/>
        <v>02CD05</v>
      </c>
      <c r="B998" t="str">
        <f>CONCATENATE(A998,"_",COUNTIF(A$1:A998,A998))</f>
        <v>02CD05_77</v>
      </c>
      <c r="C998" t="s">
        <v>13981</v>
      </c>
      <c r="D998" t="str">
        <f>VLOOKUP(MID(C998,7,4),Estrv!I:J,2,FALSE)</f>
        <v>Turismo, empleo y fomento económico</v>
      </c>
      <c r="E998">
        <f>VLOOKUP(MID(C998,1,10),Estrv!B:CC,63,FALSE)</f>
        <v>0</v>
      </c>
    </row>
    <row r="999" spans="1:5">
      <c r="A999" t="str">
        <f t="shared" si="15"/>
        <v>02CD05</v>
      </c>
      <c r="B999" t="str">
        <f>CONCATENATE(A999,"_",COUNTIF(A$1:A999,A999))</f>
        <v>02CD05_78</v>
      </c>
      <c r="C999" t="s">
        <v>14655</v>
      </c>
      <c r="D999" t="str">
        <f>VLOOKUP(MID(C999,7,4),Estrv!I:J,2,FALSE)</f>
        <v>Turismo, empleo y fomento económico</v>
      </c>
      <c r="E999">
        <f>VLOOKUP(MID(C999,1,10),Estrv!B:CC,66,FALSE)</f>
        <v>0</v>
      </c>
    </row>
    <row r="1000" spans="1:5">
      <c r="A1000" t="str">
        <f t="shared" si="15"/>
        <v>02CD05</v>
      </c>
      <c r="B1000" t="str">
        <f>CONCATENATE(A1000,"_",COUNTIF(A$1:A1000,A1000))</f>
        <v>02CD05_79</v>
      </c>
      <c r="C1000" t="s">
        <v>15329</v>
      </c>
      <c r="D1000" t="str">
        <f>VLOOKUP(MID(C1000,7,4),Estrv!I:J,2,FALSE)</f>
        <v>Turismo, empleo y fomento económico</v>
      </c>
      <c r="E1000">
        <f>VLOOKUP(MID(C1000,1,10),Estrv!B:CC,69,FALSE)</f>
        <v>0</v>
      </c>
    </row>
    <row r="1001" spans="1:5">
      <c r="A1001" t="str">
        <f t="shared" si="15"/>
        <v>02CD05</v>
      </c>
      <c r="B1001" t="str">
        <f>CONCATENATE(A1001,"_",COUNTIF(A$1:A1001,A1001))</f>
        <v>02CD05_80</v>
      </c>
      <c r="C1001" t="s">
        <v>16003</v>
      </c>
      <c r="D1001" t="str">
        <f>VLOOKUP(MID(C1001,7,4),Estrv!I:J,2,FALSE)</f>
        <v>Turismo, empleo y fomento económico</v>
      </c>
      <c r="E1001">
        <f>VLOOKUP(MID(C1001,1,10),Estrv!B:CC,72,FALSE)</f>
        <v>0</v>
      </c>
    </row>
    <row r="1002" spans="1:5">
      <c r="A1002" t="str">
        <f t="shared" si="15"/>
        <v>02CD05</v>
      </c>
      <c r="B1002" t="str">
        <f>CONCATENATE(A1002,"_",COUNTIF(A$1:A1002,A1002))</f>
        <v>02CD05_81</v>
      </c>
      <c r="C1002" t="s">
        <v>9938</v>
      </c>
      <c r="D1002" t="str">
        <f>VLOOKUP(MID(C1002,7,4),Estrv!I:J,2,FALSE)</f>
        <v>Infraestructura urbana</v>
      </c>
      <c r="E1002" t="str">
        <f>VLOOKUP(MID(C1002,1,10),Estrv!B:CC,44,FALSE)</f>
        <v>Proporcionar espacios armoniosos, con sensacion de seguridad y limpieza para el desarrollo de sus actividades y esparcimiento de la poblacion.</v>
      </c>
    </row>
    <row r="1003" spans="1:5">
      <c r="A1003" t="str">
        <f t="shared" si="15"/>
        <v>02CD05</v>
      </c>
      <c r="B1003" t="str">
        <f>CONCATENATE(A1003,"_",COUNTIF(A$1:A1003,A1003))</f>
        <v>02CD05_82</v>
      </c>
      <c r="C1003" t="s">
        <v>10612</v>
      </c>
      <c r="D1003" t="str">
        <f>VLOOKUP(MID(C1003,7,4),Estrv!I:J,2,FALSE)</f>
        <v>Infraestructura urbana</v>
      </c>
      <c r="E1003" t="str">
        <f>VLOOKUP(MID(C1003,1,10),Estrv!B:CC,48,FALSE)</f>
        <v>Rehabilitacion de espacio publico</v>
      </c>
    </row>
    <row r="1004" spans="1:5">
      <c r="A1004" t="str">
        <f t="shared" si="15"/>
        <v>02CD05</v>
      </c>
      <c r="B1004" t="str">
        <f>CONCATENATE(A1004,"_",COUNTIF(A$1:A1004,A1004))</f>
        <v>02CD05_83</v>
      </c>
      <c r="C1004" t="s">
        <v>11286</v>
      </c>
      <c r="D1004" t="str">
        <f>VLOOKUP(MID(C1004,7,4),Estrv!I:J,2,FALSE)</f>
        <v>Infraestructura urbana</v>
      </c>
      <c r="E1004" t="str">
        <f>VLOOKUP(MID(C1004,1,10),Estrv!B:CC,51,FALSE)</f>
        <v>Reencarpetado y balizamiento de vialidades</v>
      </c>
    </row>
    <row r="1005" spans="1:5">
      <c r="A1005" t="str">
        <f t="shared" si="15"/>
        <v>02CD05</v>
      </c>
      <c r="B1005" t="str">
        <f>CONCATENATE(A1005,"_",COUNTIF(A$1:A1005,A1005))</f>
        <v>02CD05_84</v>
      </c>
      <c r="C1005" t="s">
        <v>11960</v>
      </c>
      <c r="D1005" t="str">
        <f>VLOOKUP(MID(C1005,7,4),Estrv!I:J,2,FALSE)</f>
        <v>Infraestructura urbana</v>
      </c>
      <c r="E1005" t="str">
        <f>VLOOKUP(MID(C1005,1,10),Estrv!B:CC,54,FALSE)</f>
        <v>Construccion de polideportivo.</v>
      </c>
    </row>
    <row r="1006" spans="1:5">
      <c r="A1006" t="str">
        <f t="shared" si="15"/>
        <v>02CD05</v>
      </c>
      <c r="B1006" t="str">
        <f>CONCATENATE(A1006,"_",COUNTIF(A$1:A1006,A1006))</f>
        <v>02CD05_85</v>
      </c>
      <c r="C1006" t="s">
        <v>12634</v>
      </c>
      <c r="D1006" t="str">
        <f>VLOOKUP(MID(C1006,7,4),Estrv!I:J,2,FALSE)</f>
        <v>Infraestructura urbana</v>
      </c>
      <c r="E1006" t="str">
        <f>VLOOKUP(MID(C1006,1,10),Estrv!B:CC,57,FALSE)</f>
        <v>Mejora de señalamiento vial y retiro de publicidad.</v>
      </c>
    </row>
    <row r="1007" spans="1:5">
      <c r="A1007" t="str">
        <f t="shared" si="15"/>
        <v>02CD05</v>
      </c>
      <c r="B1007" t="str">
        <f>CONCATENATE(A1007,"_",COUNTIF(A$1:A1007,A1007))</f>
        <v>02CD05_86</v>
      </c>
      <c r="C1007" t="s">
        <v>13308</v>
      </c>
      <c r="D1007" t="str">
        <f>VLOOKUP(MID(C1007,7,4),Estrv!I:J,2,FALSE)</f>
        <v>Infraestructura urbana</v>
      </c>
      <c r="E1007">
        <f>VLOOKUP(MID(C1007,1,10),Estrv!B:CC,60,FALSE)</f>
        <v>0</v>
      </c>
    </row>
    <row r="1008" spans="1:5">
      <c r="A1008" t="str">
        <f t="shared" si="15"/>
        <v>02CD05</v>
      </c>
      <c r="B1008" t="str">
        <f>CONCATENATE(A1008,"_",COUNTIF(A$1:A1008,A1008))</f>
        <v>02CD05_87</v>
      </c>
      <c r="C1008" t="s">
        <v>13982</v>
      </c>
      <c r="D1008" t="str">
        <f>VLOOKUP(MID(C1008,7,4),Estrv!I:J,2,FALSE)</f>
        <v>Infraestructura urbana</v>
      </c>
      <c r="E1008">
        <f>VLOOKUP(MID(C1008,1,10),Estrv!B:CC,63,FALSE)</f>
        <v>0</v>
      </c>
    </row>
    <row r="1009" spans="1:5">
      <c r="A1009" t="str">
        <f t="shared" si="15"/>
        <v>02CD05</v>
      </c>
      <c r="B1009" t="str">
        <f>CONCATENATE(A1009,"_",COUNTIF(A$1:A1009,A1009))</f>
        <v>02CD05_88</v>
      </c>
      <c r="C1009" t="s">
        <v>14656</v>
      </c>
      <c r="D1009" t="str">
        <f>VLOOKUP(MID(C1009,7,4),Estrv!I:J,2,FALSE)</f>
        <v>Infraestructura urbana</v>
      </c>
      <c r="E1009">
        <f>VLOOKUP(MID(C1009,1,10),Estrv!B:CC,66,FALSE)</f>
        <v>0</v>
      </c>
    </row>
    <row r="1010" spans="1:5">
      <c r="A1010" t="str">
        <f t="shared" si="15"/>
        <v>02CD05</v>
      </c>
      <c r="B1010" t="str">
        <f>CONCATENATE(A1010,"_",COUNTIF(A$1:A1010,A1010))</f>
        <v>02CD05_89</v>
      </c>
      <c r="C1010" t="s">
        <v>15330</v>
      </c>
      <c r="D1010" t="str">
        <f>VLOOKUP(MID(C1010,7,4),Estrv!I:J,2,FALSE)</f>
        <v>Infraestructura urbana</v>
      </c>
      <c r="E1010">
        <f>VLOOKUP(MID(C1010,1,10),Estrv!B:CC,69,FALSE)</f>
        <v>0</v>
      </c>
    </row>
    <row r="1011" spans="1:5">
      <c r="A1011" t="str">
        <f t="shared" si="15"/>
        <v>02CD05</v>
      </c>
      <c r="B1011" t="str">
        <f>CONCATENATE(A1011,"_",COUNTIF(A$1:A1011,A1011))</f>
        <v>02CD05_90</v>
      </c>
      <c r="C1011" t="s">
        <v>16004</v>
      </c>
      <c r="D1011" t="str">
        <f>VLOOKUP(MID(C1011,7,4),Estrv!I:J,2,FALSE)</f>
        <v>Infraestructura urbana</v>
      </c>
      <c r="E1011">
        <f>VLOOKUP(MID(C1011,1,10),Estrv!B:CC,72,FALSE)</f>
        <v>0</v>
      </c>
    </row>
    <row r="1012" spans="1:5">
      <c r="A1012" t="str">
        <f t="shared" si="15"/>
        <v>02CD05</v>
      </c>
      <c r="B1012" t="str">
        <f>CONCATENATE(A1012,"_",COUNTIF(A$1:A1012,A1012))</f>
        <v>02CD05_91</v>
      </c>
      <c r="C1012" t="s">
        <v>9939</v>
      </c>
      <c r="D1012" t="str">
        <f>VLOOKUP(MID(C1012,7,4),Estrv!I:J,2,FALSE)</f>
        <v>Infraestructura de agua potable en Alcaldías</v>
      </c>
      <c r="E1012" t="str">
        <f>VLOOKUP(MID(C1012,1,10),Estrv!B:CC,44,FALSE)</f>
        <v>La poblacion mejora la calidad de vida por el accesos a su derecho al agua.</v>
      </c>
    </row>
    <row r="1013" spans="1:5">
      <c r="A1013" t="str">
        <f t="shared" si="15"/>
        <v>02CD05</v>
      </c>
      <c r="B1013" t="str">
        <f>CONCATENATE(A1013,"_",COUNTIF(A$1:A1013,A1013))</f>
        <v>02CD05_92</v>
      </c>
      <c r="C1013" t="s">
        <v>10613</v>
      </c>
      <c r="D1013" t="str">
        <f>VLOOKUP(MID(C1013,7,4),Estrv!I:J,2,FALSE)</f>
        <v>Infraestructura de agua potable en Alcaldías</v>
      </c>
      <c r="E1013">
        <f>VLOOKUP(MID(C1013,1,10),Estrv!B:CC,48,FALSE)</f>
        <v>0</v>
      </c>
    </row>
    <row r="1014" spans="1:5">
      <c r="A1014" t="str">
        <f t="shared" si="15"/>
        <v>02CD05</v>
      </c>
      <c r="B1014" t="str">
        <f>CONCATENATE(A1014,"_",COUNTIF(A$1:A1014,A1014))</f>
        <v>02CD05_93</v>
      </c>
      <c r="C1014" t="s">
        <v>11287</v>
      </c>
      <c r="D1014" t="str">
        <f>VLOOKUP(MID(C1014,7,4),Estrv!I:J,2,FALSE)</f>
        <v>Infraestructura de agua potable en Alcaldías</v>
      </c>
      <c r="E1014">
        <f>VLOOKUP(MID(C1014,1,10),Estrv!B:CC,51,FALSE)</f>
        <v>0</v>
      </c>
    </row>
    <row r="1015" spans="1:5">
      <c r="A1015" t="str">
        <f t="shared" si="15"/>
        <v>02CD05</v>
      </c>
      <c r="B1015" t="str">
        <f>CONCATENATE(A1015,"_",COUNTIF(A$1:A1015,A1015))</f>
        <v>02CD05_94</v>
      </c>
      <c r="C1015" t="s">
        <v>11961</v>
      </c>
      <c r="D1015" t="str">
        <f>VLOOKUP(MID(C1015,7,4),Estrv!I:J,2,FALSE)</f>
        <v>Infraestructura de agua potable en Alcaldías</v>
      </c>
      <c r="E1015">
        <f>VLOOKUP(MID(C1015,1,10),Estrv!B:CC,54,FALSE)</f>
        <v>0</v>
      </c>
    </row>
    <row r="1016" spans="1:5">
      <c r="A1016" t="str">
        <f t="shared" si="15"/>
        <v>02CD05</v>
      </c>
      <c r="B1016" t="str">
        <f>CONCATENATE(A1016,"_",COUNTIF(A$1:A1016,A1016))</f>
        <v>02CD05_95</v>
      </c>
      <c r="C1016" t="s">
        <v>12635</v>
      </c>
      <c r="D1016" t="str">
        <f>VLOOKUP(MID(C1016,7,4),Estrv!I:J,2,FALSE)</f>
        <v>Infraestructura de agua potable en Alcaldías</v>
      </c>
      <c r="E1016">
        <f>VLOOKUP(MID(C1016,1,10),Estrv!B:CC,57,FALSE)</f>
        <v>0</v>
      </c>
    </row>
    <row r="1017" spans="1:5">
      <c r="A1017" t="str">
        <f t="shared" si="15"/>
        <v>02CD05</v>
      </c>
      <c r="B1017" t="str">
        <f>CONCATENATE(A1017,"_",COUNTIF(A$1:A1017,A1017))</f>
        <v>02CD05_96</v>
      </c>
      <c r="C1017" t="s">
        <v>13309</v>
      </c>
      <c r="D1017" t="str">
        <f>VLOOKUP(MID(C1017,7,4),Estrv!I:J,2,FALSE)</f>
        <v>Infraestructura de agua potable en Alcaldías</v>
      </c>
      <c r="E1017">
        <f>VLOOKUP(MID(C1017,1,10),Estrv!B:CC,60,FALSE)</f>
        <v>0</v>
      </c>
    </row>
    <row r="1018" spans="1:5">
      <c r="A1018" t="str">
        <f t="shared" si="15"/>
        <v>02CD05</v>
      </c>
      <c r="B1018" t="str">
        <f>CONCATENATE(A1018,"_",COUNTIF(A$1:A1018,A1018))</f>
        <v>02CD05_97</v>
      </c>
      <c r="C1018" t="s">
        <v>13983</v>
      </c>
      <c r="D1018" t="str">
        <f>VLOOKUP(MID(C1018,7,4),Estrv!I:J,2,FALSE)</f>
        <v>Infraestructura de agua potable en Alcaldías</v>
      </c>
      <c r="E1018">
        <f>VLOOKUP(MID(C1018,1,10),Estrv!B:CC,63,FALSE)</f>
        <v>0</v>
      </c>
    </row>
    <row r="1019" spans="1:5">
      <c r="A1019" t="str">
        <f t="shared" si="15"/>
        <v>02CD05</v>
      </c>
      <c r="B1019" t="str">
        <f>CONCATENATE(A1019,"_",COUNTIF(A$1:A1019,A1019))</f>
        <v>02CD05_98</v>
      </c>
      <c r="C1019" t="s">
        <v>14657</v>
      </c>
      <c r="D1019" t="str">
        <f>VLOOKUP(MID(C1019,7,4),Estrv!I:J,2,FALSE)</f>
        <v>Infraestructura de agua potable en Alcaldías</v>
      </c>
      <c r="E1019">
        <f>VLOOKUP(MID(C1019,1,10),Estrv!B:CC,66,FALSE)</f>
        <v>0</v>
      </c>
    </row>
    <row r="1020" spans="1:5">
      <c r="A1020" t="str">
        <f t="shared" si="15"/>
        <v>02CD05</v>
      </c>
      <c r="B1020" t="str">
        <f>CONCATENATE(A1020,"_",COUNTIF(A$1:A1020,A1020))</f>
        <v>02CD05_99</v>
      </c>
      <c r="C1020" t="s">
        <v>15331</v>
      </c>
      <c r="D1020" t="str">
        <f>VLOOKUP(MID(C1020,7,4),Estrv!I:J,2,FALSE)</f>
        <v>Infraestructura de agua potable en Alcaldías</v>
      </c>
      <c r="E1020">
        <f>VLOOKUP(MID(C1020,1,10),Estrv!B:CC,69,FALSE)</f>
        <v>0</v>
      </c>
    </row>
    <row r="1021" spans="1:5">
      <c r="A1021" t="str">
        <f t="shared" si="15"/>
        <v>02CD05</v>
      </c>
      <c r="B1021" t="str">
        <f>CONCATENATE(A1021,"_",COUNTIF(A$1:A1021,A1021))</f>
        <v>02CD05_100</v>
      </c>
      <c r="C1021" t="s">
        <v>16005</v>
      </c>
      <c r="D1021" t="str">
        <f>VLOOKUP(MID(C1021,7,4),Estrv!I:J,2,FALSE)</f>
        <v>Infraestructura de agua potable en Alcaldías</v>
      </c>
      <c r="E1021">
        <f>VLOOKUP(MID(C1021,1,10),Estrv!B:CC,72,FALSE)</f>
        <v>0</v>
      </c>
    </row>
    <row r="1022" spans="1:5">
      <c r="A1022" t="str">
        <f t="shared" si="15"/>
        <v>02CD05</v>
      </c>
      <c r="B1022" t="str">
        <f>CONCATENATE(A1022,"_",COUNTIF(A$1:A1022,A1022))</f>
        <v>02CD05_101</v>
      </c>
      <c r="C1022" t="s">
        <v>9940</v>
      </c>
      <c r="D1022" t="str">
        <f>VLOOKUP(MID(C1022,7,4),Estrv!I:J,2,FALSE)</f>
        <v>Infraestructura de drenaje, alcantarillado y saneamiento en Alcaldías</v>
      </c>
      <c r="E1022" t="str">
        <f>VLOOKUP(MID(C1022,1,10),Estrv!B:CC,44,FALSE)</f>
        <v>Disminucion de perdidas y prevencion de enfermedades.</v>
      </c>
    </row>
    <row r="1023" spans="1:5">
      <c r="A1023" t="str">
        <f t="shared" si="15"/>
        <v>02CD05</v>
      </c>
      <c r="B1023" t="str">
        <f>CONCATENATE(A1023,"_",COUNTIF(A$1:A1023,A1023))</f>
        <v>02CD05_102</v>
      </c>
      <c r="C1023" t="s">
        <v>10614</v>
      </c>
      <c r="D1023" t="str">
        <f>VLOOKUP(MID(C1023,7,4),Estrv!I:J,2,FALSE)</f>
        <v>Infraestructura de drenaje, alcantarillado y saneamiento en Alcaldías</v>
      </c>
      <c r="E1023">
        <f>VLOOKUP(MID(C1023,1,10),Estrv!B:CC,48,FALSE)</f>
        <v>0</v>
      </c>
    </row>
    <row r="1024" spans="1:5">
      <c r="A1024" t="str">
        <f t="shared" si="15"/>
        <v>02CD05</v>
      </c>
      <c r="B1024" t="str">
        <f>CONCATENATE(A1024,"_",COUNTIF(A$1:A1024,A1024))</f>
        <v>02CD05_103</v>
      </c>
      <c r="C1024" t="s">
        <v>11288</v>
      </c>
      <c r="D1024" t="str">
        <f>VLOOKUP(MID(C1024,7,4),Estrv!I:J,2,FALSE)</f>
        <v>Infraestructura de drenaje, alcantarillado y saneamiento en Alcaldías</v>
      </c>
      <c r="E1024">
        <f>VLOOKUP(MID(C1024,1,10),Estrv!B:CC,51,FALSE)</f>
        <v>0</v>
      </c>
    </row>
    <row r="1025" spans="1:5">
      <c r="A1025" t="str">
        <f t="shared" si="15"/>
        <v>02CD05</v>
      </c>
      <c r="B1025" t="str">
        <f>CONCATENATE(A1025,"_",COUNTIF(A$1:A1025,A1025))</f>
        <v>02CD05_104</v>
      </c>
      <c r="C1025" t="s">
        <v>11962</v>
      </c>
      <c r="D1025" t="str">
        <f>VLOOKUP(MID(C1025,7,4),Estrv!I:J,2,FALSE)</f>
        <v>Infraestructura de drenaje, alcantarillado y saneamiento en Alcaldías</v>
      </c>
      <c r="E1025">
        <f>VLOOKUP(MID(C1025,1,10),Estrv!B:CC,54,FALSE)</f>
        <v>0</v>
      </c>
    </row>
    <row r="1026" spans="1:5">
      <c r="A1026" t="str">
        <f t="shared" si="15"/>
        <v>02CD05</v>
      </c>
      <c r="B1026" t="str">
        <f>CONCATENATE(A1026,"_",COUNTIF(A$1:A1026,A1026))</f>
        <v>02CD05_105</v>
      </c>
      <c r="C1026" t="s">
        <v>12636</v>
      </c>
      <c r="D1026" t="str">
        <f>VLOOKUP(MID(C1026,7,4),Estrv!I:J,2,FALSE)</f>
        <v>Infraestructura de drenaje, alcantarillado y saneamiento en Alcaldías</v>
      </c>
      <c r="E1026">
        <f>VLOOKUP(MID(C1026,1,10),Estrv!B:CC,57,FALSE)</f>
        <v>0</v>
      </c>
    </row>
    <row r="1027" spans="1:5">
      <c r="A1027" t="str">
        <f t="shared" ref="A1027:A1090" si="16">MID(C1027,1,6)</f>
        <v>02CD05</v>
      </c>
      <c r="B1027" t="str">
        <f>CONCATENATE(A1027,"_",COUNTIF(A$1:A1027,A1027))</f>
        <v>02CD05_106</v>
      </c>
      <c r="C1027" t="s">
        <v>13310</v>
      </c>
      <c r="D1027" t="str">
        <f>VLOOKUP(MID(C1027,7,4),Estrv!I:J,2,FALSE)</f>
        <v>Infraestructura de drenaje, alcantarillado y saneamiento en Alcaldías</v>
      </c>
      <c r="E1027">
        <f>VLOOKUP(MID(C1027,1,10),Estrv!B:CC,60,FALSE)</f>
        <v>0</v>
      </c>
    </row>
    <row r="1028" spans="1:5">
      <c r="A1028" t="str">
        <f t="shared" si="16"/>
        <v>02CD05</v>
      </c>
      <c r="B1028" t="str">
        <f>CONCATENATE(A1028,"_",COUNTIF(A$1:A1028,A1028))</f>
        <v>02CD05_107</v>
      </c>
      <c r="C1028" t="s">
        <v>13984</v>
      </c>
      <c r="D1028" t="str">
        <f>VLOOKUP(MID(C1028,7,4),Estrv!I:J,2,FALSE)</f>
        <v>Infraestructura de drenaje, alcantarillado y saneamiento en Alcaldías</v>
      </c>
      <c r="E1028">
        <f>VLOOKUP(MID(C1028,1,10),Estrv!B:CC,63,FALSE)</f>
        <v>0</v>
      </c>
    </row>
    <row r="1029" spans="1:5">
      <c r="A1029" t="str">
        <f t="shared" si="16"/>
        <v>02CD05</v>
      </c>
      <c r="B1029" t="str">
        <f>CONCATENATE(A1029,"_",COUNTIF(A$1:A1029,A1029))</f>
        <v>02CD05_108</v>
      </c>
      <c r="C1029" t="s">
        <v>14658</v>
      </c>
      <c r="D1029" t="str">
        <f>VLOOKUP(MID(C1029,7,4),Estrv!I:J,2,FALSE)</f>
        <v>Infraestructura de drenaje, alcantarillado y saneamiento en Alcaldías</v>
      </c>
      <c r="E1029">
        <f>VLOOKUP(MID(C1029,1,10),Estrv!B:CC,66,FALSE)</f>
        <v>0</v>
      </c>
    </row>
    <row r="1030" spans="1:5">
      <c r="A1030" t="str">
        <f t="shared" si="16"/>
        <v>02CD05</v>
      </c>
      <c r="B1030" t="str">
        <f>CONCATENATE(A1030,"_",COUNTIF(A$1:A1030,A1030))</f>
        <v>02CD05_109</v>
      </c>
      <c r="C1030" t="s">
        <v>15332</v>
      </c>
      <c r="D1030" t="str">
        <f>VLOOKUP(MID(C1030,7,4),Estrv!I:J,2,FALSE)</f>
        <v>Infraestructura de drenaje, alcantarillado y saneamiento en Alcaldías</v>
      </c>
      <c r="E1030">
        <f>VLOOKUP(MID(C1030,1,10),Estrv!B:CC,69,FALSE)</f>
        <v>0</v>
      </c>
    </row>
    <row r="1031" spans="1:5">
      <c r="A1031" t="str">
        <f t="shared" si="16"/>
        <v>02CD05</v>
      </c>
      <c r="B1031" t="str">
        <f>CONCATENATE(A1031,"_",COUNTIF(A$1:A1031,A1031))</f>
        <v>02CD05_110</v>
      </c>
      <c r="C1031" t="s">
        <v>16006</v>
      </c>
      <c r="D1031" t="str">
        <f>VLOOKUP(MID(C1031,7,4),Estrv!I:J,2,FALSE)</f>
        <v>Infraestructura de drenaje, alcantarillado y saneamiento en Alcaldías</v>
      </c>
      <c r="E1031">
        <f>VLOOKUP(MID(C1031,1,10),Estrv!B:CC,72,FALSE)</f>
        <v>0</v>
      </c>
    </row>
    <row r="1032" spans="1:5">
      <c r="A1032" t="str">
        <f t="shared" si="16"/>
        <v>02CD05</v>
      </c>
      <c r="B1032" t="str">
        <f>CONCATENATE(A1032,"_",COUNTIF(A$1:A1032,A1032))</f>
        <v>02CD05_111</v>
      </c>
      <c r="C1032" t="s">
        <v>9941</v>
      </c>
      <c r="D1032" t="str">
        <f>VLOOKUP(MID(C1032,7,4),Estrv!I:J,2,FALSE)</f>
        <v>Actividades de apoyo administrativo</v>
      </c>
      <c r="E1032" t="str">
        <f>VLOOKUP(MID(C1032,1,10),Estrv!B:CC,44,FALSE)</f>
        <v>Contratacion de servicios profesionale de capacitacion para los servidores publicosadscritos a esta Alcaldia. Asi como mantener a la poblacion informada de las accipnes, apoyos y obras que la Alcaldia realiza.</v>
      </c>
    </row>
    <row r="1033" spans="1:5">
      <c r="A1033" t="str">
        <f t="shared" si="16"/>
        <v>02CD05</v>
      </c>
      <c r="B1033" t="str">
        <f>CONCATENATE(A1033,"_",COUNTIF(A$1:A1033,A1033))</f>
        <v>02CD05_112</v>
      </c>
      <c r="C1033" t="s">
        <v>10615</v>
      </c>
      <c r="D1033" t="str">
        <f>VLOOKUP(MID(C1033,7,4),Estrv!I:J,2,FALSE)</f>
        <v>Actividades de apoyo administrativo</v>
      </c>
      <c r="E1033">
        <f>VLOOKUP(MID(C1033,1,10),Estrv!B:CC,48,FALSE)</f>
        <v>0</v>
      </c>
    </row>
    <row r="1034" spans="1:5">
      <c r="A1034" t="str">
        <f t="shared" si="16"/>
        <v>02CD05</v>
      </c>
      <c r="B1034" t="str">
        <f>CONCATENATE(A1034,"_",COUNTIF(A$1:A1034,A1034))</f>
        <v>02CD05_113</v>
      </c>
      <c r="C1034" t="s">
        <v>11289</v>
      </c>
      <c r="D1034" t="str">
        <f>VLOOKUP(MID(C1034,7,4),Estrv!I:J,2,FALSE)</f>
        <v>Actividades de apoyo administrativo</v>
      </c>
      <c r="E1034">
        <f>VLOOKUP(MID(C1034,1,10),Estrv!B:CC,51,FALSE)</f>
        <v>0</v>
      </c>
    </row>
    <row r="1035" spans="1:5">
      <c r="A1035" t="str">
        <f t="shared" si="16"/>
        <v>02CD05</v>
      </c>
      <c r="B1035" t="str">
        <f>CONCATENATE(A1035,"_",COUNTIF(A$1:A1035,A1035))</f>
        <v>02CD05_114</v>
      </c>
      <c r="C1035" t="s">
        <v>11963</v>
      </c>
      <c r="D1035" t="str">
        <f>VLOOKUP(MID(C1035,7,4),Estrv!I:J,2,FALSE)</f>
        <v>Actividades de apoyo administrativo</v>
      </c>
      <c r="E1035">
        <f>VLOOKUP(MID(C1035,1,10),Estrv!B:CC,54,FALSE)</f>
        <v>0</v>
      </c>
    </row>
    <row r="1036" spans="1:5">
      <c r="A1036" t="str">
        <f t="shared" si="16"/>
        <v>02CD05</v>
      </c>
      <c r="B1036" t="str">
        <f>CONCATENATE(A1036,"_",COUNTIF(A$1:A1036,A1036))</f>
        <v>02CD05_115</v>
      </c>
      <c r="C1036" t="s">
        <v>12637</v>
      </c>
      <c r="D1036" t="str">
        <f>VLOOKUP(MID(C1036,7,4),Estrv!I:J,2,FALSE)</f>
        <v>Actividades de apoyo administrativo</v>
      </c>
      <c r="E1036">
        <f>VLOOKUP(MID(C1036,1,10),Estrv!B:CC,57,FALSE)</f>
        <v>0</v>
      </c>
    </row>
    <row r="1037" spans="1:5">
      <c r="A1037" t="str">
        <f t="shared" si="16"/>
        <v>02CD05</v>
      </c>
      <c r="B1037" t="str">
        <f>CONCATENATE(A1037,"_",COUNTIF(A$1:A1037,A1037))</f>
        <v>02CD05_116</v>
      </c>
      <c r="C1037" t="s">
        <v>13311</v>
      </c>
      <c r="D1037" t="str">
        <f>VLOOKUP(MID(C1037,7,4),Estrv!I:J,2,FALSE)</f>
        <v>Actividades de apoyo administrativo</v>
      </c>
      <c r="E1037">
        <f>VLOOKUP(MID(C1037,1,10),Estrv!B:CC,60,FALSE)</f>
        <v>0</v>
      </c>
    </row>
    <row r="1038" spans="1:5">
      <c r="A1038" t="str">
        <f t="shared" si="16"/>
        <v>02CD05</v>
      </c>
      <c r="B1038" t="str">
        <f>CONCATENATE(A1038,"_",COUNTIF(A$1:A1038,A1038))</f>
        <v>02CD05_117</v>
      </c>
      <c r="C1038" t="s">
        <v>13985</v>
      </c>
      <c r="D1038" t="str">
        <f>VLOOKUP(MID(C1038,7,4),Estrv!I:J,2,FALSE)</f>
        <v>Actividades de apoyo administrativo</v>
      </c>
      <c r="E1038">
        <f>VLOOKUP(MID(C1038,1,10),Estrv!B:CC,63,FALSE)</f>
        <v>0</v>
      </c>
    </row>
    <row r="1039" spans="1:5">
      <c r="A1039" t="str">
        <f t="shared" si="16"/>
        <v>02CD05</v>
      </c>
      <c r="B1039" t="str">
        <f>CONCATENATE(A1039,"_",COUNTIF(A$1:A1039,A1039))</f>
        <v>02CD05_118</v>
      </c>
      <c r="C1039" t="s">
        <v>14659</v>
      </c>
      <c r="D1039" t="str">
        <f>VLOOKUP(MID(C1039,7,4),Estrv!I:J,2,FALSE)</f>
        <v>Actividades de apoyo administrativo</v>
      </c>
      <c r="E1039">
        <f>VLOOKUP(MID(C1039,1,10),Estrv!B:CC,66,FALSE)</f>
        <v>0</v>
      </c>
    </row>
    <row r="1040" spans="1:5">
      <c r="A1040" t="str">
        <f t="shared" si="16"/>
        <v>02CD05</v>
      </c>
      <c r="B1040" t="str">
        <f>CONCATENATE(A1040,"_",COUNTIF(A$1:A1040,A1040))</f>
        <v>02CD05_119</v>
      </c>
      <c r="C1040" t="s">
        <v>15333</v>
      </c>
      <c r="D1040" t="str">
        <f>VLOOKUP(MID(C1040,7,4),Estrv!I:J,2,FALSE)</f>
        <v>Actividades de apoyo administrativo</v>
      </c>
      <c r="E1040">
        <f>VLOOKUP(MID(C1040,1,10),Estrv!B:CC,69,FALSE)</f>
        <v>0</v>
      </c>
    </row>
    <row r="1041" spans="1:5">
      <c r="A1041" t="str">
        <f t="shared" si="16"/>
        <v>02CD05</v>
      </c>
      <c r="B1041" t="str">
        <f>CONCATENATE(A1041,"_",COUNTIF(A$1:A1041,A1041))</f>
        <v>02CD05_120</v>
      </c>
      <c r="C1041" t="s">
        <v>16007</v>
      </c>
      <c r="D1041" t="str">
        <f>VLOOKUP(MID(C1041,7,4),Estrv!I:J,2,FALSE)</f>
        <v>Actividades de apoyo administrativo</v>
      </c>
      <c r="E1041">
        <f>VLOOKUP(MID(C1041,1,10),Estrv!B:CC,72,FALSE)</f>
        <v>0</v>
      </c>
    </row>
    <row r="1042" spans="1:5">
      <c r="A1042" t="str">
        <f t="shared" si="16"/>
        <v>02CD05</v>
      </c>
      <c r="B1042" t="str">
        <f>CONCATENATE(A1042,"_",COUNTIF(A$1:A1042,A1042))</f>
        <v>02CD05_121</v>
      </c>
      <c r="C1042" t="s">
        <v>9942</v>
      </c>
      <c r="D1042" t="str">
        <f>VLOOKUP(MID(C1042,7,4),Estrv!I:J,2,FALSE)</f>
        <v>Provisiones para contingencias</v>
      </c>
      <c r="E1042" t="str">
        <f>VLOOKUP(MID(C1042,1,10),Estrv!B:CC,44,FALSE)</f>
        <v>Atender y cumplir con las sentencias derivado de laudos en tiempo y forma.</v>
      </c>
    </row>
    <row r="1043" spans="1:5">
      <c r="A1043" t="str">
        <f t="shared" si="16"/>
        <v>02CD05</v>
      </c>
      <c r="B1043" t="str">
        <f>CONCATENATE(A1043,"_",COUNTIF(A$1:A1043,A1043))</f>
        <v>02CD05_122</v>
      </c>
      <c r="C1043" t="s">
        <v>10616</v>
      </c>
      <c r="D1043" t="str">
        <f>VLOOKUP(MID(C1043,7,4),Estrv!I:J,2,FALSE)</f>
        <v>Provisiones para contingencias</v>
      </c>
      <c r="E1043" t="str">
        <f>VLOOKUP(MID(C1043,1,10),Estrv!B:CC,48,FALSE)</f>
        <v>Informar al Tribunal de Conciliacion y Arbitraje el pago del laudo</v>
      </c>
    </row>
    <row r="1044" spans="1:5">
      <c r="A1044" t="str">
        <f t="shared" si="16"/>
        <v>02CD05</v>
      </c>
      <c r="B1044" t="str">
        <f>CONCATENATE(A1044,"_",COUNTIF(A$1:A1044,A1044))</f>
        <v>02CD05_123</v>
      </c>
      <c r="C1044" t="s">
        <v>11290</v>
      </c>
      <c r="D1044" t="str">
        <f>VLOOKUP(MID(C1044,7,4),Estrv!I:J,2,FALSE)</f>
        <v>Provisiones para contingencias</v>
      </c>
      <c r="E1044">
        <f>VLOOKUP(MID(C1044,1,10),Estrv!B:CC,51,FALSE)</f>
        <v>0</v>
      </c>
    </row>
    <row r="1045" spans="1:5">
      <c r="A1045" t="str">
        <f t="shared" si="16"/>
        <v>02CD05</v>
      </c>
      <c r="B1045" t="str">
        <f>CONCATENATE(A1045,"_",COUNTIF(A$1:A1045,A1045))</f>
        <v>02CD05_124</v>
      </c>
      <c r="C1045" t="s">
        <v>11964</v>
      </c>
      <c r="D1045" t="str">
        <f>VLOOKUP(MID(C1045,7,4),Estrv!I:J,2,FALSE)</f>
        <v>Provisiones para contingencias</v>
      </c>
      <c r="E1045">
        <f>VLOOKUP(MID(C1045,1,10),Estrv!B:CC,54,FALSE)</f>
        <v>0</v>
      </c>
    </row>
    <row r="1046" spans="1:5">
      <c r="A1046" t="str">
        <f t="shared" si="16"/>
        <v>02CD05</v>
      </c>
      <c r="B1046" t="str">
        <f>CONCATENATE(A1046,"_",COUNTIF(A$1:A1046,A1046))</f>
        <v>02CD05_125</v>
      </c>
      <c r="C1046" t="s">
        <v>12638</v>
      </c>
      <c r="D1046" t="str">
        <f>VLOOKUP(MID(C1046,7,4),Estrv!I:J,2,FALSE)</f>
        <v>Provisiones para contingencias</v>
      </c>
      <c r="E1046">
        <f>VLOOKUP(MID(C1046,1,10),Estrv!B:CC,57,FALSE)</f>
        <v>0</v>
      </c>
    </row>
    <row r="1047" spans="1:5">
      <c r="A1047" t="str">
        <f t="shared" si="16"/>
        <v>02CD05</v>
      </c>
      <c r="B1047" t="str">
        <f>CONCATENATE(A1047,"_",COUNTIF(A$1:A1047,A1047))</f>
        <v>02CD05_126</v>
      </c>
      <c r="C1047" t="s">
        <v>13312</v>
      </c>
      <c r="D1047" t="str">
        <f>VLOOKUP(MID(C1047,7,4),Estrv!I:J,2,FALSE)</f>
        <v>Provisiones para contingencias</v>
      </c>
      <c r="E1047">
        <f>VLOOKUP(MID(C1047,1,10),Estrv!B:CC,60,FALSE)</f>
        <v>0</v>
      </c>
    </row>
    <row r="1048" spans="1:5">
      <c r="A1048" t="str">
        <f t="shared" si="16"/>
        <v>02CD05</v>
      </c>
      <c r="B1048" t="str">
        <f>CONCATENATE(A1048,"_",COUNTIF(A$1:A1048,A1048))</f>
        <v>02CD05_127</v>
      </c>
      <c r="C1048" t="s">
        <v>13986</v>
      </c>
      <c r="D1048" t="str">
        <f>VLOOKUP(MID(C1048,7,4),Estrv!I:J,2,FALSE)</f>
        <v>Provisiones para contingencias</v>
      </c>
      <c r="E1048">
        <f>VLOOKUP(MID(C1048,1,10),Estrv!B:CC,63,FALSE)</f>
        <v>0</v>
      </c>
    </row>
    <row r="1049" spans="1:5">
      <c r="A1049" t="str">
        <f t="shared" si="16"/>
        <v>02CD05</v>
      </c>
      <c r="B1049" t="str">
        <f>CONCATENATE(A1049,"_",COUNTIF(A$1:A1049,A1049))</f>
        <v>02CD05_128</v>
      </c>
      <c r="C1049" t="s">
        <v>14660</v>
      </c>
      <c r="D1049" t="str">
        <f>VLOOKUP(MID(C1049,7,4),Estrv!I:J,2,FALSE)</f>
        <v>Provisiones para contingencias</v>
      </c>
      <c r="E1049">
        <f>VLOOKUP(MID(C1049,1,10),Estrv!B:CC,66,FALSE)</f>
        <v>0</v>
      </c>
    </row>
    <row r="1050" spans="1:5">
      <c r="A1050" t="str">
        <f t="shared" si="16"/>
        <v>02CD05</v>
      </c>
      <c r="B1050" t="str">
        <f>CONCATENATE(A1050,"_",COUNTIF(A$1:A1050,A1050))</f>
        <v>02CD05_129</v>
      </c>
      <c r="C1050" t="s">
        <v>15334</v>
      </c>
      <c r="D1050" t="str">
        <f>VLOOKUP(MID(C1050,7,4),Estrv!I:J,2,FALSE)</f>
        <v>Provisiones para contingencias</v>
      </c>
      <c r="E1050">
        <f>VLOOKUP(MID(C1050,1,10),Estrv!B:CC,69,FALSE)</f>
        <v>0</v>
      </c>
    </row>
    <row r="1051" spans="1:5">
      <c r="A1051" t="str">
        <f t="shared" si="16"/>
        <v>02CD05</v>
      </c>
      <c r="B1051" t="str">
        <f>CONCATENATE(A1051,"_",COUNTIF(A$1:A1051,A1051))</f>
        <v>02CD05_130</v>
      </c>
      <c r="C1051" t="s">
        <v>16008</v>
      </c>
      <c r="D1051" t="str">
        <f>VLOOKUP(MID(C1051,7,4),Estrv!I:J,2,FALSE)</f>
        <v>Provisiones para contingencias</v>
      </c>
      <c r="E1051">
        <f>VLOOKUP(MID(C1051,1,10),Estrv!B:CC,72,FALSE)</f>
        <v>0</v>
      </c>
    </row>
    <row r="1052" spans="1:5">
      <c r="A1052" t="str">
        <f t="shared" si="16"/>
        <v>02CD05</v>
      </c>
      <c r="B1052" t="str">
        <f>CONCATENATE(A1052,"_",COUNTIF(A$1:A1052,A1052))</f>
        <v>02CD05_131</v>
      </c>
      <c r="C1052" t="s">
        <v>9943</v>
      </c>
      <c r="D1052" t="str">
        <f>VLOOKUP(MID(C1052,7,4),Estrv!I:J,2,FALSE)</f>
        <v>Cumplimiento de los programas de protección civil</v>
      </c>
      <c r="E1052" t="str">
        <f>VLOOKUP(MID(C1052,1,10),Estrv!B:CC,44,FALSE)</f>
        <v>Implementacion de medidas y acciones que sean necesarias para salvaguardar la vida, integridad y salud de la poblacion, asi como sus bienes; la infraestructura y el medio ambiente.</v>
      </c>
    </row>
    <row r="1053" spans="1:5">
      <c r="A1053" t="str">
        <f t="shared" si="16"/>
        <v>02CD05</v>
      </c>
      <c r="B1053" t="str">
        <f>CONCATENATE(A1053,"_",COUNTIF(A$1:A1053,A1053))</f>
        <v>02CD05_132</v>
      </c>
      <c r="C1053" t="s">
        <v>10617</v>
      </c>
      <c r="D1053" t="str">
        <f>VLOOKUP(MID(C1053,7,4),Estrv!I:J,2,FALSE)</f>
        <v>Cumplimiento de los programas de protección civil</v>
      </c>
      <c r="E1053" t="str">
        <f>VLOOKUP(MID(C1053,1,10),Estrv!B:CC,48,FALSE)</f>
        <v>Capacitaciones en materia de gestion de riesgos y proteccion civil</v>
      </c>
    </row>
    <row r="1054" spans="1:5">
      <c r="A1054" t="str">
        <f t="shared" si="16"/>
        <v>02CD05</v>
      </c>
      <c r="B1054" t="str">
        <f>CONCATENATE(A1054,"_",COUNTIF(A$1:A1054,A1054))</f>
        <v>02CD05_133</v>
      </c>
      <c r="C1054" t="s">
        <v>11291</v>
      </c>
      <c r="D1054" t="str">
        <f>VLOOKUP(MID(C1054,7,4),Estrv!I:J,2,FALSE)</f>
        <v>Cumplimiento de los programas de protección civil</v>
      </c>
      <c r="E1054">
        <f>VLOOKUP(MID(C1054,1,10),Estrv!B:CC,51,FALSE)</f>
        <v>0</v>
      </c>
    </row>
    <row r="1055" spans="1:5">
      <c r="A1055" t="str">
        <f t="shared" si="16"/>
        <v>02CD05</v>
      </c>
      <c r="B1055" t="str">
        <f>CONCATENATE(A1055,"_",COUNTIF(A$1:A1055,A1055))</f>
        <v>02CD05_134</v>
      </c>
      <c r="C1055" t="s">
        <v>11965</v>
      </c>
      <c r="D1055" t="str">
        <f>VLOOKUP(MID(C1055,7,4),Estrv!I:J,2,FALSE)</f>
        <v>Cumplimiento de los programas de protección civil</v>
      </c>
      <c r="E1055">
        <f>VLOOKUP(MID(C1055,1,10),Estrv!B:CC,54,FALSE)</f>
        <v>0</v>
      </c>
    </row>
    <row r="1056" spans="1:5">
      <c r="A1056" t="str">
        <f t="shared" si="16"/>
        <v>02CD05</v>
      </c>
      <c r="B1056" t="str">
        <f>CONCATENATE(A1056,"_",COUNTIF(A$1:A1056,A1056))</f>
        <v>02CD05_135</v>
      </c>
      <c r="C1056" t="s">
        <v>12639</v>
      </c>
      <c r="D1056" t="str">
        <f>VLOOKUP(MID(C1056,7,4),Estrv!I:J,2,FALSE)</f>
        <v>Cumplimiento de los programas de protección civil</v>
      </c>
      <c r="E1056">
        <f>VLOOKUP(MID(C1056,1,10),Estrv!B:CC,57,FALSE)</f>
        <v>0</v>
      </c>
    </row>
    <row r="1057" spans="1:5">
      <c r="A1057" t="str">
        <f t="shared" si="16"/>
        <v>02CD05</v>
      </c>
      <c r="B1057" t="str">
        <f>CONCATENATE(A1057,"_",COUNTIF(A$1:A1057,A1057))</f>
        <v>02CD05_136</v>
      </c>
      <c r="C1057" t="s">
        <v>13313</v>
      </c>
      <c r="D1057" t="str">
        <f>VLOOKUP(MID(C1057,7,4),Estrv!I:J,2,FALSE)</f>
        <v>Cumplimiento de los programas de protección civil</v>
      </c>
      <c r="E1057">
        <f>VLOOKUP(MID(C1057,1,10),Estrv!B:CC,60,FALSE)</f>
        <v>0</v>
      </c>
    </row>
    <row r="1058" spans="1:5">
      <c r="A1058" t="str">
        <f t="shared" si="16"/>
        <v>02CD05</v>
      </c>
      <c r="B1058" t="str">
        <f>CONCATENATE(A1058,"_",COUNTIF(A$1:A1058,A1058))</f>
        <v>02CD05_137</v>
      </c>
      <c r="C1058" t="s">
        <v>13987</v>
      </c>
      <c r="D1058" t="str">
        <f>VLOOKUP(MID(C1058,7,4),Estrv!I:J,2,FALSE)</f>
        <v>Cumplimiento de los programas de protección civil</v>
      </c>
      <c r="E1058">
        <f>VLOOKUP(MID(C1058,1,10),Estrv!B:CC,63,FALSE)</f>
        <v>0</v>
      </c>
    </row>
    <row r="1059" spans="1:5">
      <c r="A1059" t="str">
        <f t="shared" si="16"/>
        <v>02CD05</v>
      </c>
      <c r="B1059" t="str">
        <f>CONCATENATE(A1059,"_",COUNTIF(A$1:A1059,A1059))</f>
        <v>02CD05_138</v>
      </c>
      <c r="C1059" t="s">
        <v>14661</v>
      </c>
      <c r="D1059" t="str">
        <f>VLOOKUP(MID(C1059,7,4),Estrv!I:J,2,FALSE)</f>
        <v>Cumplimiento de los programas de protección civil</v>
      </c>
      <c r="E1059">
        <f>VLOOKUP(MID(C1059,1,10),Estrv!B:CC,66,FALSE)</f>
        <v>0</v>
      </c>
    </row>
    <row r="1060" spans="1:5">
      <c r="A1060" t="str">
        <f t="shared" si="16"/>
        <v>02CD05</v>
      </c>
      <c r="B1060" t="str">
        <f>CONCATENATE(A1060,"_",COUNTIF(A$1:A1060,A1060))</f>
        <v>02CD05_139</v>
      </c>
      <c r="C1060" t="s">
        <v>15335</v>
      </c>
      <c r="D1060" t="str">
        <f>VLOOKUP(MID(C1060,7,4),Estrv!I:J,2,FALSE)</f>
        <v>Cumplimiento de los programas de protección civil</v>
      </c>
      <c r="E1060">
        <f>VLOOKUP(MID(C1060,1,10),Estrv!B:CC,69,FALSE)</f>
        <v>0</v>
      </c>
    </row>
    <row r="1061" spans="1:5">
      <c r="A1061" t="str">
        <f t="shared" si="16"/>
        <v>02CD05</v>
      </c>
      <c r="B1061" t="str">
        <f>CONCATENATE(A1061,"_",COUNTIF(A$1:A1061,A1061))</f>
        <v>02CD05_140</v>
      </c>
      <c r="C1061" t="s">
        <v>16009</v>
      </c>
      <c r="D1061" t="str">
        <f>VLOOKUP(MID(C1061,7,4),Estrv!I:J,2,FALSE)</f>
        <v>Cumplimiento de los programas de protección civil</v>
      </c>
      <c r="E1061">
        <f>VLOOKUP(MID(C1061,1,10),Estrv!B:CC,72,FALSE)</f>
        <v>0</v>
      </c>
    </row>
    <row r="1062" spans="1:5">
      <c r="A1062" t="str">
        <f t="shared" si="16"/>
        <v>02CD05</v>
      </c>
      <c r="B1062" t="str">
        <f>CONCATENATE(A1062,"_",COUNTIF(A$1:A1062,A1062))</f>
        <v>02CD05_141</v>
      </c>
      <c r="C1062" t="s">
        <v>9944</v>
      </c>
      <c r="D1062" t="str">
        <f>VLOOKUP(MID(C1062,7,4),Estrv!I:J,2,FALSE)</f>
        <v>Presupuesto participativo</v>
      </c>
      <c r="E1062" t="str">
        <f>VLOOKUP(MID(C1062,1,10),Estrv!B:CC,44,FALSE)</f>
        <v>Llevar de la manera mas eficaz los procedimientos correspondiente al gasto de los proyectos del presupuesto participativo.</v>
      </c>
    </row>
    <row r="1063" spans="1:5">
      <c r="A1063" t="str">
        <f t="shared" si="16"/>
        <v>02CD05</v>
      </c>
      <c r="B1063" t="str">
        <f>CONCATENATE(A1063,"_",COUNTIF(A$1:A1063,A1063))</f>
        <v>02CD05_142</v>
      </c>
      <c r="C1063" t="s">
        <v>10618</v>
      </c>
      <c r="D1063" t="str">
        <f>VLOOKUP(MID(C1063,7,4),Estrv!I:J,2,FALSE)</f>
        <v>Presupuesto participativo</v>
      </c>
      <c r="E1063" t="str">
        <f>VLOOKUP(MID(C1063,1,10),Estrv!B:CC,48,FALSE)</f>
        <v>Ejecucion de los proyectos ciudadanos</v>
      </c>
    </row>
    <row r="1064" spans="1:5">
      <c r="A1064" t="str">
        <f t="shared" si="16"/>
        <v>02CD05</v>
      </c>
      <c r="B1064" t="str">
        <f>CONCATENATE(A1064,"_",COUNTIF(A$1:A1064,A1064))</f>
        <v>02CD05_143</v>
      </c>
      <c r="C1064" t="s">
        <v>11292</v>
      </c>
      <c r="D1064" t="str">
        <f>VLOOKUP(MID(C1064,7,4),Estrv!I:J,2,FALSE)</f>
        <v>Presupuesto participativo</v>
      </c>
      <c r="E1064">
        <f>VLOOKUP(MID(C1064,1,10),Estrv!B:CC,51,FALSE)</f>
        <v>0</v>
      </c>
    </row>
    <row r="1065" spans="1:5">
      <c r="A1065" t="str">
        <f t="shared" si="16"/>
        <v>02CD05</v>
      </c>
      <c r="B1065" t="str">
        <f>CONCATENATE(A1065,"_",COUNTIF(A$1:A1065,A1065))</f>
        <v>02CD05_144</v>
      </c>
      <c r="C1065" t="s">
        <v>11966</v>
      </c>
      <c r="D1065" t="str">
        <f>VLOOKUP(MID(C1065,7,4),Estrv!I:J,2,FALSE)</f>
        <v>Presupuesto participativo</v>
      </c>
      <c r="E1065">
        <f>VLOOKUP(MID(C1065,1,10),Estrv!B:CC,54,FALSE)</f>
        <v>0</v>
      </c>
    </row>
    <row r="1066" spans="1:5">
      <c r="A1066" t="str">
        <f t="shared" si="16"/>
        <v>02CD05</v>
      </c>
      <c r="B1066" t="str">
        <f>CONCATENATE(A1066,"_",COUNTIF(A$1:A1066,A1066))</f>
        <v>02CD05_145</v>
      </c>
      <c r="C1066" t="s">
        <v>12640</v>
      </c>
      <c r="D1066" t="str">
        <f>VLOOKUP(MID(C1066,7,4),Estrv!I:J,2,FALSE)</f>
        <v>Presupuesto participativo</v>
      </c>
      <c r="E1066">
        <f>VLOOKUP(MID(C1066,1,10),Estrv!B:CC,57,FALSE)</f>
        <v>0</v>
      </c>
    </row>
    <row r="1067" spans="1:5">
      <c r="A1067" t="str">
        <f t="shared" si="16"/>
        <v>02CD05</v>
      </c>
      <c r="B1067" t="str">
        <f>CONCATENATE(A1067,"_",COUNTIF(A$1:A1067,A1067))</f>
        <v>02CD05_146</v>
      </c>
      <c r="C1067" t="s">
        <v>13314</v>
      </c>
      <c r="D1067" t="str">
        <f>VLOOKUP(MID(C1067,7,4),Estrv!I:J,2,FALSE)</f>
        <v>Presupuesto participativo</v>
      </c>
      <c r="E1067">
        <f>VLOOKUP(MID(C1067,1,10),Estrv!B:CC,60,FALSE)</f>
        <v>0</v>
      </c>
    </row>
    <row r="1068" spans="1:5">
      <c r="A1068" t="str">
        <f t="shared" si="16"/>
        <v>02CD05</v>
      </c>
      <c r="B1068" t="str">
        <f>CONCATENATE(A1068,"_",COUNTIF(A$1:A1068,A1068))</f>
        <v>02CD05_147</v>
      </c>
      <c r="C1068" t="s">
        <v>13988</v>
      </c>
      <c r="D1068" t="str">
        <f>VLOOKUP(MID(C1068,7,4),Estrv!I:J,2,FALSE)</f>
        <v>Presupuesto participativo</v>
      </c>
      <c r="E1068">
        <f>VLOOKUP(MID(C1068,1,10),Estrv!B:CC,63,FALSE)</f>
        <v>0</v>
      </c>
    </row>
    <row r="1069" spans="1:5">
      <c r="A1069" t="str">
        <f t="shared" si="16"/>
        <v>02CD05</v>
      </c>
      <c r="B1069" t="str">
        <f>CONCATENATE(A1069,"_",COUNTIF(A$1:A1069,A1069))</f>
        <v>02CD05_148</v>
      </c>
      <c r="C1069" t="s">
        <v>14662</v>
      </c>
      <c r="D1069" t="str">
        <f>VLOOKUP(MID(C1069,7,4),Estrv!I:J,2,FALSE)</f>
        <v>Presupuesto participativo</v>
      </c>
      <c r="E1069">
        <f>VLOOKUP(MID(C1069,1,10),Estrv!B:CC,66,FALSE)</f>
        <v>0</v>
      </c>
    </row>
    <row r="1070" spans="1:5">
      <c r="A1070" t="str">
        <f t="shared" si="16"/>
        <v>02CD05</v>
      </c>
      <c r="B1070" t="str">
        <f>CONCATENATE(A1070,"_",COUNTIF(A$1:A1070,A1070))</f>
        <v>02CD05_149</v>
      </c>
      <c r="C1070" t="s">
        <v>15336</v>
      </c>
      <c r="D1070" t="str">
        <f>VLOOKUP(MID(C1070,7,4),Estrv!I:J,2,FALSE)</f>
        <v>Presupuesto participativo</v>
      </c>
      <c r="E1070">
        <f>VLOOKUP(MID(C1070,1,10),Estrv!B:CC,69,FALSE)</f>
        <v>0</v>
      </c>
    </row>
    <row r="1071" spans="1:5">
      <c r="A1071" t="str">
        <f t="shared" si="16"/>
        <v>02CD05</v>
      </c>
      <c r="B1071" t="str">
        <f>CONCATENATE(A1071,"_",COUNTIF(A$1:A1071,A1071))</f>
        <v>02CD05_150</v>
      </c>
      <c r="C1071" t="s">
        <v>16010</v>
      </c>
      <c r="D1071" t="str">
        <f>VLOOKUP(MID(C1071,7,4),Estrv!I:J,2,FALSE)</f>
        <v>Presupuesto participativo</v>
      </c>
      <c r="E1071">
        <f>VLOOKUP(MID(C1071,1,10),Estrv!B:CC,72,FALSE)</f>
        <v>0</v>
      </c>
    </row>
    <row r="1072" spans="1:5">
      <c r="A1072" t="str">
        <f t="shared" si="16"/>
        <v>02CD05</v>
      </c>
      <c r="B1072" t="str">
        <f>CONCATENATE(A1072,"_",COUNTIF(A$1:A1072,A1072))</f>
        <v>02CD05_151</v>
      </c>
      <c r="C1072" t="s">
        <v>9945</v>
      </c>
      <c r="D1072" t="str">
        <f>VLOOKUP(MID(C1072,7,4),Estrv!I:J,2,FALSE)</f>
        <v>Programa de apoyo para el bienestar familiar</v>
      </c>
      <c r="E1072" t="str">
        <f>VLOOKUP(MID(C1072,1,10),Estrv!B:CC,44,FALSE)</f>
        <v>Disminuir la pobreza extrema y apoyar a mejorar las condiciones de vida de las familias de la Alcaldia que forman parte de grupos vulnerables por la situacion de marginacion y desigualdad en la que viven..</v>
      </c>
    </row>
    <row r="1073" spans="1:5">
      <c r="A1073" t="str">
        <f t="shared" si="16"/>
        <v>02CD05</v>
      </c>
      <c r="B1073" t="str">
        <f>CONCATENATE(A1073,"_",COUNTIF(A$1:A1073,A1073))</f>
        <v>02CD05_152</v>
      </c>
      <c r="C1073" t="s">
        <v>10619</v>
      </c>
      <c r="D1073" t="str">
        <f>VLOOKUP(MID(C1073,7,4),Estrv!I:J,2,FALSE)</f>
        <v>Programa de apoyo para el bienestar familiar</v>
      </c>
      <c r="E1073" t="str">
        <f>VLOOKUP(MID(C1073,1,10),Estrv!B:CC,48,FALSE)</f>
        <v>Atencion y prevencion de la violencia intrafamiliar</v>
      </c>
    </row>
    <row r="1074" spans="1:5">
      <c r="A1074" t="str">
        <f t="shared" si="16"/>
        <v>02CD05</v>
      </c>
      <c r="B1074" t="str">
        <f>CONCATENATE(A1074,"_",COUNTIF(A$1:A1074,A1074))</f>
        <v>02CD05_153</v>
      </c>
      <c r="C1074" t="s">
        <v>11293</v>
      </c>
      <c r="D1074" t="str">
        <f>VLOOKUP(MID(C1074,7,4),Estrv!I:J,2,FALSE)</f>
        <v>Programa de apoyo para el bienestar familiar</v>
      </c>
      <c r="E1074">
        <f>VLOOKUP(MID(C1074,1,10),Estrv!B:CC,51,FALSE)</f>
        <v>0</v>
      </c>
    </row>
    <row r="1075" spans="1:5">
      <c r="A1075" t="str">
        <f t="shared" si="16"/>
        <v>02CD05</v>
      </c>
      <c r="B1075" t="str">
        <f>CONCATENATE(A1075,"_",COUNTIF(A$1:A1075,A1075))</f>
        <v>02CD05_154</v>
      </c>
      <c r="C1075" t="s">
        <v>11967</v>
      </c>
      <c r="D1075" t="str">
        <f>VLOOKUP(MID(C1075,7,4),Estrv!I:J,2,FALSE)</f>
        <v>Programa de apoyo para el bienestar familiar</v>
      </c>
      <c r="E1075">
        <f>VLOOKUP(MID(C1075,1,10),Estrv!B:CC,54,FALSE)</f>
        <v>0</v>
      </c>
    </row>
    <row r="1076" spans="1:5">
      <c r="A1076" t="str">
        <f t="shared" si="16"/>
        <v>02CD05</v>
      </c>
      <c r="B1076" t="str">
        <f>CONCATENATE(A1076,"_",COUNTIF(A$1:A1076,A1076))</f>
        <v>02CD05_155</v>
      </c>
      <c r="C1076" t="s">
        <v>12641</v>
      </c>
      <c r="D1076" t="str">
        <f>VLOOKUP(MID(C1076,7,4),Estrv!I:J,2,FALSE)</f>
        <v>Programa de apoyo para el bienestar familiar</v>
      </c>
      <c r="E1076">
        <f>VLOOKUP(MID(C1076,1,10),Estrv!B:CC,57,FALSE)</f>
        <v>0</v>
      </c>
    </row>
    <row r="1077" spans="1:5">
      <c r="A1077" t="str">
        <f t="shared" si="16"/>
        <v>02CD05</v>
      </c>
      <c r="B1077" t="str">
        <f>CONCATENATE(A1077,"_",COUNTIF(A$1:A1077,A1077))</f>
        <v>02CD05_156</v>
      </c>
      <c r="C1077" t="s">
        <v>13315</v>
      </c>
      <c r="D1077" t="str">
        <f>VLOOKUP(MID(C1077,7,4),Estrv!I:J,2,FALSE)</f>
        <v>Programa de apoyo para el bienestar familiar</v>
      </c>
      <c r="E1077">
        <f>VLOOKUP(MID(C1077,1,10),Estrv!B:CC,60,FALSE)</f>
        <v>0</v>
      </c>
    </row>
    <row r="1078" spans="1:5">
      <c r="A1078" t="str">
        <f t="shared" si="16"/>
        <v>02CD05</v>
      </c>
      <c r="B1078" t="str">
        <f>CONCATENATE(A1078,"_",COUNTIF(A$1:A1078,A1078))</f>
        <v>02CD05_157</v>
      </c>
      <c r="C1078" t="s">
        <v>13989</v>
      </c>
      <c r="D1078" t="str">
        <f>VLOOKUP(MID(C1078,7,4),Estrv!I:J,2,FALSE)</f>
        <v>Programa de apoyo para el bienestar familiar</v>
      </c>
      <c r="E1078">
        <f>VLOOKUP(MID(C1078,1,10),Estrv!B:CC,63,FALSE)</f>
        <v>0</v>
      </c>
    </row>
    <row r="1079" spans="1:5">
      <c r="A1079" t="str">
        <f t="shared" si="16"/>
        <v>02CD05</v>
      </c>
      <c r="B1079" t="str">
        <f>CONCATENATE(A1079,"_",COUNTIF(A$1:A1079,A1079))</f>
        <v>02CD05_158</v>
      </c>
      <c r="C1079" t="s">
        <v>14663</v>
      </c>
      <c r="D1079" t="str">
        <f>VLOOKUP(MID(C1079,7,4),Estrv!I:J,2,FALSE)</f>
        <v>Programa de apoyo para el bienestar familiar</v>
      </c>
      <c r="E1079">
        <f>VLOOKUP(MID(C1079,1,10),Estrv!B:CC,66,FALSE)</f>
        <v>0</v>
      </c>
    </row>
    <row r="1080" spans="1:5">
      <c r="A1080" t="str">
        <f t="shared" si="16"/>
        <v>02CD05</v>
      </c>
      <c r="B1080" t="str">
        <f>CONCATENATE(A1080,"_",COUNTIF(A$1:A1080,A1080))</f>
        <v>02CD05_159</v>
      </c>
      <c r="C1080" t="s">
        <v>15337</v>
      </c>
      <c r="D1080" t="str">
        <f>VLOOKUP(MID(C1080,7,4),Estrv!I:J,2,FALSE)</f>
        <v>Programa de apoyo para el bienestar familiar</v>
      </c>
      <c r="E1080">
        <f>VLOOKUP(MID(C1080,1,10),Estrv!B:CC,69,FALSE)</f>
        <v>0</v>
      </c>
    </row>
    <row r="1081" spans="1:5">
      <c r="A1081" t="str">
        <f t="shared" si="16"/>
        <v>02CD05</v>
      </c>
      <c r="B1081" t="str">
        <f>CONCATENATE(A1081,"_",COUNTIF(A$1:A1081,A1081))</f>
        <v>02CD05_160</v>
      </c>
      <c r="C1081" t="s">
        <v>16011</v>
      </c>
      <c r="D1081" t="str">
        <f>VLOOKUP(MID(C1081,7,4),Estrv!I:J,2,FALSE)</f>
        <v>Programa de apoyo para el bienestar familiar</v>
      </c>
      <c r="E1081">
        <f>VLOOKUP(MID(C1081,1,10),Estrv!B:CC,72,FALSE)</f>
        <v>0</v>
      </c>
    </row>
    <row r="1082" spans="1:5">
      <c r="A1082" t="str">
        <f t="shared" si="16"/>
        <v>02CD05</v>
      </c>
      <c r="B1082" t="str">
        <f>CONCATENATE(A1082,"_",COUNTIF(A$1:A1082,A1082))</f>
        <v>02CD05_161</v>
      </c>
      <c r="C1082" t="s">
        <v>9946</v>
      </c>
      <c r="D1082" t="str">
        <f>VLOOKUP(MID(C1082,7,4),Estrv!I:J,2,FALSE)</f>
        <v>Apoyos sociales</v>
      </c>
      <c r="E1082" t="str">
        <f>VLOOKUP(MID(C1082,1,10),Estrv!B:CC,44,FALSE)</f>
        <v>Contribuir al ejercicio del entretenimiento y la diversion de los niños, niñas y adolescentes con la entrega de juguetes, con la intencion de favorecer su desarrollo, aprendizaje, union, convivencia y relacion familiar.</v>
      </c>
    </row>
    <row r="1083" spans="1:5">
      <c r="A1083" t="str">
        <f t="shared" si="16"/>
        <v>02CD05</v>
      </c>
      <c r="B1083" t="str">
        <f>CONCATENATE(A1083,"_",COUNTIF(A$1:A1083,A1083))</f>
        <v>02CD05_162</v>
      </c>
      <c r="C1083" t="s">
        <v>10620</v>
      </c>
      <c r="D1083" t="str">
        <f>VLOOKUP(MID(C1083,7,4),Estrv!I:J,2,FALSE)</f>
        <v>Apoyos sociales</v>
      </c>
      <c r="E1083">
        <f>VLOOKUP(MID(C1083,1,10),Estrv!B:CC,48,FALSE)</f>
        <v>0</v>
      </c>
    </row>
    <row r="1084" spans="1:5">
      <c r="A1084" t="str">
        <f t="shared" si="16"/>
        <v>02CD05</v>
      </c>
      <c r="B1084" t="str">
        <f>CONCATENATE(A1084,"_",COUNTIF(A$1:A1084,A1084))</f>
        <v>02CD05_163</v>
      </c>
      <c r="C1084" t="s">
        <v>11294</v>
      </c>
      <c r="D1084" t="str">
        <f>VLOOKUP(MID(C1084,7,4),Estrv!I:J,2,FALSE)</f>
        <v>Apoyos sociales</v>
      </c>
      <c r="E1084">
        <f>VLOOKUP(MID(C1084,1,10),Estrv!B:CC,51,FALSE)</f>
        <v>0</v>
      </c>
    </row>
    <row r="1085" spans="1:5">
      <c r="A1085" t="str">
        <f t="shared" si="16"/>
        <v>02CD05</v>
      </c>
      <c r="B1085" t="str">
        <f>CONCATENATE(A1085,"_",COUNTIF(A$1:A1085,A1085))</f>
        <v>02CD05_164</v>
      </c>
      <c r="C1085" t="s">
        <v>11968</v>
      </c>
      <c r="D1085" t="str">
        <f>VLOOKUP(MID(C1085,7,4),Estrv!I:J,2,FALSE)</f>
        <v>Apoyos sociales</v>
      </c>
      <c r="E1085">
        <f>VLOOKUP(MID(C1085,1,10),Estrv!B:CC,54,FALSE)</f>
        <v>0</v>
      </c>
    </row>
    <row r="1086" spans="1:5">
      <c r="A1086" t="str">
        <f t="shared" si="16"/>
        <v>02CD05</v>
      </c>
      <c r="B1086" t="str">
        <f>CONCATENATE(A1086,"_",COUNTIF(A$1:A1086,A1086))</f>
        <v>02CD05_165</v>
      </c>
      <c r="C1086" t="s">
        <v>12642</v>
      </c>
      <c r="D1086" t="str">
        <f>VLOOKUP(MID(C1086,7,4),Estrv!I:J,2,FALSE)</f>
        <v>Apoyos sociales</v>
      </c>
      <c r="E1086">
        <f>VLOOKUP(MID(C1086,1,10),Estrv!B:CC,57,FALSE)</f>
        <v>0</v>
      </c>
    </row>
    <row r="1087" spans="1:5">
      <c r="A1087" t="str">
        <f t="shared" si="16"/>
        <v>02CD05</v>
      </c>
      <c r="B1087" t="str">
        <f>CONCATENATE(A1087,"_",COUNTIF(A$1:A1087,A1087))</f>
        <v>02CD05_166</v>
      </c>
      <c r="C1087" t="s">
        <v>13316</v>
      </c>
      <c r="D1087" t="str">
        <f>VLOOKUP(MID(C1087,7,4),Estrv!I:J,2,FALSE)</f>
        <v>Apoyos sociales</v>
      </c>
      <c r="E1087">
        <f>VLOOKUP(MID(C1087,1,10),Estrv!B:CC,60,FALSE)</f>
        <v>0</v>
      </c>
    </row>
    <row r="1088" spans="1:5">
      <c r="A1088" t="str">
        <f t="shared" si="16"/>
        <v>02CD05</v>
      </c>
      <c r="B1088" t="str">
        <f>CONCATENATE(A1088,"_",COUNTIF(A$1:A1088,A1088))</f>
        <v>02CD05_167</v>
      </c>
      <c r="C1088" t="s">
        <v>13990</v>
      </c>
      <c r="D1088" t="str">
        <f>VLOOKUP(MID(C1088,7,4),Estrv!I:J,2,FALSE)</f>
        <v>Apoyos sociales</v>
      </c>
      <c r="E1088">
        <f>VLOOKUP(MID(C1088,1,10),Estrv!B:CC,63,FALSE)</f>
        <v>0</v>
      </c>
    </row>
    <row r="1089" spans="1:5">
      <c r="A1089" t="str">
        <f t="shared" si="16"/>
        <v>02CD05</v>
      </c>
      <c r="B1089" t="str">
        <f>CONCATENATE(A1089,"_",COUNTIF(A$1:A1089,A1089))</f>
        <v>02CD05_168</v>
      </c>
      <c r="C1089" t="s">
        <v>14664</v>
      </c>
      <c r="D1089" t="str">
        <f>VLOOKUP(MID(C1089,7,4),Estrv!I:J,2,FALSE)</f>
        <v>Apoyos sociales</v>
      </c>
      <c r="E1089">
        <f>VLOOKUP(MID(C1089,1,10),Estrv!B:CC,66,FALSE)</f>
        <v>0</v>
      </c>
    </row>
    <row r="1090" spans="1:5">
      <c r="A1090" t="str">
        <f t="shared" si="16"/>
        <v>02CD05</v>
      </c>
      <c r="B1090" t="str">
        <f>CONCATENATE(A1090,"_",COUNTIF(A$1:A1090,A1090))</f>
        <v>02CD05_169</v>
      </c>
      <c r="C1090" t="s">
        <v>15338</v>
      </c>
      <c r="D1090" t="str">
        <f>VLOOKUP(MID(C1090,7,4),Estrv!I:J,2,FALSE)</f>
        <v>Apoyos sociales</v>
      </c>
      <c r="E1090">
        <f>VLOOKUP(MID(C1090,1,10),Estrv!B:CC,69,FALSE)</f>
        <v>0</v>
      </c>
    </row>
    <row r="1091" spans="1:5">
      <c r="A1091" t="str">
        <f t="shared" ref="A1091:A1154" si="17">MID(C1091,1,6)</f>
        <v>02CD05</v>
      </c>
      <c r="B1091" t="str">
        <f>CONCATENATE(A1091,"_",COUNTIF(A$1:A1091,A1091))</f>
        <v>02CD05_170</v>
      </c>
      <c r="C1091" t="s">
        <v>16012</v>
      </c>
      <c r="D1091" t="str">
        <f>VLOOKUP(MID(C1091,7,4),Estrv!I:J,2,FALSE)</f>
        <v>Apoyos sociales</v>
      </c>
      <c r="E1091">
        <f>VLOOKUP(MID(C1091,1,10),Estrv!B:CC,72,FALSE)</f>
        <v>0</v>
      </c>
    </row>
    <row r="1092" spans="1:5">
      <c r="A1092" t="str">
        <f t="shared" si="17"/>
        <v>02CD06</v>
      </c>
      <c r="B1092" t="str">
        <f>CONCATENATE(A1092,"_",COUNTIF(A$1:A1092,A1092))</f>
        <v>02CD06_1</v>
      </c>
      <c r="C1092" t="s">
        <v>9947</v>
      </c>
      <c r="D1092" t="str">
        <f>VLOOKUP(MID(C1092,7,4),Estrv!I:J,2,FALSE)</f>
        <v>Gobierno y atención ciudadana</v>
      </c>
      <c r="E1092" t="str">
        <f>VLOOKUP(MID(C1092,1,10),Estrv!B:CC,44,FALSE)</f>
        <v>Los habitantes de la Alcaldia Cuauhtemoc gozan de un gobierno que atiende de manera eficiente y oportuna sus las demandas y necesidades.</v>
      </c>
    </row>
    <row r="1093" spans="1:5">
      <c r="A1093" t="str">
        <f t="shared" si="17"/>
        <v>02CD06</v>
      </c>
      <c r="B1093" t="str">
        <f>CONCATENATE(A1093,"_",COUNTIF(A$1:A1093,A1093))</f>
        <v>02CD06_2</v>
      </c>
      <c r="C1093" t="s">
        <v>10621</v>
      </c>
      <c r="D1093" t="str">
        <f>VLOOKUP(MID(C1093,7,4),Estrv!I:J,2,FALSE)</f>
        <v>Gobierno y atención ciudadana</v>
      </c>
      <c r="E1093" t="str">
        <f>VLOOKUP(MID(C1093,1,10),Estrv!B:CC,48,FALSE)</f>
        <v>Asuntos y asesorias juridicas y de orientacion a los ciudadanos</v>
      </c>
    </row>
    <row r="1094" spans="1:5">
      <c r="A1094" t="str">
        <f t="shared" si="17"/>
        <v>02CD06</v>
      </c>
      <c r="B1094" t="str">
        <f>CONCATENATE(A1094,"_",COUNTIF(A$1:A1094,A1094))</f>
        <v>02CD06_3</v>
      </c>
      <c r="C1094" t="s">
        <v>11295</v>
      </c>
      <c r="D1094" t="str">
        <f>VLOOKUP(MID(C1094,7,4),Estrv!I:J,2,FALSE)</f>
        <v>Gobierno y atención ciudadana</v>
      </c>
      <c r="E1094" t="str">
        <f>VLOOKUP(MID(C1094,1,10),Estrv!B:CC,51,FALSE)</f>
        <v>Regulacion de establecimientos mercantiles y comerciales</v>
      </c>
    </row>
    <row r="1095" spans="1:5">
      <c r="A1095" t="str">
        <f t="shared" si="17"/>
        <v>02CD06</v>
      </c>
      <c r="B1095" t="str">
        <f>CONCATENATE(A1095,"_",COUNTIF(A$1:A1095,A1095))</f>
        <v>02CD06_4</v>
      </c>
      <c r="C1095" t="s">
        <v>11969</v>
      </c>
      <c r="D1095" t="str">
        <f>VLOOKUP(MID(C1095,7,4),Estrv!I:J,2,FALSE)</f>
        <v>Gobierno y atención ciudadana</v>
      </c>
      <c r="E1095" t="str">
        <f>VLOOKUP(MID(C1095,1,10),Estrv!B:CC,54,FALSE)</f>
        <v>Atencion de requerimientos relacionados con la Funcion Publica.</v>
      </c>
    </row>
    <row r="1096" spans="1:5">
      <c r="A1096" t="str">
        <f t="shared" si="17"/>
        <v>02CD06</v>
      </c>
      <c r="B1096" t="str">
        <f>CONCATENATE(A1096,"_",COUNTIF(A$1:A1096,A1096))</f>
        <v>02CD06_5</v>
      </c>
      <c r="C1096" t="s">
        <v>12643</v>
      </c>
      <c r="D1096" t="str">
        <f>VLOOKUP(MID(C1096,7,4),Estrv!I:J,2,FALSE)</f>
        <v>Gobierno y atención ciudadana</v>
      </c>
      <c r="E1096" t="str">
        <f>VLOOKUP(MID(C1096,1,10),Estrv!B:CC,57,FALSE)</f>
        <v/>
      </c>
    </row>
    <row r="1097" spans="1:5">
      <c r="A1097" t="str">
        <f t="shared" si="17"/>
        <v>02CD06</v>
      </c>
      <c r="B1097" t="str">
        <f>CONCATENATE(A1097,"_",COUNTIF(A$1:A1097,A1097))</f>
        <v>02CD06_6</v>
      </c>
      <c r="C1097" t="s">
        <v>13317</v>
      </c>
      <c r="D1097" t="str">
        <f>VLOOKUP(MID(C1097,7,4),Estrv!I:J,2,FALSE)</f>
        <v>Gobierno y atención ciudadana</v>
      </c>
      <c r="E1097" t="str">
        <f>VLOOKUP(MID(C1097,1,10),Estrv!B:CC,60,FALSE)</f>
        <v/>
      </c>
    </row>
    <row r="1098" spans="1:5">
      <c r="A1098" t="str">
        <f t="shared" si="17"/>
        <v>02CD06</v>
      </c>
      <c r="B1098" t="str">
        <f>CONCATENATE(A1098,"_",COUNTIF(A$1:A1098,A1098))</f>
        <v>02CD06_7</v>
      </c>
      <c r="C1098" t="s">
        <v>13991</v>
      </c>
      <c r="D1098" t="str">
        <f>VLOOKUP(MID(C1098,7,4),Estrv!I:J,2,FALSE)</f>
        <v>Gobierno y atención ciudadana</v>
      </c>
      <c r="E1098" t="str">
        <f>VLOOKUP(MID(C1098,1,10),Estrv!B:CC,63,FALSE)</f>
        <v/>
      </c>
    </row>
    <row r="1099" spans="1:5">
      <c r="A1099" t="str">
        <f t="shared" si="17"/>
        <v>02CD06</v>
      </c>
      <c r="B1099" t="str">
        <f>CONCATENATE(A1099,"_",COUNTIF(A$1:A1099,A1099))</f>
        <v>02CD06_8</v>
      </c>
      <c r="C1099" t="s">
        <v>14665</v>
      </c>
      <c r="D1099" t="str">
        <f>VLOOKUP(MID(C1099,7,4),Estrv!I:J,2,FALSE)</f>
        <v>Gobierno y atención ciudadana</v>
      </c>
      <c r="E1099" t="str">
        <f>VLOOKUP(MID(C1099,1,10),Estrv!B:CC,66,FALSE)</f>
        <v/>
      </c>
    </row>
    <row r="1100" spans="1:5">
      <c r="A1100" t="str">
        <f t="shared" si="17"/>
        <v>02CD06</v>
      </c>
      <c r="B1100" t="str">
        <f>CONCATENATE(A1100,"_",COUNTIF(A$1:A1100,A1100))</f>
        <v>02CD06_9</v>
      </c>
      <c r="C1100" t="s">
        <v>15339</v>
      </c>
      <c r="D1100" t="str">
        <f>VLOOKUP(MID(C1100,7,4),Estrv!I:J,2,FALSE)</f>
        <v>Gobierno y atención ciudadana</v>
      </c>
      <c r="E1100" t="str">
        <f>VLOOKUP(MID(C1100,1,10),Estrv!B:CC,69,FALSE)</f>
        <v/>
      </c>
    </row>
    <row r="1101" spans="1:5">
      <c r="A1101" t="str">
        <f t="shared" si="17"/>
        <v>02CD06</v>
      </c>
      <c r="B1101" t="str">
        <f>CONCATENATE(A1101,"_",COUNTIF(A$1:A1101,A1101))</f>
        <v>02CD06_10</v>
      </c>
      <c r="C1101" t="s">
        <v>16013</v>
      </c>
      <c r="D1101" t="str">
        <f>VLOOKUP(MID(C1101,7,4),Estrv!I:J,2,FALSE)</f>
        <v>Gobierno y atención ciudadana</v>
      </c>
      <c r="E1101" t="str">
        <f>VLOOKUP(MID(C1101,1,10),Estrv!B:CC,72,FALSE)</f>
        <v/>
      </c>
    </row>
    <row r="1102" spans="1:5">
      <c r="A1102" t="str">
        <f t="shared" si="17"/>
        <v>02CD06</v>
      </c>
      <c r="B1102" t="str">
        <f>CONCATENATE(A1102,"_",COUNTIF(A$1:A1102,A1102))</f>
        <v>02CD06_11</v>
      </c>
      <c r="C1102" t="s">
        <v>9948</v>
      </c>
      <c r="D1102" t="str">
        <f>VLOOKUP(MID(C1102,7,4),Estrv!I:J,2,FALSE)</f>
        <v>Seguridad en Alcalíias</v>
      </c>
      <c r="E1102" t="str">
        <f>VLOOKUP(MID(C1102,1,10),Estrv!B:CC,44,FALSE)</f>
        <v>Los habitantes de la Alcaldia Cuauhtemoc gozan de un gobierno que atiende de manera eficiente y oportuna sus las demandas y necesidades para el disfrute de una vida libre de violencia.</v>
      </c>
    </row>
    <row r="1103" spans="1:5">
      <c r="A1103" t="str">
        <f t="shared" si="17"/>
        <v>02CD06</v>
      </c>
      <c r="B1103" t="str">
        <f>CONCATENATE(A1103,"_",COUNTIF(A$1:A1103,A1103))</f>
        <v>02CD06_12</v>
      </c>
      <c r="C1103" t="s">
        <v>10622</v>
      </c>
      <c r="D1103" t="str">
        <f>VLOOKUP(MID(C1103,7,4),Estrv!I:J,2,FALSE)</f>
        <v>Seguridad en Alcalíias</v>
      </c>
      <c r="E1103" t="str">
        <f>VLOOKUP(MID(C1103,1,10),Estrv!B:CC,48,FALSE)</f>
        <v>Presencia en cuadrantes.</v>
      </c>
    </row>
    <row r="1104" spans="1:5">
      <c r="A1104" t="str">
        <f t="shared" si="17"/>
        <v>02CD06</v>
      </c>
      <c r="B1104" t="str">
        <f>CONCATENATE(A1104,"_",COUNTIF(A$1:A1104,A1104))</f>
        <v>02CD06_13</v>
      </c>
      <c r="C1104" t="s">
        <v>11296</v>
      </c>
      <c r="D1104" t="str">
        <f>VLOOKUP(MID(C1104,7,4),Estrv!I:J,2,FALSE)</f>
        <v>Seguridad en Alcalíias</v>
      </c>
      <c r="E1104" t="str">
        <f>VLOOKUP(MID(C1104,1,10),Estrv!B:CC,51,FALSE)</f>
        <v>Mantenimiento y compra de equipo de seguridad y vigilancia.</v>
      </c>
    </row>
    <row r="1105" spans="1:5">
      <c r="A1105" t="str">
        <f t="shared" si="17"/>
        <v>02CD06</v>
      </c>
      <c r="B1105" t="str">
        <f>CONCATENATE(A1105,"_",COUNTIF(A$1:A1105,A1105))</f>
        <v>02CD06_14</v>
      </c>
      <c r="C1105" t="s">
        <v>11970</v>
      </c>
      <c r="D1105" t="str">
        <f>VLOOKUP(MID(C1105,7,4),Estrv!I:J,2,FALSE)</f>
        <v>Seguridad en Alcalíias</v>
      </c>
      <c r="E1105" t="str">
        <f>VLOOKUP(MID(C1105,1,10),Estrv!B:CC,54,FALSE)</f>
        <v>Reconocimiento all merito de la Seguridad Ciudadana y la Gestion Integral del Riesgo y Proteccion civil.</v>
      </c>
    </row>
    <row r="1106" spans="1:5">
      <c r="A1106" t="str">
        <f t="shared" si="17"/>
        <v>02CD06</v>
      </c>
      <c r="B1106" t="str">
        <f>CONCATENATE(A1106,"_",COUNTIF(A$1:A1106,A1106))</f>
        <v>02CD06_15</v>
      </c>
      <c r="C1106" t="s">
        <v>12644</v>
      </c>
      <c r="D1106" t="str">
        <f>VLOOKUP(MID(C1106,7,4),Estrv!I:J,2,FALSE)</f>
        <v>Seguridad en Alcalíias</v>
      </c>
      <c r="E1106" t="str">
        <f>VLOOKUP(MID(C1106,1,10),Estrv!B:CC,57,FALSE)</f>
        <v/>
      </c>
    </row>
    <row r="1107" spans="1:5">
      <c r="A1107" t="str">
        <f t="shared" si="17"/>
        <v>02CD06</v>
      </c>
      <c r="B1107" t="str">
        <f>CONCATENATE(A1107,"_",COUNTIF(A$1:A1107,A1107))</f>
        <v>02CD06_16</v>
      </c>
      <c r="C1107" t="s">
        <v>13318</v>
      </c>
      <c r="D1107" t="str">
        <f>VLOOKUP(MID(C1107,7,4),Estrv!I:J,2,FALSE)</f>
        <v>Seguridad en Alcalíias</v>
      </c>
      <c r="E1107" t="str">
        <f>VLOOKUP(MID(C1107,1,10),Estrv!B:CC,60,FALSE)</f>
        <v/>
      </c>
    </row>
    <row r="1108" spans="1:5">
      <c r="A1108" t="str">
        <f t="shared" si="17"/>
        <v>02CD06</v>
      </c>
      <c r="B1108" t="str">
        <f>CONCATENATE(A1108,"_",COUNTIF(A$1:A1108,A1108))</f>
        <v>02CD06_17</v>
      </c>
      <c r="C1108" t="s">
        <v>13992</v>
      </c>
      <c r="D1108" t="str">
        <f>VLOOKUP(MID(C1108,7,4),Estrv!I:J,2,FALSE)</f>
        <v>Seguridad en Alcalíias</v>
      </c>
      <c r="E1108" t="str">
        <f>VLOOKUP(MID(C1108,1,10),Estrv!B:CC,63,FALSE)</f>
        <v/>
      </c>
    </row>
    <row r="1109" spans="1:5">
      <c r="A1109" t="str">
        <f t="shared" si="17"/>
        <v>02CD06</v>
      </c>
      <c r="B1109" t="str">
        <f>CONCATENATE(A1109,"_",COUNTIF(A$1:A1109,A1109))</f>
        <v>02CD06_18</v>
      </c>
      <c r="C1109" t="s">
        <v>14666</v>
      </c>
      <c r="D1109" t="str">
        <f>VLOOKUP(MID(C1109,7,4),Estrv!I:J,2,FALSE)</f>
        <v>Seguridad en Alcalíias</v>
      </c>
      <c r="E1109" t="str">
        <f>VLOOKUP(MID(C1109,1,10),Estrv!B:CC,66,FALSE)</f>
        <v/>
      </c>
    </row>
    <row r="1110" spans="1:5">
      <c r="A1110" t="str">
        <f t="shared" si="17"/>
        <v>02CD06</v>
      </c>
      <c r="B1110" t="str">
        <f>CONCATENATE(A1110,"_",COUNTIF(A$1:A1110,A1110))</f>
        <v>02CD06_19</v>
      </c>
      <c r="C1110" t="s">
        <v>15340</v>
      </c>
      <c r="D1110" t="str">
        <f>VLOOKUP(MID(C1110,7,4),Estrv!I:J,2,FALSE)</f>
        <v>Seguridad en Alcalíias</v>
      </c>
      <c r="E1110" t="str">
        <f>VLOOKUP(MID(C1110,1,10),Estrv!B:CC,69,FALSE)</f>
        <v/>
      </c>
    </row>
    <row r="1111" spans="1:5">
      <c r="A1111" t="str">
        <f t="shared" si="17"/>
        <v>02CD06</v>
      </c>
      <c r="B1111" t="str">
        <f>CONCATENATE(A1111,"_",COUNTIF(A$1:A1111,A1111))</f>
        <v>02CD06_20</v>
      </c>
      <c r="C1111" t="s">
        <v>16014</v>
      </c>
      <c r="D1111" t="str">
        <f>VLOOKUP(MID(C1111,7,4),Estrv!I:J,2,FALSE)</f>
        <v>Seguridad en Alcalíias</v>
      </c>
      <c r="E1111" t="str">
        <f>VLOOKUP(MID(C1111,1,10),Estrv!B:CC,72,FALSE)</f>
        <v/>
      </c>
    </row>
    <row r="1112" spans="1:5">
      <c r="A1112" t="str">
        <f t="shared" si="17"/>
        <v>02CD06</v>
      </c>
      <c r="B1112" t="str">
        <f>CONCATENATE(A1112,"_",COUNTIF(A$1:A1112,A1112))</f>
        <v>02CD06_21</v>
      </c>
      <c r="C1112" t="s">
        <v>9949</v>
      </c>
      <c r="D1112" t="str">
        <f>VLOOKUP(MID(C1112,7,4),Estrv!I:J,2,FALSE)</f>
        <v>Servicios públicos</v>
      </c>
      <c r="E1112" t="str">
        <f>VLOOKUP(MID(C1112,1,10),Estrv!B:CC,44,FALSE)</f>
        <v>Los habitantes de la Alcaldia Cuauhtemoc gozan de un gobierno que atiende de manera eficiente los servicios que demandan los ciudadanos para disfrute de los servicios publicos necesarios.</v>
      </c>
    </row>
    <row r="1113" spans="1:5">
      <c r="A1113" t="str">
        <f t="shared" si="17"/>
        <v>02CD06</v>
      </c>
      <c r="B1113" t="str">
        <f>CONCATENATE(A1113,"_",COUNTIF(A$1:A1113,A1113))</f>
        <v>02CD06_22</v>
      </c>
      <c r="C1113" t="s">
        <v>10623</v>
      </c>
      <c r="D1113" t="str">
        <f>VLOOKUP(MID(C1113,7,4),Estrv!I:J,2,FALSE)</f>
        <v>Servicios públicos</v>
      </c>
      <c r="E1113" t="str">
        <f>VLOOKUP(MID(C1113,1,10),Estrv!B:CC,48,FALSE)</f>
        <v>Operacion de panteones, (Inhumaciones, y Cremaciones).</v>
      </c>
    </row>
    <row r="1114" spans="1:5">
      <c r="A1114" t="str">
        <f t="shared" si="17"/>
        <v>02CD06</v>
      </c>
      <c r="B1114" t="str">
        <f>CONCATENATE(A1114,"_",COUNTIF(A$1:A1114,A1114))</f>
        <v>02CD06_23</v>
      </c>
      <c r="C1114" t="s">
        <v>11297</v>
      </c>
      <c r="D1114" t="str">
        <f>VLOOKUP(MID(C1114,7,4),Estrv!I:J,2,FALSE)</f>
        <v>Servicios públicos</v>
      </c>
      <c r="E1114" t="str">
        <f>VLOOKUP(MID(C1114,1,10),Estrv!B:CC,51,FALSE)</f>
        <v>Mantenimiento y equipamiento a parques y jardines, servicio de poda de arboles.</v>
      </c>
    </row>
    <row r="1115" spans="1:5">
      <c r="A1115" t="str">
        <f t="shared" si="17"/>
        <v>02CD06</v>
      </c>
      <c r="B1115" t="str">
        <f>CONCATENATE(A1115,"_",COUNTIF(A$1:A1115,A1115))</f>
        <v>02CD06_24</v>
      </c>
      <c r="C1115" t="s">
        <v>11971</v>
      </c>
      <c r="D1115" t="str">
        <f>VLOOKUP(MID(C1115,7,4),Estrv!I:J,2,FALSE)</f>
        <v>Servicios públicos</v>
      </c>
      <c r="E1115" t="str">
        <f>VLOOKUP(MID(C1115,1,10),Estrv!B:CC,54,FALSE)</f>
        <v>Mantenimiento, conservacion y rehabilitacion de banquetas, balizamiento, señalamiento en vialidades y alumbrado public en vialidades.</v>
      </c>
    </row>
    <row r="1116" spans="1:5">
      <c r="A1116" t="str">
        <f t="shared" si="17"/>
        <v>02CD06</v>
      </c>
      <c r="B1116" t="str">
        <f>CONCATENATE(A1116,"_",COUNTIF(A$1:A1116,A1116))</f>
        <v>02CD06_25</v>
      </c>
      <c r="C1116" t="s">
        <v>12645</v>
      </c>
      <c r="D1116" t="str">
        <f>VLOOKUP(MID(C1116,7,4),Estrv!I:J,2,FALSE)</f>
        <v>Servicios públicos</v>
      </c>
      <c r="E1116" t="str">
        <f>VLOOKUP(MID(C1116,1,10),Estrv!B:CC,57,FALSE)</f>
        <v/>
      </c>
    </row>
    <row r="1117" spans="1:5">
      <c r="A1117" t="str">
        <f t="shared" si="17"/>
        <v>02CD06</v>
      </c>
      <c r="B1117" t="str">
        <f>CONCATENATE(A1117,"_",COUNTIF(A$1:A1117,A1117))</f>
        <v>02CD06_26</v>
      </c>
      <c r="C1117" t="s">
        <v>13319</v>
      </c>
      <c r="D1117" t="str">
        <f>VLOOKUP(MID(C1117,7,4),Estrv!I:J,2,FALSE)</f>
        <v>Servicios públicos</v>
      </c>
      <c r="E1117" t="str">
        <f>VLOOKUP(MID(C1117,1,10),Estrv!B:CC,60,FALSE)</f>
        <v/>
      </c>
    </row>
    <row r="1118" spans="1:5">
      <c r="A1118" t="str">
        <f t="shared" si="17"/>
        <v>02CD06</v>
      </c>
      <c r="B1118" t="str">
        <f>CONCATENATE(A1118,"_",COUNTIF(A$1:A1118,A1118))</f>
        <v>02CD06_27</v>
      </c>
      <c r="C1118" t="s">
        <v>13993</v>
      </c>
      <c r="D1118" t="str">
        <f>VLOOKUP(MID(C1118,7,4),Estrv!I:J,2,FALSE)</f>
        <v>Servicios públicos</v>
      </c>
      <c r="E1118" t="str">
        <f>VLOOKUP(MID(C1118,1,10),Estrv!B:CC,63,FALSE)</f>
        <v/>
      </c>
    </row>
    <row r="1119" spans="1:5">
      <c r="A1119" t="str">
        <f t="shared" si="17"/>
        <v>02CD06</v>
      </c>
      <c r="B1119" t="str">
        <f>CONCATENATE(A1119,"_",COUNTIF(A$1:A1119,A1119))</f>
        <v>02CD06_28</v>
      </c>
      <c r="C1119" t="s">
        <v>14667</v>
      </c>
      <c r="D1119" t="str">
        <f>VLOOKUP(MID(C1119,7,4),Estrv!I:J,2,FALSE)</f>
        <v>Servicios públicos</v>
      </c>
      <c r="E1119" t="str">
        <f>VLOOKUP(MID(C1119,1,10),Estrv!B:CC,66,FALSE)</f>
        <v/>
      </c>
    </row>
    <row r="1120" spans="1:5">
      <c r="A1120" t="str">
        <f t="shared" si="17"/>
        <v>02CD06</v>
      </c>
      <c r="B1120" t="str">
        <f>CONCATENATE(A1120,"_",COUNTIF(A$1:A1120,A1120))</f>
        <v>02CD06_29</v>
      </c>
      <c r="C1120" t="s">
        <v>15341</v>
      </c>
      <c r="D1120" t="str">
        <f>VLOOKUP(MID(C1120,7,4),Estrv!I:J,2,FALSE)</f>
        <v>Servicios públicos</v>
      </c>
      <c r="E1120" t="str">
        <f>VLOOKUP(MID(C1120,1,10),Estrv!B:CC,69,FALSE)</f>
        <v/>
      </c>
    </row>
    <row r="1121" spans="1:5">
      <c r="A1121" t="str">
        <f t="shared" si="17"/>
        <v>02CD06</v>
      </c>
      <c r="B1121" t="str">
        <f>CONCATENATE(A1121,"_",COUNTIF(A$1:A1121,A1121))</f>
        <v>02CD06_30</v>
      </c>
      <c r="C1121" t="s">
        <v>16015</v>
      </c>
      <c r="D1121" t="str">
        <f>VLOOKUP(MID(C1121,7,4),Estrv!I:J,2,FALSE)</f>
        <v>Servicios públicos</v>
      </c>
      <c r="E1121" t="str">
        <f>VLOOKUP(MID(C1121,1,10),Estrv!B:CC,72,FALSE)</f>
        <v/>
      </c>
    </row>
    <row r="1122" spans="1:5">
      <c r="A1122" t="str">
        <f t="shared" si="17"/>
        <v>02CD06</v>
      </c>
      <c r="B1122" t="str">
        <f>CONCATENATE(A1122,"_",COUNTIF(A$1:A1122,A1122))</f>
        <v>02CD06_31</v>
      </c>
      <c r="C1122" t="s">
        <v>9950</v>
      </c>
      <c r="D1122" t="str">
        <f>VLOOKUP(MID(C1122,7,4),Estrv!I:J,2,FALSE)</f>
        <v>Educación, cultura, deporte y recreación</v>
      </c>
      <c r="E1122" t="str">
        <f>VLOOKUP(MID(C1122,1,10),Estrv!B:CC,44,FALSE)</f>
        <v>Los habitantes de la Alcaldia Cuauhtemoc disfrutan de sus derechos culturales, deportivos, educativos y de recreacion que reafirman su identidad mexicana.</v>
      </c>
    </row>
    <row r="1123" spans="1:5">
      <c r="A1123" t="str">
        <f t="shared" si="17"/>
        <v>02CD06</v>
      </c>
      <c r="B1123" t="str">
        <f>CONCATENATE(A1123,"_",COUNTIF(A$1:A1123,A1123))</f>
        <v>02CD06_32</v>
      </c>
      <c r="C1123" t="s">
        <v>10624</v>
      </c>
      <c r="D1123" t="str">
        <f>VLOOKUP(MID(C1123,7,4),Estrv!I:J,2,FALSE)</f>
        <v>Educación, cultura, deporte y recreación</v>
      </c>
      <c r="E1123" t="str">
        <f>VLOOKUP(MID(C1123,1,10),Estrv!B:CC,48,FALSE)</f>
        <v>Presentaciones de Compañias de danza, musica, y teatro.</v>
      </c>
    </row>
    <row r="1124" spans="1:5">
      <c r="A1124" t="str">
        <f t="shared" si="17"/>
        <v>02CD06</v>
      </c>
      <c r="B1124" t="str">
        <f>CONCATENATE(A1124,"_",COUNTIF(A$1:A1124,A1124))</f>
        <v>02CD06_33</v>
      </c>
      <c r="C1124" t="s">
        <v>11298</v>
      </c>
      <c r="D1124" t="str">
        <f>VLOOKUP(MID(C1124,7,4),Estrv!I:J,2,FALSE)</f>
        <v>Educación, cultura, deporte y recreación</v>
      </c>
      <c r="E1124" t="str">
        <f>VLOOKUP(MID(C1124,1,10),Estrv!B:CC,51,FALSE)</f>
        <v>Eventos deportivos, competencias y activacion fisica para participantes que habitan en la Alcaldia Cuauhtemoc.</v>
      </c>
    </row>
    <row r="1125" spans="1:5">
      <c r="A1125" t="str">
        <f t="shared" si="17"/>
        <v>02CD06</v>
      </c>
      <c r="B1125" t="str">
        <f>CONCATENATE(A1125,"_",COUNTIF(A$1:A1125,A1125))</f>
        <v>02CD06_34</v>
      </c>
      <c r="C1125" t="s">
        <v>11972</v>
      </c>
      <c r="D1125" t="str">
        <f>VLOOKUP(MID(C1125,7,4),Estrv!I:J,2,FALSE)</f>
        <v>Educación, cultura, deporte y recreación</v>
      </c>
      <c r="E1125" t="str">
        <f>VLOOKUP(MID(C1125,1,10),Estrv!B:CC,54,FALSE)</f>
        <v>Entrega de apoyos economicos a deportistas destacados.</v>
      </c>
    </row>
    <row r="1126" spans="1:5">
      <c r="A1126" t="str">
        <f t="shared" si="17"/>
        <v>02CD06</v>
      </c>
      <c r="B1126" t="str">
        <f>CONCATENATE(A1126,"_",COUNTIF(A$1:A1126,A1126))</f>
        <v>02CD06_35</v>
      </c>
      <c r="C1126" t="s">
        <v>12646</v>
      </c>
      <c r="D1126" t="str">
        <f>VLOOKUP(MID(C1126,7,4),Estrv!I:J,2,FALSE)</f>
        <v>Educación, cultura, deporte y recreación</v>
      </c>
      <c r="E1126" t="str">
        <f>VLOOKUP(MID(C1126,1,10),Estrv!B:CC,57,FALSE)</f>
        <v/>
      </c>
    </row>
    <row r="1127" spans="1:5">
      <c r="A1127" t="str">
        <f t="shared" si="17"/>
        <v>02CD06</v>
      </c>
      <c r="B1127" t="str">
        <f>CONCATENATE(A1127,"_",COUNTIF(A$1:A1127,A1127))</f>
        <v>02CD06_36</v>
      </c>
      <c r="C1127" t="s">
        <v>13320</v>
      </c>
      <c r="D1127" t="str">
        <f>VLOOKUP(MID(C1127,7,4),Estrv!I:J,2,FALSE)</f>
        <v>Educación, cultura, deporte y recreación</v>
      </c>
      <c r="E1127" t="str">
        <f>VLOOKUP(MID(C1127,1,10),Estrv!B:CC,60,FALSE)</f>
        <v/>
      </c>
    </row>
    <row r="1128" spans="1:5">
      <c r="A1128" t="str">
        <f t="shared" si="17"/>
        <v>02CD06</v>
      </c>
      <c r="B1128" t="str">
        <f>CONCATENATE(A1128,"_",COUNTIF(A$1:A1128,A1128))</f>
        <v>02CD06_37</v>
      </c>
      <c r="C1128" t="s">
        <v>13994</v>
      </c>
      <c r="D1128" t="str">
        <f>VLOOKUP(MID(C1128,7,4),Estrv!I:J,2,FALSE)</f>
        <v>Educación, cultura, deporte y recreación</v>
      </c>
      <c r="E1128" t="str">
        <f>VLOOKUP(MID(C1128,1,10),Estrv!B:CC,63,FALSE)</f>
        <v/>
      </c>
    </row>
    <row r="1129" spans="1:5">
      <c r="A1129" t="str">
        <f t="shared" si="17"/>
        <v>02CD06</v>
      </c>
      <c r="B1129" t="str">
        <f>CONCATENATE(A1129,"_",COUNTIF(A$1:A1129,A1129))</f>
        <v>02CD06_38</v>
      </c>
      <c r="C1129" t="s">
        <v>14668</v>
      </c>
      <c r="D1129" t="str">
        <f>VLOOKUP(MID(C1129,7,4),Estrv!I:J,2,FALSE)</f>
        <v>Educación, cultura, deporte y recreación</v>
      </c>
      <c r="E1129" t="str">
        <f>VLOOKUP(MID(C1129,1,10),Estrv!B:CC,66,FALSE)</f>
        <v/>
      </c>
    </row>
    <row r="1130" spans="1:5">
      <c r="A1130" t="str">
        <f t="shared" si="17"/>
        <v>02CD06</v>
      </c>
      <c r="B1130" t="str">
        <f>CONCATENATE(A1130,"_",COUNTIF(A$1:A1130,A1130))</f>
        <v>02CD06_39</v>
      </c>
      <c r="C1130" t="s">
        <v>15342</v>
      </c>
      <c r="D1130" t="str">
        <f>VLOOKUP(MID(C1130,7,4),Estrv!I:J,2,FALSE)</f>
        <v>Educación, cultura, deporte y recreación</v>
      </c>
      <c r="E1130" t="str">
        <f>VLOOKUP(MID(C1130,1,10),Estrv!B:CC,69,FALSE)</f>
        <v/>
      </c>
    </row>
    <row r="1131" spans="1:5">
      <c r="A1131" t="str">
        <f t="shared" si="17"/>
        <v>02CD06</v>
      </c>
      <c r="B1131" t="str">
        <f>CONCATENATE(A1131,"_",COUNTIF(A$1:A1131,A1131))</f>
        <v>02CD06_40</v>
      </c>
      <c r="C1131" t="s">
        <v>16016</v>
      </c>
      <c r="D1131" t="str">
        <f>VLOOKUP(MID(C1131,7,4),Estrv!I:J,2,FALSE)</f>
        <v>Educación, cultura, deporte y recreación</v>
      </c>
      <c r="E1131" t="str">
        <f>VLOOKUP(MID(C1131,1,10),Estrv!B:CC,72,FALSE)</f>
        <v/>
      </c>
    </row>
    <row r="1132" spans="1:5">
      <c r="A1132" t="str">
        <f t="shared" si="17"/>
        <v>02CD06</v>
      </c>
      <c r="B1132" t="str">
        <f>CONCATENATE(A1132,"_",COUNTIF(A$1:A1132,A1132))</f>
        <v>02CD06_41</v>
      </c>
      <c r="C1132" t="s">
        <v>9951</v>
      </c>
      <c r="D1132" t="str">
        <f>VLOOKUP(MID(C1132,7,4),Estrv!I:J,2,FALSE)</f>
        <v>Servicios de salud en Alcaldias</v>
      </c>
      <c r="E1132" t="str">
        <f>VLOOKUP(MID(C1132,1,10),Estrv!B:CC,44,FALSE)</f>
        <v>Garantizar el acceso a la salud para todos los habitantes de la alcaldia, en especial a las personas de menores ingresos, para que tengan atencion de primer nivel de salud, preventivo y gratuito con medicamentos incluidos para su atencion.</v>
      </c>
    </row>
    <row r="1133" spans="1:5">
      <c r="A1133" t="str">
        <f t="shared" si="17"/>
        <v>02CD06</v>
      </c>
      <c r="B1133" t="str">
        <f>CONCATENATE(A1133,"_",COUNTIF(A$1:A1133,A1133))</f>
        <v>02CD06_42</v>
      </c>
      <c r="C1133" t="s">
        <v>10625</v>
      </c>
      <c r="D1133" t="str">
        <f>VLOOKUP(MID(C1133,7,4),Estrv!I:J,2,FALSE)</f>
        <v>Servicios de salud en Alcaldias</v>
      </c>
      <c r="E1133" t="str">
        <f>VLOOKUP(MID(C1133,1,10),Estrv!B:CC,48,FALSE)</f>
        <v>Jornadas de salud en la Alcaldia.</v>
      </c>
    </row>
    <row r="1134" spans="1:5">
      <c r="A1134" t="str">
        <f t="shared" si="17"/>
        <v>02CD06</v>
      </c>
      <c r="B1134" t="str">
        <f>CONCATENATE(A1134,"_",COUNTIF(A$1:A1134,A1134))</f>
        <v>02CD06_43</v>
      </c>
      <c r="C1134" t="s">
        <v>11299</v>
      </c>
      <c r="D1134" t="str">
        <f>VLOOKUP(MID(C1134,7,4),Estrv!I:J,2,FALSE)</f>
        <v>Servicios de salud en Alcaldias</v>
      </c>
      <c r="E1134" t="str">
        <f>VLOOKUP(MID(C1134,1,10),Estrv!B:CC,51,FALSE)</f>
        <v>Campañas de planificacion familiar y prevencion de enfermedades de trasmision sexual.</v>
      </c>
    </row>
    <row r="1135" spans="1:5">
      <c r="A1135" t="str">
        <f t="shared" si="17"/>
        <v>02CD06</v>
      </c>
      <c r="B1135" t="str">
        <f>CONCATENATE(A1135,"_",COUNTIF(A$1:A1135,A1135))</f>
        <v>02CD06_44</v>
      </c>
      <c r="C1135" t="s">
        <v>11973</v>
      </c>
      <c r="D1135" t="str">
        <f>VLOOKUP(MID(C1135,7,4),Estrv!I:J,2,FALSE)</f>
        <v>Servicios de salud en Alcaldias</v>
      </c>
      <c r="E1135" t="str">
        <f>VLOOKUP(MID(C1135,1,10),Estrv!B:CC,54,FALSE)</f>
        <v/>
      </c>
    </row>
    <row r="1136" spans="1:5">
      <c r="A1136" t="str">
        <f t="shared" si="17"/>
        <v>02CD06</v>
      </c>
      <c r="B1136" t="str">
        <f>CONCATENATE(A1136,"_",COUNTIF(A$1:A1136,A1136))</f>
        <v>02CD06_45</v>
      </c>
      <c r="C1136" t="s">
        <v>12647</v>
      </c>
      <c r="D1136" t="str">
        <f>VLOOKUP(MID(C1136,7,4),Estrv!I:J,2,FALSE)</f>
        <v>Servicios de salud en Alcaldias</v>
      </c>
      <c r="E1136" t="str">
        <f>VLOOKUP(MID(C1136,1,10),Estrv!B:CC,57,FALSE)</f>
        <v/>
      </c>
    </row>
    <row r="1137" spans="1:5">
      <c r="A1137" t="str">
        <f t="shared" si="17"/>
        <v>02CD06</v>
      </c>
      <c r="B1137" t="str">
        <f>CONCATENATE(A1137,"_",COUNTIF(A$1:A1137,A1137))</f>
        <v>02CD06_46</v>
      </c>
      <c r="C1137" t="s">
        <v>13321</v>
      </c>
      <c r="D1137" t="str">
        <f>VLOOKUP(MID(C1137,7,4),Estrv!I:J,2,FALSE)</f>
        <v>Servicios de salud en Alcaldias</v>
      </c>
      <c r="E1137" t="str">
        <f>VLOOKUP(MID(C1137,1,10),Estrv!B:CC,60,FALSE)</f>
        <v/>
      </c>
    </row>
    <row r="1138" spans="1:5">
      <c r="A1138" t="str">
        <f t="shared" si="17"/>
        <v>02CD06</v>
      </c>
      <c r="B1138" t="str">
        <f>CONCATENATE(A1138,"_",COUNTIF(A$1:A1138,A1138))</f>
        <v>02CD06_47</v>
      </c>
      <c r="C1138" t="s">
        <v>13995</v>
      </c>
      <c r="D1138" t="str">
        <f>VLOOKUP(MID(C1138,7,4),Estrv!I:J,2,FALSE)</f>
        <v>Servicios de salud en Alcaldias</v>
      </c>
      <c r="E1138" t="str">
        <f>VLOOKUP(MID(C1138,1,10),Estrv!B:CC,63,FALSE)</f>
        <v/>
      </c>
    </row>
    <row r="1139" spans="1:5">
      <c r="A1139" t="str">
        <f t="shared" si="17"/>
        <v>02CD06</v>
      </c>
      <c r="B1139" t="str">
        <f>CONCATENATE(A1139,"_",COUNTIF(A$1:A1139,A1139))</f>
        <v>02CD06_48</v>
      </c>
      <c r="C1139" t="s">
        <v>14669</v>
      </c>
      <c r="D1139" t="str">
        <f>VLOOKUP(MID(C1139,7,4),Estrv!I:J,2,FALSE)</f>
        <v>Servicios de salud en Alcaldias</v>
      </c>
      <c r="E1139" t="str">
        <f>VLOOKUP(MID(C1139,1,10),Estrv!B:CC,66,FALSE)</f>
        <v/>
      </c>
    </row>
    <row r="1140" spans="1:5">
      <c r="A1140" t="str">
        <f t="shared" si="17"/>
        <v>02CD06</v>
      </c>
      <c r="B1140" t="str">
        <f>CONCATENATE(A1140,"_",COUNTIF(A$1:A1140,A1140))</f>
        <v>02CD06_49</v>
      </c>
      <c r="C1140" t="s">
        <v>15343</v>
      </c>
      <c r="D1140" t="str">
        <f>VLOOKUP(MID(C1140,7,4),Estrv!I:J,2,FALSE)</f>
        <v>Servicios de salud en Alcaldias</v>
      </c>
      <c r="E1140" t="str">
        <f>VLOOKUP(MID(C1140,1,10),Estrv!B:CC,69,FALSE)</f>
        <v/>
      </c>
    </row>
    <row r="1141" spans="1:5">
      <c r="A1141" t="str">
        <f t="shared" si="17"/>
        <v>02CD06</v>
      </c>
      <c r="B1141" t="str">
        <f>CONCATENATE(A1141,"_",COUNTIF(A$1:A1141,A1141))</f>
        <v>02CD06_50</v>
      </c>
      <c r="C1141" t="s">
        <v>16017</v>
      </c>
      <c r="D1141" t="str">
        <f>VLOOKUP(MID(C1141,7,4),Estrv!I:J,2,FALSE)</f>
        <v>Servicios de salud en Alcaldias</v>
      </c>
      <c r="E1141" t="str">
        <f>VLOOKUP(MID(C1141,1,10),Estrv!B:CC,72,FALSE)</f>
        <v/>
      </c>
    </row>
    <row r="1142" spans="1:5">
      <c r="A1142" t="str">
        <f t="shared" si="17"/>
        <v>02CD06</v>
      </c>
      <c r="B1142" t="str">
        <f>CONCATENATE(A1142,"_",COUNTIF(A$1:A1142,A1142))</f>
        <v>02CD06_51</v>
      </c>
      <c r="C1142" t="s">
        <v>9952</v>
      </c>
      <c r="D1142" t="str">
        <f>VLOOKUP(MID(C1142,7,4),Estrv!I:J,2,FALSE)</f>
        <v>Servicios de atención animal</v>
      </c>
      <c r="E1142" t="str">
        <f>VLOOKUP(MID(C1142,1,10),Estrv!B:CC,44,FALSE)</f>
        <v>Los habitantes de la Alcaldia Cuauhtemoc gozan de servicios integrales y de calidad para sus animales de compañia.</v>
      </c>
    </row>
    <row r="1143" spans="1:5">
      <c r="A1143" t="str">
        <f t="shared" si="17"/>
        <v>02CD06</v>
      </c>
      <c r="B1143" t="str">
        <f>CONCATENATE(A1143,"_",COUNTIF(A$1:A1143,A1143))</f>
        <v>02CD06_52</v>
      </c>
      <c r="C1143" t="s">
        <v>10626</v>
      </c>
      <c r="D1143" t="str">
        <f>VLOOKUP(MID(C1143,7,4),Estrv!I:J,2,FALSE)</f>
        <v>Servicios de atención animal</v>
      </c>
      <c r="E1143" t="str">
        <f>VLOOKUP(MID(C1143,1,10),Estrv!B:CC,48,FALSE)</f>
        <v>Jornadas de difusion de tendencia responsable de animales de compañia.</v>
      </c>
    </row>
    <row r="1144" spans="1:5">
      <c r="A1144" t="str">
        <f t="shared" si="17"/>
        <v>02CD06</v>
      </c>
      <c r="B1144" t="str">
        <f>CONCATENATE(A1144,"_",COUNTIF(A$1:A1144,A1144))</f>
        <v>02CD06_53</v>
      </c>
      <c r="C1144" t="s">
        <v>11300</v>
      </c>
      <c r="D1144" t="str">
        <f>VLOOKUP(MID(C1144,7,4),Estrv!I:J,2,FALSE)</f>
        <v>Servicios de atención animal</v>
      </c>
      <c r="E1144" t="str">
        <f>VLOOKUP(MID(C1144,1,10),Estrv!B:CC,51,FALSE)</f>
        <v>Habilitacion de areas para mascotas en parques y jardines en la Alcaldia.</v>
      </c>
    </row>
    <row r="1145" spans="1:5">
      <c r="A1145" t="str">
        <f t="shared" si="17"/>
        <v>02CD06</v>
      </c>
      <c r="B1145" t="str">
        <f>CONCATENATE(A1145,"_",COUNTIF(A$1:A1145,A1145))</f>
        <v>02CD06_54</v>
      </c>
      <c r="C1145" t="s">
        <v>11974</v>
      </c>
      <c r="D1145" t="str">
        <f>VLOOKUP(MID(C1145,7,4),Estrv!I:J,2,FALSE)</f>
        <v>Servicios de atención animal</v>
      </c>
      <c r="E1145" t="str">
        <f>VLOOKUP(MID(C1145,1,10),Estrv!B:CC,54,FALSE)</f>
        <v>Servicios de adiestramiento y adopcion responsable de animales de compañia.</v>
      </c>
    </row>
    <row r="1146" spans="1:5">
      <c r="A1146" t="str">
        <f t="shared" si="17"/>
        <v>02CD06</v>
      </c>
      <c r="B1146" t="str">
        <f>CONCATENATE(A1146,"_",COUNTIF(A$1:A1146,A1146))</f>
        <v>02CD06_55</v>
      </c>
      <c r="C1146" t="s">
        <v>12648</v>
      </c>
      <c r="D1146" t="str">
        <f>VLOOKUP(MID(C1146,7,4),Estrv!I:J,2,FALSE)</f>
        <v>Servicios de atención animal</v>
      </c>
      <c r="E1146" t="str">
        <f>VLOOKUP(MID(C1146,1,10),Estrv!B:CC,57,FALSE)</f>
        <v/>
      </c>
    </row>
    <row r="1147" spans="1:5">
      <c r="A1147" t="str">
        <f t="shared" si="17"/>
        <v>02CD06</v>
      </c>
      <c r="B1147" t="str">
        <f>CONCATENATE(A1147,"_",COUNTIF(A$1:A1147,A1147))</f>
        <v>02CD06_56</v>
      </c>
      <c r="C1147" t="s">
        <v>13322</v>
      </c>
      <c r="D1147" t="str">
        <f>VLOOKUP(MID(C1147,7,4),Estrv!I:J,2,FALSE)</f>
        <v>Servicios de atención animal</v>
      </c>
      <c r="E1147" t="str">
        <f>VLOOKUP(MID(C1147,1,10),Estrv!B:CC,60,FALSE)</f>
        <v/>
      </c>
    </row>
    <row r="1148" spans="1:5">
      <c r="A1148" t="str">
        <f t="shared" si="17"/>
        <v>02CD06</v>
      </c>
      <c r="B1148" t="str">
        <f>CONCATENATE(A1148,"_",COUNTIF(A$1:A1148,A1148))</f>
        <v>02CD06_57</v>
      </c>
      <c r="C1148" t="s">
        <v>13996</v>
      </c>
      <c r="D1148" t="str">
        <f>VLOOKUP(MID(C1148,7,4),Estrv!I:J,2,FALSE)</f>
        <v>Servicios de atención animal</v>
      </c>
      <c r="E1148" t="str">
        <f>VLOOKUP(MID(C1148,1,10),Estrv!B:CC,63,FALSE)</f>
        <v/>
      </c>
    </row>
    <row r="1149" spans="1:5">
      <c r="A1149" t="str">
        <f t="shared" si="17"/>
        <v>02CD06</v>
      </c>
      <c r="B1149" t="str">
        <f>CONCATENATE(A1149,"_",COUNTIF(A$1:A1149,A1149))</f>
        <v>02CD06_58</v>
      </c>
      <c r="C1149" t="s">
        <v>14670</v>
      </c>
      <c r="D1149" t="str">
        <f>VLOOKUP(MID(C1149,7,4),Estrv!I:J,2,FALSE)</f>
        <v>Servicios de atención animal</v>
      </c>
      <c r="E1149" t="str">
        <f>VLOOKUP(MID(C1149,1,10),Estrv!B:CC,66,FALSE)</f>
        <v/>
      </c>
    </row>
    <row r="1150" spans="1:5">
      <c r="A1150" t="str">
        <f t="shared" si="17"/>
        <v>02CD06</v>
      </c>
      <c r="B1150" t="str">
        <f>CONCATENATE(A1150,"_",COUNTIF(A$1:A1150,A1150))</f>
        <v>02CD06_59</v>
      </c>
      <c r="C1150" t="s">
        <v>15344</v>
      </c>
      <c r="D1150" t="str">
        <f>VLOOKUP(MID(C1150,7,4),Estrv!I:J,2,FALSE)</f>
        <v>Servicios de atención animal</v>
      </c>
      <c r="E1150" t="str">
        <f>VLOOKUP(MID(C1150,1,10),Estrv!B:CC,69,FALSE)</f>
        <v/>
      </c>
    </row>
    <row r="1151" spans="1:5">
      <c r="A1151" t="str">
        <f t="shared" si="17"/>
        <v>02CD06</v>
      </c>
      <c r="B1151" t="str">
        <f>CONCATENATE(A1151,"_",COUNTIF(A$1:A1151,A1151))</f>
        <v>02CD06_60</v>
      </c>
      <c r="C1151" t="s">
        <v>16018</v>
      </c>
      <c r="D1151" t="str">
        <f>VLOOKUP(MID(C1151,7,4),Estrv!I:J,2,FALSE)</f>
        <v>Servicios de atención animal</v>
      </c>
      <c r="E1151" t="str">
        <f>VLOOKUP(MID(C1151,1,10),Estrv!B:CC,72,FALSE)</f>
        <v/>
      </c>
    </row>
    <row r="1152" spans="1:5">
      <c r="A1152" t="str">
        <f t="shared" si="17"/>
        <v>02CD06</v>
      </c>
      <c r="B1152" t="str">
        <f>CONCATENATE(A1152,"_",COUNTIF(A$1:A1152,A1152))</f>
        <v>02CD06_61</v>
      </c>
      <c r="C1152" t="s">
        <v>9953</v>
      </c>
      <c r="D1152" t="str">
        <f>VLOOKUP(MID(C1152,7,4),Estrv!I:J,2,FALSE)</f>
        <v>Servicios de cuidado infantil</v>
      </c>
      <c r="E1152" t="str">
        <f>VLOOKUP(MID(C1152,1,10),Estrv!B:CC,44,FALSE)</f>
        <v>Ofrecer espacios seguros, garantizando atencion integral para el desarrollo infantil a niñas y niños en edad de 0-5.11 años.</v>
      </c>
    </row>
    <row r="1153" spans="1:5">
      <c r="A1153" t="str">
        <f t="shared" si="17"/>
        <v>02CD06</v>
      </c>
      <c r="B1153" t="str">
        <f>CONCATENATE(A1153,"_",COUNTIF(A$1:A1153,A1153))</f>
        <v>02CD06_62</v>
      </c>
      <c r="C1153" t="s">
        <v>10627</v>
      </c>
      <c r="D1153" t="str">
        <f>VLOOKUP(MID(C1153,7,4),Estrv!I:J,2,FALSE)</f>
        <v>Servicios de cuidado infantil</v>
      </c>
      <c r="E1153" t="str">
        <f>VLOOKUP(MID(C1153,1,10),Estrv!B:CC,48,FALSE)</f>
        <v>Entrega de alimentos nutritivos a los infantes de 0 a 5.11 años de edad inscritos en los Centros de desarrollo infantil que operan dentro de la Alcaldia.</v>
      </c>
    </row>
    <row r="1154" spans="1:5">
      <c r="A1154" t="str">
        <f t="shared" si="17"/>
        <v>02CD06</v>
      </c>
      <c r="B1154" t="str">
        <f>CONCATENATE(A1154,"_",COUNTIF(A$1:A1154,A1154))</f>
        <v>02CD06_63</v>
      </c>
      <c r="C1154" t="s">
        <v>11301</v>
      </c>
      <c r="D1154" t="str">
        <f>VLOOKUP(MID(C1154,7,4),Estrv!I:J,2,FALSE)</f>
        <v>Servicios de cuidado infantil</v>
      </c>
      <c r="E1154" t="str">
        <f>VLOOKUP(MID(C1154,1,10),Estrv!B:CC,51,FALSE)</f>
        <v>Consultas de atencion Psicopedagogica a los infantes de 0 a 5.11 años de edad inscritos en los Centros de desarrollo infantil que operan dentro de la Alcaldia.</v>
      </c>
    </row>
    <row r="1155" spans="1:5">
      <c r="A1155" t="str">
        <f t="shared" ref="A1155:A1218" si="18">MID(C1155,1,6)</f>
        <v>02CD06</v>
      </c>
      <c r="B1155" t="str">
        <f>CONCATENATE(A1155,"_",COUNTIF(A$1:A1155,A1155))</f>
        <v>02CD06_64</v>
      </c>
      <c r="C1155" t="s">
        <v>11975</v>
      </c>
      <c r="D1155" t="str">
        <f>VLOOKUP(MID(C1155,7,4),Estrv!I:J,2,FALSE)</f>
        <v>Servicios de cuidado infantil</v>
      </c>
      <c r="E1155" t="str">
        <f>VLOOKUP(MID(C1155,1,10),Estrv!B:CC,54,FALSE)</f>
        <v/>
      </c>
    </row>
    <row r="1156" spans="1:5">
      <c r="A1156" t="str">
        <f t="shared" si="18"/>
        <v>02CD06</v>
      </c>
      <c r="B1156" t="str">
        <f>CONCATENATE(A1156,"_",COUNTIF(A$1:A1156,A1156))</f>
        <v>02CD06_65</v>
      </c>
      <c r="C1156" t="s">
        <v>12649</v>
      </c>
      <c r="D1156" t="str">
        <f>VLOOKUP(MID(C1156,7,4),Estrv!I:J,2,FALSE)</f>
        <v>Servicios de cuidado infantil</v>
      </c>
      <c r="E1156" t="str">
        <f>VLOOKUP(MID(C1156,1,10),Estrv!B:CC,57,FALSE)</f>
        <v/>
      </c>
    </row>
    <row r="1157" spans="1:5">
      <c r="A1157" t="str">
        <f t="shared" si="18"/>
        <v>02CD06</v>
      </c>
      <c r="B1157" t="str">
        <f>CONCATENATE(A1157,"_",COUNTIF(A$1:A1157,A1157))</f>
        <v>02CD06_66</v>
      </c>
      <c r="C1157" t="s">
        <v>13323</v>
      </c>
      <c r="D1157" t="str">
        <f>VLOOKUP(MID(C1157,7,4),Estrv!I:J,2,FALSE)</f>
        <v>Servicios de cuidado infantil</v>
      </c>
      <c r="E1157" t="str">
        <f>VLOOKUP(MID(C1157,1,10),Estrv!B:CC,60,FALSE)</f>
        <v/>
      </c>
    </row>
    <row r="1158" spans="1:5">
      <c r="A1158" t="str">
        <f t="shared" si="18"/>
        <v>02CD06</v>
      </c>
      <c r="B1158" t="str">
        <f>CONCATENATE(A1158,"_",COUNTIF(A$1:A1158,A1158))</f>
        <v>02CD06_67</v>
      </c>
      <c r="C1158" t="s">
        <v>13997</v>
      </c>
      <c r="D1158" t="str">
        <f>VLOOKUP(MID(C1158,7,4),Estrv!I:J,2,FALSE)</f>
        <v>Servicios de cuidado infantil</v>
      </c>
      <c r="E1158" t="str">
        <f>VLOOKUP(MID(C1158,1,10),Estrv!B:CC,63,FALSE)</f>
        <v/>
      </c>
    </row>
    <row r="1159" spans="1:5">
      <c r="A1159" t="str">
        <f t="shared" si="18"/>
        <v>02CD06</v>
      </c>
      <c r="B1159" t="str">
        <f>CONCATENATE(A1159,"_",COUNTIF(A$1:A1159,A1159))</f>
        <v>02CD06_68</v>
      </c>
      <c r="C1159" t="s">
        <v>14671</v>
      </c>
      <c r="D1159" t="str">
        <f>VLOOKUP(MID(C1159,7,4),Estrv!I:J,2,FALSE)</f>
        <v>Servicios de cuidado infantil</v>
      </c>
      <c r="E1159" t="str">
        <f>VLOOKUP(MID(C1159,1,10),Estrv!B:CC,66,FALSE)</f>
        <v/>
      </c>
    </row>
    <row r="1160" spans="1:5">
      <c r="A1160" t="str">
        <f t="shared" si="18"/>
        <v>02CD06</v>
      </c>
      <c r="B1160" t="str">
        <f>CONCATENATE(A1160,"_",COUNTIF(A$1:A1160,A1160))</f>
        <v>02CD06_69</v>
      </c>
      <c r="C1160" t="s">
        <v>15345</v>
      </c>
      <c r="D1160" t="str">
        <f>VLOOKUP(MID(C1160,7,4),Estrv!I:J,2,FALSE)</f>
        <v>Servicios de cuidado infantil</v>
      </c>
      <c r="E1160" t="str">
        <f>VLOOKUP(MID(C1160,1,10),Estrv!B:CC,69,FALSE)</f>
        <v/>
      </c>
    </row>
    <row r="1161" spans="1:5">
      <c r="A1161" t="str">
        <f t="shared" si="18"/>
        <v>02CD06</v>
      </c>
      <c r="B1161" t="str">
        <f>CONCATENATE(A1161,"_",COUNTIF(A$1:A1161,A1161))</f>
        <v>02CD06_70</v>
      </c>
      <c r="C1161" t="s">
        <v>16019</v>
      </c>
      <c r="D1161" t="str">
        <f>VLOOKUP(MID(C1161,7,4),Estrv!I:J,2,FALSE)</f>
        <v>Servicios de cuidado infantil</v>
      </c>
      <c r="E1161" t="str">
        <f>VLOOKUP(MID(C1161,1,10),Estrv!B:CC,72,FALSE)</f>
        <v/>
      </c>
    </row>
    <row r="1162" spans="1:5">
      <c r="A1162" t="str">
        <f t="shared" si="18"/>
        <v>02CD06</v>
      </c>
      <c r="B1162" t="str">
        <f>CONCATENATE(A1162,"_",COUNTIF(A$1:A1162,A1162))</f>
        <v>02CD06_71</v>
      </c>
      <c r="C1162" t="s">
        <v>9954</v>
      </c>
      <c r="D1162" t="str">
        <f>VLOOKUP(MID(C1162,7,4),Estrv!I:J,2,FALSE)</f>
        <v>Turismo, empleo y fomento económico</v>
      </c>
      <c r="E1162" t="str">
        <f>VLOOKUP(MID(C1162,1,10),Estrv!B:CC,44,FALSE)</f>
        <v>Nuevos emprendedores de la Alcaldia Cuauhtemoc, se benefician del crecimiento economico generado a traves de fuentes de empleo generadas de las actividades que ofrece la demarcacion.</v>
      </c>
    </row>
    <row r="1163" spans="1:5">
      <c r="A1163" t="str">
        <f t="shared" si="18"/>
        <v>02CD06</v>
      </c>
      <c r="B1163" t="str">
        <f>CONCATENATE(A1163,"_",COUNTIF(A$1:A1163,A1163))</f>
        <v>02CD06_72</v>
      </c>
      <c r="C1163" t="s">
        <v>10628</v>
      </c>
      <c r="D1163" t="str">
        <f>VLOOKUP(MID(C1163,7,4),Estrv!I:J,2,FALSE)</f>
        <v>Turismo, empleo y fomento económico</v>
      </c>
      <c r="E1163" t="str">
        <f>VLOOKUP(MID(C1163,1,10),Estrv!B:CC,48,FALSE)</f>
        <v>Proyectos presentados “Impulso emprendedor”.</v>
      </c>
    </row>
    <row r="1164" spans="1:5">
      <c r="A1164" t="str">
        <f t="shared" si="18"/>
        <v>02CD06</v>
      </c>
      <c r="B1164" t="str">
        <f>CONCATENATE(A1164,"_",COUNTIF(A$1:A1164,A1164))</f>
        <v>02CD06_73</v>
      </c>
      <c r="C1164" t="s">
        <v>11302</v>
      </c>
      <c r="D1164" t="str">
        <f>VLOOKUP(MID(C1164,7,4),Estrv!I:J,2,FALSE)</f>
        <v>Turismo, empleo y fomento económico</v>
      </c>
      <c r="E1164" t="str">
        <f>VLOOKUP(MID(C1164,1,10),Estrv!B:CC,51,FALSE)</f>
        <v>Creditos presentados a nuevos emprendedores.</v>
      </c>
    </row>
    <row r="1165" spans="1:5">
      <c r="A1165" t="str">
        <f t="shared" si="18"/>
        <v>02CD06</v>
      </c>
      <c r="B1165" t="str">
        <f>CONCATENATE(A1165,"_",COUNTIF(A$1:A1165,A1165))</f>
        <v>02CD06_74</v>
      </c>
      <c r="C1165" t="s">
        <v>11976</v>
      </c>
      <c r="D1165" t="str">
        <f>VLOOKUP(MID(C1165,7,4),Estrv!I:J,2,FALSE)</f>
        <v>Turismo, empleo y fomento económico</v>
      </c>
      <c r="E1165" t="str">
        <f>VLOOKUP(MID(C1165,1,10),Estrv!B:CC,54,FALSE)</f>
        <v>Campañas de capacitacion para el trabajo.</v>
      </c>
    </row>
    <row r="1166" spans="1:5">
      <c r="A1166" t="str">
        <f t="shared" si="18"/>
        <v>02CD06</v>
      </c>
      <c r="B1166" t="str">
        <f>CONCATENATE(A1166,"_",COUNTIF(A$1:A1166,A1166))</f>
        <v>02CD06_75</v>
      </c>
      <c r="C1166" t="s">
        <v>12650</v>
      </c>
      <c r="D1166" t="str">
        <f>VLOOKUP(MID(C1166,7,4),Estrv!I:J,2,FALSE)</f>
        <v>Turismo, empleo y fomento económico</v>
      </c>
      <c r="E1166" t="str">
        <f>VLOOKUP(MID(C1166,1,10),Estrv!B:CC,57,FALSE)</f>
        <v/>
      </c>
    </row>
    <row r="1167" spans="1:5">
      <c r="A1167" t="str">
        <f t="shared" si="18"/>
        <v>02CD06</v>
      </c>
      <c r="B1167" t="str">
        <f>CONCATENATE(A1167,"_",COUNTIF(A$1:A1167,A1167))</f>
        <v>02CD06_76</v>
      </c>
      <c r="C1167" t="s">
        <v>13324</v>
      </c>
      <c r="D1167" t="str">
        <f>VLOOKUP(MID(C1167,7,4),Estrv!I:J,2,FALSE)</f>
        <v>Turismo, empleo y fomento económico</v>
      </c>
      <c r="E1167" t="str">
        <f>VLOOKUP(MID(C1167,1,10),Estrv!B:CC,60,FALSE)</f>
        <v/>
      </c>
    </row>
    <row r="1168" spans="1:5">
      <c r="A1168" t="str">
        <f t="shared" si="18"/>
        <v>02CD06</v>
      </c>
      <c r="B1168" t="str">
        <f>CONCATENATE(A1168,"_",COUNTIF(A$1:A1168,A1168))</f>
        <v>02CD06_77</v>
      </c>
      <c r="C1168" t="s">
        <v>13998</v>
      </c>
      <c r="D1168" t="str">
        <f>VLOOKUP(MID(C1168,7,4),Estrv!I:J,2,FALSE)</f>
        <v>Turismo, empleo y fomento económico</v>
      </c>
      <c r="E1168" t="str">
        <f>VLOOKUP(MID(C1168,1,10),Estrv!B:CC,63,FALSE)</f>
        <v/>
      </c>
    </row>
    <row r="1169" spans="1:5">
      <c r="A1169" t="str">
        <f t="shared" si="18"/>
        <v>02CD06</v>
      </c>
      <c r="B1169" t="str">
        <f>CONCATENATE(A1169,"_",COUNTIF(A$1:A1169,A1169))</f>
        <v>02CD06_78</v>
      </c>
      <c r="C1169" t="s">
        <v>14672</v>
      </c>
      <c r="D1169" t="str">
        <f>VLOOKUP(MID(C1169,7,4),Estrv!I:J,2,FALSE)</f>
        <v>Turismo, empleo y fomento económico</v>
      </c>
      <c r="E1169" t="str">
        <f>VLOOKUP(MID(C1169,1,10),Estrv!B:CC,66,FALSE)</f>
        <v/>
      </c>
    </row>
    <row r="1170" spans="1:5">
      <c r="A1170" t="str">
        <f t="shared" si="18"/>
        <v>02CD06</v>
      </c>
      <c r="B1170" t="str">
        <f>CONCATENATE(A1170,"_",COUNTIF(A$1:A1170,A1170))</f>
        <v>02CD06_79</v>
      </c>
      <c r="C1170" t="s">
        <v>15346</v>
      </c>
      <c r="D1170" t="str">
        <f>VLOOKUP(MID(C1170,7,4),Estrv!I:J,2,FALSE)</f>
        <v>Turismo, empleo y fomento económico</v>
      </c>
      <c r="E1170" t="str">
        <f>VLOOKUP(MID(C1170,1,10),Estrv!B:CC,69,FALSE)</f>
        <v/>
      </c>
    </row>
    <row r="1171" spans="1:5">
      <c r="A1171" t="str">
        <f t="shared" si="18"/>
        <v>02CD06</v>
      </c>
      <c r="B1171" t="str">
        <f>CONCATENATE(A1171,"_",COUNTIF(A$1:A1171,A1171))</f>
        <v>02CD06_80</v>
      </c>
      <c r="C1171" t="s">
        <v>16020</v>
      </c>
      <c r="D1171" t="str">
        <f>VLOOKUP(MID(C1171,7,4),Estrv!I:J,2,FALSE)</f>
        <v>Turismo, empleo y fomento económico</v>
      </c>
      <c r="E1171" t="str">
        <f>VLOOKUP(MID(C1171,1,10),Estrv!B:CC,72,FALSE)</f>
        <v/>
      </c>
    </row>
    <row r="1172" spans="1:5">
      <c r="A1172" t="str">
        <f t="shared" si="18"/>
        <v>02CD06</v>
      </c>
      <c r="B1172" t="str">
        <f>CONCATENATE(A1172,"_",COUNTIF(A$1:A1172,A1172))</f>
        <v>02CD06_81</v>
      </c>
      <c r="C1172" t="s">
        <v>9955</v>
      </c>
      <c r="D1172" t="str">
        <f>VLOOKUP(MID(C1172,7,4),Estrv!I:J,2,FALSE)</f>
        <v>Infraestructura urbana</v>
      </c>
      <c r="E1172" t="str">
        <f>VLOOKUP(MID(C1172,1,10),Estrv!B:CC,44,FALSE)</f>
        <v>Mejoramiento y rehabilitacion de la infraestructura publica, contribuyendo a mejorar la imagen urbana y la calidad de vida de los habitantes de la Alcaldia Cuauhtemoc.</v>
      </c>
    </row>
    <row r="1173" spans="1:5">
      <c r="A1173" t="str">
        <f t="shared" si="18"/>
        <v>02CD06</v>
      </c>
      <c r="B1173" t="str">
        <f>CONCATENATE(A1173,"_",COUNTIF(A$1:A1173,A1173))</f>
        <v>02CD06_82</v>
      </c>
      <c r="C1173" t="s">
        <v>10629</v>
      </c>
      <c r="D1173" t="str">
        <f>VLOOKUP(MID(C1173,7,4),Estrv!I:J,2,FALSE)</f>
        <v>Infraestructura urbana</v>
      </c>
      <c r="E1173" t="str">
        <f>VLOOKUP(MID(C1173,1,10),Estrv!B:CC,48,FALSE)</f>
        <v>Rehabilitacion de los mercados publicos a traves de obra publicas por contrato.</v>
      </c>
    </row>
    <row r="1174" spans="1:5">
      <c r="A1174" t="str">
        <f t="shared" si="18"/>
        <v>02CD06</v>
      </c>
      <c r="B1174" t="str">
        <f>CONCATENATE(A1174,"_",COUNTIF(A$1:A1174,A1174))</f>
        <v>02CD06_83</v>
      </c>
      <c r="C1174" t="s">
        <v>11303</v>
      </c>
      <c r="D1174" t="str">
        <f>VLOOKUP(MID(C1174,7,4),Estrv!I:J,2,FALSE)</f>
        <v>Infraestructura urbana</v>
      </c>
      <c r="E1174" t="str">
        <f>VLOOKUP(MID(C1174,1,10),Estrv!B:CC,51,FALSE)</f>
        <v>Construccion, ampliacion, mantenimiento y rehabilitacion de deportivos a traves de obra publica por contrato.</v>
      </c>
    </row>
    <row r="1175" spans="1:5">
      <c r="A1175" t="str">
        <f t="shared" si="18"/>
        <v>02CD06</v>
      </c>
      <c r="B1175" t="str">
        <f>CONCATENATE(A1175,"_",COUNTIF(A$1:A1175,A1175))</f>
        <v>02CD06_84</v>
      </c>
      <c r="C1175" t="s">
        <v>11977</v>
      </c>
      <c r="D1175" t="str">
        <f>VLOOKUP(MID(C1175,7,4),Estrv!I:J,2,FALSE)</f>
        <v>Infraestructura urbana</v>
      </c>
      <c r="E1175" t="str">
        <f>VLOOKUP(MID(C1175,1,10),Estrv!B:CC,54,FALSE)</f>
        <v>Programa de mejoramiento de las zonas y sitios historicos</v>
      </c>
    </row>
    <row r="1176" spans="1:5">
      <c r="A1176" t="str">
        <f t="shared" si="18"/>
        <v>02CD06</v>
      </c>
      <c r="B1176" t="str">
        <f>CONCATENATE(A1176,"_",COUNTIF(A$1:A1176,A1176))</f>
        <v>02CD06_85</v>
      </c>
      <c r="C1176" t="s">
        <v>12651</v>
      </c>
      <c r="D1176" t="str">
        <f>VLOOKUP(MID(C1176,7,4),Estrv!I:J,2,FALSE)</f>
        <v>Infraestructura urbana</v>
      </c>
      <c r="E1176" t="str">
        <f>VLOOKUP(MID(C1176,1,10),Estrv!B:CC,57,FALSE)</f>
        <v/>
      </c>
    </row>
    <row r="1177" spans="1:5">
      <c r="A1177" t="str">
        <f t="shared" si="18"/>
        <v>02CD06</v>
      </c>
      <c r="B1177" t="str">
        <f>CONCATENATE(A1177,"_",COUNTIF(A$1:A1177,A1177))</f>
        <v>02CD06_86</v>
      </c>
      <c r="C1177" t="s">
        <v>13325</v>
      </c>
      <c r="D1177" t="str">
        <f>VLOOKUP(MID(C1177,7,4),Estrv!I:J,2,FALSE)</f>
        <v>Infraestructura urbana</v>
      </c>
      <c r="E1177" t="str">
        <f>VLOOKUP(MID(C1177,1,10),Estrv!B:CC,60,FALSE)</f>
        <v/>
      </c>
    </row>
    <row r="1178" spans="1:5">
      <c r="A1178" t="str">
        <f t="shared" si="18"/>
        <v>02CD06</v>
      </c>
      <c r="B1178" t="str">
        <f>CONCATENATE(A1178,"_",COUNTIF(A$1:A1178,A1178))</f>
        <v>02CD06_87</v>
      </c>
      <c r="C1178" t="s">
        <v>13999</v>
      </c>
      <c r="D1178" t="str">
        <f>VLOOKUP(MID(C1178,7,4),Estrv!I:J,2,FALSE)</f>
        <v>Infraestructura urbana</v>
      </c>
      <c r="E1178" t="str">
        <f>VLOOKUP(MID(C1178,1,10),Estrv!B:CC,63,FALSE)</f>
        <v/>
      </c>
    </row>
    <row r="1179" spans="1:5">
      <c r="A1179" t="str">
        <f t="shared" si="18"/>
        <v>02CD06</v>
      </c>
      <c r="B1179" t="str">
        <f>CONCATENATE(A1179,"_",COUNTIF(A$1:A1179,A1179))</f>
        <v>02CD06_88</v>
      </c>
      <c r="C1179" t="s">
        <v>14673</v>
      </c>
      <c r="D1179" t="str">
        <f>VLOOKUP(MID(C1179,7,4),Estrv!I:J,2,FALSE)</f>
        <v>Infraestructura urbana</v>
      </c>
      <c r="E1179" t="str">
        <f>VLOOKUP(MID(C1179,1,10),Estrv!B:CC,66,FALSE)</f>
        <v/>
      </c>
    </row>
    <row r="1180" spans="1:5">
      <c r="A1180" t="str">
        <f t="shared" si="18"/>
        <v>02CD06</v>
      </c>
      <c r="B1180" t="str">
        <f>CONCATENATE(A1180,"_",COUNTIF(A$1:A1180,A1180))</f>
        <v>02CD06_89</v>
      </c>
      <c r="C1180" t="s">
        <v>15347</v>
      </c>
      <c r="D1180" t="str">
        <f>VLOOKUP(MID(C1180,7,4),Estrv!I:J,2,FALSE)</f>
        <v>Infraestructura urbana</v>
      </c>
      <c r="E1180" t="str">
        <f>VLOOKUP(MID(C1180,1,10),Estrv!B:CC,69,FALSE)</f>
        <v/>
      </c>
    </row>
    <row r="1181" spans="1:5">
      <c r="A1181" t="str">
        <f t="shared" si="18"/>
        <v>02CD06</v>
      </c>
      <c r="B1181" t="str">
        <f>CONCATENATE(A1181,"_",COUNTIF(A$1:A1181,A1181))</f>
        <v>02CD06_90</v>
      </c>
      <c r="C1181" t="s">
        <v>16021</v>
      </c>
      <c r="D1181" t="str">
        <f>VLOOKUP(MID(C1181,7,4),Estrv!I:J,2,FALSE)</f>
        <v>Infraestructura urbana</v>
      </c>
      <c r="E1181" t="str">
        <f>VLOOKUP(MID(C1181,1,10),Estrv!B:CC,72,FALSE)</f>
        <v/>
      </c>
    </row>
    <row r="1182" spans="1:5">
      <c r="A1182" t="str">
        <f t="shared" si="18"/>
        <v>02CD06</v>
      </c>
      <c r="B1182" t="str">
        <f>CONCATENATE(A1182,"_",COUNTIF(A$1:A1182,A1182))</f>
        <v>02CD06_91</v>
      </c>
      <c r="C1182" t="s">
        <v>9956</v>
      </c>
      <c r="D1182" t="str">
        <f>VLOOKUP(MID(C1182,7,4),Estrv!I:J,2,FALSE)</f>
        <v>Infraestructura de agua potable en Alcaldías</v>
      </c>
      <c r="E1182" t="str">
        <f>VLOOKUP(MID(C1182,1,10),Estrv!B:CC,44,FALSE)</f>
        <v>Los habitantes de la Alcaldia gozan del vital liquido en sus hogares, centros de trabajo y espacios de convivencia familiar.</v>
      </c>
    </row>
    <row r="1183" spans="1:5">
      <c r="A1183" t="str">
        <f t="shared" si="18"/>
        <v>02CD06</v>
      </c>
      <c r="B1183" t="str">
        <f>CONCATENATE(A1183,"_",COUNTIF(A$1:A1183,A1183))</f>
        <v>02CD06_92</v>
      </c>
      <c r="C1183" t="s">
        <v>10630</v>
      </c>
      <c r="D1183" t="str">
        <f>VLOOKUP(MID(C1183,7,4),Estrv!I:J,2,FALSE)</f>
        <v>Infraestructura de agua potable en Alcaldías</v>
      </c>
      <c r="E1183" t="str">
        <f>VLOOKUP(MID(C1183,1,10),Estrv!B:CC,48,FALSE)</f>
        <v/>
      </c>
    </row>
    <row r="1184" spans="1:5">
      <c r="A1184" t="str">
        <f t="shared" si="18"/>
        <v>02CD06</v>
      </c>
      <c r="B1184" t="str">
        <f>CONCATENATE(A1184,"_",COUNTIF(A$1:A1184,A1184))</f>
        <v>02CD06_93</v>
      </c>
      <c r="C1184" t="s">
        <v>11304</v>
      </c>
      <c r="D1184" t="str">
        <f>VLOOKUP(MID(C1184,7,4),Estrv!I:J,2,FALSE)</f>
        <v>Infraestructura de agua potable en Alcaldías</v>
      </c>
      <c r="E1184" t="str">
        <f>VLOOKUP(MID(C1184,1,10),Estrv!B:CC,51,FALSE)</f>
        <v/>
      </c>
    </row>
    <row r="1185" spans="1:5">
      <c r="A1185" t="str">
        <f t="shared" si="18"/>
        <v>02CD06</v>
      </c>
      <c r="B1185" t="str">
        <f>CONCATENATE(A1185,"_",COUNTIF(A$1:A1185,A1185))</f>
        <v>02CD06_94</v>
      </c>
      <c r="C1185" t="s">
        <v>11978</v>
      </c>
      <c r="D1185" t="str">
        <f>VLOOKUP(MID(C1185,7,4),Estrv!I:J,2,FALSE)</f>
        <v>Infraestructura de agua potable en Alcaldías</v>
      </c>
      <c r="E1185" t="str">
        <f>VLOOKUP(MID(C1185,1,10),Estrv!B:CC,54,FALSE)</f>
        <v/>
      </c>
    </row>
    <row r="1186" spans="1:5">
      <c r="A1186" t="str">
        <f t="shared" si="18"/>
        <v>02CD06</v>
      </c>
      <c r="B1186" t="str">
        <f>CONCATENATE(A1186,"_",COUNTIF(A$1:A1186,A1186))</f>
        <v>02CD06_95</v>
      </c>
      <c r="C1186" t="s">
        <v>12652</v>
      </c>
      <c r="D1186" t="str">
        <f>VLOOKUP(MID(C1186,7,4),Estrv!I:J,2,FALSE)</f>
        <v>Infraestructura de agua potable en Alcaldías</v>
      </c>
      <c r="E1186" t="str">
        <f>VLOOKUP(MID(C1186,1,10),Estrv!B:CC,57,FALSE)</f>
        <v/>
      </c>
    </row>
    <row r="1187" spans="1:5">
      <c r="A1187" t="str">
        <f t="shared" si="18"/>
        <v>02CD06</v>
      </c>
      <c r="B1187" t="str">
        <f>CONCATENATE(A1187,"_",COUNTIF(A$1:A1187,A1187))</f>
        <v>02CD06_96</v>
      </c>
      <c r="C1187" t="s">
        <v>13326</v>
      </c>
      <c r="D1187" t="str">
        <f>VLOOKUP(MID(C1187,7,4),Estrv!I:J,2,FALSE)</f>
        <v>Infraestructura de agua potable en Alcaldías</v>
      </c>
      <c r="E1187" t="str">
        <f>VLOOKUP(MID(C1187,1,10),Estrv!B:CC,60,FALSE)</f>
        <v/>
      </c>
    </row>
    <row r="1188" spans="1:5">
      <c r="A1188" t="str">
        <f t="shared" si="18"/>
        <v>02CD06</v>
      </c>
      <c r="B1188" t="str">
        <f>CONCATENATE(A1188,"_",COUNTIF(A$1:A1188,A1188))</f>
        <v>02CD06_97</v>
      </c>
      <c r="C1188" t="s">
        <v>14000</v>
      </c>
      <c r="D1188" t="str">
        <f>VLOOKUP(MID(C1188,7,4),Estrv!I:J,2,FALSE)</f>
        <v>Infraestructura de agua potable en Alcaldías</v>
      </c>
      <c r="E1188" t="str">
        <f>VLOOKUP(MID(C1188,1,10),Estrv!B:CC,63,FALSE)</f>
        <v/>
      </c>
    </row>
    <row r="1189" spans="1:5">
      <c r="A1189" t="str">
        <f t="shared" si="18"/>
        <v>02CD06</v>
      </c>
      <c r="B1189" t="str">
        <f>CONCATENATE(A1189,"_",COUNTIF(A$1:A1189,A1189))</f>
        <v>02CD06_98</v>
      </c>
      <c r="C1189" t="s">
        <v>14674</v>
      </c>
      <c r="D1189" t="str">
        <f>VLOOKUP(MID(C1189,7,4),Estrv!I:J,2,FALSE)</f>
        <v>Infraestructura de agua potable en Alcaldías</v>
      </c>
      <c r="E1189" t="str">
        <f>VLOOKUP(MID(C1189,1,10),Estrv!B:CC,66,FALSE)</f>
        <v/>
      </c>
    </row>
    <row r="1190" spans="1:5">
      <c r="A1190" t="str">
        <f t="shared" si="18"/>
        <v>02CD06</v>
      </c>
      <c r="B1190" t="str">
        <f>CONCATENATE(A1190,"_",COUNTIF(A$1:A1190,A1190))</f>
        <v>02CD06_99</v>
      </c>
      <c r="C1190" t="s">
        <v>15348</v>
      </c>
      <c r="D1190" t="str">
        <f>VLOOKUP(MID(C1190,7,4),Estrv!I:J,2,FALSE)</f>
        <v>Infraestructura de agua potable en Alcaldías</v>
      </c>
      <c r="E1190" t="str">
        <f>VLOOKUP(MID(C1190,1,10),Estrv!B:CC,69,FALSE)</f>
        <v/>
      </c>
    </row>
    <row r="1191" spans="1:5">
      <c r="A1191" t="str">
        <f t="shared" si="18"/>
        <v>02CD06</v>
      </c>
      <c r="B1191" t="str">
        <f>CONCATENATE(A1191,"_",COUNTIF(A$1:A1191,A1191))</f>
        <v>02CD06_100</v>
      </c>
      <c r="C1191" t="s">
        <v>16022</v>
      </c>
      <c r="D1191" t="str">
        <f>VLOOKUP(MID(C1191,7,4),Estrv!I:J,2,FALSE)</f>
        <v>Infraestructura de agua potable en Alcaldías</v>
      </c>
      <c r="E1191" t="str">
        <f>VLOOKUP(MID(C1191,1,10),Estrv!B:CC,72,FALSE)</f>
        <v/>
      </c>
    </row>
    <row r="1192" spans="1:5">
      <c r="A1192" t="str">
        <f t="shared" si="18"/>
        <v>02CD06</v>
      </c>
      <c r="B1192" t="str">
        <f>CONCATENATE(A1192,"_",COUNTIF(A$1:A1192,A1192))</f>
        <v>02CD06_101</v>
      </c>
      <c r="C1192" t="s">
        <v>9957</v>
      </c>
      <c r="D1192" t="str">
        <f>VLOOKUP(MID(C1192,7,4),Estrv!I:J,2,FALSE)</f>
        <v>Infraestructura de drenaje, alcantarillado y saneamiento en Alcaldías</v>
      </c>
      <c r="E1192" t="str">
        <f>VLOOKUP(MID(C1192,1,10),Estrv!B:CC,44,FALSE)</f>
        <v>Los habitantes de la Alcaldia gozan de un sistema de drenaje y alcantarillado en optimas condiciones</v>
      </c>
    </row>
    <row r="1193" spans="1:5">
      <c r="A1193" t="str">
        <f t="shared" si="18"/>
        <v>02CD06</v>
      </c>
      <c r="B1193" t="str">
        <f>CONCATENATE(A1193,"_",COUNTIF(A$1:A1193,A1193))</f>
        <v>02CD06_102</v>
      </c>
      <c r="C1193" t="s">
        <v>10631</v>
      </c>
      <c r="D1193" t="str">
        <f>VLOOKUP(MID(C1193,7,4),Estrv!I:J,2,FALSE)</f>
        <v>Infraestructura de drenaje, alcantarillado y saneamiento en Alcaldías</v>
      </c>
      <c r="E1193" t="str">
        <f>VLOOKUP(MID(C1193,1,10),Estrv!B:CC,48,FALSE)</f>
        <v/>
      </c>
    </row>
    <row r="1194" spans="1:5">
      <c r="A1194" t="str">
        <f t="shared" si="18"/>
        <v>02CD06</v>
      </c>
      <c r="B1194" t="str">
        <f>CONCATENATE(A1194,"_",COUNTIF(A$1:A1194,A1194))</f>
        <v>02CD06_103</v>
      </c>
      <c r="C1194" t="s">
        <v>11305</v>
      </c>
      <c r="D1194" t="str">
        <f>VLOOKUP(MID(C1194,7,4),Estrv!I:J,2,FALSE)</f>
        <v>Infraestructura de drenaje, alcantarillado y saneamiento en Alcaldías</v>
      </c>
      <c r="E1194" t="str">
        <f>VLOOKUP(MID(C1194,1,10),Estrv!B:CC,51,FALSE)</f>
        <v/>
      </c>
    </row>
    <row r="1195" spans="1:5">
      <c r="A1195" t="str">
        <f t="shared" si="18"/>
        <v>02CD06</v>
      </c>
      <c r="B1195" t="str">
        <f>CONCATENATE(A1195,"_",COUNTIF(A$1:A1195,A1195))</f>
        <v>02CD06_104</v>
      </c>
      <c r="C1195" t="s">
        <v>11979</v>
      </c>
      <c r="D1195" t="str">
        <f>VLOOKUP(MID(C1195,7,4),Estrv!I:J,2,FALSE)</f>
        <v>Infraestructura de drenaje, alcantarillado y saneamiento en Alcaldías</v>
      </c>
      <c r="E1195" t="str">
        <f>VLOOKUP(MID(C1195,1,10),Estrv!B:CC,54,FALSE)</f>
        <v/>
      </c>
    </row>
    <row r="1196" spans="1:5">
      <c r="A1196" t="str">
        <f t="shared" si="18"/>
        <v>02CD06</v>
      </c>
      <c r="B1196" t="str">
        <f>CONCATENATE(A1196,"_",COUNTIF(A$1:A1196,A1196))</f>
        <v>02CD06_105</v>
      </c>
      <c r="C1196" t="s">
        <v>12653</v>
      </c>
      <c r="D1196" t="str">
        <f>VLOOKUP(MID(C1196,7,4),Estrv!I:J,2,FALSE)</f>
        <v>Infraestructura de drenaje, alcantarillado y saneamiento en Alcaldías</v>
      </c>
      <c r="E1196" t="str">
        <f>VLOOKUP(MID(C1196,1,10),Estrv!B:CC,57,FALSE)</f>
        <v/>
      </c>
    </row>
    <row r="1197" spans="1:5">
      <c r="A1197" t="str">
        <f t="shared" si="18"/>
        <v>02CD06</v>
      </c>
      <c r="B1197" t="str">
        <f>CONCATENATE(A1197,"_",COUNTIF(A$1:A1197,A1197))</f>
        <v>02CD06_106</v>
      </c>
      <c r="C1197" t="s">
        <v>13327</v>
      </c>
      <c r="D1197" t="str">
        <f>VLOOKUP(MID(C1197,7,4),Estrv!I:J,2,FALSE)</f>
        <v>Infraestructura de drenaje, alcantarillado y saneamiento en Alcaldías</v>
      </c>
      <c r="E1197" t="str">
        <f>VLOOKUP(MID(C1197,1,10),Estrv!B:CC,60,FALSE)</f>
        <v/>
      </c>
    </row>
    <row r="1198" spans="1:5">
      <c r="A1198" t="str">
        <f t="shared" si="18"/>
        <v>02CD06</v>
      </c>
      <c r="B1198" t="str">
        <f>CONCATENATE(A1198,"_",COUNTIF(A$1:A1198,A1198))</f>
        <v>02CD06_107</v>
      </c>
      <c r="C1198" t="s">
        <v>14001</v>
      </c>
      <c r="D1198" t="str">
        <f>VLOOKUP(MID(C1198,7,4),Estrv!I:J,2,FALSE)</f>
        <v>Infraestructura de drenaje, alcantarillado y saneamiento en Alcaldías</v>
      </c>
      <c r="E1198" t="str">
        <f>VLOOKUP(MID(C1198,1,10),Estrv!B:CC,63,FALSE)</f>
        <v/>
      </c>
    </row>
    <row r="1199" spans="1:5">
      <c r="A1199" t="str">
        <f t="shared" si="18"/>
        <v>02CD06</v>
      </c>
      <c r="B1199" t="str">
        <f>CONCATENATE(A1199,"_",COUNTIF(A$1:A1199,A1199))</f>
        <v>02CD06_108</v>
      </c>
      <c r="C1199" t="s">
        <v>14675</v>
      </c>
      <c r="D1199" t="str">
        <f>VLOOKUP(MID(C1199,7,4),Estrv!I:J,2,FALSE)</f>
        <v>Infraestructura de drenaje, alcantarillado y saneamiento en Alcaldías</v>
      </c>
      <c r="E1199" t="str">
        <f>VLOOKUP(MID(C1199,1,10),Estrv!B:CC,66,FALSE)</f>
        <v/>
      </c>
    </row>
    <row r="1200" spans="1:5">
      <c r="A1200" t="str">
        <f t="shared" si="18"/>
        <v>02CD06</v>
      </c>
      <c r="B1200" t="str">
        <f>CONCATENATE(A1200,"_",COUNTIF(A$1:A1200,A1200))</f>
        <v>02CD06_109</v>
      </c>
      <c r="C1200" t="s">
        <v>15349</v>
      </c>
      <c r="D1200" t="str">
        <f>VLOOKUP(MID(C1200,7,4),Estrv!I:J,2,FALSE)</f>
        <v>Infraestructura de drenaje, alcantarillado y saneamiento en Alcaldías</v>
      </c>
      <c r="E1200" t="str">
        <f>VLOOKUP(MID(C1200,1,10),Estrv!B:CC,69,FALSE)</f>
        <v/>
      </c>
    </row>
    <row r="1201" spans="1:5">
      <c r="A1201" t="str">
        <f t="shared" si="18"/>
        <v>02CD06</v>
      </c>
      <c r="B1201" t="str">
        <f>CONCATENATE(A1201,"_",COUNTIF(A$1:A1201,A1201))</f>
        <v>02CD06_110</v>
      </c>
      <c r="C1201" t="s">
        <v>16023</v>
      </c>
      <c r="D1201" t="str">
        <f>VLOOKUP(MID(C1201,7,4),Estrv!I:J,2,FALSE)</f>
        <v>Infraestructura de drenaje, alcantarillado y saneamiento en Alcaldías</v>
      </c>
      <c r="E1201" t="str">
        <f>VLOOKUP(MID(C1201,1,10),Estrv!B:CC,72,FALSE)</f>
        <v/>
      </c>
    </row>
    <row r="1202" spans="1:5">
      <c r="A1202" t="str">
        <f t="shared" si="18"/>
        <v>02CD06</v>
      </c>
      <c r="B1202" t="str">
        <f>CONCATENATE(A1202,"_",COUNTIF(A$1:A1202,A1202))</f>
        <v>02CD06_111</v>
      </c>
      <c r="C1202" t="s">
        <v>9958</v>
      </c>
      <c r="D1202" t="str">
        <f>VLOOKUP(MID(C1202,7,4),Estrv!I:J,2,FALSE)</f>
        <v>Actividades de apoyo administrativo</v>
      </c>
      <c r="E1202" t="str">
        <f>VLOOKUP(MID(C1202,1,10),Estrv!B:CC,44,FALSE)</f>
        <v>Los Entes Publicos cuentan con los recursos necesarios para el buen desarrollo de sus funciones.</v>
      </c>
    </row>
    <row r="1203" spans="1:5">
      <c r="A1203" t="str">
        <f t="shared" si="18"/>
        <v>02CD06</v>
      </c>
      <c r="B1203" t="str">
        <f>CONCATENATE(A1203,"_",COUNTIF(A$1:A1203,A1203))</f>
        <v>02CD06_112</v>
      </c>
      <c r="C1203" t="s">
        <v>10632</v>
      </c>
      <c r="D1203" t="str">
        <f>VLOOKUP(MID(C1203,7,4),Estrv!I:J,2,FALSE)</f>
        <v>Actividades de apoyo administrativo</v>
      </c>
      <c r="E1203" t="str">
        <f>VLOOKUP(MID(C1203,1,10),Estrv!B:CC,48,FALSE)</f>
        <v>Recursos Materiales necesarios para la operacion de la Alcaldia.</v>
      </c>
    </row>
    <row r="1204" spans="1:5">
      <c r="A1204" t="str">
        <f t="shared" si="18"/>
        <v>02CD06</v>
      </c>
      <c r="B1204" t="str">
        <f>CONCATENATE(A1204,"_",COUNTIF(A$1:A1204,A1204))</f>
        <v>02CD06_113</v>
      </c>
      <c r="C1204" t="s">
        <v>11306</v>
      </c>
      <c r="D1204" t="str">
        <f>VLOOKUP(MID(C1204,7,4),Estrv!I:J,2,FALSE)</f>
        <v>Actividades de apoyo administrativo</v>
      </c>
      <c r="E1204" t="str">
        <f>VLOOKUP(MID(C1204,1,10),Estrv!B:CC,51,FALSE)</f>
        <v>Servicios generales necesarios para la operacion de la Alcaldia.</v>
      </c>
    </row>
    <row r="1205" spans="1:5">
      <c r="A1205" t="str">
        <f t="shared" si="18"/>
        <v>02CD06</v>
      </c>
      <c r="B1205" t="str">
        <f>CONCATENATE(A1205,"_",COUNTIF(A$1:A1205,A1205))</f>
        <v>02CD06_114</v>
      </c>
      <c r="C1205" t="s">
        <v>11980</v>
      </c>
      <c r="D1205" t="str">
        <f>VLOOKUP(MID(C1205,7,4),Estrv!I:J,2,FALSE)</f>
        <v>Actividades de apoyo administrativo</v>
      </c>
      <c r="E1205" t="str">
        <f>VLOOKUP(MID(C1205,1,10),Estrv!B:CC,54,FALSE)</f>
        <v/>
      </c>
    </row>
    <row r="1206" spans="1:5">
      <c r="A1206" t="str">
        <f t="shared" si="18"/>
        <v>02CD06</v>
      </c>
      <c r="B1206" t="str">
        <f>CONCATENATE(A1206,"_",COUNTIF(A$1:A1206,A1206))</f>
        <v>02CD06_115</v>
      </c>
      <c r="C1206" t="s">
        <v>12654</v>
      </c>
      <c r="D1206" t="str">
        <f>VLOOKUP(MID(C1206,7,4),Estrv!I:J,2,FALSE)</f>
        <v>Actividades de apoyo administrativo</v>
      </c>
      <c r="E1206" t="str">
        <f>VLOOKUP(MID(C1206,1,10),Estrv!B:CC,57,FALSE)</f>
        <v/>
      </c>
    </row>
    <row r="1207" spans="1:5">
      <c r="A1207" t="str">
        <f t="shared" si="18"/>
        <v>02CD06</v>
      </c>
      <c r="B1207" t="str">
        <f>CONCATENATE(A1207,"_",COUNTIF(A$1:A1207,A1207))</f>
        <v>02CD06_116</v>
      </c>
      <c r="C1207" t="s">
        <v>13328</v>
      </c>
      <c r="D1207" t="str">
        <f>VLOOKUP(MID(C1207,7,4),Estrv!I:J,2,FALSE)</f>
        <v>Actividades de apoyo administrativo</v>
      </c>
      <c r="E1207" t="str">
        <f>VLOOKUP(MID(C1207,1,10),Estrv!B:CC,60,FALSE)</f>
        <v/>
      </c>
    </row>
    <row r="1208" spans="1:5">
      <c r="A1208" t="str">
        <f t="shared" si="18"/>
        <v>02CD06</v>
      </c>
      <c r="B1208" t="str">
        <f>CONCATENATE(A1208,"_",COUNTIF(A$1:A1208,A1208))</f>
        <v>02CD06_117</v>
      </c>
      <c r="C1208" t="s">
        <v>14002</v>
      </c>
      <c r="D1208" t="str">
        <f>VLOOKUP(MID(C1208,7,4),Estrv!I:J,2,FALSE)</f>
        <v>Actividades de apoyo administrativo</v>
      </c>
      <c r="E1208" t="str">
        <f>VLOOKUP(MID(C1208,1,10),Estrv!B:CC,63,FALSE)</f>
        <v/>
      </c>
    </row>
    <row r="1209" spans="1:5">
      <c r="A1209" t="str">
        <f t="shared" si="18"/>
        <v>02CD06</v>
      </c>
      <c r="B1209" t="str">
        <f>CONCATENATE(A1209,"_",COUNTIF(A$1:A1209,A1209))</f>
        <v>02CD06_118</v>
      </c>
      <c r="C1209" t="s">
        <v>14676</v>
      </c>
      <c r="D1209" t="str">
        <f>VLOOKUP(MID(C1209,7,4),Estrv!I:J,2,FALSE)</f>
        <v>Actividades de apoyo administrativo</v>
      </c>
      <c r="E1209" t="str">
        <f>VLOOKUP(MID(C1209,1,10),Estrv!B:CC,66,FALSE)</f>
        <v/>
      </c>
    </row>
    <row r="1210" spans="1:5">
      <c r="A1210" t="str">
        <f t="shared" si="18"/>
        <v>02CD06</v>
      </c>
      <c r="B1210" t="str">
        <f>CONCATENATE(A1210,"_",COUNTIF(A$1:A1210,A1210))</f>
        <v>02CD06_119</v>
      </c>
      <c r="C1210" t="s">
        <v>15350</v>
      </c>
      <c r="D1210" t="str">
        <f>VLOOKUP(MID(C1210,7,4),Estrv!I:J,2,FALSE)</f>
        <v>Actividades de apoyo administrativo</v>
      </c>
      <c r="E1210" t="str">
        <f>VLOOKUP(MID(C1210,1,10),Estrv!B:CC,69,FALSE)</f>
        <v/>
      </c>
    </row>
    <row r="1211" spans="1:5">
      <c r="A1211" t="str">
        <f t="shared" si="18"/>
        <v>02CD06</v>
      </c>
      <c r="B1211" t="str">
        <f>CONCATENATE(A1211,"_",COUNTIF(A$1:A1211,A1211))</f>
        <v>02CD06_120</v>
      </c>
      <c r="C1211" t="s">
        <v>16024</v>
      </c>
      <c r="D1211" t="str">
        <f>VLOOKUP(MID(C1211,7,4),Estrv!I:J,2,FALSE)</f>
        <v>Actividades de apoyo administrativo</v>
      </c>
      <c r="E1211" t="str">
        <f>VLOOKUP(MID(C1211,1,10),Estrv!B:CC,72,FALSE)</f>
        <v/>
      </c>
    </row>
    <row r="1212" spans="1:5">
      <c r="A1212" t="str">
        <f t="shared" si="18"/>
        <v>02CD06</v>
      </c>
      <c r="B1212" t="str">
        <f>CONCATENATE(A1212,"_",COUNTIF(A$1:A1212,A1212))</f>
        <v>02CD06_121</v>
      </c>
      <c r="C1212" t="s">
        <v>9959</v>
      </c>
      <c r="D1212" t="str">
        <f>VLOOKUP(MID(C1212,7,4),Estrv!I:J,2,FALSE)</f>
        <v>Provisiones para contingencias</v>
      </c>
      <c r="E1212" t="str">
        <f>VLOOKUP(MID(C1212,1,10),Estrv!B:CC,44,FALSE)</f>
        <v>La Alcaldia cumple con las sentencias en materia laboral y civil.</v>
      </c>
    </row>
    <row r="1213" spans="1:5">
      <c r="A1213" t="str">
        <f t="shared" si="18"/>
        <v>02CD06</v>
      </c>
      <c r="B1213" t="str">
        <f>CONCATENATE(A1213,"_",COUNTIF(A$1:A1213,A1213))</f>
        <v>02CD06_122</v>
      </c>
      <c r="C1213" t="s">
        <v>10633</v>
      </c>
      <c r="D1213" t="str">
        <f>VLOOKUP(MID(C1213,7,4),Estrv!I:J,2,FALSE)</f>
        <v>Provisiones para contingencias</v>
      </c>
      <c r="E1213" t="str">
        <f>VLOOKUP(MID(C1213,1,10),Estrv!B:CC,48,FALSE)</f>
        <v/>
      </c>
    </row>
    <row r="1214" spans="1:5">
      <c r="A1214" t="str">
        <f t="shared" si="18"/>
        <v>02CD06</v>
      </c>
      <c r="B1214" t="str">
        <f>CONCATENATE(A1214,"_",COUNTIF(A$1:A1214,A1214))</f>
        <v>02CD06_123</v>
      </c>
      <c r="C1214" t="s">
        <v>11307</v>
      </c>
      <c r="D1214" t="str">
        <f>VLOOKUP(MID(C1214,7,4),Estrv!I:J,2,FALSE)</f>
        <v>Provisiones para contingencias</v>
      </c>
      <c r="E1214" t="str">
        <f>VLOOKUP(MID(C1214,1,10),Estrv!B:CC,51,FALSE)</f>
        <v/>
      </c>
    </row>
    <row r="1215" spans="1:5">
      <c r="A1215" t="str">
        <f t="shared" si="18"/>
        <v>02CD06</v>
      </c>
      <c r="B1215" t="str">
        <f>CONCATENATE(A1215,"_",COUNTIF(A$1:A1215,A1215))</f>
        <v>02CD06_124</v>
      </c>
      <c r="C1215" t="s">
        <v>11981</v>
      </c>
      <c r="D1215" t="str">
        <f>VLOOKUP(MID(C1215,7,4),Estrv!I:J,2,FALSE)</f>
        <v>Provisiones para contingencias</v>
      </c>
      <c r="E1215" t="str">
        <f>VLOOKUP(MID(C1215,1,10),Estrv!B:CC,54,FALSE)</f>
        <v/>
      </c>
    </row>
    <row r="1216" spans="1:5">
      <c r="A1216" t="str">
        <f t="shared" si="18"/>
        <v>02CD06</v>
      </c>
      <c r="B1216" t="str">
        <f>CONCATENATE(A1216,"_",COUNTIF(A$1:A1216,A1216))</f>
        <v>02CD06_125</v>
      </c>
      <c r="C1216" t="s">
        <v>12655</v>
      </c>
      <c r="D1216" t="str">
        <f>VLOOKUP(MID(C1216,7,4),Estrv!I:J,2,FALSE)</f>
        <v>Provisiones para contingencias</v>
      </c>
      <c r="E1216" t="str">
        <f>VLOOKUP(MID(C1216,1,10),Estrv!B:CC,57,FALSE)</f>
        <v/>
      </c>
    </row>
    <row r="1217" spans="1:5">
      <c r="A1217" t="str">
        <f t="shared" si="18"/>
        <v>02CD06</v>
      </c>
      <c r="B1217" t="str">
        <f>CONCATENATE(A1217,"_",COUNTIF(A$1:A1217,A1217))</f>
        <v>02CD06_126</v>
      </c>
      <c r="C1217" t="s">
        <v>13329</v>
      </c>
      <c r="D1217" t="str">
        <f>VLOOKUP(MID(C1217,7,4),Estrv!I:J,2,FALSE)</f>
        <v>Provisiones para contingencias</v>
      </c>
      <c r="E1217" t="str">
        <f>VLOOKUP(MID(C1217,1,10),Estrv!B:CC,60,FALSE)</f>
        <v/>
      </c>
    </row>
    <row r="1218" spans="1:5">
      <c r="A1218" t="str">
        <f t="shared" si="18"/>
        <v>02CD06</v>
      </c>
      <c r="B1218" t="str">
        <f>CONCATENATE(A1218,"_",COUNTIF(A$1:A1218,A1218))</f>
        <v>02CD06_127</v>
      </c>
      <c r="C1218" t="s">
        <v>14003</v>
      </c>
      <c r="D1218" t="str">
        <f>VLOOKUP(MID(C1218,7,4),Estrv!I:J,2,FALSE)</f>
        <v>Provisiones para contingencias</v>
      </c>
      <c r="E1218" t="str">
        <f>VLOOKUP(MID(C1218,1,10),Estrv!B:CC,63,FALSE)</f>
        <v/>
      </c>
    </row>
    <row r="1219" spans="1:5">
      <c r="A1219" t="str">
        <f t="shared" ref="A1219:A1282" si="19">MID(C1219,1,6)</f>
        <v>02CD06</v>
      </c>
      <c r="B1219" t="str">
        <f>CONCATENATE(A1219,"_",COUNTIF(A$1:A1219,A1219))</f>
        <v>02CD06_128</v>
      </c>
      <c r="C1219" t="s">
        <v>14677</v>
      </c>
      <c r="D1219" t="str">
        <f>VLOOKUP(MID(C1219,7,4),Estrv!I:J,2,FALSE)</f>
        <v>Provisiones para contingencias</v>
      </c>
      <c r="E1219" t="str">
        <f>VLOOKUP(MID(C1219,1,10),Estrv!B:CC,66,FALSE)</f>
        <v/>
      </c>
    </row>
    <row r="1220" spans="1:5">
      <c r="A1220" t="str">
        <f t="shared" si="19"/>
        <v>02CD06</v>
      </c>
      <c r="B1220" t="str">
        <f>CONCATENATE(A1220,"_",COUNTIF(A$1:A1220,A1220))</f>
        <v>02CD06_129</v>
      </c>
      <c r="C1220" t="s">
        <v>15351</v>
      </c>
      <c r="D1220" t="str">
        <f>VLOOKUP(MID(C1220,7,4),Estrv!I:J,2,FALSE)</f>
        <v>Provisiones para contingencias</v>
      </c>
      <c r="E1220" t="str">
        <f>VLOOKUP(MID(C1220,1,10),Estrv!B:CC,69,FALSE)</f>
        <v/>
      </c>
    </row>
    <row r="1221" spans="1:5">
      <c r="A1221" t="str">
        <f t="shared" si="19"/>
        <v>02CD06</v>
      </c>
      <c r="B1221" t="str">
        <f>CONCATENATE(A1221,"_",COUNTIF(A$1:A1221,A1221))</f>
        <v>02CD06_130</v>
      </c>
      <c r="C1221" t="s">
        <v>16025</v>
      </c>
      <c r="D1221" t="str">
        <f>VLOOKUP(MID(C1221,7,4),Estrv!I:J,2,FALSE)</f>
        <v>Provisiones para contingencias</v>
      </c>
      <c r="E1221" t="str">
        <f>VLOOKUP(MID(C1221,1,10),Estrv!B:CC,72,FALSE)</f>
        <v/>
      </c>
    </row>
    <row r="1222" spans="1:5">
      <c r="A1222" t="str">
        <f t="shared" si="19"/>
        <v>02CD06</v>
      </c>
      <c r="B1222" t="str">
        <f>CONCATENATE(A1222,"_",COUNTIF(A$1:A1222,A1222))</f>
        <v>02CD06_131</v>
      </c>
      <c r="C1222" t="s">
        <v>9960</v>
      </c>
      <c r="D1222" t="str">
        <f>VLOOKUP(MID(C1222,7,4),Estrv!I:J,2,FALSE)</f>
        <v>Cumplimiento de los programas de protección civil</v>
      </c>
      <c r="E1222" t="str">
        <f>VLOOKUP(MID(C1222,1,10),Estrv!B:CC,44,FALSE)</f>
        <v>Fortalecer la cultura de proteccion civil con un enfoque de prevencion en toda la demarcacion y mejorar la capacidad de respuesta ante las emergencias.</v>
      </c>
    </row>
    <row r="1223" spans="1:5">
      <c r="A1223" t="str">
        <f t="shared" si="19"/>
        <v>02CD06</v>
      </c>
      <c r="B1223" t="str">
        <f>CONCATENATE(A1223,"_",COUNTIF(A$1:A1223,A1223))</f>
        <v>02CD06_132</v>
      </c>
      <c r="C1223" t="s">
        <v>10634</v>
      </c>
      <c r="D1223" t="str">
        <f>VLOOKUP(MID(C1223,7,4),Estrv!I:J,2,FALSE)</f>
        <v>Cumplimiento de los programas de protección civil</v>
      </c>
      <c r="E1223" t="str">
        <f>VLOOKUP(MID(C1223,1,10),Estrv!B:CC,48,FALSE)</f>
        <v>Apoyos a la ciudadania de la demarcacion territorial en caso de riesgo.</v>
      </c>
    </row>
    <row r="1224" spans="1:5">
      <c r="A1224" t="str">
        <f t="shared" si="19"/>
        <v>02CD06</v>
      </c>
      <c r="B1224" t="str">
        <f>CONCATENATE(A1224,"_",COUNTIF(A$1:A1224,A1224))</f>
        <v>02CD06_133</v>
      </c>
      <c r="C1224" t="s">
        <v>11308</v>
      </c>
      <c r="D1224" t="str">
        <f>VLOOKUP(MID(C1224,7,4),Estrv!I:J,2,FALSE)</f>
        <v>Cumplimiento de los programas de protección civil</v>
      </c>
      <c r="E1224" t="str">
        <f>VLOOKUP(MID(C1224,1,10),Estrv!B:CC,51,FALSE)</f>
        <v>Evaluacion de inmuebles considerados de riesgo.</v>
      </c>
    </row>
    <row r="1225" spans="1:5">
      <c r="A1225" t="str">
        <f t="shared" si="19"/>
        <v>02CD06</v>
      </c>
      <c r="B1225" t="str">
        <f>CONCATENATE(A1225,"_",COUNTIF(A$1:A1225,A1225))</f>
        <v>02CD06_134</v>
      </c>
      <c r="C1225" t="s">
        <v>11982</v>
      </c>
      <c r="D1225" t="str">
        <f>VLOOKUP(MID(C1225,7,4),Estrv!I:J,2,FALSE)</f>
        <v>Cumplimiento de los programas de protección civil</v>
      </c>
      <c r="E1225" t="str">
        <f>VLOOKUP(MID(C1225,1,10),Estrv!B:CC,54,FALSE)</f>
        <v>Mantenimiento y revision de extintores que se ubican en los inmuebles de la Alcaldia.</v>
      </c>
    </row>
    <row r="1226" spans="1:5">
      <c r="A1226" t="str">
        <f t="shared" si="19"/>
        <v>02CD06</v>
      </c>
      <c r="B1226" t="str">
        <f>CONCATENATE(A1226,"_",COUNTIF(A$1:A1226,A1226))</f>
        <v>02CD06_135</v>
      </c>
      <c r="C1226" t="s">
        <v>12656</v>
      </c>
      <c r="D1226" t="str">
        <f>VLOOKUP(MID(C1226,7,4),Estrv!I:J,2,FALSE)</f>
        <v>Cumplimiento de los programas de protección civil</v>
      </c>
      <c r="E1226" t="str">
        <f>VLOOKUP(MID(C1226,1,10),Estrv!B:CC,57,FALSE)</f>
        <v/>
      </c>
    </row>
    <row r="1227" spans="1:5">
      <c r="A1227" t="str">
        <f t="shared" si="19"/>
        <v>02CD06</v>
      </c>
      <c r="B1227" t="str">
        <f>CONCATENATE(A1227,"_",COUNTIF(A$1:A1227,A1227))</f>
        <v>02CD06_136</v>
      </c>
      <c r="C1227" t="s">
        <v>13330</v>
      </c>
      <c r="D1227" t="str">
        <f>VLOOKUP(MID(C1227,7,4),Estrv!I:J,2,FALSE)</f>
        <v>Cumplimiento de los programas de protección civil</v>
      </c>
      <c r="E1227" t="str">
        <f>VLOOKUP(MID(C1227,1,10),Estrv!B:CC,60,FALSE)</f>
        <v/>
      </c>
    </row>
    <row r="1228" spans="1:5">
      <c r="A1228" t="str">
        <f t="shared" si="19"/>
        <v>02CD06</v>
      </c>
      <c r="B1228" t="str">
        <f>CONCATENATE(A1228,"_",COUNTIF(A$1:A1228,A1228))</f>
        <v>02CD06_137</v>
      </c>
      <c r="C1228" t="s">
        <v>14004</v>
      </c>
      <c r="D1228" t="str">
        <f>VLOOKUP(MID(C1228,7,4),Estrv!I:J,2,FALSE)</f>
        <v>Cumplimiento de los programas de protección civil</v>
      </c>
      <c r="E1228" t="str">
        <f>VLOOKUP(MID(C1228,1,10),Estrv!B:CC,63,FALSE)</f>
        <v/>
      </c>
    </row>
    <row r="1229" spans="1:5">
      <c r="A1229" t="str">
        <f t="shared" si="19"/>
        <v>02CD06</v>
      </c>
      <c r="B1229" t="str">
        <f>CONCATENATE(A1229,"_",COUNTIF(A$1:A1229,A1229))</f>
        <v>02CD06_138</v>
      </c>
      <c r="C1229" t="s">
        <v>14678</v>
      </c>
      <c r="D1229" t="str">
        <f>VLOOKUP(MID(C1229,7,4),Estrv!I:J,2,FALSE)</f>
        <v>Cumplimiento de los programas de protección civil</v>
      </c>
      <c r="E1229" t="str">
        <f>VLOOKUP(MID(C1229,1,10),Estrv!B:CC,66,FALSE)</f>
        <v/>
      </c>
    </row>
    <row r="1230" spans="1:5">
      <c r="A1230" t="str">
        <f t="shared" si="19"/>
        <v>02CD06</v>
      </c>
      <c r="B1230" t="str">
        <f>CONCATENATE(A1230,"_",COUNTIF(A$1:A1230,A1230))</f>
        <v>02CD06_139</v>
      </c>
      <c r="C1230" t="s">
        <v>15352</v>
      </c>
      <c r="D1230" t="str">
        <f>VLOOKUP(MID(C1230,7,4),Estrv!I:J,2,FALSE)</f>
        <v>Cumplimiento de los programas de protección civil</v>
      </c>
      <c r="E1230" t="str">
        <f>VLOOKUP(MID(C1230,1,10),Estrv!B:CC,69,FALSE)</f>
        <v/>
      </c>
    </row>
    <row r="1231" spans="1:5">
      <c r="A1231" t="str">
        <f t="shared" si="19"/>
        <v>02CD06</v>
      </c>
      <c r="B1231" t="str">
        <f>CONCATENATE(A1231,"_",COUNTIF(A$1:A1231,A1231))</f>
        <v>02CD06_140</v>
      </c>
      <c r="C1231" t="s">
        <v>16026</v>
      </c>
      <c r="D1231" t="str">
        <f>VLOOKUP(MID(C1231,7,4),Estrv!I:J,2,FALSE)</f>
        <v>Cumplimiento de los programas de protección civil</v>
      </c>
      <c r="E1231" t="str">
        <f>VLOOKUP(MID(C1231,1,10),Estrv!B:CC,72,FALSE)</f>
        <v/>
      </c>
    </row>
    <row r="1232" spans="1:5">
      <c r="A1232" t="str">
        <f t="shared" si="19"/>
        <v>02CD06</v>
      </c>
      <c r="B1232" t="str">
        <f>CONCATENATE(A1232,"_",COUNTIF(A$1:A1232,A1232))</f>
        <v>02CD06_141</v>
      </c>
      <c r="C1232" t="s">
        <v>9961</v>
      </c>
      <c r="D1232" t="str">
        <f>VLOOKUP(MID(C1232,7,4),Estrv!I:J,2,FALSE)</f>
        <v>Presupuesto participativo</v>
      </c>
      <c r="E1232" t="str">
        <f>VLOOKUP(MID(C1232,1,10),Estrv!B:CC,44,FALSE)</f>
        <v>Los habitantes de la Alcaldia gozan de los proyectos realizados a traves del Presupuesto participativo.</v>
      </c>
    </row>
    <row r="1233" spans="1:5">
      <c r="A1233" t="str">
        <f t="shared" si="19"/>
        <v>02CD06</v>
      </c>
      <c r="B1233" t="str">
        <f>CONCATENATE(A1233,"_",COUNTIF(A$1:A1233,A1233))</f>
        <v>02CD06_142</v>
      </c>
      <c r="C1233" t="s">
        <v>10635</v>
      </c>
      <c r="D1233" t="str">
        <f>VLOOKUP(MID(C1233,7,4),Estrv!I:J,2,FALSE)</f>
        <v>Presupuesto participativo</v>
      </c>
      <c r="E1233" t="str">
        <f>VLOOKUP(MID(C1233,1,10),Estrv!B:CC,48,FALSE)</f>
        <v/>
      </c>
    </row>
    <row r="1234" spans="1:5">
      <c r="A1234" t="str">
        <f t="shared" si="19"/>
        <v>02CD06</v>
      </c>
      <c r="B1234" t="str">
        <f>CONCATENATE(A1234,"_",COUNTIF(A$1:A1234,A1234))</f>
        <v>02CD06_143</v>
      </c>
      <c r="C1234" t="s">
        <v>11309</v>
      </c>
      <c r="D1234" t="str">
        <f>VLOOKUP(MID(C1234,7,4),Estrv!I:J,2,FALSE)</f>
        <v>Presupuesto participativo</v>
      </c>
      <c r="E1234" t="str">
        <f>VLOOKUP(MID(C1234,1,10),Estrv!B:CC,51,FALSE)</f>
        <v/>
      </c>
    </row>
    <row r="1235" spans="1:5">
      <c r="A1235" t="str">
        <f t="shared" si="19"/>
        <v>02CD06</v>
      </c>
      <c r="B1235" t="str">
        <f>CONCATENATE(A1235,"_",COUNTIF(A$1:A1235,A1235))</f>
        <v>02CD06_144</v>
      </c>
      <c r="C1235" t="s">
        <v>11983</v>
      </c>
      <c r="D1235" t="str">
        <f>VLOOKUP(MID(C1235,7,4),Estrv!I:J,2,FALSE)</f>
        <v>Presupuesto participativo</v>
      </c>
      <c r="E1235" t="str">
        <f>VLOOKUP(MID(C1235,1,10),Estrv!B:CC,54,FALSE)</f>
        <v/>
      </c>
    </row>
    <row r="1236" spans="1:5">
      <c r="A1236" t="str">
        <f t="shared" si="19"/>
        <v>02CD06</v>
      </c>
      <c r="B1236" t="str">
        <f>CONCATENATE(A1236,"_",COUNTIF(A$1:A1236,A1236))</f>
        <v>02CD06_145</v>
      </c>
      <c r="C1236" t="s">
        <v>12657</v>
      </c>
      <c r="D1236" t="str">
        <f>VLOOKUP(MID(C1236,7,4),Estrv!I:J,2,FALSE)</f>
        <v>Presupuesto participativo</v>
      </c>
      <c r="E1236" t="str">
        <f>VLOOKUP(MID(C1236,1,10),Estrv!B:CC,57,FALSE)</f>
        <v/>
      </c>
    </row>
    <row r="1237" spans="1:5">
      <c r="A1237" t="str">
        <f t="shared" si="19"/>
        <v>02CD06</v>
      </c>
      <c r="B1237" t="str">
        <f>CONCATENATE(A1237,"_",COUNTIF(A$1:A1237,A1237))</f>
        <v>02CD06_146</v>
      </c>
      <c r="C1237" t="s">
        <v>13331</v>
      </c>
      <c r="D1237" t="str">
        <f>VLOOKUP(MID(C1237,7,4),Estrv!I:J,2,FALSE)</f>
        <v>Presupuesto participativo</v>
      </c>
      <c r="E1237" t="str">
        <f>VLOOKUP(MID(C1237,1,10),Estrv!B:CC,60,FALSE)</f>
        <v/>
      </c>
    </row>
    <row r="1238" spans="1:5">
      <c r="A1238" t="str">
        <f t="shared" si="19"/>
        <v>02CD06</v>
      </c>
      <c r="B1238" t="str">
        <f>CONCATENATE(A1238,"_",COUNTIF(A$1:A1238,A1238))</f>
        <v>02CD06_147</v>
      </c>
      <c r="C1238" t="s">
        <v>14005</v>
      </c>
      <c r="D1238" t="str">
        <f>VLOOKUP(MID(C1238,7,4),Estrv!I:J,2,FALSE)</f>
        <v>Presupuesto participativo</v>
      </c>
      <c r="E1238" t="str">
        <f>VLOOKUP(MID(C1238,1,10),Estrv!B:CC,63,FALSE)</f>
        <v/>
      </c>
    </row>
    <row r="1239" spans="1:5">
      <c r="A1239" t="str">
        <f t="shared" si="19"/>
        <v>02CD06</v>
      </c>
      <c r="B1239" t="str">
        <f>CONCATENATE(A1239,"_",COUNTIF(A$1:A1239,A1239))</f>
        <v>02CD06_148</v>
      </c>
      <c r="C1239" t="s">
        <v>14679</v>
      </c>
      <c r="D1239" t="str">
        <f>VLOOKUP(MID(C1239,7,4),Estrv!I:J,2,FALSE)</f>
        <v>Presupuesto participativo</v>
      </c>
      <c r="E1239" t="str">
        <f>VLOOKUP(MID(C1239,1,10),Estrv!B:CC,66,FALSE)</f>
        <v/>
      </c>
    </row>
    <row r="1240" spans="1:5">
      <c r="A1240" t="str">
        <f t="shared" si="19"/>
        <v>02CD06</v>
      </c>
      <c r="B1240" t="str">
        <f>CONCATENATE(A1240,"_",COUNTIF(A$1:A1240,A1240))</f>
        <v>02CD06_149</v>
      </c>
      <c r="C1240" t="s">
        <v>15353</v>
      </c>
      <c r="D1240" t="str">
        <f>VLOOKUP(MID(C1240,7,4),Estrv!I:J,2,FALSE)</f>
        <v>Presupuesto participativo</v>
      </c>
      <c r="E1240" t="str">
        <f>VLOOKUP(MID(C1240,1,10),Estrv!B:CC,69,FALSE)</f>
        <v/>
      </c>
    </row>
    <row r="1241" spans="1:5">
      <c r="A1241" t="str">
        <f t="shared" si="19"/>
        <v>02CD06</v>
      </c>
      <c r="B1241" t="str">
        <f>CONCATENATE(A1241,"_",COUNTIF(A$1:A1241,A1241))</f>
        <v>02CD06_150</v>
      </c>
      <c r="C1241" t="s">
        <v>16027</v>
      </c>
      <c r="D1241" t="str">
        <f>VLOOKUP(MID(C1241,7,4),Estrv!I:J,2,FALSE)</f>
        <v>Presupuesto participativo</v>
      </c>
      <c r="E1241" t="str">
        <f>VLOOKUP(MID(C1241,1,10),Estrv!B:CC,72,FALSE)</f>
        <v/>
      </c>
    </row>
    <row r="1242" spans="1:5">
      <c r="A1242" t="str">
        <f t="shared" si="19"/>
        <v>02CD06</v>
      </c>
      <c r="B1242" t="str">
        <f>CONCATENATE(A1242,"_",COUNTIF(A$1:A1242,A1242))</f>
        <v>02CD06_151</v>
      </c>
      <c r="C1242" t="s">
        <v>9962</v>
      </c>
      <c r="D1242" t="str">
        <f>VLOOKUP(MID(C1242,7,4),Estrv!I:J,2,FALSE)</f>
        <v>Programa para enfermedades crónico degenerativas y discapacidad</v>
      </c>
      <c r="E1242" t="str">
        <f>VLOOKUP(MID(C1242,1,10),Estrv!B:CC,44,FALSE)</f>
        <v>Lograr el desarrollo integral, armonico y sostenido de las personas beneficiarias de las acciones integrales, reduciendo la desigualdad.</v>
      </c>
    </row>
    <row r="1243" spans="1:5">
      <c r="A1243" t="str">
        <f t="shared" si="19"/>
        <v>02CD06</v>
      </c>
      <c r="B1243" t="str">
        <f>CONCATENATE(A1243,"_",COUNTIF(A$1:A1243,A1243))</f>
        <v>02CD06_152</v>
      </c>
      <c r="C1243" t="s">
        <v>10636</v>
      </c>
      <c r="D1243" t="str">
        <f>VLOOKUP(MID(C1243,7,4),Estrv!I:J,2,FALSE)</f>
        <v>Programa para enfermedades crónico degenerativas y discapacidad</v>
      </c>
      <c r="E1243" t="str">
        <f>VLOOKUP(MID(C1243,1,10),Estrv!B:CC,48,FALSE)</f>
        <v>Apoyos en especie (medicamentos) a personas con enfermedades cronicodegenerativas.</v>
      </c>
    </row>
    <row r="1244" spans="1:5">
      <c r="A1244" t="str">
        <f t="shared" si="19"/>
        <v>02CD06</v>
      </c>
      <c r="B1244" t="str">
        <f>CONCATENATE(A1244,"_",COUNTIF(A$1:A1244,A1244))</f>
        <v>02CD06_153</v>
      </c>
      <c r="C1244" t="s">
        <v>11310</v>
      </c>
      <c r="D1244" t="str">
        <f>VLOOKUP(MID(C1244,7,4),Estrv!I:J,2,FALSE)</f>
        <v>Programa para enfermedades crónico degenerativas y discapacidad</v>
      </c>
      <c r="E1244" t="str">
        <f>VLOOKUP(MID(C1244,1,10),Estrv!B:CC,51,FALSE)</f>
        <v>Apoyos economicos para el traslado y suministro de alimentos a personas diagnosticadas con cancer en situacion de vulnerabilidad economica.</v>
      </c>
    </row>
    <row r="1245" spans="1:5">
      <c r="A1245" t="str">
        <f t="shared" si="19"/>
        <v>02CD06</v>
      </c>
      <c r="B1245" t="str">
        <f>CONCATENATE(A1245,"_",COUNTIF(A$1:A1245,A1245))</f>
        <v>02CD06_154</v>
      </c>
      <c r="C1245" t="s">
        <v>11984</v>
      </c>
      <c r="D1245" t="str">
        <f>VLOOKUP(MID(C1245,7,4),Estrv!I:J,2,FALSE)</f>
        <v>Programa para enfermedades crónico degenerativas y discapacidad</v>
      </c>
      <c r="E1245" t="str">
        <f>VLOOKUP(MID(C1245,1,10),Estrv!B:CC,54,FALSE)</f>
        <v/>
      </c>
    </row>
    <row r="1246" spans="1:5">
      <c r="A1246" t="str">
        <f t="shared" si="19"/>
        <v>02CD06</v>
      </c>
      <c r="B1246" t="str">
        <f>CONCATENATE(A1246,"_",COUNTIF(A$1:A1246,A1246))</f>
        <v>02CD06_155</v>
      </c>
      <c r="C1246" t="s">
        <v>12658</v>
      </c>
      <c r="D1246" t="str">
        <f>VLOOKUP(MID(C1246,7,4),Estrv!I:J,2,FALSE)</f>
        <v>Programa para enfermedades crónico degenerativas y discapacidad</v>
      </c>
      <c r="E1246" t="str">
        <f>VLOOKUP(MID(C1246,1,10),Estrv!B:CC,57,FALSE)</f>
        <v/>
      </c>
    </row>
    <row r="1247" spans="1:5">
      <c r="A1247" t="str">
        <f t="shared" si="19"/>
        <v>02CD06</v>
      </c>
      <c r="B1247" t="str">
        <f>CONCATENATE(A1247,"_",COUNTIF(A$1:A1247,A1247))</f>
        <v>02CD06_156</v>
      </c>
      <c r="C1247" t="s">
        <v>13332</v>
      </c>
      <c r="D1247" t="str">
        <f>VLOOKUP(MID(C1247,7,4),Estrv!I:J,2,FALSE)</f>
        <v>Programa para enfermedades crónico degenerativas y discapacidad</v>
      </c>
      <c r="E1247" t="str">
        <f>VLOOKUP(MID(C1247,1,10),Estrv!B:CC,60,FALSE)</f>
        <v/>
      </c>
    </row>
    <row r="1248" spans="1:5">
      <c r="A1248" t="str">
        <f t="shared" si="19"/>
        <v>02CD06</v>
      </c>
      <c r="B1248" t="str">
        <f>CONCATENATE(A1248,"_",COUNTIF(A$1:A1248,A1248))</f>
        <v>02CD06_157</v>
      </c>
      <c r="C1248" t="s">
        <v>14006</v>
      </c>
      <c r="D1248" t="str">
        <f>VLOOKUP(MID(C1248,7,4),Estrv!I:J,2,FALSE)</f>
        <v>Programa para enfermedades crónico degenerativas y discapacidad</v>
      </c>
      <c r="E1248" t="str">
        <f>VLOOKUP(MID(C1248,1,10),Estrv!B:CC,63,FALSE)</f>
        <v/>
      </c>
    </row>
    <row r="1249" spans="1:5">
      <c r="A1249" t="str">
        <f t="shared" si="19"/>
        <v>02CD06</v>
      </c>
      <c r="B1249" t="str">
        <f>CONCATENATE(A1249,"_",COUNTIF(A$1:A1249,A1249))</f>
        <v>02CD06_158</v>
      </c>
      <c r="C1249" t="s">
        <v>14680</v>
      </c>
      <c r="D1249" t="str">
        <f>VLOOKUP(MID(C1249,7,4),Estrv!I:J,2,FALSE)</f>
        <v>Programa para enfermedades crónico degenerativas y discapacidad</v>
      </c>
      <c r="E1249" t="str">
        <f>VLOOKUP(MID(C1249,1,10),Estrv!B:CC,66,FALSE)</f>
        <v/>
      </c>
    </row>
    <row r="1250" spans="1:5">
      <c r="A1250" t="str">
        <f t="shared" si="19"/>
        <v>02CD06</v>
      </c>
      <c r="B1250" t="str">
        <f>CONCATENATE(A1250,"_",COUNTIF(A$1:A1250,A1250))</f>
        <v>02CD06_159</v>
      </c>
      <c r="C1250" t="s">
        <v>15354</v>
      </c>
      <c r="D1250" t="str">
        <f>VLOOKUP(MID(C1250,7,4),Estrv!I:J,2,FALSE)</f>
        <v>Programa para enfermedades crónico degenerativas y discapacidad</v>
      </c>
      <c r="E1250" t="str">
        <f>VLOOKUP(MID(C1250,1,10),Estrv!B:CC,69,FALSE)</f>
        <v/>
      </c>
    </row>
    <row r="1251" spans="1:5">
      <c r="A1251" t="str">
        <f t="shared" si="19"/>
        <v>02CD06</v>
      </c>
      <c r="B1251" t="str">
        <f>CONCATENATE(A1251,"_",COUNTIF(A$1:A1251,A1251))</f>
        <v>02CD06_160</v>
      </c>
      <c r="C1251" t="s">
        <v>16028</v>
      </c>
      <c r="D1251" t="str">
        <f>VLOOKUP(MID(C1251,7,4),Estrv!I:J,2,FALSE)</f>
        <v>Programa para enfermedades crónico degenerativas y discapacidad</v>
      </c>
      <c r="E1251" t="str">
        <f>VLOOKUP(MID(C1251,1,10),Estrv!B:CC,72,FALSE)</f>
        <v/>
      </c>
    </row>
    <row r="1252" spans="1:5">
      <c r="A1252" t="str">
        <f t="shared" si="19"/>
        <v>02CD06</v>
      </c>
      <c r="B1252" t="str">
        <f>CONCATENATE(A1252,"_",COUNTIF(A$1:A1252,A1252))</f>
        <v>02CD06_161</v>
      </c>
      <c r="C1252" t="s">
        <v>9963</v>
      </c>
      <c r="D1252" t="str">
        <f>VLOOKUP(MID(C1252,7,4),Estrv!I:J,2,FALSE)</f>
        <v>Ayudas para la comunidad LGBTTTIQ+</v>
      </c>
      <c r="E1252" t="str">
        <f>VLOOKUP(MID(C1252,1,10),Estrv!B:CC,44,FALSE)</f>
        <v>Lograr el desarrollo integral, armonico y sostenido de las personas beneficiarias de las acciones integrales, reduciendo la desigualdad.</v>
      </c>
    </row>
    <row r="1253" spans="1:5">
      <c r="A1253" t="str">
        <f t="shared" si="19"/>
        <v>02CD06</v>
      </c>
      <c r="B1253" t="str">
        <f>CONCATENATE(A1253,"_",COUNTIF(A$1:A1253,A1253))</f>
        <v>02CD06_162</v>
      </c>
      <c r="C1253" t="s">
        <v>10637</v>
      </c>
      <c r="D1253" t="str">
        <f>VLOOKUP(MID(C1253,7,4),Estrv!I:J,2,FALSE)</f>
        <v>Ayudas para la comunidad LGBTTTIQ+</v>
      </c>
      <c r="E1253" t="str">
        <f>VLOOKUP(MID(C1253,1,10),Estrv!B:CC,48,FALSE)</f>
        <v>Apoyos en especie (medicamentos) a personas con enfermedades cronicodegenerativas.</v>
      </c>
    </row>
    <row r="1254" spans="1:5">
      <c r="A1254" t="str">
        <f t="shared" si="19"/>
        <v>02CD06</v>
      </c>
      <c r="B1254" t="str">
        <f>CONCATENATE(A1254,"_",COUNTIF(A$1:A1254,A1254))</f>
        <v>02CD06_163</v>
      </c>
      <c r="C1254" t="s">
        <v>11311</v>
      </c>
      <c r="D1254" t="str">
        <f>VLOOKUP(MID(C1254,7,4),Estrv!I:J,2,FALSE)</f>
        <v>Ayudas para la comunidad LGBTTTIQ+</v>
      </c>
      <c r="E1254" t="str">
        <f>VLOOKUP(MID(C1254,1,10),Estrv!B:CC,51,FALSE)</f>
        <v>Apoyos economicos para el traslado y suministro de alimentos a personas diagnosticadas con cancer en situacion de vulnerabilidad economica.</v>
      </c>
    </row>
    <row r="1255" spans="1:5">
      <c r="A1255" t="str">
        <f t="shared" si="19"/>
        <v>02CD06</v>
      </c>
      <c r="B1255" t="str">
        <f>CONCATENATE(A1255,"_",COUNTIF(A$1:A1255,A1255))</f>
        <v>02CD06_164</v>
      </c>
      <c r="C1255" t="s">
        <v>11985</v>
      </c>
      <c r="D1255" t="str">
        <f>VLOOKUP(MID(C1255,7,4),Estrv!I:J,2,FALSE)</f>
        <v>Ayudas para la comunidad LGBTTTIQ+</v>
      </c>
      <c r="E1255" t="str">
        <f>VLOOKUP(MID(C1255,1,10),Estrv!B:CC,54,FALSE)</f>
        <v/>
      </c>
    </row>
    <row r="1256" spans="1:5">
      <c r="A1256" t="str">
        <f t="shared" si="19"/>
        <v>02CD06</v>
      </c>
      <c r="B1256" t="str">
        <f>CONCATENATE(A1256,"_",COUNTIF(A$1:A1256,A1256))</f>
        <v>02CD06_165</v>
      </c>
      <c r="C1256" t="s">
        <v>12659</v>
      </c>
      <c r="D1256" t="str">
        <f>VLOOKUP(MID(C1256,7,4),Estrv!I:J,2,FALSE)</f>
        <v>Ayudas para la comunidad LGBTTTIQ+</v>
      </c>
      <c r="E1256" t="str">
        <f>VLOOKUP(MID(C1256,1,10),Estrv!B:CC,57,FALSE)</f>
        <v/>
      </c>
    </row>
    <row r="1257" spans="1:5">
      <c r="A1257" t="str">
        <f t="shared" si="19"/>
        <v>02CD06</v>
      </c>
      <c r="B1257" t="str">
        <f>CONCATENATE(A1257,"_",COUNTIF(A$1:A1257,A1257))</f>
        <v>02CD06_166</v>
      </c>
      <c r="C1257" t="s">
        <v>13333</v>
      </c>
      <c r="D1257" t="str">
        <f>VLOOKUP(MID(C1257,7,4),Estrv!I:J,2,FALSE)</f>
        <v>Ayudas para la comunidad LGBTTTIQ+</v>
      </c>
      <c r="E1257" t="str">
        <f>VLOOKUP(MID(C1257,1,10),Estrv!B:CC,60,FALSE)</f>
        <v/>
      </c>
    </row>
    <row r="1258" spans="1:5">
      <c r="A1258" t="str">
        <f t="shared" si="19"/>
        <v>02CD06</v>
      </c>
      <c r="B1258" t="str">
        <f>CONCATENATE(A1258,"_",COUNTIF(A$1:A1258,A1258))</f>
        <v>02CD06_167</v>
      </c>
      <c r="C1258" t="s">
        <v>14007</v>
      </c>
      <c r="D1258" t="str">
        <f>VLOOKUP(MID(C1258,7,4),Estrv!I:J,2,FALSE)</f>
        <v>Ayudas para la comunidad LGBTTTIQ+</v>
      </c>
      <c r="E1258" t="str">
        <f>VLOOKUP(MID(C1258,1,10),Estrv!B:CC,63,FALSE)</f>
        <v/>
      </c>
    </row>
    <row r="1259" spans="1:5">
      <c r="A1259" t="str">
        <f t="shared" si="19"/>
        <v>02CD06</v>
      </c>
      <c r="B1259" t="str">
        <f>CONCATENATE(A1259,"_",COUNTIF(A$1:A1259,A1259))</f>
        <v>02CD06_168</v>
      </c>
      <c r="C1259" t="s">
        <v>14681</v>
      </c>
      <c r="D1259" t="str">
        <f>VLOOKUP(MID(C1259,7,4),Estrv!I:J,2,FALSE)</f>
        <v>Ayudas para la comunidad LGBTTTIQ+</v>
      </c>
      <c r="E1259" t="str">
        <f>VLOOKUP(MID(C1259,1,10),Estrv!B:CC,66,FALSE)</f>
        <v/>
      </c>
    </row>
    <row r="1260" spans="1:5">
      <c r="A1260" t="str">
        <f t="shared" si="19"/>
        <v>02CD06</v>
      </c>
      <c r="B1260" t="str">
        <f>CONCATENATE(A1260,"_",COUNTIF(A$1:A1260,A1260))</f>
        <v>02CD06_169</v>
      </c>
      <c r="C1260" t="s">
        <v>15355</v>
      </c>
      <c r="D1260" t="str">
        <f>VLOOKUP(MID(C1260,7,4),Estrv!I:J,2,FALSE)</f>
        <v>Ayudas para la comunidad LGBTTTIQ+</v>
      </c>
      <c r="E1260" t="str">
        <f>VLOOKUP(MID(C1260,1,10),Estrv!B:CC,69,FALSE)</f>
        <v/>
      </c>
    </row>
    <row r="1261" spans="1:5">
      <c r="A1261" t="str">
        <f t="shared" si="19"/>
        <v>02CD06</v>
      </c>
      <c r="B1261" t="str">
        <f>CONCATENATE(A1261,"_",COUNTIF(A$1:A1261,A1261))</f>
        <v>02CD06_170</v>
      </c>
      <c r="C1261" t="s">
        <v>16029</v>
      </c>
      <c r="D1261" t="str">
        <f>VLOOKUP(MID(C1261,7,4),Estrv!I:J,2,FALSE)</f>
        <v>Ayudas para la comunidad LGBTTTIQ+</v>
      </c>
      <c r="E1261" t="str">
        <f>VLOOKUP(MID(C1261,1,10),Estrv!B:CC,72,FALSE)</f>
        <v/>
      </c>
    </row>
    <row r="1262" spans="1:5">
      <c r="A1262" t="str">
        <f t="shared" si="19"/>
        <v>02CD06</v>
      </c>
      <c r="B1262" t="str">
        <f>CONCATENATE(A1262,"_",COUNTIF(A$1:A1262,A1262))</f>
        <v>02CD06_171</v>
      </c>
      <c r="C1262" t="s">
        <v>9964</v>
      </c>
      <c r="D1262" t="str">
        <f>VLOOKUP(MID(C1262,7,4),Estrv!I:J,2,FALSE)</f>
        <v>Apoyos sociales</v>
      </c>
      <c r="E1262" t="str">
        <f>VLOOKUP(MID(C1262,1,10),Estrv!B:CC,44,FALSE)</f>
        <v>Los habitantes de la Alcaldia Cuauhtemoc, cuantas con apoyos en caso de alguna emergencia.</v>
      </c>
    </row>
    <row r="1263" spans="1:5">
      <c r="A1263" t="str">
        <f t="shared" si="19"/>
        <v>02CD06</v>
      </c>
      <c r="B1263" t="str">
        <f>CONCATENATE(A1263,"_",COUNTIF(A$1:A1263,A1263))</f>
        <v>02CD06_172</v>
      </c>
      <c r="C1263" t="s">
        <v>10638</v>
      </c>
      <c r="D1263" t="str">
        <f>VLOOKUP(MID(C1263,7,4),Estrv!I:J,2,FALSE)</f>
        <v>Apoyos sociales</v>
      </c>
      <c r="E1263" t="str">
        <f>VLOOKUP(MID(C1263,1,10),Estrv!B:CC,48,FALSE)</f>
        <v>Apoyo alimentarioen especie (despensas a familias en situacion de vulnerabilidad)</v>
      </c>
    </row>
    <row r="1264" spans="1:5">
      <c r="A1264" t="str">
        <f t="shared" si="19"/>
        <v>02CD06</v>
      </c>
      <c r="B1264" t="str">
        <f>CONCATENATE(A1264,"_",COUNTIF(A$1:A1264,A1264))</f>
        <v>02CD06_173</v>
      </c>
      <c r="C1264" t="s">
        <v>11312</v>
      </c>
      <c r="D1264" t="str">
        <f>VLOOKUP(MID(C1264,7,4),Estrv!I:J,2,FALSE)</f>
        <v>Apoyos sociales</v>
      </c>
      <c r="E1264" t="str">
        <f>VLOOKUP(MID(C1264,1,10),Estrv!B:CC,51,FALSE)</f>
        <v>Accion social. Mantenimiento a viviendas en situacion de vulnerabilidad (pintura, herreria, impermeabilidad en techos, trabajos de albañileria)</v>
      </c>
    </row>
    <row r="1265" spans="1:5">
      <c r="A1265" t="str">
        <f t="shared" si="19"/>
        <v>02CD06</v>
      </c>
      <c r="B1265" t="str">
        <f>CONCATENATE(A1265,"_",COUNTIF(A$1:A1265,A1265))</f>
        <v>02CD06_174</v>
      </c>
      <c r="C1265" t="s">
        <v>11986</v>
      </c>
      <c r="D1265" t="str">
        <f>VLOOKUP(MID(C1265,7,4),Estrv!I:J,2,FALSE)</f>
        <v>Apoyos sociales</v>
      </c>
      <c r="E1265" t="str">
        <f>VLOOKUP(MID(C1265,1,10),Estrv!B:CC,54,FALSE)</f>
        <v>Accion social: Cambiemos nuestro tinaco</v>
      </c>
    </row>
    <row r="1266" spans="1:5">
      <c r="A1266" t="str">
        <f t="shared" si="19"/>
        <v>02CD06</v>
      </c>
      <c r="B1266" t="str">
        <f>CONCATENATE(A1266,"_",COUNTIF(A$1:A1266,A1266))</f>
        <v>02CD06_175</v>
      </c>
      <c r="C1266" t="s">
        <v>12660</v>
      </c>
      <c r="D1266" t="str">
        <f>VLOOKUP(MID(C1266,7,4),Estrv!I:J,2,FALSE)</f>
        <v>Apoyos sociales</v>
      </c>
      <c r="E1266" t="str">
        <f>VLOOKUP(MID(C1266,1,10),Estrv!B:CC,57,FALSE)</f>
        <v>Accion social. Apoyos Funerarios a personas en situacion vulnerable</v>
      </c>
    </row>
    <row r="1267" spans="1:5">
      <c r="A1267" t="str">
        <f t="shared" si="19"/>
        <v>02CD06</v>
      </c>
      <c r="B1267" t="str">
        <f>CONCATENATE(A1267,"_",COUNTIF(A$1:A1267,A1267))</f>
        <v>02CD06_176</v>
      </c>
      <c r="C1267" t="s">
        <v>13334</v>
      </c>
      <c r="D1267" t="str">
        <f>VLOOKUP(MID(C1267,7,4),Estrv!I:J,2,FALSE)</f>
        <v>Apoyos sociales</v>
      </c>
      <c r="E1267" t="str">
        <f>VLOOKUP(MID(C1267,1,10),Estrv!B:CC,60,FALSE)</f>
        <v/>
      </c>
    </row>
    <row r="1268" spans="1:5">
      <c r="A1268" t="str">
        <f t="shared" si="19"/>
        <v>02CD06</v>
      </c>
      <c r="B1268" t="str">
        <f>CONCATENATE(A1268,"_",COUNTIF(A$1:A1268,A1268))</f>
        <v>02CD06_177</v>
      </c>
      <c r="C1268" t="s">
        <v>14008</v>
      </c>
      <c r="D1268" t="str">
        <f>VLOOKUP(MID(C1268,7,4),Estrv!I:J,2,FALSE)</f>
        <v>Apoyos sociales</v>
      </c>
      <c r="E1268" t="str">
        <f>VLOOKUP(MID(C1268,1,10),Estrv!B:CC,63,FALSE)</f>
        <v/>
      </c>
    </row>
    <row r="1269" spans="1:5">
      <c r="A1269" t="str">
        <f t="shared" si="19"/>
        <v>02CD06</v>
      </c>
      <c r="B1269" t="str">
        <f>CONCATENATE(A1269,"_",COUNTIF(A$1:A1269,A1269))</f>
        <v>02CD06_178</v>
      </c>
      <c r="C1269" t="s">
        <v>14682</v>
      </c>
      <c r="D1269" t="str">
        <f>VLOOKUP(MID(C1269,7,4),Estrv!I:J,2,FALSE)</f>
        <v>Apoyos sociales</v>
      </c>
      <c r="E1269" t="str">
        <f>VLOOKUP(MID(C1269,1,10),Estrv!B:CC,66,FALSE)</f>
        <v/>
      </c>
    </row>
    <row r="1270" spans="1:5">
      <c r="A1270" t="str">
        <f t="shared" si="19"/>
        <v>02CD06</v>
      </c>
      <c r="B1270" t="str">
        <f>CONCATENATE(A1270,"_",COUNTIF(A$1:A1270,A1270))</f>
        <v>02CD06_179</v>
      </c>
      <c r="C1270" t="s">
        <v>15356</v>
      </c>
      <c r="D1270" t="str">
        <f>VLOOKUP(MID(C1270,7,4),Estrv!I:J,2,FALSE)</f>
        <v>Apoyos sociales</v>
      </c>
      <c r="E1270" t="str">
        <f>VLOOKUP(MID(C1270,1,10),Estrv!B:CC,69,FALSE)</f>
        <v/>
      </c>
    </row>
    <row r="1271" spans="1:5">
      <c r="A1271" t="str">
        <f t="shared" si="19"/>
        <v>02CD06</v>
      </c>
      <c r="B1271" t="str">
        <f>CONCATENATE(A1271,"_",COUNTIF(A$1:A1271,A1271))</f>
        <v>02CD06_180</v>
      </c>
      <c r="C1271" t="s">
        <v>16030</v>
      </c>
      <c r="D1271" t="str">
        <f>VLOOKUP(MID(C1271,7,4),Estrv!I:J,2,FALSE)</f>
        <v>Apoyos sociales</v>
      </c>
      <c r="E1271" t="str">
        <f>VLOOKUP(MID(C1271,1,10),Estrv!B:CC,72,FALSE)</f>
        <v/>
      </c>
    </row>
    <row r="1272" spans="1:5">
      <c r="A1272" t="str">
        <f t="shared" si="19"/>
        <v>02CD07</v>
      </c>
      <c r="B1272" t="str">
        <f>CONCATENATE(A1272,"_",COUNTIF(A$1:A1272,A1272))</f>
        <v>02CD07_1</v>
      </c>
      <c r="C1272" t="s">
        <v>9965</v>
      </c>
      <c r="D1272" t="str">
        <f>VLOOKUP(MID(C1272,7,4),Estrv!I:J,2,FALSE)</f>
        <v>Gobierno y atención ciudadana</v>
      </c>
      <c r="E1272" t="str">
        <f>VLOOKUP(MID(C1272,1,10),Estrv!B:CC,44,FALSE)</f>
        <v>Los habitantes de la Alcaldia Gustavo A. Madero disfrutan de un gobierno eficiente y eficaz que satisface sus demandas ciudadanas y fortalece la transparencia e inclusion.</v>
      </c>
    </row>
    <row r="1273" spans="1:5">
      <c r="A1273" t="str">
        <f t="shared" si="19"/>
        <v>02CD07</v>
      </c>
      <c r="B1273" t="str">
        <f>CONCATENATE(A1273,"_",COUNTIF(A$1:A1273,A1273))</f>
        <v>02CD07_2</v>
      </c>
      <c r="C1273" t="s">
        <v>10639</v>
      </c>
      <c r="D1273" t="str">
        <f>VLOOKUP(MID(C1273,7,4),Estrv!I:J,2,FALSE)</f>
        <v>Gobierno y atención ciudadana</v>
      </c>
      <c r="E1273" t="str">
        <f>VLOOKUP(MID(C1273,1,10),Estrv!B:CC,48,FALSE)</f>
        <v>Solicitudes y tramites ciudadanos realizados</v>
      </c>
    </row>
    <row r="1274" spans="1:5">
      <c r="A1274" t="str">
        <f t="shared" si="19"/>
        <v>02CD07</v>
      </c>
      <c r="B1274" t="str">
        <f>CONCATENATE(A1274,"_",COUNTIF(A$1:A1274,A1274))</f>
        <v>02CD07_3</v>
      </c>
      <c r="C1274" t="s">
        <v>11313</v>
      </c>
      <c r="D1274" t="str">
        <f>VLOOKUP(MID(C1274,7,4),Estrv!I:J,2,FALSE)</f>
        <v>Gobierno y atención ciudadana</v>
      </c>
      <c r="E1274" t="str">
        <f>VLOOKUP(MID(C1274,1,10),Estrv!B:CC,51,FALSE)</f>
        <v>Eventos y talleres para el fomento de la participacion ciudadana realizados</v>
      </c>
    </row>
    <row r="1275" spans="1:5">
      <c r="A1275" t="str">
        <f t="shared" si="19"/>
        <v>02CD07</v>
      </c>
      <c r="B1275" t="str">
        <f>CONCATENATE(A1275,"_",COUNTIF(A$1:A1275,A1275))</f>
        <v>02CD07_4</v>
      </c>
      <c r="C1275" t="s">
        <v>11987</v>
      </c>
      <c r="D1275" t="str">
        <f>VLOOKUP(MID(C1275,7,4),Estrv!I:J,2,FALSE)</f>
        <v>Gobierno y atención ciudadana</v>
      </c>
      <c r="E1275" t="str">
        <f>VLOOKUP(MID(C1275,1,10),Estrv!B:CC,54,FALSE)</f>
        <v>Atencion a solicitudes de informacion publica realizadas</v>
      </c>
    </row>
    <row r="1276" spans="1:5">
      <c r="A1276" t="str">
        <f t="shared" si="19"/>
        <v>02CD07</v>
      </c>
      <c r="B1276" t="str">
        <f>CONCATENATE(A1276,"_",COUNTIF(A$1:A1276,A1276))</f>
        <v>02CD07_5</v>
      </c>
      <c r="C1276" t="s">
        <v>12661</v>
      </c>
      <c r="D1276" t="str">
        <f>VLOOKUP(MID(C1276,7,4),Estrv!I:J,2,FALSE)</f>
        <v>Gobierno y atención ciudadana</v>
      </c>
      <c r="E1276" t="str">
        <f>VLOOKUP(MID(C1276,1,10),Estrv!B:CC,57,FALSE)</f>
        <v>Reordenamiento del comercio en la via publica ejecutadas</v>
      </c>
    </row>
    <row r="1277" spans="1:5">
      <c r="A1277" t="str">
        <f t="shared" si="19"/>
        <v>02CD07</v>
      </c>
      <c r="B1277" t="str">
        <f>CONCATENATE(A1277,"_",COUNTIF(A$1:A1277,A1277))</f>
        <v>02CD07_6</v>
      </c>
      <c r="C1277" t="s">
        <v>13335</v>
      </c>
      <c r="D1277" t="str">
        <f>VLOOKUP(MID(C1277,7,4),Estrv!I:J,2,FALSE)</f>
        <v>Gobierno y atención ciudadana</v>
      </c>
      <c r="E1277" t="str">
        <f>VLOOKUP(MID(C1277,1,10),Estrv!B:CC,60,FALSE)</f>
        <v>Apoyos para el desarrollo de habilidades, fomento al desarrollo economico y social de la comunidad (Pro-Social)</v>
      </c>
    </row>
    <row r="1278" spans="1:5">
      <c r="A1278" t="str">
        <f t="shared" si="19"/>
        <v>02CD07</v>
      </c>
      <c r="B1278" t="str">
        <f>CONCATENATE(A1278,"_",COUNTIF(A$1:A1278,A1278))</f>
        <v>02CD07_7</v>
      </c>
      <c r="C1278" t="s">
        <v>14009</v>
      </c>
      <c r="D1278" t="str">
        <f>VLOOKUP(MID(C1278,7,4),Estrv!I:J,2,FALSE)</f>
        <v>Gobierno y atención ciudadana</v>
      </c>
      <c r="E1278" t="str">
        <f>VLOOKUP(MID(C1278,1,10),Estrv!B:CC,63,FALSE)</f>
        <v/>
      </c>
    </row>
    <row r="1279" spans="1:5">
      <c r="A1279" t="str">
        <f t="shared" si="19"/>
        <v>02CD07</v>
      </c>
      <c r="B1279" t="str">
        <f>CONCATENATE(A1279,"_",COUNTIF(A$1:A1279,A1279))</f>
        <v>02CD07_8</v>
      </c>
      <c r="C1279" t="s">
        <v>14683</v>
      </c>
      <c r="D1279" t="str">
        <f>VLOOKUP(MID(C1279,7,4),Estrv!I:J,2,FALSE)</f>
        <v>Gobierno y atención ciudadana</v>
      </c>
      <c r="E1279" t="str">
        <f>VLOOKUP(MID(C1279,1,10),Estrv!B:CC,66,FALSE)</f>
        <v/>
      </c>
    </row>
    <row r="1280" spans="1:5">
      <c r="A1280" t="str">
        <f t="shared" si="19"/>
        <v>02CD07</v>
      </c>
      <c r="B1280" t="str">
        <f>CONCATENATE(A1280,"_",COUNTIF(A$1:A1280,A1280))</f>
        <v>02CD07_9</v>
      </c>
      <c r="C1280" t="s">
        <v>15357</v>
      </c>
      <c r="D1280" t="str">
        <f>VLOOKUP(MID(C1280,7,4),Estrv!I:J,2,FALSE)</f>
        <v>Gobierno y atención ciudadana</v>
      </c>
      <c r="E1280" t="str">
        <f>VLOOKUP(MID(C1280,1,10),Estrv!B:CC,69,FALSE)</f>
        <v/>
      </c>
    </row>
    <row r="1281" spans="1:5">
      <c r="A1281" t="str">
        <f t="shared" si="19"/>
        <v>02CD07</v>
      </c>
      <c r="B1281" t="str">
        <f>CONCATENATE(A1281,"_",COUNTIF(A$1:A1281,A1281))</f>
        <v>02CD07_10</v>
      </c>
      <c r="C1281" t="s">
        <v>16031</v>
      </c>
      <c r="D1281" t="str">
        <f>VLOOKUP(MID(C1281,7,4),Estrv!I:J,2,FALSE)</f>
        <v>Gobierno y atención ciudadana</v>
      </c>
      <c r="E1281" t="str">
        <f>VLOOKUP(MID(C1281,1,10),Estrv!B:CC,72,FALSE)</f>
        <v/>
      </c>
    </row>
    <row r="1282" spans="1:5">
      <c r="A1282" t="str">
        <f t="shared" si="19"/>
        <v>02CD07</v>
      </c>
      <c r="B1282" t="str">
        <f>CONCATENATE(A1282,"_",COUNTIF(A$1:A1282,A1282))</f>
        <v>02CD07_11</v>
      </c>
      <c r="C1282" t="s">
        <v>9966</v>
      </c>
      <c r="D1282" t="str">
        <f>VLOOKUP(MID(C1282,7,4),Estrv!I:J,2,FALSE)</f>
        <v>Seguridad en Alcalíias</v>
      </c>
      <c r="E1282" t="str">
        <f>VLOOKUP(MID(C1282,1,10),Estrv!B:CC,44,FALSE)</f>
        <v>Las personas que visitan y que viven en la Alcaldia Gustavo A. Madero perciben y disfrutan de un ambiente seguro y libre de violencias en su transito por la demarcacion.</v>
      </c>
    </row>
    <row r="1283" spans="1:5">
      <c r="A1283" t="str">
        <f t="shared" ref="A1283:A1346" si="20">MID(C1283,1,6)</f>
        <v>02CD07</v>
      </c>
      <c r="B1283" t="str">
        <f>CONCATENATE(A1283,"_",COUNTIF(A$1:A1283,A1283))</f>
        <v>02CD07_12</v>
      </c>
      <c r="C1283" t="s">
        <v>10640</v>
      </c>
      <c r="D1283" t="str">
        <f>VLOOKUP(MID(C1283,7,4),Estrv!I:J,2,FALSE)</f>
        <v>Seguridad en Alcalíias</v>
      </c>
      <c r="E1283" t="str">
        <f>VLOOKUP(MID(C1283,1,10),Estrv!B:CC,48,FALSE)</f>
        <v>Acciones operativas y de prevencion de delitos de alto impacto realizadas</v>
      </c>
    </row>
    <row r="1284" spans="1:5">
      <c r="A1284" t="str">
        <f t="shared" si="20"/>
        <v>02CD07</v>
      </c>
      <c r="B1284" t="str">
        <f>CONCATENATE(A1284,"_",COUNTIF(A$1:A1284,A1284))</f>
        <v>02CD07_13</v>
      </c>
      <c r="C1284" t="s">
        <v>11314</v>
      </c>
      <c r="D1284" t="str">
        <f>VLOOKUP(MID(C1284,7,4),Estrv!I:J,2,FALSE)</f>
        <v>Seguridad en Alcalíias</v>
      </c>
      <c r="E1284" t="str">
        <f>VLOOKUP(MID(C1284,1,10),Estrv!B:CC,51,FALSE)</f>
        <v/>
      </c>
    </row>
    <row r="1285" spans="1:5">
      <c r="A1285" t="str">
        <f t="shared" si="20"/>
        <v>02CD07</v>
      </c>
      <c r="B1285" t="str">
        <f>CONCATENATE(A1285,"_",COUNTIF(A$1:A1285,A1285))</f>
        <v>02CD07_14</v>
      </c>
      <c r="C1285" t="s">
        <v>11988</v>
      </c>
      <c r="D1285" t="str">
        <f>VLOOKUP(MID(C1285,7,4),Estrv!I:J,2,FALSE)</f>
        <v>Seguridad en Alcalíias</v>
      </c>
      <c r="E1285" t="str">
        <f>VLOOKUP(MID(C1285,1,10),Estrv!B:CC,54,FALSE)</f>
        <v/>
      </c>
    </row>
    <row r="1286" spans="1:5">
      <c r="A1286" t="str">
        <f t="shared" si="20"/>
        <v>02CD07</v>
      </c>
      <c r="B1286" t="str">
        <f>CONCATENATE(A1286,"_",COUNTIF(A$1:A1286,A1286))</f>
        <v>02CD07_15</v>
      </c>
      <c r="C1286" t="s">
        <v>12662</v>
      </c>
      <c r="D1286" t="str">
        <f>VLOOKUP(MID(C1286,7,4),Estrv!I:J,2,FALSE)</f>
        <v>Seguridad en Alcalíias</v>
      </c>
      <c r="E1286" t="str">
        <f>VLOOKUP(MID(C1286,1,10),Estrv!B:CC,57,FALSE)</f>
        <v/>
      </c>
    </row>
    <row r="1287" spans="1:5">
      <c r="A1287" t="str">
        <f t="shared" si="20"/>
        <v>02CD07</v>
      </c>
      <c r="B1287" t="str">
        <f>CONCATENATE(A1287,"_",COUNTIF(A$1:A1287,A1287))</f>
        <v>02CD07_16</v>
      </c>
      <c r="C1287" t="s">
        <v>13336</v>
      </c>
      <c r="D1287" t="str">
        <f>VLOOKUP(MID(C1287,7,4),Estrv!I:J,2,FALSE)</f>
        <v>Seguridad en Alcalíias</v>
      </c>
      <c r="E1287" t="str">
        <f>VLOOKUP(MID(C1287,1,10),Estrv!B:CC,60,FALSE)</f>
        <v/>
      </c>
    </row>
    <row r="1288" spans="1:5">
      <c r="A1288" t="str">
        <f t="shared" si="20"/>
        <v>02CD07</v>
      </c>
      <c r="B1288" t="str">
        <f>CONCATENATE(A1288,"_",COUNTIF(A$1:A1288,A1288))</f>
        <v>02CD07_17</v>
      </c>
      <c r="C1288" t="s">
        <v>14010</v>
      </c>
      <c r="D1288" t="str">
        <f>VLOOKUP(MID(C1288,7,4),Estrv!I:J,2,FALSE)</f>
        <v>Seguridad en Alcalíias</v>
      </c>
      <c r="E1288" t="str">
        <f>VLOOKUP(MID(C1288,1,10),Estrv!B:CC,63,FALSE)</f>
        <v/>
      </c>
    </row>
    <row r="1289" spans="1:5">
      <c r="A1289" t="str">
        <f t="shared" si="20"/>
        <v>02CD07</v>
      </c>
      <c r="B1289" t="str">
        <f>CONCATENATE(A1289,"_",COUNTIF(A$1:A1289,A1289))</f>
        <v>02CD07_18</v>
      </c>
      <c r="C1289" t="s">
        <v>14684</v>
      </c>
      <c r="D1289" t="str">
        <f>VLOOKUP(MID(C1289,7,4),Estrv!I:J,2,FALSE)</f>
        <v>Seguridad en Alcalíias</v>
      </c>
      <c r="E1289" t="str">
        <f>VLOOKUP(MID(C1289,1,10),Estrv!B:CC,66,FALSE)</f>
        <v/>
      </c>
    </row>
    <row r="1290" spans="1:5">
      <c r="A1290" t="str">
        <f t="shared" si="20"/>
        <v>02CD07</v>
      </c>
      <c r="B1290" t="str">
        <f>CONCATENATE(A1290,"_",COUNTIF(A$1:A1290,A1290))</f>
        <v>02CD07_19</v>
      </c>
      <c r="C1290" t="s">
        <v>15358</v>
      </c>
      <c r="D1290" t="str">
        <f>VLOOKUP(MID(C1290,7,4),Estrv!I:J,2,FALSE)</f>
        <v>Seguridad en Alcalíias</v>
      </c>
      <c r="E1290" t="str">
        <f>VLOOKUP(MID(C1290,1,10),Estrv!B:CC,69,FALSE)</f>
        <v/>
      </c>
    </row>
    <row r="1291" spans="1:5">
      <c r="A1291" t="str">
        <f t="shared" si="20"/>
        <v>02CD07</v>
      </c>
      <c r="B1291" t="str">
        <f>CONCATENATE(A1291,"_",COUNTIF(A$1:A1291,A1291))</f>
        <v>02CD07_20</v>
      </c>
      <c r="C1291" t="s">
        <v>16032</v>
      </c>
      <c r="D1291" t="str">
        <f>VLOOKUP(MID(C1291,7,4),Estrv!I:J,2,FALSE)</f>
        <v>Seguridad en Alcalíias</v>
      </c>
      <c r="E1291" t="str">
        <f>VLOOKUP(MID(C1291,1,10),Estrv!B:CC,72,FALSE)</f>
        <v/>
      </c>
    </row>
    <row r="1292" spans="1:5">
      <c r="A1292" t="str">
        <f t="shared" si="20"/>
        <v>02CD07</v>
      </c>
      <c r="B1292" t="str">
        <f>CONCATENATE(A1292,"_",COUNTIF(A$1:A1292,A1292))</f>
        <v>02CD07_21</v>
      </c>
      <c r="C1292" t="s">
        <v>9967</v>
      </c>
      <c r="D1292" t="str">
        <f>VLOOKUP(MID(C1292,7,4),Estrv!I:J,2,FALSE)</f>
        <v>Servicios públicos</v>
      </c>
      <c r="E1292" t="str">
        <f>VLOOKUP(MID(C1292,1,10),Estrv!B:CC,44,FALSE)</f>
        <v>Los habitantes de la Alcaldia Gustavo A. Madero disfrutan de una mejor calidad de vida a traves servicios publicos suficientes y de calidad que se les ofrecen</v>
      </c>
    </row>
    <row r="1293" spans="1:5">
      <c r="A1293" t="str">
        <f t="shared" si="20"/>
        <v>02CD07</v>
      </c>
      <c r="B1293" t="str">
        <f>CONCATENATE(A1293,"_",COUNTIF(A$1:A1293,A1293))</f>
        <v>02CD07_22</v>
      </c>
      <c r="C1293" t="s">
        <v>10641</v>
      </c>
      <c r="D1293" t="str">
        <f>VLOOKUP(MID(C1293,7,4),Estrv!I:J,2,FALSE)</f>
        <v>Servicios públicos</v>
      </c>
      <c r="E1293" t="str">
        <f>VLOOKUP(MID(C1293,1,10),Estrv!B:CC,48,FALSE)</f>
        <v>Distribucion de agua potable realizada</v>
      </c>
    </row>
    <row r="1294" spans="1:5">
      <c r="A1294" t="str">
        <f t="shared" si="20"/>
        <v>02CD07</v>
      </c>
      <c r="B1294" t="str">
        <f>CONCATENATE(A1294,"_",COUNTIF(A$1:A1294,A1294))</f>
        <v>02CD07_23</v>
      </c>
      <c r="C1294" t="s">
        <v>11315</v>
      </c>
      <c r="D1294" t="str">
        <f>VLOOKUP(MID(C1294,7,4),Estrv!I:J,2,FALSE)</f>
        <v>Servicios públicos</v>
      </c>
      <c r="E1294" t="str">
        <f>VLOOKUP(MID(C1294,1,10),Estrv!B:CC,51,FALSE)</f>
        <v>Mantenimiento y rehabilitacion de parques y jardines realizado</v>
      </c>
    </row>
    <row r="1295" spans="1:5">
      <c r="A1295" t="str">
        <f t="shared" si="20"/>
        <v>02CD07</v>
      </c>
      <c r="B1295" t="str">
        <f>CONCATENATE(A1295,"_",COUNTIF(A$1:A1295,A1295))</f>
        <v>02CD07_24</v>
      </c>
      <c r="C1295" t="s">
        <v>11989</v>
      </c>
      <c r="D1295" t="str">
        <f>VLOOKUP(MID(C1295,7,4),Estrv!I:J,2,FALSE)</f>
        <v>Servicios públicos</v>
      </c>
      <c r="E1295" t="str">
        <f>VLOOKUP(MID(C1295,1,10),Estrv!B:CC,54,FALSE)</f>
        <v>Atencion y servicios de panteones realizados</v>
      </c>
    </row>
    <row r="1296" spans="1:5">
      <c r="A1296" t="str">
        <f t="shared" si="20"/>
        <v>02CD07</v>
      </c>
      <c r="B1296" t="str">
        <f>CONCATENATE(A1296,"_",COUNTIF(A$1:A1296,A1296))</f>
        <v>02CD07_25</v>
      </c>
      <c r="C1296" t="s">
        <v>12663</v>
      </c>
      <c r="D1296" t="str">
        <f>VLOOKUP(MID(C1296,7,4),Estrv!I:J,2,FALSE)</f>
        <v>Servicios públicos</v>
      </c>
      <c r="E1296" t="str">
        <f>VLOOKUP(MID(C1296,1,10),Estrv!B:CC,57,FALSE)</f>
        <v/>
      </c>
    </row>
    <row r="1297" spans="1:5">
      <c r="A1297" t="str">
        <f t="shared" si="20"/>
        <v>02CD07</v>
      </c>
      <c r="B1297" t="str">
        <f>CONCATENATE(A1297,"_",COUNTIF(A$1:A1297,A1297))</f>
        <v>02CD07_26</v>
      </c>
      <c r="C1297" t="s">
        <v>13337</v>
      </c>
      <c r="D1297" t="str">
        <f>VLOOKUP(MID(C1297,7,4),Estrv!I:J,2,FALSE)</f>
        <v>Servicios públicos</v>
      </c>
      <c r="E1297" t="str">
        <f>VLOOKUP(MID(C1297,1,10),Estrv!B:CC,60,FALSE)</f>
        <v/>
      </c>
    </row>
    <row r="1298" spans="1:5">
      <c r="A1298" t="str">
        <f t="shared" si="20"/>
        <v>02CD07</v>
      </c>
      <c r="B1298" t="str">
        <f>CONCATENATE(A1298,"_",COUNTIF(A$1:A1298,A1298))</f>
        <v>02CD07_27</v>
      </c>
      <c r="C1298" t="s">
        <v>14011</v>
      </c>
      <c r="D1298" t="str">
        <f>VLOOKUP(MID(C1298,7,4),Estrv!I:J,2,FALSE)</f>
        <v>Servicios públicos</v>
      </c>
      <c r="E1298" t="str">
        <f>VLOOKUP(MID(C1298,1,10),Estrv!B:CC,63,FALSE)</f>
        <v/>
      </c>
    </row>
    <row r="1299" spans="1:5">
      <c r="A1299" t="str">
        <f t="shared" si="20"/>
        <v>02CD07</v>
      </c>
      <c r="B1299" t="str">
        <f>CONCATENATE(A1299,"_",COUNTIF(A$1:A1299,A1299))</f>
        <v>02CD07_28</v>
      </c>
      <c r="C1299" t="s">
        <v>14685</v>
      </c>
      <c r="D1299" t="str">
        <f>VLOOKUP(MID(C1299,7,4),Estrv!I:J,2,FALSE)</f>
        <v>Servicios públicos</v>
      </c>
      <c r="E1299" t="str">
        <f>VLOOKUP(MID(C1299,1,10),Estrv!B:CC,66,FALSE)</f>
        <v/>
      </c>
    </row>
    <row r="1300" spans="1:5">
      <c r="A1300" t="str">
        <f t="shared" si="20"/>
        <v>02CD07</v>
      </c>
      <c r="B1300" t="str">
        <f>CONCATENATE(A1300,"_",COUNTIF(A$1:A1300,A1300))</f>
        <v>02CD07_29</v>
      </c>
      <c r="C1300" t="s">
        <v>15359</v>
      </c>
      <c r="D1300" t="str">
        <f>VLOOKUP(MID(C1300,7,4),Estrv!I:J,2,FALSE)</f>
        <v>Servicios públicos</v>
      </c>
      <c r="E1300" t="str">
        <f>VLOOKUP(MID(C1300,1,10),Estrv!B:CC,69,FALSE)</f>
        <v/>
      </c>
    </row>
    <row r="1301" spans="1:5">
      <c r="A1301" t="str">
        <f t="shared" si="20"/>
        <v>02CD07</v>
      </c>
      <c r="B1301" t="str">
        <f>CONCATENATE(A1301,"_",COUNTIF(A$1:A1301,A1301))</f>
        <v>02CD07_30</v>
      </c>
      <c r="C1301" t="s">
        <v>16033</v>
      </c>
      <c r="D1301" t="str">
        <f>VLOOKUP(MID(C1301,7,4),Estrv!I:J,2,FALSE)</f>
        <v>Servicios públicos</v>
      </c>
      <c r="E1301" t="str">
        <f>VLOOKUP(MID(C1301,1,10),Estrv!B:CC,72,FALSE)</f>
        <v/>
      </c>
    </row>
    <row r="1302" spans="1:5">
      <c r="A1302" t="str">
        <f t="shared" si="20"/>
        <v>02CD07</v>
      </c>
      <c r="B1302" t="str">
        <f>CONCATENATE(A1302,"_",COUNTIF(A$1:A1302,A1302))</f>
        <v>02CD07_31</v>
      </c>
      <c r="C1302" t="s">
        <v>9968</v>
      </c>
      <c r="D1302" t="str">
        <f>VLOOKUP(MID(C1302,7,4),Estrv!I:J,2,FALSE)</f>
        <v>Educación, cultura, deporte y recreación</v>
      </c>
      <c r="E1302" t="str">
        <f>VLOOKUP(MID(C1302,1,10),Estrv!B:CC,44,FALSE)</f>
        <v>Los habitantes de la Alcaldia Gustavo A. Madero disfrutan del pleno ejercicios de sus derechos (educacion, cultura y deporte) a traves del desarrollo de habilidades que impulsan y mejoran su desarrollo personal.</v>
      </c>
    </row>
    <row r="1303" spans="1:5">
      <c r="A1303" t="str">
        <f t="shared" si="20"/>
        <v>02CD07</v>
      </c>
      <c r="B1303" t="str">
        <f>CONCATENATE(A1303,"_",COUNTIF(A$1:A1303,A1303))</f>
        <v>02CD07_32</v>
      </c>
      <c r="C1303" t="s">
        <v>10642</v>
      </c>
      <c r="D1303" t="str">
        <f>VLOOKUP(MID(C1303,7,4),Estrv!I:J,2,FALSE)</f>
        <v>Educación, cultura, deporte y recreación</v>
      </c>
      <c r="E1303" t="str">
        <f>VLOOKUP(MID(C1303,1,10),Estrv!B:CC,48,FALSE)</f>
        <v>Organizacion de torneos y competencias deportivas</v>
      </c>
    </row>
    <row r="1304" spans="1:5">
      <c r="A1304" t="str">
        <f t="shared" si="20"/>
        <v>02CD07</v>
      </c>
      <c r="B1304" t="str">
        <f>CONCATENATE(A1304,"_",COUNTIF(A$1:A1304,A1304))</f>
        <v>02CD07_33</v>
      </c>
      <c r="C1304" t="s">
        <v>11316</v>
      </c>
      <c r="D1304" t="str">
        <f>VLOOKUP(MID(C1304,7,4),Estrv!I:J,2,FALSE)</f>
        <v>Educación, cultura, deporte y recreación</v>
      </c>
      <c r="E1304" t="str">
        <f>VLOOKUP(MID(C1304,1,10),Estrv!B:CC,51,FALSE)</f>
        <v>Festividades patrias y recorridos turisticos</v>
      </c>
    </row>
    <row r="1305" spans="1:5">
      <c r="A1305" t="str">
        <f t="shared" si="20"/>
        <v>02CD07</v>
      </c>
      <c r="B1305" t="str">
        <f>CONCATENATE(A1305,"_",COUNTIF(A$1:A1305,A1305))</f>
        <v>02CD07_34</v>
      </c>
      <c r="C1305" t="s">
        <v>11990</v>
      </c>
      <c r="D1305" t="str">
        <f>VLOOKUP(MID(C1305,7,4),Estrv!I:J,2,FALSE)</f>
        <v>Educación, cultura, deporte y recreación</v>
      </c>
      <c r="E1305" t="str">
        <f>VLOOKUP(MID(C1305,1,10),Estrv!B:CC,54,FALSE)</f>
        <v>Proyectos comunitarios realizados</v>
      </c>
    </row>
    <row r="1306" spans="1:5">
      <c r="A1306" t="str">
        <f t="shared" si="20"/>
        <v>02CD07</v>
      </c>
      <c r="B1306" t="str">
        <f>CONCATENATE(A1306,"_",COUNTIF(A$1:A1306,A1306))</f>
        <v>02CD07_35</v>
      </c>
      <c r="C1306" t="s">
        <v>12664</v>
      </c>
      <c r="D1306" t="str">
        <f>VLOOKUP(MID(C1306,7,4),Estrv!I:J,2,FALSE)</f>
        <v>Educación, cultura, deporte y recreación</v>
      </c>
      <c r="E1306" t="str">
        <f>VLOOKUP(MID(C1306,1,10),Estrv!B:CC,57,FALSE)</f>
        <v>Regularizacion academica para el ingreso a la preparatoria</v>
      </c>
    </row>
    <row r="1307" spans="1:5">
      <c r="A1307" t="str">
        <f t="shared" si="20"/>
        <v>02CD07</v>
      </c>
      <c r="B1307" t="str">
        <f>CONCATENATE(A1307,"_",COUNTIF(A$1:A1307,A1307))</f>
        <v>02CD07_36</v>
      </c>
      <c r="C1307" t="s">
        <v>13338</v>
      </c>
      <c r="D1307" t="str">
        <f>VLOOKUP(MID(C1307,7,4),Estrv!I:J,2,FALSE)</f>
        <v>Educación, cultura, deporte y recreación</v>
      </c>
      <c r="E1307" t="str">
        <f>VLOOKUP(MID(C1307,1,10),Estrv!B:CC,60,FALSE)</f>
        <v/>
      </c>
    </row>
    <row r="1308" spans="1:5">
      <c r="A1308" t="str">
        <f t="shared" si="20"/>
        <v>02CD07</v>
      </c>
      <c r="B1308" t="str">
        <f>CONCATENATE(A1308,"_",COUNTIF(A$1:A1308,A1308))</f>
        <v>02CD07_37</v>
      </c>
      <c r="C1308" t="s">
        <v>14012</v>
      </c>
      <c r="D1308" t="str">
        <f>VLOOKUP(MID(C1308,7,4),Estrv!I:J,2,FALSE)</f>
        <v>Educación, cultura, deporte y recreación</v>
      </c>
      <c r="E1308" t="str">
        <f>VLOOKUP(MID(C1308,1,10),Estrv!B:CC,63,FALSE)</f>
        <v/>
      </c>
    </row>
    <row r="1309" spans="1:5">
      <c r="A1309" t="str">
        <f t="shared" si="20"/>
        <v>02CD07</v>
      </c>
      <c r="B1309" t="str">
        <f>CONCATENATE(A1309,"_",COUNTIF(A$1:A1309,A1309))</f>
        <v>02CD07_38</v>
      </c>
      <c r="C1309" t="s">
        <v>14686</v>
      </c>
      <c r="D1309" t="str">
        <f>VLOOKUP(MID(C1309,7,4),Estrv!I:J,2,FALSE)</f>
        <v>Educación, cultura, deporte y recreación</v>
      </c>
      <c r="E1309" t="str">
        <f>VLOOKUP(MID(C1309,1,10),Estrv!B:CC,66,FALSE)</f>
        <v/>
      </c>
    </row>
    <row r="1310" spans="1:5">
      <c r="A1310" t="str">
        <f t="shared" si="20"/>
        <v>02CD07</v>
      </c>
      <c r="B1310" t="str">
        <f>CONCATENATE(A1310,"_",COUNTIF(A$1:A1310,A1310))</f>
        <v>02CD07_39</v>
      </c>
      <c r="C1310" t="s">
        <v>15360</v>
      </c>
      <c r="D1310" t="str">
        <f>VLOOKUP(MID(C1310,7,4),Estrv!I:J,2,FALSE)</f>
        <v>Educación, cultura, deporte y recreación</v>
      </c>
      <c r="E1310" t="str">
        <f>VLOOKUP(MID(C1310,1,10),Estrv!B:CC,69,FALSE)</f>
        <v/>
      </c>
    </row>
    <row r="1311" spans="1:5">
      <c r="A1311" t="str">
        <f t="shared" si="20"/>
        <v>02CD07</v>
      </c>
      <c r="B1311" t="str">
        <f>CONCATENATE(A1311,"_",COUNTIF(A$1:A1311,A1311))</f>
        <v>02CD07_40</v>
      </c>
      <c r="C1311" t="s">
        <v>16034</v>
      </c>
      <c r="D1311" t="str">
        <f>VLOOKUP(MID(C1311,7,4),Estrv!I:J,2,FALSE)</f>
        <v>Educación, cultura, deporte y recreación</v>
      </c>
      <c r="E1311" t="str">
        <f>VLOOKUP(MID(C1311,1,10),Estrv!B:CC,72,FALSE)</f>
        <v/>
      </c>
    </row>
    <row r="1312" spans="1:5">
      <c r="A1312" t="str">
        <f t="shared" si="20"/>
        <v>02CD07</v>
      </c>
      <c r="B1312" t="str">
        <f>CONCATENATE(A1312,"_",COUNTIF(A$1:A1312,A1312))</f>
        <v>02CD07_41</v>
      </c>
      <c r="C1312" t="s">
        <v>9969</v>
      </c>
      <c r="D1312" t="str">
        <f>VLOOKUP(MID(C1312,7,4),Estrv!I:J,2,FALSE)</f>
        <v>Servicios de salud en Alcaldias</v>
      </c>
      <c r="E1312" t="str">
        <f>VLOOKUP(MID(C1312,1,10),Estrv!B:CC,44,FALSE)</f>
        <v>Los habitantes de la Alcaldia Gustavo A. Madero acceden a un servicio de salud con atencion oportuna que incrementa el control de enfermedades detectadas, asi como la disminucion de la poblacion afectada</v>
      </c>
    </row>
    <row r="1313" spans="1:5">
      <c r="A1313" t="str">
        <f t="shared" si="20"/>
        <v>02CD07</v>
      </c>
      <c r="B1313" t="str">
        <f>CONCATENATE(A1313,"_",COUNTIF(A$1:A1313,A1313))</f>
        <v>02CD07_42</v>
      </c>
      <c r="C1313" t="s">
        <v>10643</v>
      </c>
      <c r="D1313" t="str">
        <f>VLOOKUP(MID(C1313,7,4),Estrv!I:J,2,FALSE)</f>
        <v>Servicios de salud en Alcaldias</v>
      </c>
      <c r="E1313" t="str">
        <f>VLOOKUP(MID(C1313,1,10),Estrv!B:CC,48,FALSE)</f>
        <v>Pruebas de deteccion de enfermedades cronico degenerativas transmisibles y no transmisibles realizadas</v>
      </c>
    </row>
    <row r="1314" spans="1:5">
      <c r="A1314" t="str">
        <f t="shared" si="20"/>
        <v>02CD07</v>
      </c>
      <c r="B1314" t="str">
        <f>CONCATENATE(A1314,"_",COUNTIF(A$1:A1314,A1314))</f>
        <v>02CD07_43</v>
      </c>
      <c r="C1314" t="s">
        <v>11317</v>
      </c>
      <c r="D1314" t="str">
        <f>VLOOKUP(MID(C1314,7,4),Estrv!I:J,2,FALSE)</f>
        <v>Servicios de salud en Alcaldias</v>
      </c>
      <c r="E1314" t="str">
        <f>VLOOKUP(MID(C1314,1,10),Estrv!B:CC,51,FALSE)</f>
        <v>Talleres de salud sexual y reproductiva</v>
      </c>
    </row>
    <row r="1315" spans="1:5">
      <c r="A1315" t="str">
        <f t="shared" si="20"/>
        <v>02CD07</v>
      </c>
      <c r="B1315" t="str">
        <f>CONCATENATE(A1315,"_",COUNTIF(A$1:A1315,A1315))</f>
        <v>02CD07_44</v>
      </c>
      <c r="C1315" t="s">
        <v>11991</v>
      </c>
      <c r="D1315" t="str">
        <f>VLOOKUP(MID(C1315,7,4),Estrv!I:J,2,FALSE)</f>
        <v>Servicios de salud en Alcaldias</v>
      </c>
      <c r="E1315" t="str">
        <f>VLOOKUP(MID(C1315,1,10),Estrv!B:CC,54,FALSE)</f>
        <v/>
      </c>
    </row>
    <row r="1316" spans="1:5">
      <c r="A1316" t="str">
        <f t="shared" si="20"/>
        <v>02CD07</v>
      </c>
      <c r="B1316" t="str">
        <f>CONCATENATE(A1316,"_",COUNTIF(A$1:A1316,A1316))</f>
        <v>02CD07_45</v>
      </c>
      <c r="C1316" t="s">
        <v>12665</v>
      </c>
      <c r="D1316" t="str">
        <f>VLOOKUP(MID(C1316,7,4),Estrv!I:J,2,FALSE)</f>
        <v>Servicios de salud en Alcaldias</v>
      </c>
      <c r="E1316" t="str">
        <f>VLOOKUP(MID(C1316,1,10),Estrv!B:CC,57,FALSE)</f>
        <v/>
      </c>
    </row>
    <row r="1317" spans="1:5">
      <c r="A1317" t="str">
        <f t="shared" si="20"/>
        <v>02CD07</v>
      </c>
      <c r="B1317" t="str">
        <f>CONCATENATE(A1317,"_",COUNTIF(A$1:A1317,A1317))</f>
        <v>02CD07_46</v>
      </c>
      <c r="C1317" t="s">
        <v>13339</v>
      </c>
      <c r="D1317" t="str">
        <f>VLOOKUP(MID(C1317,7,4),Estrv!I:J,2,FALSE)</f>
        <v>Servicios de salud en Alcaldias</v>
      </c>
      <c r="E1317" t="str">
        <f>VLOOKUP(MID(C1317,1,10),Estrv!B:CC,60,FALSE)</f>
        <v/>
      </c>
    </row>
    <row r="1318" spans="1:5">
      <c r="A1318" t="str">
        <f t="shared" si="20"/>
        <v>02CD07</v>
      </c>
      <c r="B1318" t="str">
        <f>CONCATENATE(A1318,"_",COUNTIF(A$1:A1318,A1318))</f>
        <v>02CD07_47</v>
      </c>
      <c r="C1318" t="s">
        <v>14013</v>
      </c>
      <c r="D1318" t="str">
        <f>VLOOKUP(MID(C1318,7,4),Estrv!I:J,2,FALSE)</f>
        <v>Servicios de salud en Alcaldias</v>
      </c>
      <c r="E1318" t="str">
        <f>VLOOKUP(MID(C1318,1,10),Estrv!B:CC,63,FALSE)</f>
        <v/>
      </c>
    </row>
    <row r="1319" spans="1:5">
      <c r="A1319" t="str">
        <f t="shared" si="20"/>
        <v>02CD07</v>
      </c>
      <c r="B1319" t="str">
        <f>CONCATENATE(A1319,"_",COUNTIF(A$1:A1319,A1319))</f>
        <v>02CD07_48</v>
      </c>
      <c r="C1319" t="s">
        <v>14687</v>
      </c>
      <c r="D1319" t="str">
        <f>VLOOKUP(MID(C1319,7,4),Estrv!I:J,2,FALSE)</f>
        <v>Servicios de salud en Alcaldias</v>
      </c>
      <c r="E1319" t="str">
        <f>VLOOKUP(MID(C1319,1,10),Estrv!B:CC,66,FALSE)</f>
        <v/>
      </c>
    </row>
    <row r="1320" spans="1:5">
      <c r="A1320" t="str">
        <f t="shared" si="20"/>
        <v>02CD07</v>
      </c>
      <c r="B1320" t="str">
        <f>CONCATENATE(A1320,"_",COUNTIF(A$1:A1320,A1320))</f>
        <v>02CD07_49</v>
      </c>
      <c r="C1320" t="s">
        <v>15361</v>
      </c>
      <c r="D1320" t="str">
        <f>VLOOKUP(MID(C1320,7,4),Estrv!I:J,2,FALSE)</f>
        <v>Servicios de salud en Alcaldias</v>
      </c>
      <c r="E1320" t="str">
        <f>VLOOKUP(MID(C1320,1,10),Estrv!B:CC,69,FALSE)</f>
        <v/>
      </c>
    </row>
    <row r="1321" spans="1:5">
      <c r="A1321" t="str">
        <f t="shared" si="20"/>
        <v>02CD07</v>
      </c>
      <c r="B1321" t="str">
        <f>CONCATENATE(A1321,"_",COUNTIF(A$1:A1321,A1321))</f>
        <v>02CD07_50</v>
      </c>
      <c r="C1321" t="s">
        <v>16035</v>
      </c>
      <c r="D1321" t="str">
        <f>VLOOKUP(MID(C1321,7,4),Estrv!I:J,2,FALSE)</f>
        <v>Servicios de salud en Alcaldias</v>
      </c>
      <c r="E1321" t="str">
        <f>VLOOKUP(MID(C1321,1,10),Estrv!B:CC,72,FALSE)</f>
        <v/>
      </c>
    </row>
    <row r="1322" spans="1:5">
      <c r="A1322" t="str">
        <f t="shared" si="20"/>
        <v>02CD07</v>
      </c>
      <c r="B1322" t="str">
        <f>CONCATENATE(A1322,"_",COUNTIF(A$1:A1322,A1322))</f>
        <v>02CD07_51</v>
      </c>
      <c r="C1322" t="s">
        <v>9970</v>
      </c>
      <c r="D1322" t="str">
        <f>VLOOKUP(MID(C1322,7,4),Estrv!I:J,2,FALSE)</f>
        <v>Servicios de atención animal</v>
      </c>
      <c r="E1322" t="str">
        <f>VLOOKUP(MID(C1322,1,10),Estrv!B:CC,44,FALSE)</f>
        <v>Los dueños de animales acceden a servicios integrales para su cuidado y tenencia, asi como, una mejor calidad de vida.</v>
      </c>
    </row>
    <row r="1323" spans="1:5">
      <c r="A1323" t="str">
        <f t="shared" si="20"/>
        <v>02CD07</v>
      </c>
      <c r="B1323" t="str">
        <f>CONCATENATE(A1323,"_",COUNTIF(A$1:A1323,A1323))</f>
        <v>02CD07_52</v>
      </c>
      <c r="C1323" t="s">
        <v>10644</v>
      </c>
      <c r="D1323" t="str">
        <f>VLOOKUP(MID(C1323,7,4),Estrv!I:J,2,FALSE)</f>
        <v>Servicios de atención animal</v>
      </c>
      <c r="E1323" t="str">
        <f>VLOOKUP(MID(C1323,1,10),Estrv!B:CC,48,FALSE)</f>
        <v/>
      </c>
    </row>
    <row r="1324" spans="1:5">
      <c r="A1324" t="str">
        <f t="shared" si="20"/>
        <v>02CD07</v>
      </c>
      <c r="B1324" t="str">
        <f>CONCATENATE(A1324,"_",COUNTIF(A$1:A1324,A1324))</f>
        <v>02CD07_53</v>
      </c>
      <c r="C1324" t="s">
        <v>11318</v>
      </c>
      <c r="D1324" t="str">
        <f>VLOOKUP(MID(C1324,7,4),Estrv!I:J,2,FALSE)</f>
        <v>Servicios de atención animal</v>
      </c>
      <c r="E1324" t="str">
        <f>VLOOKUP(MID(C1324,1,10),Estrv!B:CC,51,FALSE)</f>
        <v/>
      </c>
    </row>
    <row r="1325" spans="1:5">
      <c r="A1325" t="str">
        <f t="shared" si="20"/>
        <v>02CD07</v>
      </c>
      <c r="B1325" t="str">
        <f>CONCATENATE(A1325,"_",COUNTIF(A$1:A1325,A1325))</f>
        <v>02CD07_54</v>
      </c>
      <c r="C1325" t="s">
        <v>11992</v>
      </c>
      <c r="D1325" t="str">
        <f>VLOOKUP(MID(C1325,7,4),Estrv!I:J,2,FALSE)</f>
        <v>Servicios de atención animal</v>
      </c>
      <c r="E1325" t="str">
        <f>VLOOKUP(MID(C1325,1,10),Estrv!B:CC,54,FALSE)</f>
        <v/>
      </c>
    </row>
    <row r="1326" spans="1:5">
      <c r="A1326" t="str">
        <f t="shared" si="20"/>
        <v>02CD07</v>
      </c>
      <c r="B1326" t="str">
        <f>CONCATENATE(A1326,"_",COUNTIF(A$1:A1326,A1326))</f>
        <v>02CD07_55</v>
      </c>
      <c r="C1326" t="s">
        <v>12666</v>
      </c>
      <c r="D1326" t="str">
        <f>VLOOKUP(MID(C1326,7,4),Estrv!I:J,2,FALSE)</f>
        <v>Servicios de atención animal</v>
      </c>
      <c r="E1326" t="str">
        <f>VLOOKUP(MID(C1326,1,10),Estrv!B:CC,57,FALSE)</f>
        <v/>
      </c>
    </row>
    <row r="1327" spans="1:5">
      <c r="A1327" t="str">
        <f t="shared" si="20"/>
        <v>02CD07</v>
      </c>
      <c r="B1327" t="str">
        <f>CONCATENATE(A1327,"_",COUNTIF(A$1:A1327,A1327))</f>
        <v>02CD07_56</v>
      </c>
      <c r="C1327" t="s">
        <v>13340</v>
      </c>
      <c r="D1327" t="str">
        <f>VLOOKUP(MID(C1327,7,4),Estrv!I:J,2,FALSE)</f>
        <v>Servicios de atención animal</v>
      </c>
      <c r="E1327" t="str">
        <f>VLOOKUP(MID(C1327,1,10),Estrv!B:CC,60,FALSE)</f>
        <v/>
      </c>
    </row>
    <row r="1328" spans="1:5">
      <c r="A1328" t="str">
        <f t="shared" si="20"/>
        <v>02CD07</v>
      </c>
      <c r="B1328" t="str">
        <f>CONCATENATE(A1328,"_",COUNTIF(A$1:A1328,A1328))</f>
        <v>02CD07_57</v>
      </c>
      <c r="C1328" t="s">
        <v>14014</v>
      </c>
      <c r="D1328" t="str">
        <f>VLOOKUP(MID(C1328,7,4),Estrv!I:J,2,FALSE)</f>
        <v>Servicios de atención animal</v>
      </c>
      <c r="E1328" t="str">
        <f>VLOOKUP(MID(C1328,1,10),Estrv!B:CC,63,FALSE)</f>
        <v/>
      </c>
    </row>
    <row r="1329" spans="1:5">
      <c r="A1329" t="str">
        <f t="shared" si="20"/>
        <v>02CD07</v>
      </c>
      <c r="B1329" t="str">
        <f>CONCATENATE(A1329,"_",COUNTIF(A$1:A1329,A1329))</f>
        <v>02CD07_58</v>
      </c>
      <c r="C1329" t="s">
        <v>14688</v>
      </c>
      <c r="D1329" t="str">
        <f>VLOOKUP(MID(C1329,7,4),Estrv!I:J,2,FALSE)</f>
        <v>Servicios de atención animal</v>
      </c>
      <c r="E1329" t="str">
        <f>VLOOKUP(MID(C1329,1,10),Estrv!B:CC,66,FALSE)</f>
        <v/>
      </c>
    </row>
    <row r="1330" spans="1:5">
      <c r="A1330" t="str">
        <f t="shared" si="20"/>
        <v>02CD07</v>
      </c>
      <c r="B1330" t="str">
        <f>CONCATENATE(A1330,"_",COUNTIF(A$1:A1330,A1330))</f>
        <v>02CD07_59</v>
      </c>
      <c r="C1330" t="s">
        <v>15362</v>
      </c>
      <c r="D1330" t="str">
        <f>VLOOKUP(MID(C1330,7,4),Estrv!I:J,2,FALSE)</f>
        <v>Servicios de atención animal</v>
      </c>
      <c r="E1330" t="str">
        <f>VLOOKUP(MID(C1330,1,10),Estrv!B:CC,69,FALSE)</f>
        <v/>
      </c>
    </row>
    <row r="1331" spans="1:5">
      <c r="A1331" t="str">
        <f t="shared" si="20"/>
        <v>02CD07</v>
      </c>
      <c r="B1331" t="str">
        <f>CONCATENATE(A1331,"_",COUNTIF(A$1:A1331,A1331))</f>
        <v>02CD07_60</v>
      </c>
      <c r="C1331" t="s">
        <v>16036</v>
      </c>
      <c r="D1331" t="str">
        <f>VLOOKUP(MID(C1331,7,4),Estrv!I:J,2,FALSE)</f>
        <v>Servicios de atención animal</v>
      </c>
      <c r="E1331" t="str">
        <f>VLOOKUP(MID(C1331,1,10),Estrv!B:CC,72,FALSE)</f>
        <v/>
      </c>
    </row>
    <row r="1332" spans="1:5">
      <c r="A1332" t="str">
        <f t="shared" si="20"/>
        <v>02CD07</v>
      </c>
      <c r="B1332" t="str">
        <f>CONCATENATE(A1332,"_",COUNTIF(A$1:A1332,A1332))</f>
        <v>02CD07_61</v>
      </c>
      <c r="C1332" t="s">
        <v>9971</v>
      </c>
      <c r="D1332" t="str">
        <f>VLOOKUP(MID(C1332,7,4),Estrv!I:J,2,FALSE)</f>
        <v>Servicios de cuidado infantil</v>
      </c>
      <c r="E1332" t="str">
        <f>VLOOKUP(MID(C1332,1,10),Estrv!B:CC,44,FALSE)</f>
        <v>La poblacion infantil de 0 a 5.11 años recibe un servicio integral en su cuidado cotidiano, en cuanto a alimentacion sana e integracion psicosocial con vista a su incorporacion al sistema escolar basico.</v>
      </c>
    </row>
    <row r="1333" spans="1:5">
      <c r="A1333" t="str">
        <f t="shared" si="20"/>
        <v>02CD07</v>
      </c>
      <c r="B1333" t="str">
        <f>CONCATENATE(A1333,"_",COUNTIF(A$1:A1333,A1333))</f>
        <v>02CD07_62</v>
      </c>
      <c r="C1333" t="s">
        <v>10645</v>
      </c>
      <c r="D1333" t="str">
        <f>VLOOKUP(MID(C1333,7,4),Estrv!I:J,2,FALSE)</f>
        <v>Servicios de cuidado infantil</v>
      </c>
      <c r="E1333" t="str">
        <f>VLOOKUP(MID(C1333,1,10),Estrv!B:CC,48,FALSE)</f>
        <v>Porciones nutricionales (alimentos) entregados</v>
      </c>
    </row>
    <row r="1334" spans="1:5">
      <c r="A1334" t="str">
        <f t="shared" si="20"/>
        <v>02CD07</v>
      </c>
      <c r="B1334" t="str">
        <f>CONCATENATE(A1334,"_",COUNTIF(A$1:A1334,A1334))</f>
        <v>02CD07_63</v>
      </c>
      <c r="C1334" t="s">
        <v>11319</v>
      </c>
      <c r="D1334" t="str">
        <f>VLOOKUP(MID(C1334,7,4),Estrv!I:J,2,FALSE)</f>
        <v>Servicios de cuidado infantil</v>
      </c>
      <c r="E1334" t="str">
        <f>VLOOKUP(MID(C1334,1,10),Estrv!B:CC,51,FALSE)</f>
        <v>Atencion psicologica proporcioonada</v>
      </c>
    </row>
    <row r="1335" spans="1:5">
      <c r="A1335" t="str">
        <f t="shared" si="20"/>
        <v>02CD07</v>
      </c>
      <c r="B1335" t="str">
        <f>CONCATENATE(A1335,"_",COUNTIF(A$1:A1335,A1335))</f>
        <v>02CD07_64</v>
      </c>
      <c r="C1335" t="s">
        <v>11993</v>
      </c>
      <c r="D1335" t="str">
        <f>VLOOKUP(MID(C1335,7,4),Estrv!I:J,2,FALSE)</f>
        <v>Servicios de cuidado infantil</v>
      </c>
      <c r="E1335" t="str">
        <f>VLOOKUP(MID(C1335,1,10),Estrv!B:CC,54,FALSE)</f>
        <v/>
      </c>
    </row>
    <row r="1336" spans="1:5">
      <c r="A1336" t="str">
        <f t="shared" si="20"/>
        <v>02CD07</v>
      </c>
      <c r="B1336" t="str">
        <f>CONCATENATE(A1336,"_",COUNTIF(A$1:A1336,A1336))</f>
        <v>02CD07_65</v>
      </c>
      <c r="C1336" t="s">
        <v>12667</v>
      </c>
      <c r="D1336" t="str">
        <f>VLOOKUP(MID(C1336,7,4),Estrv!I:J,2,FALSE)</f>
        <v>Servicios de cuidado infantil</v>
      </c>
      <c r="E1336" t="str">
        <f>VLOOKUP(MID(C1336,1,10),Estrv!B:CC,57,FALSE)</f>
        <v/>
      </c>
    </row>
    <row r="1337" spans="1:5">
      <c r="A1337" t="str">
        <f t="shared" si="20"/>
        <v>02CD07</v>
      </c>
      <c r="B1337" t="str">
        <f>CONCATENATE(A1337,"_",COUNTIF(A$1:A1337,A1337))</f>
        <v>02CD07_66</v>
      </c>
      <c r="C1337" t="s">
        <v>13341</v>
      </c>
      <c r="D1337" t="str">
        <f>VLOOKUP(MID(C1337,7,4),Estrv!I:J,2,FALSE)</f>
        <v>Servicios de cuidado infantil</v>
      </c>
      <c r="E1337" t="str">
        <f>VLOOKUP(MID(C1337,1,10),Estrv!B:CC,60,FALSE)</f>
        <v/>
      </c>
    </row>
    <row r="1338" spans="1:5">
      <c r="A1338" t="str">
        <f t="shared" si="20"/>
        <v>02CD07</v>
      </c>
      <c r="B1338" t="str">
        <f>CONCATENATE(A1338,"_",COUNTIF(A$1:A1338,A1338))</f>
        <v>02CD07_67</v>
      </c>
      <c r="C1338" t="s">
        <v>14015</v>
      </c>
      <c r="D1338" t="str">
        <f>VLOOKUP(MID(C1338,7,4),Estrv!I:J,2,FALSE)</f>
        <v>Servicios de cuidado infantil</v>
      </c>
      <c r="E1338" t="str">
        <f>VLOOKUP(MID(C1338,1,10),Estrv!B:CC,63,FALSE)</f>
        <v/>
      </c>
    </row>
    <row r="1339" spans="1:5">
      <c r="A1339" t="str">
        <f t="shared" si="20"/>
        <v>02CD07</v>
      </c>
      <c r="B1339" t="str">
        <f>CONCATENATE(A1339,"_",COUNTIF(A$1:A1339,A1339))</f>
        <v>02CD07_68</v>
      </c>
      <c r="C1339" t="s">
        <v>14689</v>
      </c>
      <c r="D1339" t="str">
        <f>VLOOKUP(MID(C1339,7,4),Estrv!I:J,2,FALSE)</f>
        <v>Servicios de cuidado infantil</v>
      </c>
      <c r="E1339" t="str">
        <f>VLOOKUP(MID(C1339,1,10),Estrv!B:CC,66,FALSE)</f>
        <v/>
      </c>
    </row>
    <row r="1340" spans="1:5">
      <c r="A1340" t="str">
        <f t="shared" si="20"/>
        <v>02CD07</v>
      </c>
      <c r="B1340" t="str">
        <f>CONCATENATE(A1340,"_",COUNTIF(A$1:A1340,A1340))</f>
        <v>02CD07_69</v>
      </c>
      <c r="C1340" t="s">
        <v>15363</v>
      </c>
      <c r="D1340" t="str">
        <f>VLOOKUP(MID(C1340,7,4),Estrv!I:J,2,FALSE)</f>
        <v>Servicios de cuidado infantil</v>
      </c>
      <c r="E1340" t="str">
        <f>VLOOKUP(MID(C1340,1,10),Estrv!B:CC,69,FALSE)</f>
        <v/>
      </c>
    </row>
    <row r="1341" spans="1:5">
      <c r="A1341" t="str">
        <f t="shared" si="20"/>
        <v>02CD07</v>
      </c>
      <c r="B1341" t="str">
        <f>CONCATENATE(A1341,"_",COUNTIF(A$1:A1341,A1341))</f>
        <v>02CD07_70</v>
      </c>
      <c r="C1341" t="s">
        <v>16037</v>
      </c>
      <c r="D1341" t="str">
        <f>VLOOKUP(MID(C1341,7,4),Estrv!I:J,2,FALSE)</f>
        <v>Servicios de cuidado infantil</v>
      </c>
      <c r="E1341" t="str">
        <f>VLOOKUP(MID(C1341,1,10),Estrv!B:CC,72,FALSE)</f>
        <v/>
      </c>
    </row>
    <row r="1342" spans="1:5">
      <c r="A1342" t="str">
        <f t="shared" si="20"/>
        <v>02CD07</v>
      </c>
      <c r="B1342" t="str">
        <f>CONCATENATE(A1342,"_",COUNTIF(A$1:A1342,A1342))</f>
        <v>02CD07_71</v>
      </c>
      <c r="C1342" t="s">
        <v>9972</v>
      </c>
      <c r="D1342" t="str">
        <f>VLOOKUP(MID(C1342,7,4),Estrv!I:J,2,FALSE)</f>
        <v>Turismo, empleo y fomento económico</v>
      </c>
      <c r="E1342" t="str">
        <f>VLOOKUP(MID(C1342,1,10),Estrv!B:CC,44,FALSE)</f>
        <v>El crecimiento economico y generacion de empleos a traves del impulso de la Mypimes y negocios locales (mercados) en la Alcaldia aumenta la derrama economica que contribuye al desarrollo de la Ciudad de Mexico.</v>
      </c>
    </row>
    <row r="1343" spans="1:5">
      <c r="A1343" t="str">
        <f t="shared" si="20"/>
        <v>02CD07</v>
      </c>
      <c r="B1343" t="str">
        <f>CONCATENATE(A1343,"_",COUNTIF(A$1:A1343,A1343))</f>
        <v>02CD07_72</v>
      </c>
      <c r="C1343" t="s">
        <v>10646</v>
      </c>
      <c r="D1343" t="str">
        <f>VLOOKUP(MID(C1343,7,4),Estrv!I:J,2,FALSE)</f>
        <v>Turismo, empleo y fomento económico</v>
      </c>
      <c r="E1343" t="str">
        <f>VLOOKUP(MID(C1343,1,10),Estrv!B:CC,48,FALSE)</f>
        <v>Ferias para la promocion del empleo y de bienes y servicios realizadas</v>
      </c>
    </row>
    <row r="1344" spans="1:5">
      <c r="A1344" t="str">
        <f t="shared" si="20"/>
        <v>02CD07</v>
      </c>
      <c r="B1344" t="str">
        <f>CONCATENATE(A1344,"_",COUNTIF(A$1:A1344,A1344))</f>
        <v>02CD07_73</v>
      </c>
      <c r="C1344" t="s">
        <v>11320</v>
      </c>
      <c r="D1344" t="str">
        <f>VLOOKUP(MID(C1344,7,4),Estrv!I:J,2,FALSE)</f>
        <v>Turismo, empleo y fomento económico</v>
      </c>
      <c r="E1344" t="str">
        <f>VLOOKUP(MID(C1344,1,10),Estrv!B:CC,51,FALSE)</f>
        <v>Cursos y asesorias para Mipymes y locatarios de mercados realizadas</v>
      </c>
    </row>
    <row r="1345" spans="1:5">
      <c r="A1345" t="str">
        <f t="shared" si="20"/>
        <v>02CD07</v>
      </c>
      <c r="B1345" t="str">
        <f>CONCATENATE(A1345,"_",COUNTIF(A$1:A1345,A1345))</f>
        <v>02CD07_74</v>
      </c>
      <c r="C1345" t="s">
        <v>11994</v>
      </c>
      <c r="D1345" t="str">
        <f>VLOOKUP(MID(C1345,7,4),Estrv!I:J,2,FALSE)</f>
        <v>Turismo, empleo y fomento económico</v>
      </c>
      <c r="E1345" t="str">
        <f>VLOOKUP(MID(C1345,1,10),Estrv!B:CC,54,FALSE)</f>
        <v>Mejoramiento de la imagen urbana (PROCOMUR)</v>
      </c>
    </row>
    <row r="1346" spans="1:5">
      <c r="A1346" t="str">
        <f t="shared" si="20"/>
        <v>02CD07</v>
      </c>
      <c r="B1346" t="str">
        <f>CONCATENATE(A1346,"_",COUNTIF(A$1:A1346,A1346))</f>
        <v>02CD07_75</v>
      </c>
      <c r="C1346" t="s">
        <v>12668</v>
      </c>
      <c r="D1346" t="str">
        <f>VLOOKUP(MID(C1346,7,4),Estrv!I:J,2,FALSE)</f>
        <v>Turismo, empleo y fomento económico</v>
      </c>
      <c r="E1346" t="str">
        <f>VLOOKUP(MID(C1346,1,10),Estrv!B:CC,57,FALSE)</f>
        <v/>
      </c>
    </row>
    <row r="1347" spans="1:5">
      <c r="A1347" t="str">
        <f t="shared" ref="A1347:A1410" si="21">MID(C1347,1,6)</f>
        <v>02CD07</v>
      </c>
      <c r="B1347" t="str">
        <f>CONCATENATE(A1347,"_",COUNTIF(A$1:A1347,A1347))</f>
        <v>02CD07_76</v>
      </c>
      <c r="C1347" t="s">
        <v>13342</v>
      </c>
      <c r="D1347" t="str">
        <f>VLOOKUP(MID(C1347,7,4),Estrv!I:J,2,FALSE)</f>
        <v>Turismo, empleo y fomento económico</v>
      </c>
      <c r="E1347" t="str">
        <f>VLOOKUP(MID(C1347,1,10),Estrv!B:CC,60,FALSE)</f>
        <v/>
      </c>
    </row>
    <row r="1348" spans="1:5">
      <c r="A1348" t="str">
        <f t="shared" si="21"/>
        <v>02CD07</v>
      </c>
      <c r="B1348" t="str">
        <f>CONCATENATE(A1348,"_",COUNTIF(A$1:A1348,A1348))</f>
        <v>02CD07_77</v>
      </c>
      <c r="C1348" t="s">
        <v>14016</v>
      </c>
      <c r="D1348" t="str">
        <f>VLOOKUP(MID(C1348,7,4),Estrv!I:J,2,FALSE)</f>
        <v>Turismo, empleo y fomento económico</v>
      </c>
      <c r="E1348" t="str">
        <f>VLOOKUP(MID(C1348,1,10),Estrv!B:CC,63,FALSE)</f>
        <v/>
      </c>
    </row>
    <row r="1349" spans="1:5">
      <c r="A1349" t="str">
        <f t="shared" si="21"/>
        <v>02CD07</v>
      </c>
      <c r="B1349" t="str">
        <f>CONCATENATE(A1349,"_",COUNTIF(A$1:A1349,A1349))</f>
        <v>02CD07_78</v>
      </c>
      <c r="C1349" t="s">
        <v>14690</v>
      </c>
      <c r="D1349" t="str">
        <f>VLOOKUP(MID(C1349,7,4),Estrv!I:J,2,FALSE)</f>
        <v>Turismo, empleo y fomento económico</v>
      </c>
      <c r="E1349" t="str">
        <f>VLOOKUP(MID(C1349,1,10),Estrv!B:CC,66,FALSE)</f>
        <v/>
      </c>
    </row>
    <row r="1350" spans="1:5">
      <c r="A1350" t="str">
        <f t="shared" si="21"/>
        <v>02CD07</v>
      </c>
      <c r="B1350" t="str">
        <f>CONCATENATE(A1350,"_",COUNTIF(A$1:A1350,A1350))</f>
        <v>02CD07_79</v>
      </c>
      <c r="C1350" t="s">
        <v>15364</v>
      </c>
      <c r="D1350" t="str">
        <f>VLOOKUP(MID(C1350,7,4),Estrv!I:J,2,FALSE)</f>
        <v>Turismo, empleo y fomento económico</v>
      </c>
      <c r="E1350" t="str">
        <f>VLOOKUP(MID(C1350,1,10),Estrv!B:CC,69,FALSE)</f>
        <v/>
      </c>
    </row>
    <row r="1351" spans="1:5">
      <c r="A1351" t="str">
        <f t="shared" si="21"/>
        <v>02CD07</v>
      </c>
      <c r="B1351" t="str">
        <f>CONCATENATE(A1351,"_",COUNTIF(A$1:A1351,A1351))</f>
        <v>02CD07_80</v>
      </c>
      <c r="C1351" t="s">
        <v>16038</v>
      </c>
      <c r="D1351" t="str">
        <f>VLOOKUP(MID(C1351,7,4),Estrv!I:J,2,FALSE)</f>
        <v>Turismo, empleo y fomento económico</v>
      </c>
      <c r="E1351" t="str">
        <f>VLOOKUP(MID(C1351,1,10),Estrv!B:CC,72,FALSE)</f>
        <v/>
      </c>
    </row>
    <row r="1352" spans="1:5">
      <c r="A1352" t="str">
        <f t="shared" si="21"/>
        <v>02CD07</v>
      </c>
      <c r="B1352" t="str">
        <f>CONCATENATE(A1352,"_",COUNTIF(A$1:A1352,A1352))</f>
        <v>02CD07_81</v>
      </c>
      <c r="C1352" t="s">
        <v>9973</v>
      </c>
      <c r="D1352" t="str">
        <f>VLOOKUP(MID(C1352,7,4),Estrv!I:J,2,FALSE)</f>
        <v>Infraestructura urbana</v>
      </c>
      <c r="E1352" t="str">
        <f>VLOOKUP(MID(C1352,1,10),Estrv!B:CC,44,FALSE)</f>
        <v>La infraestructura de calidad con que cuenta la Alcaldia beneficia y satisface a sus habitantes y visitantes en el desarrollo de sus actividades y en el disfrute de los servicios publicos</v>
      </c>
    </row>
    <row r="1353" spans="1:5">
      <c r="A1353" t="str">
        <f t="shared" si="21"/>
        <v>02CD07</v>
      </c>
      <c r="B1353" t="str">
        <f>CONCATENATE(A1353,"_",COUNTIF(A$1:A1353,A1353))</f>
        <v>02CD07_82</v>
      </c>
      <c r="C1353" t="s">
        <v>10647</v>
      </c>
      <c r="D1353" t="str">
        <f>VLOOKUP(MID(C1353,7,4),Estrv!I:J,2,FALSE)</f>
        <v>Infraestructura urbana</v>
      </c>
      <c r="E1353" t="str">
        <f>VLOOKUP(MID(C1353,1,10),Estrv!B:CC,48,FALSE)</f>
        <v>Rehabilitacion y mantenimiento de planteles escolares de nivel basico</v>
      </c>
    </row>
    <row r="1354" spans="1:5">
      <c r="A1354" t="str">
        <f t="shared" si="21"/>
        <v>02CD07</v>
      </c>
      <c r="B1354" t="str">
        <f>CONCATENATE(A1354,"_",COUNTIF(A$1:A1354,A1354))</f>
        <v>02CD07_83</v>
      </c>
      <c r="C1354" t="s">
        <v>11321</v>
      </c>
      <c r="D1354" t="str">
        <f>VLOOKUP(MID(C1354,7,4),Estrv!I:J,2,FALSE)</f>
        <v>Infraestructura urbana</v>
      </c>
      <c r="E1354" t="str">
        <f>VLOOKUP(MID(C1354,1,10),Estrv!B:CC,51,FALSE)</f>
        <v>Atencion a zonas de riesgo de la Alcaldia</v>
      </c>
    </row>
    <row r="1355" spans="1:5">
      <c r="A1355" t="str">
        <f t="shared" si="21"/>
        <v>02CD07</v>
      </c>
      <c r="B1355" t="str">
        <f>CONCATENATE(A1355,"_",COUNTIF(A$1:A1355,A1355))</f>
        <v>02CD07_84</v>
      </c>
      <c r="C1355" t="s">
        <v>11995</v>
      </c>
      <c r="D1355" t="str">
        <f>VLOOKUP(MID(C1355,7,4),Estrv!I:J,2,FALSE)</f>
        <v>Infraestructura urbana</v>
      </c>
      <c r="E1355" t="str">
        <f>VLOOKUP(MID(C1355,1,10),Estrv!B:CC,54,FALSE)</f>
        <v>Rehabilitacion y mantenimiento de edificios publicos</v>
      </c>
    </row>
    <row r="1356" spans="1:5">
      <c r="A1356" t="str">
        <f t="shared" si="21"/>
        <v>02CD07</v>
      </c>
      <c r="B1356" t="str">
        <f>CONCATENATE(A1356,"_",COUNTIF(A$1:A1356,A1356))</f>
        <v>02CD07_85</v>
      </c>
      <c r="C1356" t="s">
        <v>12669</v>
      </c>
      <c r="D1356" t="str">
        <f>VLOOKUP(MID(C1356,7,4),Estrv!I:J,2,FALSE)</f>
        <v>Infraestructura urbana</v>
      </c>
      <c r="E1356" t="str">
        <f>VLOOKUP(MID(C1356,1,10),Estrv!B:CC,57,FALSE)</f>
        <v/>
      </c>
    </row>
    <row r="1357" spans="1:5">
      <c r="A1357" t="str">
        <f t="shared" si="21"/>
        <v>02CD07</v>
      </c>
      <c r="B1357" t="str">
        <f>CONCATENATE(A1357,"_",COUNTIF(A$1:A1357,A1357))</f>
        <v>02CD07_86</v>
      </c>
      <c r="C1357" t="s">
        <v>13343</v>
      </c>
      <c r="D1357" t="str">
        <f>VLOOKUP(MID(C1357,7,4),Estrv!I:J,2,FALSE)</f>
        <v>Infraestructura urbana</v>
      </c>
      <c r="E1357" t="str">
        <f>VLOOKUP(MID(C1357,1,10),Estrv!B:CC,60,FALSE)</f>
        <v/>
      </c>
    </row>
    <row r="1358" spans="1:5">
      <c r="A1358" t="str">
        <f t="shared" si="21"/>
        <v>02CD07</v>
      </c>
      <c r="B1358" t="str">
        <f>CONCATENATE(A1358,"_",COUNTIF(A$1:A1358,A1358))</f>
        <v>02CD07_87</v>
      </c>
      <c r="C1358" t="s">
        <v>14017</v>
      </c>
      <c r="D1358" t="str">
        <f>VLOOKUP(MID(C1358,7,4),Estrv!I:J,2,FALSE)</f>
        <v>Infraestructura urbana</v>
      </c>
      <c r="E1358" t="str">
        <f>VLOOKUP(MID(C1358,1,10),Estrv!B:CC,63,FALSE)</f>
        <v/>
      </c>
    </row>
    <row r="1359" spans="1:5">
      <c r="A1359" t="str">
        <f t="shared" si="21"/>
        <v>02CD07</v>
      </c>
      <c r="B1359" t="str">
        <f>CONCATENATE(A1359,"_",COUNTIF(A$1:A1359,A1359))</f>
        <v>02CD07_88</v>
      </c>
      <c r="C1359" t="s">
        <v>14691</v>
      </c>
      <c r="D1359" t="str">
        <f>VLOOKUP(MID(C1359,7,4),Estrv!I:J,2,FALSE)</f>
        <v>Infraestructura urbana</v>
      </c>
      <c r="E1359" t="str">
        <f>VLOOKUP(MID(C1359,1,10),Estrv!B:CC,66,FALSE)</f>
        <v/>
      </c>
    </row>
    <row r="1360" spans="1:5">
      <c r="A1360" t="str">
        <f t="shared" si="21"/>
        <v>02CD07</v>
      </c>
      <c r="B1360" t="str">
        <f>CONCATENATE(A1360,"_",COUNTIF(A$1:A1360,A1360))</f>
        <v>02CD07_89</v>
      </c>
      <c r="C1360" t="s">
        <v>15365</v>
      </c>
      <c r="D1360" t="str">
        <f>VLOOKUP(MID(C1360,7,4),Estrv!I:J,2,FALSE)</f>
        <v>Infraestructura urbana</v>
      </c>
      <c r="E1360" t="str">
        <f>VLOOKUP(MID(C1360,1,10),Estrv!B:CC,69,FALSE)</f>
        <v/>
      </c>
    </row>
    <row r="1361" spans="1:5">
      <c r="A1361" t="str">
        <f t="shared" si="21"/>
        <v>02CD07</v>
      </c>
      <c r="B1361" t="str">
        <f>CONCATENATE(A1361,"_",COUNTIF(A$1:A1361,A1361))</f>
        <v>02CD07_90</v>
      </c>
      <c r="C1361" t="s">
        <v>16039</v>
      </c>
      <c r="D1361" t="str">
        <f>VLOOKUP(MID(C1361,7,4),Estrv!I:J,2,FALSE)</f>
        <v>Infraestructura urbana</v>
      </c>
      <c r="E1361" t="str">
        <f>VLOOKUP(MID(C1361,1,10),Estrv!B:CC,72,FALSE)</f>
        <v/>
      </c>
    </row>
    <row r="1362" spans="1:5">
      <c r="A1362" t="str">
        <f t="shared" si="21"/>
        <v>02CD07</v>
      </c>
      <c r="B1362" t="str">
        <f>CONCATENATE(A1362,"_",COUNTIF(A$1:A1362,A1362))</f>
        <v>02CD07_91</v>
      </c>
      <c r="C1362" t="s">
        <v>9974</v>
      </c>
      <c r="D1362" t="str">
        <f>VLOOKUP(MID(C1362,7,4),Estrv!I:J,2,FALSE)</f>
        <v>Infraestructura de agua potable en Alcaldías</v>
      </c>
      <c r="E1362" t="str">
        <f>VLOOKUP(MID(C1362,1,10),Estrv!B:CC,44,FALSE)</f>
        <v>Los habitantes de la Alcaldia disfrutan del acceso continuo, suficiente y salubre del agua potable derivado de las condiciones optimas de la red del sistema de aguas.</v>
      </c>
    </row>
    <row r="1363" spans="1:5">
      <c r="A1363" t="str">
        <f t="shared" si="21"/>
        <v>02CD07</v>
      </c>
      <c r="B1363" t="str">
        <f>CONCATENATE(A1363,"_",COUNTIF(A$1:A1363,A1363))</f>
        <v>02CD07_92</v>
      </c>
      <c r="C1363" t="s">
        <v>10648</v>
      </c>
      <c r="D1363" t="str">
        <f>VLOOKUP(MID(C1363,7,4),Estrv!I:J,2,FALSE)</f>
        <v>Infraestructura de agua potable en Alcaldías</v>
      </c>
      <c r="E1363" t="str">
        <f>VLOOKUP(MID(C1363,1,10),Estrv!B:CC,48,FALSE)</f>
        <v/>
      </c>
    </row>
    <row r="1364" spans="1:5">
      <c r="A1364" t="str">
        <f t="shared" si="21"/>
        <v>02CD07</v>
      </c>
      <c r="B1364" t="str">
        <f>CONCATENATE(A1364,"_",COUNTIF(A$1:A1364,A1364))</f>
        <v>02CD07_93</v>
      </c>
      <c r="C1364" t="s">
        <v>11322</v>
      </c>
      <c r="D1364" t="str">
        <f>VLOOKUP(MID(C1364,7,4),Estrv!I:J,2,FALSE)</f>
        <v>Infraestructura de agua potable en Alcaldías</v>
      </c>
      <c r="E1364" t="str">
        <f>VLOOKUP(MID(C1364,1,10),Estrv!B:CC,51,FALSE)</f>
        <v/>
      </c>
    </row>
    <row r="1365" spans="1:5">
      <c r="A1365" t="str">
        <f t="shared" si="21"/>
        <v>02CD07</v>
      </c>
      <c r="B1365" t="str">
        <f>CONCATENATE(A1365,"_",COUNTIF(A$1:A1365,A1365))</f>
        <v>02CD07_94</v>
      </c>
      <c r="C1365" t="s">
        <v>11996</v>
      </c>
      <c r="D1365" t="str">
        <f>VLOOKUP(MID(C1365,7,4),Estrv!I:J,2,FALSE)</f>
        <v>Infraestructura de agua potable en Alcaldías</v>
      </c>
      <c r="E1365" t="str">
        <f>VLOOKUP(MID(C1365,1,10),Estrv!B:CC,54,FALSE)</f>
        <v/>
      </c>
    </row>
    <row r="1366" spans="1:5">
      <c r="A1366" t="str">
        <f t="shared" si="21"/>
        <v>02CD07</v>
      </c>
      <c r="B1366" t="str">
        <f>CONCATENATE(A1366,"_",COUNTIF(A$1:A1366,A1366))</f>
        <v>02CD07_95</v>
      </c>
      <c r="C1366" t="s">
        <v>12670</v>
      </c>
      <c r="D1366" t="str">
        <f>VLOOKUP(MID(C1366,7,4),Estrv!I:J,2,FALSE)</f>
        <v>Infraestructura de agua potable en Alcaldías</v>
      </c>
      <c r="E1366" t="str">
        <f>VLOOKUP(MID(C1366,1,10),Estrv!B:CC,57,FALSE)</f>
        <v/>
      </c>
    </row>
    <row r="1367" spans="1:5">
      <c r="A1367" t="str">
        <f t="shared" si="21"/>
        <v>02CD07</v>
      </c>
      <c r="B1367" t="str">
        <f>CONCATENATE(A1367,"_",COUNTIF(A$1:A1367,A1367))</f>
        <v>02CD07_96</v>
      </c>
      <c r="C1367" t="s">
        <v>13344</v>
      </c>
      <c r="D1367" t="str">
        <f>VLOOKUP(MID(C1367,7,4),Estrv!I:J,2,FALSE)</f>
        <v>Infraestructura de agua potable en Alcaldías</v>
      </c>
      <c r="E1367" t="str">
        <f>VLOOKUP(MID(C1367,1,10),Estrv!B:CC,60,FALSE)</f>
        <v/>
      </c>
    </row>
    <row r="1368" spans="1:5">
      <c r="A1368" t="str">
        <f t="shared" si="21"/>
        <v>02CD07</v>
      </c>
      <c r="B1368" t="str">
        <f>CONCATENATE(A1368,"_",COUNTIF(A$1:A1368,A1368))</f>
        <v>02CD07_97</v>
      </c>
      <c r="C1368" t="s">
        <v>14018</v>
      </c>
      <c r="D1368" t="str">
        <f>VLOOKUP(MID(C1368,7,4),Estrv!I:J,2,FALSE)</f>
        <v>Infraestructura de agua potable en Alcaldías</v>
      </c>
      <c r="E1368" t="str">
        <f>VLOOKUP(MID(C1368,1,10),Estrv!B:CC,63,FALSE)</f>
        <v/>
      </c>
    </row>
    <row r="1369" spans="1:5">
      <c r="A1369" t="str">
        <f t="shared" si="21"/>
        <v>02CD07</v>
      </c>
      <c r="B1369" t="str">
        <f>CONCATENATE(A1369,"_",COUNTIF(A$1:A1369,A1369))</f>
        <v>02CD07_98</v>
      </c>
      <c r="C1369" t="s">
        <v>14692</v>
      </c>
      <c r="D1369" t="str">
        <f>VLOOKUP(MID(C1369,7,4),Estrv!I:J,2,FALSE)</f>
        <v>Infraestructura de agua potable en Alcaldías</v>
      </c>
      <c r="E1369" t="str">
        <f>VLOOKUP(MID(C1369,1,10),Estrv!B:CC,66,FALSE)</f>
        <v/>
      </c>
    </row>
    <row r="1370" spans="1:5">
      <c r="A1370" t="str">
        <f t="shared" si="21"/>
        <v>02CD07</v>
      </c>
      <c r="B1370" t="str">
        <f>CONCATENATE(A1370,"_",COUNTIF(A$1:A1370,A1370))</f>
        <v>02CD07_99</v>
      </c>
      <c r="C1370" t="s">
        <v>15366</v>
      </c>
      <c r="D1370" t="str">
        <f>VLOOKUP(MID(C1370,7,4),Estrv!I:J,2,FALSE)</f>
        <v>Infraestructura de agua potable en Alcaldías</v>
      </c>
      <c r="E1370" t="str">
        <f>VLOOKUP(MID(C1370,1,10),Estrv!B:CC,69,FALSE)</f>
        <v/>
      </c>
    </row>
    <row r="1371" spans="1:5">
      <c r="A1371" t="str">
        <f t="shared" si="21"/>
        <v>02CD07</v>
      </c>
      <c r="B1371" t="str">
        <f>CONCATENATE(A1371,"_",COUNTIF(A$1:A1371,A1371))</f>
        <v>02CD07_100</v>
      </c>
      <c r="C1371" t="s">
        <v>16040</v>
      </c>
      <c r="D1371" t="str">
        <f>VLOOKUP(MID(C1371,7,4),Estrv!I:J,2,FALSE)</f>
        <v>Infraestructura de agua potable en Alcaldías</v>
      </c>
      <c r="E1371" t="str">
        <f>VLOOKUP(MID(C1371,1,10),Estrv!B:CC,72,FALSE)</f>
        <v/>
      </c>
    </row>
    <row r="1372" spans="1:5">
      <c r="A1372" t="str">
        <f t="shared" si="21"/>
        <v>02CD07</v>
      </c>
      <c r="B1372" t="str">
        <f>CONCATENATE(A1372,"_",COUNTIF(A$1:A1372,A1372))</f>
        <v>02CD07_101</v>
      </c>
      <c r="C1372" t="s">
        <v>9975</v>
      </c>
      <c r="D1372" t="str">
        <f>VLOOKUP(MID(C1372,7,4),Estrv!I:J,2,FALSE)</f>
        <v>Infraestructura de drenaje, alcantarillado y saneamiento en Alcaldías</v>
      </c>
      <c r="E1372" t="str">
        <f>VLOOKUP(MID(C1372,1,10),Estrv!B:CC,44,FALSE)</f>
        <v>Los habitantes de la Alcaldia disfrutan de una red secundaria de drenaje y alcantarillado que cubre sus necesidades de sanidad y contribuye a un mejor desagüe en tiempos de lluvia que evita inundaciones temporales en colonias.</v>
      </c>
    </row>
    <row r="1373" spans="1:5">
      <c r="A1373" t="str">
        <f t="shared" si="21"/>
        <v>02CD07</v>
      </c>
      <c r="B1373" t="str">
        <f>CONCATENATE(A1373,"_",COUNTIF(A$1:A1373,A1373))</f>
        <v>02CD07_102</v>
      </c>
      <c r="C1373" t="s">
        <v>10649</v>
      </c>
      <c r="D1373" t="str">
        <f>VLOOKUP(MID(C1373,7,4),Estrv!I:J,2,FALSE)</f>
        <v>Infraestructura de drenaje, alcantarillado y saneamiento en Alcaldías</v>
      </c>
      <c r="E1373" t="str">
        <f>VLOOKUP(MID(C1373,1,10),Estrv!B:CC,48,FALSE)</f>
        <v/>
      </c>
    </row>
    <row r="1374" spans="1:5">
      <c r="A1374" t="str">
        <f t="shared" si="21"/>
        <v>02CD07</v>
      </c>
      <c r="B1374" t="str">
        <f>CONCATENATE(A1374,"_",COUNTIF(A$1:A1374,A1374))</f>
        <v>02CD07_103</v>
      </c>
      <c r="C1374" t="s">
        <v>11323</v>
      </c>
      <c r="D1374" t="str">
        <f>VLOOKUP(MID(C1374,7,4),Estrv!I:J,2,FALSE)</f>
        <v>Infraestructura de drenaje, alcantarillado y saneamiento en Alcaldías</v>
      </c>
      <c r="E1374" t="str">
        <f>VLOOKUP(MID(C1374,1,10),Estrv!B:CC,51,FALSE)</f>
        <v/>
      </c>
    </row>
    <row r="1375" spans="1:5">
      <c r="A1375" t="str">
        <f t="shared" si="21"/>
        <v>02CD07</v>
      </c>
      <c r="B1375" t="str">
        <f>CONCATENATE(A1375,"_",COUNTIF(A$1:A1375,A1375))</f>
        <v>02CD07_104</v>
      </c>
      <c r="C1375" t="s">
        <v>11997</v>
      </c>
      <c r="D1375" t="str">
        <f>VLOOKUP(MID(C1375,7,4),Estrv!I:J,2,FALSE)</f>
        <v>Infraestructura de drenaje, alcantarillado y saneamiento en Alcaldías</v>
      </c>
      <c r="E1375" t="str">
        <f>VLOOKUP(MID(C1375,1,10),Estrv!B:CC,54,FALSE)</f>
        <v/>
      </c>
    </row>
    <row r="1376" spans="1:5">
      <c r="A1376" t="str">
        <f t="shared" si="21"/>
        <v>02CD07</v>
      </c>
      <c r="B1376" t="str">
        <f>CONCATENATE(A1376,"_",COUNTIF(A$1:A1376,A1376))</f>
        <v>02CD07_105</v>
      </c>
      <c r="C1376" t="s">
        <v>12671</v>
      </c>
      <c r="D1376" t="str">
        <f>VLOOKUP(MID(C1376,7,4),Estrv!I:J,2,FALSE)</f>
        <v>Infraestructura de drenaje, alcantarillado y saneamiento en Alcaldías</v>
      </c>
      <c r="E1376" t="str">
        <f>VLOOKUP(MID(C1376,1,10),Estrv!B:CC,57,FALSE)</f>
        <v/>
      </c>
    </row>
    <row r="1377" spans="1:5">
      <c r="A1377" t="str">
        <f t="shared" si="21"/>
        <v>02CD07</v>
      </c>
      <c r="B1377" t="str">
        <f>CONCATENATE(A1377,"_",COUNTIF(A$1:A1377,A1377))</f>
        <v>02CD07_106</v>
      </c>
      <c r="C1377" t="s">
        <v>13345</v>
      </c>
      <c r="D1377" t="str">
        <f>VLOOKUP(MID(C1377,7,4),Estrv!I:J,2,FALSE)</f>
        <v>Infraestructura de drenaje, alcantarillado y saneamiento en Alcaldías</v>
      </c>
      <c r="E1377" t="str">
        <f>VLOOKUP(MID(C1377,1,10),Estrv!B:CC,60,FALSE)</f>
        <v/>
      </c>
    </row>
    <row r="1378" spans="1:5">
      <c r="A1378" t="str">
        <f t="shared" si="21"/>
        <v>02CD07</v>
      </c>
      <c r="B1378" t="str">
        <f>CONCATENATE(A1378,"_",COUNTIF(A$1:A1378,A1378))</f>
        <v>02CD07_107</v>
      </c>
      <c r="C1378" t="s">
        <v>14019</v>
      </c>
      <c r="D1378" t="str">
        <f>VLOOKUP(MID(C1378,7,4),Estrv!I:J,2,FALSE)</f>
        <v>Infraestructura de drenaje, alcantarillado y saneamiento en Alcaldías</v>
      </c>
      <c r="E1378" t="str">
        <f>VLOOKUP(MID(C1378,1,10),Estrv!B:CC,63,FALSE)</f>
        <v/>
      </c>
    </row>
    <row r="1379" spans="1:5">
      <c r="A1379" t="str">
        <f t="shared" si="21"/>
        <v>02CD07</v>
      </c>
      <c r="B1379" t="str">
        <f>CONCATENATE(A1379,"_",COUNTIF(A$1:A1379,A1379))</f>
        <v>02CD07_108</v>
      </c>
      <c r="C1379" t="s">
        <v>14693</v>
      </c>
      <c r="D1379" t="str">
        <f>VLOOKUP(MID(C1379,7,4),Estrv!I:J,2,FALSE)</f>
        <v>Infraestructura de drenaje, alcantarillado y saneamiento en Alcaldías</v>
      </c>
      <c r="E1379" t="str">
        <f>VLOOKUP(MID(C1379,1,10),Estrv!B:CC,66,FALSE)</f>
        <v/>
      </c>
    </row>
    <row r="1380" spans="1:5">
      <c r="A1380" t="str">
        <f t="shared" si="21"/>
        <v>02CD07</v>
      </c>
      <c r="B1380" t="str">
        <f>CONCATENATE(A1380,"_",COUNTIF(A$1:A1380,A1380))</f>
        <v>02CD07_109</v>
      </c>
      <c r="C1380" t="s">
        <v>15367</v>
      </c>
      <c r="D1380" t="str">
        <f>VLOOKUP(MID(C1380,7,4),Estrv!I:J,2,FALSE)</f>
        <v>Infraestructura de drenaje, alcantarillado y saneamiento en Alcaldías</v>
      </c>
      <c r="E1380" t="str">
        <f>VLOOKUP(MID(C1380,1,10),Estrv!B:CC,69,FALSE)</f>
        <v/>
      </c>
    </row>
    <row r="1381" spans="1:5">
      <c r="A1381" t="str">
        <f t="shared" si="21"/>
        <v>02CD07</v>
      </c>
      <c r="B1381" t="str">
        <f>CONCATENATE(A1381,"_",COUNTIF(A$1:A1381,A1381))</f>
        <v>02CD07_110</v>
      </c>
      <c r="C1381" t="s">
        <v>16041</v>
      </c>
      <c r="D1381" t="str">
        <f>VLOOKUP(MID(C1381,7,4),Estrv!I:J,2,FALSE)</f>
        <v>Infraestructura de drenaje, alcantarillado y saneamiento en Alcaldías</v>
      </c>
      <c r="E1381" t="str">
        <f>VLOOKUP(MID(C1381,1,10),Estrv!B:CC,72,FALSE)</f>
        <v/>
      </c>
    </row>
    <row r="1382" spans="1:5">
      <c r="A1382" t="str">
        <f t="shared" si="21"/>
        <v>02CD07</v>
      </c>
      <c r="B1382" t="str">
        <f>CONCATENATE(A1382,"_",COUNTIF(A$1:A1382,A1382))</f>
        <v>02CD07_111</v>
      </c>
      <c r="C1382" t="s">
        <v>9976</v>
      </c>
      <c r="D1382" t="str">
        <f>VLOOKUP(MID(C1382,7,4),Estrv!I:J,2,FALSE)</f>
        <v>Actividades de apoyo administrativo</v>
      </c>
      <c r="E1382" t="str">
        <f>VLOOKUP(MID(C1382,1,10),Estrv!B:CC,44,FALSE)</f>
        <v>La Alcaldia Gustavo A. Madero utiliza eficientemente sus recursos para la generacion de bienes y servicios de calidad que ofrece a su poblacion</v>
      </c>
    </row>
    <row r="1383" spans="1:5">
      <c r="A1383" t="str">
        <f t="shared" si="21"/>
        <v>02CD07</v>
      </c>
      <c r="B1383" t="str">
        <f>CONCATENATE(A1383,"_",COUNTIF(A$1:A1383,A1383))</f>
        <v>02CD07_112</v>
      </c>
      <c r="C1383" t="s">
        <v>10650</v>
      </c>
      <c r="D1383" t="str">
        <f>VLOOKUP(MID(C1383,7,4),Estrv!I:J,2,FALSE)</f>
        <v>Actividades de apoyo administrativo</v>
      </c>
      <c r="E1383" t="str">
        <f>VLOOKUP(MID(C1383,1,10),Estrv!B:CC,48,FALSE)</f>
        <v>Mantenimiento general</v>
      </c>
    </row>
    <row r="1384" spans="1:5">
      <c r="A1384" t="str">
        <f t="shared" si="21"/>
        <v>02CD07</v>
      </c>
      <c r="B1384" t="str">
        <f>CONCATENATE(A1384,"_",COUNTIF(A$1:A1384,A1384))</f>
        <v>02CD07_113</v>
      </c>
      <c r="C1384" t="s">
        <v>11324</v>
      </c>
      <c r="D1384" t="str">
        <f>VLOOKUP(MID(C1384,7,4),Estrv!I:J,2,FALSE)</f>
        <v>Actividades de apoyo administrativo</v>
      </c>
      <c r="E1384" t="str">
        <f>VLOOKUP(MID(C1384,1,10),Estrv!B:CC,51,FALSE)</f>
        <v>Cursos de capacitacion realizados</v>
      </c>
    </row>
    <row r="1385" spans="1:5">
      <c r="A1385" t="str">
        <f t="shared" si="21"/>
        <v>02CD07</v>
      </c>
      <c r="B1385" t="str">
        <f>CONCATENATE(A1385,"_",COUNTIF(A$1:A1385,A1385))</f>
        <v>02CD07_114</v>
      </c>
      <c r="C1385" t="s">
        <v>11998</v>
      </c>
      <c r="D1385" t="str">
        <f>VLOOKUP(MID(C1385,7,4),Estrv!I:J,2,FALSE)</f>
        <v>Actividades de apoyo administrativo</v>
      </c>
      <c r="E1385" t="str">
        <f>VLOOKUP(MID(C1385,1,10),Estrv!B:CC,54,FALSE)</f>
        <v>Regularizacion y operacion de Centros de Servicios</v>
      </c>
    </row>
    <row r="1386" spans="1:5">
      <c r="A1386" t="str">
        <f t="shared" si="21"/>
        <v>02CD07</v>
      </c>
      <c r="B1386" t="str">
        <f>CONCATENATE(A1386,"_",COUNTIF(A$1:A1386,A1386))</f>
        <v>02CD07_115</v>
      </c>
      <c r="C1386" t="s">
        <v>12672</v>
      </c>
      <c r="D1386" t="str">
        <f>VLOOKUP(MID(C1386,7,4),Estrv!I:J,2,FALSE)</f>
        <v>Actividades de apoyo administrativo</v>
      </c>
      <c r="E1386" t="str">
        <f>VLOOKUP(MID(C1386,1,10),Estrv!B:CC,57,FALSE)</f>
        <v/>
      </c>
    </row>
    <row r="1387" spans="1:5">
      <c r="A1387" t="str">
        <f t="shared" si="21"/>
        <v>02CD07</v>
      </c>
      <c r="B1387" t="str">
        <f>CONCATENATE(A1387,"_",COUNTIF(A$1:A1387,A1387))</f>
        <v>02CD07_116</v>
      </c>
      <c r="C1387" t="s">
        <v>13346</v>
      </c>
      <c r="D1387" t="str">
        <f>VLOOKUP(MID(C1387,7,4),Estrv!I:J,2,FALSE)</f>
        <v>Actividades de apoyo administrativo</v>
      </c>
      <c r="E1387" t="str">
        <f>VLOOKUP(MID(C1387,1,10),Estrv!B:CC,60,FALSE)</f>
        <v/>
      </c>
    </row>
    <row r="1388" spans="1:5">
      <c r="A1388" t="str">
        <f t="shared" si="21"/>
        <v>02CD07</v>
      </c>
      <c r="B1388" t="str">
        <f>CONCATENATE(A1388,"_",COUNTIF(A$1:A1388,A1388))</f>
        <v>02CD07_117</v>
      </c>
      <c r="C1388" t="s">
        <v>14020</v>
      </c>
      <c r="D1388" t="str">
        <f>VLOOKUP(MID(C1388,7,4),Estrv!I:J,2,FALSE)</f>
        <v>Actividades de apoyo administrativo</v>
      </c>
      <c r="E1388" t="str">
        <f>VLOOKUP(MID(C1388,1,10),Estrv!B:CC,63,FALSE)</f>
        <v/>
      </c>
    </row>
    <row r="1389" spans="1:5">
      <c r="A1389" t="str">
        <f t="shared" si="21"/>
        <v>02CD07</v>
      </c>
      <c r="B1389" t="str">
        <f>CONCATENATE(A1389,"_",COUNTIF(A$1:A1389,A1389))</f>
        <v>02CD07_118</v>
      </c>
      <c r="C1389" t="s">
        <v>14694</v>
      </c>
      <c r="D1389" t="str">
        <f>VLOOKUP(MID(C1389,7,4),Estrv!I:J,2,FALSE)</f>
        <v>Actividades de apoyo administrativo</v>
      </c>
      <c r="E1389" t="str">
        <f>VLOOKUP(MID(C1389,1,10),Estrv!B:CC,66,FALSE)</f>
        <v/>
      </c>
    </row>
    <row r="1390" spans="1:5">
      <c r="A1390" t="str">
        <f t="shared" si="21"/>
        <v>02CD07</v>
      </c>
      <c r="B1390" t="str">
        <f>CONCATENATE(A1390,"_",COUNTIF(A$1:A1390,A1390))</f>
        <v>02CD07_119</v>
      </c>
      <c r="C1390" t="s">
        <v>15368</v>
      </c>
      <c r="D1390" t="str">
        <f>VLOOKUP(MID(C1390,7,4),Estrv!I:J,2,FALSE)</f>
        <v>Actividades de apoyo administrativo</v>
      </c>
      <c r="E1390" t="str">
        <f>VLOOKUP(MID(C1390,1,10),Estrv!B:CC,69,FALSE)</f>
        <v/>
      </c>
    </row>
    <row r="1391" spans="1:5">
      <c r="A1391" t="str">
        <f t="shared" si="21"/>
        <v>02CD07</v>
      </c>
      <c r="B1391" t="str">
        <f>CONCATENATE(A1391,"_",COUNTIF(A$1:A1391,A1391))</f>
        <v>02CD07_120</v>
      </c>
      <c r="C1391" t="s">
        <v>16042</v>
      </c>
      <c r="D1391" t="str">
        <f>VLOOKUP(MID(C1391,7,4),Estrv!I:J,2,FALSE)</f>
        <v>Actividades de apoyo administrativo</v>
      </c>
      <c r="E1391" t="str">
        <f>VLOOKUP(MID(C1391,1,10),Estrv!B:CC,72,FALSE)</f>
        <v/>
      </c>
    </row>
    <row r="1392" spans="1:5">
      <c r="A1392" t="str">
        <f t="shared" si="21"/>
        <v>02CD07</v>
      </c>
      <c r="B1392" t="str">
        <f>CONCATENATE(A1392,"_",COUNTIF(A$1:A1392,A1392))</f>
        <v>02CD07_121</v>
      </c>
      <c r="C1392" t="s">
        <v>9977</v>
      </c>
      <c r="D1392" t="str">
        <f>VLOOKUP(MID(C1392,7,4),Estrv!I:J,2,FALSE)</f>
        <v>Provisiones para contingencias</v>
      </c>
      <c r="E1392" t="str">
        <f>VLOOKUP(MID(C1392,1,10),Estrv!B:CC,44,FALSE)</f>
        <v>La Alcaldia Gustavo A. Madero atiende y resuelve los juicios y laudos de su competencia favorablemente.</v>
      </c>
    </row>
    <row r="1393" spans="1:5">
      <c r="A1393" t="str">
        <f t="shared" si="21"/>
        <v>02CD07</v>
      </c>
      <c r="B1393" t="str">
        <f>CONCATENATE(A1393,"_",COUNTIF(A$1:A1393,A1393))</f>
        <v>02CD07_122</v>
      </c>
      <c r="C1393" t="s">
        <v>10651</v>
      </c>
      <c r="D1393" t="str">
        <f>VLOOKUP(MID(C1393,7,4),Estrv!I:J,2,FALSE)</f>
        <v>Provisiones para contingencias</v>
      </c>
      <c r="E1393" t="str">
        <f>VLOOKUP(MID(C1393,1,10),Estrv!B:CC,48,FALSE)</f>
        <v/>
      </c>
    </row>
    <row r="1394" spans="1:5">
      <c r="A1394" t="str">
        <f t="shared" si="21"/>
        <v>02CD07</v>
      </c>
      <c r="B1394" t="str">
        <f>CONCATENATE(A1394,"_",COUNTIF(A$1:A1394,A1394))</f>
        <v>02CD07_123</v>
      </c>
      <c r="C1394" t="s">
        <v>11325</v>
      </c>
      <c r="D1394" t="str">
        <f>VLOOKUP(MID(C1394,7,4),Estrv!I:J,2,FALSE)</f>
        <v>Provisiones para contingencias</v>
      </c>
      <c r="E1394" t="str">
        <f>VLOOKUP(MID(C1394,1,10),Estrv!B:CC,51,FALSE)</f>
        <v/>
      </c>
    </row>
    <row r="1395" spans="1:5">
      <c r="A1395" t="str">
        <f t="shared" si="21"/>
        <v>02CD07</v>
      </c>
      <c r="B1395" t="str">
        <f>CONCATENATE(A1395,"_",COUNTIF(A$1:A1395,A1395))</f>
        <v>02CD07_124</v>
      </c>
      <c r="C1395" t="s">
        <v>11999</v>
      </c>
      <c r="D1395" t="str">
        <f>VLOOKUP(MID(C1395,7,4),Estrv!I:J,2,FALSE)</f>
        <v>Provisiones para contingencias</v>
      </c>
      <c r="E1395" t="str">
        <f>VLOOKUP(MID(C1395,1,10),Estrv!B:CC,54,FALSE)</f>
        <v/>
      </c>
    </row>
    <row r="1396" spans="1:5">
      <c r="A1396" t="str">
        <f t="shared" si="21"/>
        <v>02CD07</v>
      </c>
      <c r="B1396" t="str">
        <f>CONCATENATE(A1396,"_",COUNTIF(A$1:A1396,A1396))</f>
        <v>02CD07_125</v>
      </c>
      <c r="C1396" t="s">
        <v>12673</v>
      </c>
      <c r="D1396" t="str">
        <f>VLOOKUP(MID(C1396,7,4),Estrv!I:J,2,FALSE)</f>
        <v>Provisiones para contingencias</v>
      </c>
      <c r="E1396" t="str">
        <f>VLOOKUP(MID(C1396,1,10),Estrv!B:CC,57,FALSE)</f>
        <v/>
      </c>
    </row>
    <row r="1397" spans="1:5">
      <c r="A1397" t="str">
        <f t="shared" si="21"/>
        <v>02CD07</v>
      </c>
      <c r="B1397" t="str">
        <f>CONCATENATE(A1397,"_",COUNTIF(A$1:A1397,A1397))</f>
        <v>02CD07_126</v>
      </c>
      <c r="C1397" t="s">
        <v>13347</v>
      </c>
      <c r="D1397" t="str">
        <f>VLOOKUP(MID(C1397,7,4),Estrv!I:J,2,FALSE)</f>
        <v>Provisiones para contingencias</v>
      </c>
      <c r="E1397" t="str">
        <f>VLOOKUP(MID(C1397,1,10),Estrv!B:CC,60,FALSE)</f>
        <v/>
      </c>
    </row>
    <row r="1398" spans="1:5">
      <c r="A1398" t="str">
        <f t="shared" si="21"/>
        <v>02CD07</v>
      </c>
      <c r="B1398" t="str">
        <f>CONCATENATE(A1398,"_",COUNTIF(A$1:A1398,A1398))</f>
        <v>02CD07_127</v>
      </c>
      <c r="C1398" t="s">
        <v>14021</v>
      </c>
      <c r="D1398" t="str">
        <f>VLOOKUP(MID(C1398,7,4),Estrv!I:J,2,FALSE)</f>
        <v>Provisiones para contingencias</v>
      </c>
      <c r="E1398" t="str">
        <f>VLOOKUP(MID(C1398,1,10),Estrv!B:CC,63,FALSE)</f>
        <v/>
      </c>
    </row>
    <row r="1399" spans="1:5">
      <c r="A1399" t="str">
        <f t="shared" si="21"/>
        <v>02CD07</v>
      </c>
      <c r="B1399" t="str">
        <f>CONCATENATE(A1399,"_",COUNTIF(A$1:A1399,A1399))</f>
        <v>02CD07_128</v>
      </c>
      <c r="C1399" t="s">
        <v>14695</v>
      </c>
      <c r="D1399" t="str">
        <f>VLOOKUP(MID(C1399,7,4),Estrv!I:J,2,FALSE)</f>
        <v>Provisiones para contingencias</v>
      </c>
      <c r="E1399" t="str">
        <f>VLOOKUP(MID(C1399,1,10),Estrv!B:CC,66,FALSE)</f>
        <v/>
      </c>
    </row>
    <row r="1400" spans="1:5">
      <c r="A1400" t="str">
        <f t="shared" si="21"/>
        <v>02CD07</v>
      </c>
      <c r="B1400" t="str">
        <f>CONCATENATE(A1400,"_",COUNTIF(A$1:A1400,A1400))</f>
        <v>02CD07_129</v>
      </c>
      <c r="C1400" t="s">
        <v>15369</v>
      </c>
      <c r="D1400" t="str">
        <f>VLOOKUP(MID(C1400,7,4),Estrv!I:J,2,FALSE)</f>
        <v>Provisiones para contingencias</v>
      </c>
      <c r="E1400" t="str">
        <f>VLOOKUP(MID(C1400,1,10),Estrv!B:CC,69,FALSE)</f>
        <v/>
      </c>
    </row>
    <row r="1401" spans="1:5">
      <c r="A1401" t="str">
        <f t="shared" si="21"/>
        <v>02CD07</v>
      </c>
      <c r="B1401" t="str">
        <f>CONCATENATE(A1401,"_",COUNTIF(A$1:A1401,A1401))</f>
        <v>02CD07_130</v>
      </c>
      <c r="C1401" t="s">
        <v>16043</v>
      </c>
      <c r="D1401" t="str">
        <f>VLOOKUP(MID(C1401,7,4),Estrv!I:J,2,FALSE)</f>
        <v>Provisiones para contingencias</v>
      </c>
      <c r="E1401" t="str">
        <f>VLOOKUP(MID(C1401,1,10),Estrv!B:CC,72,FALSE)</f>
        <v/>
      </c>
    </row>
    <row r="1402" spans="1:5">
      <c r="A1402" t="str">
        <f t="shared" si="21"/>
        <v>02CD07</v>
      </c>
      <c r="B1402" t="str">
        <f>CONCATENATE(A1402,"_",COUNTIF(A$1:A1402,A1402))</f>
        <v>02CD07_131</v>
      </c>
      <c r="C1402" t="s">
        <v>9978</v>
      </c>
      <c r="D1402" t="str">
        <f>VLOOKUP(MID(C1402,7,4),Estrv!I:J,2,FALSE)</f>
        <v>Cumplimiento de los programas de protección civil</v>
      </c>
      <c r="E1402" t="str">
        <f>VLOOKUP(MID(C1402,1,10),Estrv!B:CC,44,FALSE)</f>
        <v>La poblacion de la Alcaldia se encuentra mejor preparada para responder adecuadamente ante fenomenos naturales y antropogenicos que pudieran suceder.</v>
      </c>
    </row>
    <row r="1403" spans="1:5">
      <c r="A1403" t="str">
        <f t="shared" si="21"/>
        <v>02CD07</v>
      </c>
      <c r="B1403" t="str">
        <f>CONCATENATE(A1403,"_",COUNTIF(A$1:A1403,A1403))</f>
        <v>02CD07_132</v>
      </c>
      <c r="C1403" t="s">
        <v>10652</v>
      </c>
      <c r="D1403" t="str">
        <f>VLOOKUP(MID(C1403,7,4),Estrv!I:J,2,FALSE)</f>
        <v>Cumplimiento de los programas de protección civil</v>
      </c>
      <c r="E1403" t="str">
        <f>VLOOKUP(MID(C1403,1,10),Estrv!B:CC,48,FALSE)</f>
        <v>Atencion de emergencias (siniestros y desastres)</v>
      </c>
    </row>
    <row r="1404" spans="1:5">
      <c r="A1404" t="str">
        <f t="shared" si="21"/>
        <v>02CD07</v>
      </c>
      <c r="B1404" t="str">
        <f>CONCATENATE(A1404,"_",COUNTIF(A$1:A1404,A1404))</f>
        <v>02CD07_133</v>
      </c>
      <c r="C1404" t="s">
        <v>11326</v>
      </c>
      <c r="D1404" t="str">
        <f>VLOOKUP(MID(C1404,7,4),Estrv!I:J,2,FALSE)</f>
        <v>Cumplimiento de los programas de protección civil</v>
      </c>
      <c r="E1404" t="str">
        <f>VLOOKUP(MID(C1404,1,10),Estrv!B:CC,51,FALSE)</f>
        <v>Platicas y taller en materia de proteccion civil</v>
      </c>
    </row>
    <row r="1405" spans="1:5">
      <c r="A1405" t="str">
        <f t="shared" si="21"/>
        <v>02CD07</v>
      </c>
      <c r="B1405" t="str">
        <f>CONCATENATE(A1405,"_",COUNTIF(A$1:A1405,A1405))</f>
        <v>02CD07_134</v>
      </c>
      <c r="C1405" t="s">
        <v>12000</v>
      </c>
      <c r="D1405" t="str">
        <f>VLOOKUP(MID(C1405,7,4),Estrv!I:J,2,FALSE)</f>
        <v>Cumplimiento de los programas de protección civil</v>
      </c>
      <c r="E1405" t="str">
        <f>VLOOKUP(MID(C1405,1,10),Estrv!B:CC,54,FALSE)</f>
        <v>Simulacros realizados</v>
      </c>
    </row>
    <row r="1406" spans="1:5">
      <c r="A1406" t="str">
        <f t="shared" si="21"/>
        <v>02CD07</v>
      </c>
      <c r="B1406" t="str">
        <f>CONCATENATE(A1406,"_",COUNTIF(A$1:A1406,A1406))</f>
        <v>02CD07_135</v>
      </c>
      <c r="C1406" t="s">
        <v>12674</v>
      </c>
      <c r="D1406" t="str">
        <f>VLOOKUP(MID(C1406,7,4),Estrv!I:J,2,FALSE)</f>
        <v>Cumplimiento de los programas de protección civil</v>
      </c>
      <c r="E1406" t="str">
        <f>VLOOKUP(MID(C1406,1,10),Estrv!B:CC,57,FALSE)</f>
        <v>Revision de estudios de riesgo y dictaminacion</v>
      </c>
    </row>
    <row r="1407" spans="1:5">
      <c r="A1407" t="str">
        <f t="shared" si="21"/>
        <v>02CD07</v>
      </c>
      <c r="B1407" t="str">
        <f>CONCATENATE(A1407,"_",COUNTIF(A$1:A1407,A1407))</f>
        <v>02CD07_136</v>
      </c>
      <c r="C1407" t="s">
        <v>13348</v>
      </c>
      <c r="D1407" t="str">
        <f>VLOOKUP(MID(C1407,7,4),Estrv!I:J,2,FALSE)</f>
        <v>Cumplimiento de los programas de protección civil</v>
      </c>
      <c r="E1407" t="str">
        <f>VLOOKUP(MID(C1407,1,10),Estrv!B:CC,60,FALSE)</f>
        <v/>
      </c>
    </row>
    <row r="1408" spans="1:5">
      <c r="A1408" t="str">
        <f t="shared" si="21"/>
        <v>02CD07</v>
      </c>
      <c r="B1408" t="str">
        <f>CONCATENATE(A1408,"_",COUNTIF(A$1:A1408,A1408))</f>
        <v>02CD07_137</v>
      </c>
      <c r="C1408" t="s">
        <v>14022</v>
      </c>
      <c r="D1408" t="str">
        <f>VLOOKUP(MID(C1408,7,4),Estrv!I:J,2,FALSE)</f>
        <v>Cumplimiento de los programas de protección civil</v>
      </c>
      <c r="E1408" t="str">
        <f>VLOOKUP(MID(C1408,1,10),Estrv!B:CC,63,FALSE)</f>
        <v/>
      </c>
    </row>
    <row r="1409" spans="1:5">
      <c r="A1409" t="str">
        <f t="shared" si="21"/>
        <v>02CD07</v>
      </c>
      <c r="B1409" t="str">
        <f>CONCATENATE(A1409,"_",COUNTIF(A$1:A1409,A1409))</f>
        <v>02CD07_138</v>
      </c>
      <c r="C1409" t="s">
        <v>14696</v>
      </c>
      <c r="D1409" t="str">
        <f>VLOOKUP(MID(C1409,7,4),Estrv!I:J,2,FALSE)</f>
        <v>Cumplimiento de los programas de protección civil</v>
      </c>
      <c r="E1409" t="str">
        <f>VLOOKUP(MID(C1409,1,10),Estrv!B:CC,66,FALSE)</f>
        <v/>
      </c>
    </row>
    <row r="1410" spans="1:5">
      <c r="A1410" t="str">
        <f t="shared" si="21"/>
        <v>02CD07</v>
      </c>
      <c r="B1410" t="str">
        <f>CONCATENATE(A1410,"_",COUNTIF(A$1:A1410,A1410))</f>
        <v>02CD07_139</v>
      </c>
      <c r="C1410" t="s">
        <v>15370</v>
      </c>
      <c r="D1410" t="str">
        <f>VLOOKUP(MID(C1410,7,4),Estrv!I:J,2,FALSE)</f>
        <v>Cumplimiento de los programas de protección civil</v>
      </c>
      <c r="E1410" t="str">
        <f>VLOOKUP(MID(C1410,1,10),Estrv!B:CC,69,FALSE)</f>
        <v/>
      </c>
    </row>
    <row r="1411" spans="1:5">
      <c r="A1411" t="str">
        <f t="shared" ref="A1411:A1474" si="22">MID(C1411,1,6)</f>
        <v>02CD07</v>
      </c>
      <c r="B1411" t="str">
        <f>CONCATENATE(A1411,"_",COUNTIF(A$1:A1411,A1411))</f>
        <v>02CD07_140</v>
      </c>
      <c r="C1411" t="s">
        <v>16044</v>
      </c>
      <c r="D1411" t="str">
        <f>VLOOKUP(MID(C1411,7,4),Estrv!I:J,2,FALSE)</f>
        <v>Cumplimiento de los programas de protección civil</v>
      </c>
      <c r="E1411" t="str">
        <f>VLOOKUP(MID(C1411,1,10),Estrv!B:CC,72,FALSE)</f>
        <v/>
      </c>
    </row>
    <row r="1412" spans="1:5">
      <c r="A1412" t="str">
        <f t="shared" si="22"/>
        <v>02CD07</v>
      </c>
      <c r="B1412" t="str">
        <f>CONCATENATE(A1412,"_",COUNTIF(A$1:A1412,A1412))</f>
        <v>02CD07_141</v>
      </c>
      <c r="C1412" t="s">
        <v>9979</v>
      </c>
      <c r="D1412" t="str">
        <f>VLOOKUP(MID(C1412,7,4),Estrv!I:J,2,FALSE)</f>
        <v>Presupuesto participativo</v>
      </c>
      <c r="E1412" t="str">
        <f>VLOOKUP(MID(C1412,1,10),Estrv!B:CC,44,FALSE)</f>
        <v>La ciudadania consolida su participacion en beneficio de su calidad de vida con acciones en materia de infraestructura publica con obras de construccion, rehabilitacion y mantenimiento de la infraestructura publica, social y deportiva.</v>
      </c>
    </row>
    <row r="1413" spans="1:5">
      <c r="A1413" t="str">
        <f t="shared" si="22"/>
        <v>02CD07</v>
      </c>
      <c r="B1413" t="str">
        <f>CONCATENATE(A1413,"_",COUNTIF(A$1:A1413,A1413))</f>
        <v>02CD07_142</v>
      </c>
      <c r="C1413" t="s">
        <v>10653</v>
      </c>
      <c r="D1413" t="str">
        <f>VLOOKUP(MID(C1413,7,4),Estrv!I:J,2,FALSE)</f>
        <v>Presupuesto participativo</v>
      </c>
      <c r="E1413" t="str">
        <f>VLOOKUP(MID(C1413,1,10),Estrv!B:CC,48,FALSE)</f>
        <v>Ejecucion de proyectos de presupuesto participativo</v>
      </c>
    </row>
    <row r="1414" spans="1:5">
      <c r="A1414" t="str">
        <f t="shared" si="22"/>
        <v>02CD07</v>
      </c>
      <c r="B1414" t="str">
        <f>CONCATENATE(A1414,"_",COUNTIF(A$1:A1414,A1414))</f>
        <v>02CD07_143</v>
      </c>
      <c r="C1414" t="s">
        <v>11327</v>
      </c>
      <c r="D1414" t="str">
        <f>VLOOKUP(MID(C1414,7,4),Estrv!I:J,2,FALSE)</f>
        <v>Presupuesto participativo</v>
      </c>
      <c r="E1414" t="str">
        <f>VLOOKUP(MID(C1414,1,10),Estrv!B:CC,51,FALSE)</f>
        <v/>
      </c>
    </row>
    <row r="1415" spans="1:5">
      <c r="A1415" t="str">
        <f t="shared" si="22"/>
        <v>02CD07</v>
      </c>
      <c r="B1415" t="str">
        <f>CONCATENATE(A1415,"_",COUNTIF(A$1:A1415,A1415))</f>
        <v>02CD07_144</v>
      </c>
      <c r="C1415" t="s">
        <v>12001</v>
      </c>
      <c r="D1415" t="str">
        <f>VLOOKUP(MID(C1415,7,4),Estrv!I:J,2,FALSE)</f>
        <v>Presupuesto participativo</v>
      </c>
      <c r="E1415" t="str">
        <f>VLOOKUP(MID(C1415,1,10),Estrv!B:CC,54,FALSE)</f>
        <v/>
      </c>
    </row>
    <row r="1416" spans="1:5">
      <c r="A1416" t="str">
        <f t="shared" si="22"/>
        <v>02CD07</v>
      </c>
      <c r="B1416" t="str">
        <f>CONCATENATE(A1416,"_",COUNTIF(A$1:A1416,A1416))</f>
        <v>02CD07_145</v>
      </c>
      <c r="C1416" t="s">
        <v>12675</v>
      </c>
      <c r="D1416" t="str">
        <f>VLOOKUP(MID(C1416,7,4),Estrv!I:J,2,FALSE)</f>
        <v>Presupuesto participativo</v>
      </c>
      <c r="E1416" t="str">
        <f>VLOOKUP(MID(C1416,1,10),Estrv!B:CC,57,FALSE)</f>
        <v/>
      </c>
    </row>
    <row r="1417" spans="1:5">
      <c r="A1417" t="str">
        <f t="shared" si="22"/>
        <v>02CD07</v>
      </c>
      <c r="B1417" t="str">
        <f>CONCATENATE(A1417,"_",COUNTIF(A$1:A1417,A1417))</f>
        <v>02CD07_146</v>
      </c>
      <c r="C1417" t="s">
        <v>13349</v>
      </c>
      <c r="D1417" t="str">
        <f>VLOOKUP(MID(C1417,7,4),Estrv!I:J,2,FALSE)</f>
        <v>Presupuesto participativo</v>
      </c>
      <c r="E1417" t="str">
        <f>VLOOKUP(MID(C1417,1,10),Estrv!B:CC,60,FALSE)</f>
        <v/>
      </c>
    </row>
    <row r="1418" spans="1:5">
      <c r="A1418" t="str">
        <f t="shared" si="22"/>
        <v>02CD07</v>
      </c>
      <c r="B1418" t="str">
        <f>CONCATENATE(A1418,"_",COUNTIF(A$1:A1418,A1418))</f>
        <v>02CD07_147</v>
      </c>
      <c r="C1418" t="s">
        <v>14023</v>
      </c>
      <c r="D1418" t="str">
        <f>VLOOKUP(MID(C1418,7,4),Estrv!I:J,2,FALSE)</f>
        <v>Presupuesto participativo</v>
      </c>
      <c r="E1418" t="str">
        <f>VLOOKUP(MID(C1418,1,10),Estrv!B:CC,63,FALSE)</f>
        <v/>
      </c>
    </row>
    <row r="1419" spans="1:5">
      <c r="A1419" t="str">
        <f t="shared" si="22"/>
        <v>02CD07</v>
      </c>
      <c r="B1419" t="str">
        <f>CONCATENATE(A1419,"_",COUNTIF(A$1:A1419,A1419))</f>
        <v>02CD07_148</v>
      </c>
      <c r="C1419" t="s">
        <v>14697</v>
      </c>
      <c r="D1419" t="str">
        <f>VLOOKUP(MID(C1419,7,4),Estrv!I:J,2,FALSE)</f>
        <v>Presupuesto participativo</v>
      </c>
      <c r="E1419" t="str">
        <f>VLOOKUP(MID(C1419,1,10),Estrv!B:CC,66,FALSE)</f>
        <v/>
      </c>
    </row>
    <row r="1420" spans="1:5">
      <c r="A1420" t="str">
        <f t="shared" si="22"/>
        <v>02CD07</v>
      </c>
      <c r="B1420" t="str">
        <f>CONCATENATE(A1420,"_",COUNTIF(A$1:A1420,A1420))</f>
        <v>02CD07_149</v>
      </c>
      <c r="C1420" t="s">
        <v>15371</v>
      </c>
      <c r="D1420" t="str">
        <f>VLOOKUP(MID(C1420,7,4),Estrv!I:J,2,FALSE)</f>
        <v>Presupuesto participativo</v>
      </c>
      <c r="E1420" t="str">
        <f>VLOOKUP(MID(C1420,1,10),Estrv!B:CC,69,FALSE)</f>
        <v/>
      </c>
    </row>
    <row r="1421" spans="1:5">
      <c r="A1421" t="str">
        <f t="shared" si="22"/>
        <v>02CD07</v>
      </c>
      <c r="B1421" t="str">
        <f>CONCATENATE(A1421,"_",COUNTIF(A$1:A1421,A1421))</f>
        <v>02CD07_150</v>
      </c>
      <c r="C1421" t="s">
        <v>16045</v>
      </c>
      <c r="D1421" t="str">
        <f>VLOOKUP(MID(C1421,7,4),Estrv!I:J,2,FALSE)</f>
        <v>Presupuesto participativo</v>
      </c>
      <c r="E1421" t="str">
        <f>VLOOKUP(MID(C1421,1,10),Estrv!B:CC,72,FALSE)</f>
        <v/>
      </c>
    </row>
    <row r="1422" spans="1:5">
      <c r="A1422" t="str">
        <f t="shared" si="22"/>
        <v>02CD07</v>
      </c>
      <c r="B1422" t="str">
        <f>CONCATENATE(A1422,"_",COUNTIF(A$1:A1422,A1422))</f>
        <v>02CD07_151</v>
      </c>
      <c r="C1422" t="s">
        <v>9980</v>
      </c>
      <c r="D1422" t="str">
        <f>VLOOKUP(MID(C1422,7,4),Estrv!I:J,2,FALSE)</f>
        <v>Apoyo para el desarrollo integral de la mujer</v>
      </c>
      <c r="E1422" t="str">
        <f>VLOOKUP(MID(C1422,1,10),Estrv!B:CC,44,FALSE)</f>
        <v>Robustecimiento de programas sociales dirigidos a atender a las mujeres victimas de violencia de genero, entre otros. Integracion del Sistema Informatico Institucional de Control de Gestion de los Programas Sociales de la Alcaldia Gustavo A. Madero. La Alcaldia Gustavo A. Madero busca hacer realidad que las mujeres tengan derecho al disfrute pleno y en condiciones de igualdad de todos sus derechos humanos, y a vivir libres de todas las formas de discriminacion, y desactivar los nocivos estereotipos de genero, de modo que a las mujeres no se les perciva segun las pautas de lo que "deberian" hacer sino que se les considere por los que son: personas sigulares, con sus propios deseos y necesidades.</v>
      </c>
    </row>
    <row r="1423" spans="1:5">
      <c r="A1423" t="str">
        <f t="shared" si="22"/>
        <v>02CD07</v>
      </c>
      <c r="B1423" t="str">
        <f>CONCATENATE(A1423,"_",COUNTIF(A$1:A1423,A1423))</f>
        <v>02CD07_152</v>
      </c>
      <c r="C1423" t="s">
        <v>10654</v>
      </c>
      <c r="D1423" t="str">
        <f>VLOOKUP(MID(C1423,7,4),Estrv!I:J,2,FALSE)</f>
        <v>Apoyo para el desarrollo integral de la mujer</v>
      </c>
      <c r="E1423" t="str">
        <f>VLOOKUP(MID(C1423,1,10),Estrv!B:CC,48,FALSE)</f>
        <v/>
      </c>
    </row>
    <row r="1424" spans="1:5">
      <c r="A1424" t="str">
        <f t="shared" si="22"/>
        <v>02CD07</v>
      </c>
      <c r="B1424" t="str">
        <f>CONCATENATE(A1424,"_",COUNTIF(A$1:A1424,A1424))</f>
        <v>02CD07_153</v>
      </c>
      <c r="C1424" t="s">
        <v>11328</v>
      </c>
      <c r="D1424" t="str">
        <f>VLOOKUP(MID(C1424,7,4),Estrv!I:J,2,FALSE)</f>
        <v>Apoyo para el desarrollo integral de la mujer</v>
      </c>
      <c r="E1424" t="str">
        <f>VLOOKUP(MID(C1424,1,10),Estrv!B:CC,51,FALSE)</f>
        <v/>
      </c>
    </row>
    <row r="1425" spans="1:5">
      <c r="A1425" t="str">
        <f t="shared" si="22"/>
        <v>02CD07</v>
      </c>
      <c r="B1425" t="str">
        <f>CONCATENATE(A1425,"_",COUNTIF(A$1:A1425,A1425))</f>
        <v>02CD07_154</v>
      </c>
      <c r="C1425" t="s">
        <v>12002</v>
      </c>
      <c r="D1425" t="str">
        <f>VLOOKUP(MID(C1425,7,4),Estrv!I:J,2,FALSE)</f>
        <v>Apoyo para el desarrollo integral de la mujer</v>
      </c>
      <c r="E1425" t="str">
        <f>VLOOKUP(MID(C1425,1,10),Estrv!B:CC,54,FALSE)</f>
        <v/>
      </c>
    </row>
    <row r="1426" spans="1:5">
      <c r="A1426" t="str">
        <f t="shared" si="22"/>
        <v>02CD07</v>
      </c>
      <c r="B1426" t="str">
        <f>CONCATENATE(A1426,"_",COUNTIF(A$1:A1426,A1426))</f>
        <v>02CD07_155</v>
      </c>
      <c r="C1426" t="s">
        <v>12676</v>
      </c>
      <c r="D1426" t="str">
        <f>VLOOKUP(MID(C1426,7,4),Estrv!I:J,2,FALSE)</f>
        <v>Apoyo para el desarrollo integral de la mujer</v>
      </c>
      <c r="E1426" t="str">
        <f>VLOOKUP(MID(C1426,1,10),Estrv!B:CC,57,FALSE)</f>
        <v/>
      </c>
    </row>
    <row r="1427" spans="1:5">
      <c r="A1427" t="str">
        <f t="shared" si="22"/>
        <v>02CD07</v>
      </c>
      <c r="B1427" t="str">
        <f>CONCATENATE(A1427,"_",COUNTIF(A$1:A1427,A1427))</f>
        <v>02CD07_156</v>
      </c>
      <c r="C1427" t="s">
        <v>13350</v>
      </c>
      <c r="D1427" t="str">
        <f>VLOOKUP(MID(C1427,7,4),Estrv!I:J,2,FALSE)</f>
        <v>Apoyo para el desarrollo integral de la mujer</v>
      </c>
      <c r="E1427" t="str">
        <f>VLOOKUP(MID(C1427,1,10),Estrv!B:CC,60,FALSE)</f>
        <v/>
      </c>
    </row>
    <row r="1428" spans="1:5">
      <c r="A1428" t="str">
        <f t="shared" si="22"/>
        <v>02CD07</v>
      </c>
      <c r="B1428" t="str">
        <f>CONCATENATE(A1428,"_",COUNTIF(A$1:A1428,A1428))</f>
        <v>02CD07_157</v>
      </c>
      <c r="C1428" t="s">
        <v>14024</v>
      </c>
      <c r="D1428" t="str">
        <f>VLOOKUP(MID(C1428,7,4),Estrv!I:J,2,FALSE)</f>
        <v>Apoyo para el desarrollo integral de la mujer</v>
      </c>
      <c r="E1428" t="str">
        <f>VLOOKUP(MID(C1428,1,10),Estrv!B:CC,63,FALSE)</f>
        <v/>
      </c>
    </row>
    <row r="1429" spans="1:5">
      <c r="A1429" t="str">
        <f t="shared" si="22"/>
        <v>02CD07</v>
      </c>
      <c r="B1429" t="str">
        <f>CONCATENATE(A1429,"_",COUNTIF(A$1:A1429,A1429))</f>
        <v>02CD07_158</v>
      </c>
      <c r="C1429" t="s">
        <v>14698</v>
      </c>
      <c r="D1429" t="str">
        <f>VLOOKUP(MID(C1429,7,4),Estrv!I:J,2,FALSE)</f>
        <v>Apoyo para el desarrollo integral de la mujer</v>
      </c>
      <c r="E1429" t="str">
        <f>VLOOKUP(MID(C1429,1,10),Estrv!B:CC,66,FALSE)</f>
        <v/>
      </c>
    </row>
    <row r="1430" spans="1:5">
      <c r="A1430" t="str">
        <f t="shared" si="22"/>
        <v>02CD07</v>
      </c>
      <c r="B1430" t="str">
        <f>CONCATENATE(A1430,"_",COUNTIF(A$1:A1430,A1430))</f>
        <v>02CD07_159</v>
      </c>
      <c r="C1430" t="s">
        <v>15372</v>
      </c>
      <c r="D1430" t="str">
        <f>VLOOKUP(MID(C1430,7,4),Estrv!I:J,2,FALSE)</f>
        <v>Apoyo para el desarrollo integral de la mujer</v>
      </c>
      <c r="E1430" t="str">
        <f>VLOOKUP(MID(C1430,1,10),Estrv!B:CC,69,FALSE)</f>
        <v/>
      </c>
    </row>
    <row r="1431" spans="1:5">
      <c r="A1431" t="str">
        <f t="shared" si="22"/>
        <v>02CD07</v>
      </c>
      <c r="B1431" t="str">
        <f>CONCATENATE(A1431,"_",COUNTIF(A$1:A1431,A1431))</f>
        <v>02CD07_160</v>
      </c>
      <c r="C1431" t="s">
        <v>16046</v>
      </c>
      <c r="D1431" t="str">
        <f>VLOOKUP(MID(C1431,7,4),Estrv!I:J,2,FALSE)</f>
        <v>Apoyo para el desarrollo integral de la mujer</v>
      </c>
      <c r="E1431" t="str">
        <f>VLOOKUP(MID(C1431,1,10),Estrv!B:CC,72,FALSE)</f>
        <v/>
      </c>
    </row>
    <row r="1432" spans="1:5">
      <c r="A1432" t="str">
        <f t="shared" si="22"/>
        <v>02CD07</v>
      </c>
      <c r="B1432" t="str">
        <f>CONCATENATE(A1432,"_",COUNTIF(A$1:A1432,A1432))</f>
        <v>02CD07_161</v>
      </c>
      <c r="C1432" t="s">
        <v>9981</v>
      </c>
      <c r="D1432" t="str">
        <f>VLOOKUP(MID(C1432,7,4),Estrv!I:J,2,FALSE)</f>
        <v>Programa para enfermedades crónico degenerativas y discapacidad</v>
      </c>
      <c r="E1432" t="str">
        <f>VLOOKUP(MID(C1432,1,10),Estrv!B:CC,44,FALSE)</f>
        <v>Robustecimiento de programas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Sociales de la Alcaldia Gustavo A. Madero.</v>
      </c>
    </row>
    <row r="1433" spans="1:5">
      <c r="A1433" t="str">
        <f t="shared" si="22"/>
        <v>02CD07</v>
      </c>
      <c r="B1433" t="str">
        <f>CONCATENATE(A1433,"_",COUNTIF(A$1:A1433,A1433))</f>
        <v>02CD07_162</v>
      </c>
      <c r="C1433" t="s">
        <v>10655</v>
      </c>
      <c r="D1433" t="str">
        <f>VLOOKUP(MID(C1433,7,4),Estrv!I:J,2,FALSE)</f>
        <v>Programa para enfermedades crónico degenerativas y discapacidad</v>
      </c>
      <c r="E1433" t="str">
        <f>VLOOKUP(MID(C1433,1,10),Estrv!B:CC,48,FALSE)</f>
        <v>Programa Social Transformando Vidas; otorgar apoyos en especie a personas hombres y mujeres con discapacidad auditiva y motora, que habiten preferentemente en alguna de las colonias con un indice bajo y muy bajo de desarrollo social de la Demarcacion GAM (auxiliares auditivos, sillas de ruedas, bastones, andaderas).</v>
      </c>
    </row>
    <row r="1434" spans="1:5">
      <c r="A1434" t="str">
        <f t="shared" si="22"/>
        <v>02CD07</v>
      </c>
      <c r="B1434" t="str">
        <f>CONCATENATE(A1434,"_",COUNTIF(A$1:A1434,A1434))</f>
        <v>02CD07_163</v>
      </c>
      <c r="C1434" t="s">
        <v>11329</v>
      </c>
      <c r="D1434" t="str">
        <f>VLOOKUP(MID(C1434,7,4),Estrv!I:J,2,FALSE)</f>
        <v>Programa para enfermedades crónico degenerativas y discapacidad</v>
      </c>
      <c r="E1434" t="str">
        <f>VLOOKUP(MID(C1434,1,10),Estrv!B:CC,51,FALSE)</f>
        <v>Accion Social GAM/Cuida tu salud; orientar y tratar el sobrepeso, la obesidad, diabetes e hipertension de habitantes de la Alcaldia Gustavo A. Madero que adolecen estas enfrermedades, a traves de consultas, capacitaciones, terapias y talleres semanales, con una duracion de cuatro meses.</v>
      </c>
    </row>
    <row r="1435" spans="1:5">
      <c r="A1435" t="str">
        <f t="shared" si="22"/>
        <v>02CD07</v>
      </c>
      <c r="B1435" t="str">
        <f>CONCATENATE(A1435,"_",COUNTIF(A$1:A1435,A1435))</f>
        <v>02CD07_164</v>
      </c>
      <c r="C1435" t="s">
        <v>12003</v>
      </c>
      <c r="D1435" t="str">
        <f>VLOOKUP(MID(C1435,7,4),Estrv!I:J,2,FALSE)</f>
        <v>Programa para enfermedades crónico degenerativas y discapacidad</v>
      </c>
      <c r="E1435" t="str">
        <f>VLOOKUP(MID(C1435,1,10),Estrv!B:CC,54,FALSE)</f>
        <v/>
      </c>
    </row>
    <row r="1436" spans="1:5">
      <c r="A1436" t="str">
        <f t="shared" si="22"/>
        <v>02CD07</v>
      </c>
      <c r="B1436" t="str">
        <f>CONCATENATE(A1436,"_",COUNTIF(A$1:A1436,A1436))</f>
        <v>02CD07_165</v>
      </c>
      <c r="C1436" t="s">
        <v>12677</v>
      </c>
      <c r="D1436" t="str">
        <f>VLOOKUP(MID(C1436,7,4),Estrv!I:J,2,FALSE)</f>
        <v>Programa para enfermedades crónico degenerativas y discapacidad</v>
      </c>
      <c r="E1436" t="str">
        <f>VLOOKUP(MID(C1436,1,10),Estrv!B:CC,57,FALSE)</f>
        <v/>
      </c>
    </row>
    <row r="1437" spans="1:5">
      <c r="A1437" t="str">
        <f t="shared" si="22"/>
        <v>02CD07</v>
      </c>
      <c r="B1437" t="str">
        <f>CONCATENATE(A1437,"_",COUNTIF(A$1:A1437,A1437))</f>
        <v>02CD07_166</v>
      </c>
      <c r="C1437" t="s">
        <v>13351</v>
      </c>
      <c r="D1437" t="str">
        <f>VLOOKUP(MID(C1437,7,4),Estrv!I:J,2,FALSE)</f>
        <v>Programa para enfermedades crónico degenerativas y discapacidad</v>
      </c>
      <c r="E1437" t="str">
        <f>VLOOKUP(MID(C1437,1,10),Estrv!B:CC,60,FALSE)</f>
        <v/>
      </c>
    </row>
    <row r="1438" spans="1:5">
      <c r="A1438" t="str">
        <f t="shared" si="22"/>
        <v>02CD07</v>
      </c>
      <c r="B1438" t="str">
        <f>CONCATENATE(A1438,"_",COUNTIF(A$1:A1438,A1438))</f>
        <v>02CD07_167</v>
      </c>
      <c r="C1438" t="s">
        <v>14025</v>
      </c>
      <c r="D1438" t="str">
        <f>VLOOKUP(MID(C1438,7,4),Estrv!I:J,2,FALSE)</f>
        <v>Programa para enfermedades crónico degenerativas y discapacidad</v>
      </c>
      <c r="E1438" t="str">
        <f>VLOOKUP(MID(C1438,1,10),Estrv!B:CC,63,FALSE)</f>
        <v/>
      </c>
    </row>
    <row r="1439" spans="1:5">
      <c r="A1439" t="str">
        <f t="shared" si="22"/>
        <v>02CD07</v>
      </c>
      <c r="B1439" t="str">
        <f>CONCATENATE(A1439,"_",COUNTIF(A$1:A1439,A1439))</f>
        <v>02CD07_168</v>
      </c>
      <c r="C1439" t="s">
        <v>14699</v>
      </c>
      <c r="D1439" t="str">
        <f>VLOOKUP(MID(C1439,7,4),Estrv!I:J,2,FALSE)</f>
        <v>Programa para enfermedades crónico degenerativas y discapacidad</v>
      </c>
      <c r="E1439" t="str">
        <f>VLOOKUP(MID(C1439,1,10),Estrv!B:CC,66,FALSE)</f>
        <v/>
      </c>
    </row>
    <row r="1440" spans="1:5">
      <c r="A1440" t="str">
        <f t="shared" si="22"/>
        <v>02CD07</v>
      </c>
      <c r="B1440" t="str">
        <f>CONCATENATE(A1440,"_",COUNTIF(A$1:A1440,A1440))</f>
        <v>02CD07_169</v>
      </c>
      <c r="C1440" t="s">
        <v>15373</v>
      </c>
      <c r="D1440" t="str">
        <f>VLOOKUP(MID(C1440,7,4),Estrv!I:J,2,FALSE)</f>
        <v>Programa para enfermedades crónico degenerativas y discapacidad</v>
      </c>
      <c r="E1440" t="str">
        <f>VLOOKUP(MID(C1440,1,10),Estrv!B:CC,69,FALSE)</f>
        <v/>
      </c>
    </row>
    <row r="1441" spans="1:5">
      <c r="A1441" t="str">
        <f t="shared" si="22"/>
        <v>02CD07</v>
      </c>
      <c r="B1441" t="str">
        <f>CONCATENATE(A1441,"_",COUNTIF(A$1:A1441,A1441))</f>
        <v>02CD07_170</v>
      </c>
      <c r="C1441" t="s">
        <v>16047</v>
      </c>
      <c r="D1441" t="str">
        <f>VLOOKUP(MID(C1441,7,4),Estrv!I:J,2,FALSE)</f>
        <v>Programa para enfermedades crónico degenerativas y discapacidad</v>
      </c>
      <c r="E1441" t="str">
        <f>VLOOKUP(MID(C1441,1,10),Estrv!B:CC,72,FALSE)</f>
        <v/>
      </c>
    </row>
    <row r="1442" spans="1:5">
      <c r="A1442" t="str">
        <f t="shared" si="22"/>
        <v>02CD07</v>
      </c>
      <c r="B1442" t="str">
        <f>CONCATENATE(A1442,"_",COUNTIF(A$1:A1442,A1442))</f>
        <v>02CD07_171</v>
      </c>
      <c r="C1442" t="s">
        <v>9982</v>
      </c>
      <c r="D1442" t="str">
        <f>VLOOKUP(MID(C1442,7,4),Estrv!I:J,2,FALSE)</f>
        <v>Apoyos sociales</v>
      </c>
      <c r="E1442" t="str">
        <f>VLOOKUP(MID(C1442,1,10),Estrv!B:CC,44,FALSE)</f>
        <v>Robustecimiento de acciones sociales dirigidos a atender poblacion vulnerable de Niñas, niños y adolescentes, jovenes, personas adultas mayores, personas con discapacidad, personas migrantes, poblacion indigena y victimas de violencia de genero, entre otros.Integracion del Sistema Informatico Institucional de Control de Gestion de las Aciones Sociales de la Alcaldia Gustavo A. Madero.</v>
      </c>
    </row>
    <row r="1443" spans="1:5">
      <c r="A1443" t="str">
        <f t="shared" si="22"/>
        <v>02CD07</v>
      </c>
      <c r="B1443" t="str">
        <f>CONCATENATE(A1443,"_",COUNTIF(A$1:A1443,A1443))</f>
        <v>02CD07_172</v>
      </c>
      <c r="C1443" t="s">
        <v>10656</v>
      </c>
      <c r="D1443" t="str">
        <f>VLOOKUP(MID(C1443,7,4),Estrv!I:J,2,FALSE)</f>
        <v>Apoyos sociales</v>
      </c>
      <c r="E1443" t="str">
        <f>VLOOKUP(MID(C1443,1,10),Estrv!B:CC,48,FALSE)</f>
        <v>Accion Social Apoyo emergente para pintura en fachadas de viviendas en Gustavo A. Madero (casas y multifamiliares); ayuda en especie para contribuir a garantizar una vivienda digna a los habitantes de la demarcacion, rehabilitando las casas y multifamiliares ubicados en las zonas afectadas por la pandemia del covid-19.</v>
      </c>
    </row>
    <row r="1444" spans="1:5">
      <c r="A1444" t="str">
        <f t="shared" si="22"/>
        <v>02CD07</v>
      </c>
      <c r="B1444" t="str">
        <f>CONCATENATE(A1444,"_",COUNTIF(A$1:A1444,A1444))</f>
        <v>02CD07_173</v>
      </c>
      <c r="C1444" t="s">
        <v>11330</v>
      </c>
      <c r="D1444" t="str">
        <f>VLOOKUP(MID(C1444,7,4),Estrv!I:J,2,FALSE)</f>
        <v>Apoyos sociales</v>
      </c>
      <c r="E1444" t="str">
        <f>VLOOKUP(MID(C1444,1,10),Estrv!B:CC,51,FALSE)</f>
        <v>Accion Social Mejoramiento de vivienda en situacion prioritaria 2023 (FAIS); Apoyos en especie para la construccion o rehabilitacion de viviendas en Zonas de Atencion Prioritarias en diversas colonias de la Alcaldia Gustavo A. Madero.</v>
      </c>
    </row>
    <row r="1445" spans="1:5">
      <c r="A1445" t="str">
        <f t="shared" si="22"/>
        <v>02CD07</v>
      </c>
      <c r="B1445" t="str">
        <f>CONCATENATE(A1445,"_",COUNTIF(A$1:A1445,A1445))</f>
        <v>02CD07_174</v>
      </c>
      <c r="C1445" t="s">
        <v>12004</v>
      </c>
      <c r="D1445" t="str">
        <f>VLOOKUP(MID(C1445,7,4),Estrv!I:J,2,FALSE)</f>
        <v>Apoyos sociales</v>
      </c>
      <c r="E1445" t="str">
        <f>VLOOKUP(MID(C1445,1,10),Estrv!B:CC,54,FALSE)</f>
        <v>Accion Social Celebrando tradiciones GAM; contribuir a la convivencia familiar de los maderenses y fortalecer la celebracion y conservacion de las tradiciones en la Alcaldia, a traves de la entrega de juguetes, roscas de reyes y leches de sabores, con motivo del festejo del “Dia de Reyes” y con la entrega de juguetes con motivo del festejo del “Dia del Niño”.</v>
      </c>
    </row>
    <row r="1446" spans="1:5">
      <c r="A1446" t="str">
        <f t="shared" si="22"/>
        <v>02CD07</v>
      </c>
      <c r="B1446" t="str">
        <f>CONCATENATE(A1446,"_",COUNTIF(A$1:A1446,A1446))</f>
        <v>02CD07_175</v>
      </c>
      <c r="C1446" t="s">
        <v>12678</v>
      </c>
      <c r="D1446" t="str">
        <f>VLOOKUP(MID(C1446,7,4),Estrv!I:J,2,FALSE)</f>
        <v>Apoyos sociales</v>
      </c>
      <c r="E1446" t="str">
        <f>VLOOKUP(MID(C1446,1,10),Estrv!B:CC,57,FALSE)</f>
        <v>Programa Social Apoyo de atencion especial GAM; apoyar economicamente a poblacion vulnerable en edades de 15 a 67 años de edad, para atender alguna eventualidad que derive de algun suceso imprevisto (en cuestion de salud, educacion o deporte)</v>
      </c>
    </row>
    <row r="1447" spans="1:5">
      <c r="A1447" t="str">
        <f t="shared" si="22"/>
        <v>02CD07</v>
      </c>
      <c r="B1447" t="str">
        <f>CONCATENATE(A1447,"_",COUNTIF(A$1:A1447,A1447))</f>
        <v>02CD07_176</v>
      </c>
      <c r="C1447" t="s">
        <v>13352</v>
      </c>
      <c r="D1447" t="str">
        <f>VLOOKUP(MID(C1447,7,4),Estrv!I:J,2,FALSE)</f>
        <v>Apoyos sociales</v>
      </c>
      <c r="E1447" t="str">
        <f>VLOOKUP(MID(C1447,1,10),Estrv!B:CC,60,FALSE)</f>
        <v/>
      </c>
    </row>
    <row r="1448" spans="1:5">
      <c r="A1448" t="str">
        <f t="shared" si="22"/>
        <v>02CD07</v>
      </c>
      <c r="B1448" t="str">
        <f>CONCATENATE(A1448,"_",COUNTIF(A$1:A1448,A1448))</f>
        <v>02CD07_177</v>
      </c>
      <c r="C1448" t="s">
        <v>14026</v>
      </c>
      <c r="D1448" t="str">
        <f>VLOOKUP(MID(C1448,7,4),Estrv!I:J,2,FALSE)</f>
        <v>Apoyos sociales</v>
      </c>
      <c r="E1448" t="str">
        <f>VLOOKUP(MID(C1448,1,10),Estrv!B:CC,63,FALSE)</f>
        <v/>
      </c>
    </row>
    <row r="1449" spans="1:5">
      <c r="A1449" t="str">
        <f t="shared" si="22"/>
        <v>02CD07</v>
      </c>
      <c r="B1449" t="str">
        <f>CONCATENATE(A1449,"_",COUNTIF(A$1:A1449,A1449))</f>
        <v>02CD07_178</v>
      </c>
      <c r="C1449" t="s">
        <v>14700</v>
      </c>
      <c r="D1449" t="str">
        <f>VLOOKUP(MID(C1449,7,4),Estrv!I:J,2,FALSE)</f>
        <v>Apoyos sociales</v>
      </c>
      <c r="E1449" t="str">
        <f>VLOOKUP(MID(C1449,1,10),Estrv!B:CC,66,FALSE)</f>
        <v/>
      </c>
    </row>
    <row r="1450" spans="1:5">
      <c r="A1450" t="str">
        <f t="shared" si="22"/>
        <v>02CD07</v>
      </c>
      <c r="B1450" t="str">
        <f>CONCATENATE(A1450,"_",COUNTIF(A$1:A1450,A1450))</f>
        <v>02CD07_179</v>
      </c>
      <c r="C1450" t="s">
        <v>15374</v>
      </c>
      <c r="D1450" t="str">
        <f>VLOOKUP(MID(C1450,7,4),Estrv!I:J,2,FALSE)</f>
        <v>Apoyos sociales</v>
      </c>
      <c r="E1450" t="str">
        <f>VLOOKUP(MID(C1450,1,10),Estrv!B:CC,69,FALSE)</f>
        <v/>
      </c>
    </row>
    <row r="1451" spans="1:5">
      <c r="A1451" t="str">
        <f t="shared" si="22"/>
        <v>02CD07</v>
      </c>
      <c r="B1451" t="str">
        <f>CONCATENATE(A1451,"_",COUNTIF(A$1:A1451,A1451))</f>
        <v>02CD07_180</v>
      </c>
      <c r="C1451" t="s">
        <v>16048</v>
      </c>
      <c r="D1451" t="str">
        <f>VLOOKUP(MID(C1451,7,4),Estrv!I:J,2,FALSE)</f>
        <v>Apoyos sociales</v>
      </c>
      <c r="E1451" t="str">
        <f>VLOOKUP(MID(C1451,1,10),Estrv!B:CC,72,FALSE)</f>
        <v/>
      </c>
    </row>
    <row r="1452" spans="1:5">
      <c r="A1452" t="str">
        <f t="shared" si="22"/>
        <v>02CD08</v>
      </c>
      <c r="B1452" t="str">
        <f>CONCATENATE(A1452,"_",COUNTIF(A$1:A1452,A1452))</f>
        <v>02CD08_1</v>
      </c>
      <c r="C1452" t="s">
        <v>9983</v>
      </c>
      <c r="D1452" t="str">
        <f>VLOOKUP(MID(C1452,7,4),Estrv!I:J,2,FALSE)</f>
        <v>Gobierno y atención ciudadana</v>
      </c>
      <c r="E1452" t="str">
        <f>VLOOKUP(MID(C1452,1,10),Estrv!B:CC,44,FALSE)</f>
        <v>Contribuir a la atencion ciudadana a traves de personal especializado para el registro de solicitudes y canalizacion a las areas.</v>
      </c>
    </row>
    <row r="1453" spans="1:5">
      <c r="A1453" t="str">
        <f t="shared" si="22"/>
        <v>02CD08</v>
      </c>
      <c r="B1453" t="str">
        <f>CONCATENATE(A1453,"_",COUNTIF(A$1:A1453,A1453))</f>
        <v>02CD08_2</v>
      </c>
      <c r="C1453" t="s">
        <v>10657</v>
      </c>
      <c r="D1453" t="str">
        <f>VLOOKUP(MID(C1453,7,4),Estrv!I:J,2,FALSE)</f>
        <v>Gobierno y atención ciudadana</v>
      </c>
      <c r="E1453" t="str">
        <f>VLOOKUP(MID(C1453,1,10),Estrv!B:CC,48,FALSE)</f>
        <v>Atencion de tramites de la ciudadania</v>
      </c>
    </row>
    <row r="1454" spans="1:5">
      <c r="A1454" t="str">
        <f t="shared" si="22"/>
        <v>02CD08</v>
      </c>
      <c r="B1454" t="str">
        <f>CONCATENATE(A1454,"_",COUNTIF(A$1:A1454,A1454))</f>
        <v>02CD08_3</v>
      </c>
      <c r="C1454" t="s">
        <v>11331</v>
      </c>
      <c r="D1454" t="str">
        <f>VLOOKUP(MID(C1454,7,4),Estrv!I:J,2,FALSE)</f>
        <v>Gobierno y atención ciudadana</v>
      </c>
      <c r="E1454">
        <f>VLOOKUP(MID(C1454,1,10),Estrv!B:CC,51,FALSE)</f>
        <v>0</v>
      </c>
    </row>
    <row r="1455" spans="1:5">
      <c r="A1455" t="str">
        <f t="shared" si="22"/>
        <v>02CD08</v>
      </c>
      <c r="B1455" t="str">
        <f>CONCATENATE(A1455,"_",COUNTIF(A$1:A1455,A1455))</f>
        <v>02CD08_4</v>
      </c>
      <c r="C1455" t="s">
        <v>12005</v>
      </c>
      <c r="D1455" t="str">
        <f>VLOOKUP(MID(C1455,7,4),Estrv!I:J,2,FALSE)</f>
        <v>Gobierno y atención ciudadana</v>
      </c>
      <c r="E1455">
        <f>VLOOKUP(MID(C1455,1,10),Estrv!B:CC,54,FALSE)</f>
        <v>0</v>
      </c>
    </row>
    <row r="1456" spans="1:5">
      <c r="A1456" t="str">
        <f t="shared" si="22"/>
        <v>02CD08</v>
      </c>
      <c r="B1456" t="str">
        <f>CONCATENATE(A1456,"_",COUNTIF(A$1:A1456,A1456))</f>
        <v>02CD08_5</v>
      </c>
      <c r="C1456" t="s">
        <v>12679</v>
      </c>
      <c r="D1456" t="str">
        <f>VLOOKUP(MID(C1456,7,4),Estrv!I:J,2,FALSE)</f>
        <v>Gobierno y atención ciudadana</v>
      </c>
      <c r="E1456">
        <f>VLOOKUP(MID(C1456,1,10),Estrv!B:CC,57,FALSE)</f>
        <v>0</v>
      </c>
    </row>
    <row r="1457" spans="1:5">
      <c r="A1457" t="str">
        <f t="shared" si="22"/>
        <v>02CD08</v>
      </c>
      <c r="B1457" t="str">
        <f>CONCATENATE(A1457,"_",COUNTIF(A$1:A1457,A1457))</f>
        <v>02CD08_6</v>
      </c>
      <c r="C1457" t="s">
        <v>13353</v>
      </c>
      <c r="D1457" t="str">
        <f>VLOOKUP(MID(C1457,7,4),Estrv!I:J,2,FALSE)</f>
        <v>Gobierno y atención ciudadana</v>
      </c>
      <c r="E1457">
        <f>VLOOKUP(MID(C1457,1,10),Estrv!B:CC,60,FALSE)</f>
        <v>0</v>
      </c>
    </row>
    <row r="1458" spans="1:5">
      <c r="A1458" t="str">
        <f t="shared" si="22"/>
        <v>02CD08</v>
      </c>
      <c r="B1458" t="str">
        <f>CONCATENATE(A1458,"_",COUNTIF(A$1:A1458,A1458))</f>
        <v>02CD08_7</v>
      </c>
      <c r="C1458" t="s">
        <v>14027</v>
      </c>
      <c r="D1458" t="str">
        <f>VLOOKUP(MID(C1458,7,4),Estrv!I:J,2,FALSE)</f>
        <v>Gobierno y atención ciudadana</v>
      </c>
      <c r="E1458">
        <f>VLOOKUP(MID(C1458,1,10),Estrv!B:CC,63,FALSE)</f>
        <v>0</v>
      </c>
    </row>
    <row r="1459" spans="1:5">
      <c r="A1459" t="str">
        <f t="shared" si="22"/>
        <v>02CD08</v>
      </c>
      <c r="B1459" t="str">
        <f>CONCATENATE(A1459,"_",COUNTIF(A$1:A1459,A1459))</f>
        <v>02CD08_8</v>
      </c>
      <c r="C1459" t="s">
        <v>14701</v>
      </c>
      <c r="D1459" t="str">
        <f>VLOOKUP(MID(C1459,7,4),Estrv!I:J,2,FALSE)</f>
        <v>Gobierno y atención ciudadana</v>
      </c>
      <c r="E1459">
        <f>VLOOKUP(MID(C1459,1,10),Estrv!B:CC,66,FALSE)</f>
        <v>0</v>
      </c>
    </row>
    <row r="1460" spans="1:5">
      <c r="A1460" t="str">
        <f t="shared" si="22"/>
        <v>02CD08</v>
      </c>
      <c r="B1460" t="str">
        <f>CONCATENATE(A1460,"_",COUNTIF(A$1:A1460,A1460))</f>
        <v>02CD08_9</v>
      </c>
      <c r="C1460" t="s">
        <v>15375</v>
      </c>
      <c r="D1460" t="str">
        <f>VLOOKUP(MID(C1460,7,4),Estrv!I:J,2,FALSE)</f>
        <v>Gobierno y atención ciudadana</v>
      </c>
      <c r="E1460">
        <f>VLOOKUP(MID(C1460,1,10),Estrv!B:CC,69,FALSE)</f>
        <v>0</v>
      </c>
    </row>
    <row r="1461" spans="1:5">
      <c r="A1461" t="str">
        <f t="shared" si="22"/>
        <v>02CD08</v>
      </c>
      <c r="B1461" t="str">
        <f>CONCATENATE(A1461,"_",COUNTIF(A$1:A1461,A1461))</f>
        <v>02CD08_10</v>
      </c>
      <c r="C1461" t="s">
        <v>16049</v>
      </c>
      <c r="D1461" t="str">
        <f>VLOOKUP(MID(C1461,7,4),Estrv!I:J,2,FALSE)</f>
        <v>Gobierno y atención ciudadana</v>
      </c>
      <c r="E1461">
        <f>VLOOKUP(MID(C1461,1,10),Estrv!B:CC,72,FALSE)</f>
        <v>0</v>
      </c>
    </row>
    <row r="1462" spans="1:5">
      <c r="A1462" t="str">
        <f t="shared" si="22"/>
        <v>02CD08</v>
      </c>
      <c r="B1462" t="str">
        <f>CONCATENATE(A1462,"_",COUNTIF(A$1:A1462,A1462))</f>
        <v>02CD08_11</v>
      </c>
      <c r="C1462" t="s">
        <v>9984</v>
      </c>
      <c r="D1462" t="str">
        <f>VLOOKUP(MID(C1462,7,4),Estrv!I:J,2,FALSE)</f>
        <v>Seguridad en Alcalíias</v>
      </c>
      <c r="E1462" t="str">
        <f>VLOOKUP(MID(C1462,1,10),Estrv!B:CC,44,FALSE)</f>
        <v>Contribuir al resguardo del orden publico a traves de personal especializado para el control de los accesos, custodia de los bienes y proteccion de las personas al interior y entorno de las instalaciones de la alcaldia.</v>
      </c>
    </row>
    <row r="1463" spans="1:5">
      <c r="A1463" t="str">
        <f t="shared" si="22"/>
        <v>02CD08</v>
      </c>
      <c r="B1463" t="str">
        <f>CONCATENATE(A1463,"_",COUNTIF(A$1:A1463,A1463))</f>
        <v>02CD08_12</v>
      </c>
      <c r="C1463" t="s">
        <v>10658</v>
      </c>
      <c r="D1463" t="str">
        <f>VLOOKUP(MID(C1463,7,4),Estrv!I:J,2,FALSE)</f>
        <v>Seguridad en Alcalíias</v>
      </c>
      <c r="E1463" t="str">
        <f>VLOOKUP(MID(C1463,1,10),Estrv!B:CC,48,FALSE)</f>
        <v>Capacitacion para policia auxiliar de la Alcaldia</v>
      </c>
    </row>
    <row r="1464" spans="1:5">
      <c r="A1464" t="str">
        <f t="shared" si="22"/>
        <v>02CD08</v>
      </c>
      <c r="B1464" t="str">
        <f>CONCATENATE(A1464,"_",COUNTIF(A$1:A1464,A1464))</f>
        <v>02CD08_13</v>
      </c>
      <c r="C1464" t="s">
        <v>11332</v>
      </c>
      <c r="D1464" t="str">
        <f>VLOOKUP(MID(C1464,7,4),Estrv!I:J,2,FALSE)</f>
        <v>Seguridad en Alcalíias</v>
      </c>
      <c r="E1464" t="str">
        <f>VLOOKUP(MID(C1464,1,10),Estrv!B:CC,51,FALSE)</f>
        <v>Premios a Policias Auxiliares</v>
      </c>
    </row>
    <row r="1465" spans="1:5">
      <c r="A1465" t="str">
        <f t="shared" si="22"/>
        <v>02CD08</v>
      </c>
      <c r="B1465" t="str">
        <f>CONCATENATE(A1465,"_",COUNTIF(A$1:A1465,A1465))</f>
        <v>02CD08_14</v>
      </c>
      <c r="C1465" t="s">
        <v>12006</v>
      </c>
      <c r="D1465" t="str">
        <f>VLOOKUP(MID(C1465,7,4),Estrv!I:J,2,FALSE)</f>
        <v>Seguridad en Alcalíias</v>
      </c>
      <c r="E1465">
        <f>VLOOKUP(MID(C1465,1,10),Estrv!B:CC,54,FALSE)</f>
        <v>0</v>
      </c>
    </row>
    <row r="1466" spans="1:5">
      <c r="A1466" t="str">
        <f t="shared" si="22"/>
        <v>02CD08</v>
      </c>
      <c r="B1466" t="str">
        <f>CONCATENATE(A1466,"_",COUNTIF(A$1:A1466,A1466))</f>
        <v>02CD08_15</v>
      </c>
      <c r="C1466" t="s">
        <v>12680</v>
      </c>
      <c r="D1466" t="str">
        <f>VLOOKUP(MID(C1466,7,4),Estrv!I:J,2,FALSE)</f>
        <v>Seguridad en Alcalíias</v>
      </c>
      <c r="E1466">
        <f>VLOOKUP(MID(C1466,1,10),Estrv!B:CC,57,FALSE)</f>
        <v>0</v>
      </c>
    </row>
    <row r="1467" spans="1:5">
      <c r="A1467" t="str">
        <f t="shared" si="22"/>
        <v>02CD08</v>
      </c>
      <c r="B1467" t="str">
        <f>CONCATENATE(A1467,"_",COUNTIF(A$1:A1467,A1467))</f>
        <v>02CD08_16</v>
      </c>
      <c r="C1467" t="s">
        <v>13354</v>
      </c>
      <c r="D1467" t="str">
        <f>VLOOKUP(MID(C1467,7,4),Estrv!I:J,2,FALSE)</f>
        <v>Seguridad en Alcalíias</v>
      </c>
      <c r="E1467">
        <f>VLOOKUP(MID(C1467,1,10),Estrv!B:CC,60,FALSE)</f>
        <v>0</v>
      </c>
    </row>
    <row r="1468" spans="1:5">
      <c r="A1468" t="str">
        <f t="shared" si="22"/>
        <v>02CD08</v>
      </c>
      <c r="B1468" t="str">
        <f>CONCATENATE(A1468,"_",COUNTIF(A$1:A1468,A1468))</f>
        <v>02CD08_17</v>
      </c>
      <c r="C1468" t="s">
        <v>14028</v>
      </c>
      <c r="D1468" t="str">
        <f>VLOOKUP(MID(C1468,7,4),Estrv!I:J,2,FALSE)</f>
        <v>Seguridad en Alcalíias</v>
      </c>
      <c r="E1468">
        <f>VLOOKUP(MID(C1468,1,10),Estrv!B:CC,63,FALSE)</f>
        <v>0</v>
      </c>
    </row>
    <row r="1469" spans="1:5">
      <c r="A1469" t="str">
        <f t="shared" si="22"/>
        <v>02CD08</v>
      </c>
      <c r="B1469" t="str">
        <f>CONCATENATE(A1469,"_",COUNTIF(A$1:A1469,A1469))</f>
        <v>02CD08_18</v>
      </c>
      <c r="C1469" t="s">
        <v>14702</v>
      </c>
      <c r="D1469" t="str">
        <f>VLOOKUP(MID(C1469,7,4),Estrv!I:J,2,FALSE)</f>
        <v>Seguridad en Alcalíias</v>
      </c>
      <c r="E1469">
        <f>VLOOKUP(MID(C1469,1,10),Estrv!B:CC,66,FALSE)</f>
        <v>0</v>
      </c>
    </row>
    <row r="1470" spans="1:5">
      <c r="A1470" t="str">
        <f t="shared" si="22"/>
        <v>02CD08</v>
      </c>
      <c r="B1470" t="str">
        <f>CONCATENATE(A1470,"_",COUNTIF(A$1:A1470,A1470))</f>
        <v>02CD08_19</v>
      </c>
      <c r="C1470" t="s">
        <v>15376</v>
      </c>
      <c r="D1470" t="str">
        <f>VLOOKUP(MID(C1470,7,4),Estrv!I:J,2,FALSE)</f>
        <v>Seguridad en Alcalíias</v>
      </c>
      <c r="E1470">
        <f>VLOOKUP(MID(C1470,1,10),Estrv!B:CC,69,FALSE)</f>
        <v>0</v>
      </c>
    </row>
    <row r="1471" spans="1:5">
      <c r="A1471" t="str">
        <f t="shared" si="22"/>
        <v>02CD08</v>
      </c>
      <c r="B1471" t="str">
        <f>CONCATENATE(A1471,"_",COUNTIF(A$1:A1471,A1471))</f>
        <v>02CD08_20</v>
      </c>
      <c r="C1471" t="s">
        <v>16050</v>
      </c>
      <c r="D1471" t="str">
        <f>VLOOKUP(MID(C1471,7,4),Estrv!I:J,2,FALSE)</f>
        <v>Seguridad en Alcalíias</v>
      </c>
      <c r="E1471">
        <f>VLOOKUP(MID(C1471,1,10),Estrv!B:CC,72,FALSE)</f>
        <v>0</v>
      </c>
    </row>
    <row r="1472" spans="1:5">
      <c r="A1472" t="str">
        <f t="shared" si="22"/>
        <v>02CD08</v>
      </c>
      <c r="B1472" t="str">
        <f>CONCATENATE(A1472,"_",COUNTIF(A$1:A1472,A1472))</f>
        <v>02CD08_21</v>
      </c>
      <c r="C1472" t="s">
        <v>9985</v>
      </c>
      <c r="D1472" t="str">
        <f>VLOOKUP(MID(C1472,7,4),Estrv!I:J,2,FALSE)</f>
        <v>Servicios públicos</v>
      </c>
      <c r="E1472" t="str">
        <f>VLOOKUP(MID(C1472,1,10),Estrv!B:CC,44,FALSE)</f>
        <v>Contribuir a conservar los espacios publicos y vias secundarias de la Alcaldia de Iztacalco para el uso, goce y disfrute de la poblacion que habita, trabaja y transita por ella.</v>
      </c>
    </row>
    <row r="1473" spans="1:5">
      <c r="A1473" t="str">
        <f t="shared" si="22"/>
        <v>02CD08</v>
      </c>
      <c r="B1473" t="str">
        <f>CONCATENATE(A1473,"_",COUNTIF(A$1:A1473,A1473))</f>
        <v>02CD08_22</v>
      </c>
      <c r="C1473" t="s">
        <v>10659</v>
      </c>
      <c r="D1473" t="str">
        <f>VLOOKUP(MID(C1473,7,4),Estrv!I:J,2,FALSE)</f>
        <v>Servicios públicos</v>
      </c>
      <c r="E1473" t="str">
        <f>VLOOKUP(MID(C1473,1,10),Estrv!B:CC,48,FALSE)</f>
        <v>Recoleccion de Cascajo</v>
      </c>
    </row>
    <row r="1474" spans="1:5">
      <c r="A1474" t="str">
        <f t="shared" si="22"/>
        <v>02CD08</v>
      </c>
      <c r="B1474" t="str">
        <f>CONCATENATE(A1474,"_",COUNTIF(A$1:A1474,A1474))</f>
        <v>02CD08_23</v>
      </c>
      <c r="C1474" t="s">
        <v>11333</v>
      </c>
      <c r="D1474" t="str">
        <f>VLOOKUP(MID(C1474,7,4),Estrv!I:J,2,FALSE)</f>
        <v>Servicios públicos</v>
      </c>
      <c r="E1474" t="str">
        <f>VLOOKUP(MID(C1474,1,10),Estrv!B:CC,51,FALSE)</f>
        <v>Barrido de Vias Secundarias</v>
      </c>
    </row>
    <row r="1475" spans="1:5">
      <c r="A1475" t="str">
        <f t="shared" ref="A1475:A1538" si="23">MID(C1475,1,6)</f>
        <v>02CD08</v>
      </c>
      <c r="B1475" t="str">
        <f>CONCATENATE(A1475,"_",COUNTIF(A$1:A1475,A1475))</f>
        <v>02CD08_24</v>
      </c>
      <c r="C1475" t="s">
        <v>12007</v>
      </c>
      <c r="D1475" t="str">
        <f>VLOOKUP(MID(C1475,7,4),Estrv!I:J,2,FALSE)</f>
        <v>Servicios públicos</v>
      </c>
      <c r="E1475" t="str">
        <f>VLOOKUP(MID(C1475,1,10),Estrv!B:CC,54,FALSE)</f>
        <v>Realizacion de trabajos de mantenimiento a parques y jardines</v>
      </c>
    </row>
    <row r="1476" spans="1:5">
      <c r="A1476" t="str">
        <f t="shared" si="23"/>
        <v>02CD08</v>
      </c>
      <c r="B1476" t="str">
        <f>CONCATENATE(A1476,"_",COUNTIF(A$1:A1476,A1476))</f>
        <v>02CD08_25</v>
      </c>
      <c r="C1476" t="s">
        <v>12681</v>
      </c>
      <c r="D1476" t="str">
        <f>VLOOKUP(MID(C1476,7,4),Estrv!I:J,2,FALSE)</f>
        <v>Servicios públicos</v>
      </c>
      <c r="E1476" t="str">
        <f>VLOOKUP(MID(C1476,1,10),Estrv!B:CC,57,FALSE)</f>
        <v>Sustitucion e instalacion de luminarias en vias secundarias, parques y jardines</v>
      </c>
    </row>
    <row r="1477" spans="1:5">
      <c r="A1477" t="str">
        <f t="shared" si="23"/>
        <v>02CD08</v>
      </c>
      <c r="B1477" t="str">
        <f>CONCATENATE(A1477,"_",COUNTIF(A$1:A1477,A1477))</f>
        <v>02CD08_26</v>
      </c>
      <c r="C1477" t="s">
        <v>13355</v>
      </c>
      <c r="D1477" t="str">
        <f>VLOOKUP(MID(C1477,7,4),Estrv!I:J,2,FALSE)</f>
        <v>Servicios públicos</v>
      </c>
      <c r="E1477" t="str">
        <f>VLOOKUP(MID(C1477,1,10),Estrv!B:CC,60,FALSE)</f>
        <v>Realizacion de trabajos de mantenimiento al Panteon San Jose</v>
      </c>
    </row>
    <row r="1478" spans="1:5">
      <c r="A1478" t="str">
        <f t="shared" si="23"/>
        <v>02CD08</v>
      </c>
      <c r="B1478" t="str">
        <f>CONCATENATE(A1478,"_",COUNTIF(A$1:A1478,A1478))</f>
        <v>02CD08_27</v>
      </c>
      <c r="C1478" t="s">
        <v>14029</v>
      </c>
      <c r="D1478" t="str">
        <f>VLOOKUP(MID(C1478,7,4),Estrv!I:J,2,FALSE)</f>
        <v>Servicios públicos</v>
      </c>
      <c r="E1478" t="str">
        <f>VLOOKUP(MID(C1478,1,10),Estrv!B:CC,63,FALSE)</f>
        <v>Mejoramiento de Equipo de Recoleccion y Limpieza</v>
      </c>
    </row>
    <row r="1479" spans="1:5">
      <c r="A1479" t="str">
        <f t="shared" si="23"/>
        <v>02CD08</v>
      </c>
      <c r="B1479" t="str">
        <f>CONCATENATE(A1479,"_",COUNTIF(A$1:A1479,A1479))</f>
        <v>02CD08_28</v>
      </c>
      <c r="C1479" t="s">
        <v>14703</v>
      </c>
      <c r="D1479" t="str">
        <f>VLOOKUP(MID(C1479,7,4),Estrv!I:J,2,FALSE)</f>
        <v>Servicios públicos</v>
      </c>
      <c r="E1479">
        <f>VLOOKUP(MID(C1479,1,10),Estrv!B:CC,66,FALSE)</f>
        <v>0</v>
      </c>
    </row>
    <row r="1480" spans="1:5">
      <c r="A1480" t="str">
        <f t="shared" si="23"/>
        <v>02CD08</v>
      </c>
      <c r="B1480" t="str">
        <f>CONCATENATE(A1480,"_",COUNTIF(A$1:A1480,A1480))</f>
        <v>02CD08_29</v>
      </c>
      <c r="C1480" t="s">
        <v>15377</v>
      </c>
      <c r="D1480" t="str">
        <f>VLOOKUP(MID(C1480,7,4),Estrv!I:J,2,FALSE)</f>
        <v>Servicios públicos</v>
      </c>
      <c r="E1480">
        <f>VLOOKUP(MID(C1480,1,10),Estrv!B:CC,69,FALSE)</f>
        <v>0</v>
      </c>
    </row>
    <row r="1481" spans="1:5">
      <c r="A1481" t="str">
        <f t="shared" si="23"/>
        <v>02CD08</v>
      </c>
      <c r="B1481" t="str">
        <f>CONCATENATE(A1481,"_",COUNTIF(A$1:A1481,A1481))</f>
        <v>02CD08_30</v>
      </c>
      <c r="C1481" t="s">
        <v>16051</v>
      </c>
      <c r="D1481" t="str">
        <f>VLOOKUP(MID(C1481,7,4),Estrv!I:J,2,FALSE)</f>
        <v>Servicios públicos</v>
      </c>
      <c r="E1481">
        <f>VLOOKUP(MID(C1481,1,10),Estrv!B:CC,72,FALSE)</f>
        <v>0</v>
      </c>
    </row>
    <row r="1482" spans="1:5">
      <c r="A1482" t="str">
        <f t="shared" si="23"/>
        <v>02CD08</v>
      </c>
      <c r="B1482" t="str">
        <f>CONCATENATE(A1482,"_",COUNTIF(A$1:A1482,A1482))</f>
        <v>02CD08_31</v>
      </c>
      <c r="C1482" t="s">
        <v>9986</v>
      </c>
      <c r="D1482" t="str">
        <f>VLOOKUP(MID(C1482,7,4),Estrv!I:J,2,FALSE)</f>
        <v>Educación, cultura, deporte y recreación</v>
      </c>
      <c r="E1482" t="str">
        <f>VLOOKUP(MID(C1482,1,10),Estrv!B:CC,44,FALSE)</f>
        <v>Contribuir al ingreso familiar de la poblacion que enfrenta situaciones transitorias que requieren apoyo publico (desastres, funerales, enfermedades, desempleo, orfandad y otros).</v>
      </c>
    </row>
    <row r="1483" spans="1:5">
      <c r="A1483" t="str">
        <f t="shared" si="23"/>
        <v>02CD08</v>
      </c>
      <c r="B1483" t="str">
        <f>CONCATENATE(A1483,"_",COUNTIF(A$1:A1483,A1483))</f>
        <v>02CD08_32</v>
      </c>
      <c r="C1483" t="s">
        <v>10660</v>
      </c>
      <c r="D1483" t="str">
        <f>VLOOKUP(MID(C1483,7,4),Estrv!I:J,2,FALSE)</f>
        <v>Educación, cultura, deporte y recreación</v>
      </c>
      <c r="E1483" t="str">
        <f>VLOOKUP(MID(C1483,1,10),Estrv!B:CC,48,FALSE)</f>
        <v>Promocion de eventos y torneos culturales y deportivos</v>
      </c>
    </row>
    <row r="1484" spans="1:5">
      <c r="A1484" t="str">
        <f t="shared" si="23"/>
        <v>02CD08</v>
      </c>
      <c r="B1484" t="str">
        <f>CONCATENATE(A1484,"_",COUNTIF(A$1:A1484,A1484))</f>
        <v>02CD08_33</v>
      </c>
      <c r="C1484" t="s">
        <v>11334</v>
      </c>
      <c r="D1484" t="str">
        <f>VLOOKUP(MID(C1484,7,4),Estrv!I:J,2,FALSE)</f>
        <v>Educación, cultura, deporte y recreación</v>
      </c>
      <c r="E1484" t="str">
        <f>VLOOKUP(MID(C1484,1,10),Estrv!B:CC,51,FALSE)</f>
        <v>Presentaciones y festivales de danza</v>
      </c>
    </row>
    <row r="1485" spans="1:5">
      <c r="A1485" t="str">
        <f t="shared" si="23"/>
        <v>02CD08</v>
      </c>
      <c r="B1485" t="str">
        <f>CONCATENATE(A1485,"_",COUNTIF(A$1:A1485,A1485))</f>
        <v>02CD08_34</v>
      </c>
      <c r="C1485" t="s">
        <v>12008</v>
      </c>
      <c r="D1485" t="str">
        <f>VLOOKUP(MID(C1485,7,4),Estrv!I:J,2,FALSE)</f>
        <v>Educación, cultura, deporte y recreación</v>
      </c>
      <c r="E1485" t="str">
        <f>VLOOKUP(MID(C1485,1,10),Estrv!B:CC,54,FALSE)</f>
        <v>Presentaciones y festivales de musica.</v>
      </c>
    </row>
    <row r="1486" spans="1:5">
      <c r="A1486" t="str">
        <f t="shared" si="23"/>
        <v>02CD08</v>
      </c>
      <c r="B1486" t="str">
        <f>CONCATENATE(A1486,"_",COUNTIF(A$1:A1486,A1486))</f>
        <v>02CD08_35</v>
      </c>
      <c r="C1486" t="s">
        <v>12682</v>
      </c>
      <c r="D1486" t="str">
        <f>VLOOKUP(MID(C1486,7,4),Estrv!I:J,2,FALSE)</f>
        <v>Educación, cultura, deporte y recreación</v>
      </c>
      <c r="E1486" t="str">
        <f>VLOOKUP(MID(C1486,1,10),Estrv!B:CC,57,FALSE)</f>
        <v>Reconocimiento a estudiantes de nivel basico.</v>
      </c>
    </row>
    <row r="1487" spans="1:5">
      <c r="A1487" t="str">
        <f t="shared" si="23"/>
        <v>02CD08</v>
      </c>
      <c r="B1487" t="str">
        <f>CONCATENATE(A1487,"_",COUNTIF(A$1:A1487,A1487))</f>
        <v>02CD08_36</v>
      </c>
      <c r="C1487" t="s">
        <v>13356</v>
      </c>
      <c r="D1487" t="str">
        <f>VLOOKUP(MID(C1487,7,4),Estrv!I:J,2,FALSE)</f>
        <v>Educación, cultura, deporte y recreación</v>
      </c>
      <c r="E1487" t="str">
        <f>VLOOKUP(MID(C1487,1,10),Estrv!B:CC,60,FALSE)</f>
        <v>Cursos de regularizacion, preparacion y de verano en la Alcaldia.</v>
      </c>
    </row>
    <row r="1488" spans="1:5">
      <c r="A1488" t="str">
        <f t="shared" si="23"/>
        <v>02CD08</v>
      </c>
      <c r="B1488" t="str">
        <f>CONCATENATE(A1488,"_",COUNTIF(A$1:A1488,A1488))</f>
        <v>02CD08_37</v>
      </c>
      <c r="C1488" t="s">
        <v>14030</v>
      </c>
      <c r="D1488" t="str">
        <f>VLOOKUP(MID(C1488,7,4),Estrv!I:J,2,FALSE)</f>
        <v>Educación, cultura, deporte y recreación</v>
      </c>
      <c r="E1488">
        <f>VLOOKUP(MID(C1488,1,10),Estrv!B:CC,63,FALSE)</f>
        <v>0</v>
      </c>
    </row>
    <row r="1489" spans="1:5">
      <c r="A1489" t="str">
        <f t="shared" si="23"/>
        <v>02CD08</v>
      </c>
      <c r="B1489" t="str">
        <f>CONCATENATE(A1489,"_",COUNTIF(A$1:A1489,A1489))</f>
        <v>02CD08_38</v>
      </c>
      <c r="C1489" t="s">
        <v>14704</v>
      </c>
      <c r="D1489" t="str">
        <f>VLOOKUP(MID(C1489,7,4),Estrv!I:J,2,FALSE)</f>
        <v>Educación, cultura, deporte y recreación</v>
      </c>
      <c r="E1489">
        <f>VLOOKUP(MID(C1489,1,10),Estrv!B:CC,66,FALSE)</f>
        <v>0</v>
      </c>
    </row>
    <row r="1490" spans="1:5">
      <c r="A1490" t="str">
        <f t="shared" si="23"/>
        <v>02CD08</v>
      </c>
      <c r="B1490" t="str">
        <f>CONCATENATE(A1490,"_",COUNTIF(A$1:A1490,A1490))</f>
        <v>02CD08_39</v>
      </c>
      <c r="C1490" t="s">
        <v>15378</v>
      </c>
      <c r="D1490" t="str">
        <f>VLOOKUP(MID(C1490,7,4),Estrv!I:J,2,FALSE)</f>
        <v>Educación, cultura, deporte y recreación</v>
      </c>
      <c r="E1490">
        <f>VLOOKUP(MID(C1490,1,10),Estrv!B:CC,69,FALSE)</f>
        <v>0</v>
      </c>
    </row>
    <row r="1491" spans="1:5">
      <c r="A1491" t="str">
        <f t="shared" si="23"/>
        <v>02CD08</v>
      </c>
      <c r="B1491" t="str">
        <f>CONCATENATE(A1491,"_",COUNTIF(A$1:A1491,A1491))</f>
        <v>02CD08_40</v>
      </c>
      <c r="C1491" t="s">
        <v>16052</v>
      </c>
      <c r="D1491" t="str">
        <f>VLOOKUP(MID(C1491,7,4),Estrv!I:J,2,FALSE)</f>
        <v>Educación, cultura, deporte y recreación</v>
      </c>
      <c r="E1491">
        <f>VLOOKUP(MID(C1491,1,10),Estrv!B:CC,72,FALSE)</f>
        <v>0</v>
      </c>
    </row>
    <row r="1492" spans="1:5">
      <c r="A1492" t="str">
        <f t="shared" si="23"/>
        <v>02CD08</v>
      </c>
      <c r="B1492" t="str">
        <f>CONCATENATE(A1492,"_",COUNTIF(A$1:A1492,A1492))</f>
        <v>02CD08_41</v>
      </c>
      <c r="C1492" t="s">
        <v>9987</v>
      </c>
      <c r="D1492" t="str">
        <f>VLOOKUP(MID(C1492,7,4),Estrv!I:J,2,FALSE)</f>
        <v>Servicios de salud en Alcaldias</v>
      </c>
      <c r="E1492" t="str">
        <f>VLOOKUP(MID(C1492,1,10),Estrv!B:CC,44,FALSE)</f>
        <v>Contribuir a mejorar la satisfaccion de la poblacion sobre los servicios publicos locales bajo demanda a traves de los servicios de salud para la prevencion y control de enfermedades en la Alcaldia de Iztacalco.</v>
      </c>
    </row>
    <row r="1493" spans="1:5">
      <c r="A1493" t="str">
        <f t="shared" si="23"/>
        <v>02CD08</v>
      </c>
      <c r="B1493" t="str">
        <f>CONCATENATE(A1493,"_",COUNTIF(A$1:A1493,A1493))</f>
        <v>02CD08_42</v>
      </c>
      <c r="C1493" t="s">
        <v>10661</v>
      </c>
      <c r="D1493" t="str">
        <f>VLOOKUP(MID(C1493,7,4),Estrv!I:J,2,FALSE)</f>
        <v>Servicios de salud en Alcaldias</v>
      </c>
      <c r="E1493" t="str">
        <f>VLOOKUP(MID(C1493,1,10),Estrv!B:CC,48,FALSE)</f>
        <v>Realizacion de eventos de Informacion y difusion en salud publica.</v>
      </c>
    </row>
    <row r="1494" spans="1:5">
      <c r="A1494" t="str">
        <f t="shared" si="23"/>
        <v>02CD08</v>
      </c>
      <c r="B1494" t="str">
        <f>CONCATENATE(A1494,"_",COUNTIF(A$1:A1494,A1494))</f>
        <v>02CD08_43</v>
      </c>
      <c r="C1494" t="s">
        <v>11335</v>
      </c>
      <c r="D1494" t="str">
        <f>VLOOKUP(MID(C1494,7,4),Estrv!I:J,2,FALSE)</f>
        <v>Servicios de salud en Alcaldias</v>
      </c>
      <c r="E1494">
        <f>VLOOKUP(MID(C1494,1,10),Estrv!B:CC,51,FALSE)</f>
        <v>0</v>
      </c>
    </row>
    <row r="1495" spans="1:5">
      <c r="A1495" t="str">
        <f t="shared" si="23"/>
        <v>02CD08</v>
      </c>
      <c r="B1495" t="str">
        <f>CONCATENATE(A1495,"_",COUNTIF(A$1:A1495,A1495))</f>
        <v>02CD08_44</v>
      </c>
      <c r="C1495" t="s">
        <v>12009</v>
      </c>
      <c r="D1495" t="str">
        <f>VLOOKUP(MID(C1495,7,4),Estrv!I:J,2,FALSE)</f>
        <v>Servicios de salud en Alcaldias</v>
      </c>
      <c r="E1495">
        <f>VLOOKUP(MID(C1495,1,10),Estrv!B:CC,54,FALSE)</f>
        <v>0</v>
      </c>
    </row>
    <row r="1496" spans="1:5">
      <c r="A1496" t="str">
        <f t="shared" si="23"/>
        <v>02CD08</v>
      </c>
      <c r="B1496" t="str">
        <f>CONCATENATE(A1496,"_",COUNTIF(A$1:A1496,A1496))</f>
        <v>02CD08_45</v>
      </c>
      <c r="C1496" t="s">
        <v>12683</v>
      </c>
      <c r="D1496" t="str">
        <f>VLOOKUP(MID(C1496,7,4),Estrv!I:J,2,FALSE)</f>
        <v>Servicios de salud en Alcaldias</v>
      </c>
      <c r="E1496">
        <f>VLOOKUP(MID(C1496,1,10),Estrv!B:CC,57,FALSE)</f>
        <v>0</v>
      </c>
    </row>
    <row r="1497" spans="1:5">
      <c r="A1497" t="str">
        <f t="shared" si="23"/>
        <v>02CD08</v>
      </c>
      <c r="B1497" t="str">
        <f>CONCATENATE(A1497,"_",COUNTIF(A$1:A1497,A1497))</f>
        <v>02CD08_46</v>
      </c>
      <c r="C1497" t="s">
        <v>13357</v>
      </c>
      <c r="D1497" t="str">
        <f>VLOOKUP(MID(C1497,7,4),Estrv!I:J,2,FALSE)</f>
        <v>Servicios de salud en Alcaldias</v>
      </c>
      <c r="E1497">
        <f>VLOOKUP(MID(C1497,1,10),Estrv!B:CC,60,FALSE)</f>
        <v>0</v>
      </c>
    </row>
    <row r="1498" spans="1:5">
      <c r="A1498" t="str">
        <f t="shared" si="23"/>
        <v>02CD08</v>
      </c>
      <c r="B1498" t="str">
        <f>CONCATENATE(A1498,"_",COUNTIF(A$1:A1498,A1498))</f>
        <v>02CD08_47</v>
      </c>
      <c r="C1498" t="s">
        <v>14031</v>
      </c>
      <c r="D1498" t="str">
        <f>VLOOKUP(MID(C1498,7,4),Estrv!I:J,2,FALSE)</f>
        <v>Servicios de salud en Alcaldias</v>
      </c>
      <c r="E1498">
        <f>VLOOKUP(MID(C1498,1,10),Estrv!B:CC,63,FALSE)</f>
        <v>0</v>
      </c>
    </row>
    <row r="1499" spans="1:5">
      <c r="A1499" t="str">
        <f t="shared" si="23"/>
        <v>02CD08</v>
      </c>
      <c r="B1499" t="str">
        <f>CONCATENATE(A1499,"_",COUNTIF(A$1:A1499,A1499))</f>
        <v>02CD08_48</v>
      </c>
      <c r="C1499" t="s">
        <v>14705</v>
      </c>
      <c r="D1499" t="str">
        <f>VLOOKUP(MID(C1499,7,4),Estrv!I:J,2,FALSE)</f>
        <v>Servicios de salud en Alcaldias</v>
      </c>
      <c r="E1499">
        <f>VLOOKUP(MID(C1499,1,10),Estrv!B:CC,66,FALSE)</f>
        <v>0</v>
      </c>
    </row>
    <row r="1500" spans="1:5">
      <c r="A1500" t="str">
        <f t="shared" si="23"/>
        <v>02CD08</v>
      </c>
      <c r="B1500" t="str">
        <f>CONCATENATE(A1500,"_",COUNTIF(A$1:A1500,A1500))</f>
        <v>02CD08_49</v>
      </c>
      <c r="C1500" t="s">
        <v>15379</v>
      </c>
      <c r="D1500" t="str">
        <f>VLOOKUP(MID(C1500,7,4),Estrv!I:J,2,FALSE)</f>
        <v>Servicios de salud en Alcaldias</v>
      </c>
      <c r="E1500">
        <f>VLOOKUP(MID(C1500,1,10),Estrv!B:CC,69,FALSE)</f>
        <v>0</v>
      </c>
    </row>
    <row r="1501" spans="1:5">
      <c r="A1501" t="str">
        <f t="shared" si="23"/>
        <v>02CD08</v>
      </c>
      <c r="B1501" t="str">
        <f>CONCATENATE(A1501,"_",COUNTIF(A$1:A1501,A1501))</f>
        <v>02CD08_50</v>
      </c>
      <c r="C1501" t="s">
        <v>16053</v>
      </c>
      <c r="D1501" t="str">
        <f>VLOOKUP(MID(C1501,7,4),Estrv!I:J,2,FALSE)</f>
        <v>Servicios de salud en Alcaldias</v>
      </c>
      <c r="E1501">
        <f>VLOOKUP(MID(C1501,1,10),Estrv!B:CC,72,FALSE)</f>
        <v>0</v>
      </c>
    </row>
    <row r="1502" spans="1:5">
      <c r="A1502" t="str">
        <f t="shared" si="23"/>
        <v>02CD08</v>
      </c>
      <c r="B1502" t="str">
        <f>CONCATENATE(A1502,"_",COUNTIF(A$1:A1502,A1502))</f>
        <v>02CD08_51</v>
      </c>
      <c r="C1502" t="s">
        <v>9988</v>
      </c>
      <c r="D1502" t="str">
        <f>VLOOKUP(MID(C1502,7,4),Estrv!I:J,2,FALSE)</f>
        <v>Servicios de atención animal</v>
      </c>
      <c r="E1502" t="str">
        <f>VLOOKUP(MID(C1502,1,10),Estrv!B:CC,44,FALSE)</f>
        <v>Contribuir a mejorar la satisfaccion de la poblacion sobre los servicios publicos locales bajo demanda a traves de los servicios de campañas de cuidado animal para la prevencion y control de enfermedades en la Alcaldia de Iztacalco.</v>
      </c>
    </row>
    <row r="1503" spans="1:5">
      <c r="A1503" t="str">
        <f t="shared" si="23"/>
        <v>02CD08</v>
      </c>
      <c r="B1503" t="str">
        <f>CONCATENATE(A1503,"_",COUNTIF(A$1:A1503,A1503))</f>
        <v>02CD08_52</v>
      </c>
      <c r="C1503" t="s">
        <v>10662</v>
      </c>
      <c r="D1503" t="str">
        <f>VLOOKUP(MID(C1503,7,4),Estrv!I:J,2,FALSE)</f>
        <v>Servicios de atención animal</v>
      </c>
      <c r="E1503" t="str">
        <f>VLOOKUP(MID(C1503,1,10),Estrv!B:CC,48,FALSE)</f>
        <v>Realizacion de campañas de Cuidado de Animales de Compañia</v>
      </c>
    </row>
    <row r="1504" spans="1:5">
      <c r="A1504" t="str">
        <f t="shared" si="23"/>
        <v>02CD08</v>
      </c>
      <c r="B1504" t="str">
        <f>CONCATENATE(A1504,"_",COUNTIF(A$1:A1504,A1504))</f>
        <v>02CD08_53</v>
      </c>
      <c r="C1504" t="s">
        <v>11336</v>
      </c>
      <c r="D1504" t="str">
        <f>VLOOKUP(MID(C1504,7,4),Estrv!I:J,2,FALSE)</f>
        <v>Servicios de atención animal</v>
      </c>
      <c r="E1504">
        <f>VLOOKUP(MID(C1504,1,10),Estrv!B:CC,51,FALSE)</f>
        <v>0</v>
      </c>
    </row>
    <row r="1505" spans="1:5">
      <c r="A1505" t="str">
        <f t="shared" si="23"/>
        <v>02CD08</v>
      </c>
      <c r="B1505" t="str">
        <f>CONCATENATE(A1505,"_",COUNTIF(A$1:A1505,A1505))</f>
        <v>02CD08_54</v>
      </c>
      <c r="C1505" t="s">
        <v>12010</v>
      </c>
      <c r="D1505" t="str">
        <f>VLOOKUP(MID(C1505,7,4),Estrv!I:J,2,FALSE)</f>
        <v>Servicios de atención animal</v>
      </c>
      <c r="E1505">
        <f>VLOOKUP(MID(C1505,1,10),Estrv!B:CC,54,FALSE)</f>
        <v>0</v>
      </c>
    </row>
    <row r="1506" spans="1:5">
      <c r="A1506" t="str">
        <f t="shared" si="23"/>
        <v>02CD08</v>
      </c>
      <c r="B1506" t="str">
        <f>CONCATENATE(A1506,"_",COUNTIF(A$1:A1506,A1506))</f>
        <v>02CD08_55</v>
      </c>
      <c r="C1506" t="s">
        <v>12684</v>
      </c>
      <c r="D1506" t="str">
        <f>VLOOKUP(MID(C1506,7,4),Estrv!I:J,2,FALSE)</f>
        <v>Servicios de atención animal</v>
      </c>
      <c r="E1506">
        <f>VLOOKUP(MID(C1506,1,10),Estrv!B:CC,57,FALSE)</f>
        <v>0</v>
      </c>
    </row>
    <row r="1507" spans="1:5">
      <c r="A1507" t="str">
        <f t="shared" si="23"/>
        <v>02CD08</v>
      </c>
      <c r="B1507" t="str">
        <f>CONCATENATE(A1507,"_",COUNTIF(A$1:A1507,A1507))</f>
        <v>02CD08_56</v>
      </c>
      <c r="C1507" t="s">
        <v>13358</v>
      </c>
      <c r="D1507" t="str">
        <f>VLOOKUP(MID(C1507,7,4),Estrv!I:J,2,FALSE)</f>
        <v>Servicios de atención animal</v>
      </c>
      <c r="E1507">
        <f>VLOOKUP(MID(C1507,1,10),Estrv!B:CC,60,FALSE)</f>
        <v>0</v>
      </c>
    </row>
    <row r="1508" spans="1:5">
      <c r="A1508" t="str">
        <f t="shared" si="23"/>
        <v>02CD08</v>
      </c>
      <c r="B1508" t="str">
        <f>CONCATENATE(A1508,"_",COUNTIF(A$1:A1508,A1508))</f>
        <v>02CD08_57</v>
      </c>
      <c r="C1508" t="s">
        <v>14032</v>
      </c>
      <c r="D1508" t="str">
        <f>VLOOKUP(MID(C1508,7,4),Estrv!I:J,2,FALSE)</f>
        <v>Servicios de atención animal</v>
      </c>
      <c r="E1508">
        <f>VLOOKUP(MID(C1508,1,10),Estrv!B:CC,63,FALSE)</f>
        <v>0</v>
      </c>
    </row>
    <row r="1509" spans="1:5">
      <c r="A1509" t="str">
        <f t="shared" si="23"/>
        <v>02CD08</v>
      </c>
      <c r="B1509" t="str">
        <f>CONCATENATE(A1509,"_",COUNTIF(A$1:A1509,A1509))</f>
        <v>02CD08_58</v>
      </c>
      <c r="C1509" t="s">
        <v>14706</v>
      </c>
      <c r="D1509" t="str">
        <f>VLOOKUP(MID(C1509,7,4),Estrv!I:J,2,FALSE)</f>
        <v>Servicios de atención animal</v>
      </c>
      <c r="E1509">
        <f>VLOOKUP(MID(C1509,1,10),Estrv!B:CC,66,FALSE)</f>
        <v>0</v>
      </c>
    </row>
    <row r="1510" spans="1:5">
      <c r="A1510" t="str">
        <f t="shared" si="23"/>
        <v>02CD08</v>
      </c>
      <c r="B1510" t="str">
        <f>CONCATENATE(A1510,"_",COUNTIF(A$1:A1510,A1510))</f>
        <v>02CD08_59</v>
      </c>
      <c r="C1510" t="s">
        <v>15380</v>
      </c>
      <c r="D1510" t="str">
        <f>VLOOKUP(MID(C1510,7,4),Estrv!I:J,2,FALSE)</f>
        <v>Servicios de atención animal</v>
      </c>
      <c r="E1510">
        <f>VLOOKUP(MID(C1510,1,10),Estrv!B:CC,69,FALSE)</f>
        <v>0</v>
      </c>
    </row>
    <row r="1511" spans="1:5">
      <c r="A1511" t="str">
        <f t="shared" si="23"/>
        <v>02CD08</v>
      </c>
      <c r="B1511" t="str">
        <f>CONCATENATE(A1511,"_",COUNTIF(A$1:A1511,A1511))</f>
        <v>02CD08_60</v>
      </c>
      <c r="C1511" t="s">
        <v>16054</v>
      </c>
      <c r="D1511" t="str">
        <f>VLOOKUP(MID(C1511,7,4),Estrv!I:J,2,FALSE)</f>
        <v>Servicios de atención animal</v>
      </c>
      <c r="E1511">
        <f>VLOOKUP(MID(C1511,1,10),Estrv!B:CC,72,FALSE)</f>
        <v>0</v>
      </c>
    </row>
    <row r="1512" spans="1:5">
      <c r="A1512" t="str">
        <f t="shared" si="23"/>
        <v>02CD08</v>
      </c>
      <c r="B1512" t="str">
        <f>CONCATENATE(A1512,"_",COUNTIF(A$1:A1512,A1512))</f>
        <v>02CD08_61</v>
      </c>
      <c r="C1512" t="s">
        <v>9989</v>
      </c>
      <c r="D1512" t="str">
        <f>VLOOKUP(MID(C1512,7,4),Estrv!I:J,2,FALSE)</f>
        <v>Servicios de cuidado infantil</v>
      </c>
      <c r="E1512" t="str">
        <f>VLOOKUP(MID(C1512,1,10),Estrv!B:CC,44,FALSE)</f>
        <v>Contribuir a mitigar la desigualdad de genero a traves de servicios dirigidos a la comunidad en general para contribuir a un entorno de equidad.</v>
      </c>
    </row>
    <row r="1513" spans="1:5">
      <c r="A1513" t="str">
        <f t="shared" si="23"/>
        <v>02CD08</v>
      </c>
      <c r="B1513" t="str">
        <f>CONCATENATE(A1513,"_",COUNTIF(A$1:A1513,A1513))</f>
        <v>02CD08_62</v>
      </c>
      <c r="C1513" t="s">
        <v>10663</v>
      </c>
      <c r="D1513" t="str">
        <f>VLOOKUP(MID(C1513,7,4),Estrv!I:J,2,FALSE)</f>
        <v>Servicios de cuidado infantil</v>
      </c>
      <c r="E1513" t="str">
        <f>VLOOKUP(MID(C1513,1,10),Estrv!B:CC,48,FALSE)</f>
        <v>Atencion y cuidados de niñas y niños mayores de un año y menores de seis</v>
      </c>
    </row>
    <row r="1514" spans="1:5">
      <c r="A1514" t="str">
        <f t="shared" si="23"/>
        <v>02CD08</v>
      </c>
      <c r="B1514" t="str">
        <f>CONCATENATE(A1514,"_",COUNTIF(A$1:A1514,A1514))</f>
        <v>02CD08_63</v>
      </c>
      <c r="C1514" t="s">
        <v>11337</v>
      </c>
      <c r="D1514" t="str">
        <f>VLOOKUP(MID(C1514,7,4),Estrv!I:J,2,FALSE)</f>
        <v>Servicios de cuidado infantil</v>
      </c>
      <c r="E1514">
        <f>VLOOKUP(MID(C1514,1,10),Estrv!B:CC,51,FALSE)</f>
        <v>0</v>
      </c>
    </row>
    <row r="1515" spans="1:5">
      <c r="A1515" t="str">
        <f t="shared" si="23"/>
        <v>02CD08</v>
      </c>
      <c r="B1515" t="str">
        <f>CONCATENATE(A1515,"_",COUNTIF(A$1:A1515,A1515))</f>
        <v>02CD08_64</v>
      </c>
      <c r="C1515" t="s">
        <v>12011</v>
      </c>
      <c r="D1515" t="str">
        <f>VLOOKUP(MID(C1515,7,4),Estrv!I:J,2,FALSE)</f>
        <v>Servicios de cuidado infantil</v>
      </c>
      <c r="E1515">
        <f>VLOOKUP(MID(C1515,1,10),Estrv!B:CC,54,FALSE)</f>
        <v>0</v>
      </c>
    </row>
    <row r="1516" spans="1:5">
      <c r="A1516" t="str">
        <f t="shared" si="23"/>
        <v>02CD08</v>
      </c>
      <c r="B1516" t="str">
        <f>CONCATENATE(A1516,"_",COUNTIF(A$1:A1516,A1516))</f>
        <v>02CD08_65</v>
      </c>
      <c r="C1516" t="s">
        <v>12685</v>
      </c>
      <c r="D1516" t="str">
        <f>VLOOKUP(MID(C1516,7,4),Estrv!I:J,2,FALSE)</f>
        <v>Servicios de cuidado infantil</v>
      </c>
      <c r="E1516">
        <f>VLOOKUP(MID(C1516,1,10),Estrv!B:CC,57,FALSE)</f>
        <v>0</v>
      </c>
    </row>
    <row r="1517" spans="1:5">
      <c r="A1517" t="str">
        <f t="shared" si="23"/>
        <v>02CD08</v>
      </c>
      <c r="B1517" t="str">
        <f>CONCATENATE(A1517,"_",COUNTIF(A$1:A1517,A1517))</f>
        <v>02CD08_66</v>
      </c>
      <c r="C1517" t="s">
        <v>13359</v>
      </c>
      <c r="D1517" t="str">
        <f>VLOOKUP(MID(C1517,7,4),Estrv!I:J,2,FALSE)</f>
        <v>Servicios de cuidado infantil</v>
      </c>
      <c r="E1517">
        <f>VLOOKUP(MID(C1517,1,10),Estrv!B:CC,60,FALSE)</f>
        <v>0</v>
      </c>
    </row>
    <row r="1518" spans="1:5">
      <c r="A1518" t="str">
        <f t="shared" si="23"/>
        <v>02CD08</v>
      </c>
      <c r="B1518" t="str">
        <f>CONCATENATE(A1518,"_",COUNTIF(A$1:A1518,A1518))</f>
        <v>02CD08_67</v>
      </c>
      <c r="C1518" t="s">
        <v>14033</v>
      </c>
      <c r="D1518" t="str">
        <f>VLOOKUP(MID(C1518,7,4),Estrv!I:J,2,FALSE)</f>
        <v>Servicios de cuidado infantil</v>
      </c>
      <c r="E1518">
        <f>VLOOKUP(MID(C1518,1,10),Estrv!B:CC,63,FALSE)</f>
        <v>0</v>
      </c>
    </row>
    <row r="1519" spans="1:5">
      <c r="A1519" t="str">
        <f t="shared" si="23"/>
        <v>02CD08</v>
      </c>
      <c r="B1519" t="str">
        <f>CONCATENATE(A1519,"_",COUNTIF(A$1:A1519,A1519))</f>
        <v>02CD08_68</v>
      </c>
      <c r="C1519" t="s">
        <v>14707</v>
      </c>
      <c r="D1519" t="str">
        <f>VLOOKUP(MID(C1519,7,4),Estrv!I:J,2,FALSE)</f>
        <v>Servicios de cuidado infantil</v>
      </c>
      <c r="E1519">
        <f>VLOOKUP(MID(C1519,1,10),Estrv!B:CC,66,FALSE)</f>
        <v>0</v>
      </c>
    </row>
    <row r="1520" spans="1:5">
      <c r="A1520" t="str">
        <f t="shared" si="23"/>
        <v>02CD08</v>
      </c>
      <c r="B1520" t="str">
        <f>CONCATENATE(A1520,"_",COUNTIF(A$1:A1520,A1520))</f>
        <v>02CD08_69</v>
      </c>
      <c r="C1520" t="s">
        <v>15381</v>
      </c>
      <c r="D1520" t="str">
        <f>VLOOKUP(MID(C1520,7,4),Estrv!I:J,2,FALSE)</f>
        <v>Servicios de cuidado infantil</v>
      </c>
      <c r="E1520">
        <f>VLOOKUP(MID(C1520,1,10),Estrv!B:CC,69,FALSE)</f>
        <v>0</v>
      </c>
    </row>
    <row r="1521" spans="1:5">
      <c r="A1521" t="str">
        <f t="shared" si="23"/>
        <v>02CD08</v>
      </c>
      <c r="B1521" t="str">
        <f>CONCATENATE(A1521,"_",COUNTIF(A$1:A1521,A1521))</f>
        <v>02CD08_70</v>
      </c>
      <c r="C1521" t="s">
        <v>16055</v>
      </c>
      <c r="D1521" t="str">
        <f>VLOOKUP(MID(C1521,7,4),Estrv!I:J,2,FALSE)</f>
        <v>Servicios de cuidado infantil</v>
      </c>
      <c r="E1521">
        <f>VLOOKUP(MID(C1521,1,10),Estrv!B:CC,72,FALSE)</f>
        <v>0</v>
      </c>
    </row>
    <row r="1522" spans="1:5">
      <c r="A1522" t="str">
        <f t="shared" si="23"/>
        <v>02CD08</v>
      </c>
      <c r="B1522" t="str">
        <f>CONCATENATE(A1522,"_",COUNTIF(A$1:A1522,A1522))</f>
        <v>02CD08_71</v>
      </c>
      <c r="C1522" t="s">
        <v>9990</v>
      </c>
      <c r="D1522" t="str">
        <f>VLOOKUP(MID(C1522,7,4),Estrv!I:J,2,FALSE)</f>
        <v>Turismo, empleo y fomento económico</v>
      </c>
      <c r="E1522" t="str">
        <f>VLOOKUP(MID(C1522,1,10),Estrv!B:CC,44,FALSE)</f>
        <v>La poblacion de Iztacalco ve mejorada su situacion economica.</v>
      </c>
    </row>
    <row r="1523" spans="1:5">
      <c r="A1523" t="str">
        <f t="shared" si="23"/>
        <v>02CD08</v>
      </c>
      <c r="B1523" t="str">
        <f>CONCATENATE(A1523,"_",COUNTIF(A$1:A1523,A1523))</f>
        <v>02CD08_72</v>
      </c>
      <c r="C1523" t="s">
        <v>10664</v>
      </c>
      <c r="D1523" t="str">
        <f>VLOOKUP(MID(C1523,7,4),Estrv!I:J,2,FALSE)</f>
        <v>Turismo, empleo y fomento económico</v>
      </c>
      <c r="E1523" t="str">
        <f>VLOOKUP(MID(C1523,1,10),Estrv!B:CC,48,FALSE)</f>
        <v>Promocion de actividades de turismo.</v>
      </c>
    </row>
    <row r="1524" spans="1:5">
      <c r="A1524" t="str">
        <f t="shared" si="23"/>
        <v>02CD08</v>
      </c>
      <c r="B1524" t="str">
        <f>CONCATENATE(A1524,"_",COUNTIF(A$1:A1524,A1524))</f>
        <v>02CD08_73</v>
      </c>
      <c r="C1524" t="s">
        <v>11338</v>
      </c>
      <c r="D1524" t="str">
        <f>VLOOKUP(MID(C1524,7,4),Estrv!I:J,2,FALSE)</f>
        <v>Turismo, empleo y fomento económico</v>
      </c>
      <c r="E1524">
        <f>VLOOKUP(MID(C1524,1,10),Estrv!B:CC,51,FALSE)</f>
        <v>0</v>
      </c>
    </row>
    <row r="1525" spans="1:5">
      <c r="A1525" t="str">
        <f t="shared" si="23"/>
        <v>02CD08</v>
      </c>
      <c r="B1525" t="str">
        <f>CONCATENATE(A1525,"_",COUNTIF(A$1:A1525,A1525))</f>
        <v>02CD08_74</v>
      </c>
      <c r="C1525" t="s">
        <v>12012</v>
      </c>
      <c r="D1525" t="str">
        <f>VLOOKUP(MID(C1525,7,4),Estrv!I:J,2,FALSE)</f>
        <v>Turismo, empleo y fomento económico</v>
      </c>
      <c r="E1525">
        <f>VLOOKUP(MID(C1525,1,10),Estrv!B:CC,54,FALSE)</f>
        <v>0</v>
      </c>
    </row>
    <row r="1526" spans="1:5">
      <c r="A1526" t="str">
        <f t="shared" si="23"/>
        <v>02CD08</v>
      </c>
      <c r="B1526" t="str">
        <f>CONCATENATE(A1526,"_",COUNTIF(A$1:A1526,A1526))</f>
        <v>02CD08_75</v>
      </c>
      <c r="C1526" t="s">
        <v>12686</v>
      </c>
      <c r="D1526" t="str">
        <f>VLOOKUP(MID(C1526,7,4),Estrv!I:J,2,FALSE)</f>
        <v>Turismo, empleo y fomento económico</v>
      </c>
      <c r="E1526">
        <f>VLOOKUP(MID(C1526,1,10),Estrv!B:CC,57,FALSE)</f>
        <v>0</v>
      </c>
    </row>
    <row r="1527" spans="1:5">
      <c r="A1527" t="str">
        <f t="shared" si="23"/>
        <v>02CD08</v>
      </c>
      <c r="B1527" t="str">
        <f>CONCATENATE(A1527,"_",COUNTIF(A$1:A1527,A1527))</f>
        <v>02CD08_76</v>
      </c>
      <c r="C1527" t="s">
        <v>13360</v>
      </c>
      <c r="D1527" t="str">
        <f>VLOOKUP(MID(C1527,7,4),Estrv!I:J,2,FALSE)</f>
        <v>Turismo, empleo y fomento económico</v>
      </c>
      <c r="E1527">
        <f>VLOOKUP(MID(C1527,1,10),Estrv!B:CC,60,FALSE)</f>
        <v>0</v>
      </c>
    </row>
    <row r="1528" spans="1:5">
      <c r="A1528" t="str">
        <f t="shared" si="23"/>
        <v>02CD08</v>
      </c>
      <c r="B1528" t="str">
        <f>CONCATENATE(A1528,"_",COUNTIF(A$1:A1528,A1528))</f>
        <v>02CD08_77</v>
      </c>
      <c r="C1528" t="s">
        <v>14034</v>
      </c>
      <c r="D1528" t="str">
        <f>VLOOKUP(MID(C1528,7,4),Estrv!I:J,2,FALSE)</f>
        <v>Turismo, empleo y fomento económico</v>
      </c>
      <c r="E1528">
        <f>VLOOKUP(MID(C1528,1,10),Estrv!B:CC,63,FALSE)</f>
        <v>0</v>
      </c>
    </row>
    <row r="1529" spans="1:5">
      <c r="A1529" t="str">
        <f t="shared" si="23"/>
        <v>02CD08</v>
      </c>
      <c r="B1529" t="str">
        <f>CONCATENATE(A1529,"_",COUNTIF(A$1:A1529,A1529))</f>
        <v>02CD08_78</v>
      </c>
      <c r="C1529" t="s">
        <v>14708</v>
      </c>
      <c r="D1529" t="str">
        <f>VLOOKUP(MID(C1529,7,4),Estrv!I:J,2,FALSE)</f>
        <v>Turismo, empleo y fomento económico</v>
      </c>
      <c r="E1529">
        <f>VLOOKUP(MID(C1529,1,10),Estrv!B:CC,66,FALSE)</f>
        <v>0</v>
      </c>
    </row>
    <row r="1530" spans="1:5">
      <c r="A1530" t="str">
        <f t="shared" si="23"/>
        <v>02CD08</v>
      </c>
      <c r="B1530" t="str">
        <f>CONCATENATE(A1530,"_",COUNTIF(A$1:A1530,A1530))</f>
        <v>02CD08_79</v>
      </c>
      <c r="C1530" t="s">
        <v>15382</v>
      </c>
      <c r="D1530" t="str">
        <f>VLOOKUP(MID(C1530,7,4),Estrv!I:J,2,FALSE)</f>
        <v>Turismo, empleo y fomento económico</v>
      </c>
      <c r="E1530">
        <f>VLOOKUP(MID(C1530,1,10),Estrv!B:CC,69,FALSE)</f>
        <v>0</v>
      </c>
    </row>
    <row r="1531" spans="1:5">
      <c r="A1531" t="str">
        <f t="shared" si="23"/>
        <v>02CD08</v>
      </c>
      <c r="B1531" t="str">
        <f>CONCATENATE(A1531,"_",COUNTIF(A$1:A1531,A1531))</f>
        <v>02CD08_80</v>
      </c>
      <c r="C1531" t="s">
        <v>16056</v>
      </c>
      <c r="D1531" t="str">
        <f>VLOOKUP(MID(C1531,7,4),Estrv!I:J,2,FALSE)</f>
        <v>Turismo, empleo y fomento económico</v>
      </c>
      <c r="E1531">
        <f>VLOOKUP(MID(C1531,1,10),Estrv!B:CC,72,FALSE)</f>
        <v>0</v>
      </c>
    </row>
    <row r="1532" spans="1:5">
      <c r="A1532" t="str">
        <f t="shared" si="23"/>
        <v>02CD08</v>
      </c>
      <c r="B1532" t="str">
        <f>CONCATENATE(A1532,"_",COUNTIF(A$1:A1532,A1532))</f>
        <v>02CD08_81</v>
      </c>
      <c r="C1532" t="s">
        <v>9991</v>
      </c>
      <c r="D1532" t="str">
        <f>VLOOKUP(MID(C1532,7,4),Estrv!I:J,2,FALSE)</f>
        <v>Infraestructura urbana</v>
      </c>
      <c r="E1532" t="str">
        <f>VLOOKUP(MID(C1532,1,10),Estrv!B:CC,44,FALSE)</f>
        <v>Contribuir a mejorar la percepcion de la poblacion sobre los Servicios que proporciona el Gobierno de la Ciudad de Mexico en materia mediante la rehabilitacion y mantenimiento a la infraestructura publica en la Alcaldia de Iztacalco.</v>
      </c>
    </row>
    <row r="1533" spans="1:5">
      <c r="A1533" t="str">
        <f t="shared" si="23"/>
        <v>02CD08</v>
      </c>
      <c r="B1533" t="str">
        <f>CONCATENATE(A1533,"_",COUNTIF(A$1:A1533,A1533))</f>
        <v>02CD08_82</v>
      </c>
      <c r="C1533" t="s">
        <v>10665</v>
      </c>
      <c r="D1533" t="str">
        <f>VLOOKUP(MID(C1533,7,4),Estrv!I:J,2,FALSE)</f>
        <v>Infraestructura urbana</v>
      </c>
      <c r="E1533" t="str">
        <f>VLOOKUP(MID(C1533,1,10),Estrv!B:CC,48,FALSE)</f>
        <v>Construccion, rehabilitacion y mantenimiento de mercados publicos realizado</v>
      </c>
    </row>
    <row r="1534" spans="1:5">
      <c r="A1534" t="str">
        <f t="shared" si="23"/>
        <v>02CD08</v>
      </c>
      <c r="B1534" t="str">
        <f>CONCATENATE(A1534,"_",COUNTIF(A$1:A1534,A1534))</f>
        <v>02CD08_83</v>
      </c>
      <c r="C1534" t="s">
        <v>11339</v>
      </c>
      <c r="D1534" t="str">
        <f>VLOOKUP(MID(C1534,7,4),Estrv!I:J,2,FALSE)</f>
        <v>Infraestructura urbana</v>
      </c>
      <c r="E1534" t="str">
        <f>VLOOKUP(MID(C1534,1,10),Estrv!B:CC,51,FALSE)</f>
        <v>Construccion, repavimentacion, bacheo y banquetas en vias secundarias realizado</v>
      </c>
    </row>
    <row r="1535" spans="1:5">
      <c r="A1535" t="str">
        <f t="shared" si="23"/>
        <v>02CD08</v>
      </c>
      <c r="B1535" t="str">
        <f>CONCATENATE(A1535,"_",COUNTIF(A$1:A1535,A1535))</f>
        <v>02CD08_84</v>
      </c>
      <c r="C1535" t="s">
        <v>12013</v>
      </c>
      <c r="D1535" t="str">
        <f>VLOOKUP(MID(C1535,7,4),Estrv!I:J,2,FALSE)</f>
        <v>Infraestructura urbana</v>
      </c>
      <c r="E1535">
        <f>VLOOKUP(MID(C1535,1,10),Estrv!B:CC,54,FALSE)</f>
        <v>0</v>
      </c>
    </row>
    <row r="1536" spans="1:5">
      <c r="A1536" t="str">
        <f t="shared" si="23"/>
        <v>02CD08</v>
      </c>
      <c r="B1536" t="str">
        <f>CONCATENATE(A1536,"_",COUNTIF(A$1:A1536,A1536))</f>
        <v>02CD08_85</v>
      </c>
      <c r="C1536" t="s">
        <v>12687</v>
      </c>
      <c r="D1536" t="str">
        <f>VLOOKUP(MID(C1536,7,4),Estrv!I:J,2,FALSE)</f>
        <v>Infraestructura urbana</v>
      </c>
      <c r="E1536">
        <f>VLOOKUP(MID(C1536,1,10),Estrv!B:CC,57,FALSE)</f>
        <v>0</v>
      </c>
    </row>
    <row r="1537" spans="1:5">
      <c r="A1537" t="str">
        <f t="shared" si="23"/>
        <v>02CD08</v>
      </c>
      <c r="B1537" t="str">
        <f>CONCATENATE(A1537,"_",COUNTIF(A$1:A1537,A1537))</f>
        <v>02CD08_86</v>
      </c>
      <c r="C1537" t="s">
        <v>13361</v>
      </c>
      <c r="D1537" t="str">
        <f>VLOOKUP(MID(C1537,7,4),Estrv!I:J,2,FALSE)</f>
        <v>Infraestructura urbana</v>
      </c>
      <c r="E1537">
        <f>VLOOKUP(MID(C1537,1,10),Estrv!B:CC,60,FALSE)</f>
        <v>0</v>
      </c>
    </row>
    <row r="1538" spans="1:5">
      <c r="A1538" t="str">
        <f t="shared" si="23"/>
        <v>02CD08</v>
      </c>
      <c r="B1538" t="str">
        <f>CONCATENATE(A1538,"_",COUNTIF(A$1:A1538,A1538))</f>
        <v>02CD08_87</v>
      </c>
      <c r="C1538" t="s">
        <v>14035</v>
      </c>
      <c r="D1538" t="str">
        <f>VLOOKUP(MID(C1538,7,4),Estrv!I:J,2,FALSE)</f>
        <v>Infraestructura urbana</v>
      </c>
      <c r="E1538">
        <f>VLOOKUP(MID(C1538,1,10),Estrv!B:CC,63,FALSE)</f>
        <v>0</v>
      </c>
    </row>
    <row r="1539" spans="1:5">
      <c r="A1539" t="str">
        <f t="shared" ref="A1539:A1602" si="24">MID(C1539,1,6)</f>
        <v>02CD08</v>
      </c>
      <c r="B1539" t="str">
        <f>CONCATENATE(A1539,"_",COUNTIF(A$1:A1539,A1539))</f>
        <v>02CD08_88</v>
      </c>
      <c r="C1539" t="s">
        <v>14709</v>
      </c>
      <c r="D1539" t="str">
        <f>VLOOKUP(MID(C1539,7,4),Estrv!I:J,2,FALSE)</f>
        <v>Infraestructura urbana</v>
      </c>
      <c r="E1539">
        <f>VLOOKUP(MID(C1539,1,10),Estrv!B:CC,66,FALSE)</f>
        <v>0</v>
      </c>
    </row>
    <row r="1540" spans="1:5">
      <c r="A1540" t="str">
        <f t="shared" si="24"/>
        <v>02CD08</v>
      </c>
      <c r="B1540" t="str">
        <f>CONCATENATE(A1540,"_",COUNTIF(A$1:A1540,A1540))</f>
        <v>02CD08_89</v>
      </c>
      <c r="C1540" t="s">
        <v>15383</v>
      </c>
      <c r="D1540" t="str">
        <f>VLOOKUP(MID(C1540,7,4),Estrv!I:J,2,FALSE)</f>
        <v>Infraestructura urbana</v>
      </c>
      <c r="E1540">
        <f>VLOOKUP(MID(C1540,1,10),Estrv!B:CC,69,FALSE)</f>
        <v>0</v>
      </c>
    </row>
    <row r="1541" spans="1:5">
      <c r="A1541" t="str">
        <f t="shared" si="24"/>
        <v>02CD08</v>
      </c>
      <c r="B1541" t="str">
        <f>CONCATENATE(A1541,"_",COUNTIF(A$1:A1541,A1541))</f>
        <v>02CD08_90</v>
      </c>
      <c r="C1541" t="s">
        <v>16057</v>
      </c>
      <c r="D1541" t="str">
        <f>VLOOKUP(MID(C1541,7,4),Estrv!I:J,2,FALSE)</f>
        <v>Infraestructura urbana</v>
      </c>
      <c r="E1541">
        <f>VLOOKUP(MID(C1541,1,10),Estrv!B:CC,72,FALSE)</f>
        <v>0</v>
      </c>
    </row>
    <row r="1542" spans="1:5">
      <c r="A1542" t="str">
        <f t="shared" si="24"/>
        <v>02CD08</v>
      </c>
      <c r="B1542" t="str">
        <f>CONCATENATE(A1542,"_",COUNTIF(A$1:A1542,A1542))</f>
        <v>02CD08_91</v>
      </c>
      <c r="C1542" t="s">
        <v>9992</v>
      </c>
      <c r="D1542" t="str">
        <f>VLOOKUP(MID(C1542,7,4),Estrv!I:J,2,FALSE)</f>
        <v>Infraestructura de agua potable en Alcaldías</v>
      </c>
      <c r="E1542" t="str">
        <f>VLOOKUP(MID(C1542,1,10),Estrv!B:CC,44,FALSE)</f>
        <v>Contribuir a mejorar la percepcion de la poblacion sobre los Servicios que proporciona el Gobierno de la Ciudad de Mexico en materia mediante la rehabilitacion y mantenimiento a la infraestructura publica en la Alcaldia de Iztacalco.</v>
      </c>
    </row>
    <row r="1543" spans="1:5">
      <c r="A1543" t="str">
        <f t="shared" si="24"/>
        <v>02CD08</v>
      </c>
      <c r="B1543" t="str">
        <f>CONCATENATE(A1543,"_",COUNTIF(A$1:A1543,A1543))</f>
        <v>02CD08_92</v>
      </c>
      <c r="C1543" t="s">
        <v>10666</v>
      </c>
      <c r="D1543" t="str">
        <f>VLOOKUP(MID(C1543,7,4),Estrv!I:J,2,FALSE)</f>
        <v>Infraestructura de agua potable en Alcaldías</v>
      </c>
      <c r="E1543" t="str">
        <f>VLOOKUP(MID(C1543,1,10),Estrv!B:CC,48,FALSE)</f>
        <v>Suministro de agua potable a traves de pipas</v>
      </c>
    </row>
    <row r="1544" spans="1:5">
      <c r="A1544" t="str">
        <f t="shared" si="24"/>
        <v>02CD08</v>
      </c>
      <c r="B1544" t="str">
        <f>CONCATENATE(A1544,"_",COUNTIF(A$1:A1544,A1544))</f>
        <v>02CD08_93</v>
      </c>
      <c r="C1544" t="s">
        <v>11340</v>
      </c>
      <c r="D1544" t="str">
        <f>VLOOKUP(MID(C1544,7,4),Estrv!I:J,2,FALSE)</f>
        <v>Infraestructura de agua potable en Alcaldías</v>
      </c>
      <c r="E1544" t="str">
        <f>VLOOKUP(MID(C1544,1,10),Estrv!B:CC,51,FALSE)</f>
        <v>Reparaciones menores de tuberias y fugas de agua potable</v>
      </c>
    </row>
    <row r="1545" spans="1:5">
      <c r="A1545" t="str">
        <f t="shared" si="24"/>
        <v>02CD08</v>
      </c>
      <c r="B1545" t="str">
        <f>CONCATENATE(A1545,"_",COUNTIF(A$1:A1545,A1545))</f>
        <v>02CD08_94</v>
      </c>
      <c r="C1545" t="s">
        <v>12014</v>
      </c>
      <c r="D1545" t="str">
        <f>VLOOKUP(MID(C1545,7,4),Estrv!I:J,2,FALSE)</f>
        <v>Infraestructura de agua potable en Alcaldías</v>
      </c>
      <c r="E1545">
        <f>VLOOKUP(MID(C1545,1,10),Estrv!B:CC,54,FALSE)</f>
        <v>0</v>
      </c>
    </row>
    <row r="1546" spans="1:5">
      <c r="A1546" t="str">
        <f t="shared" si="24"/>
        <v>02CD08</v>
      </c>
      <c r="B1546" t="str">
        <f>CONCATENATE(A1546,"_",COUNTIF(A$1:A1546,A1546))</f>
        <v>02CD08_95</v>
      </c>
      <c r="C1546" t="s">
        <v>12688</v>
      </c>
      <c r="D1546" t="str">
        <f>VLOOKUP(MID(C1546,7,4),Estrv!I:J,2,FALSE)</f>
        <v>Infraestructura de agua potable en Alcaldías</v>
      </c>
      <c r="E1546">
        <f>VLOOKUP(MID(C1546,1,10),Estrv!B:CC,57,FALSE)</f>
        <v>0</v>
      </c>
    </row>
    <row r="1547" spans="1:5">
      <c r="A1547" t="str">
        <f t="shared" si="24"/>
        <v>02CD08</v>
      </c>
      <c r="B1547" t="str">
        <f>CONCATENATE(A1547,"_",COUNTIF(A$1:A1547,A1547))</f>
        <v>02CD08_96</v>
      </c>
      <c r="C1547" t="s">
        <v>13362</v>
      </c>
      <c r="D1547" t="str">
        <f>VLOOKUP(MID(C1547,7,4),Estrv!I:J,2,FALSE)</f>
        <v>Infraestructura de agua potable en Alcaldías</v>
      </c>
      <c r="E1547">
        <f>VLOOKUP(MID(C1547,1,10),Estrv!B:CC,60,FALSE)</f>
        <v>0</v>
      </c>
    </row>
    <row r="1548" spans="1:5">
      <c r="A1548" t="str">
        <f t="shared" si="24"/>
        <v>02CD08</v>
      </c>
      <c r="B1548" t="str">
        <f>CONCATENATE(A1548,"_",COUNTIF(A$1:A1548,A1548))</f>
        <v>02CD08_97</v>
      </c>
      <c r="C1548" t="s">
        <v>14036</v>
      </c>
      <c r="D1548" t="str">
        <f>VLOOKUP(MID(C1548,7,4),Estrv!I:J,2,FALSE)</f>
        <v>Infraestructura de agua potable en Alcaldías</v>
      </c>
      <c r="E1548">
        <f>VLOOKUP(MID(C1548,1,10),Estrv!B:CC,63,FALSE)</f>
        <v>0</v>
      </c>
    </row>
    <row r="1549" spans="1:5">
      <c r="A1549" t="str">
        <f t="shared" si="24"/>
        <v>02CD08</v>
      </c>
      <c r="B1549" t="str">
        <f>CONCATENATE(A1549,"_",COUNTIF(A$1:A1549,A1549))</f>
        <v>02CD08_98</v>
      </c>
      <c r="C1549" t="s">
        <v>14710</v>
      </c>
      <c r="D1549" t="str">
        <f>VLOOKUP(MID(C1549,7,4),Estrv!I:J,2,FALSE)</f>
        <v>Infraestructura de agua potable en Alcaldías</v>
      </c>
      <c r="E1549">
        <f>VLOOKUP(MID(C1549,1,10),Estrv!B:CC,66,FALSE)</f>
        <v>0</v>
      </c>
    </row>
    <row r="1550" spans="1:5">
      <c r="A1550" t="str">
        <f t="shared" si="24"/>
        <v>02CD08</v>
      </c>
      <c r="B1550" t="str">
        <f>CONCATENATE(A1550,"_",COUNTIF(A$1:A1550,A1550))</f>
        <v>02CD08_99</v>
      </c>
      <c r="C1550" t="s">
        <v>15384</v>
      </c>
      <c r="D1550" t="str">
        <f>VLOOKUP(MID(C1550,7,4),Estrv!I:J,2,FALSE)</f>
        <v>Infraestructura de agua potable en Alcaldías</v>
      </c>
      <c r="E1550">
        <f>VLOOKUP(MID(C1550,1,10),Estrv!B:CC,69,FALSE)</f>
        <v>0</v>
      </c>
    </row>
    <row r="1551" spans="1:5">
      <c r="A1551" t="str">
        <f t="shared" si="24"/>
        <v>02CD08</v>
      </c>
      <c r="B1551" t="str">
        <f>CONCATENATE(A1551,"_",COUNTIF(A$1:A1551,A1551))</f>
        <v>02CD08_100</v>
      </c>
      <c r="C1551" t="s">
        <v>16058</v>
      </c>
      <c r="D1551" t="str">
        <f>VLOOKUP(MID(C1551,7,4),Estrv!I:J,2,FALSE)</f>
        <v>Infraestructura de agua potable en Alcaldías</v>
      </c>
      <c r="E1551">
        <f>VLOOKUP(MID(C1551,1,10),Estrv!B:CC,72,FALSE)</f>
        <v>0</v>
      </c>
    </row>
    <row r="1552" spans="1:5">
      <c r="A1552" t="str">
        <f t="shared" si="24"/>
        <v>02CD08</v>
      </c>
      <c r="B1552" t="str">
        <f>CONCATENATE(A1552,"_",COUNTIF(A$1:A1552,A1552))</f>
        <v>02CD08_101</v>
      </c>
      <c r="C1552" t="s">
        <v>9993</v>
      </c>
      <c r="D1552" t="str">
        <f>VLOOKUP(MID(C1552,7,4),Estrv!I:J,2,FALSE)</f>
        <v>Infraestructura de drenaje, alcantarillado y saneamiento en Alcaldías</v>
      </c>
      <c r="E1552" t="str">
        <f>VLOOKUP(MID(C1552,1,10),Estrv!B:CC,44,FALSE)</f>
        <v>Contribuir a mejorar la percepcion de la poblacion sobre los Servicios que proporciona el Gobierno de la Ciudad de Mexico mediante la rehabilitacion y mantenimiento a la infraestructura publica de drenaje en la Alcaldia de Iztacalco.</v>
      </c>
    </row>
    <row r="1553" spans="1:5">
      <c r="A1553" t="str">
        <f t="shared" si="24"/>
        <v>02CD08</v>
      </c>
      <c r="B1553" t="str">
        <f>CONCATENATE(A1553,"_",COUNTIF(A$1:A1553,A1553))</f>
        <v>02CD08_102</v>
      </c>
      <c r="C1553" t="s">
        <v>10667</v>
      </c>
      <c r="D1553" t="str">
        <f>VLOOKUP(MID(C1553,7,4),Estrv!I:J,2,FALSE)</f>
        <v>Infraestructura de drenaje, alcantarillado y saneamiento en Alcaldías</v>
      </c>
      <c r="E1553" t="str">
        <f>VLOOKUP(MID(C1553,1,10),Estrv!B:CC,48,FALSE)</f>
        <v>Mantenimiento preventivo a red secundaria de drenaje</v>
      </c>
    </row>
    <row r="1554" spans="1:5">
      <c r="A1554" t="str">
        <f t="shared" si="24"/>
        <v>02CD08</v>
      </c>
      <c r="B1554" t="str">
        <f>CONCATENATE(A1554,"_",COUNTIF(A$1:A1554,A1554))</f>
        <v>02CD08_103</v>
      </c>
      <c r="C1554" t="s">
        <v>11341</v>
      </c>
      <c r="D1554" t="str">
        <f>VLOOKUP(MID(C1554,7,4),Estrv!I:J,2,FALSE)</f>
        <v>Infraestructura de drenaje, alcantarillado y saneamiento en Alcaldías</v>
      </c>
      <c r="E1554">
        <f>VLOOKUP(MID(C1554,1,10),Estrv!B:CC,51,FALSE)</f>
        <v>0</v>
      </c>
    </row>
    <row r="1555" spans="1:5">
      <c r="A1555" t="str">
        <f t="shared" si="24"/>
        <v>02CD08</v>
      </c>
      <c r="B1555" t="str">
        <f>CONCATENATE(A1555,"_",COUNTIF(A$1:A1555,A1555))</f>
        <v>02CD08_104</v>
      </c>
      <c r="C1555" t="s">
        <v>12015</v>
      </c>
      <c r="D1555" t="str">
        <f>VLOOKUP(MID(C1555,7,4),Estrv!I:J,2,FALSE)</f>
        <v>Infraestructura de drenaje, alcantarillado y saneamiento en Alcaldías</v>
      </c>
      <c r="E1555">
        <f>VLOOKUP(MID(C1555,1,10),Estrv!B:CC,54,FALSE)</f>
        <v>0</v>
      </c>
    </row>
    <row r="1556" spans="1:5">
      <c r="A1556" t="str">
        <f t="shared" si="24"/>
        <v>02CD08</v>
      </c>
      <c r="B1556" t="str">
        <f>CONCATENATE(A1556,"_",COUNTIF(A$1:A1556,A1556))</f>
        <v>02CD08_105</v>
      </c>
      <c r="C1556" t="s">
        <v>12689</v>
      </c>
      <c r="D1556" t="str">
        <f>VLOOKUP(MID(C1556,7,4),Estrv!I:J,2,FALSE)</f>
        <v>Infraestructura de drenaje, alcantarillado y saneamiento en Alcaldías</v>
      </c>
      <c r="E1556">
        <f>VLOOKUP(MID(C1556,1,10),Estrv!B:CC,57,FALSE)</f>
        <v>0</v>
      </c>
    </row>
    <row r="1557" spans="1:5">
      <c r="A1557" t="str">
        <f t="shared" si="24"/>
        <v>02CD08</v>
      </c>
      <c r="B1557" t="str">
        <f>CONCATENATE(A1557,"_",COUNTIF(A$1:A1557,A1557))</f>
        <v>02CD08_106</v>
      </c>
      <c r="C1557" t="s">
        <v>13363</v>
      </c>
      <c r="D1557" t="str">
        <f>VLOOKUP(MID(C1557,7,4),Estrv!I:J,2,FALSE)</f>
        <v>Infraestructura de drenaje, alcantarillado y saneamiento en Alcaldías</v>
      </c>
      <c r="E1557">
        <f>VLOOKUP(MID(C1557,1,10),Estrv!B:CC,60,FALSE)</f>
        <v>0</v>
      </c>
    </row>
    <row r="1558" spans="1:5">
      <c r="A1558" t="str">
        <f t="shared" si="24"/>
        <v>02CD08</v>
      </c>
      <c r="B1558" t="str">
        <f>CONCATENATE(A1558,"_",COUNTIF(A$1:A1558,A1558))</f>
        <v>02CD08_107</v>
      </c>
      <c r="C1558" t="s">
        <v>14037</v>
      </c>
      <c r="D1558" t="str">
        <f>VLOOKUP(MID(C1558,7,4),Estrv!I:J,2,FALSE)</f>
        <v>Infraestructura de drenaje, alcantarillado y saneamiento en Alcaldías</v>
      </c>
      <c r="E1558">
        <f>VLOOKUP(MID(C1558,1,10),Estrv!B:CC,63,FALSE)</f>
        <v>0</v>
      </c>
    </row>
    <row r="1559" spans="1:5">
      <c r="A1559" t="str">
        <f t="shared" si="24"/>
        <v>02CD08</v>
      </c>
      <c r="B1559" t="str">
        <f>CONCATENATE(A1559,"_",COUNTIF(A$1:A1559,A1559))</f>
        <v>02CD08_108</v>
      </c>
      <c r="C1559" t="s">
        <v>14711</v>
      </c>
      <c r="D1559" t="str">
        <f>VLOOKUP(MID(C1559,7,4),Estrv!I:J,2,FALSE)</f>
        <v>Infraestructura de drenaje, alcantarillado y saneamiento en Alcaldías</v>
      </c>
      <c r="E1559">
        <f>VLOOKUP(MID(C1559,1,10),Estrv!B:CC,66,FALSE)</f>
        <v>0</v>
      </c>
    </row>
    <row r="1560" spans="1:5">
      <c r="A1560" t="str">
        <f t="shared" si="24"/>
        <v>02CD08</v>
      </c>
      <c r="B1560" t="str">
        <f>CONCATENATE(A1560,"_",COUNTIF(A$1:A1560,A1560))</f>
        <v>02CD08_109</v>
      </c>
      <c r="C1560" t="s">
        <v>15385</v>
      </c>
      <c r="D1560" t="str">
        <f>VLOOKUP(MID(C1560,7,4),Estrv!I:J,2,FALSE)</f>
        <v>Infraestructura de drenaje, alcantarillado y saneamiento en Alcaldías</v>
      </c>
      <c r="E1560">
        <f>VLOOKUP(MID(C1560,1,10),Estrv!B:CC,69,FALSE)</f>
        <v>0</v>
      </c>
    </row>
    <row r="1561" spans="1:5">
      <c r="A1561" t="str">
        <f t="shared" si="24"/>
        <v>02CD08</v>
      </c>
      <c r="B1561" t="str">
        <f>CONCATENATE(A1561,"_",COUNTIF(A$1:A1561,A1561))</f>
        <v>02CD08_110</v>
      </c>
      <c r="C1561" t="s">
        <v>16059</v>
      </c>
      <c r="D1561" t="str">
        <f>VLOOKUP(MID(C1561,7,4),Estrv!I:J,2,FALSE)</f>
        <v>Infraestructura de drenaje, alcantarillado y saneamiento en Alcaldías</v>
      </c>
      <c r="E1561">
        <f>VLOOKUP(MID(C1561,1,10),Estrv!B:CC,72,FALSE)</f>
        <v>0</v>
      </c>
    </row>
    <row r="1562" spans="1:5">
      <c r="A1562" t="str">
        <f t="shared" si="24"/>
        <v>02CD08</v>
      </c>
      <c r="B1562" t="str">
        <f>CONCATENATE(A1562,"_",COUNTIF(A$1:A1562,A1562))</f>
        <v>02CD08_111</v>
      </c>
      <c r="C1562" t="s">
        <v>9994</v>
      </c>
      <c r="D1562" t="str">
        <f>VLOOKUP(MID(C1562,7,4),Estrv!I:J,2,FALSE)</f>
        <v>Actividades de apoyo administrativo</v>
      </c>
      <c r="E1562" t="str">
        <f>VLOOKUP(MID(C1562,1,10),Estrv!B:CC,44,FALSE)</f>
        <v>Los Entes Publicos continuan con el desempeño de sus funciones de manera adecuada.</v>
      </c>
    </row>
    <row r="1563" spans="1:5">
      <c r="A1563" t="str">
        <f t="shared" si="24"/>
        <v>02CD08</v>
      </c>
      <c r="B1563" t="str">
        <f>CONCATENATE(A1563,"_",COUNTIF(A$1:A1563,A1563))</f>
        <v>02CD08_112</v>
      </c>
      <c r="C1563" t="s">
        <v>10668</v>
      </c>
      <c r="D1563" t="str">
        <f>VLOOKUP(MID(C1563,7,4),Estrv!I:J,2,FALSE)</f>
        <v>Actividades de apoyo administrativo</v>
      </c>
      <c r="E1563" t="str">
        <f>VLOOKUP(MID(C1563,1,10),Estrv!B:CC,48,FALSE)</f>
        <v>Adquisicion de bienes y servicios</v>
      </c>
    </row>
    <row r="1564" spans="1:5">
      <c r="A1564" t="str">
        <f t="shared" si="24"/>
        <v>02CD08</v>
      </c>
      <c r="B1564" t="str">
        <f>CONCATENATE(A1564,"_",COUNTIF(A$1:A1564,A1564))</f>
        <v>02CD08_113</v>
      </c>
      <c r="C1564" t="s">
        <v>11342</v>
      </c>
      <c r="D1564" t="str">
        <f>VLOOKUP(MID(C1564,7,4),Estrv!I:J,2,FALSE)</f>
        <v>Actividades de apoyo administrativo</v>
      </c>
      <c r="E1564">
        <f>VLOOKUP(MID(C1564,1,10),Estrv!B:CC,51,FALSE)</f>
        <v>0</v>
      </c>
    </row>
    <row r="1565" spans="1:5">
      <c r="A1565" t="str">
        <f t="shared" si="24"/>
        <v>02CD08</v>
      </c>
      <c r="B1565" t="str">
        <f>CONCATENATE(A1565,"_",COUNTIF(A$1:A1565,A1565))</f>
        <v>02CD08_114</v>
      </c>
      <c r="C1565" t="s">
        <v>12016</v>
      </c>
      <c r="D1565" t="str">
        <f>VLOOKUP(MID(C1565,7,4),Estrv!I:J,2,FALSE)</f>
        <v>Actividades de apoyo administrativo</v>
      </c>
      <c r="E1565">
        <f>VLOOKUP(MID(C1565,1,10),Estrv!B:CC,54,FALSE)</f>
        <v>0</v>
      </c>
    </row>
    <row r="1566" spans="1:5">
      <c r="A1566" t="str">
        <f t="shared" si="24"/>
        <v>02CD08</v>
      </c>
      <c r="B1566" t="str">
        <f>CONCATENATE(A1566,"_",COUNTIF(A$1:A1566,A1566))</f>
        <v>02CD08_115</v>
      </c>
      <c r="C1566" t="s">
        <v>12690</v>
      </c>
      <c r="D1566" t="str">
        <f>VLOOKUP(MID(C1566,7,4),Estrv!I:J,2,FALSE)</f>
        <v>Actividades de apoyo administrativo</v>
      </c>
      <c r="E1566">
        <f>VLOOKUP(MID(C1566,1,10),Estrv!B:CC,57,FALSE)</f>
        <v>0</v>
      </c>
    </row>
    <row r="1567" spans="1:5">
      <c r="A1567" t="str">
        <f t="shared" si="24"/>
        <v>02CD08</v>
      </c>
      <c r="B1567" t="str">
        <f>CONCATENATE(A1567,"_",COUNTIF(A$1:A1567,A1567))</f>
        <v>02CD08_116</v>
      </c>
      <c r="C1567" t="s">
        <v>13364</v>
      </c>
      <c r="D1567" t="str">
        <f>VLOOKUP(MID(C1567,7,4),Estrv!I:J,2,FALSE)</f>
        <v>Actividades de apoyo administrativo</v>
      </c>
      <c r="E1567">
        <f>VLOOKUP(MID(C1567,1,10),Estrv!B:CC,60,FALSE)</f>
        <v>0</v>
      </c>
    </row>
    <row r="1568" spans="1:5">
      <c r="A1568" t="str">
        <f t="shared" si="24"/>
        <v>02CD08</v>
      </c>
      <c r="B1568" t="str">
        <f>CONCATENATE(A1568,"_",COUNTIF(A$1:A1568,A1568))</f>
        <v>02CD08_117</v>
      </c>
      <c r="C1568" t="s">
        <v>14038</v>
      </c>
      <c r="D1568" t="str">
        <f>VLOOKUP(MID(C1568,7,4),Estrv!I:J,2,FALSE)</f>
        <v>Actividades de apoyo administrativo</v>
      </c>
      <c r="E1568">
        <f>VLOOKUP(MID(C1568,1,10),Estrv!B:CC,63,FALSE)</f>
        <v>0</v>
      </c>
    </row>
    <row r="1569" spans="1:5">
      <c r="A1569" t="str">
        <f t="shared" si="24"/>
        <v>02CD08</v>
      </c>
      <c r="B1569" t="str">
        <f>CONCATENATE(A1569,"_",COUNTIF(A$1:A1569,A1569))</f>
        <v>02CD08_118</v>
      </c>
      <c r="C1569" t="s">
        <v>14712</v>
      </c>
      <c r="D1569" t="str">
        <f>VLOOKUP(MID(C1569,7,4),Estrv!I:J,2,FALSE)</f>
        <v>Actividades de apoyo administrativo</v>
      </c>
      <c r="E1569">
        <f>VLOOKUP(MID(C1569,1,10),Estrv!B:CC,66,FALSE)</f>
        <v>0</v>
      </c>
    </row>
    <row r="1570" spans="1:5">
      <c r="A1570" t="str">
        <f t="shared" si="24"/>
        <v>02CD08</v>
      </c>
      <c r="B1570" t="str">
        <f>CONCATENATE(A1570,"_",COUNTIF(A$1:A1570,A1570))</f>
        <v>02CD08_119</v>
      </c>
      <c r="C1570" t="s">
        <v>15386</v>
      </c>
      <c r="D1570" t="str">
        <f>VLOOKUP(MID(C1570,7,4),Estrv!I:J,2,FALSE)</f>
        <v>Actividades de apoyo administrativo</v>
      </c>
      <c r="E1570">
        <f>VLOOKUP(MID(C1570,1,10),Estrv!B:CC,69,FALSE)</f>
        <v>0</v>
      </c>
    </row>
    <row r="1571" spans="1:5">
      <c r="A1571" t="str">
        <f t="shared" si="24"/>
        <v>02CD08</v>
      </c>
      <c r="B1571" t="str">
        <f>CONCATENATE(A1571,"_",COUNTIF(A$1:A1571,A1571))</f>
        <v>02CD08_120</v>
      </c>
      <c r="C1571" t="s">
        <v>16060</v>
      </c>
      <c r="D1571" t="str">
        <f>VLOOKUP(MID(C1571,7,4),Estrv!I:J,2,FALSE)</f>
        <v>Actividades de apoyo administrativo</v>
      </c>
      <c r="E1571">
        <f>VLOOKUP(MID(C1571,1,10),Estrv!B:CC,72,FALSE)</f>
        <v>0</v>
      </c>
    </row>
    <row r="1572" spans="1:5">
      <c r="A1572" t="str">
        <f t="shared" si="24"/>
        <v>02CD08</v>
      </c>
      <c r="B1572" t="str">
        <f>CONCATENATE(A1572,"_",COUNTIF(A$1:A1572,A1572))</f>
        <v>02CD08_121</v>
      </c>
      <c r="C1572" t="s">
        <v>9995</v>
      </c>
      <c r="D1572" t="str">
        <f>VLOOKUP(MID(C1572,7,4),Estrv!I:J,2,FALSE)</f>
        <v>Provisiones para contingencias</v>
      </c>
      <c r="E1572" t="str">
        <f>VLOOKUP(MID(C1572,1,10),Estrv!B:CC,44,FALSE)</f>
        <v>La Alcaldia tiene las previsiones presupuestarias necesarias para el cumplimiento de las obligaciones judiciales que se presenten.</v>
      </c>
    </row>
    <row r="1573" spans="1:5">
      <c r="A1573" t="str">
        <f t="shared" si="24"/>
        <v>02CD08</v>
      </c>
      <c r="B1573" t="str">
        <f>CONCATENATE(A1573,"_",COUNTIF(A$1:A1573,A1573))</f>
        <v>02CD08_122</v>
      </c>
      <c r="C1573" t="s">
        <v>10669</v>
      </c>
      <c r="D1573" t="str">
        <f>VLOOKUP(MID(C1573,7,4),Estrv!I:J,2,FALSE)</f>
        <v>Provisiones para contingencias</v>
      </c>
      <c r="E1573">
        <f>VLOOKUP(MID(C1573,1,10),Estrv!B:CC,48,FALSE)</f>
        <v>0</v>
      </c>
    </row>
    <row r="1574" spans="1:5">
      <c r="A1574" t="str">
        <f t="shared" si="24"/>
        <v>02CD08</v>
      </c>
      <c r="B1574" t="str">
        <f>CONCATENATE(A1574,"_",COUNTIF(A$1:A1574,A1574))</f>
        <v>02CD08_123</v>
      </c>
      <c r="C1574" t="s">
        <v>11343</v>
      </c>
      <c r="D1574" t="str">
        <f>VLOOKUP(MID(C1574,7,4),Estrv!I:J,2,FALSE)</f>
        <v>Provisiones para contingencias</v>
      </c>
      <c r="E1574">
        <f>VLOOKUP(MID(C1574,1,10),Estrv!B:CC,51,FALSE)</f>
        <v>0</v>
      </c>
    </row>
    <row r="1575" spans="1:5">
      <c r="A1575" t="str">
        <f t="shared" si="24"/>
        <v>02CD08</v>
      </c>
      <c r="B1575" t="str">
        <f>CONCATENATE(A1575,"_",COUNTIF(A$1:A1575,A1575))</f>
        <v>02CD08_124</v>
      </c>
      <c r="C1575" t="s">
        <v>12017</v>
      </c>
      <c r="D1575" t="str">
        <f>VLOOKUP(MID(C1575,7,4),Estrv!I:J,2,FALSE)</f>
        <v>Provisiones para contingencias</v>
      </c>
      <c r="E1575">
        <f>VLOOKUP(MID(C1575,1,10),Estrv!B:CC,54,FALSE)</f>
        <v>0</v>
      </c>
    </row>
    <row r="1576" spans="1:5">
      <c r="A1576" t="str">
        <f t="shared" si="24"/>
        <v>02CD08</v>
      </c>
      <c r="B1576" t="str">
        <f>CONCATENATE(A1576,"_",COUNTIF(A$1:A1576,A1576))</f>
        <v>02CD08_125</v>
      </c>
      <c r="C1576" t="s">
        <v>12691</v>
      </c>
      <c r="D1576" t="str">
        <f>VLOOKUP(MID(C1576,7,4),Estrv!I:J,2,FALSE)</f>
        <v>Provisiones para contingencias</v>
      </c>
      <c r="E1576">
        <f>VLOOKUP(MID(C1576,1,10),Estrv!B:CC,57,FALSE)</f>
        <v>0</v>
      </c>
    </row>
    <row r="1577" spans="1:5">
      <c r="A1577" t="str">
        <f t="shared" si="24"/>
        <v>02CD08</v>
      </c>
      <c r="B1577" t="str">
        <f>CONCATENATE(A1577,"_",COUNTIF(A$1:A1577,A1577))</f>
        <v>02CD08_126</v>
      </c>
      <c r="C1577" t="s">
        <v>13365</v>
      </c>
      <c r="D1577" t="str">
        <f>VLOOKUP(MID(C1577,7,4),Estrv!I:J,2,FALSE)</f>
        <v>Provisiones para contingencias</v>
      </c>
      <c r="E1577">
        <f>VLOOKUP(MID(C1577,1,10),Estrv!B:CC,60,FALSE)</f>
        <v>0</v>
      </c>
    </row>
    <row r="1578" spans="1:5">
      <c r="A1578" t="str">
        <f t="shared" si="24"/>
        <v>02CD08</v>
      </c>
      <c r="B1578" t="str">
        <f>CONCATENATE(A1578,"_",COUNTIF(A$1:A1578,A1578))</f>
        <v>02CD08_127</v>
      </c>
      <c r="C1578" t="s">
        <v>14039</v>
      </c>
      <c r="D1578" t="str">
        <f>VLOOKUP(MID(C1578,7,4),Estrv!I:J,2,FALSE)</f>
        <v>Provisiones para contingencias</v>
      </c>
      <c r="E1578">
        <f>VLOOKUP(MID(C1578,1,10),Estrv!B:CC,63,FALSE)</f>
        <v>0</v>
      </c>
    </row>
    <row r="1579" spans="1:5">
      <c r="A1579" t="str">
        <f t="shared" si="24"/>
        <v>02CD08</v>
      </c>
      <c r="B1579" t="str">
        <f>CONCATENATE(A1579,"_",COUNTIF(A$1:A1579,A1579))</f>
        <v>02CD08_128</v>
      </c>
      <c r="C1579" t="s">
        <v>14713</v>
      </c>
      <c r="D1579" t="str">
        <f>VLOOKUP(MID(C1579,7,4),Estrv!I:J,2,FALSE)</f>
        <v>Provisiones para contingencias</v>
      </c>
      <c r="E1579">
        <f>VLOOKUP(MID(C1579,1,10),Estrv!B:CC,66,FALSE)</f>
        <v>0</v>
      </c>
    </row>
    <row r="1580" spans="1:5">
      <c r="A1580" t="str">
        <f t="shared" si="24"/>
        <v>02CD08</v>
      </c>
      <c r="B1580" t="str">
        <f>CONCATENATE(A1580,"_",COUNTIF(A$1:A1580,A1580))</f>
        <v>02CD08_129</v>
      </c>
      <c r="C1580" t="s">
        <v>15387</v>
      </c>
      <c r="D1580" t="str">
        <f>VLOOKUP(MID(C1580,7,4),Estrv!I:J,2,FALSE)</f>
        <v>Provisiones para contingencias</v>
      </c>
      <c r="E1580">
        <f>VLOOKUP(MID(C1580,1,10),Estrv!B:CC,69,FALSE)</f>
        <v>0</v>
      </c>
    </row>
    <row r="1581" spans="1:5">
      <c r="A1581" t="str">
        <f t="shared" si="24"/>
        <v>02CD08</v>
      </c>
      <c r="B1581" t="str">
        <f>CONCATENATE(A1581,"_",COUNTIF(A$1:A1581,A1581))</f>
        <v>02CD08_130</v>
      </c>
      <c r="C1581" t="s">
        <v>16061</v>
      </c>
      <c r="D1581" t="str">
        <f>VLOOKUP(MID(C1581,7,4),Estrv!I:J,2,FALSE)</f>
        <v>Provisiones para contingencias</v>
      </c>
      <c r="E1581">
        <f>VLOOKUP(MID(C1581,1,10),Estrv!B:CC,72,FALSE)</f>
        <v>0</v>
      </c>
    </row>
    <row r="1582" spans="1:5">
      <c r="A1582" t="str">
        <f t="shared" si="24"/>
        <v>02CD08</v>
      </c>
      <c r="B1582" t="str">
        <f>CONCATENATE(A1582,"_",COUNTIF(A$1:A1582,A1582))</f>
        <v>02CD08_131</v>
      </c>
      <c r="C1582" t="s">
        <v>9996</v>
      </c>
      <c r="D1582" t="str">
        <f>VLOOKUP(MID(C1582,7,4),Estrv!I:J,2,FALSE)</f>
        <v>Cumplimiento de los programas de protección civil</v>
      </c>
      <c r="E1582" t="str">
        <f>VLOOKUP(MID(C1582,1,10),Estrv!B:CC,44,FALSE)</f>
        <v>Contribuir a mejorar la percepcion de la poblacion sobre los servicios para la atencion de emergencias que proporciona el Gobierno de la Ciudad de Mexico mediante la capacitacion en materia de proteccion civil en la Alcaldia de Iztacalco.</v>
      </c>
    </row>
    <row r="1583" spans="1:5">
      <c r="A1583" t="str">
        <f t="shared" si="24"/>
        <v>02CD08</v>
      </c>
      <c r="B1583" t="str">
        <f>CONCATENATE(A1583,"_",COUNTIF(A$1:A1583,A1583))</f>
        <v>02CD08_132</v>
      </c>
      <c r="C1583" t="s">
        <v>10670</v>
      </c>
      <c r="D1583" t="str">
        <f>VLOOKUP(MID(C1583,7,4),Estrv!I:J,2,FALSE)</f>
        <v>Cumplimiento de los programas de protección civil</v>
      </c>
      <c r="E1583" t="str">
        <f>VLOOKUP(MID(C1583,1,10),Estrv!B:CC,48,FALSE)</f>
        <v>Implementacion de protocolos de accion para la atencion de emergencias</v>
      </c>
    </row>
    <row r="1584" spans="1:5">
      <c r="A1584" t="str">
        <f t="shared" si="24"/>
        <v>02CD08</v>
      </c>
      <c r="B1584" t="str">
        <f>CONCATENATE(A1584,"_",COUNTIF(A$1:A1584,A1584))</f>
        <v>02CD08_133</v>
      </c>
      <c r="C1584" t="s">
        <v>11344</v>
      </c>
      <c r="D1584" t="str">
        <f>VLOOKUP(MID(C1584,7,4),Estrv!I:J,2,FALSE)</f>
        <v>Cumplimiento de los programas de protección civil</v>
      </c>
      <c r="E1584" t="str">
        <f>VLOOKUP(MID(C1584,1,10),Estrv!B:CC,51,FALSE)</f>
        <v>Atencion de emergencias</v>
      </c>
    </row>
    <row r="1585" spans="1:5">
      <c r="A1585" t="str">
        <f t="shared" si="24"/>
        <v>02CD08</v>
      </c>
      <c r="B1585" t="str">
        <f>CONCATENATE(A1585,"_",COUNTIF(A$1:A1585,A1585))</f>
        <v>02CD08_134</v>
      </c>
      <c r="C1585" t="s">
        <v>12018</v>
      </c>
      <c r="D1585" t="str">
        <f>VLOOKUP(MID(C1585,7,4),Estrv!I:J,2,FALSE)</f>
        <v>Cumplimiento de los programas de protección civil</v>
      </c>
      <c r="E1585" t="str">
        <f>VLOOKUP(MID(C1585,1,10),Estrv!B:CC,54,FALSE)</f>
        <v>Elaboracion de opiniones tecnicas.</v>
      </c>
    </row>
    <row r="1586" spans="1:5">
      <c r="A1586" t="str">
        <f t="shared" si="24"/>
        <v>02CD08</v>
      </c>
      <c r="B1586" t="str">
        <f>CONCATENATE(A1586,"_",COUNTIF(A$1:A1586,A1586))</f>
        <v>02CD08_135</v>
      </c>
      <c r="C1586" t="s">
        <v>12692</v>
      </c>
      <c r="D1586" t="str">
        <f>VLOOKUP(MID(C1586,7,4),Estrv!I:J,2,FALSE)</f>
        <v>Cumplimiento de los programas de protección civil</v>
      </c>
      <c r="E1586" t="str">
        <f>VLOOKUP(MID(C1586,1,10),Estrv!B:CC,57,FALSE)</f>
        <v>Capacitacion para el personal de la Alcaldia.</v>
      </c>
    </row>
    <row r="1587" spans="1:5">
      <c r="A1587" t="str">
        <f t="shared" si="24"/>
        <v>02CD08</v>
      </c>
      <c r="B1587" t="str">
        <f>CONCATENATE(A1587,"_",COUNTIF(A$1:A1587,A1587))</f>
        <v>02CD08_136</v>
      </c>
      <c r="C1587" t="s">
        <v>13366</v>
      </c>
      <c r="D1587" t="str">
        <f>VLOOKUP(MID(C1587,7,4),Estrv!I:J,2,FALSE)</f>
        <v>Cumplimiento de los programas de protección civil</v>
      </c>
      <c r="E1587" t="str">
        <f>VLOOKUP(MID(C1587,1,10),Estrv!B:CC,60,FALSE)</f>
        <v>Capacitacion a poblacion abierta.</v>
      </c>
    </row>
    <row r="1588" spans="1:5">
      <c r="A1588" t="str">
        <f t="shared" si="24"/>
        <v>02CD08</v>
      </c>
      <c r="B1588" t="str">
        <f>CONCATENATE(A1588,"_",COUNTIF(A$1:A1588,A1588))</f>
        <v>02CD08_137</v>
      </c>
      <c r="C1588" t="s">
        <v>14040</v>
      </c>
      <c r="D1588" t="str">
        <f>VLOOKUP(MID(C1588,7,4),Estrv!I:J,2,FALSE)</f>
        <v>Cumplimiento de los programas de protección civil</v>
      </c>
      <c r="E1588" t="str">
        <f>VLOOKUP(MID(C1588,1,10),Estrv!B:CC,63,FALSE)</f>
        <v>Realizacion de simulacros</v>
      </c>
    </row>
    <row r="1589" spans="1:5">
      <c r="A1589" t="str">
        <f t="shared" si="24"/>
        <v>02CD08</v>
      </c>
      <c r="B1589" t="str">
        <f>CONCATENATE(A1589,"_",COUNTIF(A$1:A1589,A1589))</f>
        <v>02CD08_138</v>
      </c>
      <c r="C1589" t="s">
        <v>14714</v>
      </c>
      <c r="D1589" t="str">
        <f>VLOOKUP(MID(C1589,7,4),Estrv!I:J,2,FALSE)</f>
        <v>Cumplimiento de los programas de protección civil</v>
      </c>
      <c r="E1589">
        <f>VLOOKUP(MID(C1589,1,10),Estrv!B:CC,66,FALSE)</f>
        <v>0</v>
      </c>
    </row>
    <row r="1590" spans="1:5">
      <c r="A1590" t="str">
        <f t="shared" si="24"/>
        <v>02CD08</v>
      </c>
      <c r="B1590" t="str">
        <f>CONCATENATE(A1590,"_",COUNTIF(A$1:A1590,A1590))</f>
        <v>02CD08_139</v>
      </c>
      <c r="C1590" t="s">
        <v>15388</v>
      </c>
      <c r="D1590" t="str">
        <f>VLOOKUP(MID(C1590,7,4),Estrv!I:J,2,FALSE)</f>
        <v>Cumplimiento de los programas de protección civil</v>
      </c>
      <c r="E1590">
        <f>VLOOKUP(MID(C1590,1,10),Estrv!B:CC,69,FALSE)</f>
        <v>0</v>
      </c>
    </row>
    <row r="1591" spans="1:5">
      <c r="A1591" t="str">
        <f t="shared" si="24"/>
        <v>02CD08</v>
      </c>
      <c r="B1591" t="str">
        <f>CONCATENATE(A1591,"_",COUNTIF(A$1:A1591,A1591))</f>
        <v>02CD08_140</v>
      </c>
      <c r="C1591" t="s">
        <v>16062</v>
      </c>
      <c r="D1591" t="str">
        <f>VLOOKUP(MID(C1591,7,4),Estrv!I:J,2,FALSE)</f>
        <v>Cumplimiento de los programas de protección civil</v>
      </c>
      <c r="E1591">
        <f>VLOOKUP(MID(C1591,1,10),Estrv!B:CC,72,FALSE)</f>
        <v>0</v>
      </c>
    </row>
    <row r="1592" spans="1:5">
      <c r="A1592" t="str">
        <f t="shared" si="24"/>
        <v>02CD08</v>
      </c>
      <c r="B1592" t="str">
        <f>CONCATENATE(A1592,"_",COUNTIF(A$1:A1592,A1592))</f>
        <v>02CD08_141</v>
      </c>
      <c r="C1592" t="s">
        <v>9997</v>
      </c>
      <c r="D1592" t="str">
        <f>VLOOKUP(MID(C1592,7,4),Estrv!I:J,2,FALSE)</f>
        <v>Presupuesto participativo</v>
      </c>
      <c r="E1592" t="str">
        <f>VLOOKUP(MID(C1592,1,10),Estrv!B:CC,44,FALSE)</f>
        <v>Contribuir a la toma de decisiones sobre el ejercicio del presupuesto mediante la participacion ciudadana para fortalecer la rendicion de cuentas y la conformacion de tejido social.</v>
      </c>
    </row>
    <row r="1593" spans="1:5">
      <c r="A1593" t="str">
        <f t="shared" si="24"/>
        <v>02CD08</v>
      </c>
      <c r="B1593" t="str">
        <f>CONCATENATE(A1593,"_",COUNTIF(A$1:A1593,A1593))</f>
        <v>02CD08_142</v>
      </c>
      <c r="C1593" t="s">
        <v>10671</v>
      </c>
      <c r="D1593" t="str">
        <f>VLOOKUP(MID(C1593,7,4),Estrv!I:J,2,FALSE)</f>
        <v>Presupuesto participativo</v>
      </c>
      <c r="E1593" t="str">
        <f>VLOOKUP(MID(C1593,1,10),Estrv!B:CC,48,FALSE)</f>
        <v>Ejecucion de proyectos de presupuesto partiticiativo para servicios</v>
      </c>
    </row>
    <row r="1594" spans="1:5">
      <c r="A1594" t="str">
        <f t="shared" si="24"/>
        <v>02CD08</v>
      </c>
      <c r="B1594" t="str">
        <f>CONCATENATE(A1594,"_",COUNTIF(A$1:A1594,A1594))</f>
        <v>02CD08_143</v>
      </c>
      <c r="C1594" t="s">
        <v>11345</v>
      </c>
      <c r="D1594" t="str">
        <f>VLOOKUP(MID(C1594,7,4),Estrv!I:J,2,FALSE)</f>
        <v>Presupuesto participativo</v>
      </c>
      <c r="E1594" t="str">
        <f>VLOOKUP(MID(C1594,1,10),Estrv!B:CC,51,FALSE)</f>
        <v>Ejecucion de proyectos de presupuesto partiticiativo para adquisicion de bienes</v>
      </c>
    </row>
    <row r="1595" spans="1:5">
      <c r="A1595" t="str">
        <f t="shared" si="24"/>
        <v>02CD08</v>
      </c>
      <c r="B1595" t="str">
        <f>CONCATENATE(A1595,"_",COUNTIF(A$1:A1595,A1595))</f>
        <v>02CD08_144</v>
      </c>
      <c r="C1595" t="s">
        <v>12019</v>
      </c>
      <c r="D1595" t="str">
        <f>VLOOKUP(MID(C1595,7,4),Estrv!I:J,2,FALSE)</f>
        <v>Presupuesto participativo</v>
      </c>
      <c r="E1595">
        <f>VLOOKUP(MID(C1595,1,10),Estrv!B:CC,54,FALSE)</f>
        <v>0</v>
      </c>
    </row>
    <row r="1596" spans="1:5">
      <c r="A1596" t="str">
        <f t="shared" si="24"/>
        <v>02CD08</v>
      </c>
      <c r="B1596" t="str">
        <f>CONCATENATE(A1596,"_",COUNTIF(A$1:A1596,A1596))</f>
        <v>02CD08_145</v>
      </c>
      <c r="C1596" t="s">
        <v>12693</v>
      </c>
      <c r="D1596" t="str">
        <f>VLOOKUP(MID(C1596,7,4),Estrv!I:J,2,FALSE)</f>
        <v>Presupuesto participativo</v>
      </c>
      <c r="E1596">
        <f>VLOOKUP(MID(C1596,1,10),Estrv!B:CC,57,FALSE)</f>
        <v>0</v>
      </c>
    </row>
    <row r="1597" spans="1:5">
      <c r="A1597" t="str">
        <f t="shared" si="24"/>
        <v>02CD08</v>
      </c>
      <c r="B1597" t="str">
        <f>CONCATENATE(A1597,"_",COUNTIF(A$1:A1597,A1597))</f>
        <v>02CD08_146</v>
      </c>
      <c r="C1597" t="s">
        <v>13367</v>
      </c>
      <c r="D1597" t="str">
        <f>VLOOKUP(MID(C1597,7,4),Estrv!I:J,2,FALSE)</f>
        <v>Presupuesto participativo</v>
      </c>
      <c r="E1597">
        <f>VLOOKUP(MID(C1597,1,10),Estrv!B:CC,60,FALSE)</f>
        <v>0</v>
      </c>
    </row>
    <row r="1598" spans="1:5">
      <c r="A1598" t="str">
        <f t="shared" si="24"/>
        <v>02CD08</v>
      </c>
      <c r="B1598" t="str">
        <f>CONCATENATE(A1598,"_",COUNTIF(A$1:A1598,A1598))</f>
        <v>02CD08_147</v>
      </c>
      <c r="C1598" t="s">
        <v>14041</v>
      </c>
      <c r="D1598" t="str">
        <f>VLOOKUP(MID(C1598,7,4),Estrv!I:J,2,FALSE)</f>
        <v>Presupuesto participativo</v>
      </c>
      <c r="E1598">
        <f>VLOOKUP(MID(C1598,1,10),Estrv!B:CC,63,FALSE)</f>
        <v>0</v>
      </c>
    </row>
    <row r="1599" spans="1:5">
      <c r="A1599" t="str">
        <f t="shared" si="24"/>
        <v>02CD08</v>
      </c>
      <c r="B1599" t="str">
        <f>CONCATENATE(A1599,"_",COUNTIF(A$1:A1599,A1599))</f>
        <v>02CD08_148</v>
      </c>
      <c r="C1599" t="s">
        <v>14715</v>
      </c>
      <c r="D1599" t="str">
        <f>VLOOKUP(MID(C1599,7,4),Estrv!I:J,2,FALSE)</f>
        <v>Presupuesto participativo</v>
      </c>
      <c r="E1599">
        <f>VLOOKUP(MID(C1599,1,10),Estrv!B:CC,66,FALSE)</f>
        <v>0</v>
      </c>
    </row>
    <row r="1600" spans="1:5">
      <c r="A1600" t="str">
        <f t="shared" si="24"/>
        <v>02CD08</v>
      </c>
      <c r="B1600" t="str">
        <f>CONCATENATE(A1600,"_",COUNTIF(A$1:A1600,A1600))</f>
        <v>02CD08_149</v>
      </c>
      <c r="C1600" t="s">
        <v>15389</v>
      </c>
      <c r="D1600" t="str">
        <f>VLOOKUP(MID(C1600,7,4),Estrv!I:J,2,FALSE)</f>
        <v>Presupuesto participativo</v>
      </c>
      <c r="E1600">
        <f>VLOOKUP(MID(C1600,1,10),Estrv!B:CC,69,FALSE)</f>
        <v>0</v>
      </c>
    </row>
    <row r="1601" spans="1:5">
      <c r="A1601" t="str">
        <f t="shared" si="24"/>
        <v>02CD08</v>
      </c>
      <c r="B1601" t="str">
        <f>CONCATENATE(A1601,"_",COUNTIF(A$1:A1601,A1601))</f>
        <v>02CD08_150</v>
      </c>
      <c r="C1601" t="s">
        <v>16063</v>
      </c>
      <c r="D1601" t="str">
        <f>VLOOKUP(MID(C1601,7,4),Estrv!I:J,2,FALSE)</f>
        <v>Presupuesto participativo</v>
      </c>
      <c r="E1601">
        <f>VLOOKUP(MID(C1601,1,10),Estrv!B:CC,72,FALSE)</f>
        <v>0</v>
      </c>
    </row>
    <row r="1602" spans="1:5">
      <c r="A1602" t="str">
        <f t="shared" si="24"/>
        <v>02CD08</v>
      </c>
      <c r="B1602" t="str">
        <f>CONCATENATE(A1602,"_",COUNTIF(A$1:A1602,A1602))</f>
        <v>02CD08_151</v>
      </c>
      <c r="C1602" t="s">
        <v>9998</v>
      </c>
      <c r="D1602" t="str">
        <f>VLOOKUP(MID(C1602,7,4),Estrv!I:J,2,FALSE)</f>
        <v>Apoyo para el desarrollo integral de la mujer</v>
      </c>
      <c r="E1602" t="str">
        <f>VLOOKUP(MID(C1602,1,10),Estrv!B:CC,44,FALSE)</f>
        <v>Contribuir a mitigar la desigualdad de genero a traves de cursos, campañas y eventos dirigidos al personal de la Alcaldia para que realicen sus actividades en un entorno de equidad.</v>
      </c>
    </row>
    <row r="1603" spans="1:5">
      <c r="A1603" t="str">
        <f t="shared" ref="A1603:A1666" si="25">MID(C1603,1,6)</f>
        <v>02CD08</v>
      </c>
      <c r="B1603" t="str">
        <f>CONCATENATE(A1603,"_",COUNTIF(A$1:A1603,A1603))</f>
        <v>02CD08_152</v>
      </c>
      <c r="C1603" t="s">
        <v>10672</v>
      </c>
      <c r="D1603" t="str">
        <f>VLOOKUP(MID(C1603,7,4),Estrv!I:J,2,FALSE)</f>
        <v>Apoyo para el desarrollo integral de la mujer</v>
      </c>
      <c r="E1603" t="str">
        <f>VLOOKUP(MID(C1603,1,10),Estrv!B:CC,48,FALSE)</f>
        <v>Imparticion de cursos y talleres de concientizacion de los derechos de la mujer.</v>
      </c>
    </row>
    <row r="1604" spans="1:5">
      <c r="A1604" t="str">
        <f t="shared" si="25"/>
        <v>02CD08</v>
      </c>
      <c r="B1604" t="str">
        <f>CONCATENATE(A1604,"_",COUNTIF(A$1:A1604,A1604))</f>
        <v>02CD08_153</v>
      </c>
      <c r="C1604" t="s">
        <v>11346</v>
      </c>
      <c r="D1604" t="str">
        <f>VLOOKUP(MID(C1604,7,4),Estrv!I:J,2,FALSE)</f>
        <v>Apoyo para el desarrollo integral de la mujer</v>
      </c>
      <c r="E1604" t="str">
        <f>VLOOKUP(MID(C1604,1,10),Estrv!B:CC,51,FALSE)</f>
        <v>Asesorias medicas, juridicas, psicologicas y de trabajo social.</v>
      </c>
    </row>
    <row r="1605" spans="1:5">
      <c r="A1605" t="str">
        <f t="shared" si="25"/>
        <v>02CD08</v>
      </c>
      <c r="B1605" t="str">
        <f>CONCATENATE(A1605,"_",COUNTIF(A$1:A1605,A1605))</f>
        <v>02CD08_154</v>
      </c>
      <c r="C1605" t="s">
        <v>12020</v>
      </c>
      <c r="D1605" t="str">
        <f>VLOOKUP(MID(C1605,7,4),Estrv!I:J,2,FALSE)</f>
        <v>Apoyo para el desarrollo integral de la mujer</v>
      </c>
      <c r="E1605" t="str">
        <f>VLOOKUP(MID(C1605,1,10),Estrv!B:CC,54,FALSE)</f>
        <v>Entrega de becas para concluir estudios de nivel basico y medio superior.</v>
      </c>
    </row>
    <row r="1606" spans="1:5">
      <c r="A1606" t="str">
        <f t="shared" si="25"/>
        <v>02CD08</v>
      </c>
      <c r="B1606" t="str">
        <f>CONCATENATE(A1606,"_",COUNTIF(A$1:A1606,A1606))</f>
        <v>02CD08_155</v>
      </c>
      <c r="C1606" t="s">
        <v>12694</v>
      </c>
      <c r="D1606" t="str">
        <f>VLOOKUP(MID(C1606,7,4),Estrv!I:J,2,FALSE)</f>
        <v>Apoyo para el desarrollo integral de la mujer</v>
      </c>
      <c r="E1606">
        <f>VLOOKUP(MID(C1606,1,10),Estrv!B:CC,57,FALSE)</f>
        <v>0</v>
      </c>
    </row>
    <row r="1607" spans="1:5">
      <c r="A1607" t="str">
        <f t="shared" si="25"/>
        <v>02CD08</v>
      </c>
      <c r="B1607" t="str">
        <f>CONCATENATE(A1607,"_",COUNTIF(A$1:A1607,A1607))</f>
        <v>02CD08_156</v>
      </c>
      <c r="C1607" t="s">
        <v>13368</v>
      </c>
      <c r="D1607" t="str">
        <f>VLOOKUP(MID(C1607,7,4),Estrv!I:J,2,FALSE)</f>
        <v>Apoyo para el desarrollo integral de la mujer</v>
      </c>
      <c r="E1607">
        <f>VLOOKUP(MID(C1607,1,10),Estrv!B:CC,60,FALSE)</f>
        <v>0</v>
      </c>
    </row>
    <row r="1608" spans="1:5">
      <c r="A1608" t="str">
        <f t="shared" si="25"/>
        <v>02CD08</v>
      </c>
      <c r="B1608" t="str">
        <f>CONCATENATE(A1608,"_",COUNTIF(A$1:A1608,A1608))</f>
        <v>02CD08_157</v>
      </c>
      <c r="C1608" t="s">
        <v>14042</v>
      </c>
      <c r="D1608" t="str">
        <f>VLOOKUP(MID(C1608,7,4),Estrv!I:J,2,FALSE)</f>
        <v>Apoyo para el desarrollo integral de la mujer</v>
      </c>
      <c r="E1608">
        <f>VLOOKUP(MID(C1608,1,10),Estrv!B:CC,63,FALSE)</f>
        <v>0</v>
      </c>
    </row>
    <row r="1609" spans="1:5">
      <c r="A1609" t="str">
        <f t="shared" si="25"/>
        <v>02CD08</v>
      </c>
      <c r="B1609" t="str">
        <f>CONCATENATE(A1609,"_",COUNTIF(A$1:A1609,A1609))</f>
        <v>02CD08_158</v>
      </c>
      <c r="C1609" t="s">
        <v>14716</v>
      </c>
      <c r="D1609" t="str">
        <f>VLOOKUP(MID(C1609,7,4),Estrv!I:J,2,FALSE)</f>
        <v>Apoyo para el desarrollo integral de la mujer</v>
      </c>
      <c r="E1609">
        <f>VLOOKUP(MID(C1609,1,10),Estrv!B:CC,66,FALSE)</f>
        <v>0</v>
      </c>
    </row>
    <row r="1610" spans="1:5">
      <c r="A1610" t="str">
        <f t="shared" si="25"/>
        <v>02CD08</v>
      </c>
      <c r="B1610" t="str">
        <f>CONCATENATE(A1610,"_",COUNTIF(A$1:A1610,A1610))</f>
        <v>02CD08_159</v>
      </c>
      <c r="C1610" t="s">
        <v>15390</v>
      </c>
      <c r="D1610" t="str">
        <f>VLOOKUP(MID(C1610,7,4),Estrv!I:J,2,FALSE)</f>
        <v>Apoyo para el desarrollo integral de la mujer</v>
      </c>
      <c r="E1610">
        <f>VLOOKUP(MID(C1610,1,10),Estrv!B:CC,69,FALSE)</f>
        <v>0</v>
      </c>
    </row>
    <row r="1611" spans="1:5">
      <c r="A1611" t="str">
        <f t="shared" si="25"/>
        <v>02CD08</v>
      </c>
      <c r="B1611" t="str">
        <f>CONCATENATE(A1611,"_",COUNTIF(A$1:A1611,A1611))</f>
        <v>02CD08_160</v>
      </c>
      <c r="C1611" t="s">
        <v>16064</v>
      </c>
      <c r="D1611" t="str">
        <f>VLOOKUP(MID(C1611,7,4),Estrv!I:J,2,FALSE)</f>
        <v>Apoyo para el desarrollo integral de la mujer</v>
      </c>
      <c r="E1611">
        <f>VLOOKUP(MID(C1611,1,10),Estrv!B:CC,72,FALSE)</f>
        <v>0</v>
      </c>
    </row>
    <row r="1612" spans="1:5">
      <c r="A1612" t="str">
        <f t="shared" si="25"/>
        <v>02CD08</v>
      </c>
      <c r="B1612" t="str">
        <f>CONCATENATE(A1612,"_",COUNTIF(A$1:A1612,A1612))</f>
        <v>02CD08_161</v>
      </c>
      <c r="C1612" t="s">
        <v>9999</v>
      </c>
      <c r="D1612" t="str">
        <f>VLOOKUP(MID(C1612,7,4),Estrv!I:J,2,FALSE)</f>
        <v>Programa para enfermedades crónico degenerativas y discapacidad</v>
      </c>
      <c r="E1612" t="str">
        <f>VLOOKUP(MID(C1612,1,10),Estrv!B:CC,44,FALSE)</f>
        <v>Contribuir a mitigar la desigualdad a traves de la entrega de aparatos ortopedicos a personas que padezcan alguna discapacidad.</v>
      </c>
    </row>
    <row r="1613" spans="1:5">
      <c r="A1613" t="str">
        <f t="shared" si="25"/>
        <v>02CD08</v>
      </c>
      <c r="B1613" t="str">
        <f>CONCATENATE(A1613,"_",COUNTIF(A$1:A1613,A1613))</f>
        <v>02CD08_162</v>
      </c>
      <c r="C1613" t="s">
        <v>10673</v>
      </c>
      <c r="D1613" t="str">
        <f>VLOOKUP(MID(C1613,7,4),Estrv!I:J,2,FALSE)</f>
        <v>Programa para enfermedades crónico degenerativas y discapacidad</v>
      </c>
      <c r="E1613" t="str">
        <f>VLOOKUP(MID(C1613,1,10),Estrv!B:CC,48,FALSE)</f>
        <v>Entrega de Bastones.</v>
      </c>
    </row>
    <row r="1614" spans="1:5">
      <c r="A1614" t="str">
        <f t="shared" si="25"/>
        <v>02CD08</v>
      </c>
      <c r="B1614" t="str">
        <f>CONCATENATE(A1614,"_",COUNTIF(A$1:A1614,A1614))</f>
        <v>02CD08_163</v>
      </c>
      <c r="C1614" t="s">
        <v>11347</v>
      </c>
      <c r="D1614" t="str">
        <f>VLOOKUP(MID(C1614,7,4),Estrv!I:J,2,FALSE)</f>
        <v>Programa para enfermedades crónico degenerativas y discapacidad</v>
      </c>
      <c r="E1614" t="str">
        <f>VLOOKUP(MID(C1614,1,10),Estrv!B:CC,51,FALSE)</f>
        <v>Entrega de andaderas.</v>
      </c>
    </row>
    <row r="1615" spans="1:5">
      <c r="A1615" t="str">
        <f t="shared" si="25"/>
        <v>02CD08</v>
      </c>
      <c r="B1615" t="str">
        <f>CONCATENATE(A1615,"_",COUNTIF(A$1:A1615,A1615))</f>
        <v>02CD08_164</v>
      </c>
      <c r="C1615" t="s">
        <v>12021</v>
      </c>
      <c r="D1615" t="str">
        <f>VLOOKUP(MID(C1615,7,4),Estrv!I:J,2,FALSE)</f>
        <v>Programa para enfermedades crónico degenerativas y discapacidad</v>
      </c>
      <c r="E1615" t="str">
        <f>VLOOKUP(MID(C1615,1,10),Estrv!B:CC,54,FALSE)</f>
        <v>Entrega de muletas.</v>
      </c>
    </row>
    <row r="1616" spans="1:5">
      <c r="A1616" t="str">
        <f t="shared" si="25"/>
        <v>02CD08</v>
      </c>
      <c r="B1616" t="str">
        <f>CONCATENATE(A1616,"_",COUNTIF(A$1:A1616,A1616))</f>
        <v>02CD08_165</v>
      </c>
      <c r="C1616" t="s">
        <v>12695</v>
      </c>
      <c r="D1616" t="str">
        <f>VLOOKUP(MID(C1616,7,4),Estrv!I:J,2,FALSE)</f>
        <v>Programa para enfermedades crónico degenerativas y discapacidad</v>
      </c>
      <c r="E1616">
        <f>VLOOKUP(MID(C1616,1,10),Estrv!B:CC,57,FALSE)</f>
        <v>0</v>
      </c>
    </row>
    <row r="1617" spans="1:5">
      <c r="A1617" t="str">
        <f t="shared" si="25"/>
        <v>02CD08</v>
      </c>
      <c r="B1617" t="str">
        <f>CONCATENATE(A1617,"_",COUNTIF(A$1:A1617,A1617))</f>
        <v>02CD08_166</v>
      </c>
      <c r="C1617" t="s">
        <v>13369</v>
      </c>
      <c r="D1617" t="str">
        <f>VLOOKUP(MID(C1617,7,4),Estrv!I:J,2,FALSE)</f>
        <v>Programa para enfermedades crónico degenerativas y discapacidad</v>
      </c>
      <c r="E1617">
        <f>VLOOKUP(MID(C1617,1,10),Estrv!B:CC,60,FALSE)</f>
        <v>0</v>
      </c>
    </row>
    <row r="1618" spans="1:5">
      <c r="A1618" t="str">
        <f t="shared" si="25"/>
        <v>02CD08</v>
      </c>
      <c r="B1618" t="str">
        <f>CONCATENATE(A1618,"_",COUNTIF(A$1:A1618,A1618))</f>
        <v>02CD08_167</v>
      </c>
      <c r="C1618" t="s">
        <v>14043</v>
      </c>
      <c r="D1618" t="str">
        <f>VLOOKUP(MID(C1618,7,4),Estrv!I:J,2,FALSE)</f>
        <v>Programa para enfermedades crónico degenerativas y discapacidad</v>
      </c>
      <c r="E1618">
        <f>VLOOKUP(MID(C1618,1,10),Estrv!B:CC,63,FALSE)</f>
        <v>0</v>
      </c>
    </row>
    <row r="1619" spans="1:5">
      <c r="A1619" t="str">
        <f t="shared" si="25"/>
        <v>02CD08</v>
      </c>
      <c r="B1619" t="str">
        <f>CONCATENATE(A1619,"_",COUNTIF(A$1:A1619,A1619))</f>
        <v>02CD08_168</v>
      </c>
      <c r="C1619" t="s">
        <v>14717</v>
      </c>
      <c r="D1619" t="str">
        <f>VLOOKUP(MID(C1619,7,4),Estrv!I:J,2,FALSE)</f>
        <v>Programa para enfermedades crónico degenerativas y discapacidad</v>
      </c>
      <c r="E1619">
        <f>VLOOKUP(MID(C1619,1,10),Estrv!B:CC,66,FALSE)</f>
        <v>0</v>
      </c>
    </row>
    <row r="1620" spans="1:5">
      <c r="A1620" t="str">
        <f t="shared" si="25"/>
        <v>02CD08</v>
      </c>
      <c r="B1620" t="str">
        <f>CONCATENATE(A1620,"_",COUNTIF(A$1:A1620,A1620))</f>
        <v>02CD08_169</v>
      </c>
      <c r="C1620" t="s">
        <v>15391</v>
      </c>
      <c r="D1620" t="str">
        <f>VLOOKUP(MID(C1620,7,4),Estrv!I:J,2,FALSE)</f>
        <v>Programa para enfermedades crónico degenerativas y discapacidad</v>
      </c>
      <c r="E1620">
        <f>VLOOKUP(MID(C1620,1,10),Estrv!B:CC,69,FALSE)</f>
        <v>0</v>
      </c>
    </row>
    <row r="1621" spans="1:5">
      <c r="A1621" t="str">
        <f t="shared" si="25"/>
        <v>02CD08</v>
      </c>
      <c r="B1621" t="str">
        <f>CONCATENATE(A1621,"_",COUNTIF(A$1:A1621,A1621))</f>
        <v>02CD08_170</v>
      </c>
      <c r="C1621" t="s">
        <v>16065</v>
      </c>
      <c r="D1621" t="str">
        <f>VLOOKUP(MID(C1621,7,4),Estrv!I:J,2,FALSE)</f>
        <v>Programa para enfermedades crónico degenerativas y discapacidad</v>
      </c>
      <c r="E1621">
        <f>VLOOKUP(MID(C1621,1,10),Estrv!B:CC,72,FALSE)</f>
        <v>0</v>
      </c>
    </row>
    <row r="1622" spans="1:5">
      <c r="A1622" t="str">
        <f t="shared" si="25"/>
        <v>02CD08</v>
      </c>
      <c r="B1622" t="str">
        <f>CONCATENATE(A1622,"_",COUNTIF(A$1:A1622,A1622))</f>
        <v>02CD08_171</v>
      </c>
      <c r="C1622" t="s">
        <v>10000</v>
      </c>
      <c r="D1622" t="str">
        <f>VLOOKUP(MID(C1622,7,4),Estrv!I:J,2,FALSE)</f>
        <v>Apoyos sociales</v>
      </c>
      <c r="E1622" t="str">
        <f>VLOOKUP(MID(C1622,1,10),Estrv!B:CC,44,FALSE)</f>
        <v>Contribuir al ingreso familiar de la poblacion que enfrenta situaciones transitorias que requieren apoyo publico (desastres, funerales, enfermedades, desempleo, orfandad y otros).</v>
      </c>
    </row>
    <row r="1623" spans="1:5">
      <c r="A1623" t="str">
        <f t="shared" si="25"/>
        <v>02CD08</v>
      </c>
      <c r="B1623" t="str">
        <f>CONCATENATE(A1623,"_",COUNTIF(A$1:A1623,A1623))</f>
        <v>02CD08_172</v>
      </c>
      <c r="C1623" t="s">
        <v>10674</v>
      </c>
      <c r="D1623" t="str">
        <f>VLOOKUP(MID(C1623,7,4),Estrv!I:J,2,FALSE)</f>
        <v>Apoyos sociales</v>
      </c>
      <c r="E1623" t="str">
        <f>VLOOKUP(MID(C1623,1,10),Estrv!B:CC,48,FALSE)</f>
        <v>Entrega de apoyos a adultos mayores de 60 años.</v>
      </c>
    </row>
    <row r="1624" spans="1:5">
      <c r="A1624" t="str">
        <f t="shared" si="25"/>
        <v>02CD08</v>
      </c>
      <c r="B1624" t="str">
        <f>CONCATENATE(A1624,"_",COUNTIF(A$1:A1624,A1624))</f>
        <v>02CD08_173</v>
      </c>
      <c r="C1624" t="s">
        <v>11348</v>
      </c>
      <c r="D1624" t="str">
        <f>VLOOKUP(MID(C1624,7,4),Estrv!I:J,2,FALSE)</f>
        <v>Apoyos sociales</v>
      </c>
      <c r="E1624" t="str">
        <f>VLOOKUP(MID(C1624,1,10),Estrv!B:CC,51,FALSE)</f>
        <v>Entrega de apoyos a Unidades Habitacionales.</v>
      </c>
    </row>
    <row r="1625" spans="1:5">
      <c r="A1625" t="str">
        <f t="shared" si="25"/>
        <v>02CD08</v>
      </c>
      <c r="B1625" t="str">
        <f>CONCATENATE(A1625,"_",COUNTIF(A$1:A1625,A1625))</f>
        <v>02CD08_174</v>
      </c>
      <c r="C1625" t="s">
        <v>12022</v>
      </c>
      <c r="D1625" t="str">
        <f>VLOOKUP(MID(C1625,7,4),Estrv!I:J,2,FALSE)</f>
        <v>Apoyos sociales</v>
      </c>
      <c r="E1625" t="str">
        <f>VLOOKUP(MID(C1625,1,10),Estrv!B:CC,54,FALSE)</f>
        <v>Entrega de Apoyos a viviendas de alto riesgo.</v>
      </c>
    </row>
    <row r="1626" spans="1:5">
      <c r="A1626" t="str">
        <f t="shared" si="25"/>
        <v>02CD08</v>
      </c>
      <c r="B1626" t="str">
        <f>CONCATENATE(A1626,"_",COUNTIF(A$1:A1626,A1626))</f>
        <v>02CD08_175</v>
      </c>
      <c r="C1626" t="s">
        <v>12696</v>
      </c>
      <c r="D1626" t="str">
        <f>VLOOKUP(MID(C1626,7,4),Estrv!I:J,2,FALSE)</f>
        <v>Apoyos sociales</v>
      </c>
      <c r="E1626" t="str">
        <f>VLOOKUP(MID(C1626,1,10),Estrv!B:CC,57,FALSE)</f>
        <v>Entrega de apoyos a Asociaciones Civiles.</v>
      </c>
    </row>
    <row r="1627" spans="1:5">
      <c r="A1627" t="str">
        <f t="shared" si="25"/>
        <v>02CD08</v>
      </c>
      <c r="B1627" t="str">
        <f>CONCATENATE(A1627,"_",COUNTIF(A$1:A1627,A1627))</f>
        <v>02CD08_176</v>
      </c>
      <c r="C1627" t="s">
        <v>13370</v>
      </c>
      <c r="D1627" t="str">
        <f>VLOOKUP(MID(C1627,7,4),Estrv!I:J,2,FALSE)</f>
        <v>Apoyos sociales</v>
      </c>
      <c r="E1627">
        <f>VLOOKUP(MID(C1627,1,10),Estrv!B:CC,60,FALSE)</f>
        <v>0</v>
      </c>
    </row>
    <row r="1628" spans="1:5">
      <c r="A1628" t="str">
        <f t="shared" si="25"/>
        <v>02CD08</v>
      </c>
      <c r="B1628" t="str">
        <f>CONCATENATE(A1628,"_",COUNTIF(A$1:A1628,A1628))</f>
        <v>02CD08_177</v>
      </c>
      <c r="C1628" t="s">
        <v>14044</v>
      </c>
      <c r="D1628" t="str">
        <f>VLOOKUP(MID(C1628,7,4),Estrv!I:J,2,FALSE)</f>
        <v>Apoyos sociales</v>
      </c>
      <c r="E1628">
        <f>VLOOKUP(MID(C1628,1,10),Estrv!B:CC,63,FALSE)</f>
        <v>0</v>
      </c>
    </row>
    <row r="1629" spans="1:5">
      <c r="A1629" t="str">
        <f t="shared" si="25"/>
        <v>02CD08</v>
      </c>
      <c r="B1629" t="str">
        <f>CONCATENATE(A1629,"_",COUNTIF(A$1:A1629,A1629))</f>
        <v>02CD08_178</v>
      </c>
      <c r="C1629" t="s">
        <v>14718</v>
      </c>
      <c r="D1629" t="str">
        <f>VLOOKUP(MID(C1629,7,4),Estrv!I:J,2,FALSE)</f>
        <v>Apoyos sociales</v>
      </c>
      <c r="E1629">
        <f>VLOOKUP(MID(C1629,1,10),Estrv!B:CC,66,FALSE)</f>
        <v>0</v>
      </c>
    </row>
    <row r="1630" spans="1:5">
      <c r="A1630" t="str">
        <f t="shared" si="25"/>
        <v>02CD08</v>
      </c>
      <c r="B1630" t="str">
        <f>CONCATENATE(A1630,"_",COUNTIF(A$1:A1630,A1630))</f>
        <v>02CD08_179</v>
      </c>
      <c r="C1630" t="s">
        <v>15392</v>
      </c>
      <c r="D1630" t="str">
        <f>VLOOKUP(MID(C1630,7,4),Estrv!I:J,2,FALSE)</f>
        <v>Apoyos sociales</v>
      </c>
      <c r="E1630">
        <f>VLOOKUP(MID(C1630,1,10),Estrv!B:CC,69,FALSE)</f>
        <v>0</v>
      </c>
    </row>
    <row r="1631" spans="1:5">
      <c r="A1631" t="str">
        <f t="shared" si="25"/>
        <v>02CD08</v>
      </c>
      <c r="B1631" t="str">
        <f>CONCATENATE(A1631,"_",COUNTIF(A$1:A1631,A1631))</f>
        <v>02CD08_180</v>
      </c>
      <c r="C1631" t="s">
        <v>16066</v>
      </c>
      <c r="D1631" t="str">
        <f>VLOOKUP(MID(C1631,7,4),Estrv!I:J,2,FALSE)</f>
        <v>Apoyos sociales</v>
      </c>
      <c r="E1631">
        <f>VLOOKUP(MID(C1631,1,10),Estrv!B:CC,72,FALSE)</f>
        <v>0</v>
      </c>
    </row>
    <row r="1632" spans="1:5">
      <c r="A1632" t="str">
        <f t="shared" si="25"/>
        <v>02CD09</v>
      </c>
      <c r="B1632" t="str">
        <f>CONCATENATE(A1632,"_",COUNTIF(A$1:A1632,A1632))</f>
        <v>02CD09_1</v>
      </c>
      <c r="C1632" t="s">
        <v>10001</v>
      </c>
      <c r="D1632" t="str">
        <f>VLOOKUP(MID(C1632,7,4),Estrv!I:J,2,FALSE)</f>
        <v>Gobierno y atención ciudadana</v>
      </c>
      <c r="E1632" t="str">
        <f>VLOOKUP(MID(C1632,1,10),Estrv!B:CC,44,FALSE)</f>
        <v>Se logra un vinculo entre la poblacion y el gobierno de la Alcaldia por la eficiencia y transparencia del actuar de la Alcaldia.</v>
      </c>
    </row>
    <row r="1633" spans="1:5">
      <c r="A1633" t="str">
        <f t="shared" si="25"/>
        <v>02CD09</v>
      </c>
      <c r="B1633" t="str">
        <f>CONCATENATE(A1633,"_",COUNTIF(A$1:A1633,A1633))</f>
        <v>02CD09_2</v>
      </c>
      <c r="C1633" t="s">
        <v>10675</v>
      </c>
      <c r="D1633" t="str">
        <f>VLOOKUP(MID(C1633,7,4),Estrv!I:J,2,FALSE)</f>
        <v>Gobierno y atención ciudadana</v>
      </c>
      <c r="E1633" t="str">
        <f>VLOOKUP(MID(C1633,1,10),Estrv!B:CC,48,FALSE)</f>
        <v>Expedientes de tramites y servicios procesados.</v>
      </c>
    </row>
    <row r="1634" spans="1:5">
      <c r="A1634" t="str">
        <f t="shared" si="25"/>
        <v>02CD09</v>
      </c>
      <c r="B1634" t="str">
        <f>CONCATENATE(A1634,"_",COUNTIF(A$1:A1634,A1634))</f>
        <v>02CD09_3</v>
      </c>
      <c r="C1634" t="s">
        <v>11349</v>
      </c>
      <c r="D1634" t="str">
        <f>VLOOKUP(MID(C1634,7,4),Estrv!I:J,2,FALSE)</f>
        <v>Gobierno y atención ciudadana</v>
      </c>
      <c r="E1634" t="str">
        <f>VLOOKUP(MID(C1634,1,10),Estrv!B:CC,51,FALSE)</f>
        <v>Recepcion y Gestion de los tramites solicitados por los habitantes de la Demarcacion.</v>
      </c>
    </row>
    <row r="1635" spans="1:5">
      <c r="A1635" t="str">
        <f t="shared" si="25"/>
        <v>02CD09</v>
      </c>
      <c r="B1635" t="str">
        <f>CONCATENATE(A1635,"_",COUNTIF(A$1:A1635,A1635))</f>
        <v>02CD09_4</v>
      </c>
      <c r="C1635" t="s">
        <v>12023</v>
      </c>
      <c r="D1635" t="str">
        <f>VLOOKUP(MID(C1635,7,4),Estrv!I:J,2,FALSE)</f>
        <v>Gobierno y atención ciudadana</v>
      </c>
      <c r="E1635">
        <f>VLOOKUP(MID(C1635,1,10),Estrv!B:CC,54,FALSE)</f>
        <v>0</v>
      </c>
    </row>
    <row r="1636" spans="1:5">
      <c r="A1636" t="str">
        <f t="shared" si="25"/>
        <v>02CD09</v>
      </c>
      <c r="B1636" t="str">
        <f>CONCATENATE(A1636,"_",COUNTIF(A$1:A1636,A1636))</f>
        <v>02CD09_5</v>
      </c>
      <c r="C1636" t="s">
        <v>12697</v>
      </c>
      <c r="D1636" t="str">
        <f>VLOOKUP(MID(C1636,7,4),Estrv!I:J,2,FALSE)</f>
        <v>Gobierno y atención ciudadana</v>
      </c>
      <c r="E1636">
        <f>VLOOKUP(MID(C1636,1,10),Estrv!B:CC,57,FALSE)</f>
        <v>0</v>
      </c>
    </row>
    <row r="1637" spans="1:5">
      <c r="A1637" t="str">
        <f t="shared" si="25"/>
        <v>02CD09</v>
      </c>
      <c r="B1637" t="str">
        <f>CONCATENATE(A1637,"_",COUNTIF(A$1:A1637,A1637))</f>
        <v>02CD09_6</v>
      </c>
      <c r="C1637" t="s">
        <v>13371</v>
      </c>
      <c r="D1637" t="str">
        <f>VLOOKUP(MID(C1637,7,4),Estrv!I:J,2,FALSE)</f>
        <v>Gobierno y atención ciudadana</v>
      </c>
      <c r="E1637">
        <f>VLOOKUP(MID(C1637,1,10),Estrv!B:CC,60,FALSE)</f>
        <v>0</v>
      </c>
    </row>
    <row r="1638" spans="1:5">
      <c r="A1638" t="str">
        <f t="shared" si="25"/>
        <v>02CD09</v>
      </c>
      <c r="B1638" t="str">
        <f>CONCATENATE(A1638,"_",COUNTIF(A$1:A1638,A1638))</f>
        <v>02CD09_7</v>
      </c>
      <c r="C1638" t="s">
        <v>14045</v>
      </c>
      <c r="D1638" t="str">
        <f>VLOOKUP(MID(C1638,7,4),Estrv!I:J,2,FALSE)</f>
        <v>Gobierno y atención ciudadana</v>
      </c>
      <c r="E1638">
        <f>VLOOKUP(MID(C1638,1,10),Estrv!B:CC,63,FALSE)</f>
        <v>0</v>
      </c>
    </row>
    <row r="1639" spans="1:5">
      <c r="A1639" t="str">
        <f t="shared" si="25"/>
        <v>02CD09</v>
      </c>
      <c r="B1639" t="str">
        <f>CONCATENATE(A1639,"_",COUNTIF(A$1:A1639,A1639))</f>
        <v>02CD09_8</v>
      </c>
      <c r="C1639" t="s">
        <v>14719</v>
      </c>
      <c r="D1639" t="str">
        <f>VLOOKUP(MID(C1639,7,4),Estrv!I:J,2,FALSE)</f>
        <v>Gobierno y atención ciudadana</v>
      </c>
      <c r="E1639">
        <f>VLOOKUP(MID(C1639,1,10),Estrv!B:CC,66,FALSE)</f>
        <v>0</v>
      </c>
    </row>
    <row r="1640" spans="1:5">
      <c r="A1640" t="str">
        <f t="shared" si="25"/>
        <v>02CD09</v>
      </c>
      <c r="B1640" t="str">
        <f>CONCATENATE(A1640,"_",COUNTIF(A$1:A1640,A1640))</f>
        <v>02CD09_9</v>
      </c>
      <c r="C1640" t="s">
        <v>15393</v>
      </c>
      <c r="D1640" t="str">
        <f>VLOOKUP(MID(C1640,7,4),Estrv!I:J,2,FALSE)</f>
        <v>Gobierno y atención ciudadana</v>
      </c>
      <c r="E1640">
        <f>VLOOKUP(MID(C1640,1,10),Estrv!B:CC,69,FALSE)</f>
        <v>0</v>
      </c>
    </row>
    <row r="1641" spans="1:5">
      <c r="A1641" t="str">
        <f t="shared" si="25"/>
        <v>02CD09</v>
      </c>
      <c r="B1641" t="str">
        <f>CONCATENATE(A1641,"_",COUNTIF(A$1:A1641,A1641))</f>
        <v>02CD09_10</v>
      </c>
      <c r="C1641" t="s">
        <v>16067</v>
      </c>
      <c r="D1641" t="str">
        <f>VLOOKUP(MID(C1641,7,4),Estrv!I:J,2,FALSE)</f>
        <v>Gobierno y atención ciudadana</v>
      </c>
      <c r="E1641">
        <f>VLOOKUP(MID(C1641,1,10),Estrv!B:CC,72,FALSE)</f>
        <v>0</v>
      </c>
    </row>
    <row r="1642" spans="1:5">
      <c r="A1642" t="str">
        <f t="shared" si="25"/>
        <v>02CD09</v>
      </c>
      <c r="B1642" t="str">
        <f>CONCATENATE(A1642,"_",COUNTIF(A$1:A1642,A1642))</f>
        <v>02CD09_11</v>
      </c>
      <c r="C1642" t="s">
        <v>10002</v>
      </c>
      <c r="D1642" t="str">
        <f>VLOOKUP(MID(C1642,7,4),Estrv!I:J,2,FALSE)</f>
        <v>Seguridad en Alcalíias</v>
      </c>
      <c r="E1642" t="str">
        <f>VLOOKUP(MID(C1642,1,10),Estrv!B:CC,44,FALSE)</f>
        <v>Se fortalece la seguridad en las colonias de mayor indice delictivo de la Alcaldia Iztapalapa.</v>
      </c>
    </row>
    <row r="1643" spans="1:5">
      <c r="A1643" t="str">
        <f t="shared" si="25"/>
        <v>02CD09</v>
      </c>
      <c r="B1643" t="str">
        <f>CONCATENATE(A1643,"_",COUNTIF(A$1:A1643,A1643))</f>
        <v>02CD09_12</v>
      </c>
      <c r="C1643" t="s">
        <v>10676</v>
      </c>
      <c r="D1643" t="str">
        <f>VLOOKUP(MID(C1643,7,4),Estrv!I:J,2,FALSE)</f>
        <v>Seguridad en Alcalíias</v>
      </c>
      <c r="E1643" t="str">
        <f>VLOOKUP(MID(C1643,1,10),Estrv!B:CC,48,FALSE)</f>
        <v>Operacion del sistema de video vigilancia en las colonias de mayor indice delictivo.</v>
      </c>
    </row>
    <row r="1644" spans="1:5">
      <c r="A1644" t="str">
        <f t="shared" si="25"/>
        <v>02CD09</v>
      </c>
      <c r="B1644" t="str">
        <f>CONCATENATE(A1644,"_",COUNTIF(A$1:A1644,A1644))</f>
        <v>02CD09_13</v>
      </c>
      <c r="C1644" t="s">
        <v>11350</v>
      </c>
      <c r="D1644" t="str">
        <f>VLOOKUP(MID(C1644,7,4),Estrv!I:J,2,FALSE)</f>
        <v>Seguridad en Alcalíias</v>
      </c>
      <c r="E1644">
        <f>VLOOKUP(MID(C1644,1,10),Estrv!B:CC,51,FALSE)</f>
        <v>0</v>
      </c>
    </row>
    <row r="1645" spans="1:5">
      <c r="A1645" t="str">
        <f t="shared" si="25"/>
        <v>02CD09</v>
      </c>
      <c r="B1645" t="str">
        <f>CONCATENATE(A1645,"_",COUNTIF(A$1:A1645,A1645))</f>
        <v>02CD09_14</v>
      </c>
      <c r="C1645" t="s">
        <v>12024</v>
      </c>
      <c r="D1645" t="str">
        <f>VLOOKUP(MID(C1645,7,4),Estrv!I:J,2,FALSE)</f>
        <v>Seguridad en Alcalíias</v>
      </c>
      <c r="E1645">
        <f>VLOOKUP(MID(C1645,1,10),Estrv!B:CC,54,FALSE)</f>
        <v>0</v>
      </c>
    </row>
    <row r="1646" spans="1:5">
      <c r="A1646" t="str">
        <f t="shared" si="25"/>
        <v>02CD09</v>
      </c>
      <c r="B1646" t="str">
        <f>CONCATENATE(A1646,"_",COUNTIF(A$1:A1646,A1646))</f>
        <v>02CD09_15</v>
      </c>
      <c r="C1646" t="s">
        <v>12698</v>
      </c>
      <c r="D1646" t="str">
        <f>VLOOKUP(MID(C1646,7,4),Estrv!I:J,2,FALSE)</f>
        <v>Seguridad en Alcalíias</v>
      </c>
      <c r="E1646">
        <f>VLOOKUP(MID(C1646,1,10),Estrv!B:CC,57,FALSE)</f>
        <v>0</v>
      </c>
    </row>
    <row r="1647" spans="1:5">
      <c r="A1647" t="str">
        <f t="shared" si="25"/>
        <v>02CD09</v>
      </c>
      <c r="B1647" t="str">
        <f>CONCATENATE(A1647,"_",COUNTIF(A$1:A1647,A1647))</f>
        <v>02CD09_16</v>
      </c>
      <c r="C1647" t="s">
        <v>13372</v>
      </c>
      <c r="D1647" t="str">
        <f>VLOOKUP(MID(C1647,7,4),Estrv!I:J,2,FALSE)</f>
        <v>Seguridad en Alcalíias</v>
      </c>
      <c r="E1647">
        <f>VLOOKUP(MID(C1647,1,10),Estrv!B:CC,60,FALSE)</f>
        <v>0</v>
      </c>
    </row>
    <row r="1648" spans="1:5">
      <c r="A1648" t="str">
        <f t="shared" si="25"/>
        <v>02CD09</v>
      </c>
      <c r="B1648" t="str">
        <f>CONCATENATE(A1648,"_",COUNTIF(A$1:A1648,A1648))</f>
        <v>02CD09_17</v>
      </c>
      <c r="C1648" t="s">
        <v>14046</v>
      </c>
      <c r="D1648" t="str">
        <f>VLOOKUP(MID(C1648,7,4),Estrv!I:J,2,FALSE)</f>
        <v>Seguridad en Alcalíias</v>
      </c>
      <c r="E1648">
        <f>VLOOKUP(MID(C1648,1,10),Estrv!B:CC,63,FALSE)</f>
        <v>0</v>
      </c>
    </row>
    <row r="1649" spans="1:5">
      <c r="A1649" t="str">
        <f t="shared" si="25"/>
        <v>02CD09</v>
      </c>
      <c r="B1649" t="str">
        <f>CONCATENATE(A1649,"_",COUNTIF(A$1:A1649,A1649))</f>
        <v>02CD09_18</v>
      </c>
      <c r="C1649" t="s">
        <v>14720</v>
      </c>
      <c r="D1649" t="str">
        <f>VLOOKUP(MID(C1649,7,4),Estrv!I:J,2,FALSE)</f>
        <v>Seguridad en Alcalíias</v>
      </c>
      <c r="E1649">
        <f>VLOOKUP(MID(C1649,1,10),Estrv!B:CC,66,FALSE)</f>
        <v>0</v>
      </c>
    </row>
    <row r="1650" spans="1:5">
      <c r="A1650" t="str">
        <f t="shared" si="25"/>
        <v>02CD09</v>
      </c>
      <c r="B1650" t="str">
        <f>CONCATENATE(A1650,"_",COUNTIF(A$1:A1650,A1650))</f>
        <v>02CD09_19</v>
      </c>
      <c r="C1650" t="s">
        <v>15394</v>
      </c>
      <c r="D1650" t="str">
        <f>VLOOKUP(MID(C1650,7,4),Estrv!I:J,2,FALSE)</f>
        <v>Seguridad en Alcalíias</v>
      </c>
      <c r="E1650">
        <f>VLOOKUP(MID(C1650,1,10),Estrv!B:CC,69,FALSE)</f>
        <v>0</v>
      </c>
    </row>
    <row r="1651" spans="1:5">
      <c r="A1651" t="str">
        <f t="shared" si="25"/>
        <v>02CD09</v>
      </c>
      <c r="B1651" t="str">
        <f>CONCATENATE(A1651,"_",COUNTIF(A$1:A1651,A1651))</f>
        <v>02CD09_20</v>
      </c>
      <c r="C1651" t="s">
        <v>16068</v>
      </c>
      <c r="D1651" t="str">
        <f>VLOOKUP(MID(C1651,7,4),Estrv!I:J,2,FALSE)</f>
        <v>Seguridad en Alcalíias</v>
      </c>
      <c r="E1651">
        <f>VLOOKUP(MID(C1651,1,10),Estrv!B:CC,72,FALSE)</f>
        <v>0</v>
      </c>
    </row>
    <row r="1652" spans="1:5">
      <c r="A1652" t="str">
        <f t="shared" si="25"/>
        <v>02CD09</v>
      </c>
      <c r="B1652" t="str">
        <f>CONCATENATE(A1652,"_",COUNTIF(A$1:A1652,A1652))</f>
        <v>02CD09_21</v>
      </c>
      <c r="C1652" t="s">
        <v>10003</v>
      </c>
      <c r="D1652" t="str">
        <f>VLOOKUP(MID(C1652,7,4),Estrv!I:J,2,FALSE)</f>
        <v>Servicios públicos</v>
      </c>
      <c r="E1652" t="str">
        <f>VLOOKUP(MID(C1652,1,10),Estrv!B:CC,44,FALSE)</f>
        <v>La poblacion de la Alcaldia Iztapalapa cuenta con servicios publicos de calidad.</v>
      </c>
    </row>
    <row r="1653" spans="1:5">
      <c r="A1653" t="str">
        <f t="shared" si="25"/>
        <v>02CD09</v>
      </c>
      <c r="B1653" t="str">
        <f>CONCATENATE(A1653,"_",COUNTIF(A$1:A1653,A1653))</f>
        <v>02CD09_22</v>
      </c>
      <c r="C1653" t="s">
        <v>10677</v>
      </c>
      <c r="D1653" t="str">
        <f>VLOOKUP(MID(C1653,7,4),Estrv!I:J,2,FALSE)</f>
        <v>Servicios públicos</v>
      </c>
      <c r="E1653" t="str">
        <f>VLOOKUP(MID(C1653,1,10),Estrv!B:CC,48,FALSE)</f>
        <v>Mantenimiento, poda y conservacion de areas verdes y espacios urbanos.</v>
      </c>
    </row>
    <row r="1654" spans="1:5">
      <c r="A1654" t="str">
        <f t="shared" si="25"/>
        <v>02CD09</v>
      </c>
      <c r="B1654" t="str">
        <f>CONCATENATE(A1654,"_",COUNTIF(A$1:A1654,A1654))</f>
        <v>02CD09_23</v>
      </c>
      <c r="C1654" t="s">
        <v>11351</v>
      </c>
      <c r="D1654" t="str">
        <f>VLOOKUP(MID(C1654,7,4),Estrv!I:J,2,FALSE)</f>
        <v>Servicios públicos</v>
      </c>
      <c r="E1654" t="str">
        <f>VLOOKUP(MID(C1654,1,10),Estrv!B:CC,51,FALSE)</f>
        <v>Talleres y actividades de educacion ambiental</v>
      </c>
    </row>
    <row r="1655" spans="1:5">
      <c r="A1655" t="str">
        <f t="shared" si="25"/>
        <v>02CD09</v>
      </c>
      <c r="B1655" t="str">
        <f>CONCATENATE(A1655,"_",COUNTIF(A$1:A1655,A1655))</f>
        <v>02CD09_24</v>
      </c>
      <c r="C1655" t="s">
        <v>12025</v>
      </c>
      <c r="D1655" t="str">
        <f>VLOOKUP(MID(C1655,7,4),Estrv!I:J,2,FALSE)</f>
        <v>Servicios públicos</v>
      </c>
      <c r="E1655" t="str">
        <f>VLOOKUP(MID(C1655,1,10),Estrv!B:CC,54,FALSE)</f>
        <v>Recoleccion y barrido de residuos solidos en la Alcaldia.</v>
      </c>
    </row>
    <row r="1656" spans="1:5">
      <c r="A1656" t="str">
        <f t="shared" si="25"/>
        <v>02CD09</v>
      </c>
      <c r="B1656" t="str">
        <f>CONCATENATE(A1656,"_",COUNTIF(A$1:A1656,A1656))</f>
        <v>02CD09_25</v>
      </c>
      <c r="C1656" t="s">
        <v>12699</v>
      </c>
      <c r="D1656" t="str">
        <f>VLOOKUP(MID(C1656,7,4),Estrv!I:J,2,FALSE)</f>
        <v>Servicios públicos</v>
      </c>
      <c r="E1656" t="str">
        <f>VLOOKUP(MID(C1656,1,10),Estrv!B:CC,57,FALSE)</f>
        <v>Servicios y trabajos en la Alcaldia con participacion ciudadana.</v>
      </c>
    </row>
    <row r="1657" spans="1:5">
      <c r="A1657" t="str">
        <f t="shared" si="25"/>
        <v>02CD09</v>
      </c>
      <c r="B1657" t="str">
        <f>CONCATENATE(A1657,"_",COUNTIF(A$1:A1657,A1657))</f>
        <v>02CD09_26</v>
      </c>
      <c r="C1657" t="s">
        <v>13373</v>
      </c>
      <c r="D1657" t="str">
        <f>VLOOKUP(MID(C1657,7,4),Estrv!I:J,2,FALSE)</f>
        <v>Servicios públicos</v>
      </c>
      <c r="E1657">
        <f>VLOOKUP(MID(C1657,1,10),Estrv!B:CC,60,FALSE)</f>
        <v>0</v>
      </c>
    </row>
    <row r="1658" spans="1:5">
      <c r="A1658" t="str">
        <f t="shared" si="25"/>
        <v>02CD09</v>
      </c>
      <c r="B1658" t="str">
        <f>CONCATENATE(A1658,"_",COUNTIF(A$1:A1658,A1658))</f>
        <v>02CD09_27</v>
      </c>
      <c r="C1658" t="s">
        <v>14047</v>
      </c>
      <c r="D1658" t="str">
        <f>VLOOKUP(MID(C1658,7,4),Estrv!I:J,2,FALSE)</f>
        <v>Servicios públicos</v>
      </c>
      <c r="E1658">
        <f>VLOOKUP(MID(C1658,1,10),Estrv!B:CC,63,FALSE)</f>
        <v>0</v>
      </c>
    </row>
    <row r="1659" spans="1:5">
      <c r="A1659" t="str">
        <f t="shared" si="25"/>
        <v>02CD09</v>
      </c>
      <c r="B1659" t="str">
        <f>CONCATENATE(A1659,"_",COUNTIF(A$1:A1659,A1659))</f>
        <v>02CD09_28</v>
      </c>
      <c r="C1659" t="s">
        <v>14721</v>
      </c>
      <c r="D1659" t="str">
        <f>VLOOKUP(MID(C1659,7,4),Estrv!I:J,2,FALSE)</f>
        <v>Servicios públicos</v>
      </c>
      <c r="E1659">
        <f>VLOOKUP(MID(C1659,1,10),Estrv!B:CC,66,FALSE)</f>
        <v>0</v>
      </c>
    </row>
    <row r="1660" spans="1:5">
      <c r="A1660" t="str">
        <f t="shared" si="25"/>
        <v>02CD09</v>
      </c>
      <c r="B1660" t="str">
        <f>CONCATENATE(A1660,"_",COUNTIF(A$1:A1660,A1660))</f>
        <v>02CD09_29</v>
      </c>
      <c r="C1660" t="s">
        <v>15395</v>
      </c>
      <c r="D1660" t="str">
        <f>VLOOKUP(MID(C1660,7,4),Estrv!I:J,2,FALSE)</f>
        <v>Servicios públicos</v>
      </c>
      <c r="E1660">
        <f>VLOOKUP(MID(C1660,1,10),Estrv!B:CC,69,FALSE)</f>
        <v>0</v>
      </c>
    </row>
    <row r="1661" spans="1:5">
      <c r="A1661" t="str">
        <f t="shared" si="25"/>
        <v>02CD09</v>
      </c>
      <c r="B1661" t="str">
        <f>CONCATENATE(A1661,"_",COUNTIF(A$1:A1661,A1661))</f>
        <v>02CD09_30</v>
      </c>
      <c r="C1661" t="s">
        <v>16069</v>
      </c>
      <c r="D1661" t="str">
        <f>VLOOKUP(MID(C1661,7,4),Estrv!I:J,2,FALSE)</f>
        <v>Servicios públicos</v>
      </c>
      <c r="E1661">
        <f>VLOOKUP(MID(C1661,1,10),Estrv!B:CC,72,FALSE)</f>
        <v>0</v>
      </c>
    </row>
    <row r="1662" spans="1:5">
      <c r="A1662" t="str">
        <f t="shared" si="25"/>
        <v>02CD09</v>
      </c>
      <c r="B1662" t="str">
        <f>CONCATENATE(A1662,"_",COUNTIF(A$1:A1662,A1662))</f>
        <v>02CD09_31</v>
      </c>
      <c r="C1662" t="s">
        <v>10004</v>
      </c>
      <c r="D1662" t="str">
        <f>VLOOKUP(MID(C1662,7,4),Estrv!I:J,2,FALSE)</f>
        <v>Educación, cultura, deporte y recreación</v>
      </c>
      <c r="E1662" t="str">
        <f>VLOOKUP(MID(C1662,1,10),Estrv!B:CC,44,FALSE)</f>
        <v>Se logra el acceso a los valores, mejorando el acceso al deporte y cultura.</v>
      </c>
    </row>
    <row r="1663" spans="1:5">
      <c r="A1663" t="str">
        <f t="shared" si="25"/>
        <v>02CD09</v>
      </c>
      <c r="B1663" t="str">
        <f>CONCATENATE(A1663,"_",COUNTIF(A$1:A1663,A1663))</f>
        <v>02CD09_32</v>
      </c>
      <c r="C1663" t="s">
        <v>10678</v>
      </c>
      <c r="D1663" t="str">
        <f>VLOOKUP(MID(C1663,7,4),Estrv!I:J,2,FALSE)</f>
        <v>Educación, cultura, deporte y recreación</v>
      </c>
      <c r="E1663" t="str">
        <f>VLOOKUP(MID(C1663,1,10),Estrv!B:CC,48,FALSE)</f>
        <v>Talleres artisticos gratuitos impartidos.</v>
      </c>
    </row>
    <row r="1664" spans="1:5">
      <c r="A1664" t="str">
        <f t="shared" si="25"/>
        <v>02CD09</v>
      </c>
      <c r="B1664" t="str">
        <f>CONCATENATE(A1664,"_",COUNTIF(A$1:A1664,A1664))</f>
        <v>02CD09_33</v>
      </c>
      <c r="C1664" t="s">
        <v>11352</v>
      </c>
      <c r="D1664" t="str">
        <f>VLOOKUP(MID(C1664,7,4),Estrv!I:J,2,FALSE)</f>
        <v>Educación, cultura, deporte y recreación</v>
      </c>
      <c r="E1664" t="str">
        <f>VLOOKUP(MID(C1664,1,10),Estrv!B:CC,51,FALSE)</f>
        <v>Espectaculos culturales masivos</v>
      </c>
    </row>
    <row r="1665" spans="1:5">
      <c r="A1665" t="str">
        <f t="shared" si="25"/>
        <v>02CD09</v>
      </c>
      <c r="B1665" t="str">
        <f>CONCATENATE(A1665,"_",COUNTIF(A$1:A1665,A1665))</f>
        <v>02CD09_34</v>
      </c>
      <c r="C1665" t="s">
        <v>12026</v>
      </c>
      <c r="D1665" t="str">
        <f>VLOOKUP(MID(C1665,7,4),Estrv!I:J,2,FALSE)</f>
        <v>Educación, cultura, deporte y recreación</v>
      </c>
      <c r="E1665" t="str">
        <f>VLOOKUP(MID(C1665,1,10),Estrv!B:CC,54,FALSE)</f>
        <v>Activaciones deportivas y recreativas realizadas.</v>
      </c>
    </row>
    <row r="1666" spans="1:5">
      <c r="A1666" t="str">
        <f t="shared" si="25"/>
        <v>02CD09</v>
      </c>
      <c r="B1666" t="str">
        <f>CONCATENATE(A1666,"_",COUNTIF(A$1:A1666,A1666))</f>
        <v>02CD09_35</v>
      </c>
      <c r="C1666" t="s">
        <v>12700</v>
      </c>
      <c r="D1666" t="str">
        <f>VLOOKUP(MID(C1666,7,4),Estrv!I:J,2,FALSE)</f>
        <v>Educación, cultura, deporte y recreación</v>
      </c>
      <c r="E1666">
        <f>VLOOKUP(MID(C1666,1,10),Estrv!B:CC,57,FALSE)</f>
        <v>0</v>
      </c>
    </row>
    <row r="1667" spans="1:5">
      <c r="A1667" t="str">
        <f t="shared" ref="A1667:A1730" si="26">MID(C1667,1,6)</f>
        <v>02CD09</v>
      </c>
      <c r="B1667" t="str">
        <f>CONCATENATE(A1667,"_",COUNTIF(A$1:A1667,A1667))</f>
        <v>02CD09_36</v>
      </c>
      <c r="C1667" t="s">
        <v>13374</v>
      </c>
      <c r="D1667" t="str">
        <f>VLOOKUP(MID(C1667,7,4),Estrv!I:J,2,FALSE)</f>
        <v>Educación, cultura, deporte y recreación</v>
      </c>
      <c r="E1667">
        <f>VLOOKUP(MID(C1667,1,10),Estrv!B:CC,60,FALSE)</f>
        <v>0</v>
      </c>
    </row>
    <row r="1668" spans="1:5">
      <c r="A1668" t="str">
        <f t="shared" si="26"/>
        <v>02CD09</v>
      </c>
      <c r="B1668" t="str">
        <f>CONCATENATE(A1668,"_",COUNTIF(A$1:A1668,A1668))</f>
        <v>02CD09_37</v>
      </c>
      <c r="C1668" t="s">
        <v>14048</v>
      </c>
      <c r="D1668" t="str">
        <f>VLOOKUP(MID(C1668,7,4),Estrv!I:J,2,FALSE)</f>
        <v>Educación, cultura, deporte y recreación</v>
      </c>
      <c r="E1668">
        <f>VLOOKUP(MID(C1668,1,10),Estrv!B:CC,63,FALSE)</f>
        <v>0</v>
      </c>
    </row>
    <row r="1669" spans="1:5">
      <c r="A1669" t="str">
        <f t="shared" si="26"/>
        <v>02CD09</v>
      </c>
      <c r="B1669" t="str">
        <f>CONCATENATE(A1669,"_",COUNTIF(A$1:A1669,A1669))</f>
        <v>02CD09_38</v>
      </c>
      <c r="C1669" t="s">
        <v>14722</v>
      </c>
      <c r="D1669" t="str">
        <f>VLOOKUP(MID(C1669,7,4),Estrv!I:J,2,FALSE)</f>
        <v>Educación, cultura, deporte y recreación</v>
      </c>
      <c r="E1669">
        <f>VLOOKUP(MID(C1669,1,10),Estrv!B:CC,66,FALSE)</f>
        <v>0</v>
      </c>
    </row>
    <row r="1670" spans="1:5">
      <c r="A1670" t="str">
        <f t="shared" si="26"/>
        <v>02CD09</v>
      </c>
      <c r="B1670" t="str">
        <f>CONCATENATE(A1670,"_",COUNTIF(A$1:A1670,A1670))</f>
        <v>02CD09_39</v>
      </c>
      <c r="C1670" t="s">
        <v>15396</v>
      </c>
      <c r="D1670" t="str">
        <f>VLOOKUP(MID(C1670,7,4),Estrv!I:J,2,FALSE)</f>
        <v>Educación, cultura, deporte y recreación</v>
      </c>
      <c r="E1670">
        <f>VLOOKUP(MID(C1670,1,10),Estrv!B:CC,69,FALSE)</f>
        <v>0</v>
      </c>
    </row>
    <row r="1671" spans="1:5">
      <c r="A1671" t="str">
        <f t="shared" si="26"/>
        <v>02CD09</v>
      </c>
      <c r="B1671" t="str">
        <f>CONCATENATE(A1671,"_",COUNTIF(A$1:A1671,A1671))</f>
        <v>02CD09_40</v>
      </c>
      <c r="C1671" t="s">
        <v>16070</v>
      </c>
      <c r="D1671" t="str">
        <f>VLOOKUP(MID(C1671,7,4),Estrv!I:J,2,FALSE)</f>
        <v>Educación, cultura, deporte y recreación</v>
      </c>
      <c r="E1671">
        <f>VLOOKUP(MID(C1671,1,10),Estrv!B:CC,72,FALSE)</f>
        <v>0</v>
      </c>
    </row>
    <row r="1672" spans="1:5">
      <c r="A1672" t="str">
        <f t="shared" si="26"/>
        <v>02CD09</v>
      </c>
      <c r="B1672" t="str">
        <f>CONCATENATE(A1672,"_",COUNTIF(A$1:A1672,A1672))</f>
        <v>02CD09_41</v>
      </c>
      <c r="C1672" t="s">
        <v>10005</v>
      </c>
      <c r="D1672" t="str">
        <f>VLOOKUP(MID(C1672,7,4),Estrv!I:J,2,FALSE)</f>
        <v>Servicios de salud en Alcaldias</v>
      </c>
      <c r="E1672" t="str">
        <f>VLOOKUP(MID(C1672,1,10),Estrv!B:CC,44,FALSE)</f>
        <v>Se logra mejorar los servicios de salud, haciendolos mas accesibles a la poblacion, mediante las campañas de salud publica disminuye el nivel de enfermedades cronico degenerativas en la poblacion.</v>
      </c>
    </row>
    <row r="1673" spans="1:5">
      <c r="A1673" t="str">
        <f t="shared" si="26"/>
        <v>02CD09</v>
      </c>
      <c r="B1673" t="str">
        <f>CONCATENATE(A1673,"_",COUNTIF(A$1:A1673,A1673))</f>
        <v>02CD09_42</v>
      </c>
      <c r="C1673" t="s">
        <v>10679</v>
      </c>
      <c r="D1673" t="str">
        <f>VLOOKUP(MID(C1673,7,4),Estrv!I:J,2,FALSE)</f>
        <v>Servicios de salud en Alcaldias</v>
      </c>
      <c r="E1673" t="str">
        <f>VLOOKUP(MID(C1673,1,10),Estrv!B:CC,48,FALSE)</f>
        <v>Jornadas de salud y eventos de acceso gratuitos a estudios.</v>
      </c>
    </row>
    <row r="1674" spans="1:5">
      <c r="A1674" t="str">
        <f t="shared" si="26"/>
        <v>02CD09</v>
      </c>
      <c r="B1674" t="str">
        <f>CONCATENATE(A1674,"_",COUNTIF(A$1:A1674,A1674))</f>
        <v>02CD09_43</v>
      </c>
      <c r="C1674" t="s">
        <v>11353</v>
      </c>
      <c r="D1674" t="str">
        <f>VLOOKUP(MID(C1674,7,4),Estrv!I:J,2,FALSE)</f>
        <v>Servicios de salud en Alcaldias</v>
      </c>
      <c r="E1674">
        <f>VLOOKUP(MID(C1674,1,10),Estrv!B:CC,51,FALSE)</f>
        <v>0</v>
      </c>
    </row>
    <row r="1675" spans="1:5">
      <c r="A1675" t="str">
        <f t="shared" si="26"/>
        <v>02CD09</v>
      </c>
      <c r="B1675" t="str">
        <f>CONCATENATE(A1675,"_",COUNTIF(A$1:A1675,A1675))</f>
        <v>02CD09_44</v>
      </c>
      <c r="C1675" t="s">
        <v>12027</v>
      </c>
      <c r="D1675" t="str">
        <f>VLOOKUP(MID(C1675,7,4),Estrv!I:J,2,FALSE)</f>
        <v>Servicios de salud en Alcaldias</v>
      </c>
      <c r="E1675">
        <f>VLOOKUP(MID(C1675,1,10),Estrv!B:CC,54,FALSE)</f>
        <v>0</v>
      </c>
    </row>
    <row r="1676" spans="1:5">
      <c r="A1676" t="str">
        <f t="shared" si="26"/>
        <v>02CD09</v>
      </c>
      <c r="B1676" t="str">
        <f>CONCATENATE(A1676,"_",COUNTIF(A$1:A1676,A1676))</f>
        <v>02CD09_45</v>
      </c>
      <c r="C1676" t="s">
        <v>12701</v>
      </c>
      <c r="D1676" t="str">
        <f>VLOOKUP(MID(C1676,7,4),Estrv!I:J,2,FALSE)</f>
        <v>Servicios de salud en Alcaldias</v>
      </c>
      <c r="E1676">
        <f>VLOOKUP(MID(C1676,1,10),Estrv!B:CC,57,FALSE)</f>
        <v>0</v>
      </c>
    </row>
    <row r="1677" spans="1:5">
      <c r="A1677" t="str">
        <f t="shared" si="26"/>
        <v>02CD09</v>
      </c>
      <c r="B1677" t="str">
        <f>CONCATENATE(A1677,"_",COUNTIF(A$1:A1677,A1677))</f>
        <v>02CD09_46</v>
      </c>
      <c r="C1677" t="s">
        <v>13375</v>
      </c>
      <c r="D1677" t="str">
        <f>VLOOKUP(MID(C1677,7,4),Estrv!I:J,2,FALSE)</f>
        <v>Servicios de salud en Alcaldias</v>
      </c>
      <c r="E1677">
        <f>VLOOKUP(MID(C1677,1,10),Estrv!B:CC,60,FALSE)</f>
        <v>0</v>
      </c>
    </row>
    <row r="1678" spans="1:5">
      <c r="A1678" t="str">
        <f t="shared" si="26"/>
        <v>02CD09</v>
      </c>
      <c r="B1678" t="str">
        <f>CONCATENATE(A1678,"_",COUNTIF(A$1:A1678,A1678))</f>
        <v>02CD09_47</v>
      </c>
      <c r="C1678" t="s">
        <v>14049</v>
      </c>
      <c r="D1678" t="str">
        <f>VLOOKUP(MID(C1678,7,4),Estrv!I:J,2,FALSE)</f>
        <v>Servicios de salud en Alcaldias</v>
      </c>
      <c r="E1678">
        <f>VLOOKUP(MID(C1678,1,10),Estrv!B:CC,63,FALSE)</f>
        <v>0</v>
      </c>
    </row>
    <row r="1679" spans="1:5">
      <c r="A1679" t="str">
        <f t="shared" si="26"/>
        <v>02CD09</v>
      </c>
      <c r="B1679" t="str">
        <f>CONCATENATE(A1679,"_",COUNTIF(A$1:A1679,A1679))</f>
        <v>02CD09_48</v>
      </c>
      <c r="C1679" t="s">
        <v>14723</v>
      </c>
      <c r="D1679" t="str">
        <f>VLOOKUP(MID(C1679,7,4),Estrv!I:J,2,FALSE)</f>
        <v>Servicios de salud en Alcaldias</v>
      </c>
      <c r="E1679">
        <f>VLOOKUP(MID(C1679,1,10),Estrv!B:CC,66,FALSE)</f>
        <v>0</v>
      </c>
    </row>
    <row r="1680" spans="1:5">
      <c r="A1680" t="str">
        <f t="shared" si="26"/>
        <v>02CD09</v>
      </c>
      <c r="B1680" t="str">
        <f>CONCATENATE(A1680,"_",COUNTIF(A$1:A1680,A1680))</f>
        <v>02CD09_49</v>
      </c>
      <c r="C1680" t="s">
        <v>15397</v>
      </c>
      <c r="D1680" t="str">
        <f>VLOOKUP(MID(C1680,7,4),Estrv!I:J,2,FALSE)</f>
        <v>Servicios de salud en Alcaldias</v>
      </c>
      <c r="E1680">
        <f>VLOOKUP(MID(C1680,1,10),Estrv!B:CC,69,FALSE)</f>
        <v>0</v>
      </c>
    </row>
    <row r="1681" spans="1:5">
      <c r="A1681" t="str">
        <f t="shared" si="26"/>
        <v>02CD09</v>
      </c>
      <c r="B1681" t="str">
        <f>CONCATENATE(A1681,"_",COUNTIF(A$1:A1681,A1681))</f>
        <v>02CD09_50</v>
      </c>
      <c r="C1681" t="s">
        <v>16071</v>
      </c>
      <c r="D1681" t="str">
        <f>VLOOKUP(MID(C1681,7,4),Estrv!I:J,2,FALSE)</f>
        <v>Servicios de salud en Alcaldias</v>
      </c>
      <c r="E1681">
        <f>VLOOKUP(MID(C1681,1,10),Estrv!B:CC,72,FALSE)</f>
        <v>0</v>
      </c>
    </row>
    <row r="1682" spans="1:5">
      <c r="A1682" t="str">
        <f t="shared" si="26"/>
        <v>02CD09</v>
      </c>
      <c r="B1682" t="str">
        <f>CONCATENATE(A1682,"_",COUNTIF(A$1:A1682,A1682))</f>
        <v>02CD09_51</v>
      </c>
      <c r="C1682" t="s">
        <v>10006</v>
      </c>
      <c r="D1682" t="str">
        <f>VLOOKUP(MID(C1682,7,4),Estrv!I:J,2,FALSE)</f>
        <v>Servicios de atención animal</v>
      </c>
      <c r="E1682" t="str">
        <f>VLOOKUP(MID(C1682,1,10),Estrv!B:CC,44,FALSE)</f>
        <v>Disminuye el numero de especies en abandono.</v>
      </c>
    </row>
    <row r="1683" spans="1:5">
      <c r="A1683" t="str">
        <f t="shared" si="26"/>
        <v>02CD09</v>
      </c>
      <c r="B1683" t="str">
        <f>CONCATENATE(A1683,"_",COUNTIF(A$1:A1683,A1683))</f>
        <v>02CD09_52</v>
      </c>
      <c r="C1683" t="s">
        <v>10680</v>
      </c>
      <c r="D1683" t="str">
        <f>VLOOKUP(MID(C1683,7,4),Estrv!I:J,2,FALSE)</f>
        <v>Servicios de atención animal</v>
      </c>
      <c r="E1683" t="str">
        <f>VLOOKUP(MID(C1683,1,10),Estrv!B:CC,48,FALSE)</f>
        <v>Platica de tutela responsable de animales de compañia</v>
      </c>
    </row>
    <row r="1684" spans="1:5">
      <c r="A1684" t="str">
        <f t="shared" si="26"/>
        <v>02CD09</v>
      </c>
      <c r="B1684" t="str">
        <f>CONCATENATE(A1684,"_",COUNTIF(A$1:A1684,A1684))</f>
        <v>02CD09_53</v>
      </c>
      <c r="C1684" t="s">
        <v>11354</v>
      </c>
      <c r="D1684" t="str">
        <f>VLOOKUP(MID(C1684,7,4),Estrv!I:J,2,FALSE)</f>
        <v>Servicios de atención animal</v>
      </c>
      <c r="E1684">
        <f>VLOOKUP(MID(C1684,1,10),Estrv!B:CC,51,FALSE)</f>
        <v>0</v>
      </c>
    </row>
    <row r="1685" spans="1:5">
      <c r="A1685" t="str">
        <f t="shared" si="26"/>
        <v>02CD09</v>
      </c>
      <c r="B1685" t="str">
        <f>CONCATENATE(A1685,"_",COUNTIF(A$1:A1685,A1685))</f>
        <v>02CD09_54</v>
      </c>
      <c r="C1685" t="s">
        <v>12028</v>
      </c>
      <c r="D1685" t="str">
        <f>VLOOKUP(MID(C1685,7,4),Estrv!I:J,2,FALSE)</f>
        <v>Servicios de atención animal</v>
      </c>
      <c r="E1685">
        <f>VLOOKUP(MID(C1685,1,10),Estrv!B:CC,54,FALSE)</f>
        <v>0</v>
      </c>
    </row>
    <row r="1686" spans="1:5">
      <c r="A1686" t="str">
        <f t="shared" si="26"/>
        <v>02CD09</v>
      </c>
      <c r="B1686" t="str">
        <f>CONCATENATE(A1686,"_",COUNTIF(A$1:A1686,A1686))</f>
        <v>02CD09_55</v>
      </c>
      <c r="C1686" t="s">
        <v>12702</v>
      </c>
      <c r="D1686" t="str">
        <f>VLOOKUP(MID(C1686,7,4),Estrv!I:J,2,FALSE)</f>
        <v>Servicios de atención animal</v>
      </c>
      <c r="E1686">
        <f>VLOOKUP(MID(C1686,1,10),Estrv!B:CC,57,FALSE)</f>
        <v>0</v>
      </c>
    </row>
    <row r="1687" spans="1:5">
      <c r="A1687" t="str">
        <f t="shared" si="26"/>
        <v>02CD09</v>
      </c>
      <c r="B1687" t="str">
        <f>CONCATENATE(A1687,"_",COUNTIF(A$1:A1687,A1687))</f>
        <v>02CD09_56</v>
      </c>
      <c r="C1687" t="s">
        <v>13376</v>
      </c>
      <c r="D1687" t="str">
        <f>VLOOKUP(MID(C1687,7,4),Estrv!I:J,2,FALSE)</f>
        <v>Servicios de atención animal</v>
      </c>
      <c r="E1687">
        <f>VLOOKUP(MID(C1687,1,10),Estrv!B:CC,60,FALSE)</f>
        <v>0</v>
      </c>
    </row>
    <row r="1688" spans="1:5">
      <c r="A1688" t="str">
        <f t="shared" si="26"/>
        <v>02CD09</v>
      </c>
      <c r="B1688" t="str">
        <f>CONCATENATE(A1688,"_",COUNTIF(A$1:A1688,A1688))</f>
        <v>02CD09_57</v>
      </c>
      <c r="C1688" t="s">
        <v>14050</v>
      </c>
      <c r="D1688" t="str">
        <f>VLOOKUP(MID(C1688,7,4),Estrv!I:J,2,FALSE)</f>
        <v>Servicios de atención animal</v>
      </c>
      <c r="E1688">
        <f>VLOOKUP(MID(C1688,1,10),Estrv!B:CC,63,FALSE)</f>
        <v>0</v>
      </c>
    </row>
    <row r="1689" spans="1:5">
      <c r="A1689" t="str">
        <f t="shared" si="26"/>
        <v>02CD09</v>
      </c>
      <c r="B1689" t="str">
        <f>CONCATENATE(A1689,"_",COUNTIF(A$1:A1689,A1689))</f>
        <v>02CD09_58</v>
      </c>
      <c r="C1689" t="s">
        <v>14724</v>
      </c>
      <c r="D1689" t="str">
        <f>VLOOKUP(MID(C1689,7,4),Estrv!I:J,2,FALSE)</f>
        <v>Servicios de atención animal</v>
      </c>
      <c r="E1689">
        <f>VLOOKUP(MID(C1689,1,10),Estrv!B:CC,66,FALSE)</f>
        <v>0</v>
      </c>
    </row>
    <row r="1690" spans="1:5">
      <c r="A1690" t="str">
        <f t="shared" si="26"/>
        <v>02CD09</v>
      </c>
      <c r="B1690" t="str">
        <f>CONCATENATE(A1690,"_",COUNTIF(A$1:A1690,A1690))</f>
        <v>02CD09_59</v>
      </c>
      <c r="C1690" t="s">
        <v>15398</v>
      </c>
      <c r="D1690" t="str">
        <f>VLOOKUP(MID(C1690,7,4),Estrv!I:J,2,FALSE)</f>
        <v>Servicios de atención animal</v>
      </c>
      <c r="E1690">
        <f>VLOOKUP(MID(C1690,1,10),Estrv!B:CC,69,FALSE)</f>
        <v>0</v>
      </c>
    </row>
    <row r="1691" spans="1:5">
      <c r="A1691" t="str">
        <f t="shared" si="26"/>
        <v>02CD09</v>
      </c>
      <c r="B1691" t="str">
        <f>CONCATENATE(A1691,"_",COUNTIF(A$1:A1691,A1691))</f>
        <v>02CD09_60</v>
      </c>
      <c r="C1691" t="s">
        <v>16072</v>
      </c>
      <c r="D1691" t="str">
        <f>VLOOKUP(MID(C1691,7,4),Estrv!I:J,2,FALSE)</f>
        <v>Servicios de atención animal</v>
      </c>
      <c r="E1691">
        <f>VLOOKUP(MID(C1691,1,10),Estrv!B:CC,72,FALSE)</f>
        <v>0</v>
      </c>
    </row>
    <row r="1692" spans="1:5">
      <c r="A1692" t="str">
        <f t="shared" si="26"/>
        <v>02CD09</v>
      </c>
      <c r="B1692" t="str">
        <f>CONCATENATE(A1692,"_",COUNTIF(A$1:A1692,A1692))</f>
        <v>02CD09_61</v>
      </c>
      <c r="C1692" t="s">
        <v>10007</v>
      </c>
      <c r="D1692" t="str">
        <f>VLOOKUP(MID(C1692,7,4),Estrv!I:J,2,FALSE)</f>
        <v>Servicios de cuidado infantil</v>
      </c>
      <c r="E1692" t="str">
        <f>VLOOKUP(MID(C1692,1,10),Estrv!B:CC,44,FALSE)</f>
        <v>Mejora la educacion inicial en niñas y niños.</v>
      </c>
    </row>
    <row r="1693" spans="1:5">
      <c r="A1693" t="str">
        <f t="shared" si="26"/>
        <v>02CD09</v>
      </c>
      <c r="B1693" t="str">
        <f>CONCATENATE(A1693,"_",COUNTIF(A$1:A1693,A1693))</f>
        <v>02CD09_62</v>
      </c>
      <c r="C1693" t="s">
        <v>10681</v>
      </c>
      <c r="D1693" t="str">
        <f>VLOOKUP(MID(C1693,7,4),Estrv!I:J,2,FALSE)</f>
        <v>Servicios de cuidado infantil</v>
      </c>
      <c r="E1693" t="str">
        <f>VLOOKUP(MID(C1693,1,10),Estrv!B:CC,48,FALSE)</f>
        <v>Servicio de educacion a infantes otorgado</v>
      </c>
    </row>
    <row r="1694" spans="1:5">
      <c r="A1694" t="str">
        <f t="shared" si="26"/>
        <v>02CD09</v>
      </c>
      <c r="B1694" t="str">
        <f>CONCATENATE(A1694,"_",COUNTIF(A$1:A1694,A1694))</f>
        <v>02CD09_63</v>
      </c>
      <c r="C1694" t="s">
        <v>11355</v>
      </c>
      <c r="D1694" t="str">
        <f>VLOOKUP(MID(C1694,7,4),Estrv!I:J,2,FALSE)</f>
        <v>Servicios de cuidado infantil</v>
      </c>
      <c r="E1694" t="str">
        <f>VLOOKUP(MID(C1694,1,10),Estrv!B:CC,51,FALSE)</f>
        <v>Mantenimiento a CENDIS.</v>
      </c>
    </row>
    <row r="1695" spans="1:5">
      <c r="A1695" t="str">
        <f t="shared" si="26"/>
        <v>02CD09</v>
      </c>
      <c r="B1695" t="str">
        <f>CONCATENATE(A1695,"_",COUNTIF(A$1:A1695,A1695))</f>
        <v>02CD09_64</v>
      </c>
      <c r="C1695" t="s">
        <v>12029</v>
      </c>
      <c r="D1695" t="str">
        <f>VLOOKUP(MID(C1695,7,4),Estrv!I:J,2,FALSE)</f>
        <v>Servicios de cuidado infantil</v>
      </c>
      <c r="E1695">
        <f>VLOOKUP(MID(C1695,1,10),Estrv!B:CC,54,FALSE)</f>
        <v>0</v>
      </c>
    </row>
    <row r="1696" spans="1:5">
      <c r="A1696" t="str">
        <f t="shared" si="26"/>
        <v>02CD09</v>
      </c>
      <c r="B1696" t="str">
        <f>CONCATENATE(A1696,"_",COUNTIF(A$1:A1696,A1696))</f>
        <v>02CD09_65</v>
      </c>
      <c r="C1696" t="s">
        <v>12703</v>
      </c>
      <c r="D1696" t="str">
        <f>VLOOKUP(MID(C1696,7,4),Estrv!I:J,2,FALSE)</f>
        <v>Servicios de cuidado infantil</v>
      </c>
      <c r="E1696">
        <f>VLOOKUP(MID(C1696,1,10),Estrv!B:CC,57,FALSE)</f>
        <v>0</v>
      </c>
    </row>
    <row r="1697" spans="1:5">
      <c r="A1697" t="str">
        <f t="shared" si="26"/>
        <v>02CD09</v>
      </c>
      <c r="B1697" t="str">
        <f>CONCATENATE(A1697,"_",COUNTIF(A$1:A1697,A1697))</f>
        <v>02CD09_66</v>
      </c>
      <c r="C1697" t="s">
        <v>13377</v>
      </c>
      <c r="D1697" t="str">
        <f>VLOOKUP(MID(C1697,7,4),Estrv!I:J,2,FALSE)</f>
        <v>Servicios de cuidado infantil</v>
      </c>
      <c r="E1697">
        <f>VLOOKUP(MID(C1697,1,10),Estrv!B:CC,60,FALSE)</f>
        <v>0</v>
      </c>
    </row>
    <row r="1698" spans="1:5">
      <c r="A1698" t="str">
        <f t="shared" si="26"/>
        <v>02CD09</v>
      </c>
      <c r="B1698" t="str">
        <f>CONCATENATE(A1698,"_",COUNTIF(A$1:A1698,A1698))</f>
        <v>02CD09_67</v>
      </c>
      <c r="C1698" t="s">
        <v>14051</v>
      </c>
      <c r="D1698" t="str">
        <f>VLOOKUP(MID(C1698,7,4),Estrv!I:J,2,FALSE)</f>
        <v>Servicios de cuidado infantil</v>
      </c>
      <c r="E1698">
        <f>VLOOKUP(MID(C1698,1,10),Estrv!B:CC,63,FALSE)</f>
        <v>0</v>
      </c>
    </row>
    <row r="1699" spans="1:5">
      <c r="A1699" t="str">
        <f t="shared" si="26"/>
        <v>02CD09</v>
      </c>
      <c r="B1699" t="str">
        <f>CONCATENATE(A1699,"_",COUNTIF(A$1:A1699,A1699))</f>
        <v>02CD09_68</v>
      </c>
      <c r="C1699" t="s">
        <v>14725</v>
      </c>
      <c r="D1699" t="str">
        <f>VLOOKUP(MID(C1699,7,4),Estrv!I:J,2,FALSE)</f>
        <v>Servicios de cuidado infantil</v>
      </c>
      <c r="E1699">
        <f>VLOOKUP(MID(C1699,1,10),Estrv!B:CC,66,FALSE)</f>
        <v>0</v>
      </c>
    </row>
    <row r="1700" spans="1:5">
      <c r="A1700" t="str">
        <f t="shared" si="26"/>
        <v>02CD09</v>
      </c>
      <c r="B1700" t="str">
        <f>CONCATENATE(A1700,"_",COUNTIF(A$1:A1700,A1700))</f>
        <v>02CD09_69</v>
      </c>
      <c r="C1700" t="s">
        <v>15399</v>
      </c>
      <c r="D1700" t="str">
        <f>VLOOKUP(MID(C1700,7,4),Estrv!I:J,2,FALSE)</f>
        <v>Servicios de cuidado infantil</v>
      </c>
      <c r="E1700">
        <f>VLOOKUP(MID(C1700,1,10),Estrv!B:CC,69,FALSE)</f>
        <v>0</v>
      </c>
    </row>
    <row r="1701" spans="1:5">
      <c r="A1701" t="str">
        <f t="shared" si="26"/>
        <v>02CD09</v>
      </c>
      <c r="B1701" t="str">
        <f>CONCATENATE(A1701,"_",COUNTIF(A$1:A1701,A1701))</f>
        <v>02CD09_70</v>
      </c>
      <c r="C1701" t="s">
        <v>16073</v>
      </c>
      <c r="D1701" t="str">
        <f>VLOOKUP(MID(C1701,7,4),Estrv!I:J,2,FALSE)</f>
        <v>Servicios de cuidado infantil</v>
      </c>
      <c r="E1701">
        <f>VLOOKUP(MID(C1701,1,10),Estrv!B:CC,72,FALSE)</f>
        <v>0</v>
      </c>
    </row>
    <row r="1702" spans="1:5">
      <c r="A1702" t="str">
        <f t="shared" si="26"/>
        <v>02CD09</v>
      </c>
      <c r="B1702" t="str">
        <f>CONCATENATE(A1702,"_",COUNTIF(A$1:A1702,A1702))</f>
        <v>02CD09_71</v>
      </c>
      <c r="C1702" t="s">
        <v>10008</v>
      </c>
      <c r="D1702" t="str">
        <f>VLOOKUP(MID(C1702,7,4),Estrv!I:J,2,FALSE)</f>
        <v>Turismo, empleo y fomento económico</v>
      </c>
      <c r="E1702" t="str">
        <f>VLOOKUP(MID(C1702,1,10),Estrv!B:CC,44,FALSE)</f>
        <v>Se fortalece el ciclo economico de la Alcaldia, logrando disminuir el desempleo.</v>
      </c>
    </row>
    <row r="1703" spans="1:5">
      <c r="A1703" t="str">
        <f t="shared" si="26"/>
        <v>02CD09</v>
      </c>
      <c r="B1703" t="str">
        <f>CONCATENATE(A1703,"_",COUNTIF(A$1:A1703,A1703))</f>
        <v>02CD09_72</v>
      </c>
      <c r="C1703" t="s">
        <v>10682</v>
      </c>
      <c r="D1703" t="str">
        <f>VLOOKUP(MID(C1703,7,4),Estrv!I:J,2,FALSE)</f>
        <v>Turismo, empleo y fomento económico</v>
      </c>
      <c r="E1703" t="str">
        <f>VLOOKUP(MID(C1703,1,10),Estrv!B:CC,48,FALSE)</f>
        <v>Coordinacion con empresarios, pequeños comercios, grupos sociales y ciudadania para proyectos de generacion de empleos</v>
      </c>
    </row>
    <row r="1704" spans="1:5">
      <c r="A1704" t="str">
        <f t="shared" si="26"/>
        <v>02CD09</v>
      </c>
      <c r="B1704" t="str">
        <f>CONCATENATE(A1704,"_",COUNTIF(A$1:A1704,A1704))</f>
        <v>02CD09_73</v>
      </c>
      <c r="C1704" t="s">
        <v>11356</v>
      </c>
      <c r="D1704" t="str">
        <f>VLOOKUP(MID(C1704,7,4),Estrv!I:J,2,FALSE)</f>
        <v>Turismo, empleo y fomento económico</v>
      </c>
      <c r="E1704" t="str">
        <f>VLOOKUP(MID(C1704,1,10),Estrv!B:CC,51,FALSE)</f>
        <v>Otorgamiento de apoyos a familias y comerciantes locales.</v>
      </c>
    </row>
    <row r="1705" spans="1:5">
      <c r="A1705" t="str">
        <f t="shared" si="26"/>
        <v>02CD09</v>
      </c>
      <c r="B1705" t="str">
        <f>CONCATENATE(A1705,"_",COUNTIF(A$1:A1705,A1705))</f>
        <v>02CD09_74</v>
      </c>
      <c r="C1705" t="s">
        <v>12030</v>
      </c>
      <c r="D1705" t="str">
        <f>VLOOKUP(MID(C1705,7,4),Estrv!I:J,2,FALSE)</f>
        <v>Turismo, empleo y fomento económico</v>
      </c>
      <c r="E1705">
        <f>VLOOKUP(MID(C1705,1,10),Estrv!B:CC,54,FALSE)</f>
        <v>0</v>
      </c>
    </row>
    <row r="1706" spans="1:5">
      <c r="A1706" t="str">
        <f t="shared" si="26"/>
        <v>02CD09</v>
      </c>
      <c r="B1706" t="str">
        <f>CONCATENATE(A1706,"_",COUNTIF(A$1:A1706,A1706))</f>
        <v>02CD09_75</v>
      </c>
      <c r="C1706" t="s">
        <v>12704</v>
      </c>
      <c r="D1706" t="str">
        <f>VLOOKUP(MID(C1706,7,4),Estrv!I:J,2,FALSE)</f>
        <v>Turismo, empleo y fomento económico</v>
      </c>
      <c r="E1706">
        <f>VLOOKUP(MID(C1706,1,10),Estrv!B:CC,57,FALSE)</f>
        <v>0</v>
      </c>
    </row>
    <row r="1707" spans="1:5">
      <c r="A1707" t="str">
        <f t="shared" si="26"/>
        <v>02CD09</v>
      </c>
      <c r="B1707" t="str">
        <f>CONCATENATE(A1707,"_",COUNTIF(A$1:A1707,A1707))</f>
        <v>02CD09_76</v>
      </c>
      <c r="C1707" t="s">
        <v>13378</v>
      </c>
      <c r="D1707" t="str">
        <f>VLOOKUP(MID(C1707,7,4),Estrv!I:J,2,FALSE)</f>
        <v>Turismo, empleo y fomento económico</v>
      </c>
      <c r="E1707">
        <f>VLOOKUP(MID(C1707,1,10),Estrv!B:CC,60,FALSE)</f>
        <v>0</v>
      </c>
    </row>
    <row r="1708" spans="1:5">
      <c r="A1708" t="str">
        <f t="shared" si="26"/>
        <v>02CD09</v>
      </c>
      <c r="B1708" t="str">
        <f>CONCATENATE(A1708,"_",COUNTIF(A$1:A1708,A1708))</f>
        <v>02CD09_77</v>
      </c>
      <c r="C1708" t="s">
        <v>14052</v>
      </c>
      <c r="D1708" t="str">
        <f>VLOOKUP(MID(C1708,7,4),Estrv!I:J,2,FALSE)</f>
        <v>Turismo, empleo y fomento económico</v>
      </c>
      <c r="E1708">
        <f>VLOOKUP(MID(C1708,1,10),Estrv!B:CC,63,FALSE)</f>
        <v>0</v>
      </c>
    </row>
    <row r="1709" spans="1:5">
      <c r="A1709" t="str">
        <f t="shared" si="26"/>
        <v>02CD09</v>
      </c>
      <c r="B1709" t="str">
        <f>CONCATENATE(A1709,"_",COUNTIF(A$1:A1709,A1709))</f>
        <v>02CD09_78</v>
      </c>
      <c r="C1709" t="s">
        <v>14726</v>
      </c>
      <c r="D1709" t="str">
        <f>VLOOKUP(MID(C1709,7,4),Estrv!I:J,2,FALSE)</f>
        <v>Turismo, empleo y fomento económico</v>
      </c>
      <c r="E1709">
        <f>VLOOKUP(MID(C1709,1,10),Estrv!B:CC,66,FALSE)</f>
        <v>0</v>
      </c>
    </row>
    <row r="1710" spans="1:5">
      <c r="A1710" t="str">
        <f t="shared" si="26"/>
        <v>02CD09</v>
      </c>
      <c r="B1710" t="str">
        <f>CONCATENATE(A1710,"_",COUNTIF(A$1:A1710,A1710))</f>
        <v>02CD09_79</v>
      </c>
      <c r="C1710" t="s">
        <v>15400</v>
      </c>
      <c r="D1710" t="str">
        <f>VLOOKUP(MID(C1710,7,4),Estrv!I:J,2,FALSE)</f>
        <v>Turismo, empleo y fomento económico</v>
      </c>
      <c r="E1710">
        <f>VLOOKUP(MID(C1710,1,10),Estrv!B:CC,69,FALSE)</f>
        <v>0</v>
      </c>
    </row>
    <row r="1711" spans="1:5">
      <c r="A1711" t="str">
        <f t="shared" si="26"/>
        <v>02CD09</v>
      </c>
      <c r="B1711" t="str">
        <f>CONCATENATE(A1711,"_",COUNTIF(A$1:A1711,A1711))</f>
        <v>02CD09_80</v>
      </c>
      <c r="C1711" t="s">
        <v>16074</v>
      </c>
      <c r="D1711" t="str">
        <f>VLOOKUP(MID(C1711,7,4),Estrv!I:J,2,FALSE)</f>
        <v>Turismo, empleo y fomento económico</v>
      </c>
      <c r="E1711">
        <f>VLOOKUP(MID(C1711,1,10),Estrv!B:CC,72,FALSE)</f>
        <v>0</v>
      </c>
    </row>
    <row r="1712" spans="1:5">
      <c r="A1712" t="str">
        <f t="shared" si="26"/>
        <v>02CD09</v>
      </c>
      <c r="B1712" t="str">
        <f>CONCATENATE(A1712,"_",COUNTIF(A$1:A1712,A1712))</f>
        <v>02CD09_81</v>
      </c>
      <c r="C1712" t="s">
        <v>10009</v>
      </c>
      <c r="D1712" t="str">
        <f>VLOOKUP(MID(C1712,7,4),Estrv!I:J,2,FALSE)</f>
        <v>Infraestructura urbana</v>
      </c>
      <c r="E1712" t="str">
        <f>VLOOKUP(MID(C1712,1,10),Estrv!B:CC,44,FALSE)</f>
        <v>Mejora la provision de infraestructura publica en la Alcaldia.</v>
      </c>
    </row>
    <row r="1713" spans="1:5">
      <c r="A1713" t="str">
        <f t="shared" si="26"/>
        <v>02CD09</v>
      </c>
      <c r="B1713" t="str">
        <f>CONCATENATE(A1713,"_",COUNTIF(A$1:A1713,A1713))</f>
        <v>02CD09_82</v>
      </c>
      <c r="C1713" t="s">
        <v>10683</v>
      </c>
      <c r="D1713" t="str">
        <f>VLOOKUP(MID(C1713,7,4),Estrv!I:J,2,FALSE)</f>
        <v>Infraestructura urbana</v>
      </c>
      <c r="E1713" t="str">
        <f>VLOOKUP(MID(C1713,1,10),Estrv!B:CC,48,FALSE)</f>
        <v>Construccion, mantenimiento y ampliacion de infraestructura</v>
      </c>
    </row>
    <row r="1714" spans="1:5">
      <c r="A1714" t="str">
        <f t="shared" si="26"/>
        <v>02CD09</v>
      </c>
      <c r="B1714" t="str">
        <f>CONCATENATE(A1714,"_",COUNTIF(A$1:A1714,A1714))</f>
        <v>02CD09_83</v>
      </c>
      <c r="C1714" t="s">
        <v>11357</v>
      </c>
      <c r="D1714" t="str">
        <f>VLOOKUP(MID(C1714,7,4),Estrv!I:J,2,FALSE)</f>
        <v>Infraestructura urbana</v>
      </c>
      <c r="E1714">
        <f>VLOOKUP(MID(C1714,1,10),Estrv!B:CC,51,FALSE)</f>
        <v>0</v>
      </c>
    </row>
    <row r="1715" spans="1:5">
      <c r="A1715" t="str">
        <f t="shared" si="26"/>
        <v>02CD09</v>
      </c>
      <c r="B1715" t="str">
        <f>CONCATENATE(A1715,"_",COUNTIF(A$1:A1715,A1715))</f>
        <v>02CD09_84</v>
      </c>
      <c r="C1715" t="s">
        <v>12031</v>
      </c>
      <c r="D1715" t="str">
        <f>VLOOKUP(MID(C1715,7,4),Estrv!I:J,2,FALSE)</f>
        <v>Infraestructura urbana</v>
      </c>
      <c r="E1715">
        <f>VLOOKUP(MID(C1715,1,10),Estrv!B:CC,54,FALSE)</f>
        <v>0</v>
      </c>
    </row>
    <row r="1716" spans="1:5">
      <c r="A1716" t="str">
        <f t="shared" si="26"/>
        <v>02CD09</v>
      </c>
      <c r="B1716" t="str">
        <f>CONCATENATE(A1716,"_",COUNTIF(A$1:A1716,A1716))</f>
        <v>02CD09_85</v>
      </c>
      <c r="C1716" t="s">
        <v>12705</v>
      </c>
      <c r="D1716" t="str">
        <f>VLOOKUP(MID(C1716,7,4),Estrv!I:J,2,FALSE)</f>
        <v>Infraestructura urbana</v>
      </c>
      <c r="E1716">
        <f>VLOOKUP(MID(C1716,1,10),Estrv!B:CC,57,FALSE)</f>
        <v>0</v>
      </c>
    </row>
    <row r="1717" spans="1:5">
      <c r="A1717" t="str">
        <f t="shared" si="26"/>
        <v>02CD09</v>
      </c>
      <c r="B1717" t="str">
        <f>CONCATENATE(A1717,"_",COUNTIF(A$1:A1717,A1717))</f>
        <v>02CD09_86</v>
      </c>
      <c r="C1717" t="s">
        <v>13379</v>
      </c>
      <c r="D1717" t="str">
        <f>VLOOKUP(MID(C1717,7,4),Estrv!I:J,2,FALSE)</f>
        <v>Infraestructura urbana</v>
      </c>
      <c r="E1717">
        <f>VLOOKUP(MID(C1717,1,10),Estrv!B:CC,60,FALSE)</f>
        <v>0</v>
      </c>
    </row>
    <row r="1718" spans="1:5">
      <c r="A1718" t="str">
        <f t="shared" si="26"/>
        <v>02CD09</v>
      </c>
      <c r="B1718" t="str">
        <f>CONCATENATE(A1718,"_",COUNTIF(A$1:A1718,A1718))</f>
        <v>02CD09_87</v>
      </c>
      <c r="C1718" t="s">
        <v>14053</v>
      </c>
      <c r="D1718" t="str">
        <f>VLOOKUP(MID(C1718,7,4),Estrv!I:J,2,FALSE)</f>
        <v>Infraestructura urbana</v>
      </c>
      <c r="E1718">
        <f>VLOOKUP(MID(C1718,1,10),Estrv!B:CC,63,FALSE)</f>
        <v>0</v>
      </c>
    </row>
    <row r="1719" spans="1:5">
      <c r="A1719" t="str">
        <f t="shared" si="26"/>
        <v>02CD09</v>
      </c>
      <c r="B1719" t="str">
        <f>CONCATENATE(A1719,"_",COUNTIF(A$1:A1719,A1719))</f>
        <v>02CD09_88</v>
      </c>
      <c r="C1719" t="s">
        <v>14727</v>
      </c>
      <c r="D1719" t="str">
        <f>VLOOKUP(MID(C1719,7,4),Estrv!I:J,2,FALSE)</f>
        <v>Infraestructura urbana</v>
      </c>
      <c r="E1719">
        <f>VLOOKUP(MID(C1719,1,10),Estrv!B:CC,66,FALSE)</f>
        <v>0</v>
      </c>
    </row>
    <row r="1720" spans="1:5">
      <c r="A1720" t="str">
        <f t="shared" si="26"/>
        <v>02CD09</v>
      </c>
      <c r="B1720" t="str">
        <f>CONCATENATE(A1720,"_",COUNTIF(A$1:A1720,A1720))</f>
        <v>02CD09_89</v>
      </c>
      <c r="C1720" t="s">
        <v>15401</v>
      </c>
      <c r="D1720" t="str">
        <f>VLOOKUP(MID(C1720,7,4),Estrv!I:J,2,FALSE)</f>
        <v>Infraestructura urbana</v>
      </c>
      <c r="E1720">
        <f>VLOOKUP(MID(C1720,1,10),Estrv!B:CC,69,FALSE)</f>
        <v>0</v>
      </c>
    </row>
    <row r="1721" spans="1:5">
      <c r="A1721" t="str">
        <f t="shared" si="26"/>
        <v>02CD09</v>
      </c>
      <c r="B1721" t="str">
        <f>CONCATENATE(A1721,"_",COUNTIF(A$1:A1721,A1721))</f>
        <v>02CD09_90</v>
      </c>
      <c r="C1721" t="s">
        <v>16075</v>
      </c>
      <c r="D1721" t="str">
        <f>VLOOKUP(MID(C1721,7,4),Estrv!I:J,2,FALSE)</f>
        <v>Infraestructura urbana</v>
      </c>
      <c r="E1721">
        <f>VLOOKUP(MID(C1721,1,10),Estrv!B:CC,72,FALSE)</f>
        <v>0</v>
      </c>
    </row>
    <row r="1722" spans="1:5">
      <c r="A1722" t="str">
        <f t="shared" si="26"/>
        <v>02CD09</v>
      </c>
      <c r="B1722" t="str">
        <f>CONCATENATE(A1722,"_",COUNTIF(A$1:A1722,A1722))</f>
        <v>02CD09_91</v>
      </c>
      <c r="C1722" t="s">
        <v>10010</v>
      </c>
      <c r="D1722" t="str">
        <f>VLOOKUP(MID(C1722,7,4),Estrv!I:J,2,FALSE)</f>
        <v>Infraestructura de agua potable en Alcaldías</v>
      </c>
      <c r="E1722" t="str">
        <f>VLOOKUP(MID(C1722,1,10),Estrv!B:CC,44,FALSE)</f>
        <v>Se logra una mejora sustencial en el suministro de agua potable en la Alcaldia.</v>
      </c>
    </row>
    <row r="1723" spans="1:5">
      <c r="A1723" t="str">
        <f t="shared" si="26"/>
        <v>02CD09</v>
      </c>
      <c r="B1723" t="str">
        <f>CONCATENATE(A1723,"_",COUNTIF(A$1:A1723,A1723))</f>
        <v>02CD09_92</v>
      </c>
      <c r="C1723" t="s">
        <v>10684</v>
      </c>
      <c r="D1723" t="str">
        <f>VLOOKUP(MID(C1723,7,4),Estrv!I:J,2,FALSE)</f>
        <v>Infraestructura de agua potable en Alcaldías</v>
      </c>
      <c r="E1723" t="str">
        <f>VLOOKUP(MID(C1723,1,10),Estrv!B:CC,48,FALSE)</f>
        <v>Distribucion de agua a traves de pipas</v>
      </c>
    </row>
    <row r="1724" spans="1:5">
      <c r="A1724" t="str">
        <f t="shared" si="26"/>
        <v>02CD09</v>
      </c>
      <c r="B1724" t="str">
        <f>CONCATENATE(A1724,"_",COUNTIF(A$1:A1724,A1724))</f>
        <v>02CD09_93</v>
      </c>
      <c r="C1724" t="s">
        <v>11358</v>
      </c>
      <c r="D1724" t="str">
        <f>VLOOKUP(MID(C1724,7,4),Estrv!I:J,2,FALSE)</f>
        <v>Infraestructura de agua potable en Alcaldías</v>
      </c>
      <c r="E1724">
        <f>VLOOKUP(MID(C1724,1,10),Estrv!B:CC,51,FALSE)</f>
        <v>0</v>
      </c>
    </row>
    <row r="1725" spans="1:5">
      <c r="A1725" t="str">
        <f t="shared" si="26"/>
        <v>02CD09</v>
      </c>
      <c r="B1725" t="str">
        <f>CONCATENATE(A1725,"_",COUNTIF(A$1:A1725,A1725))</f>
        <v>02CD09_94</v>
      </c>
      <c r="C1725" t="s">
        <v>12032</v>
      </c>
      <c r="D1725" t="str">
        <f>VLOOKUP(MID(C1725,7,4),Estrv!I:J,2,FALSE)</f>
        <v>Infraestructura de agua potable en Alcaldías</v>
      </c>
      <c r="E1725">
        <f>VLOOKUP(MID(C1725,1,10),Estrv!B:CC,54,FALSE)</f>
        <v>0</v>
      </c>
    </row>
    <row r="1726" spans="1:5">
      <c r="A1726" t="str">
        <f t="shared" si="26"/>
        <v>02CD09</v>
      </c>
      <c r="B1726" t="str">
        <f>CONCATENATE(A1726,"_",COUNTIF(A$1:A1726,A1726))</f>
        <v>02CD09_95</v>
      </c>
      <c r="C1726" t="s">
        <v>12706</v>
      </c>
      <c r="D1726" t="str">
        <f>VLOOKUP(MID(C1726,7,4),Estrv!I:J,2,FALSE)</f>
        <v>Infraestructura de agua potable en Alcaldías</v>
      </c>
      <c r="E1726">
        <f>VLOOKUP(MID(C1726,1,10),Estrv!B:CC,57,FALSE)</f>
        <v>0</v>
      </c>
    </row>
    <row r="1727" spans="1:5">
      <c r="A1727" t="str">
        <f t="shared" si="26"/>
        <v>02CD09</v>
      </c>
      <c r="B1727" t="str">
        <f>CONCATENATE(A1727,"_",COUNTIF(A$1:A1727,A1727))</f>
        <v>02CD09_96</v>
      </c>
      <c r="C1727" t="s">
        <v>13380</v>
      </c>
      <c r="D1727" t="str">
        <f>VLOOKUP(MID(C1727,7,4),Estrv!I:J,2,FALSE)</f>
        <v>Infraestructura de agua potable en Alcaldías</v>
      </c>
      <c r="E1727">
        <f>VLOOKUP(MID(C1727,1,10),Estrv!B:CC,60,FALSE)</f>
        <v>0</v>
      </c>
    </row>
    <row r="1728" spans="1:5">
      <c r="A1728" t="str">
        <f t="shared" si="26"/>
        <v>02CD09</v>
      </c>
      <c r="B1728" t="str">
        <f>CONCATENATE(A1728,"_",COUNTIF(A$1:A1728,A1728))</f>
        <v>02CD09_97</v>
      </c>
      <c r="C1728" t="s">
        <v>14054</v>
      </c>
      <c r="D1728" t="str">
        <f>VLOOKUP(MID(C1728,7,4),Estrv!I:J,2,FALSE)</f>
        <v>Infraestructura de agua potable en Alcaldías</v>
      </c>
      <c r="E1728">
        <f>VLOOKUP(MID(C1728,1,10),Estrv!B:CC,63,FALSE)</f>
        <v>0</v>
      </c>
    </row>
    <row r="1729" spans="1:5">
      <c r="A1729" t="str">
        <f t="shared" si="26"/>
        <v>02CD09</v>
      </c>
      <c r="B1729" t="str">
        <f>CONCATENATE(A1729,"_",COUNTIF(A$1:A1729,A1729))</f>
        <v>02CD09_98</v>
      </c>
      <c r="C1729" t="s">
        <v>14728</v>
      </c>
      <c r="D1729" t="str">
        <f>VLOOKUP(MID(C1729,7,4),Estrv!I:J,2,FALSE)</f>
        <v>Infraestructura de agua potable en Alcaldías</v>
      </c>
      <c r="E1729">
        <f>VLOOKUP(MID(C1729,1,10),Estrv!B:CC,66,FALSE)</f>
        <v>0</v>
      </c>
    </row>
    <row r="1730" spans="1:5">
      <c r="A1730" t="str">
        <f t="shared" si="26"/>
        <v>02CD09</v>
      </c>
      <c r="B1730" t="str">
        <f>CONCATENATE(A1730,"_",COUNTIF(A$1:A1730,A1730))</f>
        <v>02CD09_99</v>
      </c>
      <c r="C1730" t="s">
        <v>15402</v>
      </c>
      <c r="D1730" t="str">
        <f>VLOOKUP(MID(C1730,7,4),Estrv!I:J,2,FALSE)</f>
        <v>Infraestructura de agua potable en Alcaldías</v>
      </c>
      <c r="E1730">
        <f>VLOOKUP(MID(C1730,1,10),Estrv!B:CC,69,FALSE)</f>
        <v>0</v>
      </c>
    </row>
    <row r="1731" spans="1:5">
      <c r="A1731" t="str">
        <f t="shared" ref="A1731:A1794" si="27">MID(C1731,1,6)</f>
        <v>02CD09</v>
      </c>
      <c r="B1731" t="str">
        <f>CONCATENATE(A1731,"_",COUNTIF(A$1:A1731,A1731))</f>
        <v>02CD09_100</v>
      </c>
      <c r="C1731" t="s">
        <v>16076</v>
      </c>
      <c r="D1731" t="str">
        <f>VLOOKUP(MID(C1731,7,4),Estrv!I:J,2,FALSE)</f>
        <v>Infraestructura de agua potable en Alcaldías</v>
      </c>
      <c r="E1731">
        <f>VLOOKUP(MID(C1731,1,10),Estrv!B:CC,72,FALSE)</f>
        <v>0</v>
      </c>
    </row>
    <row r="1732" spans="1:5">
      <c r="A1732" t="str">
        <f t="shared" si="27"/>
        <v>02CD09</v>
      </c>
      <c r="B1732" t="str">
        <f>CONCATENATE(A1732,"_",COUNTIF(A$1:A1732,A1732))</f>
        <v>02CD09_101</v>
      </c>
      <c r="C1732" t="s">
        <v>10011</v>
      </c>
      <c r="D1732" t="str">
        <f>VLOOKUP(MID(C1732,7,4),Estrv!I:J,2,FALSE)</f>
        <v>Infraestructura de drenaje, alcantarillado y saneamiento en Alcaldías</v>
      </c>
      <c r="E1732" t="str">
        <f>VLOOKUP(MID(C1732,1,10),Estrv!B:CC,44,FALSE)</f>
        <v>Mejora la provision del servicio de drenaje, evitando inundaciones en la Demarcacion Territorial.</v>
      </c>
    </row>
    <row r="1733" spans="1:5">
      <c r="A1733" t="str">
        <f t="shared" si="27"/>
        <v>02CD09</v>
      </c>
      <c r="B1733" t="str">
        <f>CONCATENATE(A1733,"_",COUNTIF(A$1:A1733,A1733))</f>
        <v>02CD09_102</v>
      </c>
      <c r="C1733" t="s">
        <v>10685</v>
      </c>
      <c r="D1733" t="str">
        <f>VLOOKUP(MID(C1733,7,4),Estrv!I:J,2,FALSE)</f>
        <v>Infraestructura de drenaje, alcantarillado y saneamiento en Alcaldías</v>
      </c>
      <c r="E1733">
        <f>VLOOKUP(MID(C1733,1,10),Estrv!B:CC,48,FALSE)</f>
        <v>0</v>
      </c>
    </row>
    <row r="1734" spans="1:5">
      <c r="A1734" t="str">
        <f t="shared" si="27"/>
        <v>02CD09</v>
      </c>
      <c r="B1734" t="str">
        <f>CONCATENATE(A1734,"_",COUNTIF(A$1:A1734,A1734))</f>
        <v>02CD09_103</v>
      </c>
      <c r="C1734" t="s">
        <v>11359</v>
      </c>
      <c r="D1734" t="str">
        <f>VLOOKUP(MID(C1734,7,4),Estrv!I:J,2,FALSE)</f>
        <v>Infraestructura de drenaje, alcantarillado y saneamiento en Alcaldías</v>
      </c>
      <c r="E1734">
        <f>VLOOKUP(MID(C1734,1,10),Estrv!B:CC,51,FALSE)</f>
        <v>0</v>
      </c>
    </row>
    <row r="1735" spans="1:5">
      <c r="A1735" t="str">
        <f t="shared" si="27"/>
        <v>02CD09</v>
      </c>
      <c r="B1735" t="str">
        <f>CONCATENATE(A1735,"_",COUNTIF(A$1:A1735,A1735))</f>
        <v>02CD09_104</v>
      </c>
      <c r="C1735" t="s">
        <v>12033</v>
      </c>
      <c r="D1735" t="str">
        <f>VLOOKUP(MID(C1735,7,4),Estrv!I:J,2,FALSE)</f>
        <v>Infraestructura de drenaje, alcantarillado y saneamiento en Alcaldías</v>
      </c>
      <c r="E1735">
        <f>VLOOKUP(MID(C1735,1,10),Estrv!B:CC,54,FALSE)</f>
        <v>0</v>
      </c>
    </row>
    <row r="1736" spans="1:5">
      <c r="A1736" t="str">
        <f t="shared" si="27"/>
        <v>02CD09</v>
      </c>
      <c r="B1736" t="str">
        <f>CONCATENATE(A1736,"_",COUNTIF(A$1:A1736,A1736))</f>
        <v>02CD09_105</v>
      </c>
      <c r="C1736" t="s">
        <v>12707</v>
      </c>
      <c r="D1736" t="str">
        <f>VLOOKUP(MID(C1736,7,4),Estrv!I:J,2,FALSE)</f>
        <v>Infraestructura de drenaje, alcantarillado y saneamiento en Alcaldías</v>
      </c>
      <c r="E1736">
        <f>VLOOKUP(MID(C1736,1,10),Estrv!B:CC,57,FALSE)</f>
        <v>0</v>
      </c>
    </row>
    <row r="1737" spans="1:5">
      <c r="A1737" t="str">
        <f t="shared" si="27"/>
        <v>02CD09</v>
      </c>
      <c r="B1737" t="str">
        <f>CONCATENATE(A1737,"_",COUNTIF(A$1:A1737,A1737))</f>
        <v>02CD09_106</v>
      </c>
      <c r="C1737" t="s">
        <v>13381</v>
      </c>
      <c r="D1737" t="str">
        <f>VLOOKUP(MID(C1737,7,4),Estrv!I:J,2,FALSE)</f>
        <v>Infraestructura de drenaje, alcantarillado y saneamiento en Alcaldías</v>
      </c>
      <c r="E1737">
        <f>VLOOKUP(MID(C1737,1,10),Estrv!B:CC,60,FALSE)</f>
        <v>0</v>
      </c>
    </row>
    <row r="1738" spans="1:5">
      <c r="A1738" t="str">
        <f t="shared" si="27"/>
        <v>02CD09</v>
      </c>
      <c r="B1738" t="str">
        <f>CONCATENATE(A1738,"_",COUNTIF(A$1:A1738,A1738))</f>
        <v>02CD09_107</v>
      </c>
      <c r="C1738" t="s">
        <v>14055</v>
      </c>
      <c r="D1738" t="str">
        <f>VLOOKUP(MID(C1738,7,4),Estrv!I:J,2,FALSE)</f>
        <v>Infraestructura de drenaje, alcantarillado y saneamiento en Alcaldías</v>
      </c>
      <c r="E1738">
        <f>VLOOKUP(MID(C1738,1,10),Estrv!B:CC,63,FALSE)</f>
        <v>0</v>
      </c>
    </row>
    <row r="1739" spans="1:5">
      <c r="A1739" t="str">
        <f t="shared" si="27"/>
        <v>02CD09</v>
      </c>
      <c r="B1739" t="str">
        <f>CONCATENATE(A1739,"_",COUNTIF(A$1:A1739,A1739))</f>
        <v>02CD09_108</v>
      </c>
      <c r="C1739" t="s">
        <v>14729</v>
      </c>
      <c r="D1739" t="str">
        <f>VLOOKUP(MID(C1739,7,4),Estrv!I:J,2,FALSE)</f>
        <v>Infraestructura de drenaje, alcantarillado y saneamiento en Alcaldías</v>
      </c>
      <c r="E1739">
        <f>VLOOKUP(MID(C1739,1,10),Estrv!B:CC,66,FALSE)</f>
        <v>0</v>
      </c>
    </row>
    <row r="1740" spans="1:5">
      <c r="A1740" t="str">
        <f t="shared" si="27"/>
        <v>02CD09</v>
      </c>
      <c r="B1740" t="str">
        <f>CONCATENATE(A1740,"_",COUNTIF(A$1:A1740,A1740))</f>
        <v>02CD09_109</v>
      </c>
      <c r="C1740" t="s">
        <v>15403</v>
      </c>
      <c r="D1740" t="str">
        <f>VLOOKUP(MID(C1740,7,4),Estrv!I:J,2,FALSE)</f>
        <v>Infraestructura de drenaje, alcantarillado y saneamiento en Alcaldías</v>
      </c>
      <c r="E1740">
        <f>VLOOKUP(MID(C1740,1,10),Estrv!B:CC,69,FALSE)</f>
        <v>0</v>
      </c>
    </row>
    <row r="1741" spans="1:5">
      <c r="A1741" t="str">
        <f t="shared" si="27"/>
        <v>02CD09</v>
      </c>
      <c r="B1741" t="str">
        <f>CONCATENATE(A1741,"_",COUNTIF(A$1:A1741,A1741))</f>
        <v>02CD09_110</v>
      </c>
      <c r="C1741" t="s">
        <v>16077</v>
      </c>
      <c r="D1741" t="str">
        <f>VLOOKUP(MID(C1741,7,4),Estrv!I:J,2,FALSE)</f>
        <v>Infraestructura de drenaje, alcantarillado y saneamiento en Alcaldías</v>
      </c>
      <c r="E1741">
        <f>VLOOKUP(MID(C1741,1,10),Estrv!B:CC,72,FALSE)</f>
        <v>0</v>
      </c>
    </row>
    <row r="1742" spans="1:5">
      <c r="A1742" t="str">
        <f t="shared" si="27"/>
        <v>02CD09</v>
      </c>
      <c r="B1742" t="str">
        <f>CONCATENATE(A1742,"_",COUNTIF(A$1:A1742,A1742))</f>
        <v>02CD09_111</v>
      </c>
      <c r="C1742" t="s">
        <v>10012</v>
      </c>
      <c r="D1742" t="str">
        <f>VLOOKUP(MID(C1742,7,4),Estrv!I:J,2,FALSE)</f>
        <v>Actividades de apoyo administrativo</v>
      </c>
      <c r="E1742" t="str">
        <f>VLOOKUP(MID(C1742,1,10),Estrv!B:CC,44,FALSE)</f>
        <v>Los Entes Publicos continuan con el desempeño de sus funciones de manera adecuada.</v>
      </c>
    </row>
    <row r="1743" spans="1:5">
      <c r="A1743" t="str">
        <f t="shared" si="27"/>
        <v>02CD09</v>
      </c>
      <c r="B1743" t="str">
        <f>CONCATENATE(A1743,"_",COUNTIF(A$1:A1743,A1743))</f>
        <v>02CD09_112</v>
      </c>
      <c r="C1743" t="s">
        <v>10686</v>
      </c>
      <c r="D1743" t="str">
        <f>VLOOKUP(MID(C1743,7,4),Estrv!I:J,2,FALSE)</f>
        <v>Actividades de apoyo administrativo</v>
      </c>
      <c r="E1743">
        <f>VLOOKUP(MID(C1743,1,10),Estrv!B:CC,48,FALSE)</f>
        <v>0</v>
      </c>
    </row>
    <row r="1744" spans="1:5">
      <c r="A1744" t="str">
        <f t="shared" si="27"/>
        <v>02CD09</v>
      </c>
      <c r="B1744" t="str">
        <f>CONCATENATE(A1744,"_",COUNTIF(A$1:A1744,A1744))</f>
        <v>02CD09_113</v>
      </c>
      <c r="C1744" t="s">
        <v>11360</v>
      </c>
      <c r="D1744" t="str">
        <f>VLOOKUP(MID(C1744,7,4),Estrv!I:J,2,FALSE)</f>
        <v>Actividades de apoyo administrativo</v>
      </c>
      <c r="E1744">
        <f>VLOOKUP(MID(C1744,1,10),Estrv!B:CC,51,FALSE)</f>
        <v>0</v>
      </c>
    </row>
    <row r="1745" spans="1:5">
      <c r="A1745" t="str">
        <f t="shared" si="27"/>
        <v>02CD09</v>
      </c>
      <c r="B1745" t="str">
        <f>CONCATENATE(A1745,"_",COUNTIF(A$1:A1745,A1745))</f>
        <v>02CD09_114</v>
      </c>
      <c r="C1745" t="s">
        <v>12034</v>
      </c>
      <c r="D1745" t="str">
        <f>VLOOKUP(MID(C1745,7,4),Estrv!I:J,2,FALSE)</f>
        <v>Actividades de apoyo administrativo</v>
      </c>
      <c r="E1745">
        <f>VLOOKUP(MID(C1745,1,10),Estrv!B:CC,54,FALSE)</f>
        <v>0</v>
      </c>
    </row>
    <row r="1746" spans="1:5">
      <c r="A1746" t="str">
        <f t="shared" si="27"/>
        <v>02CD09</v>
      </c>
      <c r="B1746" t="str">
        <f>CONCATENATE(A1746,"_",COUNTIF(A$1:A1746,A1746))</f>
        <v>02CD09_115</v>
      </c>
      <c r="C1746" t="s">
        <v>12708</v>
      </c>
      <c r="D1746" t="str">
        <f>VLOOKUP(MID(C1746,7,4),Estrv!I:J,2,FALSE)</f>
        <v>Actividades de apoyo administrativo</v>
      </c>
      <c r="E1746">
        <f>VLOOKUP(MID(C1746,1,10),Estrv!B:CC,57,FALSE)</f>
        <v>0</v>
      </c>
    </row>
    <row r="1747" spans="1:5">
      <c r="A1747" t="str">
        <f t="shared" si="27"/>
        <v>02CD09</v>
      </c>
      <c r="B1747" t="str">
        <f>CONCATENATE(A1747,"_",COUNTIF(A$1:A1747,A1747))</f>
        <v>02CD09_116</v>
      </c>
      <c r="C1747" t="s">
        <v>13382</v>
      </c>
      <c r="D1747" t="str">
        <f>VLOOKUP(MID(C1747,7,4),Estrv!I:J,2,FALSE)</f>
        <v>Actividades de apoyo administrativo</v>
      </c>
      <c r="E1747">
        <f>VLOOKUP(MID(C1747,1,10),Estrv!B:CC,60,FALSE)</f>
        <v>0</v>
      </c>
    </row>
    <row r="1748" spans="1:5">
      <c r="A1748" t="str">
        <f t="shared" si="27"/>
        <v>02CD09</v>
      </c>
      <c r="B1748" t="str">
        <f>CONCATENATE(A1748,"_",COUNTIF(A$1:A1748,A1748))</f>
        <v>02CD09_117</v>
      </c>
      <c r="C1748" t="s">
        <v>14056</v>
      </c>
      <c r="D1748" t="str">
        <f>VLOOKUP(MID(C1748,7,4),Estrv!I:J,2,FALSE)</f>
        <v>Actividades de apoyo administrativo</v>
      </c>
      <c r="E1748">
        <f>VLOOKUP(MID(C1748,1,10),Estrv!B:CC,63,FALSE)</f>
        <v>0</v>
      </c>
    </row>
    <row r="1749" spans="1:5">
      <c r="A1749" t="str">
        <f t="shared" si="27"/>
        <v>02CD09</v>
      </c>
      <c r="B1749" t="str">
        <f>CONCATENATE(A1749,"_",COUNTIF(A$1:A1749,A1749))</f>
        <v>02CD09_118</v>
      </c>
      <c r="C1749" t="s">
        <v>14730</v>
      </c>
      <c r="D1749" t="str">
        <f>VLOOKUP(MID(C1749,7,4),Estrv!I:J,2,FALSE)</f>
        <v>Actividades de apoyo administrativo</v>
      </c>
      <c r="E1749">
        <f>VLOOKUP(MID(C1749,1,10),Estrv!B:CC,66,FALSE)</f>
        <v>0</v>
      </c>
    </row>
    <row r="1750" spans="1:5">
      <c r="A1750" t="str">
        <f t="shared" si="27"/>
        <v>02CD09</v>
      </c>
      <c r="B1750" t="str">
        <f>CONCATENATE(A1750,"_",COUNTIF(A$1:A1750,A1750))</f>
        <v>02CD09_119</v>
      </c>
      <c r="C1750" t="s">
        <v>15404</v>
      </c>
      <c r="D1750" t="str">
        <f>VLOOKUP(MID(C1750,7,4),Estrv!I:J,2,FALSE)</f>
        <v>Actividades de apoyo administrativo</v>
      </c>
      <c r="E1750">
        <f>VLOOKUP(MID(C1750,1,10),Estrv!B:CC,69,FALSE)</f>
        <v>0</v>
      </c>
    </row>
    <row r="1751" spans="1:5">
      <c r="A1751" t="str">
        <f t="shared" si="27"/>
        <v>02CD09</v>
      </c>
      <c r="B1751" t="str">
        <f>CONCATENATE(A1751,"_",COUNTIF(A$1:A1751,A1751))</f>
        <v>02CD09_120</v>
      </c>
      <c r="C1751" t="s">
        <v>16078</v>
      </c>
      <c r="D1751" t="str">
        <f>VLOOKUP(MID(C1751,7,4),Estrv!I:J,2,FALSE)</f>
        <v>Actividades de apoyo administrativo</v>
      </c>
      <c r="E1751">
        <f>VLOOKUP(MID(C1751,1,10),Estrv!B:CC,72,FALSE)</f>
        <v>0</v>
      </c>
    </row>
    <row r="1752" spans="1:5">
      <c r="A1752" t="str">
        <f t="shared" si="27"/>
        <v>02CD09</v>
      </c>
      <c r="B1752" t="str">
        <f>CONCATENATE(A1752,"_",COUNTIF(A$1:A1752,A1752))</f>
        <v>02CD09_121</v>
      </c>
      <c r="C1752" t="s">
        <v>10013</v>
      </c>
      <c r="D1752" t="str">
        <f>VLOOKUP(MID(C1752,7,4),Estrv!I:J,2,FALSE)</f>
        <v>Provisiones para contingencias</v>
      </c>
      <c r="E1752" t="str">
        <f>VLOOKUP(MID(C1752,1,10),Estrv!B:CC,44,FALSE)</f>
        <v>La Alcaldia tiene las previsiones presupuestarias necesarias para el cumplimiento de las obligaciones judiciales que se presenten.</v>
      </c>
    </row>
    <row r="1753" spans="1:5">
      <c r="A1753" t="str">
        <f t="shared" si="27"/>
        <v>02CD09</v>
      </c>
      <c r="B1753" t="str">
        <f>CONCATENATE(A1753,"_",COUNTIF(A$1:A1753,A1753))</f>
        <v>02CD09_122</v>
      </c>
      <c r="C1753" t="s">
        <v>10687</v>
      </c>
      <c r="D1753" t="str">
        <f>VLOOKUP(MID(C1753,7,4),Estrv!I:J,2,FALSE)</f>
        <v>Provisiones para contingencias</v>
      </c>
      <c r="E1753">
        <f>VLOOKUP(MID(C1753,1,10),Estrv!B:CC,48,FALSE)</f>
        <v>0</v>
      </c>
    </row>
    <row r="1754" spans="1:5">
      <c r="A1754" t="str">
        <f t="shared" si="27"/>
        <v>02CD09</v>
      </c>
      <c r="B1754" t="str">
        <f>CONCATENATE(A1754,"_",COUNTIF(A$1:A1754,A1754))</f>
        <v>02CD09_123</v>
      </c>
      <c r="C1754" t="s">
        <v>11361</v>
      </c>
      <c r="D1754" t="str">
        <f>VLOOKUP(MID(C1754,7,4),Estrv!I:J,2,FALSE)</f>
        <v>Provisiones para contingencias</v>
      </c>
      <c r="E1754">
        <f>VLOOKUP(MID(C1754,1,10),Estrv!B:CC,51,FALSE)</f>
        <v>0</v>
      </c>
    </row>
    <row r="1755" spans="1:5">
      <c r="A1755" t="str">
        <f t="shared" si="27"/>
        <v>02CD09</v>
      </c>
      <c r="B1755" t="str">
        <f>CONCATENATE(A1755,"_",COUNTIF(A$1:A1755,A1755))</f>
        <v>02CD09_124</v>
      </c>
      <c r="C1755" t="s">
        <v>12035</v>
      </c>
      <c r="D1755" t="str">
        <f>VLOOKUP(MID(C1755,7,4),Estrv!I:J,2,FALSE)</f>
        <v>Provisiones para contingencias</v>
      </c>
      <c r="E1755">
        <f>VLOOKUP(MID(C1755,1,10),Estrv!B:CC,54,FALSE)</f>
        <v>0</v>
      </c>
    </row>
    <row r="1756" spans="1:5">
      <c r="A1756" t="str">
        <f t="shared" si="27"/>
        <v>02CD09</v>
      </c>
      <c r="B1756" t="str">
        <f>CONCATENATE(A1756,"_",COUNTIF(A$1:A1756,A1756))</f>
        <v>02CD09_125</v>
      </c>
      <c r="C1756" t="s">
        <v>12709</v>
      </c>
      <c r="D1756" t="str">
        <f>VLOOKUP(MID(C1756,7,4),Estrv!I:J,2,FALSE)</f>
        <v>Provisiones para contingencias</v>
      </c>
      <c r="E1756">
        <f>VLOOKUP(MID(C1756,1,10),Estrv!B:CC,57,FALSE)</f>
        <v>0</v>
      </c>
    </row>
    <row r="1757" spans="1:5">
      <c r="A1757" t="str">
        <f t="shared" si="27"/>
        <v>02CD09</v>
      </c>
      <c r="B1757" t="str">
        <f>CONCATENATE(A1757,"_",COUNTIF(A$1:A1757,A1757))</f>
        <v>02CD09_126</v>
      </c>
      <c r="C1757" t="s">
        <v>13383</v>
      </c>
      <c r="D1757" t="str">
        <f>VLOOKUP(MID(C1757,7,4),Estrv!I:J,2,FALSE)</f>
        <v>Provisiones para contingencias</v>
      </c>
      <c r="E1757">
        <f>VLOOKUP(MID(C1757,1,10),Estrv!B:CC,60,FALSE)</f>
        <v>0</v>
      </c>
    </row>
    <row r="1758" spans="1:5">
      <c r="A1758" t="str">
        <f t="shared" si="27"/>
        <v>02CD09</v>
      </c>
      <c r="B1758" t="str">
        <f>CONCATENATE(A1758,"_",COUNTIF(A$1:A1758,A1758))</f>
        <v>02CD09_127</v>
      </c>
      <c r="C1758" t="s">
        <v>14057</v>
      </c>
      <c r="D1758" t="str">
        <f>VLOOKUP(MID(C1758,7,4),Estrv!I:J,2,FALSE)</f>
        <v>Provisiones para contingencias</v>
      </c>
      <c r="E1758">
        <f>VLOOKUP(MID(C1758,1,10),Estrv!B:CC,63,FALSE)</f>
        <v>0</v>
      </c>
    </row>
    <row r="1759" spans="1:5">
      <c r="A1759" t="str">
        <f t="shared" si="27"/>
        <v>02CD09</v>
      </c>
      <c r="B1759" t="str">
        <f>CONCATENATE(A1759,"_",COUNTIF(A$1:A1759,A1759))</f>
        <v>02CD09_128</v>
      </c>
      <c r="C1759" t="s">
        <v>14731</v>
      </c>
      <c r="D1759" t="str">
        <f>VLOOKUP(MID(C1759,7,4),Estrv!I:J,2,FALSE)</f>
        <v>Provisiones para contingencias</v>
      </c>
      <c r="E1759">
        <f>VLOOKUP(MID(C1759,1,10),Estrv!B:CC,66,FALSE)</f>
        <v>0</v>
      </c>
    </row>
    <row r="1760" spans="1:5">
      <c r="A1760" t="str">
        <f t="shared" si="27"/>
        <v>02CD09</v>
      </c>
      <c r="B1760" t="str">
        <f>CONCATENATE(A1760,"_",COUNTIF(A$1:A1760,A1760))</f>
        <v>02CD09_129</v>
      </c>
      <c r="C1760" t="s">
        <v>15405</v>
      </c>
      <c r="D1760" t="str">
        <f>VLOOKUP(MID(C1760,7,4),Estrv!I:J,2,FALSE)</f>
        <v>Provisiones para contingencias</v>
      </c>
      <c r="E1760">
        <f>VLOOKUP(MID(C1760,1,10),Estrv!B:CC,69,FALSE)</f>
        <v>0</v>
      </c>
    </row>
    <row r="1761" spans="1:5">
      <c r="A1761" t="str">
        <f t="shared" si="27"/>
        <v>02CD09</v>
      </c>
      <c r="B1761" t="str">
        <f>CONCATENATE(A1761,"_",COUNTIF(A$1:A1761,A1761))</f>
        <v>02CD09_130</v>
      </c>
      <c r="C1761" t="s">
        <v>16079</v>
      </c>
      <c r="D1761" t="str">
        <f>VLOOKUP(MID(C1761,7,4),Estrv!I:J,2,FALSE)</f>
        <v>Provisiones para contingencias</v>
      </c>
      <c r="E1761">
        <f>VLOOKUP(MID(C1761,1,10),Estrv!B:CC,72,FALSE)</f>
        <v>0</v>
      </c>
    </row>
    <row r="1762" spans="1:5">
      <c r="A1762" t="str">
        <f t="shared" si="27"/>
        <v>02CD09</v>
      </c>
      <c r="B1762" t="str">
        <f>CONCATENATE(A1762,"_",COUNTIF(A$1:A1762,A1762))</f>
        <v>02CD09_131</v>
      </c>
      <c r="C1762" t="s">
        <v>10014</v>
      </c>
      <c r="D1762" t="str">
        <f>VLOOKUP(MID(C1762,7,4),Estrv!I:J,2,FALSE)</f>
        <v>Cumplimiento de los programas de protección civil</v>
      </c>
      <c r="E1762" t="str">
        <f>VLOOKUP(MID(C1762,1,10),Estrv!B:CC,44,FALSE)</f>
        <v>Los habitantes de la Alcaldia cuentan con un area especifica de gobierno, que mediante las acciones realizadas en materia de proteccion civil, preparara a la poblacion para lograr la resiliencia y estar menos vulnerable ante los fenomenos naturales o antropicos.</v>
      </c>
    </row>
    <row r="1763" spans="1:5">
      <c r="A1763" t="str">
        <f t="shared" si="27"/>
        <v>02CD09</v>
      </c>
      <c r="B1763" t="str">
        <f>CONCATENATE(A1763,"_",COUNTIF(A$1:A1763,A1763))</f>
        <v>02CD09_132</v>
      </c>
      <c r="C1763" t="s">
        <v>10688</v>
      </c>
      <c r="D1763" t="str">
        <f>VLOOKUP(MID(C1763,7,4),Estrv!I:J,2,FALSE)</f>
        <v>Cumplimiento de los programas de protección civil</v>
      </c>
      <c r="E1763" t="str">
        <f>VLOOKUP(MID(C1763,1,10),Estrv!B:CC,48,FALSE)</f>
        <v>Capitaciones y simulacros en materia de proteccion civil</v>
      </c>
    </row>
    <row r="1764" spans="1:5">
      <c r="A1764" t="str">
        <f t="shared" si="27"/>
        <v>02CD09</v>
      </c>
      <c r="B1764" t="str">
        <f>CONCATENATE(A1764,"_",COUNTIF(A$1:A1764,A1764))</f>
        <v>02CD09_133</v>
      </c>
      <c r="C1764" t="s">
        <v>11362</v>
      </c>
      <c r="D1764" t="str">
        <f>VLOOKUP(MID(C1764,7,4),Estrv!I:J,2,FALSE)</f>
        <v>Cumplimiento de los programas de protección civil</v>
      </c>
      <c r="E1764" t="str">
        <f>VLOOKUP(MID(C1764,1,10),Estrv!B:CC,51,FALSE)</f>
        <v>Atencion a personas en caso de emergencia</v>
      </c>
    </row>
    <row r="1765" spans="1:5">
      <c r="A1765" t="str">
        <f t="shared" si="27"/>
        <v>02CD09</v>
      </c>
      <c r="B1765" t="str">
        <f>CONCATENATE(A1765,"_",COUNTIF(A$1:A1765,A1765))</f>
        <v>02CD09_134</v>
      </c>
      <c r="C1765" t="s">
        <v>12036</v>
      </c>
      <c r="D1765" t="str">
        <f>VLOOKUP(MID(C1765,7,4),Estrv!I:J,2,FALSE)</f>
        <v>Cumplimiento de los programas de protección civil</v>
      </c>
      <c r="E1765">
        <f>VLOOKUP(MID(C1765,1,10),Estrv!B:CC,54,FALSE)</f>
        <v>0</v>
      </c>
    </row>
    <row r="1766" spans="1:5">
      <c r="A1766" t="str">
        <f t="shared" si="27"/>
        <v>02CD09</v>
      </c>
      <c r="B1766" t="str">
        <f>CONCATENATE(A1766,"_",COUNTIF(A$1:A1766,A1766))</f>
        <v>02CD09_135</v>
      </c>
      <c r="C1766" t="s">
        <v>12710</v>
      </c>
      <c r="D1766" t="str">
        <f>VLOOKUP(MID(C1766,7,4),Estrv!I:J,2,FALSE)</f>
        <v>Cumplimiento de los programas de protección civil</v>
      </c>
      <c r="E1766">
        <f>VLOOKUP(MID(C1766,1,10),Estrv!B:CC,57,FALSE)</f>
        <v>0</v>
      </c>
    </row>
    <row r="1767" spans="1:5">
      <c r="A1767" t="str">
        <f t="shared" si="27"/>
        <v>02CD09</v>
      </c>
      <c r="B1767" t="str">
        <f>CONCATENATE(A1767,"_",COUNTIF(A$1:A1767,A1767))</f>
        <v>02CD09_136</v>
      </c>
      <c r="C1767" t="s">
        <v>13384</v>
      </c>
      <c r="D1767" t="str">
        <f>VLOOKUP(MID(C1767,7,4),Estrv!I:J,2,FALSE)</f>
        <v>Cumplimiento de los programas de protección civil</v>
      </c>
      <c r="E1767">
        <f>VLOOKUP(MID(C1767,1,10),Estrv!B:CC,60,FALSE)</f>
        <v>0</v>
      </c>
    </row>
    <row r="1768" spans="1:5">
      <c r="A1768" t="str">
        <f t="shared" si="27"/>
        <v>02CD09</v>
      </c>
      <c r="B1768" t="str">
        <f>CONCATENATE(A1768,"_",COUNTIF(A$1:A1768,A1768))</f>
        <v>02CD09_137</v>
      </c>
      <c r="C1768" t="s">
        <v>14058</v>
      </c>
      <c r="D1768" t="str">
        <f>VLOOKUP(MID(C1768,7,4),Estrv!I:J,2,FALSE)</f>
        <v>Cumplimiento de los programas de protección civil</v>
      </c>
      <c r="E1768">
        <f>VLOOKUP(MID(C1768,1,10),Estrv!B:CC,63,FALSE)</f>
        <v>0</v>
      </c>
    </row>
    <row r="1769" spans="1:5">
      <c r="A1769" t="str">
        <f t="shared" si="27"/>
        <v>02CD09</v>
      </c>
      <c r="B1769" t="str">
        <f>CONCATENATE(A1769,"_",COUNTIF(A$1:A1769,A1769))</f>
        <v>02CD09_138</v>
      </c>
      <c r="C1769" t="s">
        <v>14732</v>
      </c>
      <c r="D1769" t="str">
        <f>VLOOKUP(MID(C1769,7,4),Estrv!I:J,2,FALSE)</f>
        <v>Cumplimiento de los programas de protección civil</v>
      </c>
      <c r="E1769">
        <f>VLOOKUP(MID(C1769,1,10),Estrv!B:CC,66,FALSE)</f>
        <v>0</v>
      </c>
    </row>
    <row r="1770" spans="1:5">
      <c r="A1770" t="str">
        <f t="shared" si="27"/>
        <v>02CD09</v>
      </c>
      <c r="B1770" t="str">
        <f>CONCATENATE(A1770,"_",COUNTIF(A$1:A1770,A1770))</f>
        <v>02CD09_139</v>
      </c>
      <c r="C1770" t="s">
        <v>15406</v>
      </c>
      <c r="D1770" t="str">
        <f>VLOOKUP(MID(C1770,7,4),Estrv!I:J,2,FALSE)</f>
        <v>Cumplimiento de los programas de protección civil</v>
      </c>
      <c r="E1770">
        <f>VLOOKUP(MID(C1770,1,10),Estrv!B:CC,69,FALSE)</f>
        <v>0</v>
      </c>
    </row>
    <row r="1771" spans="1:5">
      <c r="A1771" t="str">
        <f t="shared" si="27"/>
        <v>02CD09</v>
      </c>
      <c r="B1771" t="str">
        <f>CONCATENATE(A1771,"_",COUNTIF(A$1:A1771,A1771))</f>
        <v>02CD09_140</v>
      </c>
      <c r="C1771" t="s">
        <v>16080</v>
      </c>
      <c r="D1771" t="str">
        <f>VLOOKUP(MID(C1771,7,4),Estrv!I:J,2,FALSE)</f>
        <v>Cumplimiento de los programas de protección civil</v>
      </c>
      <c r="E1771">
        <f>VLOOKUP(MID(C1771,1,10),Estrv!B:CC,72,FALSE)</f>
        <v>0</v>
      </c>
    </row>
    <row r="1772" spans="1:5">
      <c r="A1772" t="str">
        <f t="shared" si="27"/>
        <v>02CD09</v>
      </c>
      <c r="B1772" t="str">
        <f>CONCATENATE(A1772,"_",COUNTIF(A$1:A1772,A1772))</f>
        <v>02CD09_141</v>
      </c>
      <c r="C1772" t="s">
        <v>10015</v>
      </c>
      <c r="D1772" t="str">
        <f>VLOOKUP(MID(C1772,7,4),Estrv!I:J,2,FALSE)</f>
        <v>Presupuesto participativo</v>
      </c>
      <c r="E1772" t="str">
        <f>VLOOKUP(MID(C1772,1,10),Estrv!B:CC,44,FALSE)</f>
        <v>La poblacion de la Alcaldia Iztapalapa forma parte de los procesos democraticos de participacion ciudadana.</v>
      </c>
    </row>
    <row r="1773" spans="1:5">
      <c r="A1773" t="str">
        <f t="shared" si="27"/>
        <v>02CD09</v>
      </c>
      <c r="B1773" t="str">
        <f>CONCATENATE(A1773,"_",COUNTIF(A$1:A1773,A1773))</f>
        <v>02CD09_142</v>
      </c>
      <c r="C1773" t="s">
        <v>10689</v>
      </c>
      <c r="D1773" t="str">
        <f>VLOOKUP(MID(C1773,7,4),Estrv!I:J,2,FALSE)</f>
        <v>Presupuesto participativo</v>
      </c>
      <c r="E1773">
        <f>VLOOKUP(MID(C1773,1,10),Estrv!B:CC,48,FALSE)</f>
        <v>0</v>
      </c>
    </row>
    <row r="1774" spans="1:5">
      <c r="A1774" t="str">
        <f t="shared" si="27"/>
        <v>02CD09</v>
      </c>
      <c r="B1774" t="str">
        <f>CONCATENATE(A1774,"_",COUNTIF(A$1:A1774,A1774))</f>
        <v>02CD09_143</v>
      </c>
      <c r="C1774" t="s">
        <v>11363</v>
      </c>
      <c r="D1774" t="str">
        <f>VLOOKUP(MID(C1774,7,4),Estrv!I:J,2,FALSE)</f>
        <v>Presupuesto participativo</v>
      </c>
      <c r="E1774">
        <f>VLOOKUP(MID(C1774,1,10),Estrv!B:CC,51,FALSE)</f>
        <v>0</v>
      </c>
    </row>
    <row r="1775" spans="1:5">
      <c r="A1775" t="str">
        <f t="shared" si="27"/>
        <v>02CD09</v>
      </c>
      <c r="B1775" t="str">
        <f>CONCATENATE(A1775,"_",COUNTIF(A$1:A1775,A1775))</f>
        <v>02CD09_144</v>
      </c>
      <c r="C1775" t="s">
        <v>12037</v>
      </c>
      <c r="D1775" t="str">
        <f>VLOOKUP(MID(C1775,7,4),Estrv!I:J,2,FALSE)</f>
        <v>Presupuesto participativo</v>
      </c>
      <c r="E1775">
        <f>VLOOKUP(MID(C1775,1,10),Estrv!B:CC,54,FALSE)</f>
        <v>0</v>
      </c>
    </row>
    <row r="1776" spans="1:5">
      <c r="A1776" t="str">
        <f t="shared" si="27"/>
        <v>02CD09</v>
      </c>
      <c r="B1776" t="str">
        <f>CONCATENATE(A1776,"_",COUNTIF(A$1:A1776,A1776))</f>
        <v>02CD09_145</v>
      </c>
      <c r="C1776" t="s">
        <v>12711</v>
      </c>
      <c r="D1776" t="str">
        <f>VLOOKUP(MID(C1776,7,4),Estrv!I:J,2,FALSE)</f>
        <v>Presupuesto participativo</v>
      </c>
      <c r="E1776">
        <f>VLOOKUP(MID(C1776,1,10),Estrv!B:CC,57,FALSE)</f>
        <v>0</v>
      </c>
    </row>
    <row r="1777" spans="1:5">
      <c r="A1777" t="str">
        <f t="shared" si="27"/>
        <v>02CD09</v>
      </c>
      <c r="B1777" t="str">
        <f>CONCATENATE(A1777,"_",COUNTIF(A$1:A1777,A1777))</f>
        <v>02CD09_146</v>
      </c>
      <c r="C1777" t="s">
        <v>13385</v>
      </c>
      <c r="D1777" t="str">
        <f>VLOOKUP(MID(C1777,7,4),Estrv!I:J,2,FALSE)</f>
        <v>Presupuesto participativo</v>
      </c>
      <c r="E1777">
        <f>VLOOKUP(MID(C1777,1,10),Estrv!B:CC,60,FALSE)</f>
        <v>0</v>
      </c>
    </row>
    <row r="1778" spans="1:5">
      <c r="A1778" t="str">
        <f t="shared" si="27"/>
        <v>02CD09</v>
      </c>
      <c r="B1778" t="str">
        <f>CONCATENATE(A1778,"_",COUNTIF(A$1:A1778,A1778))</f>
        <v>02CD09_147</v>
      </c>
      <c r="C1778" t="s">
        <v>14059</v>
      </c>
      <c r="D1778" t="str">
        <f>VLOOKUP(MID(C1778,7,4),Estrv!I:J,2,FALSE)</f>
        <v>Presupuesto participativo</v>
      </c>
      <c r="E1778">
        <f>VLOOKUP(MID(C1778,1,10),Estrv!B:CC,63,FALSE)</f>
        <v>0</v>
      </c>
    </row>
    <row r="1779" spans="1:5">
      <c r="A1779" t="str">
        <f t="shared" si="27"/>
        <v>02CD09</v>
      </c>
      <c r="B1779" t="str">
        <f>CONCATENATE(A1779,"_",COUNTIF(A$1:A1779,A1779))</f>
        <v>02CD09_148</v>
      </c>
      <c r="C1779" t="s">
        <v>14733</v>
      </c>
      <c r="D1779" t="str">
        <f>VLOOKUP(MID(C1779,7,4),Estrv!I:J,2,FALSE)</f>
        <v>Presupuesto participativo</v>
      </c>
      <c r="E1779">
        <f>VLOOKUP(MID(C1779,1,10),Estrv!B:CC,66,FALSE)</f>
        <v>0</v>
      </c>
    </row>
    <row r="1780" spans="1:5">
      <c r="A1780" t="str">
        <f t="shared" si="27"/>
        <v>02CD09</v>
      </c>
      <c r="B1780" t="str">
        <f>CONCATENATE(A1780,"_",COUNTIF(A$1:A1780,A1780))</f>
        <v>02CD09_149</v>
      </c>
      <c r="C1780" t="s">
        <v>15407</v>
      </c>
      <c r="D1780" t="str">
        <f>VLOOKUP(MID(C1780,7,4),Estrv!I:J,2,FALSE)</f>
        <v>Presupuesto participativo</v>
      </c>
      <c r="E1780">
        <f>VLOOKUP(MID(C1780,1,10),Estrv!B:CC,69,FALSE)</f>
        <v>0</v>
      </c>
    </row>
    <row r="1781" spans="1:5">
      <c r="A1781" t="str">
        <f t="shared" si="27"/>
        <v>02CD09</v>
      </c>
      <c r="B1781" t="str">
        <f>CONCATENATE(A1781,"_",COUNTIF(A$1:A1781,A1781))</f>
        <v>02CD09_150</v>
      </c>
      <c r="C1781" t="s">
        <v>16081</v>
      </c>
      <c r="D1781" t="str">
        <f>VLOOKUP(MID(C1781,7,4),Estrv!I:J,2,FALSE)</f>
        <v>Presupuesto participativo</v>
      </c>
      <c r="E1781">
        <f>VLOOKUP(MID(C1781,1,10),Estrv!B:CC,72,FALSE)</f>
        <v>0</v>
      </c>
    </row>
    <row r="1782" spans="1:5">
      <c r="A1782" t="str">
        <f t="shared" si="27"/>
        <v>02CD09</v>
      </c>
      <c r="B1782" t="str">
        <f>CONCATENATE(A1782,"_",COUNTIF(A$1:A1782,A1782))</f>
        <v>02CD09_151</v>
      </c>
      <c r="C1782" t="s">
        <v>10016</v>
      </c>
      <c r="D1782" t="str">
        <f>VLOOKUP(MID(C1782,7,4),Estrv!I:J,2,FALSE)</f>
        <v>Apoyo para el desarrollo integral de la mujer</v>
      </c>
      <c r="E1782" t="str">
        <f>VLOOKUP(MID(C1782,1,10),Estrv!B:CC,44,FALSE)</f>
        <v>Se reduce el rezago educativo de las mujeres de la Alcaldia.</v>
      </c>
    </row>
    <row r="1783" spans="1:5">
      <c r="A1783" t="str">
        <f t="shared" si="27"/>
        <v>02CD09</v>
      </c>
      <c r="B1783" t="str">
        <f>CONCATENATE(A1783,"_",COUNTIF(A$1:A1783,A1783))</f>
        <v>02CD09_152</v>
      </c>
      <c r="C1783" t="s">
        <v>10690</v>
      </c>
      <c r="D1783" t="str">
        <f>VLOOKUP(MID(C1783,7,4),Estrv!I:J,2,FALSE)</f>
        <v>Apoyo para el desarrollo integral de la mujer</v>
      </c>
      <c r="E1783" t="str">
        <f>VLOOKUP(MID(C1783,1,10),Estrv!B:CC,48,FALSE)</f>
        <v>Proporcionar una transferencia monetaria.</v>
      </c>
    </row>
    <row r="1784" spans="1:5">
      <c r="A1784" t="str">
        <f t="shared" si="27"/>
        <v>02CD09</v>
      </c>
      <c r="B1784" t="str">
        <f>CONCATENATE(A1784,"_",COUNTIF(A$1:A1784,A1784))</f>
        <v>02CD09_153</v>
      </c>
      <c r="C1784" t="s">
        <v>11364</v>
      </c>
      <c r="D1784" t="str">
        <f>VLOOKUP(MID(C1784,7,4),Estrv!I:J,2,FALSE)</f>
        <v>Apoyo para el desarrollo integral de la mujer</v>
      </c>
      <c r="E1784" t="str">
        <f>VLOOKUP(MID(C1784,1,10),Estrv!B:CC,51,FALSE)</f>
        <v>Talleres de vida.</v>
      </c>
    </row>
    <row r="1785" spans="1:5">
      <c r="A1785" t="str">
        <f t="shared" si="27"/>
        <v>02CD09</v>
      </c>
      <c r="B1785" t="str">
        <f>CONCATENATE(A1785,"_",COUNTIF(A$1:A1785,A1785))</f>
        <v>02CD09_154</v>
      </c>
      <c r="C1785" t="s">
        <v>12038</v>
      </c>
      <c r="D1785" t="str">
        <f>VLOOKUP(MID(C1785,7,4),Estrv!I:J,2,FALSE)</f>
        <v>Apoyo para el desarrollo integral de la mujer</v>
      </c>
      <c r="E1785">
        <f>VLOOKUP(MID(C1785,1,10),Estrv!B:CC,54,FALSE)</f>
        <v>0</v>
      </c>
    </row>
    <row r="1786" spans="1:5">
      <c r="A1786" t="str">
        <f t="shared" si="27"/>
        <v>02CD09</v>
      </c>
      <c r="B1786" t="str">
        <f>CONCATENATE(A1786,"_",COUNTIF(A$1:A1786,A1786))</f>
        <v>02CD09_155</v>
      </c>
      <c r="C1786" t="s">
        <v>12712</v>
      </c>
      <c r="D1786" t="str">
        <f>VLOOKUP(MID(C1786,7,4),Estrv!I:J,2,FALSE)</f>
        <v>Apoyo para el desarrollo integral de la mujer</v>
      </c>
      <c r="E1786">
        <f>VLOOKUP(MID(C1786,1,10),Estrv!B:CC,57,FALSE)</f>
        <v>0</v>
      </c>
    </row>
    <row r="1787" spans="1:5">
      <c r="A1787" t="str">
        <f t="shared" si="27"/>
        <v>02CD09</v>
      </c>
      <c r="B1787" t="str">
        <f>CONCATENATE(A1787,"_",COUNTIF(A$1:A1787,A1787))</f>
        <v>02CD09_156</v>
      </c>
      <c r="C1787" t="s">
        <v>13386</v>
      </c>
      <c r="D1787" t="str">
        <f>VLOOKUP(MID(C1787,7,4),Estrv!I:J,2,FALSE)</f>
        <v>Apoyo para el desarrollo integral de la mujer</v>
      </c>
      <c r="E1787">
        <f>VLOOKUP(MID(C1787,1,10),Estrv!B:CC,60,FALSE)</f>
        <v>0</v>
      </c>
    </row>
    <row r="1788" spans="1:5">
      <c r="A1788" t="str">
        <f t="shared" si="27"/>
        <v>02CD09</v>
      </c>
      <c r="B1788" t="str">
        <f>CONCATENATE(A1788,"_",COUNTIF(A$1:A1788,A1788))</f>
        <v>02CD09_157</v>
      </c>
      <c r="C1788" t="s">
        <v>14060</v>
      </c>
      <c r="D1788" t="str">
        <f>VLOOKUP(MID(C1788,7,4),Estrv!I:J,2,FALSE)</f>
        <v>Apoyo para el desarrollo integral de la mujer</v>
      </c>
      <c r="E1788">
        <f>VLOOKUP(MID(C1788,1,10),Estrv!B:CC,63,FALSE)</f>
        <v>0</v>
      </c>
    </row>
    <row r="1789" spans="1:5">
      <c r="A1789" t="str">
        <f t="shared" si="27"/>
        <v>02CD09</v>
      </c>
      <c r="B1789" t="str">
        <f>CONCATENATE(A1789,"_",COUNTIF(A$1:A1789,A1789))</f>
        <v>02CD09_158</v>
      </c>
      <c r="C1789" t="s">
        <v>14734</v>
      </c>
      <c r="D1789" t="str">
        <f>VLOOKUP(MID(C1789,7,4),Estrv!I:J,2,FALSE)</f>
        <v>Apoyo para el desarrollo integral de la mujer</v>
      </c>
      <c r="E1789">
        <f>VLOOKUP(MID(C1789,1,10),Estrv!B:CC,66,FALSE)</f>
        <v>0</v>
      </c>
    </row>
    <row r="1790" spans="1:5">
      <c r="A1790" t="str">
        <f t="shared" si="27"/>
        <v>02CD09</v>
      </c>
      <c r="B1790" t="str">
        <f>CONCATENATE(A1790,"_",COUNTIF(A$1:A1790,A1790))</f>
        <v>02CD09_159</v>
      </c>
      <c r="C1790" t="s">
        <v>15408</v>
      </c>
      <c r="D1790" t="str">
        <f>VLOOKUP(MID(C1790,7,4),Estrv!I:J,2,FALSE)</f>
        <v>Apoyo para el desarrollo integral de la mujer</v>
      </c>
      <c r="E1790">
        <f>VLOOKUP(MID(C1790,1,10),Estrv!B:CC,69,FALSE)</f>
        <v>0</v>
      </c>
    </row>
    <row r="1791" spans="1:5">
      <c r="A1791" t="str">
        <f t="shared" si="27"/>
        <v>02CD09</v>
      </c>
      <c r="B1791" t="str">
        <f>CONCATENATE(A1791,"_",COUNTIF(A$1:A1791,A1791))</f>
        <v>02CD09_160</v>
      </c>
      <c r="C1791" t="s">
        <v>16082</v>
      </c>
      <c r="D1791" t="str">
        <f>VLOOKUP(MID(C1791,7,4),Estrv!I:J,2,FALSE)</f>
        <v>Apoyo para el desarrollo integral de la mujer</v>
      </c>
      <c r="E1791">
        <f>VLOOKUP(MID(C1791,1,10),Estrv!B:CC,72,FALSE)</f>
        <v>0</v>
      </c>
    </row>
    <row r="1792" spans="1:5">
      <c r="A1792" t="str">
        <f t="shared" si="27"/>
        <v>02CD09</v>
      </c>
      <c r="B1792" t="str">
        <f>CONCATENATE(A1792,"_",COUNTIF(A$1:A1792,A1792))</f>
        <v>02CD09_161</v>
      </c>
      <c r="C1792" t="s">
        <v>10017</v>
      </c>
      <c r="D1792" t="str">
        <f>VLOOKUP(MID(C1792,7,4),Estrv!I:J,2,FALSE)</f>
        <v>Programa para enfermedades crónico degenerativas y discapacidad</v>
      </c>
      <c r="E1792" t="str">
        <f>VLOOKUP(MID(C1792,1,10),Estrv!B:CC,44,FALSE)</f>
        <v>Las personas Adultas Mayores y Discapacitadas, reciben una atencion y cuidados optimos.</v>
      </c>
    </row>
    <row r="1793" spans="1:5">
      <c r="A1793" t="str">
        <f t="shared" si="27"/>
        <v>02CD09</v>
      </c>
      <c r="B1793" t="str">
        <f>CONCATENATE(A1793,"_",COUNTIF(A$1:A1793,A1793))</f>
        <v>02CD09_162</v>
      </c>
      <c r="C1793" t="s">
        <v>10691</v>
      </c>
      <c r="D1793" t="str">
        <f>VLOOKUP(MID(C1793,7,4),Estrv!I:J,2,FALSE)</f>
        <v>Programa para enfermedades crónico degenerativas y discapacidad</v>
      </c>
      <c r="E1793" t="str">
        <f>VLOOKUP(MID(C1793,1,10),Estrv!B:CC,48,FALSE)</f>
        <v>Servicios para personas beneficiarias y cuidadores.</v>
      </c>
    </row>
    <row r="1794" spans="1:5">
      <c r="A1794" t="str">
        <f t="shared" si="27"/>
        <v>02CD09</v>
      </c>
      <c r="B1794" t="str">
        <f>CONCATENATE(A1794,"_",COUNTIF(A$1:A1794,A1794))</f>
        <v>02CD09_163</v>
      </c>
      <c r="C1794" t="s">
        <v>11365</v>
      </c>
      <c r="D1794" t="str">
        <f>VLOOKUP(MID(C1794,7,4),Estrv!I:J,2,FALSE)</f>
        <v>Programa para enfermedades crónico degenerativas y discapacidad</v>
      </c>
      <c r="E1794" t="str">
        <f>VLOOKUP(MID(C1794,1,10),Estrv!B:CC,51,FALSE)</f>
        <v>Capacitacion a personas cuidadoras y demas beneficiarios.</v>
      </c>
    </row>
    <row r="1795" spans="1:5">
      <c r="A1795" t="str">
        <f t="shared" ref="A1795:A1858" si="28">MID(C1795,1,6)</f>
        <v>02CD09</v>
      </c>
      <c r="B1795" t="str">
        <f>CONCATENATE(A1795,"_",COUNTIF(A$1:A1795,A1795))</f>
        <v>02CD09_164</v>
      </c>
      <c r="C1795" t="s">
        <v>12039</v>
      </c>
      <c r="D1795" t="str">
        <f>VLOOKUP(MID(C1795,7,4),Estrv!I:J,2,FALSE)</f>
        <v>Programa para enfermedades crónico degenerativas y discapacidad</v>
      </c>
      <c r="E1795">
        <f>VLOOKUP(MID(C1795,1,10),Estrv!B:CC,54,FALSE)</f>
        <v>0</v>
      </c>
    </row>
    <row r="1796" spans="1:5">
      <c r="A1796" t="str">
        <f t="shared" si="28"/>
        <v>02CD09</v>
      </c>
      <c r="B1796" t="str">
        <f>CONCATENATE(A1796,"_",COUNTIF(A$1:A1796,A1796))</f>
        <v>02CD09_165</v>
      </c>
      <c r="C1796" t="s">
        <v>12713</v>
      </c>
      <c r="D1796" t="str">
        <f>VLOOKUP(MID(C1796,7,4),Estrv!I:J,2,FALSE)</f>
        <v>Programa para enfermedades crónico degenerativas y discapacidad</v>
      </c>
      <c r="E1796">
        <f>VLOOKUP(MID(C1796,1,10),Estrv!B:CC,57,FALSE)</f>
        <v>0</v>
      </c>
    </row>
    <row r="1797" spans="1:5">
      <c r="A1797" t="str">
        <f t="shared" si="28"/>
        <v>02CD09</v>
      </c>
      <c r="B1797" t="str">
        <f>CONCATENATE(A1797,"_",COUNTIF(A$1:A1797,A1797))</f>
        <v>02CD09_166</v>
      </c>
      <c r="C1797" t="s">
        <v>13387</v>
      </c>
      <c r="D1797" t="str">
        <f>VLOOKUP(MID(C1797,7,4),Estrv!I:J,2,FALSE)</f>
        <v>Programa para enfermedades crónico degenerativas y discapacidad</v>
      </c>
      <c r="E1797">
        <f>VLOOKUP(MID(C1797,1,10),Estrv!B:CC,60,FALSE)</f>
        <v>0</v>
      </c>
    </row>
    <row r="1798" spans="1:5">
      <c r="A1798" t="str">
        <f t="shared" si="28"/>
        <v>02CD09</v>
      </c>
      <c r="B1798" t="str">
        <f>CONCATENATE(A1798,"_",COUNTIF(A$1:A1798,A1798))</f>
        <v>02CD09_167</v>
      </c>
      <c r="C1798" t="s">
        <v>14061</v>
      </c>
      <c r="D1798" t="str">
        <f>VLOOKUP(MID(C1798,7,4),Estrv!I:J,2,FALSE)</f>
        <v>Programa para enfermedades crónico degenerativas y discapacidad</v>
      </c>
      <c r="E1798">
        <f>VLOOKUP(MID(C1798,1,10),Estrv!B:CC,63,FALSE)</f>
        <v>0</v>
      </c>
    </row>
    <row r="1799" spans="1:5">
      <c r="A1799" t="str">
        <f t="shared" si="28"/>
        <v>02CD09</v>
      </c>
      <c r="B1799" t="str">
        <f>CONCATENATE(A1799,"_",COUNTIF(A$1:A1799,A1799))</f>
        <v>02CD09_168</v>
      </c>
      <c r="C1799" t="s">
        <v>14735</v>
      </c>
      <c r="D1799" t="str">
        <f>VLOOKUP(MID(C1799,7,4),Estrv!I:J,2,FALSE)</f>
        <v>Programa para enfermedades crónico degenerativas y discapacidad</v>
      </c>
      <c r="E1799">
        <f>VLOOKUP(MID(C1799,1,10),Estrv!B:CC,66,FALSE)</f>
        <v>0</v>
      </c>
    </row>
    <row r="1800" spans="1:5">
      <c r="A1800" t="str">
        <f t="shared" si="28"/>
        <v>02CD09</v>
      </c>
      <c r="B1800" t="str">
        <f>CONCATENATE(A1800,"_",COUNTIF(A$1:A1800,A1800))</f>
        <v>02CD09_169</v>
      </c>
      <c r="C1800" t="s">
        <v>15409</v>
      </c>
      <c r="D1800" t="str">
        <f>VLOOKUP(MID(C1800,7,4),Estrv!I:J,2,FALSE)</f>
        <v>Programa para enfermedades crónico degenerativas y discapacidad</v>
      </c>
      <c r="E1800">
        <f>VLOOKUP(MID(C1800,1,10),Estrv!B:CC,69,FALSE)</f>
        <v>0</v>
      </c>
    </row>
    <row r="1801" spans="1:5">
      <c r="A1801" t="str">
        <f t="shared" si="28"/>
        <v>02CD09</v>
      </c>
      <c r="B1801" t="str">
        <f>CONCATENATE(A1801,"_",COUNTIF(A$1:A1801,A1801))</f>
        <v>02CD09_170</v>
      </c>
      <c r="C1801" t="s">
        <v>16083</v>
      </c>
      <c r="D1801" t="str">
        <f>VLOOKUP(MID(C1801,7,4),Estrv!I:J,2,FALSE)</f>
        <v>Programa para enfermedades crónico degenerativas y discapacidad</v>
      </c>
      <c r="E1801">
        <f>VLOOKUP(MID(C1801,1,10),Estrv!B:CC,72,FALSE)</f>
        <v>0</v>
      </c>
    </row>
    <row r="1802" spans="1:5">
      <c r="A1802" t="str">
        <f t="shared" si="28"/>
        <v>02CD09</v>
      </c>
      <c r="B1802" t="str">
        <f>CONCATENATE(A1802,"_",COUNTIF(A$1:A1802,A1802))</f>
        <v>02CD09_171</v>
      </c>
      <c r="C1802" t="s">
        <v>10018</v>
      </c>
      <c r="D1802" t="str">
        <f>VLOOKUP(MID(C1802,7,4),Estrv!I:J,2,FALSE)</f>
        <v>Apoyos sociales</v>
      </c>
      <c r="E1802" t="str">
        <f>VLOOKUP(MID(C1802,1,10),Estrv!B:CC,44,FALSE)</f>
        <v>Mayor justicia social con la superacion de los rezagos, se corrigen las imperfecciones del mercado, se logra una mejor distribucion del ingreso y la reduccion de la desigualdad economica entre las personas.</v>
      </c>
    </row>
    <row r="1803" spans="1:5">
      <c r="A1803" t="str">
        <f t="shared" si="28"/>
        <v>02CD09</v>
      </c>
      <c r="B1803" t="str">
        <f>CONCATENATE(A1803,"_",COUNTIF(A$1:A1803,A1803))</f>
        <v>02CD09_172</v>
      </c>
      <c r="C1803" t="s">
        <v>10692</v>
      </c>
      <c r="D1803" t="str">
        <f>VLOOKUP(MID(C1803,7,4),Estrv!I:J,2,FALSE)</f>
        <v>Apoyos sociales</v>
      </c>
      <c r="E1803">
        <f>VLOOKUP(MID(C1803,1,10),Estrv!B:CC,48,FALSE)</f>
        <v>0</v>
      </c>
    </row>
    <row r="1804" spans="1:5">
      <c r="A1804" t="str">
        <f t="shared" si="28"/>
        <v>02CD09</v>
      </c>
      <c r="B1804" t="str">
        <f>CONCATENATE(A1804,"_",COUNTIF(A$1:A1804,A1804))</f>
        <v>02CD09_173</v>
      </c>
      <c r="C1804" t="s">
        <v>11366</v>
      </c>
      <c r="D1804" t="str">
        <f>VLOOKUP(MID(C1804,7,4),Estrv!I:J,2,FALSE)</f>
        <v>Apoyos sociales</v>
      </c>
      <c r="E1804">
        <f>VLOOKUP(MID(C1804,1,10),Estrv!B:CC,51,FALSE)</f>
        <v>0</v>
      </c>
    </row>
    <row r="1805" spans="1:5">
      <c r="A1805" t="str">
        <f t="shared" si="28"/>
        <v>02CD09</v>
      </c>
      <c r="B1805" t="str">
        <f>CONCATENATE(A1805,"_",COUNTIF(A$1:A1805,A1805))</f>
        <v>02CD09_174</v>
      </c>
      <c r="C1805" t="s">
        <v>12040</v>
      </c>
      <c r="D1805" t="str">
        <f>VLOOKUP(MID(C1805,7,4),Estrv!I:J,2,FALSE)</f>
        <v>Apoyos sociales</v>
      </c>
      <c r="E1805">
        <f>VLOOKUP(MID(C1805,1,10),Estrv!B:CC,54,FALSE)</f>
        <v>0</v>
      </c>
    </row>
    <row r="1806" spans="1:5">
      <c r="A1806" t="str">
        <f t="shared" si="28"/>
        <v>02CD09</v>
      </c>
      <c r="B1806" t="str">
        <f>CONCATENATE(A1806,"_",COUNTIF(A$1:A1806,A1806))</f>
        <v>02CD09_175</v>
      </c>
      <c r="C1806" t="s">
        <v>12714</v>
      </c>
      <c r="D1806" t="str">
        <f>VLOOKUP(MID(C1806,7,4),Estrv!I:J,2,FALSE)</f>
        <v>Apoyos sociales</v>
      </c>
      <c r="E1806">
        <f>VLOOKUP(MID(C1806,1,10),Estrv!B:CC,57,FALSE)</f>
        <v>0</v>
      </c>
    </row>
    <row r="1807" spans="1:5">
      <c r="A1807" t="str">
        <f t="shared" si="28"/>
        <v>02CD09</v>
      </c>
      <c r="B1807" t="str">
        <f>CONCATENATE(A1807,"_",COUNTIF(A$1:A1807,A1807))</f>
        <v>02CD09_176</v>
      </c>
      <c r="C1807" t="s">
        <v>13388</v>
      </c>
      <c r="D1807" t="str">
        <f>VLOOKUP(MID(C1807,7,4),Estrv!I:J,2,FALSE)</f>
        <v>Apoyos sociales</v>
      </c>
      <c r="E1807">
        <f>VLOOKUP(MID(C1807,1,10),Estrv!B:CC,60,FALSE)</f>
        <v>0</v>
      </c>
    </row>
    <row r="1808" spans="1:5">
      <c r="A1808" t="str">
        <f t="shared" si="28"/>
        <v>02CD09</v>
      </c>
      <c r="B1808" t="str">
        <f>CONCATENATE(A1808,"_",COUNTIF(A$1:A1808,A1808))</f>
        <v>02CD09_177</v>
      </c>
      <c r="C1808" t="s">
        <v>14062</v>
      </c>
      <c r="D1808" t="str">
        <f>VLOOKUP(MID(C1808,7,4),Estrv!I:J,2,FALSE)</f>
        <v>Apoyos sociales</v>
      </c>
      <c r="E1808">
        <f>VLOOKUP(MID(C1808,1,10),Estrv!B:CC,63,FALSE)</f>
        <v>0</v>
      </c>
    </row>
    <row r="1809" spans="1:5">
      <c r="A1809" t="str">
        <f t="shared" si="28"/>
        <v>02CD09</v>
      </c>
      <c r="B1809" t="str">
        <f>CONCATENATE(A1809,"_",COUNTIF(A$1:A1809,A1809))</f>
        <v>02CD09_178</v>
      </c>
      <c r="C1809" t="s">
        <v>14736</v>
      </c>
      <c r="D1809" t="str">
        <f>VLOOKUP(MID(C1809,7,4),Estrv!I:J,2,FALSE)</f>
        <v>Apoyos sociales</v>
      </c>
      <c r="E1809">
        <f>VLOOKUP(MID(C1809,1,10),Estrv!B:CC,66,FALSE)</f>
        <v>0</v>
      </c>
    </row>
    <row r="1810" spans="1:5">
      <c r="A1810" t="str">
        <f t="shared" si="28"/>
        <v>02CD09</v>
      </c>
      <c r="B1810" t="str">
        <f>CONCATENATE(A1810,"_",COUNTIF(A$1:A1810,A1810))</f>
        <v>02CD09_179</v>
      </c>
      <c r="C1810" t="s">
        <v>15410</v>
      </c>
      <c r="D1810" t="str">
        <f>VLOOKUP(MID(C1810,7,4),Estrv!I:J,2,FALSE)</f>
        <v>Apoyos sociales</v>
      </c>
      <c r="E1810">
        <f>VLOOKUP(MID(C1810,1,10),Estrv!B:CC,69,FALSE)</f>
        <v>0</v>
      </c>
    </row>
    <row r="1811" spans="1:5">
      <c r="A1811" t="str">
        <f t="shared" si="28"/>
        <v>02CD09</v>
      </c>
      <c r="B1811" t="str">
        <f>CONCATENATE(A1811,"_",COUNTIF(A$1:A1811,A1811))</f>
        <v>02CD09_180</v>
      </c>
      <c r="C1811" t="s">
        <v>16084</v>
      </c>
      <c r="D1811" t="str">
        <f>VLOOKUP(MID(C1811,7,4),Estrv!I:J,2,FALSE)</f>
        <v>Apoyos sociales</v>
      </c>
      <c r="E1811">
        <f>VLOOKUP(MID(C1811,1,10),Estrv!B:CC,72,FALSE)</f>
        <v>0</v>
      </c>
    </row>
    <row r="1812" spans="1:5">
      <c r="A1812" t="str">
        <f t="shared" si="28"/>
        <v>02CD10</v>
      </c>
      <c r="B1812" t="str">
        <f>CONCATENATE(A1812,"_",COUNTIF(A$1:A1812,A1812))</f>
        <v>02CD10_1</v>
      </c>
      <c r="C1812" t="s">
        <v>10019</v>
      </c>
      <c r="D1812" t="str">
        <f>VLOOKUP(MID(C1812,7,4),Estrv!I:J,2,FALSE)</f>
        <v>Gobierno y atención ciudadana</v>
      </c>
      <c r="E1812" t="str">
        <f>VLOOKUP(MID(C1812,1,10),Estrv!B:CC,44,FALSE)</f>
        <v>Al termino del año 2024 los habitantes de la Alcaldia La Magdalena Contreras gozan de un gobierno democratico, transparente e incluyente que atiende de manera eficiente las demandas de su poblacion.</v>
      </c>
    </row>
    <row r="1813" spans="1:5">
      <c r="A1813" t="str">
        <f t="shared" si="28"/>
        <v>02CD10</v>
      </c>
      <c r="B1813" t="str">
        <f>CONCATENATE(A1813,"_",COUNTIF(A$1:A1813,A1813))</f>
        <v>02CD10_2</v>
      </c>
      <c r="C1813" t="s">
        <v>10693</v>
      </c>
      <c r="D1813" t="str">
        <f>VLOOKUP(MID(C1813,7,4),Estrv!I:J,2,FALSE)</f>
        <v>Gobierno y atención ciudadana</v>
      </c>
      <c r="E1813" t="str">
        <f>VLOOKUP(MID(C1813,1,10),Estrv!B:CC,48,FALSE)</f>
        <v>Atencion a las denuncias ciudadanas de verificacion administrativa.</v>
      </c>
    </row>
    <row r="1814" spans="1:5">
      <c r="A1814" t="str">
        <f t="shared" si="28"/>
        <v>02CD10</v>
      </c>
      <c r="B1814" t="str">
        <f>CONCATENATE(A1814,"_",COUNTIF(A$1:A1814,A1814))</f>
        <v>02CD10_3</v>
      </c>
      <c r="C1814" t="s">
        <v>11367</v>
      </c>
      <c r="D1814" t="str">
        <f>VLOOKUP(MID(C1814,7,4),Estrv!I:J,2,FALSE)</f>
        <v>Gobierno y atención ciudadana</v>
      </c>
      <c r="E1814" t="str">
        <f>VLOOKUP(MID(C1814,1,10),Estrv!B:CC,51,FALSE)</f>
        <v>Brindar servicios de asesorias juridicas.</v>
      </c>
    </row>
    <row r="1815" spans="1:5">
      <c r="A1815" t="str">
        <f t="shared" si="28"/>
        <v>02CD10</v>
      </c>
      <c r="B1815" t="str">
        <f>CONCATENATE(A1815,"_",COUNTIF(A$1:A1815,A1815))</f>
        <v>02CD10_4</v>
      </c>
      <c r="C1815" t="s">
        <v>12041</v>
      </c>
      <c r="D1815" t="str">
        <f>VLOOKUP(MID(C1815,7,4),Estrv!I:J,2,FALSE)</f>
        <v>Gobierno y atención ciudadana</v>
      </c>
      <c r="E1815" t="str">
        <f>VLOOKUP(MID(C1815,1,10),Estrv!B:CC,54,FALSE)</f>
        <v>Tramites para mercados y cementerios.</v>
      </c>
    </row>
    <row r="1816" spans="1:5">
      <c r="A1816" t="str">
        <f t="shared" si="28"/>
        <v>02CD10</v>
      </c>
      <c r="B1816" t="str">
        <f>CONCATENATE(A1816,"_",COUNTIF(A$1:A1816,A1816))</f>
        <v>02CD10_5</v>
      </c>
      <c r="C1816" t="s">
        <v>12715</v>
      </c>
      <c r="D1816" t="str">
        <f>VLOOKUP(MID(C1816,7,4),Estrv!I:J,2,FALSE)</f>
        <v>Gobierno y atención ciudadana</v>
      </c>
      <c r="E1816" t="str">
        <f>VLOOKUP(MID(C1816,1,10),Estrv!B:CC,57,FALSE)</f>
        <v>Apoyos economicos para compra de ataudes.</v>
      </c>
    </row>
    <row r="1817" spans="1:5">
      <c r="A1817" t="str">
        <f t="shared" si="28"/>
        <v>02CD10</v>
      </c>
      <c r="B1817" t="str">
        <f>CONCATENATE(A1817,"_",COUNTIF(A$1:A1817,A1817))</f>
        <v>02CD10_6</v>
      </c>
      <c r="C1817" t="s">
        <v>13389</v>
      </c>
      <c r="D1817" t="str">
        <f>VLOOKUP(MID(C1817,7,4),Estrv!I:J,2,FALSE)</f>
        <v>Gobierno y atención ciudadana</v>
      </c>
      <c r="E1817">
        <f>VLOOKUP(MID(C1817,1,10),Estrv!B:CC,60,FALSE)</f>
        <v>0</v>
      </c>
    </row>
    <row r="1818" spans="1:5">
      <c r="A1818" t="str">
        <f t="shared" si="28"/>
        <v>02CD10</v>
      </c>
      <c r="B1818" t="str">
        <f>CONCATENATE(A1818,"_",COUNTIF(A$1:A1818,A1818))</f>
        <v>02CD10_7</v>
      </c>
      <c r="C1818" t="s">
        <v>14063</v>
      </c>
      <c r="D1818" t="str">
        <f>VLOOKUP(MID(C1818,7,4),Estrv!I:J,2,FALSE)</f>
        <v>Gobierno y atención ciudadana</v>
      </c>
      <c r="E1818">
        <f>VLOOKUP(MID(C1818,1,10),Estrv!B:CC,63,FALSE)</f>
        <v>0</v>
      </c>
    </row>
    <row r="1819" spans="1:5">
      <c r="A1819" t="str">
        <f t="shared" si="28"/>
        <v>02CD10</v>
      </c>
      <c r="B1819" t="str">
        <f>CONCATENATE(A1819,"_",COUNTIF(A$1:A1819,A1819))</f>
        <v>02CD10_8</v>
      </c>
      <c r="C1819" t="s">
        <v>14737</v>
      </c>
      <c r="D1819" t="str">
        <f>VLOOKUP(MID(C1819,7,4),Estrv!I:J,2,FALSE)</f>
        <v>Gobierno y atención ciudadana</v>
      </c>
      <c r="E1819">
        <f>VLOOKUP(MID(C1819,1,10),Estrv!B:CC,66,FALSE)</f>
        <v>0</v>
      </c>
    </row>
    <row r="1820" spans="1:5">
      <c r="A1820" t="str">
        <f t="shared" si="28"/>
        <v>02CD10</v>
      </c>
      <c r="B1820" t="str">
        <f>CONCATENATE(A1820,"_",COUNTIF(A$1:A1820,A1820))</f>
        <v>02CD10_9</v>
      </c>
      <c r="C1820" t="s">
        <v>15411</v>
      </c>
      <c r="D1820" t="str">
        <f>VLOOKUP(MID(C1820,7,4),Estrv!I:J,2,FALSE)</f>
        <v>Gobierno y atención ciudadana</v>
      </c>
      <c r="E1820">
        <f>VLOOKUP(MID(C1820,1,10),Estrv!B:CC,69,FALSE)</f>
        <v>0</v>
      </c>
    </row>
    <row r="1821" spans="1:5">
      <c r="A1821" t="str">
        <f t="shared" si="28"/>
        <v>02CD10</v>
      </c>
      <c r="B1821" t="str">
        <f>CONCATENATE(A1821,"_",COUNTIF(A$1:A1821,A1821))</f>
        <v>02CD10_10</v>
      </c>
      <c r="C1821" t="s">
        <v>16085</v>
      </c>
      <c r="D1821" t="str">
        <f>VLOOKUP(MID(C1821,7,4),Estrv!I:J,2,FALSE)</f>
        <v>Gobierno y atención ciudadana</v>
      </c>
      <c r="E1821">
        <f>VLOOKUP(MID(C1821,1,10),Estrv!B:CC,72,FALSE)</f>
        <v>0</v>
      </c>
    </row>
    <row r="1822" spans="1:5">
      <c r="A1822" t="str">
        <f t="shared" si="28"/>
        <v>02CD10</v>
      </c>
      <c r="B1822" t="str">
        <f>CONCATENATE(A1822,"_",COUNTIF(A$1:A1822,A1822))</f>
        <v>02CD10_11</v>
      </c>
      <c r="C1822" t="s">
        <v>10020</v>
      </c>
      <c r="D1822" t="str">
        <f>VLOOKUP(MID(C1822,7,4),Estrv!I:J,2,FALSE)</f>
        <v>Seguridad en Alcalíias</v>
      </c>
      <c r="E1822" t="str">
        <f>VLOOKUP(MID(C1822,1,10),Estrv!B:CC,44,FALSE)</f>
        <v>Al termino del año 2024 los habitantes de la Alcaldia Coyoacan gozan de la disminucion de delitos, sintiendose mas seguros al transitar por sus colonias.</v>
      </c>
    </row>
    <row r="1823" spans="1:5">
      <c r="A1823" t="str">
        <f t="shared" si="28"/>
        <v>02CD10</v>
      </c>
      <c r="B1823" t="str">
        <f>CONCATENATE(A1823,"_",COUNTIF(A$1:A1823,A1823))</f>
        <v>02CD10_12</v>
      </c>
      <c r="C1823" t="s">
        <v>10694</v>
      </c>
      <c r="D1823" t="str">
        <f>VLOOKUP(MID(C1823,7,4),Estrv!I:J,2,FALSE)</f>
        <v>Seguridad en Alcalíias</v>
      </c>
      <c r="E1823" t="str">
        <f>VLOOKUP(MID(C1823,1,10),Estrv!B:CC,48,FALSE)</f>
        <v>Realizacion de recorridos de vigilancia (Programa Sendero Seguro).</v>
      </c>
    </row>
    <row r="1824" spans="1:5">
      <c r="A1824" t="str">
        <f t="shared" si="28"/>
        <v>02CD10</v>
      </c>
      <c r="B1824" t="str">
        <f>CONCATENATE(A1824,"_",COUNTIF(A$1:A1824,A1824))</f>
        <v>02CD10_13</v>
      </c>
      <c r="C1824" t="s">
        <v>11368</v>
      </c>
      <c r="D1824" t="str">
        <f>VLOOKUP(MID(C1824,7,4),Estrv!I:J,2,FALSE)</f>
        <v>Seguridad en Alcalíias</v>
      </c>
      <c r="E1824">
        <f>VLOOKUP(MID(C1824,1,10),Estrv!B:CC,51,FALSE)</f>
        <v>0</v>
      </c>
    </row>
    <row r="1825" spans="1:5">
      <c r="A1825" t="str">
        <f t="shared" si="28"/>
        <v>02CD10</v>
      </c>
      <c r="B1825" t="str">
        <f>CONCATENATE(A1825,"_",COUNTIF(A$1:A1825,A1825))</f>
        <v>02CD10_14</v>
      </c>
      <c r="C1825" t="s">
        <v>12042</v>
      </c>
      <c r="D1825" t="str">
        <f>VLOOKUP(MID(C1825,7,4),Estrv!I:J,2,FALSE)</f>
        <v>Seguridad en Alcalíias</v>
      </c>
      <c r="E1825">
        <f>VLOOKUP(MID(C1825,1,10),Estrv!B:CC,54,FALSE)</f>
        <v>0</v>
      </c>
    </row>
    <row r="1826" spans="1:5">
      <c r="A1826" t="str">
        <f t="shared" si="28"/>
        <v>02CD10</v>
      </c>
      <c r="B1826" t="str">
        <f>CONCATENATE(A1826,"_",COUNTIF(A$1:A1826,A1826))</f>
        <v>02CD10_15</v>
      </c>
      <c r="C1826" t="s">
        <v>12716</v>
      </c>
      <c r="D1826" t="str">
        <f>VLOOKUP(MID(C1826,7,4),Estrv!I:J,2,FALSE)</f>
        <v>Seguridad en Alcalíias</v>
      </c>
      <c r="E1826">
        <f>VLOOKUP(MID(C1826,1,10),Estrv!B:CC,57,FALSE)</f>
        <v>0</v>
      </c>
    </row>
    <row r="1827" spans="1:5">
      <c r="A1827" t="str">
        <f t="shared" si="28"/>
        <v>02CD10</v>
      </c>
      <c r="B1827" t="str">
        <f>CONCATENATE(A1827,"_",COUNTIF(A$1:A1827,A1827))</f>
        <v>02CD10_16</v>
      </c>
      <c r="C1827" t="s">
        <v>13390</v>
      </c>
      <c r="D1827" t="str">
        <f>VLOOKUP(MID(C1827,7,4),Estrv!I:J,2,FALSE)</f>
        <v>Seguridad en Alcalíias</v>
      </c>
      <c r="E1827">
        <f>VLOOKUP(MID(C1827,1,10),Estrv!B:CC,60,FALSE)</f>
        <v>0</v>
      </c>
    </row>
    <row r="1828" spans="1:5">
      <c r="A1828" t="str">
        <f t="shared" si="28"/>
        <v>02CD10</v>
      </c>
      <c r="B1828" t="str">
        <f>CONCATENATE(A1828,"_",COUNTIF(A$1:A1828,A1828))</f>
        <v>02CD10_17</v>
      </c>
      <c r="C1828" t="s">
        <v>14064</v>
      </c>
      <c r="D1828" t="str">
        <f>VLOOKUP(MID(C1828,7,4),Estrv!I:J,2,FALSE)</f>
        <v>Seguridad en Alcalíias</v>
      </c>
      <c r="E1828">
        <f>VLOOKUP(MID(C1828,1,10),Estrv!B:CC,63,FALSE)</f>
        <v>0</v>
      </c>
    </row>
    <row r="1829" spans="1:5">
      <c r="A1829" t="str">
        <f t="shared" si="28"/>
        <v>02CD10</v>
      </c>
      <c r="B1829" t="str">
        <f>CONCATENATE(A1829,"_",COUNTIF(A$1:A1829,A1829))</f>
        <v>02CD10_18</v>
      </c>
      <c r="C1829" t="s">
        <v>14738</v>
      </c>
      <c r="D1829" t="str">
        <f>VLOOKUP(MID(C1829,7,4),Estrv!I:J,2,FALSE)</f>
        <v>Seguridad en Alcalíias</v>
      </c>
      <c r="E1829">
        <f>VLOOKUP(MID(C1829,1,10),Estrv!B:CC,66,FALSE)</f>
        <v>0</v>
      </c>
    </row>
    <row r="1830" spans="1:5">
      <c r="A1830" t="str">
        <f t="shared" si="28"/>
        <v>02CD10</v>
      </c>
      <c r="B1830" t="str">
        <f>CONCATENATE(A1830,"_",COUNTIF(A$1:A1830,A1830))</f>
        <v>02CD10_19</v>
      </c>
      <c r="C1830" t="s">
        <v>15412</v>
      </c>
      <c r="D1830" t="str">
        <f>VLOOKUP(MID(C1830,7,4),Estrv!I:J,2,FALSE)</f>
        <v>Seguridad en Alcalíias</v>
      </c>
      <c r="E1830">
        <f>VLOOKUP(MID(C1830,1,10),Estrv!B:CC,69,FALSE)</f>
        <v>0</v>
      </c>
    </row>
    <row r="1831" spans="1:5">
      <c r="A1831" t="str">
        <f t="shared" si="28"/>
        <v>02CD10</v>
      </c>
      <c r="B1831" t="str">
        <f>CONCATENATE(A1831,"_",COUNTIF(A$1:A1831,A1831))</f>
        <v>02CD10_20</v>
      </c>
      <c r="C1831" t="s">
        <v>16086</v>
      </c>
      <c r="D1831" t="str">
        <f>VLOOKUP(MID(C1831,7,4),Estrv!I:J,2,FALSE)</f>
        <v>Seguridad en Alcalíias</v>
      </c>
      <c r="E1831">
        <f>VLOOKUP(MID(C1831,1,10),Estrv!B:CC,72,FALSE)</f>
        <v>0</v>
      </c>
    </row>
    <row r="1832" spans="1:5">
      <c r="A1832" t="str">
        <f t="shared" si="28"/>
        <v>02CD10</v>
      </c>
      <c r="B1832" t="str">
        <f>CONCATENATE(A1832,"_",COUNTIF(A$1:A1832,A1832))</f>
        <v>02CD10_21</v>
      </c>
      <c r="C1832" t="s">
        <v>10021</v>
      </c>
      <c r="D1832" t="str">
        <f>VLOOKUP(MID(C1832,7,4),Estrv!I:J,2,FALSE)</f>
        <v>Servicios públicos</v>
      </c>
      <c r="E1832" t="str">
        <f>VLOOKUP(MID(C1832,1,10),Estrv!B:CC,44,FALSE)</f>
        <v>Al termino del año 2024 los habitantes de la Alcaldia La Magdalena Contreras gozan de una eficiente prestacion de servicios publicos basicos.</v>
      </c>
    </row>
    <row r="1833" spans="1:5">
      <c r="A1833" t="str">
        <f t="shared" si="28"/>
        <v>02CD10</v>
      </c>
      <c r="B1833" t="str">
        <f>CONCATENATE(A1833,"_",COUNTIF(A$1:A1833,A1833))</f>
        <v>02CD10_22</v>
      </c>
      <c r="C1833" t="s">
        <v>10695</v>
      </c>
      <c r="D1833" t="str">
        <f>VLOOKUP(MID(C1833,7,4),Estrv!I:J,2,FALSE)</f>
        <v>Servicios públicos</v>
      </c>
      <c r="E1833" t="str">
        <f>VLOOKUP(MID(C1833,1,10),Estrv!B:CC,48,FALSE)</f>
        <v>Realizacion de actividades ludicas para fomentar la educacion ambiental.</v>
      </c>
    </row>
    <row r="1834" spans="1:5">
      <c r="A1834" t="str">
        <f t="shared" si="28"/>
        <v>02CD10</v>
      </c>
      <c r="B1834" t="str">
        <f>CONCATENATE(A1834,"_",COUNTIF(A$1:A1834,A1834))</f>
        <v>02CD10_23</v>
      </c>
      <c r="C1834" t="s">
        <v>11369</v>
      </c>
      <c r="D1834" t="str">
        <f>VLOOKUP(MID(C1834,7,4),Estrv!I:J,2,FALSE)</f>
        <v>Servicios públicos</v>
      </c>
      <c r="E1834" t="str">
        <f>VLOOKUP(MID(C1834,1,10),Estrv!B:CC,51,FALSE)</f>
        <v>Realizacion de recorridos de inspeccion y vigilancia ambiental en las zonas boscosas del suelo de conservacion y urbanas de la Alcaldia.</v>
      </c>
    </row>
    <row r="1835" spans="1:5">
      <c r="A1835" t="str">
        <f t="shared" si="28"/>
        <v>02CD10</v>
      </c>
      <c r="B1835" t="str">
        <f>CONCATENATE(A1835,"_",COUNTIF(A$1:A1835,A1835))</f>
        <v>02CD10_24</v>
      </c>
      <c r="C1835" t="s">
        <v>12043</v>
      </c>
      <c r="D1835" t="str">
        <f>VLOOKUP(MID(C1835,7,4),Estrv!I:J,2,FALSE)</f>
        <v>Servicios públicos</v>
      </c>
      <c r="E1835" t="str">
        <f>VLOOKUP(MID(C1835,1,10),Estrv!B:CC,54,FALSE)</f>
        <v>Recoleccion de residuos solidos (organicos e inorganicos) en via publica y rutas establecidas.</v>
      </c>
    </row>
    <row r="1836" spans="1:5">
      <c r="A1836" t="str">
        <f t="shared" si="28"/>
        <v>02CD10</v>
      </c>
      <c r="B1836" t="str">
        <f>CONCATENATE(A1836,"_",COUNTIF(A$1:A1836,A1836))</f>
        <v>02CD10_25</v>
      </c>
      <c r="C1836" t="s">
        <v>12717</v>
      </c>
      <c r="D1836" t="str">
        <f>VLOOKUP(MID(C1836,7,4),Estrv!I:J,2,FALSE)</f>
        <v>Servicios públicos</v>
      </c>
      <c r="E1836" t="str">
        <f>VLOOKUP(MID(C1836,1,10),Estrv!B:CC,57,FALSE)</f>
        <v>Mantenimiento del suelo de conservacion.</v>
      </c>
    </row>
    <row r="1837" spans="1:5">
      <c r="A1837" t="str">
        <f t="shared" si="28"/>
        <v>02CD10</v>
      </c>
      <c r="B1837" t="str">
        <f>CONCATENATE(A1837,"_",COUNTIF(A$1:A1837,A1837))</f>
        <v>02CD10_26</v>
      </c>
      <c r="C1837" t="s">
        <v>13391</v>
      </c>
      <c r="D1837" t="str">
        <f>VLOOKUP(MID(C1837,7,4),Estrv!I:J,2,FALSE)</f>
        <v>Servicios públicos</v>
      </c>
      <c r="E1837" t="str">
        <f>VLOOKUP(MID(C1837,1,10),Estrv!B:CC,60,FALSE)</f>
        <v>Reforestacion en zonas dañadas por el abuso de los recursos naturales, incendios forestales y acciones que erosionen los suelos.</v>
      </c>
    </row>
    <row r="1838" spans="1:5">
      <c r="A1838" t="str">
        <f t="shared" si="28"/>
        <v>02CD10</v>
      </c>
      <c r="B1838" t="str">
        <f>CONCATENATE(A1838,"_",COUNTIF(A$1:A1838,A1838))</f>
        <v>02CD10_27</v>
      </c>
      <c r="C1838" t="s">
        <v>14065</v>
      </c>
      <c r="D1838" t="str">
        <f>VLOOKUP(MID(C1838,7,4),Estrv!I:J,2,FALSE)</f>
        <v>Servicios públicos</v>
      </c>
      <c r="E1838">
        <f>VLOOKUP(MID(C1838,1,10),Estrv!B:CC,63,FALSE)</f>
        <v>0</v>
      </c>
    </row>
    <row r="1839" spans="1:5">
      <c r="A1839" t="str">
        <f t="shared" si="28"/>
        <v>02CD10</v>
      </c>
      <c r="B1839" t="str">
        <f>CONCATENATE(A1839,"_",COUNTIF(A$1:A1839,A1839))</f>
        <v>02CD10_28</v>
      </c>
      <c r="C1839" t="s">
        <v>14739</v>
      </c>
      <c r="D1839" t="str">
        <f>VLOOKUP(MID(C1839,7,4),Estrv!I:J,2,FALSE)</f>
        <v>Servicios públicos</v>
      </c>
      <c r="E1839">
        <f>VLOOKUP(MID(C1839,1,10),Estrv!B:CC,66,FALSE)</f>
        <v>0</v>
      </c>
    </row>
    <row r="1840" spans="1:5">
      <c r="A1840" t="str">
        <f t="shared" si="28"/>
        <v>02CD10</v>
      </c>
      <c r="B1840" t="str">
        <f>CONCATENATE(A1840,"_",COUNTIF(A$1:A1840,A1840))</f>
        <v>02CD10_29</v>
      </c>
      <c r="C1840" t="s">
        <v>15413</v>
      </c>
      <c r="D1840" t="str">
        <f>VLOOKUP(MID(C1840,7,4),Estrv!I:J,2,FALSE)</f>
        <v>Servicios públicos</v>
      </c>
      <c r="E1840">
        <f>VLOOKUP(MID(C1840,1,10),Estrv!B:CC,69,FALSE)</f>
        <v>0</v>
      </c>
    </row>
    <row r="1841" spans="1:5">
      <c r="A1841" t="str">
        <f t="shared" si="28"/>
        <v>02CD10</v>
      </c>
      <c r="B1841" t="str">
        <f>CONCATENATE(A1841,"_",COUNTIF(A$1:A1841,A1841))</f>
        <v>02CD10_30</v>
      </c>
      <c r="C1841" t="s">
        <v>16087</v>
      </c>
      <c r="D1841" t="str">
        <f>VLOOKUP(MID(C1841,7,4),Estrv!I:J,2,FALSE)</f>
        <v>Servicios públicos</v>
      </c>
      <c r="E1841">
        <f>VLOOKUP(MID(C1841,1,10),Estrv!B:CC,72,FALSE)</f>
        <v>0</v>
      </c>
    </row>
    <row r="1842" spans="1:5">
      <c r="A1842" t="str">
        <f t="shared" si="28"/>
        <v>02CD10</v>
      </c>
      <c r="B1842" t="str">
        <f>CONCATENATE(A1842,"_",COUNTIF(A$1:A1842,A1842))</f>
        <v>02CD10_31</v>
      </c>
      <c r="C1842" t="s">
        <v>10022</v>
      </c>
      <c r="D1842" t="str">
        <f>VLOOKUP(MID(C1842,7,4),Estrv!I:J,2,FALSE)</f>
        <v>Educación, cultura, deporte y recreación</v>
      </c>
      <c r="E1842" t="str">
        <f>VLOOKUP(MID(C1842,1,10),Estrv!B:CC,44,FALSE)</f>
        <v>Al termino del año 2024 los habitantes de la Alcaldia La Magdalena Contreras gozan de suficientes oportunidades de desarrollo educativo, artistico y deportivo.</v>
      </c>
    </row>
    <row r="1843" spans="1:5">
      <c r="A1843" t="str">
        <f t="shared" si="28"/>
        <v>02CD10</v>
      </c>
      <c r="B1843" t="str">
        <f>CONCATENATE(A1843,"_",COUNTIF(A$1:A1843,A1843))</f>
        <v>02CD10_32</v>
      </c>
      <c r="C1843" t="s">
        <v>10696</v>
      </c>
      <c r="D1843" t="str">
        <f>VLOOKUP(MID(C1843,7,4),Estrv!I:J,2,FALSE)</f>
        <v>Educación, cultura, deporte y recreación</v>
      </c>
      <c r="E1843" t="str">
        <f>VLOOKUP(MID(C1843,1,10),Estrv!B:CC,48,FALSE)</f>
        <v>Realizacion de actividades sociales sobre arte y cultura.</v>
      </c>
    </row>
    <row r="1844" spans="1:5">
      <c r="A1844" t="str">
        <f t="shared" si="28"/>
        <v>02CD10</v>
      </c>
      <c r="B1844" t="str">
        <f>CONCATENATE(A1844,"_",COUNTIF(A$1:A1844,A1844))</f>
        <v>02CD10_33</v>
      </c>
      <c r="C1844" t="s">
        <v>11370</v>
      </c>
      <c r="D1844" t="str">
        <f>VLOOKUP(MID(C1844,7,4),Estrv!I:J,2,FALSE)</f>
        <v>Educación, cultura, deporte y recreación</v>
      </c>
      <c r="E1844" t="str">
        <f>VLOOKUP(MID(C1844,1,10),Estrv!B:CC,51,FALSE)</f>
        <v>Realizacion de eventos artisticos-culturales que fortalezcan la identidad de los pueblos, barrios, fiestas y hechos historicos.</v>
      </c>
    </row>
    <row r="1845" spans="1:5">
      <c r="A1845" t="str">
        <f t="shared" si="28"/>
        <v>02CD10</v>
      </c>
      <c r="B1845" t="str">
        <f>CONCATENATE(A1845,"_",COUNTIF(A$1:A1845,A1845))</f>
        <v>02CD10_34</v>
      </c>
      <c r="C1845" t="s">
        <v>12044</v>
      </c>
      <c r="D1845" t="str">
        <f>VLOOKUP(MID(C1845,7,4),Estrv!I:J,2,FALSE)</f>
        <v>Educación, cultura, deporte y recreación</v>
      </c>
      <c r="E1845" t="str">
        <f>VLOOKUP(MID(C1845,1,10),Estrv!B:CC,54,FALSE)</f>
        <v>Realizacion de proyectos que impulsen el turismo cultural en las zonas iconicas de la demarcacion.</v>
      </c>
    </row>
    <row r="1846" spans="1:5">
      <c r="A1846" t="str">
        <f t="shared" si="28"/>
        <v>02CD10</v>
      </c>
      <c r="B1846" t="str">
        <f>CONCATENATE(A1846,"_",COUNTIF(A$1:A1846,A1846))</f>
        <v>02CD10_35</v>
      </c>
      <c r="C1846" t="s">
        <v>12718</v>
      </c>
      <c r="D1846" t="str">
        <f>VLOOKUP(MID(C1846,7,4),Estrv!I:J,2,FALSE)</f>
        <v>Educación, cultura, deporte y recreación</v>
      </c>
      <c r="E1846" t="str">
        <f>VLOOKUP(MID(C1846,1,10),Estrv!B:CC,57,FALSE)</f>
        <v>Acciones de fomento de los derechos culturales.</v>
      </c>
    </row>
    <row r="1847" spans="1:5">
      <c r="A1847" t="str">
        <f t="shared" si="28"/>
        <v>02CD10</v>
      </c>
      <c r="B1847" t="str">
        <f>CONCATENATE(A1847,"_",COUNTIF(A$1:A1847,A1847))</f>
        <v>02CD10_36</v>
      </c>
      <c r="C1847" t="s">
        <v>13392</v>
      </c>
      <c r="D1847" t="str">
        <f>VLOOKUP(MID(C1847,7,4),Estrv!I:J,2,FALSE)</f>
        <v>Educación, cultura, deporte y recreación</v>
      </c>
      <c r="E1847" t="str">
        <f>VLOOKUP(MID(C1847,1,10),Estrv!B:CC,60,FALSE)</f>
        <v>Realizacion de competencias deportivas.</v>
      </c>
    </row>
    <row r="1848" spans="1:5">
      <c r="A1848" t="str">
        <f t="shared" si="28"/>
        <v>02CD10</v>
      </c>
      <c r="B1848" t="str">
        <f>CONCATENATE(A1848,"_",COUNTIF(A$1:A1848,A1848))</f>
        <v>02CD10_37</v>
      </c>
      <c r="C1848" t="s">
        <v>14066</v>
      </c>
      <c r="D1848" t="str">
        <f>VLOOKUP(MID(C1848,7,4),Estrv!I:J,2,FALSE)</f>
        <v>Educación, cultura, deporte y recreación</v>
      </c>
      <c r="E1848" t="str">
        <f>VLOOKUP(MID(C1848,1,10),Estrv!B:CC,63,FALSE)</f>
        <v>Otorgamiento de becas universitarias a estudiantes de escasos recursos.</v>
      </c>
    </row>
    <row r="1849" spans="1:5">
      <c r="A1849" t="str">
        <f t="shared" si="28"/>
        <v>02CD10</v>
      </c>
      <c r="B1849" t="str">
        <f>CONCATENATE(A1849,"_",COUNTIF(A$1:A1849,A1849))</f>
        <v>02CD10_38</v>
      </c>
      <c r="C1849" t="s">
        <v>14740</v>
      </c>
      <c r="D1849" t="str">
        <f>VLOOKUP(MID(C1849,7,4),Estrv!I:J,2,FALSE)</f>
        <v>Educación, cultura, deporte y recreación</v>
      </c>
      <c r="E1849" t="str">
        <f>VLOOKUP(MID(C1849,1,10),Estrv!B:CC,66,FALSE)</f>
        <v>Apoyos para alumnos sobresalientes y de escasos recursos.</v>
      </c>
    </row>
    <row r="1850" spans="1:5">
      <c r="A1850" t="str">
        <f t="shared" si="28"/>
        <v>02CD10</v>
      </c>
      <c r="B1850" t="str">
        <f>CONCATENATE(A1850,"_",COUNTIF(A$1:A1850,A1850))</f>
        <v>02CD10_39</v>
      </c>
      <c r="C1850" t="s">
        <v>15414</v>
      </c>
      <c r="D1850" t="str">
        <f>VLOOKUP(MID(C1850,7,4),Estrv!I:J,2,FALSE)</f>
        <v>Educación, cultura, deporte y recreación</v>
      </c>
      <c r="E1850" t="str">
        <f>VLOOKUP(MID(C1850,1,10),Estrv!B:CC,69,FALSE)</f>
        <v>Realizacion de cursos de preparacion para examen de admision para educacion media superior y superior.</v>
      </c>
    </row>
    <row r="1851" spans="1:5">
      <c r="A1851" t="str">
        <f t="shared" si="28"/>
        <v>02CD10</v>
      </c>
      <c r="B1851" t="str">
        <f>CONCATENATE(A1851,"_",COUNTIF(A$1:A1851,A1851))</f>
        <v>02CD10_40</v>
      </c>
      <c r="C1851" t="s">
        <v>16088</v>
      </c>
      <c r="D1851" t="str">
        <f>VLOOKUP(MID(C1851,7,4),Estrv!I:J,2,FALSE)</f>
        <v>Educación, cultura, deporte y recreación</v>
      </c>
      <c r="E1851" t="str">
        <f>VLOOKUP(MID(C1851,1,10),Estrv!B:CC,72,FALSE)</f>
        <v>Otorgamiento de becas a deportistas.</v>
      </c>
    </row>
    <row r="1852" spans="1:5">
      <c r="A1852" t="str">
        <f t="shared" si="28"/>
        <v>02CD10</v>
      </c>
      <c r="B1852" t="str">
        <f>CONCATENATE(A1852,"_",COUNTIF(A$1:A1852,A1852))</f>
        <v>02CD10_41</v>
      </c>
      <c r="C1852" t="s">
        <v>10023</v>
      </c>
      <c r="D1852" t="str">
        <f>VLOOKUP(MID(C1852,7,4),Estrv!I:J,2,FALSE)</f>
        <v>Servicios de salud en Alcaldias</v>
      </c>
      <c r="E1852" t="str">
        <f>VLOOKUP(MID(C1852,1,10),Estrv!B:CC,44,FALSE)</f>
        <v>Al termino del año 2024 los habitantes de la Alcaldia La Magdalena Contreras gozan de suficientes servicios para la prevencion y atencion de enfermedades.</v>
      </c>
    </row>
    <row r="1853" spans="1:5">
      <c r="A1853" t="str">
        <f t="shared" si="28"/>
        <v>02CD10</v>
      </c>
      <c r="B1853" t="str">
        <f>CONCATENATE(A1853,"_",COUNTIF(A$1:A1853,A1853))</f>
        <v>02CD10_42</v>
      </c>
      <c r="C1853" t="s">
        <v>10697</v>
      </c>
      <c r="D1853" t="str">
        <f>VLOOKUP(MID(C1853,7,4),Estrv!I:J,2,FALSE)</f>
        <v>Servicios de salud en Alcaldias</v>
      </c>
      <c r="E1853" t="str">
        <f>VLOOKUP(MID(C1853,1,10),Estrv!B:CC,48,FALSE)</f>
        <v>Realizacion de brigadas de salud, dental y psicologica.</v>
      </c>
    </row>
    <row r="1854" spans="1:5">
      <c r="A1854" t="str">
        <f t="shared" si="28"/>
        <v>02CD10</v>
      </c>
      <c r="B1854" t="str">
        <f>CONCATENATE(A1854,"_",COUNTIF(A$1:A1854,A1854))</f>
        <v>02CD10_43</v>
      </c>
      <c r="C1854" t="s">
        <v>11371</v>
      </c>
      <c r="D1854" t="str">
        <f>VLOOKUP(MID(C1854,7,4),Estrv!I:J,2,FALSE)</f>
        <v>Servicios de salud en Alcaldias</v>
      </c>
      <c r="E1854" t="str">
        <f>VLOOKUP(MID(C1854,1,10),Estrv!B:CC,51,FALSE)</f>
        <v>Servicio de atencion medica en consultorio de la Alcaldia.</v>
      </c>
    </row>
    <row r="1855" spans="1:5">
      <c r="A1855" t="str">
        <f t="shared" si="28"/>
        <v>02CD10</v>
      </c>
      <c r="B1855" t="str">
        <f>CONCATENATE(A1855,"_",COUNTIF(A$1:A1855,A1855))</f>
        <v>02CD10_44</v>
      </c>
      <c r="C1855" t="s">
        <v>12045</v>
      </c>
      <c r="D1855" t="str">
        <f>VLOOKUP(MID(C1855,7,4),Estrv!I:J,2,FALSE)</f>
        <v>Servicios de salud en Alcaldias</v>
      </c>
      <c r="E1855" t="str">
        <f>VLOOKUP(MID(C1855,1,10),Estrv!B:CC,54,FALSE)</f>
        <v>Talleres, platicas y obras de teatro para la prevencion de adicciones.</v>
      </c>
    </row>
    <row r="1856" spans="1:5">
      <c r="A1856" t="str">
        <f t="shared" si="28"/>
        <v>02CD10</v>
      </c>
      <c r="B1856" t="str">
        <f>CONCATENATE(A1856,"_",COUNTIF(A$1:A1856,A1856))</f>
        <v>02CD10_45</v>
      </c>
      <c r="C1856" t="s">
        <v>12719</v>
      </c>
      <c r="D1856" t="str">
        <f>VLOOKUP(MID(C1856,7,4),Estrv!I:J,2,FALSE)</f>
        <v>Servicios de salud en Alcaldias</v>
      </c>
      <c r="E1856" t="str">
        <f>VLOOKUP(MID(C1856,1,10),Estrv!B:CC,57,FALSE)</f>
        <v>Servicio de traslados para atencion medica pre hospitalaria.</v>
      </c>
    </row>
    <row r="1857" spans="1:5">
      <c r="A1857" t="str">
        <f t="shared" si="28"/>
        <v>02CD10</v>
      </c>
      <c r="B1857" t="str">
        <f>CONCATENATE(A1857,"_",COUNTIF(A$1:A1857,A1857))</f>
        <v>02CD10_46</v>
      </c>
      <c r="C1857" t="s">
        <v>13393</v>
      </c>
      <c r="D1857" t="str">
        <f>VLOOKUP(MID(C1857,7,4),Estrv!I:J,2,FALSE)</f>
        <v>Servicios de salud en Alcaldias</v>
      </c>
      <c r="E1857" t="str">
        <f>VLOOKUP(MID(C1857,1,10),Estrv!B:CC,60,FALSE)</f>
        <v>Cursos de capacitacion al personal operativo que se situan en el area medica de la demarcacion.</v>
      </c>
    </row>
    <row r="1858" spans="1:5">
      <c r="A1858" t="str">
        <f t="shared" si="28"/>
        <v>02CD10</v>
      </c>
      <c r="B1858" t="str">
        <f>CONCATENATE(A1858,"_",COUNTIF(A$1:A1858,A1858))</f>
        <v>02CD10_47</v>
      </c>
      <c r="C1858" t="s">
        <v>14067</v>
      </c>
      <c r="D1858" t="str">
        <f>VLOOKUP(MID(C1858,7,4),Estrv!I:J,2,FALSE)</f>
        <v>Servicios de salud en Alcaldias</v>
      </c>
      <c r="E1858">
        <f>VLOOKUP(MID(C1858,1,10),Estrv!B:CC,63,FALSE)</f>
        <v>0</v>
      </c>
    </row>
    <row r="1859" spans="1:5">
      <c r="A1859" t="str">
        <f t="shared" ref="A1859:A1922" si="29">MID(C1859,1,6)</f>
        <v>02CD10</v>
      </c>
      <c r="B1859" t="str">
        <f>CONCATENATE(A1859,"_",COUNTIF(A$1:A1859,A1859))</f>
        <v>02CD10_48</v>
      </c>
      <c r="C1859" t="s">
        <v>14741</v>
      </c>
      <c r="D1859" t="str">
        <f>VLOOKUP(MID(C1859,7,4),Estrv!I:J,2,FALSE)</f>
        <v>Servicios de salud en Alcaldias</v>
      </c>
      <c r="E1859">
        <f>VLOOKUP(MID(C1859,1,10),Estrv!B:CC,66,FALSE)</f>
        <v>0</v>
      </c>
    </row>
    <row r="1860" spans="1:5">
      <c r="A1860" t="str">
        <f t="shared" si="29"/>
        <v>02CD10</v>
      </c>
      <c r="B1860" t="str">
        <f>CONCATENATE(A1860,"_",COUNTIF(A$1:A1860,A1860))</f>
        <v>02CD10_49</v>
      </c>
      <c r="C1860" t="s">
        <v>15415</v>
      </c>
      <c r="D1860" t="str">
        <f>VLOOKUP(MID(C1860,7,4),Estrv!I:J,2,FALSE)</f>
        <v>Servicios de salud en Alcaldias</v>
      </c>
      <c r="E1860">
        <f>VLOOKUP(MID(C1860,1,10),Estrv!B:CC,69,FALSE)</f>
        <v>0</v>
      </c>
    </row>
    <row r="1861" spans="1:5">
      <c r="A1861" t="str">
        <f t="shared" si="29"/>
        <v>02CD10</v>
      </c>
      <c r="B1861" t="str">
        <f>CONCATENATE(A1861,"_",COUNTIF(A$1:A1861,A1861))</f>
        <v>02CD10_50</v>
      </c>
      <c r="C1861" t="s">
        <v>16089</v>
      </c>
      <c r="D1861" t="str">
        <f>VLOOKUP(MID(C1861,7,4),Estrv!I:J,2,FALSE)</f>
        <v>Servicios de salud en Alcaldias</v>
      </c>
      <c r="E1861">
        <f>VLOOKUP(MID(C1861,1,10),Estrv!B:CC,72,FALSE)</f>
        <v>0</v>
      </c>
    </row>
    <row r="1862" spans="1:5">
      <c r="A1862" t="str">
        <f t="shared" si="29"/>
        <v>02CD10</v>
      </c>
      <c r="B1862" t="str">
        <f>CONCATENATE(A1862,"_",COUNTIF(A$1:A1862,A1862))</f>
        <v>02CD10_51</v>
      </c>
      <c r="C1862" t="s">
        <v>10024</v>
      </c>
      <c r="D1862" t="str">
        <f>VLOOKUP(MID(C1862,7,4),Estrv!I:J,2,FALSE)</f>
        <v>Servicios de atención animal</v>
      </c>
      <c r="E1862" t="str">
        <f>VLOOKUP(MID(C1862,1,10),Estrv!B:CC,44,FALSE)</f>
        <v>Al termino del año 2024 los habitantes de la Alcaldia La Magdalena Contreras gozan de suficientes servicios integrales de calidad para sus animales.</v>
      </c>
    </row>
    <row r="1863" spans="1:5">
      <c r="A1863" t="str">
        <f t="shared" si="29"/>
        <v>02CD10</v>
      </c>
      <c r="B1863" t="str">
        <f>CONCATENATE(A1863,"_",COUNTIF(A$1:A1863,A1863))</f>
        <v>02CD10_52</v>
      </c>
      <c r="C1863" t="s">
        <v>10698</v>
      </c>
      <c r="D1863" t="str">
        <f>VLOOKUP(MID(C1863,7,4),Estrv!I:J,2,FALSE)</f>
        <v>Servicios de atención animal</v>
      </c>
      <c r="E1863" t="str">
        <f>VLOOKUP(MID(C1863,1,10),Estrv!B:CC,48,FALSE)</f>
        <v>Realizacion de campañas de esterilizacion gratuitas.</v>
      </c>
    </row>
    <row r="1864" spans="1:5">
      <c r="A1864" t="str">
        <f t="shared" si="29"/>
        <v>02CD10</v>
      </c>
      <c r="B1864" t="str">
        <f>CONCATENATE(A1864,"_",COUNTIF(A$1:A1864,A1864))</f>
        <v>02CD10_53</v>
      </c>
      <c r="C1864" t="s">
        <v>11372</v>
      </c>
      <c r="D1864" t="str">
        <f>VLOOKUP(MID(C1864,7,4),Estrv!I:J,2,FALSE)</f>
        <v>Servicios de atención animal</v>
      </c>
      <c r="E1864" t="str">
        <f>VLOOKUP(MID(C1864,1,10),Estrv!B:CC,51,FALSE)</f>
        <v>Realizacion de campañas de vacunacion gratuitas.</v>
      </c>
    </row>
    <row r="1865" spans="1:5">
      <c r="A1865" t="str">
        <f t="shared" si="29"/>
        <v>02CD10</v>
      </c>
      <c r="B1865" t="str">
        <f>CONCATENATE(A1865,"_",COUNTIF(A$1:A1865,A1865))</f>
        <v>02CD10_54</v>
      </c>
      <c r="C1865" t="s">
        <v>12046</v>
      </c>
      <c r="D1865" t="str">
        <f>VLOOKUP(MID(C1865,7,4),Estrv!I:J,2,FALSE)</f>
        <v>Servicios de atención animal</v>
      </c>
      <c r="E1865" t="str">
        <f>VLOOKUP(MID(C1865,1,10),Estrv!B:CC,54,FALSE)</f>
        <v>Cursos de capacitacion a personal operativo para el tratamiento de los animales de compañia.</v>
      </c>
    </row>
    <row r="1866" spans="1:5">
      <c r="A1866" t="str">
        <f t="shared" si="29"/>
        <v>02CD10</v>
      </c>
      <c r="B1866" t="str">
        <f>CONCATENATE(A1866,"_",COUNTIF(A$1:A1866,A1866))</f>
        <v>02CD10_55</v>
      </c>
      <c r="C1866" t="s">
        <v>12720</v>
      </c>
      <c r="D1866" t="str">
        <f>VLOOKUP(MID(C1866,7,4),Estrv!I:J,2,FALSE)</f>
        <v>Servicios de atención animal</v>
      </c>
      <c r="E1866" t="str">
        <f>VLOOKUP(MID(C1866,1,10),Estrv!B:CC,57,FALSE)</f>
        <v>Campañas de difusion para el bienestar animal.</v>
      </c>
    </row>
    <row r="1867" spans="1:5">
      <c r="A1867" t="str">
        <f t="shared" si="29"/>
        <v>02CD10</v>
      </c>
      <c r="B1867" t="str">
        <f>CONCATENATE(A1867,"_",COUNTIF(A$1:A1867,A1867))</f>
        <v>02CD10_56</v>
      </c>
      <c r="C1867" t="s">
        <v>13394</v>
      </c>
      <c r="D1867" t="str">
        <f>VLOOKUP(MID(C1867,7,4),Estrv!I:J,2,FALSE)</f>
        <v>Servicios de atención animal</v>
      </c>
      <c r="E1867">
        <f>VLOOKUP(MID(C1867,1,10),Estrv!B:CC,60,FALSE)</f>
        <v>0</v>
      </c>
    </row>
    <row r="1868" spans="1:5">
      <c r="A1868" t="str">
        <f t="shared" si="29"/>
        <v>02CD10</v>
      </c>
      <c r="B1868" t="str">
        <f>CONCATENATE(A1868,"_",COUNTIF(A$1:A1868,A1868))</f>
        <v>02CD10_57</v>
      </c>
      <c r="C1868" t="s">
        <v>14068</v>
      </c>
      <c r="D1868" t="str">
        <f>VLOOKUP(MID(C1868,7,4),Estrv!I:J,2,FALSE)</f>
        <v>Servicios de atención animal</v>
      </c>
      <c r="E1868">
        <f>VLOOKUP(MID(C1868,1,10),Estrv!B:CC,63,FALSE)</f>
        <v>0</v>
      </c>
    </row>
    <row r="1869" spans="1:5">
      <c r="A1869" t="str">
        <f t="shared" si="29"/>
        <v>02CD10</v>
      </c>
      <c r="B1869" t="str">
        <f>CONCATENATE(A1869,"_",COUNTIF(A$1:A1869,A1869))</f>
        <v>02CD10_58</v>
      </c>
      <c r="C1869" t="s">
        <v>14742</v>
      </c>
      <c r="D1869" t="str">
        <f>VLOOKUP(MID(C1869,7,4),Estrv!I:J,2,FALSE)</f>
        <v>Servicios de atención animal</v>
      </c>
      <c r="E1869">
        <f>VLOOKUP(MID(C1869,1,10),Estrv!B:CC,66,FALSE)</f>
        <v>0</v>
      </c>
    </row>
    <row r="1870" spans="1:5">
      <c r="A1870" t="str">
        <f t="shared" si="29"/>
        <v>02CD10</v>
      </c>
      <c r="B1870" t="str">
        <f>CONCATENATE(A1870,"_",COUNTIF(A$1:A1870,A1870))</f>
        <v>02CD10_59</v>
      </c>
      <c r="C1870" t="s">
        <v>15416</v>
      </c>
      <c r="D1870" t="str">
        <f>VLOOKUP(MID(C1870,7,4),Estrv!I:J,2,FALSE)</f>
        <v>Servicios de atención animal</v>
      </c>
      <c r="E1870">
        <f>VLOOKUP(MID(C1870,1,10),Estrv!B:CC,69,FALSE)</f>
        <v>0</v>
      </c>
    </row>
    <row r="1871" spans="1:5">
      <c r="A1871" t="str">
        <f t="shared" si="29"/>
        <v>02CD10</v>
      </c>
      <c r="B1871" t="str">
        <f>CONCATENATE(A1871,"_",COUNTIF(A$1:A1871,A1871))</f>
        <v>02CD10_60</v>
      </c>
      <c r="C1871" t="s">
        <v>16090</v>
      </c>
      <c r="D1871" t="str">
        <f>VLOOKUP(MID(C1871,7,4),Estrv!I:J,2,FALSE)</f>
        <v>Servicios de atención animal</v>
      </c>
      <c r="E1871">
        <f>VLOOKUP(MID(C1871,1,10),Estrv!B:CC,72,FALSE)</f>
        <v>0</v>
      </c>
    </row>
    <row r="1872" spans="1:5">
      <c r="A1872" t="str">
        <f t="shared" si="29"/>
        <v>02CD10</v>
      </c>
      <c r="B1872" t="str">
        <f>CONCATENATE(A1872,"_",COUNTIF(A$1:A1872,A1872))</f>
        <v>02CD10_61</v>
      </c>
      <c r="C1872" t="s">
        <v>10025</v>
      </c>
      <c r="D1872" t="str">
        <f>VLOOKUP(MID(C1872,7,4),Estrv!I:J,2,FALSE)</f>
        <v>Servicios de cuidado infantil</v>
      </c>
      <c r="E1872" t="str">
        <f>VLOOKUP(MID(C1872,1,10),Estrv!B:CC,44,FALSE)</f>
        <v>Al termino del año 2024 los infantes de la Alcaldia La Magdalena Contreras gozan de suficientes espacios seguros para su cuidado y desarrollo.</v>
      </c>
    </row>
    <row r="1873" spans="1:5">
      <c r="A1873" t="str">
        <f t="shared" si="29"/>
        <v>02CD10</v>
      </c>
      <c r="B1873" t="str">
        <f>CONCATENATE(A1873,"_",COUNTIF(A$1:A1873,A1873))</f>
        <v>02CD10_62</v>
      </c>
      <c r="C1873" t="s">
        <v>10699</v>
      </c>
      <c r="D1873" t="str">
        <f>VLOOKUP(MID(C1873,7,4),Estrv!I:J,2,FALSE)</f>
        <v>Servicios de cuidado infantil</v>
      </c>
      <c r="E1873" t="str">
        <f>VLOOKUP(MID(C1873,1,10),Estrv!B:CC,48,FALSE)</f>
        <v>Otorgar apoyos alimentarios a niñas y niños de 2 años hasta 5 años 11 meses que asisten a los Centros de Atencion y Cuidado Infantil (CACI) de la Alcaldia La Magdalena Contreras.</v>
      </c>
    </row>
    <row r="1874" spans="1:5">
      <c r="A1874" t="str">
        <f t="shared" si="29"/>
        <v>02CD10</v>
      </c>
      <c r="B1874" t="str">
        <f>CONCATENATE(A1874,"_",COUNTIF(A$1:A1874,A1874))</f>
        <v>02CD10_63</v>
      </c>
      <c r="C1874" t="s">
        <v>11373</v>
      </c>
      <c r="D1874" t="str">
        <f>VLOOKUP(MID(C1874,7,4),Estrv!I:J,2,FALSE)</f>
        <v>Servicios de cuidado infantil</v>
      </c>
      <c r="E1874">
        <f>VLOOKUP(MID(C1874,1,10),Estrv!B:CC,51,FALSE)</f>
        <v>0</v>
      </c>
    </row>
    <row r="1875" spans="1:5">
      <c r="A1875" t="str">
        <f t="shared" si="29"/>
        <v>02CD10</v>
      </c>
      <c r="B1875" t="str">
        <f>CONCATENATE(A1875,"_",COUNTIF(A$1:A1875,A1875))</f>
        <v>02CD10_64</v>
      </c>
      <c r="C1875" t="s">
        <v>12047</v>
      </c>
      <c r="D1875" t="str">
        <f>VLOOKUP(MID(C1875,7,4),Estrv!I:J,2,FALSE)</f>
        <v>Servicios de cuidado infantil</v>
      </c>
      <c r="E1875">
        <f>VLOOKUP(MID(C1875,1,10),Estrv!B:CC,54,FALSE)</f>
        <v>0</v>
      </c>
    </row>
    <row r="1876" spans="1:5">
      <c r="A1876" t="str">
        <f t="shared" si="29"/>
        <v>02CD10</v>
      </c>
      <c r="B1876" t="str">
        <f>CONCATENATE(A1876,"_",COUNTIF(A$1:A1876,A1876))</f>
        <v>02CD10_65</v>
      </c>
      <c r="C1876" t="s">
        <v>12721</v>
      </c>
      <c r="D1876" t="str">
        <f>VLOOKUP(MID(C1876,7,4),Estrv!I:J,2,FALSE)</f>
        <v>Servicios de cuidado infantil</v>
      </c>
      <c r="E1876">
        <f>VLOOKUP(MID(C1876,1,10),Estrv!B:CC,57,FALSE)</f>
        <v>0</v>
      </c>
    </row>
    <row r="1877" spans="1:5">
      <c r="A1877" t="str">
        <f t="shared" si="29"/>
        <v>02CD10</v>
      </c>
      <c r="B1877" t="str">
        <f>CONCATENATE(A1877,"_",COUNTIF(A$1:A1877,A1877))</f>
        <v>02CD10_66</v>
      </c>
      <c r="C1877" t="s">
        <v>13395</v>
      </c>
      <c r="D1877" t="str">
        <f>VLOOKUP(MID(C1877,7,4),Estrv!I:J,2,FALSE)</f>
        <v>Servicios de cuidado infantil</v>
      </c>
      <c r="E1877">
        <f>VLOOKUP(MID(C1877,1,10),Estrv!B:CC,60,FALSE)</f>
        <v>0</v>
      </c>
    </row>
    <row r="1878" spans="1:5">
      <c r="A1878" t="str">
        <f t="shared" si="29"/>
        <v>02CD10</v>
      </c>
      <c r="B1878" t="str">
        <f>CONCATENATE(A1878,"_",COUNTIF(A$1:A1878,A1878))</f>
        <v>02CD10_67</v>
      </c>
      <c r="C1878" t="s">
        <v>14069</v>
      </c>
      <c r="D1878" t="str">
        <f>VLOOKUP(MID(C1878,7,4),Estrv!I:J,2,FALSE)</f>
        <v>Servicios de cuidado infantil</v>
      </c>
      <c r="E1878">
        <f>VLOOKUP(MID(C1878,1,10),Estrv!B:CC,63,FALSE)</f>
        <v>0</v>
      </c>
    </row>
    <row r="1879" spans="1:5">
      <c r="A1879" t="str">
        <f t="shared" si="29"/>
        <v>02CD10</v>
      </c>
      <c r="B1879" t="str">
        <f>CONCATENATE(A1879,"_",COUNTIF(A$1:A1879,A1879))</f>
        <v>02CD10_68</v>
      </c>
      <c r="C1879" t="s">
        <v>14743</v>
      </c>
      <c r="D1879" t="str">
        <f>VLOOKUP(MID(C1879,7,4),Estrv!I:J,2,FALSE)</f>
        <v>Servicios de cuidado infantil</v>
      </c>
      <c r="E1879">
        <f>VLOOKUP(MID(C1879,1,10),Estrv!B:CC,66,FALSE)</f>
        <v>0</v>
      </c>
    </row>
    <row r="1880" spans="1:5">
      <c r="A1880" t="str">
        <f t="shared" si="29"/>
        <v>02CD10</v>
      </c>
      <c r="B1880" t="str">
        <f>CONCATENATE(A1880,"_",COUNTIF(A$1:A1880,A1880))</f>
        <v>02CD10_69</v>
      </c>
      <c r="C1880" t="s">
        <v>15417</v>
      </c>
      <c r="D1880" t="str">
        <f>VLOOKUP(MID(C1880,7,4),Estrv!I:J,2,FALSE)</f>
        <v>Servicios de cuidado infantil</v>
      </c>
      <c r="E1880">
        <f>VLOOKUP(MID(C1880,1,10),Estrv!B:CC,69,FALSE)</f>
        <v>0</v>
      </c>
    </row>
    <row r="1881" spans="1:5">
      <c r="A1881" t="str">
        <f t="shared" si="29"/>
        <v>02CD10</v>
      </c>
      <c r="B1881" t="str">
        <f>CONCATENATE(A1881,"_",COUNTIF(A$1:A1881,A1881))</f>
        <v>02CD10_70</v>
      </c>
      <c r="C1881" t="s">
        <v>16091</v>
      </c>
      <c r="D1881" t="str">
        <f>VLOOKUP(MID(C1881,7,4),Estrv!I:J,2,FALSE)</f>
        <v>Servicios de cuidado infantil</v>
      </c>
      <c r="E1881">
        <f>VLOOKUP(MID(C1881,1,10),Estrv!B:CC,72,FALSE)</f>
        <v>0</v>
      </c>
    </row>
    <row r="1882" spans="1:5">
      <c r="A1882" t="str">
        <f t="shared" si="29"/>
        <v>02CD10</v>
      </c>
      <c r="B1882" t="str">
        <f>CONCATENATE(A1882,"_",COUNTIF(A$1:A1882,A1882))</f>
        <v>02CD10_71</v>
      </c>
      <c r="C1882" t="s">
        <v>10026</v>
      </c>
      <c r="D1882" t="str">
        <f>VLOOKUP(MID(C1882,7,4),Estrv!I:J,2,FALSE)</f>
        <v>Turismo, empleo y fomento económico</v>
      </c>
      <c r="E1882" t="str">
        <f>VLOOKUP(MID(C1882,1,10),Estrv!B:CC,44,FALSE)</f>
        <v>Al termino del año 2024 los habitantes de la Alcaldia La Magdalena Contreras se benefician del crecimiento economico que generan las fuentes de empleo mediante el desarrollo de actividades turisticas, comerciales y productivas.</v>
      </c>
    </row>
    <row r="1883" spans="1:5">
      <c r="A1883" t="str">
        <f t="shared" si="29"/>
        <v>02CD10</v>
      </c>
      <c r="B1883" t="str">
        <f>CONCATENATE(A1883,"_",COUNTIF(A$1:A1883,A1883))</f>
        <v>02CD10_72</v>
      </c>
      <c r="C1883" t="s">
        <v>10700</v>
      </c>
      <c r="D1883" t="str">
        <f>VLOOKUP(MID(C1883,7,4),Estrv!I:J,2,FALSE)</f>
        <v>Turismo, empleo y fomento económico</v>
      </c>
      <c r="E1883" t="str">
        <f>VLOOKUP(MID(C1883,1,10),Estrv!B:CC,48,FALSE)</f>
        <v>Vinculacion con agentes economicos y actividades relacionadas con el sector servicios.</v>
      </c>
    </row>
    <row r="1884" spans="1:5">
      <c r="A1884" t="str">
        <f t="shared" si="29"/>
        <v>02CD10</v>
      </c>
      <c r="B1884" t="str">
        <f>CONCATENATE(A1884,"_",COUNTIF(A$1:A1884,A1884))</f>
        <v>02CD10_73</v>
      </c>
      <c r="C1884" t="s">
        <v>11374</v>
      </c>
      <c r="D1884" t="str">
        <f>VLOOKUP(MID(C1884,7,4),Estrv!I:J,2,FALSE)</f>
        <v>Turismo, empleo y fomento económico</v>
      </c>
      <c r="E1884" t="str">
        <f>VLOOKUP(MID(C1884,1,10),Estrv!B:CC,51,FALSE)</f>
        <v>Campañas de fomento a MYPIMES, sociedades cooperativas y autoempleo.</v>
      </c>
    </row>
    <row r="1885" spans="1:5">
      <c r="A1885" t="str">
        <f t="shared" si="29"/>
        <v>02CD10</v>
      </c>
      <c r="B1885" t="str">
        <f>CONCATENATE(A1885,"_",COUNTIF(A$1:A1885,A1885))</f>
        <v>02CD10_74</v>
      </c>
      <c r="C1885" t="s">
        <v>12048</v>
      </c>
      <c r="D1885" t="str">
        <f>VLOOKUP(MID(C1885,7,4),Estrv!I:J,2,FALSE)</f>
        <v>Turismo, empleo y fomento económico</v>
      </c>
      <c r="E1885" t="str">
        <f>VLOOKUP(MID(C1885,1,10),Estrv!B:CC,54,FALSE)</f>
        <v>Cursos de capacitacion para el trabajo.</v>
      </c>
    </row>
    <row r="1886" spans="1:5">
      <c r="A1886" t="str">
        <f t="shared" si="29"/>
        <v>02CD10</v>
      </c>
      <c r="B1886" t="str">
        <f>CONCATENATE(A1886,"_",COUNTIF(A$1:A1886,A1886))</f>
        <v>02CD10_75</v>
      </c>
      <c r="C1886" t="s">
        <v>12722</v>
      </c>
      <c r="D1886" t="str">
        <f>VLOOKUP(MID(C1886,7,4),Estrv!I:J,2,FALSE)</f>
        <v>Turismo, empleo y fomento económico</v>
      </c>
      <c r="E1886" t="str">
        <f>VLOOKUP(MID(C1886,1,10),Estrv!B:CC,57,FALSE)</f>
        <v>Otorgamiento de creditos y financiamientos a la poblacion Contrerense.</v>
      </c>
    </row>
    <row r="1887" spans="1:5">
      <c r="A1887" t="str">
        <f t="shared" si="29"/>
        <v>02CD10</v>
      </c>
      <c r="B1887" t="str">
        <f>CONCATENATE(A1887,"_",COUNTIF(A$1:A1887,A1887))</f>
        <v>02CD10_76</v>
      </c>
      <c r="C1887" t="s">
        <v>13396</v>
      </c>
      <c r="D1887" t="str">
        <f>VLOOKUP(MID(C1887,7,4),Estrv!I:J,2,FALSE)</f>
        <v>Turismo, empleo y fomento económico</v>
      </c>
      <c r="E1887">
        <f>VLOOKUP(MID(C1887,1,10),Estrv!B:CC,60,FALSE)</f>
        <v>0</v>
      </c>
    </row>
    <row r="1888" spans="1:5">
      <c r="A1888" t="str">
        <f t="shared" si="29"/>
        <v>02CD10</v>
      </c>
      <c r="B1888" t="str">
        <f>CONCATENATE(A1888,"_",COUNTIF(A$1:A1888,A1888))</f>
        <v>02CD10_77</v>
      </c>
      <c r="C1888" t="s">
        <v>14070</v>
      </c>
      <c r="D1888" t="str">
        <f>VLOOKUP(MID(C1888,7,4),Estrv!I:J,2,FALSE)</f>
        <v>Turismo, empleo y fomento económico</v>
      </c>
      <c r="E1888">
        <f>VLOOKUP(MID(C1888,1,10),Estrv!B:CC,63,FALSE)</f>
        <v>0</v>
      </c>
    </row>
    <row r="1889" spans="1:5">
      <c r="A1889" t="str">
        <f t="shared" si="29"/>
        <v>02CD10</v>
      </c>
      <c r="B1889" t="str">
        <f>CONCATENATE(A1889,"_",COUNTIF(A$1:A1889,A1889))</f>
        <v>02CD10_78</v>
      </c>
      <c r="C1889" t="s">
        <v>14744</v>
      </c>
      <c r="D1889" t="str">
        <f>VLOOKUP(MID(C1889,7,4),Estrv!I:J,2,FALSE)</f>
        <v>Turismo, empleo y fomento económico</v>
      </c>
      <c r="E1889">
        <f>VLOOKUP(MID(C1889,1,10),Estrv!B:CC,66,FALSE)</f>
        <v>0</v>
      </c>
    </row>
    <row r="1890" spans="1:5">
      <c r="A1890" t="str">
        <f t="shared" si="29"/>
        <v>02CD10</v>
      </c>
      <c r="B1890" t="str">
        <f>CONCATENATE(A1890,"_",COUNTIF(A$1:A1890,A1890))</f>
        <v>02CD10_79</v>
      </c>
      <c r="C1890" t="s">
        <v>15418</v>
      </c>
      <c r="D1890" t="str">
        <f>VLOOKUP(MID(C1890,7,4),Estrv!I:J,2,FALSE)</f>
        <v>Turismo, empleo y fomento económico</v>
      </c>
      <c r="E1890">
        <f>VLOOKUP(MID(C1890,1,10),Estrv!B:CC,69,FALSE)</f>
        <v>0</v>
      </c>
    </row>
    <row r="1891" spans="1:5">
      <c r="A1891" t="str">
        <f t="shared" si="29"/>
        <v>02CD10</v>
      </c>
      <c r="B1891" t="str">
        <f>CONCATENATE(A1891,"_",COUNTIF(A$1:A1891,A1891))</f>
        <v>02CD10_80</v>
      </c>
      <c r="C1891" t="s">
        <v>16092</v>
      </c>
      <c r="D1891" t="str">
        <f>VLOOKUP(MID(C1891,7,4),Estrv!I:J,2,FALSE)</f>
        <v>Turismo, empleo y fomento económico</v>
      </c>
      <c r="E1891">
        <f>VLOOKUP(MID(C1891,1,10),Estrv!B:CC,72,FALSE)</f>
        <v>0</v>
      </c>
    </row>
    <row r="1892" spans="1:5">
      <c r="A1892" t="str">
        <f t="shared" si="29"/>
        <v>02CD10</v>
      </c>
      <c r="B1892" t="str">
        <f>CONCATENATE(A1892,"_",COUNTIF(A$1:A1892,A1892))</f>
        <v>02CD10_81</v>
      </c>
      <c r="C1892" t="s">
        <v>10027</v>
      </c>
      <c r="D1892" t="str">
        <f>VLOOKUP(MID(C1892,7,4),Estrv!I:J,2,FALSE)</f>
        <v>Infraestructura urbana</v>
      </c>
      <c r="E1892" t="str">
        <f>VLOOKUP(MID(C1892,1,10),Estrv!B:CC,44,FALSE)</f>
        <v>Al termino del año 2024 los habitantes de la Alcaldia La Magdalena Contreras gozan de una eficiente infraestructura para la prestacion de servicios publicos basicos.</v>
      </c>
    </row>
    <row r="1893" spans="1:5">
      <c r="A1893" t="str">
        <f t="shared" si="29"/>
        <v>02CD10</v>
      </c>
      <c r="B1893" t="str">
        <f>CONCATENATE(A1893,"_",COUNTIF(A$1:A1893,A1893))</f>
        <v>02CD10_82</v>
      </c>
      <c r="C1893" t="s">
        <v>10701</v>
      </c>
      <c r="D1893" t="str">
        <f>VLOOKUP(MID(C1893,7,4),Estrv!I:J,2,FALSE)</f>
        <v>Infraestructura urbana</v>
      </c>
      <c r="E1893" t="str">
        <f>VLOOKUP(MID(C1893,1,10),Estrv!B:CC,48,FALSE)</f>
        <v>Ampliacion de la red de alumbrado publico.</v>
      </c>
    </row>
    <row r="1894" spans="1:5">
      <c r="A1894" t="str">
        <f t="shared" si="29"/>
        <v>02CD10</v>
      </c>
      <c r="B1894" t="str">
        <f>CONCATENATE(A1894,"_",COUNTIF(A$1:A1894,A1894))</f>
        <v>02CD10_83</v>
      </c>
      <c r="C1894" t="s">
        <v>11375</v>
      </c>
      <c r="D1894" t="str">
        <f>VLOOKUP(MID(C1894,7,4),Estrv!I:J,2,FALSE)</f>
        <v>Infraestructura urbana</v>
      </c>
      <c r="E1894" t="str">
        <f>VLOOKUP(MID(C1894,1,10),Estrv!B:CC,51,FALSE)</f>
        <v>Construccion y mantenimiento de espacios publicos.</v>
      </c>
    </row>
    <row r="1895" spans="1:5">
      <c r="A1895" t="str">
        <f t="shared" si="29"/>
        <v>02CD10</v>
      </c>
      <c r="B1895" t="str">
        <f>CONCATENATE(A1895,"_",COUNTIF(A$1:A1895,A1895))</f>
        <v>02CD10_84</v>
      </c>
      <c r="C1895" t="s">
        <v>12049</v>
      </c>
      <c r="D1895" t="str">
        <f>VLOOKUP(MID(C1895,7,4),Estrv!I:J,2,FALSE)</f>
        <v>Infraestructura urbana</v>
      </c>
      <c r="E1895" t="str">
        <f>VLOOKUP(MID(C1895,1,10),Estrv!B:CC,54,FALSE)</f>
        <v>Construccion y mantenimiento de edificios publicos.</v>
      </c>
    </row>
    <row r="1896" spans="1:5">
      <c r="A1896" t="str">
        <f t="shared" si="29"/>
        <v>02CD10</v>
      </c>
      <c r="B1896" t="str">
        <f>CONCATENATE(A1896,"_",COUNTIF(A$1:A1896,A1896))</f>
        <v>02CD10_85</v>
      </c>
      <c r="C1896" t="s">
        <v>12723</v>
      </c>
      <c r="D1896" t="str">
        <f>VLOOKUP(MID(C1896,7,4),Estrv!I:J,2,FALSE)</f>
        <v>Infraestructura urbana</v>
      </c>
      <c r="E1896">
        <f>VLOOKUP(MID(C1896,1,10),Estrv!B:CC,57,FALSE)</f>
        <v>0</v>
      </c>
    </row>
    <row r="1897" spans="1:5">
      <c r="A1897" t="str">
        <f t="shared" si="29"/>
        <v>02CD10</v>
      </c>
      <c r="B1897" t="str">
        <f>CONCATENATE(A1897,"_",COUNTIF(A$1:A1897,A1897))</f>
        <v>02CD10_86</v>
      </c>
      <c r="C1897" t="s">
        <v>13397</v>
      </c>
      <c r="D1897" t="str">
        <f>VLOOKUP(MID(C1897,7,4),Estrv!I:J,2,FALSE)</f>
        <v>Infraestructura urbana</v>
      </c>
      <c r="E1897">
        <f>VLOOKUP(MID(C1897,1,10),Estrv!B:CC,60,FALSE)</f>
        <v>0</v>
      </c>
    </row>
    <row r="1898" spans="1:5">
      <c r="A1898" t="str">
        <f t="shared" si="29"/>
        <v>02CD10</v>
      </c>
      <c r="B1898" t="str">
        <f>CONCATENATE(A1898,"_",COUNTIF(A$1:A1898,A1898))</f>
        <v>02CD10_87</v>
      </c>
      <c r="C1898" t="s">
        <v>14071</v>
      </c>
      <c r="D1898" t="str">
        <f>VLOOKUP(MID(C1898,7,4),Estrv!I:J,2,FALSE)</f>
        <v>Infraestructura urbana</v>
      </c>
      <c r="E1898">
        <f>VLOOKUP(MID(C1898,1,10),Estrv!B:CC,63,FALSE)</f>
        <v>0</v>
      </c>
    </row>
    <row r="1899" spans="1:5">
      <c r="A1899" t="str">
        <f t="shared" si="29"/>
        <v>02CD10</v>
      </c>
      <c r="B1899" t="str">
        <f>CONCATENATE(A1899,"_",COUNTIF(A$1:A1899,A1899))</f>
        <v>02CD10_88</v>
      </c>
      <c r="C1899" t="s">
        <v>14745</v>
      </c>
      <c r="D1899" t="str">
        <f>VLOOKUP(MID(C1899,7,4),Estrv!I:J,2,FALSE)</f>
        <v>Infraestructura urbana</v>
      </c>
      <c r="E1899">
        <f>VLOOKUP(MID(C1899,1,10),Estrv!B:CC,66,FALSE)</f>
        <v>0</v>
      </c>
    </row>
    <row r="1900" spans="1:5">
      <c r="A1900" t="str">
        <f t="shared" si="29"/>
        <v>02CD10</v>
      </c>
      <c r="B1900" t="str">
        <f>CONCATENATE(A1900,"_",COUNTIF(A$1:A1900,A1900))</f>
        <v>02CD10_89</v>
      </c>
      <c r="C1900" t="s">
        <v>15419</v>
      </c>
      <c r="D1900" t="str">
        <f>VLOOKUP(MID(C1900,7,4),Estrv!I:J,2,FALSE)</f>
        <v>Infraestructura urbana</v>
      </c>
      <c r="E1900">
        <f>VLOOKUP(MID(C1900,1,10),Estrv!B:CC,69,FALSE)</f>
        <v>0</v>
      </c>
    </row>
    <row r="1901" spans="1:5">
      <c r="A1901" t="str">
        <f t="shared" si="29"/>
        <v>02CD10</v>
      </c>
      <c r="B1901" t="str">
        <f>CONCATENATE(A1901,"_",COUNTIF(A$1:A1901,A1901))</f>
        <v>02CD10_90</v>
      </c>
      <c r="C1901" t="s">
        <v>16093</v>
      </c>
      <c r="D1901" t="str">
        <f>VLOOKUP(MID(C1901,7,4),Estrv!I:J,2,FALSE)</f>
        <v>Infraestructura urbana</v>
      </c>
      <c r="E1901">
        <f>VLOOKUP(MID(C1901,1,10),Estrv!B:CC,72,FALSE)</f>
        <v>0</v>
      </c>
    </row>
    <row r="1902" spans="1:5">
      <c r="A1902" t="str">
        <f t="shared" si="29"/>
        <v>02CD10</v>
      </c>
      <c r="B1902" t="str">
        <f>CONCATENATE(A1902,"_",COUNTIF(A$1:A1902,A1902))</f>
        <v>02CD10_91</v>
      </c>
      <c r="C1902" t="s">
        <v>10028</v>
      </c>
      <c r="D1902" t="str">
        <f>VLOOKUP(MID(C1902,7,4),Estrv!I:J,2,FALSE)</f>
        <v>Infraestructura de agua potable en Alcaldías</v>
      </c>
      <c r="E1902" t="str">
        <f>VLOOKUP(MID(C1902,1,10),Estrv!B:CC,44,FALSE)</f>
        <v>Al termino del año 2024 los habitantes de la Alcaldia La Magdalena Contreras gozan de suficiente suministro de agua en cantidad y calidad.</v>
      </c>
    </row>
    <row r="1903" spans="1:5">
      <c r="A1903" t="str">
        <f t="shared" si="29"/>
        <v>02CD10</v>
      </c>
      <c r="B1903" t="str">
        <f>CONCATENATE(A1903,"_",COUNTIF(A$1:A1903,A1903))</f>
        <v>02CD10_92</v>
      </c>
      <c r="C1903" t="s">
        <v>10702</v>
      </c>
      <c r="D1903" t="str">
        <f>VLOOKUP(MID(C1903,7,4),Estrv!I:J,2,FALSE)</f>
        <v>Infraestructura de agua potable en Alcaldías</v>
      </c>
      <c r="E1903">
        <f>VLOOKUP(MID(C1903,1,10),Estrv!B:CC,48,FALSE)</f>
        <v>0</v>
      </c>
    </row>
    <row r="1904" spans="1:5">
      <c r="A1904" t="str">
        <f t="shared" si="29"/>
        <v>02CD10</v>
      </c>
      <c r="B1904" t="str">
        <f>CONCATENATE(A1904,"_",COUNTIF(A$1:A1904,A1904))</f>
        <v>02CD10_93</v>
      </c>
      <c r="C1904" t="s">
        <v>11376</v>
      </c>
      <c r="D1904" t="str">
        <f>VLOOKUP(MID(C1904,7,4),Estrv!I:J,2,FALSE)</f>
        <v>Infraestructura de agua potable en Alcaldías</v>
      </c>
      <c r="E1904">
        <f>VLOOKUP(MID(C1904,1,10),Estrv!B:CC,51,FALSE)</f>
        <v>0</v>
      </c>
    </row>
    <row r="1905" spans="1:5">
      <c r="A1905" t="str">
        <f t="shared" si="29"/>
        <v>02CD10</v>
      </c>
      <c r="B1905" t="str">
        <f>CONCATENATE(A1905,"_",COUNTIF(A$1:A1905,A1905))</f>
        <v>02CD10_94</v>
      </c>
      <c r="C1905" t="s">
        <v>12050</v>
      </c>
      <c r="D1905" t="str">
        <f>VLOOKUP(MID(C1905,7,4),Estrv!I:J,2,FALSE)</f>
        <v>Infraestructura de agua potable en Alcaldías</v>
      </c>
      <c r="E1905">
        <f>VLOOKUP(MID(C1905,1,10),Estrv!B:CC,54,FALSE)</f>
        <v>0</v>
      </c>
    </row>
    <row r="1906" spans="1:5">
      <c r="A1906" t="str">
        <f t="shared" si="29"/>
        <v>02CD10</v>
      </c>
      <c r="B1906" t="str">
        <f>CONCATENATE(A1906,"_",COUNTIF(A$1:A1906,A1906))</f>
        <v>02CD10_95</v>
      </c>
      <c r="C1906" t="s">
        <v>12724</v>
      </c>
      <c r="D1906" t="str">
        <f>VLOOKUP(MID(C1906,7,4),Estrv!I:J,2,FALSE)</f>
        <v>Infraestructura de agua potable en Alcaldías</v>
      </c>
      <c r="E1906">
        <f>VLOOKUP(MID(C1906,1,10),Estrv!B:CC,57,FALSE)</f>
        <v>0</v>
      </c>
    </row>
    <row r="1907" spans="1:5">
      <c r="A1907" t="str">
        <f t="shared" si="29"/>
        <v>02CD10</v>
      </c>
      <c r="B1907" t="str">
        <f>CONCATENATE(A1907,"_",COUNTIF(A$1:A1907,A1907))</f>
        <v>02CD10_96</v>
      </c>
      <c r="C1907" t="s">
        <v>13398</v>
      </c>
      <c r="D1907" t="str">
        <f>VLOOKUP(MID(C1907,7,4),Estrv!I:J,2,FALSE)</f>
        <v>Infraestructura de agua potable en Alcaldías</v>
      </c>
      <c r="E1907">
        <f>VLOOKUP(MID(C1907,1,10),Estrv!B:CC,60,FALSE)</f>
        <v>0</v>
      </c>
    </row>
    <row r="1908" spans="1:5">
      <c r="A1908" t="str">
        <f t="shared" si="29"/>
        <v>02CD10</v>
      </c>
      <c r="B1908" t="str">
        <f>CONCATENATE(A1908,"_",COUNTIF(A$1:A1908,A1908))</f>
        <v>02CD10_97</v>
      </c>
      <c r="C1908" t="s">
        <v>14072</v>
      </c>
      <c r="D1908" t="str">
        <f>VLOOKUP(MID(C1908,7,4),Estrv!I:J,2,FALSE)</f>
        <v>Infraestructura de agua potable en Alcaldías</v>
      </c>
      <c r="E1908">
        <f>VLOOKUP(MID(C1908,1,10),Estrv!B:CC,63,FALSE)</f>
        <v>0</v>
      </c>
    </row>
    <row r="1909" spans="1:5">
      <c r="A1909" t="str">
        <f t="shared" si="29"/>
        <v>02CD10</v>
      </c>
      <c r="B1909" t="str">
        <f>CONCATENATE(A1909,"_",COUNTIF(A$1:A1909,A1909))</f>
        <v>02CD10_98</v>
      </c>
      <c r="C1909" t="s">
        <v>14746</v>
      </c>
      <c r="D1909" t="str">
        <f>VLOOKUP(MID(C1909,7,4),Estrv!I:J,2,FALSE)</f>
        <v>Infraestructura de agua potable en Alcaldías</v>
      </c>
      <c r="E1909">
        <f>VLOOKUP(MID(C1909,1,10),Estrv!B:CC,66,FALSE)</f>
        <v>0</v>
      </c>
    </row>
    <row r="1910" spans="1:5">
      <c r="A1910" t="str">
        <f t="shared" si="29"/>
        <v>02CD10</v>
      </c>
      <c r="B1910" t="str">
        <f>CONCATENATE(A1910,"_",COUNTIF(A$1:A1910,A1910))</f>
        <v>02CD10_99</v>
      </c>
      <c r="C1910" t="s">
        <v>15420</v>
      </c>
      <c r="D1910" t="str">
        <f>VLOOKUP(MID(C1910,7,4),Estrv!I:J,2,FALSE)</f>
        <v>Infraestructura de agua potable en Alcaldías</v>
      </c>
      <c r="E1910">
        <f>VLOOKUP(MID(C1910,1,10),Estrv!B:CC,69,FALSE)</f>
        <v>0</v>
      </c>
    </row>
    <row r="1911" spans="1:5">
      <c r="A1911" t="str">
        <f t="shared" si="29"/>
        <v>02CD10</v>
      </c>
      <c r="B1911" t="str">
        <f>CONCATENATE(A1911,"_",COUNTIF(A$1:A1911,A1911))</f>
        <v>02CD10_100</v>
      </c>
      <c r="C1911" t="s">
        <v>16094</v>
      </c>
      <c r="D1911" t="str">
        <f>VLOOKUP(MID(C1911,7,4),Estrv!I:J,2,FALSE)</f>
        <v>Infraestructura de agua potable en Alcaldías</v>
      </c>
      <c r="E1911">
        <f>VLOOKUP(MID(C1911,1,10),Estrv!B:CC,72,FALSE)</f>
        <v>0</v>
      </c>
    </row>
    <row r="1912" spans="1:5">
      <c r="A1912" t="str">
        <f t="shared" si="29"/>
        <v>02CD10</v>
      </c>
      <c r="B1912" t="str">
        <f>CONCATENATE(A1912,"_",COUNTIF(A$1:A1912,A1912))</f>
        <v>02CD10_101</v>
      </c>
      <c r="C1912" t="s">
        <v>10029</v>
      </c>
      <c r="D1912" t="str">
        <f>VLOOKUP(MID(C1912,7,4),Estrv!I:J,2,FALSE)</f>
        <v>Infraestructura de drenaje, alcantarillado y saneamiento en Alcaldías</v>
      </c>
      <c r="E1912" t="str">
        <f>VLOOKUP(MID(C1912,1,10),Estrv!B:CC,44,FALSE)</f>
        <v>Al termino del año 2024 los habitantes de la Alcaldia La Magdalena Contreras gozan de un eficiente funcionamiento de la infraestructura de la red secundaria de drenaje y alcantarillado.</v>
      </c>
    </row>
    <row r="1913" spans="1:5">
      <c r="A1913" t="str">
        <f t="shared" si="29"/>
        <v>02CD10</v>
      </c>
      <c r="B1913" t="str">
        <f>CONCATENATE(A1913,"_",COUNTIF(A$1:A1913,A1913))</f>
        <v>02CD10_102</v>
      </c>
      <c r="C1913" t="s">
        <v>10703</v>
      </c>
      <c r="D1913" t="str">
        <f>VLOOKUP(MID(C1913,7,4),Estrv!I:J,2,FALSE)</f>
        <v>Infraestructura de drenaje, alcantarillado y saneamiento en Alcaldías</v>
      </c>
      <c r="E1913">
        <f>VLOOKUP(MID(C1913,1,10),Estrv!B:CC,48,FALSE)</f>
        <v>0</v>
      </c>
    </row>
    <row r="1914" spans="1:5">
      <c r="A1914" t="str">
        <f t="shared" si="29"/>
        <v>02CD10</v>
      </c>
      <c r="B1914" t="str">
        <f>CONCATENATE(A1914,"_",COUNTIF(A$1:A1914,A1914))</f>
        <v>02CD10_103</v>
      </c>
      <c r="C1914" t="s">
        <v>11377</v>
      </c>
      <c r="D1914" t="str">
        <f>VLOOKUP(MID(C1914,7,4),Estrv!I:J,2,FALSE)</f>
        <v>Infraestructura de drenaje, alcantarillado y saneamiento en Alcaldías</v>
      </c>
      <c r="E1914">
        <f>VLOOKUP(MID(C1914,1,10),Estrv!B:CC,51,FALSE)</f>
        <v>0</v>
      </c>
    </row>
    <row r="1915" spans="1:5">
      <c r="A1915" t="str">
        <f t="shared" si="29"/>
        <v>02CD10</v>
      </c>
      <c r="B1915" t="str">
        <f>CONCATENATE(A1915,"_",COUNTIF(A$1:A1915,A1915))</f>
        <v>02CD10_104</v>
      </c>
      <c r="C1915" t="s">
        <v>12051</v>
      </c>
      <c r="D1915" t="str">
        <f>VLOOKUP(MID(C1915,7,4),Estrv!I:J,2,FALSE)</f>
        <v>Infraestructura de drenaje, alcantarillado y saneamiento en Alcaldías</v>
      </c>
      <c r="E1915">
        <f>VLOOKUP(MID(C1915,1,10),Estrv!B:CC,54,FALSE)</f>
        <v>0</v>
      </c>
    </row>
    <row r="1916" spans="1:5">
      <c r="A1916" t="str">
        <f t="shared" si="29"/>
        <v>02CD10</v>
      </c>
      <c r="B1916" t="str">
        <f>CONCATENATE(A1916,"_",COUNTIF(A$1:A1916,A1916))</f>
        <v>02CD10_105</v>
      </c>
      <c r="C1916" t="s">
        <v>12725</v>
      </c>
      <c r="D1916" t="str">
        <f>VLOOKUP(MID(C1916,7,4),Estrv!I:J,2,FALSE)</f>
        <v>Infraestructura de drenaje, alcantarillado y saneamiento en Alcaldías</v>
      </c>
      <c r="E1916">
        <f>VLOOKUP(MID(C1916,1,10),Estrv!B:CC,57,FALSE)</f>
        <v>0</v>
      </c>
    </row>
    <row r="1917" spans="1:5">
      <c r="A1917" t="str">
        <f t="shared" si="29"/>
        <v>02CD10</v>
      </c>
      <c r="B1917" t="str">
        <f>CONCATENATE(A1917,"_",COUNTIF(A$1:A1917,A1917))</f>
        <v>02CD10_106</v>
      </c>
      <c r="C1917" t="s">
        <v>13399</v>
      </c>
      <c r="D1917" t="str">
        <f>VLOOKUP(MID(C1917,7,4),Estrv!I:J,2,FALSE)</f>
        <v>Infraestructura de drenaje, alcantarillado y saneamiento en Alcaldías</v>
      </c>
      <c r="E1917">
        <f>VLOOKUP(MID(C1917,1,10),Estrv!B:CC,60,FALSE)</f>
        <v>0</v>
      </c>
    </row>
    <row r="1918" spans="1:5">
      <c r="A1918" t="str">
        <f t="shared" si="29"/>
        <v>02CD10</v>
      </c>
      <c r="B1918" t="str">
        <f>CONCATENATE(A1918,"_",COUNTIF(A$1:A1918,A1918))</f>
        <v>02CD10_107</v>
      </c>
      <c r="C1918" t="s">
        <v>14073</v>
      </c>
      <c r="D1918" t="str">
        <f>VLOOKUP(MID(C1918,7,4),Estrv!I:J,2,FALSE)</f>
        <v>Infraestructura de drenaje, alcantarillado y saneamiento en Alcaldías</v>
      </c>
      <c r="E1918">
        <f>VLOOKUP(MID(C1918,1,10),Estrv!B:CC,63,FALSE)</f>
        <v>0</v>
      </c>
    </row>
    <row r="1919" spans="1:5">
      <c r="A1919" t="str">
        <f t="shared" si="29"/>
        <v>02CD10</v>
      </c>
      <c r="B1919" t="str">
        <f>CONCATENATE(A1919,"_",COUNTIF(A$1:A1919,A1919))</f>
        <v>02CD10_108</v>
      </c>
      <c r="C1919" t="s">
        <v>14747</v>
      </c>
      <c r="D1919" t="str">
        <f>VLOOKUP(MID(C1919,7,4),Estrv!I:J,2,FALSE)</f>
        <v>Infraestructura de drenaje, alcantarillado y saneamiento en Alcaldías</v>
      </c>
      <c r="E1919">
        <f>VLOOKUP(MID(C1919,1,10),Estrv!B:CC,66,FALSE)</f>
        <v>0</v>
      </c>
    </row>
    <row r="1920" spans="1:5">
      <c r="A1920" t="str">
        <f t="shared" si="29"/>
        <v>02CD10</v>
      </c>
      <c r="B1920" t="str">
        <f>CONCATENATE(A1920,"_",COUNTIF(A$1:A1920,A1920))</f>
        <v>02CD10_109</v>
      </c>
      <c r="C1920" t="s">
        <v>15421</v>
      </c>
      <c r="D1920" t="str">
        <f>VLOOKUP(MID(C1920,7,4),Estrv!I:J,2,FALSE)</f>
        <v>Infraestructura de drenaje, alcantarillado y saneamiento en Alcaldías</v>
      </c>
      <c r="E1920">
        <f>VLOOKUP(MID(C1920,1,10),Estrv!B:CC,69,FALSE)</f>
        <v>0</v>
      </c>
    </row>
    <row r="1921" spans="1:5">
      <c r="A1921" t="str">
        <f t="shared" si="29"/>
        <v>02CD10</v>
      </c>
      <c r="B1921" t="str">
        <f>CONCATENATE(A1921,"_",COUNTIF(A$1:A1921,A1921))</f>
        <v>02CD10_110</v>
      </c>
      <c r="C1921" t="s">
        <v>16095</v>
      </c>
      <c r="D1921" t="str">
        <f>VLOOKUP(MID(C1921,7,4),Estrv!I:J,2,FALSE)</f>
        <v>Infraestructura de drenaje, alcantarillado y saneamiento en Alcaldías</v>
      </c>
      <c r="E1921">
        <f>VLOOKUP(MID(C1921,1,10),Estrv!B:CC,72,FALSE)</f>
        <v>0</v>
      </c>
    </row>
    <row r="1922" spans="1:5">
      <c r="A1922" t="str">
        <f t="shared" si="29"/>
        <v>02CD10</v>
      </c>
      <c r="B1922" t="str">
        <f>CONCATENATE(A1922,"_",COUNTIF(A$1:A1922,A1922))</f>
        <v>02CD10_111</v>
      </c>
      <c r="C1922" t="s">
        <v>10030</v>
      </c>
      <c r="D1922" t="str">
        <f>VLOOKUP(MID(C1922,7,4),Estrv!I:J,2,FALSE)</f>
        <v>Actividades de apoyo administrativo</v>
      </c>
      <c r="E1922" t="str">
        <f>VLOOKUP(MID(C1922,1,10),Estrv!B:CC,44,FALSE)</f>
        <v>La Alcaldia La Magdalena Contreras utiliza eficientemente sus recursos para la generacion de bienes y servicios de calidad que ofrece a su poblacion.</v>
      </c>
    </row>
    <row r="1923" spans="1:5">
      <c r="A1923" t="str">
        <f t="shared" ref="A1923:A1986" si="30">MID(C1923,1,6)</f>
        <v>02CD10</v>
      </c>
      <c r="B1923" t="str">
        <f>CONCATENATE(A1923,"_",COUNTIF(A$1:A1923,A1923))</f>
        <v>02CD10_112</v>
      </c>
      <c r="C1923" t="s">
        <v>10704</v>
      </c>
      <c r="D1923" t="str">
        <f>VLOOKUP(MID(C1923,7,4),Estrv!I:J,2,FALSE)</f>
        <v>Actividades de apoyo administrativo</v>
      </c>
      <c r="E1923">
        <f>VLOOKUP(MID(C1923,1,10),Estrv!B:CC,48,FALSE)</f>
        <v>0</v>
      </c>
    </row>
    <row r="1924" spans="1:5">
      <c r="A1924" t="str">
        <f t="shared" si="30"/>
        <v>02CD10</v>
      </c>
      <c r="B1924" t="str">
        <f>CONCATENATE(A1924,"_",COUNTIF(A$1:A1924,A1924))</f>
        <v>02CD10_113</v>
      </c>
      <c r="C1924" t="s">
        <v>11378</v>
      </c>
      <c r="D1924" t="str">
        <f>VLOOKUP(MID(C1924,7,4),Estrv!I:J,2,FALSE)</f>
        <v>Actividades de apoyo administrativo</v>
      </c>
      <c r="E1924">
        <f>VLOOKUP(MID(C1924,1,10),Estrv!B:CC,51,FALSE)</f>
        <v>0</v>
      </c>
    </row>
    <row r="1925" spans="1:5">
      <c r="A1925" t="str">
        <f t="shared" si="30"/>
        <v>02CD10</v>
      </c>
      <c r="B1925" t="str">
        <f>CONCATENATE(A1925,"_",COUNTIF(A$1:A1925,A1925))</f>
        <v>02CD10_114</v>
      </c>
      <c r="C1925" t="s">
        <v>12052</v>
      </c>
      <c r="D1925" t="str">
        <f>VLOOKUP(MID(C1925,7,4),Estrv!I:J,2,FALSE)</f>
        <v>Actividades de apoyo administrativo</v>
      </c>
      <c r="E1925">
        <f>VLOOKUP(MID(C1925,1,10),Estrv!B:CC,54,FALSE)</f>
        <v>0</v>
      </c>
    </row>
    <row r="1926" spans="1:5">
      <c r="A1926" t="str">
        <f t="shared" si="30"/>
        <v>02CD10</v>
      </c>
      <c r="B1926" t="str">
        <f>CONCATENATE(A1926,"_",COUNTIF(A$1:A1926,A1926))</f>
        <v>02CD10_115</v>
      </c>
      <c r="C1926" t="s">
        <v>12726</v>
      </c>
      <c r="D1926" t="str">
        <f>VLOOKUP(MID(C1926,7,4),Estrv!I:J,2,FALSE)</f>
        <v>Actividades de apoyo administrativo</v>
      </c>
      <c r="E1926">
        <f>VLOOKUP(MID(C1926,1,10),Estrv!B:CC,57,FALSE)</f>
        <v>0</v>
      </c>
    </row>
    <row r="1927" spans="1:5">
      <c r="A1927" t="str">
        <f t="shared" si="30"/>
        <v>02CD10</v>
      </c>
      <c r="B1927" t="str">
        <f>CONCATENATE(A1927,"_",COUNTIF(A$1:A1927,A1927))</f>
        <v>02CD10_116</v>
      </c>
      <c r="C1927" t="s">
        <v>13400</v>
      </c>
      <c r="D1927" t="str">
        <f>VLOOKUP(MID(C1927,7,4),Estrv!I:J,2,FALSE)</f>
        <v>Actividades de apoyo administrativo</v>
      </c>
      <c r="E1927">
        <f>VLOOKUP(MID(C1927,1,10),Estrv!B:CC,60,FALSE)</f>
        <v>0</v>
      </c>
    </row>
    <row r="1928" spans="1:5">
      <c r="A1928" t="str">
        <f t="shared" si="30"/>
        <v>02CD10</v>
      </c>
      <c r="B1928" t="str">
        <f>CONCATENATE(A1928,"_",COUNTIF(A$1:A1928,A1928))</f>
        <v>02CD10_117</v>
      </c>
      <c r="C1928" t="s">
        <v>14074</v>
      </c>
      <c r="D1928" t="str">
        <f>VLOOKUP(MID(C1928,7,4),Estrv!I:J,2,FALSE)</f>
        <v>Actividades de apoyo administrativo</v>
      </c>
      <c r="E1928">
        <f>VLOOKUP(MID(C1928,1,10),Estrv!B:CC,63,FALSE)</f>
        <v>0</v>
      </c>
    </row>
    <row r="1929" spans="1:5">
      <c r="A1929" t="str">
        <f t="shared" si="30"/>
        <v>02CD10</v>
      </c>
      <c r="B1929" t="str">
        <f>CONCATENATE(A1929,"_",COUNTIF(A$1:A1929,A1929))</f>
        <v>02CD10_118</v>
      </c>
      <c r="C1929" t="s">
        <v>14748</v>
      </c>
      <c r="D1929" t="str">
        <f>VLOOKUP(MID(C1929,7,4),Estrv!I:J,2,FALSE)</f>
        <v>Actividades de apoyo administrativo</v>
      </c>
      <c r="E1929">
        <f>VLOOKUP(MID(C1929,1,10),Estrv!B:CC,66,FALSE)</f>
        <v>0</v>
      </c>
    </row>
    <row r="1930" spans="1:5">
      <c r="A1930" t="str">
        <f t="shared" si="30"/>
        <v>02CD10</v>
      </c>
      <c r="B1930" t="str">
        <f>CONCATENATE(A1930,"_",COUNTIF(A$1:A1930,A1930))</f>
        <v>02CD10_119</v>
      </c>
      <c r="C1930" t="s">
        <v>15422</v>
      </c>
      <c r="D1930" t="str">
        <f>VLOOKUP(MID(C1930,7,4),Estrv!I:J,2,FALSE)</f>
        <v>Actividades de apoyo administrativo</v>
      </c>
      <c r="E1930">
        <f>VLOOKUP(MID(C1930,1,10),Estrv!B:CC,69,FALSE)</f>
        <v>0</v>
      </c>
    </row>
    <row r="1931" spans="1:5">
      <c r="A1931" t="str">
        <f t="shared" si="30"/>
        <v>02CD10</v>
      </c>
      <c r="B1931" t="str">
        <f>CONCATENATE(A1931,"_",COUNTIF(A$1:A1931,A1931))</f>
        <v>02CD10_120</v>
      </c>
      <c r="C1931" t="s">
        <v>16096</v>
      </c>
      <c r="D1931" t="str">
        <f>VLOOKUP(MID(C1931,7,4),Estrv!I:J,2,FALSE)</f>
        <v>Actividades de apoyo administrativo</v>
      </c>
      <c r="E1931">
        <f>VLOOKUP(MID(C1931,1,10),Estrv!B:CC,72,FALSE)</f>
        <v>0</v>
      </c>
    </row>
    <row r="1932" spans="1:5">
      <c r="A1932" t="str">
        <f t="shared" si="30"/>
        <v>02CD10</v>
      </c>
      <c r="B1932" t="str">
        <f>CONCATENATE(A1932,"_",COUNTIF(A$1:A1932,A1932))</f>
        <v>02CD10_121</v>
      </c>
      <c r="C1932" t="s">
        <v>10031</v>
      </c>
      <c r="D1932" t="str">
        <f>VLOOKUP(MID(C1932,7,4),Estrv!I:J,2,FALSE)</f>
        <v>Provisiones para contingencias</v>
      </c>
      <c r="E1932" t="str">
        <f>VLOOKUP(MID(C1932,1,10),Estrv!B:CC,44,FALSE)</f>
        <v>La Alcaldia La Magdalena Contreras atiende las obligaciones judiciales sin riesgos para su operacion al termino de la presente administracion.</v>
      </c>
    </row>
    <row r="1933" spans="1:5">
      <c r="A1933" t="str">
        <f t="shared" si="30"/>
        <v>02CD10</v>
      </c>
      <c r="B1933" t="str">
        <f>CONCATENATE(A1933,"_",COUNTIF(A$1:A1933,A1933))</f>
        <v>02CD10_122</v>
      </c>
      <c r="C1933" t="s">
        <v>10705</v>
      </c>
      <c r="D1933" t="str">
        <f>VLOOKUP(MID(C1933,7,4),Estrv!I:J,2,FALSE)</f>
        <v>Provisiones para contingencias</v>
      </c>
      <c r="E1933">
        <f>VLOOKUP(MID(C1933,1,10),Estrv!B:CC,48,FALSE)</f>
        <v>0</v>
      </c>
    </row>
    <row r="1934" spans="1:5">
      <c r="A1934" t="str">
        <f t="shared" si="30"/>
        <v>02CD10</v>
      </c>
      <c r="B1934" t="str">
        <f>CONCATENATE(A1934,"_",COUNTIF(A$1:A1934,A1934))</f>
        <v>02CD10_123</v>
      </c>
      <c r="C1934" t="s">
        <v>11379</v>
      </c>
      <c r="D1934" t="str">
        <f>VLOOKUP(MID(C1934,7,4),Estrv!I:J,2,FALSE)</f>
        <v>Provisiones para contingencias</v>
      </c>
      <c r="E1934">
        <f>VLOOKUP(MID(C1934,1,10),Estrv!B:CC,51,FALSE)</f>
        <v>0</v>
      </c>
    </row>
    <row r="1935" spans="1:5">
      <c r="A1935" t="str">
        <f t="shared" si="30"/>
        <v>02CD10</v>
      </c>
      <c r="B1935" t="str">
        <f>CONCATENATE(A1935,"_",COUNTIF(A$1:A1935,A1935))</f>
        <v>02CD10_124</v>
      </c>
      <c r="C1935" t="s">
        <v>12053</v>
      </c>
      <c r="D1935" t="str">
        <f>VLOOKUP(MID(C1935,7,4),Estrv!I:J,2,FALSE)</f>
        <v>Provisiones para contingencias</v>
      </c>
      <c r="E1935">
        <f>VLOOKUP(MID(C1935,1,10),Estrv!B:CC,54,FALSE)</f>
        <v>0</v>
      </c>
    </row>
    <row r="1936" spans="1:5">
      <c r="A1936" t="str">
        <f t="shared" si="30"/>
        <v>02CD10</v>
      </c>
      <c r="B1936" t="str">
        <f>CONCATENATE(A1936,"_",COUNTIF(A$1:A1936,A1936))</f>
        <v>02CD10_125</v>
      </c>
      <c r="C1936" t="s">
        <v>12727</v>
      </c>
      <c r="D1936" t="str">
        <f>VLOOKUP(MID(C1936,7,4),Estrv!I:J,2,FALSE)</f>
        <v>Provisiones para contingencias</v>
      </c>
      <c r="E1936">
        <f>VLOOKUP(MID(C1936,1,10),Estrv!B:CC,57,FALSE)</f>
        <v>0</v>
      </c>
    </row>
    <row r="1937" spans="1:5">
      <c r="A1937" t="str">
        <f t="shared" si="30"/>
        <v>02CD10</v>
      </c>
      <c r="B1937" t="str">
        <f>CONCATENATE(A1937,"_",COUNTIF(A$1:A1937,A1937))</f>
        <v>02CD10_126</v>
      </c>
      <c r="C1937" t="s">
        <v>13401</v>
      </c>
      <c r="D1937" t="str">
        <f>VLOOKUP(MID(C1937,7,4),Estrv!I:J,2,FALSE)</f>
        <v>Provisiones para contingencias</v>
      </c>
      <c r="E1937">
        <f>VLOOKUP(MID(C1937,1,10),Estrv!B:CC,60,FALSE)</f>
        <v>0</v>
      </c>
    </row>
    <row r="1938" spans="1:5">
      <c r="A1938" t="str">
        <f t="shared" si="30"/>
        <v>02CD10</v>
      </c>
      <c r="B1938" t="str">
        <f>CONCATENATE(A1938,"_",COUNTIF(A$1:A1938,A1938))</f>
        <v>02CD10_127</v>
      </c>
      <c r="C1938" t="s">
        <v>14075</v>
      </c>
      <c r="D1938" t="str">
        <f>VLOOKUP(MID(C1938,7,4),Estrv!I:J,2,FALSE)</f>
        <v>Provisiones para contingencias</v>
      </c>
      <c r="E1938">
        <f>VLOOKUP(MID(C1938,1,10),Estrv!B:CC,63,FALSE)</f>
        <v>0</v>
      </c>
    </row>
    <row r="1939" spans="1:5">
      <c r="A1939" t="str">
        <f t="shared" si="30"/>
        <v>02CD10</v>
      </c>
      <c r="B1939" t="str">
        <f>CONCATENATE(A1939,"_",COUNTIF(A$1:A1939,A1939))</f>
        <v>02CD10_128</v>
      </c>
      <c r="C1939" t="s">
        <v>14749</v>
      </c>
      <c r="D1939" t="str">
        <f>VLOOKUP(MID(C1939,7,4),Estrv!I:J,2,FALSE)</f>
        <v>Provisiones para contingencias</v>
      </c>
      <c r="E1939">
        <f>VLOOKUP(MID(C1939,1,10),Estrv!B:CC,66,FALSE)</f>
        <v>0</v>
      </c>
    </row>
    <row r="1940" spans="1:5">
      <c r="A1940" t="str">
        <f t="shared" si="30"/>
        <v>02CD10</v>
      </c>
      <c r="B1940" t="str">
        <f>CONCATENATE(A1940,"_",COUNTIF(A$1:A1940,A1940))</f>
        <v>02CD10_129</v>
      </c>
      <c r="C1940" t="s">
        <v>15423</v>
      </c>
      <c r="D1940" t="str">
        <f>VLOOKUP(MID(C1940,7,4),Estrv!I:J,2,FALSE)</f>
        <v>Provisiones para contingencias</v>
      </c>
      <c r="E1940">
        <f>VLOOKUP(MID(C1940,1,10),Estrv!B:CC,69,FALSE)</f>
        <v>0</v>
      </c>
    </row>
    <row r="1941" spans="1:5">
      <c r="A1941" t="str">
        <f t="shared" si="30"/>
        <v>02CD10</v>
      </c>
      <c r="B1941" t="str">
        <f>CONCATENATE(A1941,"_",COUNTIF(A$1:A1941,A1941))</f>
        <v>02CD10_130</v>
      </c>
      <c r="C1941" t="s">
        <v>16097</v>
      </c>
      <c r="D1941" t="str">
        <f>VLOOKUP(MID(C1941,7,4),Estrv!I:J,2,FALSE)</f>
        <v>Provisiones para contingencias</v>
      </c>
      <c r="E1941">
        <f>VLOOKUP(MID(C1941,1,10),Estrv!B:CC,72,FALSE)</f>
        <v>0</v>
      </c>
    </row>
    <row r="1942" spans="1:5">
      <c r="A1942" t="str">
        <f t="shared" si="30"/>
        <v>02CD10</v>
      </c>
      <c r="B1942" t="str">
        <f>CONCATENATE(A1942,"_",COUNTIF(A$1:A1942,A1942))</f>
        <v>02CD10_131</v>
      </c>
      <c r="C1942" t="s">
        <v>10032</v>
      </c>
      <c r="D1942" t="str">
        <f>VLOOKUP(MID(C1942,7,4),Estrv!I:J,2,FALSE)</f>
        <v>Cumplimiento de los programas de protección civil</v>
      </c>
      <c r="E1942" t="str">
        <f>VLOOKUP(MID(C1942,1,10),Estrv!B:CC,44,FALSE)</f>
        <v>La poblacion de la Alcaldia se encuentra preparada al termino del año 2024 para responder adecuadamente ante fenomenos naturales y antropogenicos que pudieran suceder.</v>
      </c>
    </row>
    <row r="1943" spans="1:5">
      <c r="A1943" t="str">
        <f t="shared" si="30"/>
        <v>02CD10</v>
      </c>
      <c r="B1943" t="str">
        <f>CONCATENATE(A1943,"_",COUNTIF(A$1:A1943,A1943))</f>
        <v>02CD10_132</v>
      </c>
      <c r="C1943" t="s">
        <v>10706</v>
      </c>
      <c r="D1943" t="str">
        <f>VLOOKUP(MID(C1943,7,4),Estrv!I:J,2,FALSE)</f>
        <v>Cumplimiento de los programas de protección civil</v>
      </c>
      <c r="E1943" t="str">
        <f>VLOOKUP(MID(C1943,1,10),Estrv!B:CC,48,FALSE)</f>
        <v>Atencion medica pre hospitalaria en casos de siniestros (atencion y traslado en ambulancia).</v>
      </c>
    </row>
    <row r="1944" spans="1:5">
      <c r="A1944" t="str">
        <f t="shared" si="30"/>
        <v>02CD10</v>
      </c>
      <c r="B1944" t="str">
        <f>CONCATENATE(A1944,"_",COUNTIF(A$1:A1944,A1944))</f>
        <v>02CD10_133</v>
      </c>
      <c r="C1944" t="s">
        <v>11380</v>
      </c>
      <c r="D1944" t="str">
        <f>VLOOKUP(MID(C1944,7,4),Estrv!I:J,2,FALSE)</f>
        <v>Cumplimiento de los programas de protección civil</v>
      </c>
      <c r="E1944">
        <f>VLOOKUP(MID(C1944,1,10),Estrv!B:CC,51,FALSE)</f>
        <v>0</v>
      </c>
    </row>
    <row r="1945" spans="1:5">
      <c r="A1945" t="str">
        <f t="shared" si="30"/>
        <v>02CD10</v>
      </c>
      <c r="B1945" t="str">
        <f>CONCATENATE(A1945,"_",COUNTIF(A$1:A1945,A1945))</f>
        <v>02CD10_134</v>
      </c>
      <c r="C1945" t="s">
        <v>12054</v>
      </c>
      <c r="D1945" t="str">
        <f>VLOOKUP(MID(C1945,7,4),Estrv!I:J,2,FALSE)</f>
        <v>Cumplimiento de los programas de protección civil</v>
      </c>
      <c r="E1945">
        <f>VLOOKUP(MID(C1945,1,10),Estrv!B:CC,54,FALSE)</f>
        <v>0</v>
      </c>
    </row>
    <row r="1946" spans="1:5">
      <c r="A1946" t="str">
        <f t="shared" si="30"/>
        <v>02CD10</v>
      </c>
      <c r="B1946" t="str">
        <f>CONCATENATE(A1946,"_",COUNTIF(A$1:A1946,A1946))</f>
        <v>02CD10_135</v>
      </c>
      <c r="C1946" t="s">
        <v>12728</v>
      </c>
      <c r="D1946" t="str">
        <f>VLOOKUP(MID(C1946,7,4),Estrv!I:J,2,FALSE)</f>
        <v>Cumplimiento de los programas de protección civil</v>
      </c>
      <c r="E1946">
        <f>VLOOKUP(MID(C1946,1,10),Estrv!B:CC,57,FALSE)</f>
        <v>0</v>
      </c>
    </row>
    <row r="1947" spans="1:5">
      <c r="A1947" t="str">
        <f t="shared" si="30"/>
        <v>02CD10</v>
      </c>
      <c r="B1947" t="str">
        <f>CONCATENATE(A1947,"_",COUNTIF(A$1:A1947,A1947))</f>
        <v>02CD10_136</v>
      </c>
      <c r="C1947" t="s">
        <v>13402</v>
      </c>
      <c r="D1947" t="str">
        <f>VLOOKUP(MID(C1947,7,4),Estrv!I:J,2,FALSE)</f>
        <v>Cumplimiento de los programas de protección civil</v>
      </c>
      <c r="E1947">
        <f>VLOOKUP(MID(C1947,1,10),Estrv!B:CC,60,FALSE)</f>
        <v>0</v>
      </c>
    </row>
    <row r="1948" spans="1:5">
      <c r="A1948" t="str">
        <f t="shared" si="30"/>
        <v>02CD10</v>
      </c>
      <c r="B1948" t="str">
        <f>CONCATENATE(A1948,"_",COUNTIF(A$1:A1948,A1948))</f>
        <v>02CD10_137</v>
      </c>
      <c r="C1948" t="s">
        <v>14076</v>
      </c>
      <c r="D1948" t="str">
        <f>VLOOKUP(MID(C1948,7,4),Estrv!I:J,2,FALSE)</f>
        <v>Cumplimiento de los programas de protección civil</v>
      </c>
      <c r="E1948">
        <f>VLOOKUP(MID(C1948,1,10),Estrv!B:CC,63,FALSE)</f>
        <v>0</v>
      </c>
    </row>
    <row r="1949" spans="1:5">
      <c r="A1949" t="str">
        <f t="shared" si="30"/>
        <v>02CD10</v>
      </c>
      <c r="B1949" t="str">
        <f>CONCATENATE(A1949,"_",COUNTIF(A$1:A1949,A1949))</f>
        <v>02CD10_138</v>
      </c>
      <c r="C1949" t="s">
        <v>14750</v>
      </c>
      <c r="D1949" t="str">
        <f>VLOOKUP(MID(C1949,7,4),Estrv!I:J,2,FALSE)</f>
        <v>Cumplimiento de los programas de protección civil</v>
      </c>
      <c r="E1949">
        <f>VLOOKUP(MID(C1949,1,10),Estrv!B:CC,66,FALSE)</f>
        <v>0</v>
      </c>
    </row>
    <row r="1950" spans="1:5">
      <c r="A1950" t="str">
        <f t="shared" si="30"/>
        <v>02CD10</v>
      </c>
      <c r="B1950" t="str">
        <f>CONCATENATE(A1950,"_",COUNTIF(A$1:A1950,A1950))</f>
        <v>02CD10_139</v>
      </c>
      <c r="C1950" t="s">
        <v>15424</v>
      </c>
      <c r="D1950" t="str">
        <f>VLOOKUP(MID(C1950,7,4),Estrv!I:J,2,FALSE)</f>
        <v>Cumplimiento de los programas de protección civil</v>
      </c>
      <c r="E1950">
        <f>VLOOKUP(MID(C1950,1,10),Estrv!B:CC,69,FALSE)</f>
        <v>0</v>
      </c>
    </row>
    <row r="1951" spans="1:5">
      <c r="A1951" t="str">
        <f t="shared" si="30"/>
        <v>02CD10</v>
      </c>
      <c r="B1951" t="str">
        <f>CONCATENATE(A1951,"_",COUNTIF(A$1:A1951,A1951))</f>
        <v>02CD10_140</v>
      </c>
      <c r="C1951" t="s">
        <v>16098</v>
      </c>
      <c r="D1951" t="str">
        <f>VLOOKUP(MID(C1951,7,4),Estrv!I:J,2,FALSE)</f>
        <v>Cumplimiento de los programas de protección civil</v>
      </c>
      <c r="E1951">
        <f>VLOOKUP(MID(C1951,1,10),Estrv!B:CC,72,FALSE)</f>
        <v>0</v>
      </c>
    </row>
    <row r="1952" spans="1:5">
      <c r="A1952" t="str">
        <f t="shared" si="30"/>
        <v>02CD10</v>
      </c>
      <c r="B1952" t="str">
        <f>CONCATENATE(A1952,"_",COUNTIF(A$1:A1952,A1952))</f>
        <v>02CD10_141</v>
      </c>
      <c r="C1952" t="s">
        <v>10033</v>
      </c>
      <c r="D1952" t="str">
        <f>VLOOKUP(MID(C1952,7,4),Estrv!I:J,2,FALSE)</f>
        <v>Presupuesto participativo</v>
      </c>
      <c r="E1952" t="str">
        <f>VLOOKUP(MID(C1952,1,10),Estrv!B:CC,44,FALSE)</f>
        <v>La ciudadania consolida su participacion en beneficio de su calidad de vida con acciones en materia de infraestructura publica con obras de construccion, rehabilitacion y mantenimiento de la infraestructura publica, social y deportiva al termino del año 2024.</v>
      </c>
    </row>
    <row r="1953" spans="1:5">
      <c r="A1953" t="str">
        <f t="shared" si="30"/>
        <v>02CD10</v>
      </c>
      <c r="B1953" t="str">
        <f>CONCATENATE(A1953,"_",COUNTIF(A$1:A1953,A1953))</f>
        <v>02CD10_142</v>
      </c>
      <c r="C1953" t="s">
        <v>10707</v>
      </c>
      <c r="D1953" t="str">
        <f>VLOOKUP(MID(C1953,7,4),Estrv!I:J,2,FALSE)</f>
        <v>Presupuesto participativo</v>
      </c>
      <c r="E1953" t="str">
        <f>VLOOKUP(MID(C1953,1,10),Estrv!B:CC,48,FALSE)</f>
        <v>Ejecucion de proyectos de presupuesto participativo.</v>
      </c>
    </row>
    <row r="1954" spans="1:5">
      <c r="A1954" t="str">
        <f t="shared" si="30"/>
        <v>02CD10</v>
      </c>
      <c r="B1954" t="str">
        <f>CONCATENATE(A1954,"_",COUNTIF(A$1:A1954,A1954))</f>
        <v>02CD10_143</v>
      </c>
      <c r="C1954" t="s">
        <v>11381</v>
      </c>
      <c r="D1954" t="str">
        <f>VLOOKUP(MID(C1954,7,4),Estrv!I:J,2,FALSE)</f>
        <v>Presupuesto participativo</v>
      </c>
      <c r="E1954">
        <f>VLOOKUP(MID(C1954,1,10),Estrv!B:CC,51,FALSE)</f>
        <v>0</v>
      </c>
    </row>
    <row r="1955" spans="1:5">
      <c r="A1955" t="str">
        <f t="shared" si="30"/>
        <v>02CD10</v>
      </c>
      <c r="B1955" t="str">
        <f>CONCATENATE(A1955,"_",COUNTIF(A$1:A1955,A1955))</f>
        <v>02CD10_144</v>
      </c>
      <c r="C1955" t="s">
        <v>12055</v>
      </c>
      <c r="D1955" t="str">
        <f>VLOOKUP(MID(C1955,7,4),Estrv!I:J,2,FALSE)</f>
        <v>Presupuesto participativo</v>
      </c>
      <c r="E1955">
        <f>VLOOKUP(MID(C1955,1,10),Estrv!B:CC,54,FALSE)</f>
        <v>0</v>
      </c>
    </row>
    <row r="1956" spans="1:5">
      <c r="A1956" t="str">
        <f t="shared" si="30"/>
        <v>02CD10</v>
      </c>
      <c r="B1956" t="str">
        <f>CONCATENATE(A1956,"_",COUNTIF(A$1:A1956,A1956))</f>
        <v>02CD10_145</v>
      </c>
      <c r="C1956" t="s">
        <v>12729</v>
      </c>
      <c r="D1956" t="str">
        <f>VLOOKUP(MID(C1956,7,4),Estrv!I:J,2,FALSE)</f>
        <v>Presupuesto participativo</v>
      </c>
      <c r="E1956">
        <f>VLOOKUP(MID(C1956,1,10),Estrv!B:CC,57,FALSE)</f>
        <v>0</v>
      </c>
    </row>
    <row r="1957" spans="1:5">
      <c r="A1957" t="str">
        <f t="shared" si="30"/>
        <v>02CD10</v>
      </c>
      <c r="B1957" t="str">
        <f>CONCATENATE(A1957,"_",COUNTIF(A$1:A1957,A1957))</f>
        <v>02CD10_146</v>
      </c>
      <c r="C1957" t="s">
        <v>13403</v>
      </c>
      <c r="D1957" t="str">
        <f>VLOOKUP(MID(C1957,7,4),Estrv!I:J,2,FALSE)</f>
        <v>Presupuesto participativo</v>
      </c>
      <c r="E1957">
        <f>VLOOKUP(MID(C1957,1,10),Estrv!B:CC,60,FALSE)</f>
        <v>0</v>
      </c>
    </row>
    <row r="1958" spans="1:5">
      <c r="A1958" t="str">
        <f t="shared" si="30"/>
        <v>02CD10</v>
      </c>
      <c r="B1958" t="str">
        <f>CONCATENATE(A1958,"_",COUNTIF(A$1:A1958,A1958))</f>
        <v>02CD10_147</v>
      </c>
      <c r="C1958" t="s">
        <v>14077</v>
      </c>
      <c r="D1958" t="str">
        <f>VLOOKUP(MID(C1958,7,4),Estrv!I:J,2,FALSE)</f>
        <v>Presupuesto participativo</v>
      </c>
      <c r="E1958">
        <f>VLOOKUP(MID(C1958,1,10),Estrv!B:CC,63,FALSE)</f>
        <v>0</v>
      </c>
    </row>
    <row r="1959" spans="1:5">
      <c r="A1959" t="str">
        <f t="shared" si="30"/>
        <v>02CD10</v>
      </c>
      <c r="B1959" t="str">
        <f>CONCATENATE(A1959,"_",COUNTIF(A$1:A1959,A1959))</f>
        <v>02CD10_148</v>
      </c>
      <c r="C1959" t="s">
        <v>14751</v>
      </c>
      <c r="D1959" t="str">
        <f>VLOOKUP(MID(C1959,7,4),Estrv!I:J,2,FALSE)</f>
        <v>Presupuesto participativo</v>
      </c>
      <c r="E1959">
        <f>VLOOKUP(MID(C1959,1,10),Estrv!B:CC,66,FALSE)</f>
        <v>0</v>
      </c>
    </row>
    <row r="1960" spans="1:5">
      <c r="A1960" t="str">
        <f t="shared" si="30"/>
        <v>02CD10</v>
      </c>
      <c r="B1960" t="str">
        <f>CONCATENATE(A1960,"_",COUNTIF(A$1:A1960,A1960))</f>
        <v>02CD10_149</v>
      </c>
      <c r="C1960" t="s">
        <v>15425</v>
      </c>
      <c r="D1960" t="str">
        <f>VLOOKUP(MID(C1960,7,4),Estrv!I:J,2,FALSE)</f>
        <v>Presupuesto participativo</v>
      </c>
      <c r="E1960">
        <f>VLOOKUP(MID(C1960,1,10),Estrv!B:CC,69,FALSE)</f>
        <v>0</v>
      </c>
    </row>
    <row r="1961" spans="1:5">
      <c r="A1961" t="str">
        <f t="shared" si="30"/>
        <v>02CD10</v>
      </c>
      <c r="B1961" t="str">
        <f>CONCATENATE(A1961,"_",COUNTIF(A$1:A1961,A1961))</f>
        <v>02CD10_150</v>
      </c>
      <c r="C1961" t="s">
        <v>16099</v>
      </c>
      <c r="D1961" t="str">
        <f>VLOOKUP(MID(C1961,7,4),Estrv!I:J,2,FALSE)</f>
        <v>Presupuesto participativo</v>
      </c>
      <c r="E1961">
        <f>VLOOKUP(MID(C1961,1,10),Estrv!B:CC,72,FALSE)</f>
        <v>0</v>
      </c>
    </row>
    <row r="1962" spans="1:5">
      <c r="A1962" t="str">
        <f t="shared" si="30"/>
        <v>02CD10</v>
      </c>
      <c r="B1962" t="str">
        <f>CONCATENATE(A1962,"_",COUNTIF(A$1:A1962,A1962))</f>
        <v>02CD10_151</v>
      </c>
      <c r="C1962" t="s">
        <v>10034</v>
      </c>
      <c r="D1962" t="str">
        <f>VLOOKUP(MID(C1962,7,4),Estrv!I:J,2,FALSE)</f>
        <v>Programa para enfermedades crónico degenerativas y discapacidad</v>
      </c>
      <c r="E1962" t="str">
        <f>VLOOKUP(MID(C1962,1,10),Estrv!B:CC,44,FALSE)</f>
        <v>Al termino del año 2024 los habitantes de la Alcaldia Coyoacan gozan de un gobierno que atiende los Derechos Humanos de las personas con discapacidad o con enfermedades cronico degenerativas.</v>
      </c>
    </row>
    <row r="1963" spans="1:5">
      <c r="A1963" t="str">
        <f t="shared" si="30"/>
        <v>02CD10</v>
      </c>
      <c r="B1963" t="str">
        <f>CONCATENATE(A1963,"_",COUNTIF(A$1:A1963,A1963))</f>
        <v>02CD10_152</v>
      </c>
      <c r="C1963" t="s">
        <v>10708</v>
      </c>
      <c r="D1963" t="str">
        <f>VLOOKUP(MID(C1963,7,4),Estrv!I:J,2,FALSE)</f>
        <v>Programa para enfermedades crónico degenerativas y discapacidad</v>
      </c>
      <c r="E1963">
        <f>VLOOKUP(MID(C1963,1,10),Estrv!B:CC,48,FALSE)</f>
        <v>0</v>
      </c>
    </row>
    <row r="1964" spans="1:5">
      <c r="A1964" t="str">
        <f t="shared" si="30"/>
        <v>02CD10</v>
      </c>
      <c r="B1964" t="str">
        <f>CONCATENATE(A1964,"_",COUNTIF(A$1:A1964,A1964))</f>
        <v>02CD10_153</v>
      </c>
      <c r="C1964" t="s">
        <v>11382</v>
      </c>
      <c r="D1964" t="str">
        <f>VLOOKUP(MID(C1964,7,4),Estrv!I:J,2,FALSE)</f>
        <v>Programa para enfermedades crónico degenerativas y discapacidad</v>
      </c>
      <c r="E1964">
        <f>VLOOKUP(MID(C1964,1,10),Estrv!B:CC,51,FALSE)</f>
        <v>0</v>
      </c>
    </row>
    <row r="1965" spans="1:5">
      <c r="A1965" t="str">
        <f t="shared" si="30"/>
        <v>02CD10</v>
      </c>
      <c r="B1965" t="str">
        <f>CONCATENATE(A1965,"_",COUNTIF(A$1:A1965,A1965))</f>
        <v>02CD10_154</v>
      </c>
      <c r="C1965" t="s">
        <v>12056</v>
      </c>
      <c r="D1965" t="str">
        <f>VLOOKUP(MID(C1965,7,4),Estrv!I:J,2,FALSE)</f>
        <v>Programa para enfermedades crónico degenerativas y discapacidad</v>
      </c>
      <c r="E1965">
        <f>VLOOKUP(MID(C1965,1,10),Estrv!B:CC,54,FALSE)</f>
        <v>0</v>
      </c>
    </row>
    <row r="1966" spans="1:5">
      <c r="A1966" t="str">
        <f t="shared" si="30"/>
        <v>02CD10</v>
      </c>
      <c r="B1966" t="str">
        <f>CONCATENATE(A1966,"_",COUNTIF(A$1:A1966,A1966))</f>
        <v>02CD10_155</v>
      </c>
      <c r="C1966" t="s">
        <v>12730</v>
      </c>
      <c r="D1966" t="str">
        <f>VLOOKUP(MID(C1966,7,4),Estrv!I:J,2,FALSE)</f>
        <v>Programa para enfermedades crónico degenerativas y discapacidad</v>
      </c>
      <c r="E1966">
        <f>VLOOKUP(MID(C1966,1,10),Estrv!B:CC,57,FALSE)</f>
        <v>0</v>
      </c>
    </row>
    <row r="1967" spans="1:5">
      <c r="A1967" t="str">
        <f t="shared" si="30"/>
        <v>02CD10</v>
      </c>
      <c r="B1967" t="str">
        <f>CONCATENATE(A1967,"_",COUNTIF(A$1:A1967,A1967))</f>
        <v>02CD10_156</v>
      </c>
      <c r="C1967" t="s">
        <v>13404</v>
      </c>
      <c r="D1967" t="str">
        <f>VLOOKUP(MID(C1967,7,4),Estrv!I:J,2,FALSE)</f>
        <v>Programa para enfermedades crónico degenerativas y discapacidad</v>
      </c>
      <c r="E1967">
        <f>VLOOKUP(MID(C1967,1,10),Estrv!B:CC,60,FALSE)</f>
        <v>0</v>
      </c>
    </row>
    <row r="1968" spans="1:5">
      <c r="A1968" t="str">
        <f t="shared" si="30"/>
        <v>02CD10</v>
      </c>
      <c r="B1968" t="str">
        <f>CONCATENATE(A1968,"_",COUNTIF(A$1:A1968,A1968))</f>
        <v>02CD10_157</v>
      </c>
      <c r="C1968" t="s">
        <v>14078</v>
      </c>
      <c r="D1968" t="str">
        <f>VLOOKUP(MID(C1968,7,4),Estrv!I:J,2,FALSE)</f>
        <v>Programa para enfermedades crónico degenerativas y discapacidad</v>
      </c>
      <c r="E1968">
        <f>VLOOKUP(MID(C1968,1,10),Estrv!B:CC,63,FALSE)</f>
        <v>0</v>
      </c>
    </row>
    <row r="1969" spans="1:5">
      <c r="A1969" t="str">
        <f t="shared" si="30"/>
        <v>02CD10</v>
      </c>
      <c r="B1969" t="str">
        <f>CONCATENATE(A1969,"_",COUNTIF(A$1:A1969,A1969))</f>
        <v>02CD10_158</v>
      </c>
      <c r="C1969" t="s">
        <v>14752</v>
      </c>
      <c r="D1969" t="str">
        <f>VLOOKUP(MID(C1969,7,4),Estrv!I:J,2,FALSE)</f>
        <v>Programa para enfermedades crónico degenerativas y discapacidad</v>
      </c>
      <c r="E1969">
        <f>VLOOKUP(MID(C1969,1,10),Estrv!B:CC,66,FALSE)</f>
        <v>0</v>
      </c>
    </row>
    <row r="1970" spans="1:5">
      <c r="A1970" t="str">
        <f t="shared" si="30"/>
        <v>02CD10</v>
      </c>
      <c r="B1970" t="str">
        <f>CONCATENATE(A1970,"_",COUNTIF(A$1:A1970,A1970))</f>
        <v>02CD10_159</v>
      </c>
      <c r="C1970" t="s">
        <v>15426</v>
      </c>
      <c r="D1970" t="str">
        <f>VLOOKUP(MID(C1970,7,4),Estrv!I:J,2,FALSE)</f>
        <v>Programa para enfermedades crónico degenerativas y discapacidad</v>
      </c>
      <c r="E1970">
        <f>VLOOKUP(MID(C1970,1,10),Estrv!B:CC,69,FALSE)</f>
        <v>0</v>
      </c>
    </row>
    <row r="1971" spans="1:5">
      <c r="A1971" t="str">
        <f t="shared" si="30"/>
        <v>02CD10</v>
      </c>
      <c r="B1971" t="str">
        <f>CONCATENATE(A1971,"_",COUNTIF(A$1:A1971,A1971))</f>
        <v>02CD10_160</v>
      </c>
      <c r="C1971" t="s">
        <v>16100</v>
      </c>
      <c r="D1971" t="str">
        <f>VLOOKUP(MID(C1971,7,4),Estrv!I:J,2,FALSE)</f>
        <v>Programa para enfermedades crónico degenerativas y discapacidad</v>
      </c>
      <c r="E1971">
        <f>VLOOKUP(MID(C1971,1,10),Estrv!B:CC,72,FALSE)</f>
        <v>0</v>
      </c>
    </row>
    <row r="1972" spans="1:5">
      <c r="A1972" t="str">
        <f t="shared" si="30"/>
        <v>02CD10</v>
      </c>
      <c r="B1972" t="str">
        <f>CONCATENATE(A1972,"_",COUNTIF(A$1:A1972,A1972))</f>
        <v>02CD10_161</v>
      </c>
      <c r="C1972" t="s">
        <v>10035</v>
      </c>
      <c r="D1972" t="str">
        <f>VLOOKUP(MID(C1972,7,4),Estrv!I:J,2,FALSE)</f>
        <v>Programa para el impulso agroalimentario</v>
      </c>
      <c r="E1972" t="str">
        <f>VLOOKUP(MID(C1972,1,10),Estrv!B:CC,44,FALSE)</f>
        <v>Al termino del año 2024 los habitantes de la Alcaldia La Magdalena Contreras gozan de un gobierno que atiende sus necesidades en el sector agroalimentario.</v>
      </c>
    </row>
    <row r="1973" spans="1:5">
      <c r="A1973" t="str">
        <f t="shared" si="30"/>
        <v>02CD10</v>
      </c>
      <c r="B1973" t="str">
        <f>CONCATENATE(A1973,"_",COUNTIF(A$1:A1973,A1973))</f>
        <v>02CD10_162</v>
      </c>
      <c r="C1973" t="s">
        <v>10709</v>
      </c>
      <c r="D1973" t="str">
        <f>VLOOKUP(MID(C1973,7,4),Estrv!I:J,2,FALSE)</f>
        <v>Programa para el impulso agroalimentario</v>
      </c>
      <c r="E1973" t="str">
        <f>VLOOKUP(MID(C1973,1,10),Estrv!B:CC,48,FALSE)</f>
        <v>Realizacion de platicas, cursos y talleres a Ejidatarios y Comuneros, con el fin de que obtengan buenas practicas productivas.</v>
      </c>
    </row>
    <row r="1974" spans="1:5">
      <c r="A1974" t="str">
        <f t="shared" si="30"/>
        <v>02CD10</v>
      </c>
      <c r="B1974" t="str">
        <f>CONCATENATE(A1974,"_",COUNTIF(A$1:A1974,A1974))</f>
        <v>02CD10_163</v>
      </c>
      <c r="C1974" t="s">
        <v>11383</v>
      </c>
      <c r="D1974" t="str">
        <f>VLOOKUP(MID(C1974,7,4),Estrv!I:J,2,FALSE)</f>
        <v>Programa para el impulso agroalimentario</v>
      </c>
      <c r="E1974">
        <f>VLOOKUP(MID(C1974,1,10),Estrv!B:CC,51,FALSE)</f>
        <v>0</v>
      </c>
    </row>
    <row r="1975" spans="1:5">
      <c r="A1975" t="str">
        <f t="shared" si="30"/>
        <v>02CD10</v>
      </c>
      <c r="B1975" t="str">
        <f>CONCATENATE(A1975,"_",COUNTIF(A$1:A1975,A1975))</f>
        <v>02CD10_164</v>
      </c>
      <c r="C1975" t="s">
        <v>12057</v>
      </c>
      <c r="D1975" t="str">
        <f>VLOOKUP(MID(C1975,7,4),Estrv!I:J,2,FALSE)</f>
        <v>Programa para el impulso agroalimentario</v>
      </c>
      <c r="E1975">
        <f>VLOOKUP(MID(C1975,1,10),Estrv!B:CC,54,FALSE)</f>
        <v>0</v>
      </c>
    </row>
    <row r="1976" spans="1:5">
      <c r="A1976" t="str">
        <f t="shared" si="30"/>
        <v>02CD10</v>
      </c>
      <c r="B1976" t="str">
        <f>CONCATENATE(A1976,"_",COUNTIF(A$1:A1976,A1976))</f>
        <v>02CD10_165</v>
      </c>
      <c r="C1976" t="s">
        <v>12731</v>
      </c>
      <c r="D1976" t="str">
        <f>VLOOKUP(MID(C1976,7,4),Estrv!I:J,2,FALSE)</f>
        <v>Programa para el impulso agroalimentario</v>
      </c>
      <c r="E1976">
        <f>VLOOKUP(MID(C1976,1,10),Estrv!B:CC,57,FALSE)</f>
        <v>0</v>
      </c>
    </row>
    <row r="1977" spans="1:5">
      <c r="A1977" t="str">
        <f t="shared" si="30"/>
        <v>02CD10</v>
      </c>
      <c r="B1977" t="str">
        <f>CONCATENATE(A1977,"_",COUNTIF(A$1:A1977,A1977))</f>
        <v>02CD10_166</v>
      </c>
      <c r="C1977" t="s">
        <v>13405</v>
      </c>
      <c r="D1977" t="str">
        <f>VLOOKUP(MID(C1977,7,4),Estrv!I:J,2,FALSE)</f>
        <v>Programa para el impulso agroalimentario</v>
      </c>
      <c r="E1977">
        <f>VLOOKUP(MID(C1977,1,10),Estrv!B:CC,60,FALSE)</f>
        <v>0</v>
      </c>
    </row>
    <row r="1978" spans="1:5">
      <c r="A1978" t="str">
        <f t="shared" si="30"/>
        <v>02CD10</v>
      </c>
      <c r="B1978" t="str">
        <f>CONCATENATE(A1978,"_",COUNTIF(A$1:A1978,A1978))</f>
        <v>02CD10_167</v>
      </c>
      <c r="C1978" t="s">
        <v>14079</v>
      </c>
      <c r="D1978" t="str">
        <f>VLOOKUP(MID(C1978,7,4),Estrv!I:J,2,FALSE)</f>
        <v>Programa para el impulso agroalimentario</v>
      </c>
      <c r="E1978">
        <f>VLOOKUP(MID(C1978,1,10),Estrv!B:CC,63,FALSE)</f>
        <v>0</v>
      </c>
    </row>
    <row r="1979" spans="1:5">
      <c r="A1979" t="str">
        <f t="shared" si="30"/>
        <v>02CD10</v>
      </c>
      <c r="B1979" t="str">
        <f>CONCATENATE(A1979,"_",COUNTIF(A$1:A1979,A1979))</f>
        <v>02CD10_168</v>
      </c>
      <c r="C1979" t="s">
        <v>14753</v>
      </c>
      <c r="D1979" t="str">
        <f>VLOOKUP(MID(C1979,7,4),Estrv!I:J,2,FALSE)</f>
        <v>Programa para el impulso agroalimentario</v>
      </c>
      <c r="E1979">
        <f>VLOOKUP(MID(C1979,1,10),Estrv!B:CC,66,FALSE)</f>
        <v>0</v>
      </c>
    </row>
    <row r="1980" spans="1:5">
      <c r="A1980" t="str">
        <f t="shared" si="30"/>
        <v>02CD10</v>
      </c>
      <c r="B1980" t="str">
        <f>CONCATENATE(A1980,"_",COUNTIF(A$1:A1980,A1980))</f>
        <v>02CD10_169</v>
      </c>
      <c r="C1980" t="s">
        <v>15427</v>
      </c>
      <c r="D1980" t="str">
        <f>VLOOKUP(MID(C1980,7,4),Estrv!I:J,2,FALSE)</f>
        <v>Programa para el impulso agroalimentario</v>
      </c>
      <c r="E1980">
        <f>VLOOKUP(MID(C1980,1,10),Estrv!B:CC,69,FALSE)</f>
        <v>0</v>
      </c>
    </row>
    <row r="1981" spans="1:5">
      <c r="A1981" t="str">
        <f t="shared" si="30"/>
        <v>02CD10</v>
      </c>
      <c r="B1981" t="str">
        <f>CONCATENATE(A1981,"_",COUNTIF(A$1:A1981,A1981))</f>
        <v>02CD10_170</v>
      </c>
      <c r="C1981" t="s">
        <v>16101</v>
      </c>
      <c r="D1981" t="str">
        <f>VLOOKUP(MID(C1981,7,4),Estrv!I:J,2,FALSE)</f>
        <v>Programa para el impulso agroalimentario</v>
      </c>
      <c r="E1981">
        <f>VLOOKUP(MID(C1981,1,10),Estrv!B:CC,72,FALSE)</f>
        <v>0</v>
      </c>
    </row>
    <row r="1982" spans="1:5">
      <c r="A1982" t="str">
        <f t="shared" si="30"/>
        <v>02CD10</v>
      </c>
      <c r="B1982" t="str">
        <f>CONCATENATE(A1982,"_",COUNTIF(A$1:A1982,A1982))</f>
        <v>02CD10_171</v>
      </c>
      <c r="C1982" t="s">
        <v>10036</v>
      </c>
      <c r="D1982" t="str">
        <f>VLOOKUP(MID(C1982,7,4),Estrv!I:J,2,FALSE)</f>
        <v>Ayudas para la comunidad LGBTTTIQ+</v>
      </c>
      <c r="E1982" t="str">
        <f>VLOOKUP(MID(C1982,1,10),Estrv!B:CC,44,FALSE)</f>
        <v>Al termino del año 2024 la comunidad LGBTTTIQ+ de la Alcaldia La Magdalena Contreras goza de un gobierno que atiende sus necesidades y coadyuva en la atencion de sus Derechos Humanos.</v>
      </c>
    </row>
    <row r="1983" spans="1:5">
      <c r="A1983" t="str">
        <f t="shared" si="30"/>
        <v>02CD10</v>
      </c>
      <c r="B1983" t="str">
        <f>CONCATENATE(A1983,"_",COUNTIF(A$1:A1983,A1983))</f>
        <v>02CD10_172</v>
      </c>
      <c r="C1983" t="s">
        <v>10710</v>
      </c>
      <c r="D1983" t="str">
        <f>VLOOKUP(MID(C1983,7,4),Estrv!I:J,2,FALSE)</f>
        <v>Ayudas para la comunidad LGBTTTIQ+</v>
      </c>
      <c r="E1983" t="str">
        <f>VLOOKUP(MID(C1983,1,10),Estrv!B:CC,48,FALSE)</f>
        <v>Apoyos en especie o economicos para la comunidad LGBTTTIQ+.</v>
      </c>
    </row>
    <row r="1984" spans="1:5">
      <c r="A1984" t="str">
        <f t="shared" si="30"/>
        <v>02CD10</v>
      </c>
      <c r="B1984" t="str">
        <f>CONCATENATE(A1984,"_",COUNTIF(A$1:A1984,A1984))</f>
        <v>02CD10_173</v>
      </c>
      <c r="C1984" t="s">
        <v>11384</v>
      </c>
      <c r="D1984" t="str">
        <f>VLOOKUP(MID(C1984,7,4),Estrv!I:J,2,FALSE)</f>
        <v>Ayudas para la comunidad LGBTTTIQ+</v>
      </c>
      <c r="E1984">
        <f>VLOOKUP(MID(C1984,1,10),Estrv!B:CC,51,FALSE)</f>
        <v>0</v>
      </c>
    </row>
    <row r="1985" spans="1:5">
      <c r="A1985" t="str">
        <f t="shared" si="30"/>
        <v>02CD10</v>
      </c>
      <c r="B1985" t="str">
        <f>CONCATENATE(A1985,"_",COUNTIF(A$1:A1985,A1985))</f>
        <v>02CD10_174</v>
      </c>
      <c r="C1985" t="s">
        <v>12058</v>
      </c>
      <c r="D1985" t="str">
        <f>VLOOKUP(MID(C1985,7,4),Estrv!I:J,2,FALSE)</f>
        <v>Ayudas para la comunidad LGBTTTIQ+</v>
      </c>
      <c r="E1985">
        <f>VLOOKUP(MID(C1985,1,10),Estrv!B:CC,54,FALSE)</f>
        <v>0</v>
      </c>
    </row>
    <row r="1986" spans="1:5">
      <c r="A1986" t="str">
        <f t="shared" si="30"/>
        <v>02CD10</v>
      </c>
      <c r="B1986" t="str">
        <f>CONCATENATE(A1986,"_",COUNTIF(A$1:A1986,A1986))</f>
        <v>02CD10_175</v>
      </c>
      <c r="C1986" t="s">
        <v>12732</v>
      </c>
      <c r="D1986" t="str">
        <f>VLOOKUP(MID(C1986,7,4),Estrv!I:J,2,FALSE)</f>
        <v>Ayudas para la comunidad LGBTTTIQ+</v>
      </c>
      <c r="E1986">
        <f>VLOOKUP(MID(C1986,1,10),Estrv!B:CC,57,FALSE)</f>
        <v>0</v>
      </c>
    </row>
    <row r="1987" spans="1:5">
      <c r="A1987" t="str">
        <f t="shared" ref="A1987:A2050" si="31">MID(C1987,1,6)</f>
        <v>02CD10</v>
      </c>
      <c r="B1987" t="str">
        <f>CONCATENATE(A1987,"_",COUNTIF(A$1:A1987,A1987))</f>
        <v>02CD10_176</v>
      </c>
      <c r="C1987" t="s">
        <v>13406</v>
      </c>
      <c r="D1987" t="str">
        <f>VLOOKUP(MID(C1987,7,4),Estrv!I:J,2,FALSE)</f>
        <v>Ayudas para la comunidad LGBTTTIQ+</v>
      </c>
      <c r="E1987">
        <f>VLOOKUP(MID(C1987,1,10),Estrv!B:CC,60,FALSE)</f>
        <v>0</v>
      </c>
    </row>
    <row r="1988" spans="1:5">
      <c r="A1988" t="str">
        <f t="shared" si="31"/>
        <v>02CD10</v>
      </c>
      <c r="B1988" t="str">
        <f>CONCATENATE(A1988,"_",COUNTIF(A$1:A1988,A1988))</f>
        <v>02CD10_177</v>
      </c>
      <c r="C1988" t="s">
        <v>14080</v>
      </c>
      <c r="D1988" t="str">
        <f>VLOOKUP(MID(C1988,7,4),Estrv!I:J,2,FALSE)</f>
        <v>Ayudas para la comunidad LGBTTTIQ+</v>
      </c>
      <c r="E1988">
        <f>VLOOKUP(MID(C1988,1,10),Estrv!B:CC,63,FALSE)</f>
        <v>0</v>
      </c>
    </row>
    <row r="1989" spans="1:5">
      <c r="A1989" t="str">
        <f t="shared" si="31"/>
        <v>02CD10</v>
      </c>
      <c r="B1989" t="str">
        <f>CONCATENATE(A1989,"_",COUNTIF(A$1:A1989,A1989))</f>
        <v>02CD10_178</v>
      </c>
      <c r="C1989" t="s">
        <v>14754</v>
      </c>
      <c r="D1989" t="str">
        <f>VLOOKUP(MID(C1989,7,4),Estrv!I:J,2,FALSE)</f>
        <v>Ayudas para la comunidad LGBTTTIQ+</v>
      </c>
      <c r="E1989">
        <f>VLOOKUP(MID(C1989,1,10),Estrv!B:CC,66,FALSE)</f>
        <v>0</v>
      </c>
    </row>
    <row r="1990" spans="1:5">
      <c r="A1990" t="str">
        <f t="shared" si="31"/>
        <v>02CD10</v>
      </c>
      <c r="B1990" t="str">
        <f>CONCATENATE(A1990,"_",COUNTIF(A$1:A1990,A1990))</f>
        <v>02CD10_179</v>
      </c>
      <c r="C1990" t="s">
        <v>15428</v>
      </c>
      <c r="D1990" t="str">
        <f>VLOOKUP(MID(C1990,7,4),Estrv!I:J,2,FALSE)</f>
        <v>Ayudas para la comunidad LGBTTTIQ+</v>
      </c>
      <c r="E1990">
        <f>VLOOKUP(MID(C1990,1,10),Estrv!B:CC,69,FALSE)</f>
        <v>0</v>
      </c>
    </row>
    <row r="1991" spans="1:5">
      <c r="A1991" t="str">
        <f t="shared" si="31"/>
        <v>02CD10</v>
      </c>
      <c r="B1991" t="str">
        <f>CONCATENATE(A1991,"_",COUNTIF(A$1:A1991,A1991))</f>
        <v>02CD10_180</v>
      </c>
      <c r="C1991" t="s">
        <v>16102</v>
      </c>
      <c r="D1991" t="str">
        <f>VLOOKUP(MID(C1991,7,4),Estrv!I:J,2,FALSE)</f>
        <v>Ayudas para la comunidad LGBTTTIQ+</v>
      </c>
      <c r="E1991">
        <f>VLOOKUP(MID(C1991,1,10),Estrv!B:CC,72,FALSE)</f>
        <v>0</v>
      </c>
    </row>
    <row r="1992" spans="1:5">
      <c r="A1992" t="str">
        <f t="shared" si="31"/>
        <v>02CD10</v>
      </c>
      <c r="B1992" t="str">
        <f>CONCATENATE(A1992,"_",COUNTIF(A$1:A1992,A1992))</f>
        <v>02CD10_181</v>
      </c>
      <c r="C1992" t="s">
        <v>10037</v>
      </c>
      <c r="D1992" t="str">
        <f>VLOOKUP(MID(C1992,7,4),Estrv!I:J,2,FALSE)</f>
        <v>Apoyo de alimentación y refugio para personas vulnerables</v>
      </c>
      <c r="E1992" t="str">
        <f>VLOOKUP(MID(C1992,1,10),Estrv!B:CC,44,FALSE)</f>
        <v>Al termino del año 2024 los habitantes de la Alcaldia La Magdalena Contreras gozan de un gobierno que atiende los Derechos Humanos de las personas con problemas para alimentarse y refugiarse.</v>
      </c>
    </row>
    <row r="1993" spans="1:5">
      <c r="A1993" t="str">
        <f t="shared" si="31"/>
        <v>02CD10</v>
      </c>
      <c r="B1993" t="str">
        <f>CONCATENATE(A1993,"_",COUNTIF(A$1:A1993,A1993))</f>
        <v>02CD10_182</v>
      </c>
      <c r="C1993" t="s">
        <v>10711</v>
      </c>
      <c r="D1993" t="str">
        <f>VLOOKUP(MID(C1993,7,4),Estrv!I:J,2,FALSE)</f>
        <v>Apoyo de alimentación y refugio para personas vulnerables</v>
      </c>
      <c r="E1993">
        <f>VLOOKUP(MID(C1993,1,10),Estrv!B:CC,48,FALSE)</f>
        <v>0</v>
      </c>
    </row>
    <row r="1994" spans="1:5">
      <c r="A1994" t="str">
        <f t="shared" si="31"/>
        <v>02CD10</v>
      </c>
      <c r="B1994" t="str">
        <f>CONCATENATE(A1994,"_",COUNTIF(A$1:A1994,A1994))</f>
        <v>02CD10_183</v>
      </c>
      <c r="C1994" t="s">
        <v>11385</v>
      </c>
      <c r="D1994" t="str">
        <f>VLOOKUP(MID(C1994,7,4),Estrv!I:J,2,FALSE)</f>
        <v>Apoyo de alimentación y refugio para personas vulnerables</v>
      </c>
      <c r="E1994">
        <f>VLOOKUP(MID(C1994,1,10),Estrv!B:CC,51,FALSE)</f>
        <v>0</v>
      </c>
    </row>
    <row r="1995" spans="1:5">
      <c r="A1995" t="str">
        <f t="shared" si="31"/>
        <v>02CD10</v>
      </c>
      <c r="B1995" t="str">
        <f>CONCATENATE(A1995,"_",COUNTIF(A$1:A1995,A1995))</f>
        <v>02CD10_184</v>
      </c>
      <c r="C1995" t="s">
        <v>12059</v>
      </c>
      <c r="D1995" t="str">
        <f>VLOOKUP(MID(C1995,7,4),Estrv!I:J,2,FALSE)</f>
        <v>Apoyo de alimentación y refugio para personas vulnerables</v>
      </c>
      <c r="E1995">
        <f>VLOOKUP(MID(C1995,1,10),Estrv!B:CC,54,FALSE)</f>
        <v>0</v>
      </c>
    </row>
    <row r="1996" spans="1:5">
      <c r="A1996" t="str">
        <f t="shared" si="31"/>
        <v>02CD10</v>
      </c>
      <c r="B1996" t="str">
        <f>CONCATENATE(A1996,"_",COUNTIF(A$1:A1996,A1996))</f>
        <v>02CD10_185</v>
      </c>
      <c r="C1996" t="s">
        <v>12733</v>
      </c>
      <c r="D1996" t="str">
        <f>VLOOKUP(MID(C1996,7,4),Estrv!I:J,2,FALSE)</f>
        <v>Apoyo de alimentación y refugio para personas vulnerables</v>
      </c>
      <c r="E1996">
        <f>VLOOKUP(MID(C1996,1,10),Estrv!B:CC,57,FALSE)</f>
        <v>0</v>
      </c>
    </row>
    <row r="1997" spans="1:5">
      <c r="A1997" t="str">
        <f t="shared" si="31"/>
        <v>02CD10</v>
      </c>
      <c r="B1997" t="str">
        <f>CONCATENATE(A1997,"_",COUNTIF(A$1:A1997,A1997))</f>
        <v>02CD10_186</v>
      </c>
      <c r="C1997" t="s">
        <v>13407</v>
      </c>
      <c r="D1997" t="str">
        <f>VLOOKUP(MID(C1997,7,4),Estrv!I:J,2,FALSE)</f>
        <v>Apoyo de alimentación y refugio para personas vulnerables</v>
      </c>
      <c r="E1997">
        <f>VLOOKUP(MID(C1997,1,10),Estrv!B:CC,60,FALSE)</f>
        <v>0</v>
      </c>
    </row>
    <row r="1998" spans="1:5">
      <c r="A1998" t="str">
        <f t="shared" si="31"/>
        <v>02CD10</v>
      </c>
      <c r="B1998" t="str">
        <f>CONCATENATE(A1998,"_",COUNTIF(A$1:A1998,A1998))</f>
        <v>02CD10_187</v>
      </c>
      <c r="C1998" t="s">
        <v>14081</v>
      </c>
      <c r="D1998" t="str">
        <f>VLOOKUP(MID(C1998,7,4),Estrv!I:J,2,FALSE)</f>
        <v>Apoyo de alimentación y refugio para personas vulnerables</v>
      </c>
      <c r="E1998">
        <f>VLOOKUP(MID(C1998,1,10),Estrv!B:CC,63,FALSE)</f>
        <v>0</v>
      </c>
    </row>
    <row r="1999" spans="1:5">
      <c r="A1999" t="str">
        <f t="shared" si="31"/>
        <v>02CD10</v>
      </c>
      <c r="B1999" t="str">
        <f>CONCATENATE(A1999,"_",COUNTIF(A$1:A1999,A1999))</f>
        <v>02CD10_188</v>
      </c>
      <c r="C1999" t="s">
        <v>14755</v>
      </c>
      <c r="D1999" t="str">
        <f>VLOOKUP(MID(C1999,7,4),Estrv!I:J,2,FALSE)</f>
        <v>Apoyo de alimentación y refugio para personas vulnerables</v>
      </c>
      <c r="E1999">
        <f>VLOOKUP(MID(C1999,1,10),Estrv!B:CC,66,FALSE)</f>
        <v>0</v>
      </c>
    </row>
    <row r="2000" spans="1:5">
      <c r="A2000" t="str">
        <f t="shared" si="31"/>
        <v>02CD10</v>
      </c>
      <c r="B2000" t="str">
        <f>CONCATENATE(A2000,"_",COUNTIF(A$1:A2000,A2000))</f>
        <v>02CD10_189</v>
      </c>
      <c r="C2000" t="s">
        <v>15429</v>
      </c>
      <c r="D2000" t="str">
        <f>VLOOKUP(MID(C2000,7,4),Estrv!I:J,2,FALSE)</f>
        <v>Apoyo de alimentación y refugio para personas vulnerables</v>
      </c>
      <c r="E2000">
        <f>VLOOKUP(MID(C2000,1,10),Estrv!B:CC,69,FALSE)</f>
        <v>0</v>
      </c>
    </row>
    <row r="2001" spans="1:5">
      <c r="A2001" t="str">
        <f t="shared" si="31"/>
        <v>02CD10</v>
      </c>
      <c r="B2001" t="str">
        <f>CONCATENATE(A2001,"_",COUNTIF(A$1:A2001,A2001))</f>
        <v>02CD10_190</v>
      </c>
      <c r="C2001" t="s">
        <v>16103</v>
      </c>
      <c r="D2001" t="str">
        <f>VLOOKUP(MID(C2001,7,4),Estrv!I:J,2,FALSE)</f>
        <v>Apoyo de alimentación y refugio para personas vulnerables</v>
      </c>
      <c r="E2001">
        <f>VLOOKUP(MID(C2001,1,10),Estrv!B:CC,72,FALSE)</f>
        <v>0</v>
      </c>
    </row>
    <row r="2002" spans="1:5">
      <c r="A2002" t="str">
        <f t="shared" si="31"/>
        <v>02CD10</v>
      </c>
      <c r="B2002" t="str">
        <f>CONCATENATE(A2002,"_",COUNTIF(A$1:A2002,A2002))</f>
        <v>02CD10_191</v>
      </c>
      <c r="C2002" t="s">
        <v>10038</v>
      </c>
      <c r="D2002" t="str">
        <f>VLOOKUP(MID(C2002,7,4),Estrv!I:J,2,FALSE)</f>
        <v>Programa de apoyo para el bienestar familiar</v>
      </c>
      <c r="E2002" t="str">
        <f>VLOOKUP(MID(C2002,1,10),Estrv!B:CC,44,FALSE)</f>
        <v>Brindar apoyo economico o en especie, para ayudar en el gasto familiar de personas de escasos recursos</v>
      </c>
    </row>
    <row r="2003" spans="1:5">
      <c r="A2003" t="str">
        <f t="shared" si="31"/>
        <v>02CD10</v>
      </c>
      <c r="B2003" t="str">
        <f>CONCATENATE(A2003,"_",COUNTIF(A$1:A2003,A2003))</f>
        <v>02CD10_192</v>
      </c>
      <c r="C2003" t="s">
        <v>10712</v>
      </c>
      <c r="D2003" t="str">
        <f>VLOOKUP(MID(C2003,7,4),Estrv!I:J,2,FALSE)</f>
        <v>Programa de apoyo para el bienestar familiar</v>
      </c>
      <c r="E2003">
        <f>VLOOKUP(MID(C2003,1,10),Estrv!B:CC,48,FALSE)</f>
        <v>0</v>
      </c>
    </row>
    <row r="2004" spans="1:5">
      <c r="A2004" t="str">
        <f t="shared" si="31"/>
        <v>02CD10</v>
      </c>
      <c r="B2004" t="str">
        <f>CONCATENATE(A2004,"_",COUNTIF(A$1:A2004,A2004))</f>
        <v>02CD10_193</v>
      </c>
      <c r="C2004" t="s">
        <v>11386</v>
      </c>
      <c r="D2004" t="str">
        <f>VLOOKUP(MID(C2004,7,4),Estrv!I:J,2,FALSE)</f>
        <v>Programa de apoyo para el bienestar familiar</v>
      </c>
      <c r="E2004">
        <f>VLOOKUP(MID(C2004,1,10),Estrv!B:CC,51,FALSE)</f>
        <v>0</v>
      </c>
    </row>
    <row r="2005" spans="1:5">
      <c r="A2005" t="str">
        <f t="shared" si="31"/>
        <v>02CD10</v>
      </c>
      <c r="B2005" t="str">
        <f>CONCATENATE(A2005,"_",COUNTIF(A$1:A2005,A2005))</f>
        <v>02CD10_194</v>
      </c>
      <c r="C2005" t="s">
        <v>12060</v>
      </c>
      <c r="D2005" t="str">
        <f>VLOOKUP(MID(C2005,7,4),Estrv!I:J,2,FALSE)</f>
        <v>Programa de apoyo para el bienestar familiar</v>
      </c>
      <c r="E2005">
        <f>VLOOKUP(MID(C2005,1,10),Estrv!B:CC,54,FALSE)</f>
        <v>0</v>
      </c>
    </row>
    <row r="2006" spans="1:5">
      <c r="A2006" t="str">
        <f t="shared" si="31"/>
        <v>02CD10</v>
      </c>
      <c r="B2006" t="str">
        <f>CONCATENATE(A2006,"_",COUNTIF(A$1:A2006,A2006))</f>
        <v>02CD10_195</v>
      </c>
      <c r="C2006" t="s">
        <v>12734</v>
      </c>
      <c r="D2006" t="str">
        <f>VLOOKUP(MID(C2006,7,4),Estrv!I:J,2,FALSE)</f>
        <v>Programa de apoyo para el bienestar familiar</v>
      </c>
      <c r="E2006">
        <f>VLOOKUP(MID(C2006,1,10),Estrv!B:CC,57,FALSE)</f>
        <v>0</v>
      </c>
    </row>
    <row r="2007" spans="1:5">
      <c r="A2007" t="str">
        <f t="shared" si="31"/>
        <v>02CD10</v>
      </c>
      <c r="B2007" t="str">
        <f>CONCATENATE(A2007,"_",COUNTIF(A$1:A2007,A2007))</f>
        <v>02CD10_196</v>
      </c>
      <c r="C2007" t="s">
        <v>13408</v>
      </c>
      <c r="D2007" t="str">
        <f>VLOOKUP(MID(C2007,7,4),Estrv!I:J,2,FALSE)</f>
        <v>Programa de apoyo para el bienestar familiar</v>
      </c>
      <c r="E2007">
        <f>VLOOKUP(MID(C2007,1,10),Estrv!B:CC,60,FALSE)</f>
        <v>0</v>
      </c>
    </row>
    <row r="2008" spans="1:5">
      <c r="A2008" t="str">
        <f t="shared" si="31"/>
        <v>02CD10</v>
      </c>
      <c r="B2008" t="str">
        <f>CONCATENATE(A2008,"_",COUNTIF(A$1:A2008,A2008))</f>
        <v>02CD10_197</v>
      </c>
      <c r="C2008" t="s">
        <v>14082</v>
      </c>
      <c r="D2008" t="str">
        <f>VLOOKUP(MID(C2008,7,4),Estrv!I:J,2,FALSE)</f>
        <v>Programa de apoyo para el bienestar familiar</v>
      </c>
      <c r="E2008">
        <f>VLOOKUP(MID(C2008,1,10),Estrv!B:CC,63,FALSE)</f>
        <v>0</v>
      </c>
    </row>
    <row r="2009" spans="1:5">
      <c r="A2009" t="str">
        <f t="shared" si="31"/>
        <v>02CD10</v>
      </c>
      <c r="B2009" t="str">
        <f>CONCATENATE(A2009,"_",COUNTIF(A$1:A2009,A2009))</f>
        <v>02CD10_198</v>
      </c>
      <c r="C2009" t="s">
        <v>14756</v>
      </c>
      <c r="D2009" t="str">
        <f>VLOOKUP(MID(C2009,7,4),Estrv!I:J,2,FALSE)</f>
        <v>Programa de apoyo para el bienestar familiar</v>
      </c>
      <c r="E2009">
        <f>VLOOKUP(MID(C2009,1,10),Estrv!B:CC,66,FALSE)</f>
        <v>0</v>
      </c>
    </row>
    <row r="2010" spans="1:5">
      <c r="A2010" t="str">
        <f t="shared" si="31"/>
        <v>02CD10</v>
      </c>
      <c r="B2010" t="str">
        <f>CONCATENATE(A2010,"_",COUNTIF(A$1:A2010,A2010))</f>
        <v>02CD10_199</v>
      </c>
      <c r="C2010" t="s">
        <v>15430</v>
      </c>
      <c r="D2010" t="str">
        <f>VLOOKUP(MID(C2010,7,4),Estrv!I:J,2,FALSE)</f>
        <v>Programa de apoyo para el bienestar familiar</v>
      </c>
      <c r="E2010">
        <f>VLOOKUP(MID(C2010,1,10),Estrv!B:CC,69,FALSE)</f>
        <v>0</v>
      </c>
    </row>
    <row r="2011" spans="1:5">
      <c r="A2011" t="str">
        <f t="shared" si="31"/>
        <v>02CD10</v>
      </c>
      <c r="B2011" t="str">
        <f>CONCATENATE(A2011,"_",COUNTIF(A$1:A2011,A2011))</f>
        <v>02CD10_200</v>
      </c>
      <c r="C2011" t="s">
        <v>16104</v>
      </c>
      <c r="D2011" t="str">
        <f>VLOOKUP(MID(C2011,7,4),Estrv!I:J,2,FALSE)</f>
        <v>Programa de apoyo para el bienestar familiar</v>
      </c>
      <c r="E2011">
        <f>VLOOKUP(MID(C2011,1,10),Estrv!B:CC,72,FALSE)</f>
        <v>0</v>
      </c>
    </row>
    <row r="2012" spans="1:5">
      <c r="A2012" t="str">
        <f t="shared" si="31"/>
        <v>02CD10</v>
      </c>
      <c r="B2012" t="str">
        <f>CONCATENATE(A2012,"_",COUNTIF(A$1:A2012,A2012))</f>
        <v>02CD10_201</v>
      </c>
      <c r="C2012" t="s">
        <v>10039</v>
      </c>
      <c r="D2012" t="str">
        <f>VLOOKUP(MID(C2012,7,4),Estrv!I:J,2,FALSE)</f>
        <v>Apoyos para el cuidado del adulto mayor</v>
      </c>
      <c r="E2012" t="str">
        <f>VLOOKUP(MID(C2012,1,10),Estrv!B:CC,44,FALSE)</f>
        <v>Al termino del año 2024 los adultos mayores de la Alcaldia La Magdalena Contreras gozan de un gobierno que atiende sus Derechos Humanos.</v>
      </c>
    </row>
    <row r="2013" spans="1:5">
      <c r="A2013" t="str">
        <f t="shared" si="31"/>
        <v>02CD10</v>
      </c>
      <c r="B2013" t="str">
        <f>CONCATENATE(A2013,"_",COUNTIF(A$1:A2013,A2013))</f>
        <v>02CD10_202</v>
      </c>
      <c r="C2013" t="s">
        <v>10713</v>
      </c>
      <c r="D2013" t="str">
        <f>VLOOKUP(MID(C2013,7,4),Estrv!I:J,2,FALSE)</f>
        <v>Apoyos para el cuidado del adulto mayor</v>
      </c>
      <c r="E2013">
        <f>VLOOKUP(MID(C2013,1,10),Estrv!B:CC,48,FALSE)</f>
        <v>0</v>
      </c>
    </row>
    <row r="2014" spans="1:5">
      <c r="A2014" t="str">
        <f t="shared" si="31"/>
        <v>02CD10</v>
      </c>
      <c r="B2014" t="str">
        <f>CONCATENATE(A2014,"_",COUNTIF(A$1:A2014,A2014))</f>
        <v>02CD10_203</v>
      </c>
      <c r="C2014" t="s">
        <v>11387</v>
      </c>
      <c r="D2014" t="str">
        <f>VLOOKUP(MID(C2014,7,4),Estrv!I:J,2,FALSE)</f>
        <v>Apoyos para el cuidado del adulto mayor</v>
      </c>
      <c r="E2014">
        <f>VLOOKUP(MID(C2014,1,10),Estrv!B:CC,51,FALSE)</f>
        <v>0</v>
      </c>
    </row>
    <row r="2015" spans="1:5">
      <c r="A2015" t="str">
        <f t="shared" si="31"/>
        <v>02CD10</v>
      </c>
      <c r="B2015" t="str">
        <f>CONCATENATE(A2015,"_",COUNTIF(A$1:A2015,A2015))</f>
        <v>02CD10_204</v>
      </c>
      <c r="C2015" t="s">
        <v>12061</v>
      </c>
      <c r="D2015" t="str">
        <f>VLOOKUP(MID(C2015,7,4),Estrv!I:J,2,FALSE)</f>
        <v>Apoyos para el cuidado del adulto mayor</v>
      </c>
      <c r="E2015">
        <f>VLOOKUP(MID(C2015,1,10),Estrv!B:CC,54,FALSE)</f>
        <v>0</v>
      </c>
    </row>
    <row r="2016" spans="1:5">
      <c r="A2016" t="str">
        <f t="shared" si="31"/>
        <v>02CD10</v>
      </c>
      <c r="B2016" t="str">
        <f>CONCATENATE(A2016,"_",COUNTIF(A$1:A2016,A2016))</f>
        <v>02CD10_205</v>
      </c>
      <c r="C2016" t="s">
        <v>12735</v>
      </c>
      <c r="D2016" t="str">
        <f>VLOOKUP(MID(C2016,7,4),Estrv!I:J,2,FALSE)</f>
        <v>Apoyos para el cuidado del adulto mayor</v>
      </c>
      <c r="E2016">
        <f>VLOOKUP(MID(C2016,1,10),Estrv!B:CC,57,FALSE)</f>
        <v>0</v>
      </c>
    </row>
    <row r="2017" spans="1:5">
      <c r="A2017" t="str">
        <f t="shared" si="31"/>
        <v>02CD10</v>
      </c>
      <c r="B2017" t="str">
        <f>CONCATENATE(A2017,"_",COUNTIF(A$1:A2017,A2017))</f>
        <v>02CD10_206</v>
      </c>
      <c r="C2017" t="s">
        <v>13409</v>
      </c>
      <c r="D2017" t="str">
        <f>VLOOKUP(MID(C2017,7,4),Estrv!I:J,2,FALSE)</f>
        <v>Apoyos para el cuidado del adulto mayor</v>
      </c>
      <c r="E2017">
        <f>VLOOKUP(MID(C2017,1,10),Estrv!B:CC,60,FALSE)</f>
        <v>0</v>
      </c>
    </row>
    <row r="2018" spans="1:5">
      <c r="A2018" t="str">
        <f t="shared" si="31"/>
        <v>02CD10</v>
      </c>
      <c r="B2018" t="str">
        <f>CONCATENATE(A2018,"_",COUNTIF(A$1:A2018,A2018))</f>
        <v>02CD10_207</v>
      </c>
      <c r="C2018" t="s">
        <v>14083</v>
      </c>
      <c r="D2018" t="str">
        <f>VLOOKUP(MID(C2018,7,4),Estrv!I:J,2,FALSE)</f>
        <v>Apoyos para el cuidado del adulto mayor</v>
      </c>
      <c r="E2018">
        <f>VLOOKUP(MID(C2018,1,10),Estrv!B:CC,63,FALSE)</f>
        <v>0</v>
      </c>
    </row>
    <row r="2019" spans="1:5">
      <c r="A2019" t="str">
        <f t="shared" si="31"/>
        <v>02CD10</v>
      </c>
      <c r="B2019" t="str">
        <f>CONCATENATE(A2019,"_",COUNTIF(A$1:A2019,A2019))</f>
        <v>02CD10_208</v>
      </c>
      <c r="C2019" t="s">
        <v>14757</v>
      </c>
      <c r="D2019" t="str">
        <f>VLOOKUP(MID(C2019,7,4),Estrv!I:J,2,FALSE)</f>
        <v>Apoyos para el cuidado del adulto mayor</v>
      </c>
      <c r="E2019">
        <f>VLOOKUP(MID(C2019,1,10),Estrv!B:CC,66,FALSE)</f>
        <v>0</v>
      </c>
    </row>
    <row r="2020" spans="1:5">
      <c r="A2020" t="str">
        <f t="shared" si="31"/>
        <v>02CD10</v>
      </c>
      <c r="B2020" t="str">
        <f>CONCATENATE(A2020,"_",COUNTIF(A$1:A2020,A2020))</f>
        <v>02CD10_209</v>
      </c>
      <c r="C2020" t="s">
        <v>15431</v>
      </c>
      <c r="D2020" t="str">
        <f>VLOOKUP(MID(C2020,7,4),Estrv!I:J,2,FALSE)</f>
        <v>Apoyos para el cuidado del adulto mayor</v>
      </c>
      <c r="E2020">
        <f>VLOOKUP(MID(C2020,1,10),Estrv!B:CC,69,FALSE)</f>
        <v>0</v>
      </c>
    </row>
    <row r="2021" spans="1:5">
      <c r="A2021" t="str">
        <f t="shared" si="31"/>
        <v>02CD10</v>
      </c>
      <c r="B2021" t="str">
        <f>CONCATENATE(A2021,"_",COUNTIF(A$1:A2021,A2021))</f>
        <v>02CD10_210</v>
      </c>
      <c r="C2021" t="s">
        <v>16105</v>
      </c>
      <c r="D2021" t="str">
        <f>VLOOKUP(MID(C2021,7,4),Estrv!I:J,2,FALSE)</f>
        <v>Apoyos para el cuidado del adulto mayor</v>
      </c>
      <c r="E2021">
        <f>VLOOKUP(MID(C2021,1,10),Estrv!B:CC,72,FALSE)</f>
        <v>0</v>
      </c>
    </row>
    <row r="2022" spans="1:5">
      <c r="A2022" t="str">
        <f t="shared" si="31"/>
        <v>02CD10</v>
      </c>
      <c r="B2022" t="str">
        <f>CONCATENATE(A2022,"_",COUNTIF(A$1:A2022,A2022))</f>
        <v>02CD10_211</v>
      </c>
      <c r="C2022" t="s">
        <v>10040</v>
      </c>
      <c r="D2022" t="str">
        <f>VLOOKUP(MID(C2022,7,4),Estrv!I:J,2,FALSE)</f>
        <v>Apoyos sociales</v>
      </c>
      <c r="E2022" t="str">
        <f>VLOOKUP(MID(C2022,1,10),Estrv!B:CC,44,FALSE)</f>
        <v>Al termino del año 2024 los habitantes en condiciones de vulnerabilidad de la Alcaldia La Magdalena Contreras gozan de suficientes acciones de proteccion social que coadyuvan en la atencion de sus Derechos Humanos y bienestar.</v>
      </c>
    </row>
    <row r="2023" spans="1:5">
      <c r="A2023" t="str">
        <f t="shared" si="31"/>
        <v>02CD10</v>
      </c>
      <c r="B2023" t="str">
        <f>CONCATENATE(A2023,"_",COUNTIF(A$1:A2023,A2023))</f>
        <v>02CD10_212</v>
      </c>
      <c r="C2023" t="s">
        <v>10714</v>
      </c>
      <c r="D2023" t="str">
        <f>VLOOKUP(MID(C2023,7,4),Estrv!I:J,2,FALSE)</f>
        <v>Apoyos sociales</v>
      </c>
      <c r="E2023" t="str">
        <f>VLOOKUP(MID(C2023,1,10),Estrv!B:CC,48,FALSE)</f>
        <v>Apoyos decembrinos.</v>
      </c>
    </row>
    <row r="2024" spans="1:5">
      <c r="A2024" t="str">
        <f t="shared" si="31"/>
        <v>02CD10</v>
      </c>
      <c r="B2024" t="str">
        <f>CONCATENATE(A2024,"_",COUNTIF(A$1:A2024,A2024))</f>
        <v>02CD10_213</v>
      </c>
      <c r="C2024" t="s">
        <v>11388</v>
      </c>
      <c r="D2024" t="str">
        <f>VLOOKUP(MID(C2024,7,4),Estrv!I:J,2,FALSE)</f>
        <v>Apoyos sociales</v>
      </c>
      <c r="E2024" t="str">
        <f>VLOOKUP(MID(C2024,1,10),Estrv!B:CC,51,FALSE)</f>
        <v>Apoyos relacionados con la linea de accion diviertete en verano</v>
      </c>
    </row>
    <row r="2025" spans="1:5">
      <c r="A2025" t="str">
        <f t="shared" si="31"/>
        <v>02CD10</v>
      </c>
      <c r="B2025" t="str">
        <f>CONCATENATE(A2025,"_",COUNTIF(A$1:A2025,A2025))</f>
        <v>02CD10_214</v>
      </c>
      <c r="C2025" t="s">
        <v>12062</v>
      </c>
      <c r="D2025" t="str">
        <f>VLOOKUP(MID(C2025,7,4),Estrv!I:J,2,FALSE)</f>
        <v>Apoyos sociales</v>
      </c>
      <c r="E2025" t="str">
        <f>VLOOKUP(MID(C2025,1,10),Estrv!B:CC,54,FALSE)</f>
        <v>Apoyos relacionados con la linea de accion premios y estimulos.</v>
      </c>
    </row>
    <row r="2026" spans="1:5">
      <c r="A2026" t="str">
        <f t="shared" si="31"/>
        <v>02CD10</v>
      </c>
      <c r="B2026" t="str">
        <f>CONCATENATE(A2026,"_",COUNTIF(A$1:A2026,A2026))</f>
        <v>02CD10_215</v>
      </c>
      <c r="C2026" t="s">
        <v>12736</v>
      </c>
      <c r="D2026" t="str">
        <f>VLOOKUP(MID(C2026,7,4),Estrv!I:J,2,FALSE)</f>
        <v>Apoyos sociales</v>
      </c>
      <c r="E2026" t="str">
        <f>VLOOKUP(MID(C2026,1,10),Estrv!B:CC,57,FALSE)</f>
        <v>Apoyos para la reactivacion economica a negocios.</v>
      </c>
    </row>
    <row r="2027" spans="1:5">
      <c r="A2027" t="str">
        <f t="shared" si="31"/>
        <v>02CD10</v>
      </c>
      <c r="B2027" t="str">
        <f>CONCATENATE(A2027,"_",COUNTIF(A$1:A2027,A2027))</f>
        <v>02CD10_216</v>
      </c>
      <c r="C2027" t="s">
        <v>13410</v>
      </c>
      <c r="D2027" t="str">
        <f>VLOOKUP(MID(C2027,7,4),Estrv!I:J,2,FALSE)</f>
        <v>Apoyos sociales</v>
      </c>
      <c r="E2027">
        <f>VLOOKUP(MID(C2027,1,10),Estrv!B:CC,60,FALSE)</f>
        <v>0</v>
      </c>
    </row>
    <row r="2028" spans="1:5">
      <c r="A2028" t="str">
        <f t="shared" si="31"/>
        <v>02CD10</v>
      </c>
      <c r="B2028" t="str">
        <f>CONCATENATE(A2028,"_",COUNTIF(A$1:A2028,A2028))</f>
        <v>02CD10_217</v>
      </c>
      <c r="C2028" t="s">
        <v>14084</v>
      </c>
      <c r="D2028" t="str">
        <f>VLOOKUP(MID(C2028,7,4),Estrv!I:J,2,FALSE)</f>
        <v>Apoyos sociales</v>
      </c>
      <c r="E2028">
        <f>VLOOKUP(MID(C2028,1,10),Estrv!B:CC,63,FALSE)</f>
        <v>0</v>
      </c>
    </row>
    <row r="2029" spans="1:5">
      <c r="A2029" t="str">
        <f t="shared" si="31"/>
        <v>02CD10</v>
      </c>
      <c r="B2029" t="str">
        <f>CONCATENATE(A2029,"_",COUNTIF(A$1:A2029,A2029))</f>
        <v>02CD10_218</v>
      </c>
      <c r="C2029" t="s">
        <v>14758</v>
      </c>
      <c r="D2029" t="str">
        <f>VLOOKUP(MID(C2029,7,4),Estrv!I:J,2,FALSE)</f>
        <v>Apoyos sociales</v>
      </c>
      <c r="E2029">
        <f>VLOOKUP(MID(C2029,1,10),Estrv!B:CC,66,FALSE)</f>
        <v>0</v>
      </c>
    </row>
    <row r="2030" spans="1:5">
      <c r="A2030" t="str">
        <f t="shared" si="31"/>
        <v>02CD10</v>
      </c>
      <c r="B2030" t="str">
        <f>CONCATENATE(A2030,"_",COUNTIF(A$1:A2030,A2030))</f>
        <v>02CD10_219</v>
      </c>
      <c r="C2030" t="s">
        <v>15432</v>
      </c>
      <c r="D2030" t="str">
        <f>VLOOKUP(MID(C2030,7,4),Estrv!I:J,2,FALSE)</f>
        <v>Apoyos sociales</v>
      </c>
      <c r="E2030">
        <f>VLOOKUP(MID(C2030,1,10),Estrv!B:CC,69,FALSE)</f>
        <v>0</v>
      </c>
    </row>
    <row r="2031" spans="1:5">
      <c r="A2031" t="str">
        <f t="shared" si="31"/>
        <v>02CD10</v>
      </c>
      <c r="B2031" t="str">
        <f>CONCATENATE(A2031,"_",COUNTIF(A$1:A2031,A2031))</f>
        <v>02CD10_220</v>
      </c>
      <c r="C2031" t="s">
        <v>16106</v>
      </c>
      <c r="D2031" t="str">
        <f>VLOOKUP(MID(C2031,7,4),Estrv!I:J,2,FALSE)</f>
        <v>Apoyos sociales</v>
      </c>
      <c r="E2031">
        <f>VLOOKUP(MID(C2031,1,10),Estrv!B:CC,72,FALSE)</f>
        <v>0</v>
      </c>
    </row>
    <row r="2032" spans="1:5">
      <c r="A2032" t="str">
        <f t="shared" si="31"/>
        <v>02CD11</v>
      </c>
      <c r="B2032" t="str">
        <f>CONCATENATE(A2032,"_",COUNTIF(A$1:A2032,A2032))</f>
        <v>02CD11_1</v>
      </c>
      <c r="C2032" t="s">
        <v>10041</v>
      </c>
      <c r="D2032" t="str">
        <f>VLOOKUP(MID(C2032,7,4),Estrv!I:J,2,FALSE)</f>
        <v>Gobierno y atención ciudadana</v>
      </c>
      <c r="E2032" t="str">
        <f>VLOOKUP(MID(C2032,1,10),Estrv!B:CC,44,FALSE)</f>
        <v>Brindar servicio publico de optima calidad, gestionar de manera eficiente la atencion ciudadana y promover un gobierno democratico</v>
      </c>
    </row>
    <row r="2033" spans="1:5">
      <c r="A2033" t="str">
        <f t="shared" si="31"/>
        <v>02CD11</v>
      </c>
      <c r="B2033" t="str">
        <f>CONCATENATE(A2033,"_",COUNTIF(A$1:A2033,A2033))</f>
        <v>02CD11_2</v>
      </c>
      <c r="C2033" t="s">
        <v>10715</v>
      </c>
      <c r="D2033" t="str">
        <f>VLOOKUP(MID(C2033,7,4),Estrv!I:J,2,FALSE)</f>
        <v>Gobierno y atención ciudadana</v>
      </c>
      <c r="E2033" t="str">
        <f>VLOOKUP(MID(C2033,1,10),Estrv!B:CC,48,FALSE)</f>
        <v>Elaboracion del Diagnostico del POT</v>
      </c>
    </row>
    <row r="2034" spans="1:5">
      <c r="A2034" t="str">
        <f t="shared" si="31"/>
        <v>02CD11</v>
      </c>
      <c r="B2034" t="str">
        <f>CONCATENATE(A2034,"_",COUNTIF(A$1:A2034,A2034))</f>
        <v>02CD11_3</v>
      </c>
      <c r="C2034" t="s">
        <v>11389</v>
      </c>
      <c r="D2034" t="str">
        <f>VLOOKUP(MID(C2034,7,4),Estrv!I:J,2,FALSE)</f>
        <v>Gobierno y atención ciudadana</v>
      </c>
      <c r="E2034" t="str">
        <f>VLOOKUP(MID(C2034,1,10),Estrv!B:CC,51,FALSE)</f>
        <v>Difusion de acciones, programas, obras y servicios a traves de diferentes medios de difusion como: materiales impresos, inserciones en periodicos de circulacion nacional, medios digitales (redes sociales institucionales y portales de internet de medios de comunicacion), boletines y conferencias</v>
      </c>
    </row>
    <row r="2035" spans="1:5">
      <c r="A2035" t="str">
        <f t="shared" si="31"/>
        <v>02CD11</v>
      </c>
      <c r="B2035" t="str">
        <f>CONCATENATE(A2035,"_",COUNTIF(A$1:A2035,A2035))</f>
        <v>02CD11_4</v>
      </c>
      <c r="C2035" t="s">
        <v>12063</v>
      </c>
      <c r="D2035" t="str">
        <f>VLOOKUP(MID(C2035,7,4),Estrv!I:J,2,FALSE)</f>
        <v>Gobierno y atención ciudadana</v>
      </c>
      <c r="E2035" t="str">
        <f>VLOOKUP(MID(C2035,1,10),Estrv!B:CC,54,FALSE)</f>
        <v>Realizacion de eventos con embajadas</v>
      </c>
    </row>
    <row r="2036" spans="1:5">
      <c r="A2036" t="str">
        <f t="shared" si="31"/>
        <v>02CD11</v>
      </c>
      <c r="B2036" t="str">
        <f>CONCATENATE(A2036,"_",COUNTIF(A$1:A2036,A2036))</f>
        <v>02CD11_5</v>
      </c>
      <c r="C2036" t="s">
        <v>12737</v>
      </c>
      <c r="D2036" t="str">
        <f>VLOOKUP(MID(C2036,7,4),Estrv!I:J,2,FALSE)</f>
        <v>Gobierno y atención ciudadana</v>
      </c>
      <c r="E2036" t="str">
        <f>VLOOKUP(MID(C2036,1,10),Estrv!B:CC,57,FALSE)</f>
        <v>Logistica del evento Jornada Notarial, Cartilla Militar, de concertacion y asesorias juridicas</v>
      </c>
    </row>
    <row r="2037" spans="1:5">
      <c r="A2037" t="str">
        <f t="shared" si="31"/>
        <v>02CD11</v>
      </c>
      <c r="B2037" t="str">
        <f>CONCATENATE(A2037,"_",COUNTIF(A$1:A2037,A2037))</f>
        <v>02CD11_6</v>
      </c>
      <c r="C2037" t="s">
        <v>13411</v>
      </c>
      <c r="D2037" t="str">
        <f>VLOOKUP(MID(C2037,7,4),Estrv!I:J,2,FALSE)</f>
        <v>Gobierno y atención ciudadana</v>
      </c>
      <c r="E2037" t="str">
        <f>VLOOKUP(MID(C2037,1,10),Estrv!B:CC,60,FALSE)</f>
        <v>Colocacion de sellos de clausura y suspension de actividades</v>
      </c>
    </row>
    <row r="2038" spans="1:5">
      <c r="A2038" t="str">
        <f t="shared" si="31"/>
        <v>02CD11</v>
      </c>
      <c r="B2038" t="str">
        <f>CONCATENATE(A2038,"_",COUNTIF(A$1:A2038,A2038))</f>
        <v>02CD11_7</v>
      </c>
      <c r="C2038" t="s">
        <v>14085</v>
      </c>
      <c r="D2038" t="str">
        <f>VLOOKUP(MID(C2038,7,4),Estrv!I:J,2,FALSE)</f>
        <v>Gobierno y atención ciudadana</v>
      </c>
      <c r="E2038" t="str">
        <f>VLOOKUP(MID(C2038,1,10),Estrv!B:CC,63,FALSE)</f>
        <v>Verificaciones a establecimientos mercantiles</v>
      </c>
    </row>
    <row r="2039" spans="1:5">
      <c r="A2039" t="str">
        <f t="shared" si="31"/>
        <v>02CD11</v>
      </c>
      <c r="B2039" t="str">
        <f>CONCATENATE(A2039,"_",COUNTIF(A$1:A2039,A2039))</f>
        <v>02CD11_8</v>
      </c>
      <c r="C2039" t="s">
        <v>14759</v>
      </c>
      <c r="D2039" t="str">
        <f>VLOOKUP(MID(C2039,7,4),Estrv!I:J,2,FALSE)</f>
        <v>Gobierno y atención ciudadana</v>
      </c>
      <c r="E2039" t="str">
        <f>VLOOKUP(MID(C2039,1,10),Estrv!B:CC,66,FALSE)</f>
        <v>Monitoreo de la opinion ciudadana de las acciones de gobierno</v>
      </c>
    </row>
    <row r="2040" spans="1:5">
      <c r="A2040" t="str">
        <f t="shared" si="31"/>
        <v>02CD11</v>
      </c>
      <c r="B2040" t="str">
        <f>CONCATENATE(A2040,"_",COUNTIF(A$1:A2040,A2040))</f>
        <v>02CD11_9</v>
      </c>
      <c r="C2040" t="s">
        <v>15433</v>
      </c>
      <c r="D2040" t="str">
        <f>VLOOKUP(MID(C2040,7,4),Estrv!I:J,2,FALSE)</f>
        <v>Gobierno y atención ciudadana</v>
      </c>
      <c r="E2040" t="str">
        <f>VLOOKUP(MID(C2040,1,10),Estrv!B:CC,69,FALSE)</f>
        <v>Elaboracion del tablero del control</v>
      </c>
    </row>
    <row r="2041" spans="1:5">
      <c r="A2041" t="str">
        <f t="shared" si="31"/>
        <v>02CD11</v>
      </c>
      <c r="B2041" t="str">
        <f>CONCATENATE(A2041,"_",COUNTIF(A$1:A2041,A2041))</f>
        <v>02CD11_10</v>
      </c>
      <c r="C2041" t="s">
        <v>16107</v>
      </c>
      <c r="D2041" t="str">
        <f>VLOOKUP(MID(C2041,7,4),Estrv!I:J,2,FALSE)</f>
        <v>Gobierno y atención ciudadana</v>
      </c>
      <c r="E2041" t="str">
        <f>VLOOKUP(MID(C2041,1,10),Estrv!B:CC,72,FALSE)</f>
        <v>Implementacion del Sistema de Gestion de la Calidad</v>
      </c>
    </row>
    <row r="2042" spans="1:5">
      <c r="A2042" t="str">
        <f t="shared" si="31"/>
        <v>02CD11</v>
      </c>
      <c r="B2042" t="str">
        <f>CONCATENATE(A2042,"_",COUNTIF(A$1:A2042,A2042))</f>
        <v>02CD11_11</v>
      </c>
      <c r="C2042" t="s">
        <v>10042</v>
      </c>
      <c r="D2042" t="str">
        <f>VLOOKUP(MID(C2042,7,4),Estrv!I:J,2,FALSE)</f>
        <v>Seguridad en Alcalíias</v>
      </c>
      <c r="E2042" t="str">
        <f>VLOOKUP(MID(C2042,1,10),Estrv!B:CC,44,FALSE)</f>
        <v>Promover la participacion de la ciudadania y autoridades, con la finalidad de brindar proteccion y seguridad, salvaguardando la vida de la poblacion.</v>
      </c>
    </row>
    <row r="2043" spans="1:5">
      <c r="A2043" t="str">
        <f t="shared" si="31"/>
        <v>02CD11</v>
      </c>
      <c r="B2043" t="str">
        <f>CONCATENATE(A2043,"_",COUNTIF(A$1:A2043,A2043))</f>
        <v>02CD11_12</v>
      </c>
      <c r="C2043" t="s">
        <v>10716</v>
      </c>
      <c r="D2043" t="str">
        <f>VLOOKUP(MID(C2043,7,4),Estrv!I:J,2,FALSE)</f>
        <v>Seguridad en Alcalíias</v>
      </c>
      <c r="E2043" t="str">
        <f>VLOOKUP(MID(C2043,1,10),Estrv!B:CC,48,FALSE)</f>
        <v>Captar, atender y canalizar reportes ciudadanos (sistema PROMAD, redes sociales, radiocomunicacion y via telefonica)</v>
      </c>
    </row>
    <row r="2044" spans="1:5">
      <c r="A2044" t="str">
        <f t="shared" si="31"/>
        <v>02CD11</v>
      </c>
      <c r="B2044" t="str">
        <f>CONCATENATE(A2044,"_",COUNTIF(A$1:A2044,A2044))</f>
        <v>02CD11_13</v>
      </c>
      <c r="C2044" t="s">
        <v>11390</v>
      </c>
      <c r="D2044" t="str">
        <f>VLOOKUP(MID(C2044,7,4),Estrv!I:J,2,FALSE)</f>
        <v>Seguridad en Alcalíias</v>
      </c>
      <c r="E2044" t="str">
        <f>VLOOKUP(MID(C2044,1,10),Estrv!B:CC,51,FALSE)</f>
        <v>Elaborar georreferenciacion de los incidentes delictivos de alto impacto</v>
      </c>
    </row>
    <row r="2045" spans="1:5">
      <c r="A2045" t="str">
        <f t="shared" si="31"/>
        <v>02CD11</v>
      </c>
      <c r="B2045" t="str">
        <f>CONCATENATE(A2045,"_",COUNTIF(A$1:A2045,A2045))</f>
        <v>02CD11_14</v>
      </c>
      <c r="C2045" t="s">
        <v>12064</v>
      </c>
      <c r="D2045" t="str">
        <f>VLOOKUP(MID(C2045,7,4),Estrv!I:J,2,FALSE)</f>
        <v>Seguridad en Alcalíias</v>
      </c>
      <c r="E2045" t="str">
        <f>VLOOKUP(MID(C2045,1,10),Estrv!B:CC,54,FALSE)</f>
        <v>Retirar elementos u obstaculos y gestionar la remocion de vehiculos abandonados que obstaculicen, limiten o impidan el uso adecuado de las vias peatonales y vehiculares</v>
      </c>
    </row>
    <row r="2046" spans="1:5">
      <c r="A2046" t="str">
        <f t="shared" si="31"/>
        <v>02CD11</v>
      </c>
      <c r="B2046" t="str">
        <f>CONCATENATE(A2046,"_",COUNTIF(A$1:A2046,A2046))</f>
        <v>02CD11_15</v>
      </c>
      <c r="C2046" t="s">
        <v>12738</v>
      </c>
      <c r="D2046" t="str">
        <f>VLOOKUP(MID(C2046,7,4),Estrv!I:J,2,FALSE)</f>
        <v>Seguridad en Alcalíias</v>
      </c>
      <c r="E2046" t="str">
        <f>VLOOKUP(MID(C2046,1,10),Estrv!B:CC,57,FALSE)</f>
        <v>Impartir en espacios publicos platicas con el objetivo de difundir y sensibilizar a los ciudadanos sobre las problematicas sociales en los que se desarrolla la violencia</v>
      </c>
    </row>
    <row r="2047" spans="1:5">
      <c r="A2047" t="str">
        <f t="shared" si="31"/>
        <v>02CD11</v>
      </c>
      <c r="B2047" t="str">
        <f>CONCATENATE(A2047,"_",COUNTIF(A$1:A2047,A2047))</f>
        <v>02CD11_16</v>
      </c>
      <c r="C2047" t="s">
        <v>13412</v>
      </c>
      <c r="D2047" t="str">
        <f>VLOOKUP(MID(C2047,7,4),Estrv!I:J,2,FALSE)</f>
        <v>Seguridad en Alcalíias</v>
      </c>
      <c r="E2047" t="str">
        <f>VLOOKUP(MID(C2047,1,10),Estrv!B:CC,60,FALSE)</f>
        <v>Recuperar Modulos de Seguridad e implementar la seguridad con elementos de la Policia Auxiliar</v>
      </c>
    </row>
    <row r="2048" spans="1:5">
      <c r="A2048" t="str">
        <f t="shared" si="31"/>
        <v>02CD11</v>
      </c>
      <c r="B2048" t="str">
        <f>CONCATENATE(A2048,"_",COUNTIF(A$1:A2048,A2048))</f>
        <v>02CD11_17</v>
      </c>
      <c r="C2048" t="s">
        <v>14086</v>
      </c>
      <c r="D2048" t="str">
        <f>VLOOKUP(MID(C2048,7,4),Estrv!I:J,2,FALSE)</f>
        <v>Seguridad en Alcalíias</v>
      </c>
      <c r="E2048" t="str">
        <f>VLOOKUP(MID(C2048,1,10),Estrv!B:CC,63,FALSE)</f>
        <v>Establecer acciones coordinadas entre los distintos niveles de gobierno</v>
      </c>
    </row>
    <row r="2049" spans="1:5">
      <c r="A2049" t="str">
        <f t="shared" si="31"/>
        <v>02CD11</v>
      </c>
      <c r="B2049" t="str">
        <f>CONCATENATE(A2049,"_",COUNTIF(A$1:A2049,A2049))</f>
        <v>02CD11_18</v>
      </c>
      <c r="C2049" t="s">
        <v>14760</v>
      </c>
      <c r="D2049" t="str">
        <f>VLOOKUP(MID(C2049,7,4),Estrv!I:J,2,FALSE)</f>
        <v>Seguridad en Alcalíias</v>
      </c>
      <c r="E2049" t="str">
        <f>VLOOKUP(MID(C2049,1,10),Estrv!B:CC,66,FALSE)</f>
        <v>Coordinar y supervisar las acciones de los cuerpos de seguridad en materia de vigilancia extramuros e intramuros</v>
      </c>
    </row>
    <row r="2050" spans="1:5">
      <c r="A2050" t="str">
        <f t="shared" si="31"/>
        <v>02CD11</v>
      </c>
      <c r="B2050" t="str">
        <f>CONCATENATE(A2050,"_",COUNTIF(A$1:A2050,A2050))</f>
        <v>02CD11_19</v>
      </c>
      <c r="C2050" t="s">
        <v>15434</v>
      </c>
      <c r="D2050" t="str">
        <f>VLOOKUP(MID(C2050,7,4),Estrv!I:J,2,FALSE)</f>
        <v>Seguridad en Alcalíias</v>
      </c>
      <c r="E2050" t="str">
        <f>VLOOKUP(MID(C2050,1,10),Estrv!B:CC,69,FALSE)</f>
        <v>Atencion a emergencias prehospitalarias y urbanas, salvaguardar la vida e integridad de las personas que viven o transitan en la Alcaldia.</v>
      </c>
    </row>
    <row r="2051" spans="1:5">
      <c r="A2051" t="str">
        <f t="shared" ref="A2051:A2114" si="32">MID(C2051,1,6)</f>
        <v>02CD11</v>
      </c>
      <c r="B2051" t="str">
        <f>CONCATENATE(A2051,"_",COUNTIF(A$1:A2051,A2051))</f>
        <v>02CD11_20</v>
      </c>
      <c r="C2051" t="s">
        <v>16108</v>
      </c>
      <c r="D2051" t="str">
        <f>VLOOKUP(MID(C2051,7,4),Estrv!I:J,2,FALSE)</f>
        <v>Seguridad en Alcalíias</v>
      </c>
      <c r="E2051" t="str">
        <f>VLOOKUP(MID(C2051,1,10),Estrv!B:CC,72,FALSE)</f>
        <v>Generacion de opiniones tecnicas de riesgo y avisos de riesgo, para salvaguardar la vida de la poblacion.</v>
      </c>
    </row>
    <row r="2052" spans="1:5">
      <c r="A2052" t="str">
        <f t="shared" si="32"/>
        <v>02CD11</v>
      </c>
      <c r="B2052" t="str">
        <f>CONCATENATE(A2052,"_",COUNTIF(A$1:A2052,A2052))</f>
        <v>02CD11_21</v>
      </c>
      <c r="C2052" t="s">
        <v>10043</v>
      </c>
      <c r="D2052" t="str">
        <f>VLOOKUP(MID(C2052,7,4),Estrv!I:J,2,FALSE)</f>
        <v>Servicios públicos</v>
      </c>
      <c r="E2052" t="str">
        <f>VLOOKUP(MID(C2052,1,10),Estrv!B:CC,44,FALSE)</f>
        <v>Otorgar servicios publicos de calidad que demanda la ciudadania, aplicando la tecnologia, materiales de mayor durabilidad y amigables con el medio ambiente que mejoren la imagen urbana.</v>
      </c>
    </row>
    <row r="2053" spans="1:5">
      <c r="A2053" t="str">
        <f t="shared" si="32"/>
        <v>02CD11</v>
      </c>
      <c r="B2053" t="str">
        <f>CONCATENATE(A2053,"_",COUNTIF(A$1:A2053,A2053))</f>
        <v>02CD11_22</v>
      </c>
      <c r="C2053" t="s">
        <v>10717</v>
      </c>
      <c r="D2053" t="str">
        <f>VLOOKUP(MID(C2053,7,4),Estrv!I:J,2,FALSE)</f>
        <v>Servicios públicos</v>
      </c>
      <c r="E2053" t="str">
        <f>VLOOKUP(MID(C2053,1,10),Estrv!B:CC,48,FALSE)</f>
        <v>Barrido( manual y mecanico)</v>
      </c>
    </row>
    <row r="2054" spans="1:5">
      <c r="A2054" t="str">
        <f t="shared" si="32"/>
        <v>02CD11</v>
      </c>
      <c r="B2054" t="str">
        <f>CONCATENATE(A2054,"_",COUNTIF(A$1:A2054,A2054))</f>
        <v>02CD11_23</v>
      </c>
      <c r="C2054" t="s">
        <v>11391</v>
      </c>
      <c r="D2054" t="str">
        <f>VLOOKUP(MID(C2054,7,4),Estrv!I:J,2,FALSE)</f>
        <v>Servicios públicos</v>
      </c>
      <c r="E2054" t="str">
        <f>VLOOKUP(MID(C2054,1,10),Estrv!B:CC,51,FALSE)</f>
        <v>Limpieza y lavado urbano del espacio publico</v>
      </c>
    </row>
    <row r="2055" spans="1:5">
      <c r="A2055" t="str">
        <f t="shared" si="32"/>
        <v>02CD11</v>
      </c>
      <c r="B2055" t="str">
        <f>CONCATENATE(A2055,"_",COUNTIF(A$1:A2055,A2055))</f>
        <v>02CD11_24</v>
      </c>
      <c r="C2055" t="s">
        <v>12065</v>
      </c>
      <c r="D2055" t="str">
        <f>VLOOKUP(MID(C2055,7,4),Estrv!I:J,2,FALSE)</f>
        <v>Servicios públicos</v>
      </c>
      <c r="E2055" t="str">
        <f>VLOOKUP(MID(C2055,1,10),Estrv!B:CC,54,FALSE)</f>
        <v>Recoleccion tiraderos en via publica a traves de servicio tecolote y colocacion de contenedores.</v>
      </c>
    </row>
    <row r="2056" spans="1:5">
      <c r="A2056" t="str">
        <f t="shared" si="32"/>
        <v>02CD11</v>
      </c>
      <c r="B2056" t="str">
        <f>CONCATENATE(A2056,"_",COUNTIF(A$1:A2056,A2056))</f>
        <v>02CD11_25</v>
      </c>
      <c r="C2056" t="s">
        <v>12739</v>
      </c>
      <c r="D2056" t="str">
        <f>VLOOKUP(MID(C2056,7,4),Estrv!I:J,2,FALSE)</f>
        <v>Servicios públicos</v>
      </c>
      <c r="E2056" t="str">
        <f>VLOOKUP(MID(C2056,1,10),Estrv!B:CC,57,FALSE)</f>
        <v>Mantenimiento y rehabilitacion de la infraestructura del Alumbrado Publico de vias secundarias.</v>
      </c>
    </row>
    <row r="2057" spans="1:5">
      <c r="A2057" t="str">
        <f t="shared" si="32"/>
        <v>02CD11</v>
      </c>
      <c r="B2057" t="str">
        <f>CONCATENATE(A2057,"_",COUNTIF(A$1:A2057,A2057))</f>
        <v>02CD11_26</v>
      </c>
      <c r="C2057" t="s">
        <v>13413</v>
      </c>
      <c r="D2057" t="str">
        <f>VLOOKUP(MID(C2057,7,4),Estrv!I:J,2,FALSE)</f>
        <v>Servicios públicos</v>
      </c>
      <c r="E2057" t="str">
        <f>VLOOKUP(MID(C2057,1,10),Estrv!B:CC,60,FALSE)</f>
        <v>Mantenimiento preventivo y correctivo integral a parques, jardines, camellones y sujetos forestales</v>
      </c>
    </row>
    <row r="2058" spans="1:5">
      <c r="A2058" t="str">
        <f t="shared" si="32"/>
        <v>02CD11</v>
      </c>
      <c r="B2058" t="str">
        <f>CONCATENATE(A2058,"_",COUNTIF(A$1:A2058,A2058))</f>
        <v>02CD11_27</v>
      </c>
      <c r="C2058" t="s">
        <v>14087</v>
      </c>
      <c r="D2058" t="str">
        <f>VLOOKUP(MID(C2058,7,4),Estrv!I:J,2,FALSE)</f>
        <v>Servicios públicos</v>
      </c>
      <c r="E2058" t="str">
        <f>VLOOKUP(MID(C2058,1,10),Estrv!B:CC,63,FALSE)</f>
        <v>Mantenimiento de camellones</v>
      </c>
    </row>
    <row r="2059" spans="1:5">
      <c r="A2059" t="str">
        <f t="shared" si="32"/>
        <v>02CD11</v>
      </c>
      <c r="B2059" t="str">
        <f>CONCATENATE(A2059,"_",COUNTIF(A$1:A2059,A2059))</f>
        <v>02CD11_28</v>
      </c>
      <c r="C2059" t="s">
        <v>14761</v>
      </c>
      <c r="D2059" t="str">
        <f>VLOOKUP(MID(C2059,7,4),Estrv!I:J,2,FALSE)</f>
        <v>Servicios públicos</v>
      </c>
      <c r="E2059" t="str">
        <f>VLOOKUP(MID(C2059,1,10),Estrv!B:CC,66,FALSE)</f>
        <v>Mantenimiento, conservacion y rehabilitacion en vialidades secundarias en la Alcaldia Miguel Hidalgo</v>
      </c>
    </row>
    <row r="2060" spans="1:5">
      <c r="A2060" t="str">
        <f t="shared" si="32"/>
        <v>02CD11</v>
      </c>
      <c r="B2060" t="str">
        <f>CONCATENATE(A2060,"_",COUNTIF(A$1:A2060,A2060))</f>
        <v>02CD11_29</v>
      </c>
      <c r="C2060" t="s">
        <v>15435</v>
      </c>
      <c r="D2060" t="str">
        <f>VLOOKUP(MID(C2060,7,4),Estrv!I:J,2,FALSE)</f>
        <v>Servicios públicos</v>
      </c>
      <c r="E2060" t="str">
        <f>VLOOKUP(MID(C2060,1,10),Estrv!B:CC,69,FALSE)</f>
        <v>Mantenimiento, conservacion y rehabilitacion del señalamiento horizontal y vertical en vialidades secundarias de la demarcacion.</v>
      </c>
    </row>
    <row r="2061" spans="1:5">
      <c r="A2061" t="str">
        <f t="shared" si="32"/>
        <v>02CD11</v>
      </c>
      <c r="B2061" t="str">
        <f>CONCATENATE(A2061,"_",COUNTIF(A$1:A2061,A2061))</f>
        <v>02CD11_30</v>
      </c>
      <c r="C2061" t="s">
        <v>16109</v>
      </c>
      <c r="D2061" t="str">
        <f>VLOOKUP(MID(C2061,7,4),Estrv!I:J,2,FALSE)</f>
        <v>Servicios públicos</v>
      </c>
      <c r="E2061">
        <f>VLOOKUP(MID(C2061,1,10),Estrv!B:CC,72,FALSE)</f>
        <v>0</v>
      </c>
    </row>
    <row r="2062" spans="1:5">
      <c r="A2062" t="str">
        <f t="shared" si="32"/>
        <v>02CD11</v>
      </c>
      <c r="B2062" t="str">
        <f>CONCATENATE(A2062,"_",COUNTIF(A$1:A2062,A2062))</f>
        <v>02CD11_31</v>
      </c>
      <c r="C2062" t="s">
        <v>10044</v>
      </c>
      <c r="D2062" t="str">
        <f>VLOOKUP(MID(C2062,7,4),Estrv!I:J,2,FALSE)</f>
        <v>Educación, cultura, deporte y recreación</v>
      </c>
      <c r="E2062" t="str">
        <f>VLOOKUP(MID(C2062,1,10),Estrv!B:CC,44,FALSE)</f>
        <v>La Alcaldia Miguel Hidalgo garantizara actividades institucionales con perspectiva de genero, incluyentes y de impacto social, que favorezcan a la comunidad y desarrollo social.</v>
      </c>
    </row>
    <row r="2063" spans="1:5">
      <c r="A2063" t="str">
        <f t="shared" si="32"/>
        <v>02CD11</v>
      </c>
      <c r="B2063" t="str">
        <f>CONCATENATE(A2063,"_",COUNTIF(A$1:A2063,A2063))</f>
        <v>02CD11_32</v>
      </c>
      <c r="C2063" t="s">
        <v>10718</v>
      </c>
      <c r="D2063" t="str">
        <f>VLOOKUP(MID(C2063,7,4),Estrv!I:J,2,FALSE)</f>
        <v>Educación, cultura, deporte y recreación</v>
      </c>
      <c r="E2063" t="str">
        <f>VLOOKUP(MID(C2063,1,10),Estrv!B:CC,48,FALSE)</f>
        <v>Eventos ludicos, recreativos, holisticos y convivencia de vinculacion con la Sociedad Civil dentro de las instalaciones deportivas adscritas a la Coordinacion de Promocion Deportiva (22 eventos mensuales)</v>
      </c>
    </row>
    <row r="2064" spans="1:5">
      <c r="A2064" t="str">
        <f t="shared" si="32"/>
        <v>02CD11</v>
      </c>
      <c r="B2064" t="str">
        <f>CONCATENATE(A2064,"_",COUNTIF(A$1:A2064,A2064))</f>
        <v>02CD11_33</v>
      </c>
      <c r="C2064" t="s">
        <v>11392</v>
      </c>
      <c r="D2064" t="str">
        <f>VLOOKUP(MID(C2064,7,4),Estrv!I:J,2,FALSE)</f>
        <v>Educación, cultura, deporte y recreación</v>
      </c>
      <c r="E2064" t="str">
        <f>VLOOKUP(MID(C2064,1,10),Estrv!B:CC,51,FALSE)</f>
        <v>Curso de verano en las instalaciones deportivas de la Alcaldia</v>
      </c>
    </row>
    <row r="2065" spans="1:5">
      <c r="A2065" t="str">
        <f t="shared" si="32"/>
        <v>02CD11</v>
      </c>
      <c r="B2065" t="str">
        <f>CONCATENATE(A2065,"_",COUNTIF(A$1:A2065,A2065))</f>
        <v>02CD11_34</v>
      </c>
      <c r="C2065" t="s">
        <v>12066</v>
      </c>
      <c r="D2065" t="str">
        <f>VLOOKUP(MID(C2065,7,4),Estrv!I:J,2,FALSE)</f>
        <v>Educación, cultura, deporte y recreación</v>
      </c>
      <c r="E2065" t="str">
        <f>VLOOKUP(MID(C2065,1,10),Estrv!B:CC,54,FALSE)</f>
        <v>Convivencias Atleticas en via publica (1 carrera bimestral)</v>
      </c>
    </row>
    <row r="2066" spans="1:5">
      <c r="A2066" t="str">
        <f t="shared" si="32"/>
        <v>02CD11</v>
      </c>
      <c r="B2066" t="str">
        <f>CONCATENATE(A2066,"_",COUNTIF(A$1:A2066,A2066))</f>
        <v>02CD11_35</v>
      </c>
      <c r="C2066" t="s">
        <v>12740</v>
      </c>
      <c r="D2066" t="str">
        <f>VLOOKUP(MID(C2066,7,4),Estrv!I:J,2,FALSE)</f>
        <v>Educación, cultura, deporte y recreación</v>
      </c>
      <c r="E2066" t="str">
        <f>VLOOKUP(MID(C2066,1,10),Estrv!B:CC,57,FALSE)</f>
        <v>Convivencia de futbol en via publica arma tu reta (1 evento mensual)</v>
      </c>
    </row>
    <row r="2067" spans="1:5">
      <c r="A2067" t="str">
        <f t="shared" si="32"/>
        <v>02CD11</v>
      </c>
      <c r="B2067" t="str">
        <f>CONCATENATE(A2067,"_",COUNTIF(A$1:A2067,A2067))</f>
        <v>02CD11_36</v>
      </c>
      <c r="C2067" t="s">
        <v>13414</v>
      </c>
      <c r="D2067" t="str">
        <f>VLOOKUP(MID(C2067,7,4),Estrv!I:J,2,FALSE)</f>
        <v>Educación, cultura, deporte y recreación</v>
      </c>
      <c r="E2067" t="str">
        <f>VLOOKUP(MID(C2067,1,10),Estrv!B:CC,60,FALSE)</f>
        <v>Promocion del deporte mediante eventos tales como: Exhibiciones deportivas en escuelas de la demarcacion, Jornadas de Deteccion de Talentos, Competencias eliminatorias internas rumbo a Juegos de la Ciudad de Mexico, Juegos Populares, Encuentro Indigena y Juegos Tradicionales y Autoctonos, Competencia eliminatoria interna de los trabajadores de la Alcaldia, tercera edad, comunidad LGBTQ+ y sector de educacion basica y media superior, Promocion de Boxeo "Del regreso al Barrio, Encuentros de Luchas Asociadas Luchando contra las calles, Torneo de Barrios Futbol, Voleibol y Basquetbol, Liga intra escuelas tecnico deportivas de verano y de invierno, Encuentros de preparacion de Equipos Representativos Copa MH, Capacitacion Deportiva para entrenadores, Clinicas Deportivas para Equipos Representativos.</v>
      </c>
    </row>
    <row r="2068" spans="1:5">
      <c r="A2068" t="str">
        <f t="shared" si="32"/>
        <v>02CD11</v>
      </c>
      <c r="B2068" t="str">
        <f>CONCATENATE(A2068,"_",COUNTIF(A$1:A2068,A2068))</f>
        <v>02CD11_37</v>
      </c>
      <c r="C2068" t="s">
        <v>14088</v>
      </c>
      <c r="D2068" t="str">
        <f>VLOOKUP(MID(C2068,7,4),Estrv!I:J,2,FALSE)</f>
        <v>Educación, cultura, deporte y recreación</v>
      </c>
      <c r="E2068" t="str">
        <f>VLOOKUP(MID(C2068,1,10),Estrv!B:CC,63,FALSE)</f>
        <v>Entrega de becas a promotores deportivos</v>
      </c>
    </row>
    <row r="2069" spans="1:5">
      <c r="A2069" t="str">
        <f t="shared" si="32"/>
        <v>02CD11</v>
      </c>
      <c r="B2069" t="str">
        <f>CONCATENATE(A2069,"_",COUNTIF(A$1:A2069,A2069))</f>
        <v>02CD11_38</v>
      </c>
      <c r="C2069" t="s">
        <v>14762</v>
      </c>
      <c r="D2069" t="str">
        <f>VLOOKUP(MID(C2069,7,4),Estrv!I:J,2,FALSE)</f>
        <v>Educación, cultura, deporte y recreación</v>
      </c>
      <c r="E2069" t="str">
        <f>VLOOKUP(MID(C2069,1,10),Estrv!B:CC,66,FALSE)</f>
        <v>Realizacion de actividades ludicas, recreativas, deportivas y deportivas por parte de los promotores deportivos</v>
      </c>
    </row>
    <row r="2070" spans="1:5">
      <c r="A2070" t="str">
        <f t="shared" si="32"/>
        <v>02CD11</v>
      </c>
      <c r="B2070" t="str">
        <f>CONCATENATE(A2070,"_",COUNTIF(A$1:A2070,A2070))</f>
        <v>02CD11_39</v>
      </c>
      <c r="C2070" t="s">
        <v>15436</v>
      </c>
      <c r="D2070" t="str">
        <f>VLOOKUP(MID(C2070,7,4),Estrv!I:J,2,FALSE)</f>
        <v>Educación, cultura, deporte y recreación</v>
      </c>
      <c r="E2070">
        <f>VLOOKUP(MID(C2070,1,10),Estrv!B:CC,69,FALSE)</f>
        <v>0</v>
      </c>
    </row>
    <row r="2071" spans="1:5">
      <c r="A2071" t="str">
        <f t="shared" si="32"/>
        <v>02CD11</v>
      </c>
      <c r="B2071" t="str">
        <f>CONCATENATE(A2071,"_",COUNTIF(A$1:A2071,A2071))</f>
        <v>02CD11_40</v>
      </c>
      <c r="C2071" t="s">
        <v>16110</v>
      </c>
      <c r="D2071" t="str">
        <f>VLOOKUP(MID(C2071,7,4),Estrv!I:J,2,FALSE)</f>
        <v>Educación, cultura, deporte y recreación</v>
      </c>
      <c r="E2071">
        <f>VLOOKUP(MID(C2071,1,10),Estrv!B:CC,72,FALSE)</f>
        <v>0</v>
      </c>
    </row>
    <row r="2072" spans="1:5">
      <c r="A2072" t="str">
        <f t="shared" si="32"/>
        <v>02CD11</v>
      </c>
      <c r="B2072" t="str">
        <f>CONCATENATE(A2072,"_",COUNTIF(A$1:A2072,A2072))</f>
        <v>02CD11_41</v>
      </c>
      <c r="C2072" t="s">
        <v>10045</v>
      </c>
      <c r="D2072" t="str">
        <f>VLOOKUP(MID(C2072,7,4),Estrv!I:J,2,FALSE)</f>
        <v>Servicios de salud en Alcaldias</v>
      </c>
      <c r="E2072" t="str">
        <f>VLOOKUP(MID(C2072,1,10),Estrv!B:CC,44,FALSE)</f>
        <v>La Alcaldia Miguel Hidalgo goza con suficientes servicios para prevencion y atencion de enfermedades</v>
      </c>
    </row>
    <row r="2073" spans="1:5">
      <c r="A2073" t="str">
        <f t="shared" si="32"/>
        <v>02CD11</v>
      </c>
      <c r="B2073" t="str">
        <f>CONCATENATE(A2073,"_",COUNTIF(A$1:A2073,A2073))</f>
        <v>02CD11_42</v>
      </c>
      <c r="C2073" t="s">
        <v>10719</v>
      </c>
      <c r="D2073" t="str">
        <f>VLOOKUP(MID(C2073,7,4),Estrv!I:J,2,FALSE)</f>
        <v>Servicios de salud en Alcaldias</v>
      </c>
      <c r="E2073">
        <f>VLOOKUP(MID(C2073,1,10),Estrv!B:CC,48,FALSE)</f>
        <v>0</v>
      </c>
    </row>
    <row r="2074" spans="1:5">
      <c r="A2074" t="str">
        <f t="shared" si="32"/>
        <v>02CD11</v>
      </c>
      <c r="B2074" t="str">
        <f>CONCATENATE(A2074,"_",COUNTIF(A$1:A2074,A2074))</f>
        <v>02CD11_43</v>
      </c>
      <c r="C2074" t="s">
        <v>11393</v>
      </c>
      <c r="D2074" t="str">
        <f>VLOOKUP(MID(C2074,7,4),Estrv!I:J,2,FALSE)</f>
        <v>Servicios de salud en Alcaldias</v>
      </c>
      <c r="E2074">
        <f>VLOOKUP(MID(C2074,1,10),Estrv!B:CC,51,FALSE)</f>
        <v>0</v>
      </c>
    </row>
    <row r="2075" spans="1:5">
      <c r="A2075" t="str">
        <f t="shared" si="32"/>
        <v>02CD11</v>
      </c>
      <c r="B2075" t="str">
        <f>CONCATENATE(A2075,"_",COUNTIF(A$1:A2075,A2075))</f>
        <v>02CD11_44</v>
      </c>
      <c r="C2075" t="s">
        <v>12067</v>
      </c>
      <c r="D2075" t="str">
        <f>VLOOKUP(MID(C2075,7,4),Estrv!I:J,2,FALSE)</f>
        <v>Servicios de salud en Alcaldias</v>
      </c>
      <c r="E2075">
        <f>VLOOKUP(MID(C2075,1,10),Estrv!B:CC,54,FALSE)</f>
        <v>0</v>
      </c>
    </row>
    <row r="2076" spans="1:5">
      <c r="A2076" t="str">
        <f t="shared" si="32"/>
        <v>02CD11</v>
      </c>
      <c r="B2076" t="str">
        <f>CONCATENATE(A2076,"_",COUNTIF(A$1:A2076,A2076))</f>
        <v>02CD11_45</v>
      </c>
      <c r="C2076" t="s">
        <v>12741</v>
      </c>
      <c r="D2076" t="str">
        <f>VLOOKUP(MID(C2076,7,4),Estrv!I:J,2,FALSE)</f>
        <v>Servicios de salud en Alcaldias</v>
      </c>
      <c r="E2076">
        <f>VLOOKUP(MID(C2076,1,10),Estrv!B:CC,57,FALSE)</f>
        <v>0</v>
      </c>
    </row>
    <row r="2077" spans="1:5">
      <c r="A2077" t="str">
        <f t="shared" si="32"/>
        <v>02CD11</v>
      </c>
      <c r="B2077" t="str">
        <f>CONCATENATE(A2077,"_",COUNTIF(A$1:A2077,A2077))</f>
        <v>02CD11_46</v>
      </c>
      <c r="C2077" t="s">
        <v>13415</v>
      </c>
      <c r="D2077" t="str">
        <f>VLOOKUP(MID(C2077,7,4),Estrv!I:J,2,FALSE)</f>
        <v>Servicios de salud en Alcaldias</v>
      </c>
      <c r="E2077">
        <f>VLOOKUP(MID(C2077,1,10),Estrv!B:CC,60,FALSE)</f>
        <v>0</v>
      </c>
    </row>
    <row r="2078" spans="1:5">
      <c r="A2078" t="str">
        <f t="shared" si="32"/>
        <v>02CD11</v>
      </c>
      <c r="B2078" t="str">
        <f>CONCATENATE(A2078,"_",COUNTIF(A$1:A2078,A2078))</f>
        <v>02CD11_47</v>
      </c>
      <c r="C2078" t="s">
        <v>14089</v>
      </c>
      <c r="D2078" t="str">
        <f>VLOOKUP(MID(C2078,7,4),Estrv!I:J,2,FALSE)</f>
        <v>Servicios de salud en Alcaldias</v>
      </c>
      <c r="E2078">
        <f>VLOOKUP(MID(C2078,1,10),Estrv!B:CC,63,FALSE)</f>
        <v>0</v>
      </c>
    </row>
    <row r="2079" spans="1:5">
      <c r="A2079" t="str">
        <f t="shared" si="32"/>
        <v>02CD11</v>
      </c>
      <c r="B2079" t="str">
        <f>CONCATENATE(A2079,"_",COUNTIF(A$1:A2079,A2079))</f>
        <v>02CD11_48</v>
      </c>
      <c r="C2079" t="s">
        <v>14763</v>
      </c>
      <c r="D2079" t="str">
        <f>VLOOKUP(MID(C2079,7,4),Estrv!I:J,2,FALSE)</f>
        <v>Servicios de salud en Alcaldias</v>
      </c>
      <c r="E2079">
        <f>VLOOKUP(MID(C2079,1,10),Estrv!B:CC,66,FALSE)</f>
        <v>0</v>
      </c>
    </row>
    <row r="2080" spans="1:5">
      <c r="A2080" t="str">
        <f t="shared" si="32"/>
        <v>02CD11</v>
      </c>
      <c r="B2080" t="str">
        <f>CONCATENATE(A2080,"_",COUNTIF(A$1:A2080,A2080))</f>
        <v>02CD11_49</v>
      </c>
      <c r="C2080" t="s">
        <v>15437</v>
      </c>
      <c r="D2080" t="str">
        <f>VLOOKUP(MID(C2080,7,4),Estrv!I:J,2,FALSE)</f>
        <v>Servicios de salud en Alcaldias</v>
      </c>
      <c r="E2080">
        <f>VLOOKUP(MID(C2080,1,10),Estrv!B:CC,69,FALSE)</f>
        <v>0</v>
      </c>
    </row>
    <row r="2081" spans="1:5">
      <c r="A2081" t="str">
        <f t="shared" si="32"/>
        <v>02CD11</v>
      </c>
      <c r="B2081" t="str">
        <f>CONCATENATE(A2081,"_",COUNTIF(A$1:A2081,A2081))</f>
        <v>02CD11_50</v>
      </c>
      <c r="C2081" t="s">
        <v>16111</v>
      </c>
      <c r="D2081" t="str">
        <f>VLOOKUP(MID(C2081,7,4),Estrv!I:J,2,FALSE)</f>
        <v>Servicios de salud en Alcaldias</v>
      </c>
      <c r="E2081">
        <f>VLOOKUP(MID(C2081,1,10),Estrv!B:CC,72,FALSE)</f>
        <v>0</v>
      </c>
    </row>
    <row r="2082" spans="1:5">
      <c r="A2082" t="str">
        <f t="shared" si="32"/>
        <v>02CD11</v>
      </c>
      <c r="B2082" t="str">
        <f>CONCATENATE(A2082,"_",COUNTIF(A$1:A2082,A2082))</f>
        <v>02CD11_51</v>
      </c>
      <c r="C2082" t="s">
        <v>10046</v>
      </c>
      <c r="D2082" t="str">
        <f>VLOOKUP(MID(C2082,7,4),Estrv!I:J,2,FALSE)</f>
        <v>Servicios de atención animal</v>
      </c>
      <c r="E2082" t="str">
        <f>VLOOKUP(MID(C2082,1,10),Estrv!B:CC,44,FALSE)</f>
        <v>La Alcaldia cuenta con suficientes servicios de atencion veterinaria</v>
      </c>
    </row>
    <row r="2083" spans="1:5">
      <c r="A2083" t="str">
        <f t="shared" si="32"/>
        <v>02CD11</v>
      </c>
      <c r="B2083" t="str">
        <f>CONCATENATE(A2083,"_",COUNTIF(A$1:A2083,A2083))</f>
        <v>02CD11_52</v>
      </c>
      <c r="C2083" t="s">
        <v>10720</v>
      </c>
      <c r="D2083" t="str">
        <f>VLOOKUP(MID(C2083,7,4),Estrv!I:J,2,FALSE)</f>
        <v>Servicios de atención animal</v>
      </c>
      <c r="E2083" t="str">
        <f>VLOOKUP(MID(C2083,1,10),Estrv!B:CC,48,FALSE)</f>
        <v>Platicas en el Aviario Abraham Lincoln</v>
      </c>
    </row>
    <row r="2084" spans="1:5">
      <c r="A2084" t="str">
        <f t="shared" si="32"/>
        <v>02CD11</v>
      </c>
      <c r="B2084" t="str">
        <f>CONCATENATE(A2084,"_",COUNTIF(A$1:A2084,A2084))</f>
        <v>02CD11_53</v>
      </c>
      <c r="C2084" t="s">
        <v>11394</v>
      </c>
      <c r="D2084" t="str">
        <f>VLOOKUP(MID(C2084,7,4),Estrv!I:J,2,FALSE)</f>
        <v>Servicios de atención animal</v>
      </c>
      <c r="E2084" t="str">
        <f>VLOOKUP(MID(C2084,1,10),Estrv!B:CC,51,FALSE)</f>
        <v>Unidad movil de vacunacion y esterilizacion</v>
      </c>
    </row>
    <row r="2085" spans="1:5">
      <c r="A2085" t="str">
        <f t="shared" si="32"/>
        <v>02CD11</v>
      </c>
      <c r="B2085" t="str">
        <f>CONCATENATE(A2085,"_",COUNTIF(A$1:A2085,A2085))</f>
        <v>02CD11_54</v>
      </c>
      <c r="C2085" t="s">
        <v>12068</v>
      </c>
      <c r="D2085" t="str">
        <f>VLOOKUP(MID(C2085,7,4),Estrv!I:J,2,FALSE)</f>
        <v>Servicios de atención animal</v>
      </c>
      <c r="E2085">
        <f>VLOOKUP(MID(C2085,1,10),Estrv!B:CC,54,FALSE)</f>
        <v>0</v>
      </c>
    </row>
    <row r="2086" spans="1:5">
      <c r="A2086" t="str">
        <f t="shared" si="32"/>
        <v>02CD11</v>
      </c>
      <c r="B2086" t="str">
        <f>CONCATENATE(A2086,"_",COUNTIF(A$1:A2086,A2086))</f>
        <v>02CD11_55</v>
      </c>
      <c r="C2086" t="s">
        <v>12742</v>
      </c>
      <c r="D2086" t="str">
        <f>VLOOKUP(MID(C2086,7,4),Estrv!I:J,2,FALSE)</f>
        <v>Servicios de atención animal</v>
      </c>
      <c r="E2086">
        <f>VLOOKUP(MID(C2086,1,10),Estrv!B:CC,57,FALSE)</f>
        <v>0</v>
      </c>
    </row>
    <row r="2087" spans="1:5">
      <c r="A2087" t="str">
        <f t="shared" si="32"/>
        <v>02CD11</v>
      </c>
      <c r="B2087" t="str">
        <f>CONCATENATE(A2087,"_",COUNTIF(A$1:A2087,A2087))</f>
        <v>02CD11_56</v>
      </c>
      <c r="C2087" t="s">
        <v>13416</v>
      </c>
      <c r="D2087" t="str">
        <f>VLOOKUP(MID(C2087,7,4),Estrv!I:J,2,FALSE)</f>
        <v>Servicios de atención animal</v>
      </c>
      <c r="E2087">
        <f>VLOOKUP(MID(C2087,1,10),Estrv!B:CC,60,FALSE)</f>
        <v>0</v>
      </c>
    </row>
    <row r="2088" spans="1:5">
      <c r="A2088" t="str">
        <f t="shared" si="32"/>
        <v>02CD11</v>
      </c>
      <c r="B2088" t="str">
        <f>CONCATENATE(A2088,"_",COUNTIF(A$1:A2088,A2088))</f>
        <v>02CD11_57</v>
      </c>
      <c r="C2088" t="s">
        <v>14090</v>
      </c>
      <c r="D2088" t="str">
        <f>VLOOKUP(MID(C2088,7,4),Estrv!I:J,2,FALSE)</f>
        <v>Servicios de atención animal</v>
      </c>
      <c r="E2088">
        <f>VLOOKUP(MID(C2088,1,10),Estrv!B:CC,63,FALSE)</f>
        <v>0</v>
      </c>
    </row>
    <row r="2089" spans="1:5">
      <c r="A2089" t="str">
        <f t="shared" si="32"/>
        <v>02CD11</v>
      </c>
      <c r="B2089" t="str">
        <f>CONCATENATE(A2089,"_",COUNTIF(A$1:A2089,A2089))</f>
        <v>02CD11_58</v>
      </c>
      <c r="C2089" t="s">
        <v>14764</v>
      </c>
      <c r="D2089" t="str">
        <f>VLOOKUP(MID(C2089,7,4),Estrv!I:J,2,FALSE)</f>
        <v>Servicios de atención animal</v>
      </c>
      <c r="E2089">
        <f>VLOOKUP(MID(C2089,1,10),Estrv!B:CC,66,FALSE)</f>
        <v>0</v>
      </c>
    </row>
    <row r="2090" spans="1:5">
      <c r="A2090" t="str">
        <f t="shared" si="32"/>
        <v>02CD11</v>
      </c>
      <c r="B2090" t="str">
        <f>CONCATENATE(A2090,"_",COUNTIF(A$1:A2090,A2090))</f>
        <v>02CD11_59</v>
      </c>
      <c r="C2090" t="s">
        <v>15438</v>
      </c>
      <c r="D2090" t="str">
        <f>VLOOKUP(MID(C2090,7,4),Estrv!I:J,2,FALSE)</f>
        <v>Servicios de atención animal</v>
      </c>
      <c r="E2090">
        <f>VLOOKUP(MID(C2090,1,10),Estrv!B:CC,69,FALSE)</f>
        <v>0</v>
      </c>
    </row>
    <row r="2091" spans="1:5">
      <c r="A2091" t="str">
        <f t="shared" si="32"/>
        <v>02CD11</v>
      </c>
      <c r="B2091" t="str">
        <f>CONCATENATE(A2091,"_",COUNTIF(A$1:A2091,A2091))</f>
        <v>02CD11_60</v>
      </c>
      <c r="C2091" t="s">
        <v>16112</v>
      </c>
      <c r="D2091" t="str">
        <f>VLOOKUP(MID(C2091,7,4),Estrv!I:J,2,FALSE)</f>
        <v>Servicios de atención animal</v>
      </c>
      <c r="E2091">
        <f>VLOOKUP(MID(C2091,1,10),Estrv!B:CC,72,FALSE)</f>
        <v>0</v>
      </c>
    </row>
    <row r="2092" spans="1:5">
      <c r="A2092" t="str">
        <f t="shared" si="32"/>
        <v>02CD11</v>
      </c>
      <c r="B2092" t="str">
        <f>CONCATENATE(A2092,"_",COUNTIF(A$1:A2092,A2092))</f>
        <v>02CD11_61</v>
      </c>
      <c r="C2092" t="s">
        <v>10047</v>
      </c>
      <c r="D2092" t="str">
        <f>VLOOKUP(MID(C2092,7,4),Estrv!I:J,2,FALSE)</f>
        <v>Servicios de cuidado infantil</v>
      </c>
      <c r="E2092" t="str">
        <f>VLOOKUP(MID(C2092,1,10),Estrv!B:CC,44,FALSE)</f>
        <v>La Alcaldia cuenta con suficientes servicios, apoyos y espacios de calidad para el cuidado de los infantes.</v>
      </c>
    </row>
    <row r="2093" spans="1:5">
      <c r="A2093" t="str">
        <f t="shared" si="32"/>
        <v>02CD11</v>
      </c>
      <c r="B2093" t="str">
        <f>CONCATENATE(A2093,"_",COUNTIF(A$1:A2093,A2093))</f>
        <v>02CD11_62</v>
      </c>
      <c r="C2093" t="s">
        <v>10721</v>
      </c>
      <c r="D2093" t="str">
        <f>VLOOKUP(MID(C2093,7,4),Estrv!I:J,2,FALSE)</f>
        <v>Servicios de cuidado infantil</v>
      </c>
      <c r="E2093" t="str">
        <f>VLOOKUP(MID(C2093,1,10),Estrv!B:CC,48,FALSE)</f>
        <v>Entrega de apoyos economicos a niñas y nños en CENDI</v>
      </c>
    </row>
    <row r="2094" spans="1:5">
      <c r="A2094" t="str">
        <f t="shared" si="32"/>
        <v>02CD11</v>
      </c>
      <c r="B2094" t="str">
        <f>CONCATENATE(A2094,"_",COUNTIF(A$1:A2094,A2094))</f>
        <v>02CD11_63</v>
      </c>
      <c r="C2094" t="s">
        <v>11395</v>
      </c>
      <c r="D2094" t="str">
        <f>VLOOKUP(MID(C2094,7,4),Estrv!I:J,2,FALSE)</f>
        <v>Servicios de cuidado infantil</v>
      </c>
      <c r="E2094">
        <f>VLOOKUP(MID(C2094,1,10),Estrv!B:CC,51,FALSE)</f>
        <v>0</v>
      </c>
    </row>
    <row r="2095" spans="1:5">
      <c r="A2095" t="str">
        <f t="shared" si="32"/>
        <v>02CD11</v>
      </c>
      <c r="B2095" t="str">
        <f>CONCATENATE(A2095,"_",COUNTIF(A$1:A2095,A2095))</f>
        <v>02CD11_64</v>
      </c>
      <c r="C2095" t="s">
        <v>12069</v>
      </c>
      <c r="D2095" t="str">
        <f>VLOOKUP(MID(C2095,7,4),Estrv!I:J,2,FALSE)</f>
        <v>Servicios de cuidado infantil</v>
      </c>
      <c r="E2095">
        <f>VLOOKUP(MID(C2095,1,10),Estrv!B:CC,54,FALSE)</f>
        <v>0</v>
      </c>
    </row>
    <row r="2096" spans="1:5">
      <c r="A2096" t="str">
        <f t="shared" si="32"/>
        <v>02CD11</v>
      </c>
      <c r="B2096" t="str">
        <f>CONCATENATE(A2096,"_",COUNTIF(A$1:A2096,A2096))</f>
        <v>02CD11_65</v>
      </c>
      <c r="C2096" t="s">
        <v>12743</v>
      </c>
      <c r="D2096" t="str">
        <f>VLOOKUP(MID(C2096,7,4),Estrv!I:J,2,FALSE)</f>
        <v>Servicios de cuidado infantil</v>
      </c>
      <c r="E2096">
        <f>VLOOKUP(MID(C2096,1,10),Estrv!B:CC,57,FALSE)</f>
        <v>0</v>
      </c>
    </row>
    <row r="2097" spans="1:5">
      <c r="A2097" t="str">
        <f t="shared" si="32"/>
        <v>02CD11</v>
      </c>
      <c r="B2097" t="str">
        <f>CONCATENATE(A2097,"_",COUNTIF(A$1:A2097,A2097))</f>
        <v>02CD11_66</v>
      </c>
      <c r="C2097" t="s">
        <v>13417</v>
      </c>
      <c r="D2097" t="str">
        <f>VLOOKUP(MID(C2097,7,4),Estrv!I:J,2,FALSE)</f>
        <v>Servicios de cuidado infantil</v>
      </c>
      <c r="E2097">
        <f>VLOOKUP(MID(C2097,1,10),Estrv!B:CC,60,FALSE)</f>
        <v>0</v>
      </c>
    </row>
    <row r="2098" spans="1:5">
      <c r="A2098" t="str">
        <f t="shared" si="32"/>
        <v>02CD11</v>
      </c>
      <c r="B2098" t="str">
        <f>CONCATENATE(A2098,"_",COUNTIF(A$1:A2098,A2098))</f>
        <v>02CD11_67</v>
      </c>
      <c r="C2098" t="s">
        <v>14091</v>
      </c>
      <c r="D2098" t="str">
        <f>VLOOKUP(MID(C2098,7,4),Estrv!I:J,2,FALSE)</f>
        <v>Servicios de cuidado infantil</v>
      </c>
      <c r="E2098">
        <f>VLOOKUP(MID(C2098,1,10),Estrv!B:CC,63,FALSE)</f>
        <v>0</v>
      </c>
    </row>
    <row r="2099" spans="1:5">
      <c r="A2099" t="str">
        <f t="shared" si="32"/>
        <v>02CD11</v>
      </c>
      <c r="B2099" t="str">
        <f>CONCATENATE(A2099,"_",COUNTIF(A$1:A2099,A2099))</f>
        <v>02CD11_68</v>
      </c>
      <c r="C2099" t="s">
        <v>14765</v>
      </c>
      <c r="D2099" t="str">
        <f>VLOOKUP(MID(C2099,7,4),Estrv!I:J,2,FALSE)</f>
        <v>Servicios de cuidado infantil</v>
      </c>
      <c r="E2099">
        <f>VLOOKUP(MID(C2099,1,10),Estrv!B:CC,66,FALSE)</f>
        <v>0</v>
      </c>
    </row>
    <row r="2100" spans="1:5">
      <c r="A2100" t="str">
        <f t="shared" si="32"/>
        <v>02CD11</v>
      </c>
      <c r="B2100" t="str">
        <f>CONCATENATE(A2100,"_",COUNTIF(A$1:A2100,A2100))</f>
        <v>02CD11_69</v>
      </c>
      <c r="C2100" t="s">
        <v>15439</v>
      </c>
      <c r="D2100" t="str">
        <f>VLOOKUP(MID(C2100,7,4),Estrv!I:J,2,FALSE)</f>
        <v>Servicios de cuidado infantil</v>
      </c>
      <c r="E2100">
        <f>VLOOKUP(MID(C2100,1,10),Estrv!B:CC,69,FALSE)</f>
        <v>0</v>
      </c>
    </row>
    <row r="2101" spans="1:5">
      <c r="A2101" t="str">
        <f t="shared" si="32"/>
        <v>02CD11</v>
      </c>
      <c r="B2101" t="str">
        <f>CONCATENATE(A2101,"_",COUNTIF(A$1:A2101,A2101))</f>
        <v>02CD11_70</v>
      </c>
      <c r="C2101" t="s">
        <v>16113</v>
      </c>
      <c r="D2101" t="str">
        <f>VLOOKUP(MID(C2101,7,4),Estrv!I:J,2,FALSE)</f>
        <v>Servicios de cuidado infantil</v>
      </c>
      <c r="E2101">
        <f>VLOOKUP(MID(C2101,1,10),Estrv!B:CC,72,FALSE)</f>
        <v>0</v>
      </c>
    </row>
    <row r="2102" spans="1:5">
      <c r="A2102" t="str">
        <f t="shared" si="32"/>
        <v>02CD11</v>
      </c>
      <c r="B2102" t="str">
        <f>CONCATENATE(A2102,"_",COUNTIF(A$1:A2102,A2102))</f>
        <v>02CD11_71</v>
      </c>
      <c r="C2102" t="s">
        <v>10048</v>
      </c>
      <c r="D2102" t="str">
        <f>VLOOKUP(MID(C2102,7,4),Estrv!I:J,2,FALSE)</f>
        <v>Turismo, empleo y fomento económico</v>
      </c>
      <c r="E2102" t="str">
        <f>VLOOKUP(MID(C2102,1,10),Estrv!B:CC,44,FALSE)</f>
        <v>Los habitantes de la Alcaldia cuentan con una vinculacion optima para la canalizacion de candidatos y reclutadores de empleo.</v>
      </c>
    </row>
    <row r="2103" spans="1:5">
      <c r="A2103" t="str">
        <f t="shared" si="32"/>
        <v>02CD11</v>
      </c>
      <c r="B2103" t="str">
        <f>CONCATENATE(A2103,"_",COUNTIF(A$1:A2103,A2103))</f>
        <v>02CD11_72</v>
      </c>
      <c r="C2103" t="s">
        <v>10722</v>
      </c>
      <c r="D2103" t="str">
        <f>VLOOKUP(MID(C2103,7,4),Estrv!I:J,2,FALSE)</f>
        <v>Turismo, empleo y fomento económico</v>
      </c>
      <c r="E2103" t="str">
        <f>VLOOKUP(MID(C2103,1,10),Estrv!B:CC,48,FALSE)</f>
        <v>Realizacion de ferias de empleo</v>
      </c>
    </row>
    <row r="2104" spans="1:5">
      <c r="A2104" t="str">
        <f t="shared" si="32"/>
        <v>02CD11</v>
      </c>
      <c r="B2104" t="str">
        <f>CONCATENATE(A2104,"_",COUNTIF(A$1:A2104,A2104))</f>
        <v>02CD11_73</v>
      </c>
      <c r="C2104" t="s">
        <v>11396</v>
      </c>
      <c r="D2104" t="str">
        <f>VLOOKUP(MID(C2104,7,4),Estrv!I:J,2,FALSE)</f>
        <v>Turismo, empleo y fomento económico</v>
      </c>
      <c r="E2104" t="str">
        <f>VLOOKUP(MID(C2104,1,10),Estrv!B:CC,51,FALSE)</f>
        <v>Capacitacion y asesoria a posibles emprendedores</v>
      </c>
    </row>
    <row r="2105" spans="1:5">
      <c r="A2105" t="str">
        <f t="shared" si="32"/>
        <v>02CD11</v>
      </c>
      <c r="B2105" t="str">
        <f>CONCATENATE(A2105,"_",COUNTIF(A$1:A2105,A2105))</f>
        <v>02CD11_74</v>
      </c>
      <c r="C2105" t="s">
        <v>12070</v>
      </c>
      <c r="D2105" t="str">
        <f>VLOOKUP(MID(C2105,7,4),Estrv!I:J,2,FALSE)</f>
        <v>Turismo, empleo y fomento económico</v>
      </c>
      <c r="E2105" t="str">
        <f>VLOOKUP(MID(C2105,1,10),Estrv!B:CC,54,FALSE)</f>
        <v>Capacitacion y asesoria a emprendedores</v>
      </c>
    </row>
    <row r="2106" spans="1:5">
      <c r="A2106" t="str">
        <f t="shared" si="32"/>
        <v>02CD11</v>
      </c>
      <c r="B2106" t="str">
        <f>CONCATENATE(A2106,"_",COUNTIF(A$1:A2106,A2106))</f>
        <v>02CD11_75</v>
      </c>
      <c r="C2106" t="s">
        <v>12744</v>
      </c>
      <c r="D2106" t="str">
        <f>VLOOKUP(MID(C2106,7,4),Estrv!I:J,2,FALSE)</f>
        <v>Turismo, empleo y fomento económico</v>
      </c>
      <c r="E2106" t="str">
        <f>VLOOKUP(MID(C2106,1,10),Estrv!B:CC,57,FALSE)</f>
        <v>Entrega de apoyos economicos</v>
      </c>
    </row>
    <row r="2107" spans="1:5">
      <c r="A2107" t="str">
        <f t="shared" si="32"/>
        <v>02CD11</v>
      </c>
      <c r="B2107" t="str">
        <f>CONCATENATE(A2107,"_",COUNTIF(A$1:A2107,A2107))</f>
        <v>02CD11_76</v>
      </c>
      <c r="C2107" t="s">
        <v>13418</v>
      </c>
      <c r="D2107" t="str">
        <f>VLOOKUP(MID(C2107,7,4),Estrv!I:J,2,FALSE)</f>
        <v>Turismo, empleo y fomento económico</v>
      </c>
      <c r="E2107" t="str">
        <f>VLOOKUP(MID(C2107,1,10),Estrv!B:CC,60,FALSE)</f>
        <v>Imparticion de capacitaciones en diversas materias</v>
      </c>
    </row>
    <row r="2108" spans="1:5">
      <c r="A2108" t="str">
        <f t="shared" si="32"/>
        <v>02CD11</v>
      </c>
      <c r="B2108" t="str">
        <f>CONCATENATE(A2108,"_",COUNTIF(A$1:A2108,A2108))</f>
        <v>02CD11_77</v>
      </c>
      <c r="C2108" t="s">
        <v>14092</v>
      </c>
      <c r="D2108" t="str">
        <f>VLOOKUP(MID(C2108,7,4),Estrv!I:J,2,FALSE)</f>
        <v>Turismo, empleo y fomento económico</v>
      </c>
      <c r="E2108">
        <f>VLOOKUP(MID(C2108,1,10),Estrv!B:CC,63,FALSE)</f>
        <v>0</v>
      </c>
    </row>
    <row r="2109" spans="1:5">
      <c r="A2109" t="str">
        <f t="shared" si="32"/>
        <v>02CD11</v>
      </c>
      <c r="B2109" t="str">
        <f>CONCATENATE(A2109,"_",COUNTIF(A$1:A2109,A2109))</f>
        <v>02CD11_78</v>
      </c>
      <c r="C2109" t="s">
        <v>14766</v>
      </c>
      <c r="D2109" t="str">
        <f>VLOOKUP(MID(C2109,7,4),Estrv!I:J,2,FALSE)</f>
        <v>Turismo, empleo y fomento económico</v>
      </c>
      <c r="E2109">
        <f>VLOOKUP(MID(C2109,1,10),Estrv!B:CC,66,FALSE)</f>
        <v>0</v>
      </c>
    </row>
    <row r="2110" spans="1:5">
      <c r="A2110" t="str">
        <f t="shared" si="32"/>
        <v>02CD11</v>
      </c>
      <c r="B2110" t="str">
        <f>CONCATENATE(A2110,"_",COUNTIF(A$1:A2110,A2110))</f>
        <v>02CD11_79</v>
      </c>
      <c r="C2110" t="s">
        <v>15440</v>
      </c>
      <c r="D2110" t="str">
        <f>VLOOKUP(MID(C2110,7,4),Estrv!I:J,2,FALSE)</f>
        <v>Turismo, empleo y fomento económico</v>
      </c>
      <c r="E2110">
        <f>VLOOKUP(MID(C2110,1,10),Estrv!B:CC,69,FALSE)</f>
        <v>0</v>
      </c>
    </row>
    <row r="2111" spans="1:5">
      <c r="A2111" t="str">
        <f t="shared" si="32"/>
        <v>02CD11</v>
      </c>
      <c r="B2111" t="str">
        <f>CONCATENATE(A2111,"_",COUNTIF(A$1:A2111,A2111))</f>
        <v>02CD11_80</v>
      </c>
      <c r="C2111" t="s">
        <v>16114</v>
      </c>
      <c r="D2111" t="str">
        <f>VLOOKUP(MID(C2111,7,4),Estrv!I:J,2,FALSE)</f>
        <v>Turismo, empleo y fomento económico</v>
      </c>
      <c r="E2111">
        <f>VLOOKUP(MID(C2111,1,10),Estrv!B:CC,72,FALSE)</f>
        <v>0</v>
      </c>
    </row>
    <row r="2112" spans="1:5">
      <c r="A2112" t="str">
        <f t="shared" si="32"/>
        <v>02CD11</v>
      </c>
      <c r="B2112" t="str">
        <f>CONCATENATE(A2112,"_",COUNTIF(A$1:A2112,A2112))</f>
        <v>02CD11_81</v>
      </c>
      <c r="C2112" t="s">
        <v>10049</v>
      </c>
      <c r="D2112" t="str">
        <f>VLOOKUP(MID(C2112,7,4),Estrv!I:J,2,FALSE)</f>
        <v>Infraestructura urbana</v>
      </c>
      <c r="E2112" t="str">
        <f>VLOOKUP(MID(C2112,1,10),Estrv!B:CC,44,FALSE)</f>
        <v>Los habitantes de la Alcaldia Miguel Hidalgo gozan de espacios publicos en condiciones optimas que mejoran la calidad de vida y su bienestar.</v>
      </c>
    </row>
    <row r="2113" spans="1:5">
      <c r="A2113" t="str">
        <f t="shared" si="32"/>
        <v>02CD11</v>
      </c>
      <c r="B2113" t="str">
        <f>CONCATENATE(A2113,"_",COUNTIF(A$1:A2113,A2113))</f>
        <v>02CD11_82</v>
      </c>
      <c r="C2113" t="s">
        <v>10723</v>
      </c>
      <c r="D2113" t="str">
        <f>VLOOKUP(MID(C2113,7,4),Estrv!I:J,2,FALSE)</f>
        <v>Infraestructura urbana</v>
      </c>
      <c r="E2113" t="str">
        <f>VLOOKUP(MID(C2113,1,10),Estrv!B:CC,48,FALSE)</f>
        <v>Mejoramiento y rehabilitacion de la infraestructura urbana de la Alcaldia Miguel Hidalgo</v>
      </c>
    </row>
    <row r="2114" spans="1:5">
      <c r="A2114" t="str">
        <f t="shared" si="32"/>
        <v>02CD11</v>
      </c>
      <c r="B2114" t="str">
        <f>CONCATENATE(A2114,"_",COUNTIF(A$1:A2114,A2114))</f>
        <v>02CD11_83</v>
      </c>
      <c r="C2114" t="s">
        <v>11397</v>
      </c>
      <c r="D2114" t="str">
        <f>VLOOKUP(MID(C2114,7,4),Estrv!I:J,2,FALSE)</f>
        <v>Infraestructura urbana</v>
      </c>
      <c r="E2114">
        <f>VLOOKUP(MID(C2114,1,10),Estrv!B:CC,51,FALSE)</f>
        <v>0</v>
      </c>
    </row>
    <row r="2115" spans="1:5">
      <c r="A2115" t="str">
        <f t="shared" ref="A2115:A2178" si="33">MID(C2115,1,6)</f>
        <v>02CD11</v>
      </c>
      <c r="B2115" t="str">
        <f>CONCATENATE(A2115,"_",COUNTIF(A$1:A2115,A2115))</f>
        <v>02CD11_84</v>
      </c>
      <c r="C2115" t="s">
        <v>12071</v>
      </c>
      <c r="D2115" t="str">
        <f>VLOOKUP(MID(C2115,7,4),Estrv!I:J,2,FALSE)</f>
        <v>Infraestructura urbana</v>
      </c>
      <c r="E2115">
        <f>VLOOKUP(MID(C2115,1,10),Estrv!B:CC,54,FALSE)</f>
        <v>0</v>
      </c>
    </row>
    <row r="2116" spans="1:5">
      <c r="A2116" t="str">
        <f t="shared" si="33"/>
        <v>02CD11</v>
      </c>
      <c r="B2116" t="str">
        <f>CONCATENATE(A2116,"_",COUNTIF(A$1:A2116,A2116))</f>
        <v>02CD11_85</v>
      </c>
      <c r="C2116" t="s">
        <v>12745</v>
      </c>
      <c r="D2116" t="str">
        <f>VLOOKUP(MID(C2116,7,4),Estrv!I:J,2,FALSE)</f>
        <v>Infraestructura urbana</v>
      </c>
      <c r="E2116">
        <f>VLOOKUP(MID(C2116,1,10),Estrv!B:CC,57,FALSE)</f>
        <v>0</v>
      </c>
    </row>
    <row r="2117" spans="1:5">
      <c r="A2117" t="str">
        <f t="shared" si="33"/>
        <v>02CD11</v>
      </c>
      <c r="B2117" t="str">
        <f>CONCATENATE(A2117,"_",COUNTIF(A$1:A2117,A2117))</f>
        <v>02CD11_86</v>
      </c>
      <c r="C2117" t="s">
        <v>13419</v>
      </c>
      <c r="D2117" t="str">
        <f>VLOOKUP(MID(C2117,7,4),Estrv!I:J,2,FALSE)</f>
        <v>Infraestructura urbana</v>
      </c>
      <c r="E2117">
        <f>VLOOKUP(MID(C2117,1,10),Estrv!B:CC,60,FALSE)</f>
        <v>0</v>
      </c>
    </row>
    <row r="2118" spans="1:5">
      <c r="A2118" t="str">
        <f t="shared" si="33"/>
        <v>02CD11</v>
      </c>
      <c r="B2118" t="str">
        <f>CONCATENATE(A2118,"_",COUNTIF(A$1:A2118,A2118))</f>
        <v>02CD11_87</v>
      </c>
      <c r="C2118" t="s">
        <v>14093</v>
      </c>
      <c r="D2118" t="str">
        <f>VLOOKUP(MID(C2118,7,4),Estrv!I:J,2,FALSE)</f>
        <v>Infraestructura urbana</v>
      </c>
      <c r="E2118">
        <f>VLOOKUP(MID(C2118,1,10),Estrv!B:CC,63,FALSE)</f>
        <v>0</v>
      </c>
    </row>
    <row r="2119" spans="1:5">
      <c r="A2119" t="str">
        <f t="shared" si="33"/>
        <v>02CD11</v>
      </c>
      <c r="B2119" t="str">
        <f>CONCATENATE(A2119,"_",COUNTIF(A$1:A2119,A2119))</f>
        <v>02CD11_88</v>
      </c>
      <c r="C2119" t="s">
        <v>14767</v>
      </c>
      <c r="D2119" t="str">
        <f>VLOOKUP(MID(C2119,7,4),Estrv!I:J,2,FALSE)</f>
        <v>Infraestructura urbana</v>
      </c>
      <c r="E2119">
        <f>VLOOKUP(MID(C2119,1,10),Estrv!B:CC,66,FALSE)</f>
        <v>0</v>
      </c>
    </row>
    <row r="2120" spans="1:5">
      <c r="A2120" t="str">
        <f t="shared" si="33"/>
        <v>02CD11</v>
      </c>
      <c r="B2120" t="str">
        <f>CONCATENATE(A2120,"_",COUNTIF(A$1:A2120,A2120))</f>
        <v>02CD11_89</v>
      </c>
      <c r="C2120" t="s">
        <v>15441</v>
      </c>
      <c r="D2120" t="str">
        <f>VLOOKUP(MID(C2120,7,4),Estrv!I:J,2,FALSE)</f>
        <v>Infraestructura urbana</v>
      </c>
      <c r="E2120">
        <f>VLOOKUP(MID(C2120,1,10),Estrv!B:CC,69,FALSE)</f>
        <v>0</v>
      </c>
    </row>
    <row r="2121" spans="1:5">
      <c r="A2121" t="str">
        <f t="shared" si="33"/>
        <v>02CD11</v>
      </c>
      <c r="B2121" t="str">
        <f>CONCATENATE(A2121,"_",COUNTIF(A$1:A2121,A2121))</f>
        <v>02CD11_90</v>
      </c>
      <c r="C2121" t="s">
        <v>16115</v>
      </c>
      <c r="D2121" t="str">
        <f>VLOOKUP(MID(C2121,7,4),Estrv!I:J,2,FALSE)</f>
        <v>Infraestructura urbana</v>
      </c>
      <c r="E2121">
        <f>VLOOKUP(MID(C2121,1,10),Estrv!B:CC,72,FALSE)</f>
        <v>0</v>
      </c>
    </row>
    <row r="2122" spans="1:5">
      <c r="A2122" t="str">
        <f t="shared" si="33"/>
        <v>02CD11</v>
      </c>
      <c r="B2122" t="str">
        <f>CONCATENATE(A2122,"_",COUNTIF(A$1:A2122,A2122))</f>
        <v>02CD11_91</v>
      </c>
      <c r="C2122" t="s">
        <v>10050</v>
      </c>
      <c r="D2122" t="str">
        <f>VLOOKUP(MID(C2122,7,4),Estrv!I:J,2,FALSE)</f>
        <v>Infraestructura de agua potable en Alcaldías</v>
      </c>
      <c r="E2122" t="str">
        <f>VLOOKUP(MID(C2122,1,10),Estrv!B:CC,44,FALSE)</f>
        <v>Los habitantes en la Alcaldia Miguel Hidalgo gozan del suministro de agua potable de manera eficiente.</v>
      </c>
    </row>
    <row r="2123" spans="1:5">
      <c r="A2123" t="str">
        <f t="shared" si="33"/>
        <v>02CD11</v>
      </c>
      <c r="B2123" t="str">
        <f>CONCATENATE(A2123,"_",COUNTIF(A$1:A2123,A2123))</f>
        <v>02CD11_92</v>
      </c>
      <c r="C2123" t="s">
        <v>10724</v>
      </c>
      <c r="D2123" t="str">
        <f>VLOOKUP(MID(C2123,7,4),Estrv!I:J,2,FALSE)</f>
        <v>Infraestructura de agua potable en Alcaldías</v>
      </c>
      <c r="E2123" t="str">
        <f>VLOOKUP(MID(C2123,1,10),Estrv!B:CC,48,FALSE)</f>
        <v>Atencion a reportes por falta de agua potable</v>
      </c>
    </row>
    <row r="2124" spans="1:5">
      <c r="A2124" t="str">
        <f t="shared" si="33"/>
        <v>02CD11</v>
      </c>
      <c r="B2124" t="str">
        <f>CONCATENATE(A2124,"_",COUNTIF(A$1:A2124,A2124))</f>
        <v>02CD11_93</v>
      </c>
      <c r="C2124" t="s">
        <v>11398</v>
      </c>
      <c r="D2124" t="str">
        <f>VLOOKUP(MID(C2124,7,4),Estrv!I:J,2,FALSE)</f>
        <v>Infraestructura de agua potable en Alcaldías</v>
      </c>
      <c r="E2124" t="str">
        <f>VLOOKUP(MID(C2124,1,10),Estrv!B:CC,51,FALSE)</f>
        <v>Suministro de agua potable en pipas</v>
      </c>
    </row>
    <row r="2125" spans="1:5">
      <c r="A2125" t="str">
        <f t="shared" si="33"/>
        <v>02CD11</v>
      </c>
      <c r="B2125" t="str">
        <f>CONCATENATE(A2125,"_",COUNTIF(A$1:A2125,A2125))</f>
        <v>02CD11_94</v>
      </c>
      <c r="C2125" t="s">
        <v>12072</v>
      </c>
      <c r="D2125" t="str">
        <f>VLOOKUP(MID(C2125,7,4),Estrv!I:J,2,FALSE)</f>
        <v>Infraestructura de agua potable en Alcaldías</v>
      </c>
      <c r="E2125" t="str">
        <f>VLOOKUP(MID(C2125,1,10),Estrv!B:CC,54,FALSE)</f>
        <v>Revision de toma de agua y/o medidor</v>
      </c>
    </row>
    <row r="2126" spans="1:5">
      <c r="A2126" t="str">
        <f t="shared" si="33"/>
        <v>02CD11</v>
      </c>
      <c r="B2126" t="str">
        <f>CONCATENATE(A2126,"_",COUNTIF(A$1:A2126,A2126))</f>
        <v>02CD11_95</v>
      </c>
      <c r="C2126" t="s">
        <v>12746</v>
      </c>
      <c r="D2126" t="str">
        <f>VLOOKUP(MID(C2126,7,4),Estrv!I:J,2,FALSE)</f>
        <v>Infraestructura de agua potable en Alcaldías</v>
      </c>
      <c r="E2126">
        <f>VLOOKUP(MID(C2126,1,10),Estrv!B:CC,57,FALSE)</f>
        <v>0</v>
      </c>
    </row>
    <row r="2127" spans="1:5">
      <c r="A2127" t="str">
        <f t="shared" si="33"/>
        <v>02CD11</v>
      </c>
      <c r="B2127" t="str">
        <f>CONCATENATE(A2127,"_",COUNTIF(A$1:A2127,A2127))</f>
        <v>02CD11_96</v>
      </c>
      <c r="C2127" t="s">
        <v>13420</v>
      </c>
      <c r="D2127" t="str">
        <f>VLOOKUP(MID(C2127,7,4),Estrv!I:J,2,FALSE)</f>
        <v>Infraestructura de agua potable en Alcaldías</v>
      </c>
      <c r="E2127">
        <f>VLOOKUP(MID(C2127,1,10),Estrv!B:CC,60,FALSE)</f>
        <v>0</v>
      </c>
    </row>
    <row r="2128" spans="1:5">
      <c r="A2128" t="str">
        <f t="shared" si="33"/>
        <v>02CD11</v>
      </c>
      <c r="B2128" t="str">
        <f>CONCATENATE(A2128,"_",COUNTIF(A$1:A2128,A2128))</f>
        <v>02CD11_97</v>
      </c>
      <c r="C2128" t="s">
        <v>14094</v>
      </c>
      <c r="D2128" t="str">
        <f>VLOOKUP(MID(C2128,7,4),Estrv!I:J,2,FALSE)</f>
        <v>Infraestructura de agua potable en Alcaldías</v>
      </c>
      <c r="E2128">
        <f>VLOOKUP(MID(C2128,1,10),Estrv!B:CC,63,FALSE)</f>
        <v>0</v>
      </c>
    </row>
    <row r="2129" spans="1:5">
      <c r="A2129" t="str">
        <f t="shared" si="33"/>
        <v>02CD11</v>
      </c>
      <c r="B2129" t="str">
        <f>CONCATENATE(A2129,"_",COUNTIF(A$1:A2129,A2129))</f>
        <v>02CD11_98</v>
      </c>
      <c r="C2129" t="s">
        <v>14768</v>
      </c>
      <c r="D2129" t="str">
        <f>VLOOKUP(MID(C2129,7,4),Estrv!I:J,2,FALSE)</f>
        <v>Infraestructura de agua potable en Alcaldías</v>
      </c>
      <c r="E2129">
        <f>VLOOKUP(MID(C2129,1,10),Estrv!B:CC,66,FALSE)</f>
        <v>0</v>
      </c>
    </row>
    <row r="2130" spans="1:5">
      <c r="A2130" t="str">
        <f t="shared" si="33"/>
        <v>02CD11</v>
      </c>
      <c r="B2130" t="str">
        <f>CONCATENATE(A2130,"_",COUNTIF(A$1:A2130,A2130))</f>
        <v>02CD11_99</v>
      </c>
      <c r="C2130" t="s">
        <v>15442</v>
      </c>
      <c r="D2130" t="str">
        <f>VLOOKUP(MID(C2130,7,4),Estrv!I:J,2,FALSE)</f>
        <v>Infraestructura de agua potable en Alcaldías</v>
      </c>
      <c r="E2130">
        <f>VLOOKUP(MID(C2130,1,10),Estrv!B:CC,69,FALSE)</f>
        <v>0</v>
      </c>
    </row>
    <row r="2131" spans="1:5">
      <c r="A2131" t="str">
        <f t="shared" si="33"/>
        <v>02CD11</v>
      </c>
      <c r="B2131" t="str">
        <f>CONCATENATE(A2131,"_",COUNTIF(A$1:A2131,A2131))</f>
        <v>02CD11_100</v>
      </c>
      <c r="C2131" t="s">
        <v>16116</v>
      </c>
      <c r="D2131" t="str">
        <f>VLOOKUP(MID(C2131,7,4),Estrv!I:J,2,FALSE)</f>
        <v>Infraestructura de agua potable en Alcaldías</v>
      </c>
      <c r="E2131">
        <f>VLOOKUP(MID(C2131,1,10),Estrv!B:CC,72,FALSE)</f>
        <v>0</v>
      </c>
    </row>
    <row r="2132" spans="1:5">
      <c r="A2132" t="str">
        <f t="shared" si="33"/>
        <v>02CD11</v>
      </c>
      <c r="B2132" t="str">
        <f>CONCATENATE(A2132,"_",COUNTIF(A$1:A2132,A2132))</f>
        <v>02CD11_101</v>
      </c>
      <c r="C2132" t="s">
        <v>10051</v>
      </c>
      <c r="D2132" t="str">
        <f>VLOOKUP(MID(C2132,7,4),Estrv!I:J,2,FALSE)</f>
        <v>Infraestructura de drenaje, alcantarillado y saneamiento en Alcaldías</v>
      </c>
      <c r="E2132" t="str">
        <f>VLOOKUP(MID(C2132,1,10),Estrv!B:CC,44,FALSE)</f>
        <v>Los habitantes en la Alcaldia Miguel Hidalgo gozan de condiciones optimas en el servicio de drenaje y alcantarillado.</v>
      </c>
    </row>
    <row r="2133" spans="1:5">
      <c r="A2133" t="str">
        <f t="shared" si="33"/>
        <v>02CD11</v>
      </c>
      <c r="B2133" t="str">
        <f>CONCATENATE(A2133,"_",COUNTIF(A$1:A2133,A2133))</f>
        <v>02CD11_102</v>
      </c>
      <c r="C2133" t="s">
        <v>10725</v>
      </c>
      <c r="D2133" t="str">
        <f>VLOOKUP(MID(C2133,7,4),Estrv!I:J,2,FALSE)</f>
        <v>Infraestructura de drenaje, alcantarillado y saneamiento en Alcaldías</v>
      </c>
      <c r="E2133" t="str">
        <f>VLOOKUP(MID(C2133,1,10),Estrv!B:CC,48,FALSE)</f>
        <v>Conservacion y mantenimiento de la red secundaria de drenaje</v>
      </c>
    </row>
    <row r="2134" spans="1:5">
      <c r="A2134" t="str">
        <f t="shared" si="33"/>
        <v>02CD11</v>
      </c>
      <c r="B2134" t="str">
        <f>CONCATENATE(A2134,"_",COUNTIF(A$1:A2134,A2134))</f>
        <v>02CD11_103</v>
      </c>
      <c r="C2134" t="s">
        <v>11399</v>
      </c>
      <c r="D2134" t="str">
        <f>VLOOKUP(MID(C2134,7,4),Estrv!I:J,2,FALSE)</f>
        <v>Infraestructura de drenaje, alcantarillado y saneamiento en Alcaldías</v>
      </c>
      <c r="E2134" t="str">
        <f>VLOOKUP(MID(C2134,1,10),Estrv!B:CC,51,FALSE)</f>
        <v>Desazolvar de la red secundaria de drenaje</v>
      </c>
    </row>
    <row r="2135" spans="1:5">
      <c r="A2135" t="str">
        <f t="shared" si="33"/>
        <v>02CD11</v>
      </c>
      <c r="B2135" t="str">
        <f>CONCATENATE(A2135,"_",COUNTIF(A$1:A2135,A2135))</f>
        <v>02CD11_104</v>
      </c>
      <c r="C2135" t="s">
        <v>12073</v>
      </c>
      <c r="D2135" t="str">
        <f>VLOOKUP(MID(C2135,7,4),Estrv!I:J,2,FALSE)</f>
        <v>Infraestructura de drenaje, alcantarillado y saneamiento en Alcaldías</v>
      </c>
      <c r="E2135" t="str">
        <f>VLOOKUP(MID(C2135,1,10),Estrv!B:CC,54,FALSE)</f>
        <v>Mantenimiento a los accesorios como coladeras pluviales, pozos de visita, y rejillas de piso</v>
      </c>
    </row>
    <row r="2136" spans="1:5">
      <c r="A2136" t="str">
        <f t="shared" si="33"/>
        <v>02CD11</v>
      </c>
      <c r="B2136" t="str">
        <f>CONCATENATE(A2136,"_",COUNTIF(A$1:A2136,A2136))</f>
        <v>02CD11_105</v>
      </c>
      <c r="C2136" t="s">
        <v>12747</v>
      </c>
      <c r="D2136" t="str">
        <f>VLOOKUP(MID(C2136,7,4),Estrv!I:J,2,FALSE)</f>
        <v>Infraestructura de drenaje, alcantarillado y saneamiento en Alcaldías</v>
      </c>
      <c r="E2136">
        <f>VLOOKUP(MID(C2136,1,10),Estrv!B:CC,57,FALSE)</f>
        <v>0</v>
      </c>
    </row>
    <row r="2137" spans="1:5">
      <c r="A2137" t="str">
        <f t="shared" si="33"/>
        <v>02CD11</v>
      </c>
      <c r="B2137" t="str">
        <f>CONCATENATE(A2137,"_",COUNTIF(A$1:A2137,A2137))</f>
        <v>02CD11_106</v>
      </c>
      <c r="C2137" t="s">
        <v>13421</v>
      </c>
      <c r="D2137" t="str">
        <f>VLOOKUP(MID(C2137,7,4),Estrv!I:J,2,FALSE)</f>
        <v>Infraestructura de drenaje, alcantarillado y saneamiento en Alcaldías</v>
      </c>
      <c r="E2137">
        <f>VLOOKUP(MID(C2137,1,10),Estrv!B:CC,60,FALSE)</f>
        <v>0</v>
      </c>
    </row>
    <row r="2138" spans="1:5">
      <c r="A2138" t="str">
        <f t="shared" si="33"/>
        <v>02CD11</v>
      </c>
      <c r="B2138" t="str">
        <f>CONCATENATE(A2138,"_",COUNTIF(A$1:A2138,A2138))</f>
        <v>02CD11_107</v>
      </c>
      <c r="C2138" t="s">
        <v>14095</v>
      </c>
      <c r="D2138" t="str">
        <f>VLOOKUP(MID(C2138,7,4),Estrv!I:J,2,FALSE)</f>
        <v>Infraestructura de drenaje, alcantarillado y saneamiento en Alcaldías</v>
      </c>
      <c r="E2138">
        <f>VLOOKUP(MID(C2138,1,10),Estrv!B:CC,63,FALSE)</f>
        <v>0</v>
      </c>
    </row>
    <row r="2139" spans="1:5">
      <c r="A2139" t="str">
        <f t="shared" si="33"/>
        <v>02CD11</v>
      </c>
      <c r="B2139" t="str">
        <f>CONCATENATE(A2139,"_",COUNTIF(A$1:A2139,A2139))</f>
        <v>02CD11_108</v>
      </c>
      <c r="C2139" t="s">
        <v>14769</v>
      </c>
      <c r="D2139" t="str">
        <f>VLOOKUP(MID(C2139,7,4),Estrv!I:J,2,FALSE)</f>
        <v>Infraestructura de drenaje, alcantarillado y saneamiento en Alcaldías</v>
      </c>
      <c r="E2139">
        <f>VLOOKUP(MID(C2139,1,10),Estrv!B:CC,66,FALSE)</f>
        <v>0</v>
      </c>
    </row>
    <row r="2140" spans="1:5">
      <c r="A2140" t="str">
        <f t="shared" si="33"/>
        <v>02CD11</v>
      </c>
      <c r="B2140" t="str">
        <f>CONCATENATE(A2140,"_",COUNTIF(A$1:A2140,A2140))</f>
        <v>02CD11_109</v>
      </c>
      <c r="C2140" t="s">
        <v>15443</v>
      </c>
      <c r="D2140" t="str">
        <f>VLOOKUP(MID(C2140,7,4),Estrv!I:J,2,FALSE)</f>
        <v>Infraestructura de drenaje, alcantarillado y saneamiento en Alcaldías</v>
      </c>
      <c r="E2140">
        <f>VLOOKUP(MID(C2140,1,10),Estrv!B:CC,69,FALSE)</f>
        <v>0</v>
      </c>
    </row>
    <row r="2141" spans="1:5">
      <c r="A2141" t="str">
        <f t="shared" si="33"/>
        <v>02CD11</v>
      </c>
      <c r="B2141" t="str">
        <f>CONCATENATE(A2141,"_",COUNTIF(A$1:A2141,A2141))</f>
        <v>02CD11_110</v>
      </c>
      <c r="C2141" t="s">
        <v>16117</v>
      </c>
      <c r="D2141" t="str">
        <f>VLOOKUP(MID(C2141,7,4),Estrv!I:J,2,FALSE)</f>
        <v>Infraestructura de drenaje, alcantarillado y saneamiento en Alcaldías</v>
      </c>
      <c r="E2141">
        <f>VLOOKUP(MID(C2141,1,10),Estrv!B:CC,72,FALSE)</f>
        <v>0</v>
      </c>
    </row>
    <row r="2142" spans="1:5">
      <c r="A2142" t="str">
        <f t="shared" si="33"/>
        <v>02CD11</v>
      </c>
      <c r="B2142" t="str">
        <f>CONCATENATE(A2142,"_",COUNTIF(A$1:A2142,A2142))</f>
        <v>02CD11_111</v>
      </c>
      <c r="C2142" t="s">
        <v>10052</v>
      </c>
      <c r="D2142" t="str">
        <f>VLOOKUP(MID(C2142,7,4),Estrv!I:J,2,FALSE)</f>
        <v>Actividades de apoyo administrativo</v>
      </c>
      <c r="E2142" t="str">
        <f>VLOOKUP(MID(C2142,1,10),Estrv!B:CC,44,FALSE)</f>
        <v>La Alcaldia Miguel Hidalgo utiliza eficientemente sus recursos para la generacion de bienes y servicios de calidad que ofrece a su poblacion.</v>
      </c>
    </row>
    <row r="2143" spans="1:5">
      <c r="A2143" t="str">
        <f t="shared" si="33"/>
        <v>02CD11</v>
      </c>
      <c r="B2143" t="str">
        <f>CONCATENATE(A2143,"_",COUNTIF(A$1:A2143,A2143))</f>
        <v>02CD11_112</v>
      </c>
      <c r="C2143" t="s">
        <v>10726</v>
      </c>
      <c r="D2143" t="str">
        <f>VLOOKUP(MID(C2143,7,4),Estrv!I:J,2,FALSE)</f>
        <v>Actividades de apoyo administrativo</v>
      </c>
      <c r="E2143">
        <f>VLOOKUP(MID(C2143,1,10),Estrv!B:CC,48,FALSE)</f>
        <v>0</v>
      </c>
    </row>
    <row r="2144" spans="1:5">
      <c r="A2144" t="str">
        <f t="shared" si="33"/>
        <v>02CD11</v>
      </c>
      <c r="B2144" t="str">
        <f>CONCATENATE(A2144,"_",COUNTIF(A$1:A2144,A2144))</f>
        <v>02CD11_113</v>
      </c>
      <c r="C2144" t="s">
        <v>11400</v>
      </c>
      <c r="D2144" t="str">
        <f>VLOOKUP(MID(C2144,7,4),Estrv!I:J,2,FALSE)</f>
        <v>Actividades de apoyo administrativo</v>
      </c>
      <c r="E2144">
        <f>VLOOKUP(MID(C2144,1,10),Estrv!B:CC,51,FALSE)</f>
        <v>0</v>
      </c>
    </row>
    <row r="2145" spans="1:5">
      <c r="A2145" t="str">
        <f t="shared" si="33"/>
        <v>02CD11</v>
      </c>
      <c r="B2145" t="str">
        <f>CONCATENATE(A2145,"_",COUNTIF(A$1:A2145,A2145))</f>
        <v>02CD11_114</v>
      </c>
      <c r="C2145" t="s">
        <v>12074</v>
      </c>
      <c r="D2145" t="str">
        <f>VLOOKUP(MID(C2145,7,4),Estrv!I:J,2,FALSE)</f>
        <v>Actividades de apoyo administrativo</v>
      </c>
      <c r="E2145">
        <f>VLOOKUP(MID(C2145,1,10),Estrv!B:CC,54,FALSE)</f>
        <v>0</v>
      </c>
    </row>
    <row r="2146" spans="1:5">
      <c r="A2146" t="str">
        <f t="shared" si="33"/>
        <v>02CD11</v>
      </c>
      <c r="B2146" t="str">
        <f>CONCATENATE(A2146,"_",COUNTIF(A$1:A2146,A2146))</f>
        <v>02CD11_115</v>
      </c>
      <c r="C2146" t="s">
        <v>12748</v>
      </c>
      <c r="D2146" t="str">
        <f>VLOOKUP(MID(C2146,7,4),Estrv!I:J,2,FALSE)</f>
        <v>Actividades de apoyo administrativo</v>
      </c>
      <c r="E2146">
        <f>VLOOKUP(MID(C2146,1,10),Estrv!B:CC,57,FALSE)</f>
        <v>0</v>
      </c>
    </row>
    <row r="2147" spans="1:5">
      <c r="A2147" t="str">
        <f t="shared" si="33"/>
        <v>02CD11</v>
      </c>
      <c r="B2147" t="str">
        <f>CONCATENATE(A2147,"_",COUNTIF(A$1:A2147,A2147))</f>
        <v>02CD11_116</v>
      </c>
      <c r="C2147" t="s">
        <v>13422</v>
      </c>
      <c r="D2147" t="str">
        <f>VLOOKUP(MID(C2147,7,4),Estrv!I:J,2,FALSE)</f>
        <v>Actividades de apoyo administrativo</v>
      </c>
      <c r="E2147">
        <f>VLOOKUP(MID(C2147,1,10),Estrv!B:CC,60,FALSE)</f>
        <v>0</v>
      </c>
    </row>
    <row r="2148" spans="1:5">
      <c r="A2148" t="str">
        <f t="shared" si="33"/>
        <v>02CD11</v>
      </c>
      <c r="B2148" t="str">
        <f>CONCATENATE(A2148,"_",COUNTIF(A$1:A2148,A2148))</f>
        <v>02CD11_117</v>
      </c>
      <c r="C2148" t="s">
        <v>14096</v>
      </c>
      <c r="D2148" t="str">
        <f>VLOOKUP(MID(C2148,7,4),Estrv!I:J,2,FALSE)</f>
        <v>Actividades de apoyo administrativo</v>
      </c>
      <c r="E2148">
        <f>VLOOKUP(MID(C2148,1,10),Estrv!B:CC,63,FALSE)</f>
        <v>0</v>
      </c>
    </row>
    <row r="2149" spans="1:5">
      <c r="A2149" t="str">
        <f t="shared" si="33"/>
        <v>02CD11</v>
      </c>
      <c r="B2149" t="str">
        <f>CONCATENATE(A2149,"_",COUNTIF(A$1:A2149,A2149))</f>
        <v>02CD11_118</v>
      </c>
      <c r="C2149" t="s">
        <v>14770</v>
      </c>
      <c r="D2149" t="str">
        <f>VLOOKUP(MID(C2149,7,4),Estrv!I:J,2,FALSE)</f>
        <v>Actividades de apoyo administrativo</v>
      </c>
      <c r="E2149">
        <f>VLOOKUP(MID(C2149,1,10),Estrv!B:CC,66,FALSE)</f>
        <v>0</v>
      </c>
    </row>
    <row r="2150" spans="1:5">
      <c r="A2150" t="str">
        <f t="shared" si="33"/>
        <v>02CD11</v>
      </c>
      <c r="B2150" t="str">
        <f>CONCATENATE(A2150,"_",COUNTIF(A$1:A2150,A2150))</f>
        <v>02CD11_119</v>
      </c>
      <c r="C2150" t="s">
        <v>15444</v>
      </c>
      <c r="D2150" t="str">
        <f>VLOOKUP(MID(C2150,7,4),Estrv!I:J,2,FALSE)</f>
        <v>Actividades de apoyo administrativo</v>
      </c>
      <c r="E2150">
        <f>VLOOKUP(MID(C2150,1,10),Estrv!B:CC,69,FALSE)</f>
        <v>0</v>
      </c>
    </row>
    <row r="2151" spans="1:5">
      <c r="A2151" t="str">
        <f t="shared" si="33"/>
        <v>02CD11</v>
      </c>
      <c r="B2151" t="str">
        <f>CONCATENATE(A2151,"_",COUNTIF(A$1:A2151,A2151))</f>
        <v>02CD11_120</v>
      </c>
      <c r="C2151" t="s">
        <v>16118</v>
      </c>
      <c r="D2151" t="str">
        <f>VLOOKUP(MID(C2151,7,4),Estrv!I:J,2,FALSE)</f>
        <v>Actividades de apoyo administrativo</v>
      </c>
      <c r="E2151">
        <f>VLOOKUP(MID(C2151,1,10),Estrv!B:CC,72,FALSE)</f>
        <v>0</v>
      </c>
    </row>
    <row r="2152" spans="1:5">
      <c r="A2152" t="str">
        <f t="shared" si="33"/>
        <v>02CD11</v>
      </c>
      <c r="B2152" t="str">
        <f>CONCATENATE(A2152,"_",COUNTIF(A$1:A2152,A2152))</f>
        <v>02CD11_121</v>
      </c>
      <c r="C2152" t="s">
        <v>10053</v>
      </c>
      <c r="D2152" t="str">
        <f>VLOOKUP(MID(C2152,7,4),Estrv!I:J,2,FALSE)</f>
        <v>Provisiones para contingencias</v>
      </c>
      <c r="E2152" t="str">
        <f>VLOOKUP(MID(C2152,1,10),Estrv!B:CC,44,FALSE)</f>
        <v>La Alcaldia Miguel Hidalgo atiende las obligaciones judiciales sin riesgos para su operacion al termino de la presente administracion.</v>
      </c>
    </row>
    <row r="2153" spans="1:5">
      <c r="A2153" t="str">
        <f t="shared" si="33"/>
        <v>02CD11</v>
      </c>
      <c r="B2153" t="str">
        <f>CONCATENATE(A2153,"_",COUNTIF(A$1:A2153,A2153))</f>
        <v>02CD11_122</v>
      </c>
      <c r="C2153" t="s">
        <v>10727</v>
      </c>
      <c r="D2153" t="str">
        <f>VLOOKUP(MID(C2153,7,4),Estrv!I:J,2,FALSE)</f>
        <v>Provisiones para contingencias</v>
      </c>
      <c r="E2153">
        <f>VLOOKUP(MID(C2153,1,10),Estrv!B:CC,48,FALSE)</f>
        <v>0</v>
      </c>
    </row>
    <row r="2154" spans="1:5">
      <c r="A2154" t="str">
        <f t="shared" si="33"/>
        <v>02CD11</v>
      </c>
      <c r="B2154" t="str">
        <f>CONCATENATE(A2154,"_",COUNTIF(A$1:A2154,A2154))</f>
        <v>02CD11_123</v>
      </c>
      <c r="C2154" t="s">
        <v>11401</v>
      </c>
      <c r="D2154" t="str">
        <f>VLOOKUP(MID(C2154,7,4),Estrv!I:J,2,FALSE)</f>
        <v>Provisiones para contingencias</v>
      </c>
      <c r="E2154">
        <f>VLOOKUP(MID(C2154,1,10),Estrv!B:CC,51,FALSE)</f>
        <v>0</v>
      </c>
    </row>
    <row r="2155" spans="1:5">
      <c r="A2155" t="str">
        <f t="shared" si="33"/>
        <v>02CD11</v>
      </c>
      <c r="B2155" t="str">
        <f>CONCATENATE(A2155,"_",COUNTIF(A$1:A2155,A2155))</f>
        <v>02CD11_124</v>
      </c>
      <c r="C2155" t="s">
        <v>12075</v>
      </c>
      <c r="D2155" t="str">
        <f>VLOOKUP(MID(C2155,7,4),Estrv!I:J,2,FALSE)</f>
        <v>Provisiones para contingencias</v>
      </c>
      <c r="E2155">
        <f>VLOOKUP(MID(C2155,1,10),Estrv!B:CC,54,FALSE)</f>
        <v>0</v>
      </c>
    </row>
    <row r="2156" spans="1:5">
      <c r="A2156" t="str">
        <f t="shared" si="33"/>
        <v>02CD11</v>
      </c>
      <c r="B2156" t="str">
        <f>CONCATENATE(A2156,"_",COUNTIF(A$1:A2156,A2156))</f>
        <v>02CD11_125</v>
      </c>
      <c r="C2156" t="s">
        <v>12749</v>
      </c>
      <c r="D2156" t="str">
        <f>VLOOKUP(MID(C2156,7,4),Estrv!I:J,2,FALSE)</f>
        <v>Provisiones para contingencias</v>
      </c>
      <c r="E2156">
        <f>VLOOKUP(MID(C2156,1,10),Estrv!B:CC,57,FALSE)</f>
        <v>0</v>
      </c>
    </row>
    <row r="2157" spans="1:5">
      <c r="A2157" t="str">
        <f t="shared" si="33"/>
        <v>02CD11</v>
      </c>
      <c r="B2157" t="str">
        <f>CONCATENATE(A2157,"_",COUNTIF(A$1:A2157,A2157))</f>
        <v>02CD11_126</v>
      </c>
      <c r="C2157" t="s">
        <v>13423</v>
      </c>
      <c r="D2157" t="str">
        <f>VLOOKUP(MID(C2157,7,4),Estrv!I:J,2,FALSE)</f>
        <v>Provisiones para contingencias</v>
      </c>
      <c r="E2157">
        <f>VLOOKUP(MID(C2157,1,10),Estrv!B:CC,60,FALSE)</f>
        <v>0</v>
      </c>
    </row>
    <row r="2158" spans="1:5">
      <c r="A2158" t="str">
        <f t="shared" si="33"/>
        <v>02CD11</v>
      </c>
      <c r="B2158" t="str">
        <f>CONCATENATE(A2158,"_",COUNTIF(A$1:A2158,A2158))</f>
        <v>02CD11_127</v>
      </c>
      <c r="C2158" t="s">
        <v>14097</v>
      </c>
      <c r="D2158" t="str">
        <f>VLOOKUP(MID(C2158,7,4),Estrv!I:J,2,FALSE)</f>
        <v>Provisiones para contingencias</v>
      </c>
      <c r="E2158">
        <f>VLOOKUP(MID(C2158,1,10),Estrv!B:CC,63,FALSE)</f>
        <v>0</v>
      </c>
    </row>
    <row r="2159" spans="1:5">
      <c r="A2159" t="str">
        <f t="shared" si="33"/>
        <v>02CD11</v>
      </c>
      <c r="B2159" t="str">
        <f>CONCATENATE(A2159,"_",COUNTIF(A$1:A2159,A2159))</f>
        <v>02CD11_128</v>
      </c>
      <c r="C2159" t="s">
        <v>14771</v>
      </c>
      <c r="D2159" t="str">
        <f>VLOOKUP(MID(C2159,7,4),Estrv!I:J,2,FALSE)</f>
        <v>Provisiones para contingencias</v>
      </c>
      <c r="E2159">
        <f>VLOOKUP(MID(C2159,1,10),Estrv!B:CC,66,FALSE)</f>
        <v>0</v>
      </c>
    </row>
    <row r="2160" spans="1:5">
      <c r="A2160" t="str">
        <f t="shared" si="33"/>
        <v>02CD11</v>
      </c>
      <c r="B2160" t="str">
        <f>CONCATENATE(A2160,"_",COUNTIF(A$1:A2160,A2160))</f>
        <v>02CD11_129</v>
      </c>
      <c r="C2160" t="s">
        <v>15445</v>
      </c>
      <c r="D2160" t="str">
        <f>VLOOKUP(MID(C2160,7,4),Estrv!I:J,2,FALSE)</f>
        <v>Provisiones para contingencias</v>
      </c>
      <c r="E2160">
        <f>VLOOKUP(MID(C2160,1,10),Estrv!B:CC,69,FALSE)</f>
        <v>0</v>
      </c>
    </row>
    <row r="2161" spans="1:5">
      <c r="A2161" t="str">
        <f t="shared" si="33"/>
        <v>02CD11</v>
      </c>
      <c r="B2161" t="str">
        <f>CONCATENATE(A2161,"_",COUNTIF(A$1:A2161,A2161))</f>
        <v>02CD11_130</v>
      </c>
      <c r="C2161" t="s">
        <v>16119</v>
      </c>
      <c r="D2161" t="str">
        <f>VLOOKUP(MID(C2161,7,4),Estrv!I:J,2,FALSE)</f>
        <v>Provisiones para contingencias</v>
      </c>
      <c r="E2161">
        <f>VLOOKUP(MID(C2161,1,10),Estrv!B:CC,72,FALSE)</f>
        <v>0</v>
      </c>
    </row>
    <row r="2162" spans="1:5">
      <c r="A2162" t="str">
        <f t="shared" si="33"/>
        <v>02CD11</v>
      </c>
      <c r="B2162" t="str">
        <f>CONCATENATE(A2162,"_",COUNTIF(A$1:A2162,A2162))</f>
        <v>02CD11_131</v>
      </c>
      <c r="C2162" t="s">
        <v>10054</v>
      </c>
      <c r="D2162" t="str">
        <f>VLOOKUP(MID(C2162,7,4),Estrv!I:J,2,FALSE)</f>
        <v>Presupuesto participativo</v>
      </c>
      <c r="E2162" t="str">
        <f>VLOOKUP(MID(C2162,1,10),Estrv!B:CC,44,FALSE)</f>
        <v>Los habitantes de la Alcaldia gozan de obras publicas en condiciones optimas que mejoran la calidad de vida y su bienestar.</v>
      </c>
    </row>
    <row r="2163" spans="1:5">
      <c r="A2163" t="str">
        <f t="shared" si="33"/>
        <v>02CD11</v>
      </c>
      <c r="B2163" t="str">
        <f>CONCATENATE(A2163,"_",COUNTIF(A$1:A2163,A2163))</f>
        <v>02CD11_132</v>
      </c>
      <c r="C2163" t="s">
        <v>10728</v>
      </c>
      <c r="D2163" t="str">
        <f>VLOOKUP(MID(C2163,7,4),Estrv!I:J,2,FALSE)</f>
        <v>Presupuesto participativo</v>
      </c>
      <c r="E2163" t="str">
        <f>VLOOKUP(MID(C2163,1,10),Estrv!B:CC,48,FALSE)</f>
        <v>Realizacion y Seguimiento a los proyectos</v>
      </c>
    </row>
    <row r="2164" spans="1:5">
      <c r="A2164" t="str">
        <f t="shared" si="33"/>
        <v>02CD11</v>
      </c>
      <c r="B2164" t="str">
        <f>CONCATENATE(A2164,"_",COUNTIF(A$1:A2164,A2164))</f>
        <v>02CD11_133</v>
      </c>
      <c r="C2164" t="s">
        <v>11402</v>
      </c>
      <c r="D2164" t="str">
        <f>VLOOKUP(MID(C2164,7,4),Estrv!I:J,2,FALSE)</f>
        <v>Presupuesto participativo</v>
      </c>
      <c r="E2164">
        <f>VLOOKUP(MID(C2164,1,10),Estrv!B:CC,51,FALSE)</f>
        <v>0</v>
      </c>
    </row>
    <row r="2165" spans="1:5">
      <c r="A2165" t="str">
        <f t="shared" si="33"/>
        <v>02CD11</v>
      </c>
      <c r="B2165" t="str">
        <f>CONCATENATE(A2165,"_",COUNTIF(A$1:A2165,A2165))</f>
        <v>02CD11_134</v>
      </c>
      <c r="C2165" t="s">
        <v>12076</v>
      </c>
      <c r="D2165" t="str">
        <f>VLOOKUP(MID(C2165,7,4),Estrv!I:J,2,FALSE)</f>
        <v>Presupuesto participativo</v>
      </c>
      <c r="E2165">
        <f>VLOOKUP(MID(C2165,1,10),Estrv!B:CC,54,FALSE)</f>
        <v>0</v>
      </c>
    </row>
    <row r="2166" spans="1:5">
      <c r="A2166" t="str">
        <f t="shared" si="33"/>
        <v>02CD11</v>
      </c>
      <c r="B2166" t="str">
        <f>CONCATENATE(A2166,"_",COUNTIF(A$1:A2166,A2166))</f>
        <v>02CD11_135</v>
      </c>
      <c r="C2166" t="s">
        <v>12750</v>
      </c>
      <c r="D2166" t="str">
        <f>VLOOKUP(MID(C2166,7,4),Estrv!I:J,2,FALSE)</f>
        <v>Presupuesto participativo</v>
      </c>
      <c r="E2166">
        <f>VLOOKUP(MID(C2166,1,10),Estrv!B:CC,57,FALSE)</f>
        <v>0</v>
      </c>
    </row>
    <row r="2167" spans="1:5">
      <c r="A2167" t="str">
        <f t="shared" si="33"/>
        <v>02CD11</v>
      </c>
      <c r="B2167" t="str">
        <f>CONCATENATE(A2167,"_",COUNTIF(A$1:A2167,A2167))</f>
        <v>02CD11_136</v>
      </c>
      <c r="C2167" t="s">
        <v>13424</v>
      </c>
      <c r="D2167" t="str">
        <f>VLOOKUP(MID(C2167,7,4),Estrv!I:J,2,FALSE)</f>
        <v>Presupuesto participativo</v>
      </c>
      <c r="E2167">
        <f>VLOOKUP(MID(C2167,1,10),Estrv!B:CC,60,FALSE)</f>
        <v>0</v>
      </c>
    </row>
    <row r="2168" spans="1:5">
      <c r="A2168" t="str">
        <f t="shared" si="33"/>
        <v>02CD11</v>
      </c>
      <c r="B2168" t="str">
        <f>CONCATENATE(A2168,"_",COUNTIF(A$1:A2168,A2168))</f>
        <v>02CD11_137</v>
      </c>
      <c r="C2168" t="s">
        <v>14098</v>
      </c>
      <c r="D2168" t="str">
        <f>VLOOKUP(MID(C2168,7,4),Estrv!I:J,2,FALSE)</f>
        <v>Presupuesto participativo</v>
      </c>
      <c r="E2168">
        <f>VLOOKUP(MID(C2168,1,10),Estrv!B:CC,63,FALSE)</f>
        <v>0</v>
      </c>
    </row>
    <row r="2169" spans="1:5">
      <c r="A2169" t="str">
        <f t="shared" si="33"/>
        <v>02CD11</v>
      </c>
      <c r="B2169" t="str">
        <f>CONCATENATE(A2169,"_",COUNTIF(A$1:A2169,A2169))</f>
        <v>02CD11_138</v>
      </c>
      <c r="C2169" t="s">
        <v>14772</v>
      </c>
      <c r="D2169" t="str">
        <f>VLOOKUP(MID(C2169,7,4),Estrv!I:J,2,FALSE)</f>
        <v>Presupuesto participativo</v>
      </c>
      <c r="E2169">
        <f>VLOOKUP(MID(C2169,1,10),Estrv!B:CC,66,FALSE)</f>
        <v>0</v>
      </c>
    </row>
    <row r="2170" spans="1:5">
      <c r="A2170" t="str">
        <f t="shared" si="33"/>
        <v>02CD11</v>
      </c>
      <c r="B2170" t="str">
        <f>CONCATENATE(A2170,"_",COUNTIF(A$1:A2170,A2170))</f>
        <v>02CD11_139</v>
      </c>
      <c r="C2170" t="s">
        <v>15446</v>
      </c>
      <c r="D2170" t="str">
        <f>VLOOKUP(MID(C2170,7,4),Estrv!I:J,2,FALSE)</f>
        <v>Presupuesto participativo</v>
      </c>
      <c r="E2170">
        <f>VLOOKUP(MID(C2170,1,10),Estrv!B:CC,69,FALSE)</f>
        <v>0</v>
      </c>
    </row>
    <row r="2171" spans="1:5">
      <c r="A2171" t="str">
        <f t="shared" si="33"/>
        <v>02CD11</v>
      </c>
      <c r="B2171" t="str">
        <f>CONCATENATE(A2171,"_",COUNTIF(A$1:A2171,A2171))</f>
        <v>02CD11_140</v>
      </c>
      <c r="C2171" t="s">
        <v>16120</v>
      </c>
      <c r="D2171" t="str">
        <f>VLOOKUP(MID(C2171,7,4),Estrv!I:J,2,FALSE)</f>
        <v>Presupuesto participativo</v>
      </c>
      <c r="E2171">
        <f>VLOOKUP(MID(C2171,1,10),Estrv!B:CC,72,FALSE)</f>
        <v>0</v>
      </c>
    </row>
    <row r="2172" spans="1:5">
      <c r="A2172" t="str">
        <f t="shared" si="33"/>
        <v>02CD11</v>
      </c>
      <c r="B2172" t="str">
        <f>CONCATENATE(A2172,"_",COUNTIF(A$1:A2172,A2172))</f>
        <v>02CD11_141</v>
      </c>
      <c r="C2172" t="s">
        <v>10055</v>
      </c>
      <c r="D2172" t="str">
        <f>VLOOKUP(MID(C2172,7,4),Estrv!I:J,2,FALSE)</f>
        <v>Apoyo para el desarrollo integral de la mujer</v>
      </c>
      <c r="E2172" t="str">
        <f>VLOOKUP(MID(C2172,1,10),Estrv!B:CC,44,FALSE)</f>
        <v>Se consolidan los pogramas sociales con acciones de atencion y prevencion de la violencia contra las mujeres y las niñas.</v>
      </c>
    </row>
    <row r="2173" spans="1:5">
      <c r="A2173" t="str">
        <f t="shared" si="33"/>
        <v>02CD11</v>
      </c>
      <c r="B2173" t="str">
        <f>CONCATENATE(A2173,"_",COUNTIF(A$1:A2173,A2173))</f>
        <v>02CD11_142</v>
      </c>
      <c r="C2173" t="s">
        <v>10729</v>
      </c>
      <c r="D2173" t="str">
        <f>VLOOKUP(MID(C2173,7,4),Estrv!I:J,2,FALSE)</f>
        <v>Apoyo para el desarrollo integral de la mujer</v>
      </c>
      <c r="E2173" t="str">
        <f>VLOOKUP(MID(C2173,1,10),Estrv!B:CC,48,FALSE)</f>
        <v>Acampamiento psicologico</v>
      </c>
    </row>
    <row r="2174" spans="1:5">
      <c r="A2174" t="str">
        <f t="shared" si="33"/>
        <v>02CD11</v>
      </c>
      <c r="B2174" t="str">
        <f>CONCATENATE(A2174,"_",COUNTIF(A$1:A2174,A2174))</f>
        <v>02CD11_143</v>
      </c>
      <c r="C2174" t="s">
        <v>11403</v>
      </c>
      <c r="D2174" t="str">
        <f>VLOOKUP(MID(C2174,7,4),Estrv!I:J,2,FALSE)</f>
        <v>Apoyo para el desarrollo integral de la mujer</v>
      </c>
      <c r="E2174" t="str">
        <f>VLOOKUP(MID(C2174,1,10),Estrv!B:CC,51,FALSE)</f>
        <v>Apoyos economicos entregados</v>
      </c>
    </row>
    <row r="2175" spans="1:5">
      <c r="A2175" t="str">
        <f t="shared" si="33"/>
        <v>02CD11</v>
      </c>
      <c r="B2175" t="str">
        <f>CONCATENATE(A2175,"_",COUNTIF(A$1:A2175,A2175))</f>
        <v>02CD11_144</v>
      </c>
      <c r="C2175" t="s">
        <v>12077</v>
      </c>
      <c r="D2175" t="str">
        <f>VLOOKUP(MID(C2175,7,4),Estrv!I:J,2,FALSE)</f>
        <v>Apoyo para el desarrollo integral de la mujer</v>
      </c>
      <c r="E2175" t="str">
        <f>VLOOKUP(MID(C2175,1,10),Estrv!B:CC,54,FALSE)</f>
        <v>Feria para el ejercicio de los derechos de las mujeres MH FEM</v>
      </c>
    </row>
    <row r="2176" spans="1:5">
      <c r="A2176" t="str">
        <f t="shared" si="33"/>
        <v>02CD11</v>
      </c>
      <c r="B2176" t="str">
        <f>CONCATENATE(A2176,"_",COUNTIF(A$1:A2176,A2176))</f>
        <v>02CD11_145</v>
      </c>
      <c r="C2176" t="s">
        <v>12751</v>
      </c>
      <c r="D2176" t="str">
        <f>VLOOKUP(MID(C2176,7,4),Estrv!I:J,2,FALSE)</f>
        <v>Apoyo para el desarrollo integral de la mujer</v>
      </c>
      <c r="E2176" t="str">
        <f>VLOOKUP(MID(C2176,1,10),Estrv!B:CC,57,FALSE)</f>
        <v>Realizacion de jornadas de informacion MH FEM en tu colonia</v>
      </c>
    </row>
    <row r="2177" spans="1:5">
      <c r="A2177" t="str">
        <f t="shared" si="33"/>
        <v>02CD11</v>
      </c>
      <c r="B2177" t="str">
        <f>CONCATENATE(A2177,"_",COUNTIF(A$1:A2177,A2177))</f>
        <v>02CD11_146</v>
      </c>
      <c r="C2177" t="s">
        <v>13425</v>
      </c>
      <c r="D2177" t="str">
        <f>VLOOKUP(MID(C2177,7,4),Estrv!I:J,2,FALSE)</f>
        <v>Apoyo para el desarrollo integral de la mujer</v>
      </c>
      <c r="E2177" t="str">
        <f>VLOOKUP(MID(C2177,1,10),Estrv!B:CC,60,FALSE)</f>
        <v>Instalacion de puntos violeta</v>
      </c>
    </row>
    <row r="2178" spans="1:5">
      <c r="A2178" t="str">
        <f t="shared" si="33"/>
        <v>02CD11</v>
      </c>
      <c r="B2178" t="str">
        <f>CONCATENATE(A2178,"_",COUNTIF(A$1:A2178,A2178))</f>
        <v>02CD11_147</v>
      </c>
      <c r="C2178" t="s">
        <v>14099</v>
      </c>
      <c r="D2178" t="str">
        <f>VLOOKUP(MID(C2178,7,4),Estrv!I:J,2,FALSE)</f>
        <v>Apoyo para el desarrollo integral de la mujer</v>
      </c>
      <c r="E2178" t="str">
        <f>VLOOKUP(MID(C2178,1,10),Estrv!B:CC,63,FALSE)</f>
        <v>Capacitacion a servidores publicos en atencion con perspectiva de genero y derechos humanos</v>
      </c>
    </row>
    <row r="2179" spans="1:5">
      <c r="A2179" t="str">
        <f t="shared" ref="A2179:A2242" si="34">MID(C2179,1,6)</f>
        <v>02CD11</v>
      </c>
      <c r="B2179" t="str">
        <f>CONCATENATE(A2179,"_",COUNTIF(A$1:A2179,A2179))</f>
        <v>02CD11_148</v>
      </c>
      <c r="C2179" t="s">
        <v>14773</v>
      </c>
      <c r="D2179" t="str">
        <f>VLOOKUP(MID(C2179,7,4),Estrv!I:J,2,FALSE)</f>
        <v>Apoyo para el desarrollo integral de la mujer</v>
      </c>
      <c r="E2179" t="str">
        <f>VLOOKUP(MID(C2179,1,10),Estrv!B:CC,66,FALSE)</f>
        <v>Publicacion de convocatoria</v>
      </c>
    </row>
    <row r="2180" spans="1:5">
      <c r="A2180" t="str">
        <f t="shared" si="34"/>
        <v>02CD11</v>
      </c>
      <c r="B2180" t="str">
        <f>CONCATENATE(A2180,"_",COUNTIF(A$1:A2180,A2180))</f>
        <v>02CD11_149</v>
      </c>
      <c r="C2180" t="s">
        <v>15447</v>
      </c>
      <c r="D2180" t="str">
        <f>VLOOKUP(MID(C2180,7,4),Estrv!I:J,2,FALSE)</f>
        <v>Apoyo para el desarrollo integral de la mujer</v>
      </c>
      <c r="E2180" t="str">
        <f>VLOOKUP(MID(C2180,1,10),Estrv!B:CC,69,FALSE)</f>
        <v>Seleccion de beneficiarios</v>
      </c>
    </row>
    <row r="2181" spans="1:5">
      <c r="A2181" t="str">
        <f t="shared" si="34"/>
        <v>02CD11</v>
      </c>
      <c r="B2181" t="str">
        <f>CONCATENATE(A2181,"_",COUNTIF(A$1:A2181,A2181))</f>
        <v>02CD11_150</v>
      </c>
      <c r="C2181" t="s">
        <v>16121</v>
      </c>
      <c r="D2181" t="str">
        <f>VLOOKUP(MID(C2181,7,4),Estrv!I:J,2,FALSE)</f>
        <v>Apoyo para el desarrollo integral de la mujer</v>
      </c>
      <c r="E2181" t="str">
        <f>VLOOKUP(MID(C2181,1,10),Estrv!B:CC,72,FALSE)</f>
        <v>Entrega de ayuda economica a 2, 600 beneficiarias</v>
      </c>
    </row>
    <row r="2182" spans="1:5">
      <c r="A2182" t="str">
        <f t="shared" si="34"/>
        <v>02CD11</v>
      </c>
      <c r="B2182" t="str">
        <f>CONCATENATE(A2182,"_",COUNTIF(A$1:A2182,A2182))</f>
        <v>02CD11_151</v>
      </c>
      <c r="C2182" t="s">
        <v>10056</v>
      </c>
      <c r="D2182" t="str">
        <f>VLOOKUP(MID(C2182,7,4),Estrv!I:J,2,FALSE)</f>
        <v>Apoyo de alimentación y refugio para personas vulnerables</v>
      </c>
      <c r="E2182" t="str">
        <f>VLOOKUP(MID(C2182,1,10),Estrv!B:CC,44,FALSE)</f>
        <v>Los habitantes vulnerables y de escasos recursos gozan de comedores publicos instalados en las colonias de la demarcacion.</v>
      </c>
    </row>
    <row r="2183" spans="1:5">
      <c r="A2183" t="str">
        <f t="shared" si="34"/>
        <v>02CD11</v>
      </c>
      <c r="B2183" t="str">
        <f>CONCATENATE(A2183,"_",COUNTIF(A$1:A2183,A2183))</f>
        <v>02CD11_152</v>
      </c>
      <c r="C2183" t="s">
        <v>10730</v>
      </c>
      <c r="D2183" t="str">
        <f>VLOOKUP(MID(C2183,7,4),Estrv!I:J,2,FALSE)</f>
        <v>Apoyo de alimentación y refugio para personas vulnerables</v>
      </c>
      <c r="E2183" t="str">
        <f>VLOOKUP(MID(C2183,1,10),Estrv!B:CC,48,FALSE)</f>
        <v>Entrega de electrodomesticos</v>
      </c>
    </row>
    <row r="2184" spans="1:5">
      <c r="A2184" t="str">
        <f t="shared" si="34"/>
        <v>02CD11</v>
      </c>
      <c r="B2184" t="str">
        <f>CONCATENATE(A2184,"_",COUNTIF(A$1:A2184,A2184))</f>
        <v>02CD11_153</v>
      </c>
      <c r="C2184" t="s">
        <v>11404</v>
      </c>
      <c r="D2184" t="str">
        <f>VLOOKUP(MID(C2184,7,4),Estrv!I:J,2,FALSE)</f>
        <v>Apoyo de alimentación y refugio para personas vulnerables</v>
      </c>
      <c r="E2184" t="str">
        <f>VLOOKUP(MID(C2184,1,10),Estrv!B:CC,51,FALSE)</f>
        <v>Entrega de insumos</v>
      </c>
    </row>
    <row r="2185" spans="1:5">
      <c r="A2185" t="str">
        <f t="shared" si="34"/>
        <v>02CD11</v>
      </c>
      <c r="B2185" t="str">
        <f>CONCATENATE(A2185,"_",COUNTIF(A$1:A2185,A2185))</f>
        <v>02CD11_154</v>
      </c>
      <c r="C2185" t="s">
        <v>12078</v>
      </c>
      <c r="D2185" t="str">
        <f>VLOOKUP(MID(C2185,7,4),Estrv!I:J,2,FALSE)</f>
        <v>Apoyo de alimentación y refugio para personas vulnerables</v>
      </c>
      <c r="E2185" t="str">
        <f>VLOOKUP(MID(C2185,1,10),Estrv!B:CC,54,FALSE)</f>
        <v>Entrega de alimentos</v>
      </c>
    </row>
    <row r="2186" spans="1:5">
      <c r="A2186" t="str">
        <f t="shared" si="34"/>
        <v>02CD11</v>
      </c>
      <c r="B2186" t="str">
        <f>CONCATENATE(A2186,"_",COUNTIF(A$1:A2186,A2186))</f>
        <v>02CD11_155</v>
      </c>
      <c r="C2186" t="s">
        <v>12752</v>
      </c>
      <c r="D2186" t="str">
        <f>VLOOKUP(MID(C2186,7,4),Estrv!I:J,2,FALSE)</f>
        <v>Apoyo de alimentación y refugio para personas vulnerables</v>
      </c>
      <c r="E2186">
        <f>VLOOKUP(MID(C2186,1,10),Estrv!B:CC,57,FALSE)</f>
        <v>0</v>
      </c>
    </row>
    <row r="2187" spans="1:5">
      <c r="A2187" t="str">
        <f t="shared" si="34"/>
        <v>02CD11</v>
      </c>
      <c r="B2187" t="str">
        <f>CONCATENATE(A2187,"_",COUNTIF(A$1:A2187,A2187))</f>
        <v>02CD11_156</v>
      </c>
      <c r="C2187" t="s">
        <v>13426</v>
      </c>
      <c r="D2187" t="str">
        <f>VLOOKUP(MID(C2187,7,4),Estrv!I:J,2,FALSE)</f>
        <v>Apoyo de alimentación y refugio para personas vulnerables</v>
      </c>
      <c r="E2187">
        <f>VLOOKUP(MID(C2187,1,10),Estrv!B:CC,60,FALSE)</f>
        <v>0</v>
      </c>
    </row>
    <row r="2188" spans="1:5">
      <c r="A2188" t="str">
        <f t="shared" si="34"/>
        <v>02CD11</v>
      </c>
      <c r="B2188" t="str">
        <f>CONCATENATE(A2188,"_",COUNTIF(A$1:A2188,A2188))</f>
        <v>02CD11_157</v>
      </c>
      <c r="C2188" t="s">
        <v>14100</v>
      </c>
      <c r="D2188" t="str">
        <f>VLOOKUP(MID(C2188,7,4),Estrv!I:J,2,FALSE)</f>
        <v>Apoyo de alimentación y refugio para personas vulnerables</v>
      </c>
      <c r="E2188">
        <f>VLOOKUP(MID(C2188,1,10),Estrv!B:CC,63,FALSE)</f>
        <v>0</v>
      </c>
    </row>
    <row r="2189" spans="1:5">
      <c r="A2189" t="str">
        <f t="shared" si="34"/>
        <v>02CD11</v>
      </c>
      <c r="B2189" t="str">
        <f>CONCATENATE(A2189,"_",COUNTIF(A$1:A2189,A2189))</f>
        <v>02CD11_158</v>
      </c>
      <c r="C2189" t="s">
        <v>14774</v>
      </c>
      <c r="D2189" t="str">
        <f>VLOOKUP(MID(C2189,7,4),Estrv!I:J,2,FALSE)</f>
        <v>Apoyo de alimentación y refugio para personas vulnerables</v>
      </c>
      <c r="E2189">
        <f>VLOOKUP(MID(C2189,1,10),Estrv!B:CC,66,FALSE)</f>
        <v>0</v>
      </c>
    </row>
    <row r="2190" spans="1:5">
      <c r="A2190" t="str">
        <f t="shared" si="34"/>
        <v>02CD11</v>
      </c>
      <c r="B2190" t="str">
        <f>CONCATENATE(A2190,"_",COUNTIF(A$1:A2190,A2190))</f>
        <v>02CD11_159</v>
      </c>
      <c r="C2190" t="s">
        <v>15448</v>
      </c>
      <c r="D2190" t="str">
        <f>VLOOKUP(MID(C2190,7,4),Estrv!I:J,2,FALSE)</f>
        <v>Apoyo de alimentación y refugio para personas vulnerables</v>
      </c>
      <c r="E2190">
        <f>VLOOKUP(MID(C2190,1,10),Estrv!B:CC,69,FALSE)</f>
        <v>0</v>
      </c>
    </row>
    <row r="2191" spans="1:5">
      <c r="A2191" t="str">
        <f t="shared" si="34"/>
        <v>02CD11</v>
      </c>
      <c r="B2191" t="str">
        <f>CONCATENATE(A2191,"_",COUNTIF(A$1:A2191,A2191))</f>
        <v>02CD11_160</v>
      </c>
      <c r="C2191" t="s">
        <v>16122</v>
      </c>
      <c r="D2191" t="str">
        <f>VLOOKUP(MID(C2191,7,4),Estrv!I:J,2,FALSE)</f>
        <v>Apoyo de alimentación y refugio para personas vulnerables</v>
      </c>
      <c r="E2191">
        <f>VLOOKUP(MID(C2191,1,10),Estrv!B:CC,72,FALSE)</f>
        <v>0</v>
      </c>
    </row>
    <row r="2192" spans="1:5">
      <c r="A2192" t="str">
        <f t="shared" si="34"/>
        <v>02CD11</v>
      </c>
      <c r="B2192" t="str">
        <f>CONCATENATE(A2192,"_",COUNTIF(A$1:A2192,A2192))</f>
        <v>02CD11_161</v>
      </c>
      <c r="C2192" t="s">
        <v>10057</v>
      </c>
      <c r="D2192" t="str">
        <f>VLOOKUP(MID(C2192,7,4),Estrv!I:J,2,FALSE)</f>
        <v>Cumplimiento de los programas de protección civil</v>
      </c>
      <c r="E2192" t="str">
        <f>VLOOKUP(MID(C2192,1,10),Estrv!B:CC,44,FALSE)</f>
        <v>Las servidoras publicas se capacitan y cuentan con insumos para atender emergencias ocasionadas por siniestros y salvaguardan la integridad fisica de las personas.</v>
      </c>
    </row>
    <row r="2193" spans="1:5">
      <c r="A2193" t="str">
        <f t="shared" si="34"/>
        <v>02CD11</v>
      </c>
      <c r="B2193" t="str">
        <f>CONCATENATE(A2193,"_",COUNTIF(A$1:A2193,A2193))</f>
        <v>02CD11_162</v>
      </c>
      <c r="C2193" t="s">
        <v>10731</v>
      </c>
      <c r="D2193" t="str">
        <f>VLOOKUP(MID(C2193,7,4),Estrv!I:J,2,FALSE)</f>
        <v>Cumplimiento de los programas de protección civil</v>
      </c>
      <c r="E2193" t="str">
        <f>VLOOKUP(MID(C2193,1,10),Estrv!B:CC,48,FALSE)</f>
        <v>Actualizacion mensual del Atlas de Riesgo</v>
      </c>
    </row>
    <row r="2194" spans="1:5">
      <c r="A2194" t="str">
        <f t="shared" si="34"/>
        <v>02CD11</v>
      </c>
      <c r="B2194" t="str">
        <f>CONCATENATE(A2194,"_",COUNTIF(A$1:A2194,A2194))</f>
        <v>02CD11_163</v>
      </c>
      <c r="C2194" t="s">
        <v>11405</v>
      </c>
      <c r="D2194" t="str">
        <f>VLOOKUP(MID(C2194,7,4),Estrv!I:J,2,FALSE)</f>
        <v>Cumplimiento de los programas de protección civil</v>
      </c>
      <c r="E2194" t="str">
        <f>VLOOKUP(MID(C2194,1,10),Estrv!B:CC,51,FALSE)</f>
        <v>Generar Opiniones Tecnicas de Riesgos para informar a la poblacion sobre condiciones de riesgo y su respectiva mitigacion</v>
      </c>
    </row>
    <row r="2195" spans="1:5">
      <c r="A2195" t="str">
        <f t="shared" si="34"/>
        <v>02CD11</v>
      </c>
      <c r="B2195" t="str">
        <f>CONCATENATE(A2195,"_",COUNTIF(A$1:A2195,A2195))</f>
        <v>02CD11_164</v>
      </c>
      <c r="C2195" t="s">
        <v>12079</v>
      </c>
      <c r="D2195" t="str">
        <f>VLOOKUP(MID(C2195,7,4),Estrv!I:J,2,FALSE)</f>
        <v>Cumplimiento de los programas de protección civil</v>
      </c>
      <c r="E2195" t="str">
        <f>VLOOKUP(MID(C2195,1,10),Estrv!B:CC,54,FALSE)</f>
        <v>Generar Avisos de Riesgos para informar de forma inmediata a la poblacion sobre condiciones de Alto Riesgo</v>
      </c>
    </row>
    <row r="2196" spans="1:5">
      <c r="A2196" t="str">
        <f t="shared" si="34"/>
        <v>02CD11</v>
      </c>
      <c r="B2196" t="str">
        <f>CONCATENATE(A2196,"_",COUNTIF(A$1:A2196,A2196))</f>
        <v>02CD11_165</v>
      </c>
      <c r="C2196" t="s">
        <v>12753</v>
      </c>
      <c r="D2196" t="str">
        <f>VLOOKUP(MID(C2196,7,4),Estrv!I:J,2,FALSE)</f>
        <v>Cumplimiento de los programas de protección civil</v>
      </c>
      <c r="E2196" t="str">
        <f>VLOOKUP(MID(C2196,1,10),Estrv!B:CC,57,FALSE)</f>
        <v>Asesorar y elaborar Programas de Proteccion Civil (especiales, estacionales e internos)</v>
      </c>
    </row>
    <row r="2197" spans="1:5">
      <c r="A2197" t="str">
        <f t="shared" si="34"/>
        <v>02CD11</v>
      </c>
      <c r="B2197" t="str">
        <f>CONCATENATE(A2197,"_",COUNTIF(A$1:A2197,A2197))</f>
        <v>02CD11_166</v>
      </c>
      <c r="C2197" t="s">
        <v>13427</v>
      </c>
      <c r="D2197" t="str">
        <f>VLOOKUP(MID(C2197,7,4),Estrv!I:J,2,FALSE)</f>
        <v>Cumplimiento de los programas de protección civil</v>
      </c>
      <c r="E2197">
        <f>VLOOKUP(MID(C2197,1,10),Estrv!B:CC,60,FALSE)</f>
        <v>0</v>
      </c>
    </row>
    <row r="2198" spans="1:5">
      <c r="A2198" t="str">
        <f t="shared" si="34"/>
        <v>02CD11</v>
      </c>
      <c r="B2198" t="str">
        <f>CONCATENATE(A2198,"_",COUNTIF(A$1:A2198,A2198))</f>
        <v>02CD11_167</v>
      </c>
      <c r="C2198" t="s">
        <v>14101</v>
      </c>
      <c r="D2198" t="str">
        <f>VLOOKUP(MID(C2198,7,4),Estrv!I:J,2,FALSE)</f>
        <v>Cumplimiento de los programas de protección civil</v>
      </c>
      <c r="E2198">
        <f>VLOOKUP(MID(C2198,1,10),Estrv!B:CC,63,FALSE)</f>
        <v>0</v>
      </c>
    </row>
    <row r="2199" spans="1:5">
      <c r="A2199" t="str">
        <f t="shared" si="34"/>
        <v>02CD11</v>
      </c>
      <c r="B2199" t="str">
        <f>CONCATENATE(A2199,"_",COUNTIF(A$1:A2199,A2199))</f>
        <v>02CD11_168</v>
      </c>
      <c r="C2199" t="s">
        <v>14775</v>
      </c>
      <c r="D2199" t="str">
        <f>VLOOKUP(MID(C2199,7,4),Estrv!I:J,2,FALSE)</f>
        <v>Cumplimiento de los programas de protección civil</v>
      </c>
      <c r="E2199">
        <f>VLOOKUP(MID(C2199,1,10),Estrv!B:CC,66,FALSE)</f>
        <v>0</v>
      </c>
    </row>
    <row r="2200" spans="1:5">
      <c r="A2200" t="str">
        <f t="shared" si="34"/>
        <v>02CD11</v>
      </c>
      <c r="B2200" t="str">
        <f>CONCATENATE(A2200,"_",COUNTIF(A$1:A2200,A2200))</f>
        <v>02CD11_169</v>
      </c>
      <c r="C2200" t="s">
        <v>15449</v>
      </c>
      <c r="D2200" t="str">
        <f>VLOOKUP(MID(C2200,7,4),Estrv!I:J,2,FALSE)</f>
        <v>Cumplimiento de los programas de protección civil</v>
      </c>
      <c r="E2200">
        <f>VLOOKUP(MID(C2200,1,10),Estrv!B:CC,69,FALSE)</f>
        <v>0</v>
      </c>
    </row>
    <row r="2201" spans="1:5">
      <c r="A2201" t="str">
        <f t="shared" si="34"/>
        <v>02CD11</v>
      </c>
      <c r="B2201" t="str">
        <f>CONCATENATE(A2201,"_",COUNTIF(A$1:A2201,A2201))</f>
        <v>02CD11_170</v>
      </c>
      <c r="C2201" t="s">
        <v>16123</v>
      </c>
      <c r="D2201" t="str">
        <f>VLOOKUP(MID(C2201,7,4),Estrv!I:J,2,FALSE)</f>
        <v>Cumplimiento de los programas de protección civil</v>
      </c>
      <c r="E2201">
        <f>VLOOKUP(MID(C2201,1,10),Estrv!B:CC,72,FALSE)</f>
        <v>0</v>
      </c>
    </row>
    <row r="2202" spans="1:5">
      <c r="A2202" t="str">
        <f t="shared" si="34"/>
        <v>02CD12</v>
      </c>
      <c r="B2202" t="str">
        <f>CONCATENATE(A2202,"_",COUNTIF(A$1:A2202,A2202))</f>
        <v>02CD12_1</v>
      </c>
      <c r="C2202" t="s">
        <v>10058</v>
      </c>
      <c r="D2202" t="str">
        <f>VLOOKUP(MID(C2202,7,4),Estrv!I:J,2,FALSE)</f>
        <v>Gobierno y atención ciudadana</v>
      </c>
      <c r="E2202" t="str">
        <f>VLOOKUP(MID(C2202,1,10),Estrv!B:CC,44,FALSE)</f>
        <v>Brindar servicio publico de optima calidad, gestionar de manera eficiente, la atencion ciudadana y mejorar la calidad de vida</v>
      </c>
    </row>
    <row r="2203" spans="1:5">
      <c r="A2203" t="str">
        <f t="shared" si="34"/>
        <v>02CD12</v>
      </c>
      <c r="B2203" t="str">
        <f>CONCATENATE(A2203,"_",COUNTIF(A$1:A2203,A2203))</f>
        <v>02CD12_2</v>
      </c>
      <c r="C2203" t="s">
        <v>10732</v>
      </c>
      <c r="D2203" t="str">
        <f>VLOOKUP(MID(C2203,7,4),Estrv!I:J,2,FALSE)</f>
        <v>Gobierno y atención ciudadana</v>
      </c>
      <c r="E2203">
        <f>VLOOKUP(MID(C2203,1,10),Estrv!B:CC,48,FALSE)</f>
        <v>0</v>
      </c>
    </row>
    <row r="2204" spans="1:5">
      <c r="A2204" t="str">
        <f t="shared" si="34"/>
        <v>02CD12</v>
      </c>
      <c r="B2204" t="str">
        <f>CONCATENATE(A2204,"_",COUNTIF(A$1:A2204,A2204))</f>
        <v>02CD12_3</v>
      </c>
      <c r="C2204" t="s">
        <v>11406</v>
      </c>
      <c r="D2204" t="str">
        <f>VLOOKUP(MID(C2204,7,4),Estrv!I:J,2,FALSE)</f>
        <v>Gobierno y atención ciudadana</v>
      </c>
      <c r="E2204">
        <f>VLOOKUP(MID(C2204,1,10),Estrv!B:CC,51,FALSE)</f>
        <v>0</v>
      </c>
    </row>
    <row r="2205" spans="1:5">
      <c r="A2205" t="str">
        <f t="shared" si="34"/>
        <v>02CD12</v>
      </c>
      <c r="B2205" t="str">
        <f>CONCATENATE(A2205,"_",COUNTIF(A$1:A2205,A2205))</f>
        <v>02CD12_4</v>
      </c>
      <c r="C2205" t="s">
        <v>12080</v>
      </c>
      <c r="D2205" t="str">
        <f>VLOOKUP(MID(C2205,7,4),Estrv!I:J,2,FALSE)</f>
        <v>Gobierno y atención ciudadana</v>
      </c>
      <c r="E2205">
        <f>VLOOKUP(MID(C2205,1,10),Estrv!B:CC,54,FALSE)</f>
        <v>0</v>
      </c>
    </row>
    <row r="2206" spans="1:5">
      <c r="A2206" t="str">
        <f t="shared" si="34"/>
        <v>02CD12</v>
      </c>
      <c r="B2206" t="str">
        <f>CONCATENATE(A2206,"_",COUNTIF(A$1:A2206,A2206))</f>
        <v>02CD12_5</v>
      </c>
      <c r="C2206" t="s">
        <v>12754</v>
      </c>
      <c r="D2206" t="str">
        <f>VLOOKUP(MID(C2206,7,4),Estrv!I:J,2,FALSE)</f>
        <v>Gobierno y atención ciudadana</v>
      </c>
      <c r="E2206">
        <f>VLOOKUP(MID(C2206,1,10),Estrv!B:CC,57,FALSE)</f>
        <v>0</v>
      </c>
    </row>
    <row r="2207" spans="1:5">
      <c r="A2207" t="str">
        <f t="shared" si="34"/>
        <v>02CD12</v>
      </c>
      <c r="B2207" t="str">
        <f>CONCATENATE(A2207,"_",COUNTIF(A$1:A2207,A2207))</f>
        <v>02CD12_6</v>
      </c>
      <c r="C2207" t="s">
        <v>13428</v>
      </c>
      <c r="D2207" t="str">
        <f>VLOOKUP(MID(C2207,7,4),Estrv!I:J,2,FALSE)</f>
        <v>Gobierno y atención ciudadana</v>
      </c>
      <c r="E2207">
        <f>VLOOKUP(MID(C2207,1,10),Estrv!B:CC,60,FALSE)</f>
        <v>0</v>
      </c>
    </row>
    <row r="2208" spans="1:5">
      <c r="A2208" t="str">
        <f t="shared" si="34"/>
        <v>02CD12</v>
      </c>
      <c r="B2208" t="str">
        <f>CONCATENATE(A2208,"_",COUNTIF(A$1:A2208,A2208))</f>
        <v>02CD12_7</v>
      </c>
      <c r="C2208" t="s">
        <v>14102</v>
      </c>
      <c r="D2208" t="str">
        <f>VLOOKUP(MID(C2208,7,4),Estrv!I:J,2,FALSE)</f>
        <v>Gobierno y atención ciudadana</v>
      </c>
      <c r="E2208">
        <f>VLOOKUP(MID(C2208,1,10),Estrv!B:CC,63,FALSE)</f>
        <v>0</v>
      </c>
    </row>
    <row r="2209" spans="1:5">
      <c r="A2209" t="str">
        <f t="shared" si="34"/>
        <v>02CD12</v>
      </c>
      <c r="B2209" t="str">
        <f>CONCATENATE(A2209,"_",COUNTIF(A$1:A2209,A2209))</f>
        <v>02CD12_8</v>
      </c>
      <c r="C2209" t="s">
        <v>14776</v>
      </c>
      <c r="D2209" t="str">
        <f>VLOOKUP(MID(C2209,7,4),Estrv!I:J,2,FALSE)</f>
        <v>Gobierno y atención ciudadana</v>
      </c>
      <c r="E2209">
        <f>VLOOKUP(MID(C2209,1,10),Estrv!B:CC,66,FALSE)</f>
        <v>0</v>
      </c>
    </row>
    <row r="2210" spans="1:5">
      <c r="A2210" t="str">
        <f t="shared" si="34"/>
        <v>02CD12</v>
      </c>
      <c r="B2210" t="str">
        <f>CONCATENATE(A2210,"_",COUNTIF(A$1:A2210,A2210))</f>
        <v>02CD12_9</v>
      </c>
      <c r="C2210" t="s">
        <v>15450</v>
      </c>
      <c r="D2210" t="str">
        <f>VLOOKUP(MID(C2210,7,4),Estrv!I:J,2,FALSE)</f>
        <v>Gobierno y atención ciudadana</v>
      </c>
      <c r="E2210">
        <f>VLOOKUP(MID(C2210,1,10),Estrv!B:CC,69,FALSE)</f>
        <v>0</v>
      </c>
    </row>
    <row r="2211" spans="1:5">
      <c r="A2211" t="str">
        <f t="shared" si="34"/>
        <v>02CD12</v>
      </c>
      <c r="B2211" t="str">
        <f>CONCATENATE(A2211,"_",COUNTIF(A$1:A2211,A2211))</f>
        <v>02CD12_10</v>
      </c>
      <c r="C2211" t="s">
        <v>16124</v>
      </c>
      <c r="D2211" t="str">
        <f>VLOOKUP(MID(C2211,7,4),Estrv!I:J,2,FALSE)</f>
        <v>Gobierno y atención ciudadana</v>
      </c>
      <c r="E2211">
        <f>VLOOKUP(MID(C2211,1,10),Estrv!B:CC,72,FALSE)</f>
        <v>0</v>
      </c>
    </row>
    <row r="2212" spans="1:5">
      <c r="A2212" t="str">
        <f t="shared" si="34"/>
        <v>02CD12</v>
      </c>
      <c r="B2212" t="str">
        <f>CONCATENATE(A2212,"_",COUNTIF(A$1:A2212,A2212))</f>
        <v>02CD12_11</v>
      </c>
      <c r="C2212" t="s">
        <v>10059</v>
      </c>
      <c r="D2212" t="str">
        <f>VLOOKUP(MID(C2212,7,4),Estrv!I:J,2,FALSE)</f>
        <v>Seguridad en Alcalíias</v>
      </c>
      <c r="E2212" t="str">
        <f>VLOOKUP(MID(C2212,1,10),Estrv!B:CC,44,FALSE)</f>
        <v>En este apartado se sugiere promover la participacion de la ciudadania y autoridades, con la finalidad de brindar proteccion y seguridad, salvaguardando la vida de la poblacion.</v>
      </c>
    </row>
    <row r="2213" spans="1:5">
      <c r="A2213" t="str">
        <f t="shared" si="34"/>
        <v>02CD12</v>
      </c>
      <c r="B2213" t="str">
        <f>CONCATENATE(A2213,"_",COUNTIF(A$1:A2213,A2213))</f>
        <v>02CD12_12</v>
      </c>
      <c r="C2213" t="s">
        <v>10733</v>
      </c>
      <c r="D2213" t="str">
        <f>VLOOKUP(MID(C2213,7,4),Estrv!I:J,2,FALSE)</f>
        <v>Seguridad en Alcalíias</v>
      </c>
      <c r="E2213" t="str">
        <f>VLOOKUP(MID(C2213,1,10),Estrv!B:CC,48,FALSE)</f>
        <v>Canalizacion oportuna de las llamadas de emergencia</v>
      </c>
    </row>
    <row r="2214" spans="1:5">
      <c r="A2214" t="str">
        <f t="shared" si="34"/>
        <v>02CD12</v>
      </c>
      <c r="B2214" t="str">
        <f>CONCATENATE(A2214,"_",COUNTIF(A$1:A2214,A2214))</f>
        <v>02CD12_13</v>
      </c>
      <c r="C2214" t="s">
        <v>11407</v>
      </c>
      <c r="D2214" t="str">
        <f>VLOOKUP(MID(C2214,7,4),Estrv!I:J,2,FALSE)</f>
        <v>Seguridad en Alcalíias</v>
      </c>
      <c r="E2214" t="str">
        <f>VLOOKUP(MID(C2214,1,10),Estrv!B:CC,51,FALSE)</f>
        <v>Llevar a cabo operativos policiales en zonas de incidencia delictiva</v>
      </c>
    </row>
    <row r="2215" spans="1:5">
      <c r="A2215" t="str">
        <f t="shared" si="34"/>
        <v>02CD12</v>
      </c>
      <c r="B2215" t="str">
        <f>CONCATENATE(A2215,"_",COUNTIF(A$1:A2215,A2215))</f>
        <v>02CD12_14</v>
      </c>
      <c r="C2215" t="s">
        <v>12081</v>
      </c>
      <c r="D2215" t="str">
        <f>VLOOKUP(MID(C2215,7,4),Estrv!I:J,2,FALSE)</f>
        <v>Seguridad en Alcalíias</v>
      </c>
      <c r="E2215" t="str">
        <f>VLOOKUP(MID(C2215,1,10),Estrv!B:CC,54,FALSE)</f>
        <v>Talleres de sensibilizacion para la introyeccion de conductas positivas</v>
      </c>
    </row>
    <row r="2216" spans="1:5">
      <c r="A2216" t="str">
        <f t="shared" si="34"/>
        <v>02CD12</v>
      </c>
      <c r="B2216" t="str">
        <f>CONCATENATE(A2216,"_",COUNTIF(A$1:A2216,A2216))</f>
        <v>02CD12_15</v>
      </c>
      <c r="C2216" t="s">
        <v>12755</v>
      </c>
      <c r="D2216" t="str">
        <f>VLOOKUP(MID(C2216,7,4),Estrv!I:J,2,FALSE)</f>
        <v>Seguridad en Alcalíias</v>
      </c>
      <c r="E2216">
        <f>VLOOKUP(MID(C2216,1,10),Estrv!B:CC,57,FALSE)</f>
        <v>0</v>
      </c>
    </row>
    <row r="2217" spans="1:5">
      <c r="A2217" t="str">
        <f t="shared" si="34"/>
        <v>02CD12</v>
      </c>
      <c r="B2217" t="str">
        <f>CONCATENATE(A2217,"_",COUNTIF(A$1:A2217,A2217))</f>
        <v>02CD12_16</v>
      </c>
      <c r="C2217" t="s">
        <v>13429</v>
      </c>
      <c r="D2217" t="str">
        <f>VLOOKUP(MID(C2217,7,4),Estrv!I:J,2,FALSE)</f>
        <v>Seguridad en Alcalíias</v>
      </c>
      <c r="E2217">
        <f>VLOOKUP(MID(C2217,1,10),Estrv!B:CC,60,FALSE)</f>
        <v>0</v>
      </c>
    </row>
    <row r="2218" spans="1:5">
      <c r="A2218" t="str">
        <f t="shared" si="34"/>
        <v>02CD12</v>
      </c>
      <c r="B2218" t="str">
        <f>CONCATENATE(A2218,"_",COUNTIF(A$1:A2218,A2218))</f>
        <v>02CD12_17</v>
      </c>
      <c r="C2218" t="s">
        <v>14103</v>
      </c>
      <c r="D2218" t="str">
        <f>VLOOKUP(MID(C2218,7,4),Estrv!I:J,2,FALSE)</f>
        <v>Seguridad en Alcalíias</v>
      </c>
      <c r="E2218">
        <f>VLOOKUP(MID(C2218,1,10),Estrv!B:CC,63,FALSE)</f>
        <v>0</v>
      </c>
    </row>
    <row r="2219" spans="1:5">
      <c r="A2219" t="str">
        <f t="shared" si="34"/>
        <v>02CD12</v>
      </c>
      <c r="B2219" t="str">
        <f>CONCATENATE(A2219,"_",COUNTIF(A$1:A2219,A2219))</f>
        <v>02CD12_18</v>
      </c>
      <c r="C2219" t="s">
        <v>14777</v>
      </c>
      <c r="D2219" t="str">
        <f>VLOOKUP(MID(C2219,7,4),Estrv!I:J,2,FALSE)</f>
        <v>Seguridad en Alcalíias</v>
      </c>
      <c r="E2219">
        <f>VLOOKUP(MID(C2219,1,10),Estrv!B:CC,66,FALSE)</f>
        <v>0</v>
      </c>
    </row>
    <row r="2220" spans="1:5">
      <c r="A2220" t="str">
        <f t="shared" si="34"/>
        <v>02CD12</v>
      </c>
      <c r="B2220" t="str">
        <f>CONCATENATE(A2220,"_",COUNTIF(A$1:A2220,A2220))</f>
        <v>02CD12_19</v>
      </c>
      <c r="C2220" t="s">
        <v>15451</v>
      </c>
      <c r="D2220" t="str">
        <f>VLOOKUP(MID(C2220,7,4),Estrv!I:J,2,FALSE)</f>
        <v>Seguridad en Alcalíias</v>
      </c>
      <c r="E2220">
        <f>VLOOKUP(MID(C2220,1,10),Estrv!B:CC,69,FALSE)</f>
        <v>0</v>
      </c>
    </row>
    <row r="2221" spans="1:5">
      <c r="A2221" t="str">
        <f t="shared" si="34"/>
        <v>02CD12</v>
      </c>
      <c r="B2221" t="str">
        <f>CONCATENATE(A2221,"_",COUNTIF(A$1:A2221,A2221))</f>
        <v>02CD12_20</v>
      </c>
      <c r="C2221" t="s">
        <v>16125</v>
      </c>
      <c r="D2221" t="str">
        <f>VLOOKUP(MID(C2221,7,4),Estrv!I:J,2,FALSE)</f>
        <v>Seguridad en Alcalíias</v>
      </c>
      <c r="E2221">
        <f>VLOOKUP(MID(C2221,1,10),Estrv!B:CC,72,FALSE)</f>
        <v>0</v>
      </c>
    </row>
    <row r="2222" spans="1:5">
      <c r="A2222" t="str">
        <f t="shared" si="34"/>
        <v>02CD12</v>
      </c>
      <c r="B2222" t="str">
        <f>CONCATENATE(A2222,"_",COUNTIF(A$1:A2222,A2222))</f>
        <v>02CD12_21</v>
      </c>
      <c r="C2222" t="s">
        <v>10060</v>
      </c>
      <c r="D2222" t="str">
        <f>VLOOKUP(MID(C2222,7,4),Estrv!I:J,2,FALSE)</f>
        <v>Servicios públicos</v>
      </c>
      <c r="E2222" t="str">
        <f>VLOOKUP(MID(C2222,1,10),Estrv!B:CC,44,FALSE)</f>
        <v>Otorgar servicios publicos de calidad que demanda la ciudadania, aplicando la tecnologia, materiales de mayor durabilidad y amigables con el medio ambiente que mejoren la imagen urbana.</v>
      </c>
    </row>
    <row r="2223" spans="1:5">
      <c r="A2223" t="str">
        <f t="shared" si="34"/>
        <v>02CD12</v>
      </c>
      <c r="B2223" t="str">
        <f>CONCATENATE(A2223,"_",COUNTIF(A$1:A2223,A2223))</f>
        <v>02CD12_22</v>
      </c>
      <c r="C2223" t="s">
        <v>10734</v>
      </c>
      <c r="D2223" t="str">
        <f>VLOOKUP(MID(C2223,7,4),Estrv!I:J,2,FALSE)</f>
        <v>Servicios públicos</v>
      </c>
      <c r="E2223" t="str">
        <f>VLOOKUP(MID(C2223,1,10),Estrv!B:CC,48,FALSE)</f>
        <v>Recoleccion de residuos solidos, organicos e inorganicos</v>
      </c>
    </row>
    <row r="2224" spans="1:5">
      <c r="A2224" t="str">
        <f t="shared" si="34"/>
        <v>02CD12</v>
      </c>
      <c r="B2224" t="str">
        <f>CONCATENATE(A2224,"_",COUNTIF(A$1:A2224,A2224))</f>
        <v>02CD12_23</v>
      </c>
      <c r="C2224" t="s">
        <v>11408</v>
      </c>
      <c r="D2224" t="str">
        <f>VLOOKUP(MID(C2224,7,4),Estrv!I:J,2,FALSE)</f>
        <v>Servicios públicos</v>
      </c>
      <c r="E2224" t="str">
        <f>VLOOKUP(MID(C2224,1,10),Estrv!B:CC,51,FALSE)</f>
        <v>Rehabilitacion y mantenimiento de panteones, parques, jardines y areas verdes dentro del casco urbano</v>
      </c>
    </row>
    <row r="2225" spans="1:5">
      <c r="A2225" t="str">
        <f t="shared" si="34"/>
        <v>02CD12</v>
      </c>
      <c r="B2225" t="str">
        <f>CONCATENATE(A2225,"_",COUNTIF(A$1:A2225,A2225))</f>
        <v>02CD12_24</v>
      </c>
      <c r="C2225" t="s">
        <v>12082</v>
      </c>
      <c r="D2225" t="str">
        <f>VLOOKUP(MID(C2225,7,4),Estrv!I:J,2,FALSE)</f>
        <v>Servicios públicos</v>
      </c>
      <c r="E2225" t="str">
        <f>VLOOKUP(MID(C2225,1,10),Estrv!B:CC,54,FALSE)</f>
        <v>Mantenimiento a la infraestructura del servicio del alumbrado publico y apoyos a eventos civico-culturales</v>
      </c>
    </row>
    <row r="2226" spans="1:5">
      <c r="A2226" t="str">
        <f t="shared" si="34"/>
        <v>02CD12</v>
      </c>
      <c r="B2226" t="str">
        <f>CONCATENATE(A2226,"_",COUNTIF(A$1:A2226,A2226))</f>
        <v>02CD12_25</v>
      </c>
      <c r="C2226" t="s">
        <v>12756</v>
      </c>
      <c r="D2226" t="str">
        <f>VLOOKUP(MID(C2226,7,4),Estrv!I:J,2,FALSE)</f>
        <v>Servicios públicos</v>
      </c>
      <c r="E2226" t="str">
        <f>VLOOKUP(MID(C2226,1,10),Estrv!B:CC,57,FALSE)</f>
        <v>Instalacion y mantenimiento de señalamiento vial vertical y horizontal y acciones de mejoramiento de la imagen urbana.</v>
      </c>
    </row>
    <row r="2227" spans="1:5">
      <c r="A2227" t="str">
        <f t="shared" si="34"/>
        <v>02CD12</v>
      </c>
      <c r="B2227" t="str">
        <f>CONCATENATE(A2227,"_",COUNTIF(A$1:A2227,A2227))</f>
        <v>02CD12_26</v>
      </c>
      <c r="C2227" t="s">
        <v>13430</v>
      </c>
      <c r="D2227" t="str">
        <f>VLOOKUP(MID(C2227,7,4),Estrv!I:J,2,FALSE)</f>
        <v>Servicios públicos</v>
      </c>
      <c r="E2227">
        <f>VLOOKUP(MID(C2227,1,10),Estrv!B:CC,60,FALSE)</f>
        <v>0</v>
      </c>
    </row>
    <row r="2228" spans="1:5">
      <c r="A2228" t="str">
        <f t="shared" si="34"/>
        <v>02CD12</v>
      </c>
      <c r="B2228" t="str">
        <f>CONCATENATE(A2228,"_",COUNTIF(A$1:A2228,A2228))</f>
        <v>02CD12_27</v>
      </c>
      <c r="C2228" t="s">
        <v>14104</v>
      </c>
      <c r="D2228" t="str">
        <f>VLOOKUP(MID(C2228,7,4),Estrv!I:J,2,FALSE)</f>
        <v>Servicios públicos</v>
      </c>
      <c r="E2228">
        <f>VLOOKUP(MID(C2228,1,10),Estrv!B:CC,63,FALSE)</f>
        <v>0</v>
      </c>
    </row>
    <row r="2229" spans="1:5">
      <c r="A2229" t="str">
        <f t="shared" si="34"/>
        <v>02CD12</v>
      </c>
      <c r="B2229" t="str">
        <f>CONCATENATE(A2229,"_",COUNTIF(A$1:A2229,A2229))</f>
        <v>02CD12_28</v>
      </c>
      <c r="C2229" t="s">
        <v>14778</v>
      </c>
      <c r="D2229" t="str">
        <f>VLOOKUP(MID(C2229,7,4),Estrv!I:J,2,FALSE)</f>
        <v>Servicios públicos</v>
      </c>
      <c r="E2229">
        <f>VLOOKUP(MID(C2229,1,10),Estrv!B:CC,66,FALSE)</f>
        <v>0</v>
      </c>
    </row>
    <row r="2230" spans="1:5">
      <c r="A2230" t="str">
        <f t="shared" si="34"/>
        <v>02CD12</v>
      </c>
      <c r="B2230" t="str">
        <f>CONCATENATE(A2230,"_",COUNTIF(A$1:A2230,A2230))</f>
        <v>02CD12_29</v>
      </c>
      <c r="C2230" t="s">
        <v>15452</v>
      </c>
      <c r="D2230" t="str">
        <f>VLOOKUP(MID(C2230,7,4),Estrv!I:J,2,FALSE)</f>
        <v>Servicios públicos</v>
      </c>
      <c r="E2230">
        <f>VLOOKUP(MID(C2230,1,10),Estrv!B:CC,69,FALSE)</f>
        <v>0</v>
      </c>
    </row>
    <row r="2231" spans="1:5">
      <c r="A2231" t="str">
        <f t="shared" si="34"/>
        <v>02CD12</v>
      </c>
      <c r="B2231" t="str">
        <f>CONCATENATE(A2231,"_",COUNTIF(A$1:A2231,A2231))</f>
        <v>02CD12_30</v>
      </c>
      <c r="C2231" t="s">
        <v>16126</v>
      </c>
      <c r="D2231" t="str">
        <f>VLOOKUP(MID(C2231,7,4),Estrv!I:J,2,FALSE)</f>
        <v>Servicios públicos</v>
      </c>
      <c r="E2231">
        <f>VLOOKUP(MID(C2231,1,10),Estrv!B:CC,72,FALSE)</f>
        <v>0</v>
      </c>
    </row>
    <row r="2232" spans="1:5">
      <c r="A2232" t="str">
        <f t="shared" si="34"/>
        <v>02CD12</v>
      </c>
      <c r="B2232" t="str">
        <f>CONCATENATE(A2232,"_",COUNTIF(A$1:A2232,A2232))</f>
        <v>02CD12_31</v>
      </c>
      <c r="C2232" t="s">
        <v>10061</v>
      </c>
      <c r="D2232" t="str">
        <f>VLOOKUP(MID(C2232,7,4),Estrv!I:J,2,FALSE)</f>
        <v>Educación, cultura, deporte y recreación</v>
      </c>
      <c r="E2232" t="str">
        <f>VLOOKUP(MID(C2232,1,10),Estrv!B:CC,44,FALSE)</f>
        <v>Al cierre del año 2024 se espera tener un incremento de 10% de la poblacion beneficiada con las actividades educativas, deportivas, culturales y de recreacion que oferta la Alcaldia.</v>
      </c>
    </row>
    <row r="2233" spans="1:5">
      <c r="A2233" t="str">
        <f t="shared" si="34"/>
        <v>02CD12</v>
      </c>
      <c r="B2233" t="str">
        <f>CONCATENATE(A2233,"_",COUNTIF(A$1:A2233,A2233))</f>
        <v>02CD12_32</v>
      </c>
      <c r="C2233" t="s">
        <v>10735</v>
      </c>
      <c r="D2233" t="str">
        <f>VLOOKUP(MID(C2233,7,4),Estrv!I:J,2,FALSE)</f>
        <v>Educación, cultura, deporte y recreación</v>
      </c>
      <c r="E2233" t="str">
        <f>VLOOKUP(MID(C2233,1,10),Estrv!B:CC,48,FALSE)</f>
        <v>Entregar apoyos en especie para el fortalecimiento de actividades civicas, deportivas, fiestas patrias y tradiciones</v>
      </c>
    </row>
    <row r="2234" spans="1:5">
      <c r="A2234" t="str">
        <f t="shared" si="34"/>
        <v>02CD12</v>
      </c>
      <c r="B2234" t="str">
        <f>CONCATENATE(A2234,"_",COUNTIF(A$1:A2234,A2234))</f>
        <v>02CD12_33</v>
      </c>
      <c r="C2234" t="s">
        <v>11409</v>
      </c>
      <c r="D2234" t="str">
        <f>VLOOKUP(MID(C2234,7,4),Estrv!I:J,2,FALSE)</f>
        <v>Educación, cultura, deporte y recreación</v>
      </c>
      <c r="E2234" t="str">
        <f>VLOOKUP(MID(C2234,1,10),Estrv!B:CC,51,FALSE)</f>
        <v>Realizacion de ferias culturales que promuevan las costumbres, tradiciones e identidad de la alcaldia</v>
      </c>
    </row>
    <row r="2235" spans="1:5">
      <c r="A2235" t="str">
        <f t="shared" si="34"/>
        <v>02CD12</v>
      </c>
      <c r="B2235" t="str">
        <f>CONCATENATE(A2235,"_",COUNTIF(A$1:A2235,A2235))</f>
        <v>02CD12_34</v>
      </c>
      <c r="C2235" t="s">
        <v>12083</v>
      </c>
      <c r="D2235" t="str">
        <f>VLOOKUP(MID(C2235,7,4),Estrv!I:J,2,FALSE)</f>
        <v>Educación, cultura, deporte y recreación</v>
      </c>
      <c r="E2235" t="str">
        <f>VLOOKUP(MID(C2235,1,10),Estrv!B:CC,54,FALSE)</f>
        <v>Implementacion de campañas de difusion de informacion en el ambito cultural de la Alcaldia Milpa Alta</v>
      </c>
    </row>
    <row r="2236" spans="1:5">
      <c r="A2236" t="str">
        <f t="shared" si="34"/>
        <v>02CD12</v>
      </c>
      <c r="B2236" t="str">
        <f>CONCATENATE(A2236,"_",COUNTIF(A$1:A2236,A2236))</f>
        <v>02CD12_35</v>
      </c>
      <c r="C2236" t="s">
        <v>12757</v>
      </c>
      <c r="D2236" t="str">
        <f>VLOOKUP(MID(C2236,7,4),Estrv!I:J,2,FALSE)</f>
        <v>Educación, cultura, deporte y recreación</v>
      </c>
      <c r="E2236" t="str">
        <f>VLOOKUP(MID(C2236,1,10),Estrv!B:CC,57,FALSE)</f>
        <v>Realizacion de eventos deportivos, asi como entrega de material y equipo deportivo</v>
      </c>
    </row>
    <row r="2237" spans="1:5">
      <c r="A2237" t="str">
        <f t="shared" si="34"/>
        <v>02CD12</v>
      </c>
      <c r="B2237" t="str">
        <f>CONCATENATE(A2237,"_",COUNTIF(A$1:A2237,A2237))</f>
        <v>02CD12_36</v>
      </c>
      <c r="C2237" t="s">
        <v>13431</v>
      </c>
      <c r="D2237" t="str">
        <f>VLOOKUP(MID(C2237,7,4),Estrv!I:J,2,FALSE)</f>
        <v>Educación, cultura, deporte y recreación</v>
      </c>
      <c r="E2237" t="str">
        <f>VLOOKUP(MID(C2237,1,10),Estrv!B:CC,60,FALSE)</f>
        <v>Mantenimiento de equipo deportivo de la alcaldia Milpa Alta</v>
      </c>
    </row>
    <row r="2238" spans="1:5">
      <c r="A2238" t="str">
        <f t="shared" si="34"/>
        <v>02CD12</v>
      </c>
      <c r="B2238" t="str">
        <f>CONCATENATE(A2238,"_",COUNTIF(A$1:A2238,A2238))</f>
        <v>02CD12_37</v>
      </c>
      <c r="C2238" t="s">
        <v>14105</v>
      </c>
      <c r="D2238" t="str">
        <f>VLOOKUP(MID(C2238,7,4),Estrv!I:J,2,FALSE)</f>
        <v>Educación, cultura, deporte y recreación</v>
      </c>
      <c r="E2238" t="str">
        <f>VLOOKUP(MID(C2238,1,10),Estrv!B:CC,63,FALSE)</f>
        <v>Apoyo en especie y economico para el fomento de actividades de usos y costumbres de la region</v>
      </c>
    </row>
    <row r="2239" spans="1:5">
      <c r="A2239" t="str">
        <f t="shared" si="34"/>
        <v>02CD12</v>
      </c>
      <c r="B2239" t="str">
        <f>CONCATENATE(A2239,"_",COUNTIF(A$1:A2239,A2239))</f>
        <v>02CD12_38</v>
      </c>
      <c r="C2239" t="s">
        <v>14779</v>
      </c>
      <c r="D2239" t="str">
        <f>VLOOKUP(MID(C2239,7,4),Estrv!I:J,2,FALSE)</f>
        <v>Educación, cultura, deporte y recreación</v>
      </c>
      <c r="E2239">
        <f>VLOOKUP(MID(C2239,1,10),Estrv!B:CC,66,FALSE)</f>
        <v>0</v>
      </c>
    </row>
    <row r="2240" spans="1:5">
      <c r="A2240" t="str">
        <f t="shared" si="34"/>
        <v>02CD12</v>
      </c>
      <c r="B2240" t="str">
        <f>CONCATENATE(A2240,"_",COUNTIF(A$1:A2240,A2240))</f>
        <v>02CD12_39</v>
      </c>
      <c r="C2240" t="s">
        <v>15453</v>
      </c>
      <c r="D2240" t="str">
        <f>VLOOKUP(MID(C2240,7,4),Estrv!I:J,2,FALSE)</f>
        <v>Educación, cultura, deporte y recreación</v>
      </c>
      <c r="E2240">
        <f>VLOOKUP(MID(C2240,1,10),Estrv!B:CC,69,FALSE)</f>
        <v>0</v>
      </c>
    </row>
    <row r="2241" spans="1:5">
      <c r="A2241" t="str">
        <f t="shared" si="34"/>
        <v>02CD12</v>
      </c>
      <c r="B2241" t="str">
        <f>CONCATENATE(A2241,"_",COUNTIF(A$1:A2241,A2241))</f>
        <v>02CD12_40</v>
      </c>
      <c r="C2241" t="s">
        <v>16127</v>
      </c>
      <c r="D2241" t="str">
        <f>VLOOKUP(MID(C2241,7,4),Estrv!I:J,2,FALSE)</f>
        <v>Educación, cultura, deporte y recreación</v>
      </c>
      <c r="E2241">
        <f>VLOOKUP(MID(C2241,1,10),Estrv!B:CC,72,FALSE)</f>
        <v>0</v>
      </c>
    </row>
    <row r="2242" spans="1:5">
      <c r="A2242" t="str">
        <f t="shared" si="34"/>
        <v>02CD12</v>
      </c>
      <c r="B2242" t="str">
        <f>CONCATENATE(A2242,"_",COUNTIF(A$1:A2242,A2242))</f>
        <v>02CD12_41</v>
      </c>
      <c r="C2242" t="s">
        <v>10062</v>
      </c>
      <c r="D2242" t="str">
        <f>VLOOKUP(MID(C2242,7,4),Estrv!I:J,2,FALSE)</f>
        <v>Servicios de salud en Alcaldias</v>
      </c>
      <c r="E2242" t="str">
        <f>VLOOKUP(MID(C2242,1,10),Estrv!B:CC,44,FALSE)</f>
        <v>Los Ciudadanos tendran una disminucion sostenida de la carencia de acceso a servicios de salud para la poblacion de Milpa Alta</v>
      </c>
    </row>
    <row r="2243" spans="1:5">
      <c r="A2243" t="str">
        <f t="shared" ref="A2243:A2306" si="35">MID(C2243,1,6)</f>
        <v>02CD12</v>
      </c>
      <c r="B2243" t="str">
        <f>CONCATENATE(A2243,"_",COUNTIF(A$1:A2243,A2243))</f>
        <v>02CD12_42</v>
      </c>
      <c r="C2243" t="s">
        <v>10736</v>
      </c>
      <c r="D2243" t="str">
        <f>VLOOKUP(MID(C2243,7,4),Estrv!I:J,2,FALSE)</f>
        <v>Servicios de salud en Alcaldias</v>
      </c>
      <c r="E2243" t="str">
        <f>VLOOKUP(MID(C2243,1,10),Estrv!B:CC,48,FALSE)</f>
        <v>Prescripcion y dotacion de medicamentos de uso humano para la poblacion que acuda a los servicios medicos de la alcaldia</v>
      </c>
    </row>
    <row r="2244" spans="1:5">
      <c r="A2244" t="str">
        <f t="shared" si="35"/>
        <v>02CD12</v>
      </c>
      <c r="B2244" t="str">
        <f>CONCATENATE(A2244,"_",COUNTIF(A$1:A2244,A2244))</f>
        <v>02CD12_43</v>
      </c>
      <c r="C2244" t="s">
        <v>11410</v>
      </c>
      <c r="D2244" t="str">
        <f>VLOOKUP(MID(C2244,7,4),Estrv!I:J,2,FALSE)</f>
        <v>Servicios de salud en Alcaldias</v>
      </c>
      <c r="E2244" t="str">
        <f>VLOOKUP(MID(C2244,1,10),Estrv!B:CC,51,FALSE)</f>
        <v>Atencion odontologica, optometrica, psicologica, y nutricional a personas residentes de Milpa Alta</v>
      </c>
    </row>
    <row r="2245" spans="1:5">
      <c r="A2245" t="str">
        <f t="shared" si="35"/>
        <v>02CD12</v>
      </c>
      <c r="B2245" t="str">
        <f>CONCATENATE(A2245,"_",COUNTIF(A$1:A2245,A2245))</f>
        <v>02CD12_44</v>
      </c>
      <c r="C2245" t="s">
        <v>12084</v>
      </c>
      <c r="D2245" t="str">
        <f>VLOOKUP(MID(C2245,7,4),Estrv!I:J,2,FALSE)</f>
        <v>Servicios de salud en Alcaldias</v>
      </c>
      <c r="E2245" t="str">
        <f>VLOOKUP(MID(C2245,1,10),Estrv!B:CC,54,FALSE)</f>
        <v>Consulta medica de rehabilitacion fisica para personas que padecieron COVID- 19</v>
      </c>
    </row>
    <row r="2246" spans="1:5">
      <c r="A2246" t="str">
        <f t="shared" si="35"/>
        <v>02CD12</v>
      </c>
      <c r="B2246" t="str">
        <f>CONCATENATE(A2246,"_",COUNTIF(A$1:A2246,A2246))</f>
        <v>02CD12_45</v>
      </c>
      <c r="C2246" t="s">
        <v>12758</v>
      </c>
      <c r="D2246" t="str">
        <f>VLOOKUP(MID(C2246,7,4),Estrv!I:J,2,FALSE)</f>
        <v>Servicios de salud en Alcaldias</v>
      </c>
      <c r="E2246" t="str">
        <f>VLOOKUP(MID(C2246,1,10),Estrv!B:CC,57,FALSE)</f>
        <v>Atencion a mujeres victimas de violencia en el refugio temporal</v>
      </c>
    </row>
    <row r="2247" spans="1:5">
      <c r="A2247" t="str">
        <f t="shared" si="35"/>
        <v>02CD12</v>
      </c>
      <c r="B2247" t="str">
        <f>CONCATENATE(A2247,"_",COUNTIF(A$1:A2247,A2247))</f>
        <v>02CD12_46</v>
      </c>
      <c r="C2247" t="s">
        <v>13432</v>
      </c>
      <c r="D2247" t="str">
        <f>VLOOKUP(MID(C2247,7,4),Estrv!I:J,2,FALSE)</f>
        <v>Servicios de salud en Alcaldias</v>
      </c>
      <c r="E2247" t="str">
        <f>VLOOKUP(MID(C2247,1,10),Estrv!B:CC,60,FALSE)</f>
        <v>Apoyo en especie y/o economico para personas con discapacidad</v>
      </c>
    </row>
    <row r="2248" spans="1:5">
      <c r="A2248" t="str">
        <f t="shared" si="35"/>
        <v>02CD12</v>
      </c>
      <c r="B2248" t="str">
        <f>CONCATENATE(A2248,"_",COUNTIF(A$1:A2248,A2248))</f>
        <v>02CD12_47</v>
      </c>
      <c r="C2248" t="s">
        <v>14106</v>
      </c>
      <c r="D2248" t="str">
        <f>VLOOKUP(MID(C2248,7,4),Estrv!I:J,2,FALSE)</f>
        <v>Servicios de salud en Alcaldias</v>
      </c>
      <c r="E2248">
        <f>VLOOKUP(MID(C2248,1,10),Estrv!B:CC,63,FALSE)</f>
        <v>0</v>
      </c>
    </row>
    <row r="2249" spans="1:5">
      <c r="A2249" t="str">
        <f t="shared" si="35"/>
        <v>02CD12</v>
      </c>
      <c r="B2249" t="str">
        <f>CONCATENATE(A2249,"_",COUNTIF(A$1:A2249,A2249))</f>
        <v>02CD12_48</v>
      </c>
      <c r="C2249" t="s">
        <v>14780</v>
      </c>
      <c r="D2249" t="str">
        <f>VLOOKUP(MID(C2249,7,4),Estrv!I:J,2,FALSE)</f>
        <v>Servicios de salud en Alcaldias</v>
      </c>
      <c r="E2249">
        <f>VLOOKUP(MID(C2249,1,10),Estrv!B:CC,66,FALSE)</f>
        <v>0</v>
      </c>
    </row>
    <row r="2250" spans="1:5">
      <c r="A2250" t="str">
        <f t="shared" si="35"/>
        <v>02CD12</v>
      </c>
      <c r="B2250" t="str">
        <f>CONCATENATE(A2250,"_",COUNTIF(A$1:A2250,A2250))</f>
        <v>02CD12_49</v>
      </c>
      <c r="C2250" t="s">
        <v>15454</v>
      </c>
      <c r="D2250" t="str">
        <f>VLOOKUP(MID(C2250,7,4),Estrv!I:J,2,FALSE)</f>
        <v>Servicios de salud en Alcaldias</v>
      </c>
      <c r="E2250">
        <f>VLOOKUP(MID(C2250,1,10),Estrv!B:CC,69,FALSE)</f>
        <v>0</v>
      </c>
    </row>
    <row r="2251" spans="1:5">
      <c r="A2251" t="str">
        <f t="shared" si="35"/>
        <v>02CD12</v>
      </c>
      <c r="B2251" t="str">
        <f>CONCATENATE(A2251,"_",COUNTIF(A$1:A2251,A2251))</f>
        <v>02CD12_50</v>
      </c>
      <c r="C2251" t="s">
        <v>16128</v>
      </c>
      <c r="D2251" t="str">
        <f>VLOOKUP(MID(C2251,7,4),Estrv!I:J,2,FALSE)</f>
        <v>Servicios de salud en Alcaldias</v>
      </c>
      <c r="E2251">
        <f>VLOOKUP(MID(C2251,1,10),Estrv!B:CC,72,FALSE)</f>
        <v>0</v>
      </c>
    </row>
    <row r="2252" spans="1:5">
      <c r="A2252" t="str">
        <f t="shared" si="35"/>
        <v>02CD12</v>
      </c>
      <c r="B2252" t="str">
        <f>CONCATENATE(A2252,"_",COUNTIF(A$1:A2252,A2252))</f>
        <v>02CD12_51</v>
      </c>
      <c r="C2252" t="s">
        <v>10063</v>
      </c>
      <c r="D2252" t="str">
        <f>VLOOKUP(MID(C2252,7,4),Estrv!I:J,2,FALSE)</f>
        <v>Servicios de atención animal</v>
      </c>
      <c r="E2252" t="str">
        <f>VLOOKUP(MID(C2252,1,10),Estrv!B:CC,44,FALSE)</f>
        <v>Realizar servicios integrales veterinarios para la atencion de animales de compañia de la demarcacion.</v>
      </c>
    </row>
    <row r="2253" spans="1:5">
      <c r="A2253" t="str">
        <f t="shared" si="35"/>
        <v>02CD12</v>
      </c>
      <c r="B2253" t="str">
        <f>CONCATENATE(A2253,"_",COUNTIF(A$1:A2253,A2253))</f>
        <v>02CD12_52</v>
      </c>
      <c r="C2253" t="s">
        <v>10737</v>
      </c>
      <c r="D2253" t="str">
        <f>VLOOKUP(MID(C2253,7,4),Estrv!I:J,2,FALSE)</f>
        <v>Servicios de atención animal</v>
      </c>
      <c r="E2253" t="str">
        <f>VLOOKUP(MID(C2253,1,10),Estrv!B:CC,48,FALSE)</f>
        <v>Consultas veterinaria aanimales de compañia y de pequeñas especies</v>
      </c>
    </row>
    <row r="2254" spans="1:5">
      <c r="A2254" t="str">
        <f t="shared" si="35"/>
        <v>02CD12</v>
      </c>
      <c r="B2254" t="str">
        <f>CONCATENATE(A2254,"_",COUNTIF(A$1:A2254,A2254))</f>
        <v>02CD12_53</v>
      </c>
      <c r="C2254" t="s">
        <v>11411</v>
      </c>
      <c r="D2254" t="str">
        <f>VLOOKUP(MID(C2254,7,4),Estrv!I:J,2,FALSE)</f>
        <v>Servicios de atención animal</v>
      </c>
      <c r="E2254" t="str">
        <f>VLOOKUP(MID(C2254,1,10),Estrv!B:CC,51,FALSE)</f>
        <v>Adquisicion de alimento seco para animales de compañia que son atendidos en la clinica veterninaria de la Alcaldia Milpa Alta.</v>
      </c>
    </row>
    <row r="2255" spans="1:5">
      <c r="A2255" t="str">
        <f t="shared" si="35"/>
        <v>02CD12</v>
      </c>
      <c r="B2255" t="str">
        <f>CONCATENATE(A2255,"_",COUNTIF(A$1:A2255,A2255))</f>
        <v>02CD12_54</v>
      </c>
      <c r="C2255" t="s">
        <v>12085</v>
      </c>
      <c r="D2255" t="str">
        <f>VLOOKUP(MID(C2255,7,4),Estrv!I:J,2,FALSE)</f>
        <v>Servicios de atención animal</v>
      </c>
      <c r="E2255" t="str">
        <f>VLOOKUP(MID(C2255,1,10),Estrv!B:CC,54,FALSE)</f>
        <v>Adquisicion de medicamentos, materiales de curacion, equipo e instrumental medico veterinario</v>
      </c>
    </row>
    <row r="2256" spans="1:5">
      <c r="A2256" t="str">
        <f t="shared" si="35"/>
        <v>02CD12</v>
      </c>
      <c r="B2256" t="str">
        <f>CONCATENATE(A2256,"_",COUNTIF(A$1:A2256,A2256))</f>
        <v>02CD12_55</v>
      </c>
      <c r="C2256" t="s">
        <v>12759</v>
      </c>
      <c r="D2256" t="str">
        <f>VLOOKUP(MID(C2256,7,4),Estrv!I:J,2,FALSE)</f>
        <v>Servicios de atención animal</v>
      </c>
      <c r="E2256">
        <f>VLOOKUP(MID(C2256,1,10),Estrv!B:CC,57,FALSE)</f>
        <v>0</v>
      </c>
    </row>
    <row r="2257" spans="1:5">
      <c r="A2257" t="str">
        <f t="shared" si="35"/>
        <v>02CD12</v>
      </c>
      <c r="B2257" t="str">
        <f>CONCATENATE(A2257,"_",COUNTIF(A$1:A2257,A2257))</f>
        <v>02CD12_56</v>
      </c>
      <c r="C2257" t="s">
        <v>13433</v>
      </c>
      <c r="D2257" t="str">
        <f>VLOOKUP(MID(C2257,7,4),Estrv!I:J,2,FALSE)</f>
        <v>Servicios de atención animal</v>
      </c>
      <c r="E2257">
        <f>VLOOKUP(MID(C2257,1,10),Estrv!B:CC,60,FALSE)</f>
        <v>0</v>
      </c>
    </row>
    <row r="2258" spans="1:5">
      <c r="A2258" t="str">
        <f t="shared" si="35"/>
        <v>02CD12</v>
      </c>
      <c r="B2258" t="str">
        <f>CONCATENATE(A2258,"_",COUNTIF(A$1:A2258,A2258))</f>
        <v>02CD12_57</v>
      </c>
      <c r="C2258" t="s">
        <v>14107</v>
      </c>
      <c r="D2258" t="str">
        <f>VLOOKUP(MID(C2258,7,4),Estrv!I:J,2,FALSE)</f>
        <v>Servicios de atención animal</v>
      </c>
      <c r="E2258">
        <f>VLOOKUP(MID(C2258,1,10),Estrv!B:CC,63,FALSE)</f>
        <v>0</v>
      </c>
    </row>
    <row r="2259" spans="1:5">
      <c r="A2259" t="str">
        <f t="shared" si="35"/>
        <v>02CD12</v>
      </c>
      <c r="B2259" t="str">
        <f>CONCATENATE(A2259,"_",COUNTIF(A$1:A2259,A2259))</f>
        <v>02CD12_58</v>
      </c>
      <c r="C2259" t="s">
        <v>14781</v>
      </c>
      <c r="D2259" t="str">
        <f>VLOOKUP(MID(C2259,7,4),Estrv!I:J,2,FALSE)</f>
        <v>Servicios de atención animal</v>
      </c>
      <c r="E2259">
        <f>VLOOKUP(MID(C2259,1,10),Estrv!B:CC,66,FALSE)</f>
        <v>0</v>
      </c>
    </row>
    <row r="2260" spans="1:5">
      <c r="A2260" t="str">
        <f t="shared" si="35"/>
        <v>02CD12</v>
      </c>
      <c r="B2260" t="str">
        <f>CONCATENATE(A2260,"_",COUNTIF(A$1:A2260,A2260))</f>
        <v>02CD12_59</v>
      </c>
      <c r="C2260" t="s">
        <v>15455</v>
      </c>
      <c r="D2260" t="str">
        <f>VLOOKUP(MID(C2260,7,4),Estrv!I:J,2,FALSE)</f>
        <v>Servicios de atención animal</v>
      </c>
      <c r="E2260">
        <f>VLOOKUP(MID(C2260,1,10),Estrv!B:CC,69,FALSE)</f>
        <v>0</v>
      </c>
    </row>
    <row r="2261" spans="1:5">
      <c r="A2261" t="str">
        <f t="shared" si="35"/>
        <v>02CD12</v>
      </c>
      <c r="B2261" t="str">
        <f>CONCATENATE(A2261,"_",COUNTIF(A$1:A2261,A2261))</f>
        <v>02CD12_60</v>
      </c>
      <c r="C2261" t="s">
        <v>16129</v>
      </c>
      <c r="D2261" t="str">
        <f>VLOOKUP(MID(C2261,7,4),Estrv!I:J,2,FALSE)</f>
        <v>Servicios de atención animal</v>
      </c>
      <c r="E2261">
        <f>VLOOKUP(MID(C2261,1,10),Estrv!B:CC,72,FALSE)</f>
        <v>0</v>
      </c>
    </row>
    <row r="2262" spans="1:5">
      <c r="A2262" t="str">
        <f t="shared" si="35"/>
        <v>02CD12</v>
      </c>
      <c r="B2262" t="str">
        <f>CONCATENATE(A2262,"_",COUNTIF(A$1:A2262,A2262))</f>
        <v>02CD12_61</v>
      </c>
      <c r="C2262" t="s">
        <v>10064</v>
      </c>
      <c r="D2262" t="str">
        <f>VLOOKUP(MID(C2262,7,4),Estrv!I:J,2,FALSE)</f>
        <v>Servicios de cuidado infantil</v>
      </c>
      <c r="E2262" t="str">
        <f>VLOOKUP(MID(C2262,1,10),Estrv!B:CC,44,FALSE)</f>
        <v>Los infantes de la Alcaldia Milpa Alta gozan de suficientes espacios seguros para su cuidado y desarrollo.</v>
      </c>
    </row>
    <row r="2263" spans="1:5">
      <c r="A2263" t="str">
        <f t="shared" si="35"/>
        <v>02CD12</v>
      </c>
      <c r="B2263" t="str">
        <f>CONCATENATE(A2263,"_",COUNTIF(A$1:A2263,A2263))</f>
        <v>02CD12_62</v>
      </c>
      <c r="C2263" t="s">
        <v>10738</v>
      </c>
      <c r="D2263" t="str">
        <f>VLOOKUP(MID(C2263,7,4),Estrv!I:J,2,FALSE)</f>
        <v>Servicios de cuidado infantil</v>
      </c>
      <c r="E2263" t="str">
        <f>VLOOKUP(MID(C2263,1,10),Estrv!B:CC,48,FALSE)</f>
        <v>Otorgar suministros requeridos para elaboracion, preparacion y conservacion de alimentos nutrititvos y balanceados, en CENDIS</v>
      </c>
    </row>
    <row r="2264" spans="1:5">
      <c r="A2264" t="str">
        <f t="shared" si="35"/>
        <v>02CD12</v>
      </c>
      <c r="B2264" t="str">
        <f>CONCATENATE(A2264,"_",COUNTIF(A$1:A2264,A2264))</f>
        <v>02CD12_63</v>
      </c>
      <c r="C2264" t="s">
        <v>11412</v>
      </c>
      <c r="D2264" t="str">
        <f>VLOOKUP(MID(C2264,7,4),Estrv!I:J,2,FALSE)</f>
        <v>Servicios de cuidado infantil</v>
      </c>
      <c r="E2264" t="str">
        <f>VLOOKUP(MID(C2264,1,10),Estrv!B:CC,51,FALSE)</f>
        <v>Capacitacion para la estructura de los CENDIS</v>
      </c>
    </row>
    <row r="2265" spans="1:5">
      <c r="A2265" t="str">
        <f t="shared" si="35"/>
        <v>02CD12</v>
      </c>
      <c r="B2265" t="str">
        <f>CONCATENATE(A2265,"_",COUNTIF(A$1:A2265,A2265))</f>
        <v>02CD12_64</v>
      </c>
      <c r="C2265" t="s">
        <v>12086</v>
      </c>
      <c r="D2265" t="str">
        <f>VLOOKUP(MID(C2265,7,4),Estrv!I:J,2,FALSE)</f>
        <v>Servicios de cuidado infantil</v>
      </c>
      <c r="E2265" t="str">
        <f>VLOOKUP(MID(C2265,1,10),Estrv!B:CC,54,FALSE)</f>
        <v>Taller de capacitacion para las familias usuarias de los CENDIS</v>
      </c>
    </row>
    <row r="2266" spans="1:5">
      <c r="A2266" t="str">
        <f t="shared" si="35"/>
        <v>02CD12</v>
      </c>
      <c r="B2266" t="str">
        <f>CONCATENATE(A2266,"_",COUNTIF(A$1:A2266,A2266))</f>
        <v>02CD12_65</v>
      </c>
      <c r="C2266" t="s">
        <v>12760</v>
      </c>
      <c r="D2266" t="str">
        <f>VLOOKUP(MID(C2266,7,4),Estrv!I:J,2,FALSE)</f>
        <v>Servicios de cuidado infantil</v>
      </c>
      <c r="E2266">
        <f>VLOOKUP(MID(C2266,1,10),Estrv!B:CC,57,FALSE)</f>
        <v>0</v>
      </c>
    </row>
    <row r="2267" spans="1:5">
      <c r="A2267" t="str">
        <f t="shared" si="35"/>
        <v>02CD12</v>
      </c>
      <c r="B2267" t="str">
        <f>CONCATENATE(A2267,"_",COUNTIF(A$1:A2267,A2267))</f>
        <v>02CD12_66</v>
      </c>
      <c r="C2267" t="s">
        <v>13434</v>
      </c>
      <c r="D2267" t="str">
        <f>VLOOKUP(MID(C2267,7,4),Estrv!I:J,2,FALSE)</f>
        <v>Servicios de cuidado infantil</v>
      </c>
      <c r="E2267">
        <f>VLOOKUP(MID(C2267,1,10),Estrv!B:CC,60,FALSE)</f>
        <v>0</v>
      </c>
    </row>
    <row r="2268" spans="1:5">
      <c r="A2268" t="str">
        <f t="shared" si="35"/>
        <v>02CD12</v>
      </c>
      <c r="B2268" t="str">
        <f>CONCATENATE(A2268,"_",COUNTIF(A$1:A2268,A2268))</f>
        <v>02CD12_67</v>
      </c>
      <c r="C2268" t="s">
        <v>14108</v>
      </c>
      <c r="D2268" t="str">
        <f>VLOOKUP(MID(C2268,7,4),Estrv!I:J,2,FALSE)</f>
        <v>Servicios de cuidado infantil</v>
      </c>
      <c r="E2268">
        <f>VLOOKUP(MID(C2268,1,10),Estrv!B:CC,63,FALSE)</f>
        <v>0</v>
      </c>
    </row>
    <row r="2269" spans="1:5">
      <c r="A2269" t="str">
        <f t="shared" si="35"/>
        <v>02CD12</v>
      </c>
      <c r="B2269" t="str">
        <f>CONCATENATE(A2269,"_",COUNTIF(A$1:A2269,A2269))</f>
        <v>02CD12_68</v>
      </c>
      <c r="C2269" t="s">
        <v>14782</v>
      </c>
      <c r="D2269" t="str">
        <f>VLOOKUP(MID(C2269,7,4),Estrv!I:J,2,FALSE)</f>
        <v>Servicios de cuidado infantil</v>
      </c>
      <c r="E2269">
        <f>VLOOKUP(MID(C2269,1,10),Estrv!B:CC,66,FALSE)</f>
        <v>0</v>
      </c>
    </row>
    <row r="2270" spans="1:5">
      <c r="A2270" t="str">
        <f t="shared" si="35"/>
        <v>02CD12</v>
      </c>
      <c r="B2270" t="str">
        <f>CONCATENATE(A2270,"_",COUNTIF(A$1:A2270,A2270))</f>
        <v>02CD12_69</v>
      </c>
      <c r="C2270" t="s">
        <v>15456</v>
      </c>
      <c r="D2270" t="str">
        <f>VLOOKUP(MID(C2270,7,4),Estrv!I:J,2,FALSE)</f>
        <v>Servicios de cuidado infantil</v>
      </c>
      <c r="E2270">
        <f>VLOOKUP(MID(C2270,1,10),Estrv!B:CC,69,FALSE)</f>
        <v>0</v>
      </c>
    </row>
    <row r="2271" spans="1:5">
      <c r="A2271" t="str">
        <f t="shared" si="35"/>
        <v>02CD12</v>
      </c>
      <c r="B2271" t="str">
        <f>CONCATENATE(A2271,"_",COUNTIF(A$1:A2271,A2271))</f>
        <v>02CD12_70</v>
      </c>
      <c r="C2271" t="s">
        <v>16130</v>
      </c>
      <c r="D2271" t="str">
        <f>VLOOKUP(MID(C2271,7,4),Estrv!I:J,2,FALSE)</f>
        <v>Servicios de cuidado infantil</v>
      </c>
      <c r="E2271">
        <f>VLOOKUP(MID(C2271,1,10),Estrv!B:CC,72,FALSE)</f>
        <v>0</v>
      </c>
    </row>
    <row r="2272" spans="1:5">
      <c r="A2272" t="str">
        <f t="shared" si="35"/>
        <v>02CD12</v>
      </c>
      <c r="B2272" t="str">
        <f>CONCATENATE(A2272,"_",COUNTIF(A$1:A2272,A2272))</f>
        <v>02CD12_71</v>
      </c>
      <c r="C2272" t="s">
        <v>10065</v>
      </c>
      <c r="D2272" t="str">
        <f>VLOOKUP(MID(C2272,7,4),Estrv!I:J,2,FALSE)</f>
        <v>Turismo, empleo y fomento económico</v>
      </c>
      <c r="E2272" t="str">
        <f>VLOOKUP(MID(C2272,1,10),Estrv!B:CC,44,FALSE)</f>
        <v>Los habitantes de Alcaldia gozan del turismo y el impulso al sector agropecuario.</v>
      </c>
    </row>
    <row r="2273" spans="1:5">
      <c r="A2273" t="str">
        <f t="shared" si="35"/>
        <v>02CD12</v>
      </c>
      <c r="B2273" t="str">
        <f>CONCATENATE(A2273,"_",COUNTIF(A$1:A2273,A2273))</f>
        <v>02CD12_72</v>
      </c>
      <c r="C2273" t="s">
        <v>10739</v>
      </c>
      <c r="D2273" t="str">
        <f>VLOOKUP(MID(C2273,7,4),Estrv!I:J,2,FALSE)</f>
        <v>Turismo, empleo y fomento económico</v>
      </c>
      <c r="E2273" t="str">
        <f>VLOOKUP(MID(C2273,1,10),Estrv!B:CC,48,FALSE)</f>
        <v>Entregar apoyos a los productores agricolas, con el abastecimiento de composta, agua tratada y mecanizacion</v>
      </c>
    </row>
    <row r="2274" spans="1:5">
      <c r="A2274" t="str">
        <f t="shared" si="35"/>
        <v>02CD12</v>
      </c>
      <c r="B2274" t="str">
        <f>CONCATENATE(A2274,"_",COUNTIF(A$1:A2274,A2274))</f>
        <v>02CD12_73</v>
      </c>
      <c r="C2274" t="s">
        <v>11413</v>
      </c>
      <c r="D2274" t="str">
        <f>VLOOKUP(MID(C2274,7,4),Estrv!I:J,2,FALSE)</f>
        <v>Turismo, empleo y fomento económico</v>
      </c>
      <c r="E2274" t="str">
        <f>VLOOKUP(MID(C2274,1,10),Estrv!B:CC,51,FALSE)</f>
        <v>Realizar actividades de impulso para la estructuracion de modelo de negocios, cooperativismo y economia social y solidaria, como ferias informativas y la imparticion de talleres.</v>
      </c>
    </row>
    <row r="2275" spans="1:5">
      <c r="A2275" t="str">
        <f t="shared" si="35"/>
        <v>02CD12</v>
      </c>
      <c r="B2275" t="str">
        <f>CONCATENATE(A2275,"_",COUNTIF(A$1:A2275,A2275))</f>
        <v>02CD12_74</v>
      </c>
      <c r="C2275" t="s">
        <v>12087</v>
      </c>
      <c r="D2275" t="str">
        <f>VLOOKUP(MID(C2275,7,4),Estrv!I:J,2,FALSE)</f>
        <v>Turismo, empleo y fomento económico</v>
      </c>
      <c r="E2275" t="str">
        <f>VLOOKUP(MID(C2275,1,10),Estrv!B:CC,54,FALSE)</f>
        <v>Realizar eventos de exhibicion de tradiciones, artesanias, gastronomia, costumbres y cosmologia de los barrios y pueblos originarios para la atraccion turistica.</v>
      </c>
    </row>
    <row r="2276" spans="1:5">
      <c r="A2276" t="str">
        <f t="shared" si="35"/>
        <v>02CD12</v>
      </c>
      <c r="B2276" t="str">
        <f>CONCATENATE(A2276,"_",COUNTIF(A$1:A2276,A2276))</f>
        <v>02CD12_75</v>
      </c>
      <c r="C2276" t="s">
        <v>12761</v>
      </c>
      <c r="D2276" t="str">
        <f>VLOOKUP(MID(C2276,7,4),Estrv!I:J,2,FALSE)</f>
        <v>Turismo, empleo y fomento económico</v>
      </c>
      <c r="E2276" t="str">
        <f>VLOOKUP(MID(C2276,1,10),Estrv!B:CC,57,FALSE)</f>
        <v>Realizacion y/o apoyo de las ferias sectoriales, culturales y gastronomicas</v>
      </c>
    </row>
    <row r="2277" spans="1:5">
      <c r="A2277" t="str">
        <f t="shared" si="35"/>
        <v>02CD12</v>
      </c>
      <c r="B2277" t="str">
        <f>CONCATENATE(A2277,"_",COUNTIF(A$1:A2277,A2277))</f>
        <v>02CD12_76</v>
      </c>
      <c r="C2277" t="s">
        <v>13435</v>
      </c>
      <c r="D2277" t="str">
        <f>VLOOKUP(MID(C2277,7,4),Estrv!I:J,2,FALSE)</f>
        <v>Turismo, empleo y fomento económico</v>
      </c>
      <c r="E2277" t="str">
        <f>VLOOKUP(MID(C2277,1,10),Estrv!B:CC,60,FALSE)</f>
        <v>Apoyo economico para personas desempleadas</v>
      </c>
    </row>
    <row r="2278" spans="1:5">
      <c r="A2278" t="str">
        <f t="shared" si="35"/>
        <v>02CD12</v>
      </c>
      <c r="B2278" t="str">
        <f>CONCATENATE(A2278,"_",COUNTIF(A$1:A2278,A2278))</f>
        <v>02CD12_77</v>
      </c>
      <c r="C2278" t="s">
        <v>14109</v>
      </c>
      <c r="D2278" t="str">
        <f>VLOOKUP(MID(C2278,7,4),Estrv!I:J,2,FALSE)</f>
        <v>Turismo, empleo y fomento económico</v>
      </c>
      <c r="E2278">
        <f>VLOOKUP(MID(C2278,1,10),Estrv!B:CC,63,FALSE)</f>
        <v>0</v>
      </c>
    </row>
    <row r="2279" spans="1:5">
      <c r="A2279" t="str">
        <f t="shared" si="35"/>
        <v>02CD12</v>
      </c>
      <c r="B2279" t="str">
        <f>CONCATENATE(A2279,"_",COUNTIF(A$1:A2279,A2279))</f>
        <v>02CD12_78</v>
      </c>
      <c r="C2279" t="s">
        <v>14783</v>
      </c>
      <c r="D2279" t="str">
        <f>VLOOKUP(MID(C2279,7,4),Estrv!I:J,2,FALSE)</f>
        <v>Turismo, empleo y fomento económico</v>
      </c>
      <c r="E2279">
        <f>VLOOKUP(MID(C2279,1,10),Estrv!B:CC,66,FALSE)</f>
        <v>0</v>
      </c>
    </row>
    <row r="2280" spans="1:5">
      <c r="A2280" t="str">
        <f t="shared" si="35"/>
        <v>02CD12</v>
      </c>
      <c r="B2280" t="str">
        <f>CONCATENATE(A2280,"_",COUNTIF(A$1:A2280,A2280))</f>
        <v>02CD12_79</v>
      </c>
      <c r="C2280" t="s">
        <v>15457</v>
      </c>
      <c r="D2280" t="str">
        <f>VLOOKUP(MID(C2280,7,4),Estrv!I:J,2,FALSE)</f>
        <v>Turismo, empleo y fomento económico</v>
      </c>
      <c r="E2280">
        <f>VLOOKUP(MID(C2280,1,10),Estrv!B:CC,69,FALSE)</f>
        <v>0</v>
      </c>
    </row>
    <row r="2281" spans="1:5">
      <c r="A2281" t="str">
        <f t="shared" si="35"/>
        <v>02CD12</v>
      </c>
      <c r="B2281" t="str">
        <f>CONCATENATE(A2281,"_",COUNTIF(A$1:A2281,A2281))</f>
        <v>02CD12_80</v>
      </c>
      <c r="C2281" t="s">
        <v>16131</v>
      </c>
      <c r="D2281" t="str">
        <f>VLOOKUP(MID(C2281,7,4),Estrv!I:J,2,FALSE)</f>
        <v>Turismo, empleo y fomento económico</v>
      </c>
      <c r="E2281">
        <f>VLOOKUP(MID(C2281,1,10),Estrv!B:CC,72,FALSE)</f>
        <v>0</v>
      </c>
    </row>
    <row r="2282" spans="1:5">
      <c r="A2282" t="str">
        <f t="shared" si="35"/>
        <v>02CD12</v>
      </c>
      <c r="B2282" t="str">
        <f>CONCATENATE(A2282,"_",COUNTIF(A$1:A2282,A2282))</f>
        <v>02CD12_81</v>
      </c>
      <c r="C2282" t="s">
        <v>10066</v>
      </c>
      <c r="D2282" t="str">
        <f>VLOOKUP(MID(C2282,7,4),Estrv!I:J,2,FALSE)</f>
        <v>Infraestructura urbana</v>
      </c>
      <c r="E2282" t="str">
        <f>VLOOKUP(MID(C2282,1,10),Estrv!B:CC,44,FALSE)</f>
        <v>Los habitantes de la Ciudad de Mexico gozan de espacios publicos en condiciones optimas que mejoran la calidad de vida y su bienestar.</v>
      </c>
    </row>
    <row r="2283" spans="1:5">
      <c r="A2283" t="str">
        <f t="shared" si="35"/>
        <v>02CD12</v>
      </c>
      <c r="B2283" t="str">
        <f>CONCATENATE(A2283,"_",COUNTIF(A$1:A2283,A2283))</f>
        <v>02CD12_82</v>
      </c>
      <c r="C2283" t="s">
        <v>10740</v>
      </c>
      <c r="D2283" t="str">
        <f>VLOOKUP(MID(C2283,7,4),Estrv!I:J,2,FALSE)</f>
        <v>Infraestructura urbana</v>
      </c>
      <c r="E2283" t="str">
        <f>VLOOKUP(MID(C2283,1,10),Estrv!B:CC,48,FALSE)</f>
        <v>Mantenimiento y rehabilitacion de la infraestructura publica y vial a traves de pavimentacion y ampliacion de banquetas y guarniciones.</v>
      </c>
    </row>
    <row r="2284" spans="1:5">
      <c r="A2284" t="str">
        <f t="shared" si="35"/>
        <v>02CD12</v>
      </c>
      <c r="B2284" t="str">
        <f>CONCATENATE(A2284,"_",COUNTIF(A$1:A2284,A2284))</f>
        <v>02CD12_83</v>
      </c>
      <c r="C2284" t="s">
        <v>11414</v>
      </c>
      <c r="D2284" t="str">
        <f>VLOOKUP(MID(C2284,7,4),Estrv!I:J,2,FALSE)</f>
        <v>Infraestructura urbana</v>
      </c>
      <c r="E2284">
        <f>VLOOKUP(MID(C2284,1,10),Estrv!B:CC,51,FALSE)</f>
        <v>0</v>
      </c>
    </row>
    <row r="2285" spans="1:5">
      <c r="A2285" t="str">
        <f t="shared" si="35"/>
        <v>02CD12</v>
      </c>
      <c r="B2285" t="str">
        <f>CONCATENATE(A2285,"_",COUNTIF(A$1:A2285,A2285))</f>
        <v>02CD12_84</v>
      </c>
      <c r="C2285" t="s">
        <v>12088</v>
      </c>
      <c r="D2285" t="str">
        <f>VLOOKUP(MID(C2285,7,4),Estrv!I:J,2,FALSE)</f>
        <v>Infraestructura urbana</v>
      </c>
      <c r="E2285">
        <f>VLOOKUP(MID(C2285,1,10),Estrv!B:CC,54,FALSE)</f>
        <v>0</v>
      </c>
    </row>
    <row r="2286" spans="1:5">
      <c r="A2286" t="str">
        <f t="shared" si="35"/>
        <v>02CD12</v>
      </c>
      <c r="B2286" t="str">
        <f>CONCATENATE(A2286,"_",COUNTIF(A$1:A2286,A2286))</f>
        <v>02CD12_85</v>
      </c>
      <c r="C2286" t="s">
        <v>12762</v>
      </c>
      <c r="D2286" t="str">
        <f>VLOOKUP(MID(C2286,7,4),Estrv!I:J,2,FALSE)</f>
        <v>Infraestructura urbana</v>
      </c>
      <c r="E2286">
        <f>VLOOKUP(MID(C2286,1,10),Estrv!B:CC,57,FALSE)</f>
        <v>0</v>
      </c>
    </row>
    <row r="2287" spans="1:5">
      <c r="A2287" t="str">
        <f t="shared" si="35"/>
        <v>02CD12</v>
      </c>
      <c r="B2287" t="str">
        <f>CONCATENATE(A2287,"_",COUNTIF(A$1:A2287,A2287))</f>
        <v>02CD12_86</v>
      </c>
      <c r="C2287" t="s">
        <v>13436</v>
      </c>
      <c r="D2287" t="str">
        <f>VLOOKUP(MID(C2287,7,4),Estrv!I:J,2,FALSE)</f>
        <v>Infraestructura urbana</v>
      </c>
      <c r="E2287">
        <f>VLOOKUP(MID(C2287,1,10),Estrv!B:CC,60,FALSE)</f>
        <v>0</v>
      </c>
    </row>
    <row r="2288" spans="1:5">
      <c r="A2288" t="str">
        <f t="shared" si="35"/>
        <v>02CD12</v>
      </c>
      <c r="B2288" t="str">
        <f>CONCATENATE(A2288,"_",COUNTIF(A$1:A2288,A2288))</f>
        <v>02CD12_87</v>
      </c>
      <c r="C2288" t="s">
        <v>14110</v>
      </c>
      <c r="D2288" t="str">
        <f>VLOOKUP(MID(C2288,7,4),Estrv!I:J,2,FALSE)</f>
        <v>Infraestructura urbana</v>
      </c>
      <c r="E2288">
        <f>VLOOKUP(MID(C2288,1,10),Estrv!B:CC,63,FALSE)</f>
        <v>0</v>
      </c>
    </row>
    <row r="2289" spans="1:5">
      <c r="A2289" t="str">
        <f t="shared" si="35"/>
        <v>02CD12</v>
      </c>
      <c r="B2289" t="str">
        <f>CONCATENATE(A2289,"_",COUNTIF(A$1:A2289,A2289))</f>
        <v>02CD12_88</v>
      </c>
      <c r="C2289" t="s">
        <v>14784</v>
      </c>
      <c r="D2289" t="str">
        <f>VLOOKUP(MID(C2289,7,4),Estrv!I:J,2,FALSE)</f>
        <v>Infraestructura urbana</v>
      </c>
      <c r="E2289">
        <f>VLOOKUP(MID(C2289,1,10),Estrv!B:CC,66,FALSE)</f>
        <v>0</v>
      </c>
    </row>
    <row r="2290" spans="1:5">
      <c r="A2290" t="str">
        <f t="shared" si="35"/>
        <v>02CD12</v>
      </c>
      <c r="B2290" t="str">
        <f>CONCATENATE(A2290,"_",COUNTIF(A$1:A2290,A2290))</f>
        <v>02CD12_89</v>
      </c>
      <c r="C2290" t="s">
        <v>15458</v>
      </c>
      <c r="D2290" t="str">
        <f>VLOOKUP(MID(C2290,7,4),Estrv!I:J,2,FALSE)</f>
        <v>Infraestructura urbana</v>
      </c>
      <c r="E2290">
        <f>VLOOKUP(MID(C2290,1,10),Estrv!B:CC,69,FALSE)</f>
        <v>0</v>
      </c>
    </row>
    <row r="2291" spans="1:5">
      <c r="A2291" t="str">
        <f t="shared" si="35"/>
        <v>02CD12</v>
      </c>
      <c r="B2291" t="str">
        <f>CONCATENATE(A2291,"_",COUNTIF(A$1:A2291,A2291))</f>
        <v>02CD12_90</v>
      </c>
      <c r="C2291" t="s">
        <v>16132</v>
      </c>
      <c r="D2291" t="str">
        <f>VLOOKUP(MID(C2291,7,4),Estrv!I:J,2,FALSE)</f>
        <v>Infraestructura urbana</v>
      </c>
      <c r="E2291">
        <f>VLOOKUP(MID(C2291,1,10),Estrv!B:CC,72,FALSE)</f>
        <v>0</v>
      </c>
    </row>
    <row r="2292" spans="1:5">
      <c r="A2292" t="str">
        <f t="shared" si="35"/>
        <v>02CD12</v>
      </c>
      <c r="B2292" t="str">
        <f>CONCATENATE(A2292,"_",COUNTIF(A$1:A2292,A2292))</f>
        <v>02CD12_91</v>
      </c>
      <c r="C2292" t="s">
        <v>10067</v>
      </c>
      <c r="D2292" t="str">
        <f>VLOOKUP(MID(C2292,7,4),Estrv!I:J,2,FALSE)</f>
        <v>Infraestructura de agua potable en Alcaldías</v>
      </c>
      <c r="E2292" t="str">
        <f>VLOOKUP(MID(C2292,1,10),Estrv!B:CC,44,FALSE)</f>
        <v>Los habitantes en la Alcaldia Milpa Alta gozan del suministro de agua potable de manera eficiente.</v>
      </c>
    </row>
    <row r="2293" spans="1:5">
      <c r="A2293" t="str">
        <f t="shared" si="35"/>
        <v>02CD12</v>
      </c>
      <c r="B2293" t="str">
        <f>CONCATENATE(A2293,"_",COUNTIF(A$1:A2293,A2293))</f>
        <v>02CD12_92</v>
      </c>
      <c r="C2293" t="s">
        <v>10741</v>
      </c>
      <c r="D2293" t="str">
        <f>VLOOKUP(MID(C2293,7,4),Estrv!I:J,2,FALSE)</f>
        <v>Infraestructura de agua potable en Alcaldías</v>
      </c>
      <c r="E2293" t="str">
        <f>VLOOKUP(MID(C2293,1,10),Estrv!B:CC,48,FALSE)</f>
        <v>Proveer del servicio de abasto de agua potable en carro cisterna a los habitantes de la alcaldia que se encuentran fuera del casco urbano y no cuentan con red hidraulica dentro de la Alcaldia Milpa Alta</v>
      </c>
    </row>
    <row r="2294" spans="1:5">
      <c r="A2294" t="str">
        <f t="shared" si="35"/>
        <v>02CD12</v>
      </c>
      <c r="B2294" t="str">
        <f>CONCATENATE(A2294,"_",COUNTIF(A$1:A2294,A2294))</f>
        <v>02CD12_93</v>
      </c>
      <c r="C2294" t="s">
        <v>11415</v>
      </c>
      <c r="D2294" t="str">
        <f>VLOOKUP(MID(C2294,7,4),Estrv!I:J,2,FALSE)</f>
        <v>Infraestructura de agua potable en Alcaldías</v>
      </c>
      <c r="E2294" t="str">
        <f>VLOOKUP(MID(C2294,1,10),Estrv!B:CC,51,FALSE)</f>
        <v>Implementar tecnologias alternativas para la captacion de agua pluvial.</v>
      </c>
    </row>
    <row r="2295" spans="1:5">
      <c r="A2295" t="str">
        <f t="shared" si="35"/>
        <v>02CD12</v>
      </c>
      <c r="B2295" t="str">
        <f>CONCATENATE(A2295,"_",COUNTIF(A$1:A2295,A2295))</f>
        <v>02CD12_94</v>
      </c>
      <c r="C2295" t="s">
        <v>12089</v>
      </c>
      <c r="D2295" t="str">
        <f>VLOOKUP(MID(C2295,7,4),Estrv!I:J,2,FALSE)</f>
        <v>Infraestructura de agua potable en Alcaldías</v>
      </c>
      <c r="E2295">
        <f>VLOOKUP(MID(C2295,1,10),Estrv!B:CC,54,FALSE)</f>
        <v>0</v>
      </c>
    </row>
    <row r="2296" spans="1:5">
      <c r="A2296" t="str">
        <f t="shared" si="35"/>
        <v>02CD12</v>
      </c>
      <c r="B2296" t="str">
        <f>CONCATENATE(A2296,"_",COUNTIF(A$1:A2296,A2296))</f>
        <v>02CD12_95</v>
      </c>
      <c r="C2296" t="s">
        <v>12763</v>
      </c>
      <c r="D2296" t="str">
        <f>VLOOKUP(MID(C2296,7,4),Estrv!I:J,2,FALSE)</f>
        <v>Infraestructura de agua potable en Alcaldías</v>
      </c>
      <c r="E2296">
        <f>VLOOKUP(MID(C2296,1,10),Estrv!B:CC,57,FALSE)</f>
        <v>0</v>
      </c>
    </row>
    <row r="2297" spans="1:5">
      <c r="A2297" t="str">
        <f t="shared" si="35"/>
        <v>02CD12</v>
      </c>
      <c r="B2297" t="str">
        <f>CONCATENATE(A2297,"_",COUNTIF(A$1:A2297,A2297))</f>
        <v>02CD12_96</v>
      </c>
      <c r="C2297" t="s">
        <v>13437</v>
      </c>
      <c r="D2297" t="str">
        <f>VLOOKUP(MID(C2297,7,4),Estrv!I:J,2,FALSE)</f>
        <v>Infraestructura de agua potable en Alcaldías</v>
      </c>
      <c r="E2297">
        <f>VLOOKUP(MID(C2297,1,10),Estrv!B:CC,60,FALSE)</f>
        <v>0</v>
      </c>
    </row>
    <row r="2298" spans="1:5">
      <c r="A2298" t="str">
        <f t="shared" si="35"/>
        <v>02CD12</v>
      </c>
      <c r="B2298" t="str">
        <f>CONCATENATE(A2298,"_",COUNTIF(A$1:A2298,A2298))</f>
        <v>02CD12_97</v>
      </c>
      <c r="C2298" t="s">
        <v>14111</v>
      </c>
      <c r="D2298" t="str">
        <f>VLOOKUP(MID(C2298,7,4),Estrv!I:J,2,FALSE)</f>
        <v>Infraestructura de agua potable en Alcaldías</v>
      </c>
      <c r="E2298">
        <f>VLOOKUP(MID(C2298,1,10),Estrv!B:CC,63,FALSE)</f>
        <v>0</v>
      </c>
    </row>
    <row r="2299" spans="1:5">
      <c r="A2299" t="str">
        <f t="shared" si="35"/>
        <v>02CD12</v>
      </c>
      <c r="B2299" t="str">
        <f>CONCATENATE(A2299,"_",COUNTIF(A$1:A2299,A2299))</f>
        <v>02CD12_98</v>
      </c>
      <c r="C2299" t="s">
        <v>14785</v>
      </c>
      <c r="D2299" t="str">
        <f>VLOOKUP(MID(C2299,7,4),Estrv!I:J,2,FALSE)</f>
        <v>Infraestructura de agua potable en Alcaldías</v>
      </c>
      <c r="E2299">
        <f>VLOOKUP(MID(C2299,1,10),Estrv!B:CC,66,FALSE)</f>
        <v>0</v>
      </c>
    </row>
    <row r="2300" spans="1:5">
      <c r="A2300" t="str">
        <f t="shared" si="35"/>
        <v>02CD12</v>
      </c>
      <c r="B2300" t="str">
        <f>CONCATENATE(A2300,"_",COUNTIF(A$1:A2300,A2300))</f>
        <v>02CD12_99</v>
      </c>
      <c r="C2300" t="s">
        <v>15459</v>
      </c>
      <c r="D2300" t="str">
        <f>VLOOKUP(MID(C2300,7,4),Estrv!I:J,2,FALSE)</f>
        <v>Infraestructura de agua potable en Alcaldías</v>
      </c>
      <c r="E2300">
        <f>VLOOKUP(MID(C2300,1,10),Estrv!B:CC,69,FALSE)</f>
        <v>0</v>
      </c>
    </row>
    <row r="2301" spans="1:5">
      <c r="A2301" t="str">
        <f t="shared" si="35"/>
        <v>02CD12</v>
      </c>
      <c r="B2301" t="str">
        <f>CONCATENATE(A2301,"_",COUNTIF(A$1:A2301,A2301))</f>
        <v>02CD12_100</v>
      </c>
      <c r="C2301" t="s">
        <v>16133</v>
      </c>
      <c r="D2301" t="str">
        <f>VLOOKUP(MID(C2301,7,4),Estrv!I:J,2,FALSE)</f>
        <v>Infraestructura de agua potable en Alcaldías</v>
      </c>
      <c r="E2301">
        <f>VLOOKUP(MID(C2301,1,10),Estrv!B:CC,72,FALSE)</f>
        <v>0</v>
      </c>
    </row>
    <row r="2302" spans="1:5">
      <c r="A2302" t="str">
        <f t="shared" si="35"/>
        <v>02CD12</v>
      </c>
      <c r="B2302" t="str">
        <f>CONCATENATE(A2302,"_",COUNTIF(A$1:A2302,A2302))</f>
        <v>02CD12_101</v>
      </c>
      <c r="C2302" t="s">
        <v>10068</v>
      </c>
      <c r="D2302" t="str">
        <f>VLOOKUP(MID(C2302,7,4),Estrv!I:J,2,FALSE)</f>
        <v>Infraestructura de drenaje, alcantarillado y saneamiento en Alcaldías</v>
      </c>
      <c r="E2302" t="str">
        <f>VLOOKUP(MID(C2302,1,10),Estrv!B:CC,44,FALSE)</f>
        <v>Los habitantes en la Alcaldia Milpa Alta gozan de condiciones optimas en el servicio de drenaje y alcantarillado.</v>
      </c>
    </row>
    <row r="2303" spans="1:5">
      <c r="A2303" t="str">
        <f t="shared" si="35"/>
        <v>02CD12</v>
      </c>
      <c r="B2303" t="str">
        <f>CONCATENATE(A2303,"_",COUNTIF(A$1:A2303,A2303))</f>
        <v>02CD12_102</v>
      </c>
      <c r="C2303" t="s">
        <v>10742</v>
      </c>
      <c r="D2303" t="str">
        <f>VLOOKUP(MID(C2303,7,4),Estrv!I:J,2,FALSE)</f>
        <v>Infraestructura de drenaje, alcantarillado y saneamiento en Alcaldías</v>
      </c>
      <c r="E2303" t="str">
        <f>VLOOKUP(MID(C2303,1,10),Estrv!B:CC,48,FALSE)</f>
        <v>Mantenimiento y rehabilitacion a la infraestructura publica de servicios de drenaje y alcantarillado.</v>
      </c>
    </row>
    <row r="2304" spans="1:5">
      <c r="A2304" t="str">
        <f t="shared" si="35"/>
        <v>02CD12</v>
      </c>
      <c r="B2304" t="str">
        <f>CONCATENATE(A2304,"_",COUNTIF(A$1:A2304,A2304))</f>
        <v>02CD12_103</v>
      </c>
      <c r="C2304" t="s">
        <v>11416</v>
      </c>
      <c r="D2304" t="str">
        <f>VLOOKUP(MID(C2304,7,4),Estrv!I:J,2,FALSE)</f>
        <v>Infraestructura de drenaje, alcantarillado y saneamiento en Alcaldías</v>
      </c>
      <c r="E2304">
        <f>VLOOKUP(MID(C2304,1,10),Estrv!B:CC,51,FALSE)</f>
        <v>0</v>
      </c>
    </row>
    <row r="2305" spans="1:5">
      <c r="A2305" t="str">
        <f t="shared" si="35"/>
        <v>02CD12</v>
      </c>
      <c r="B2305" t="str">
        <f>CONCATENATE(A2305,"_",COUNTIF(A$1:A2305,A2305))</f>
        <v>02CD12_104</v>
      </c>
      <c r="C2305" t="s">
        <v>12090</v>
      </c>
      <c r="D2305" t="str">
        <f>VLOOKUP(MID(C2305,7,4),Estrv!I:J,2,FALSE)</f>
        <v>Infraestructura de drenaje, alcantarillado y saneamiento en Alcaldías</v>
      </c>
      <c r="E2305">
        <f>VLOOKUP(MID(C2305,1,10),Estrv!B:CC,54,FALSE)</f>
        <v>0</v>
      </c>
    </row>
    <row r="2306" spans="1:5">
      <c r="A2306" t="str">
        <f t="shared" si="35"/>
        <v>02CD12</v>
      </c>
      <c r="B2306" t="str">
        <f>CONCATENATE(A2306,"_",COUNTIF(A$1:A2306,A2306))</f>
        <v>02CD12_105</v>
      </c>
      <c r="C2306" t="s">
        <v>12764</v>
      </c>
      <c r="D2306" t="str">
        <f>VLOOKUP(MID(C2306,7,4),Estrv!I:J,2,FALSE)</f>
        <v>Infraestructura de drenaje, alcantarillado y saneamiento en Alcaldías</v>
      </c>
      <c r="E2306">
        <f>VLOOKUP(MID(C2306,1,10),Estrv!B:CC,57,FALSE)</f>
        <v>0</v>
      </c>
    </row>
    <row r="2307" spans="1:5">
      <c r="A2307" t="str">
        <f t="shared" ref="A2307:A2370" si="36">MID(C2307,1,6)</f>
        <v>02CD12</v>
      </c>
      <c r="B2307" t="str">
        <f>CONCATENATE(A2307,"_",COUNTIF(A$1:A2307,A2307))</f>
        <v>02CD12_106</v>
      </c>
      <c r="C2307" t="s">
        <v>13438</v>
      </c>
      <c r="D2307" t="str">
        <f>VLOOKUP(MID(C2307,7,4),Estrv!I:J,2,FALSE)</f>
        <v>Infraestructura de drenaje, alcantarillado y saneamiento en Alcaldías</v>
      </c>
      <c r="E2307">
        <f>VLOOKUP(MID(C2307,1,10),Estrv!B:CC,60,FALSE)</f>
        <v>0</v>
      </c>
    </row>
    <row r="2308" spans="1:5">
      <c r="A2308" t="str">
        <f t="shared" si="36"/>
        <v>02CD12</v>
      </c>
      <c r="B2308" t="str">
        <f>CONCATENATE(A2308,"_",COUNTIF(A$1:A2308,A2308))</f>
        <v>02CD12_107</v>
      </c>
      <c r="C2308" t="s">
        <v>14112</v>
      </c>
      <c r="D2308" t="str">
        <f>VLOOKUP(MID(C2308,7,4),Estrv!I:J,2,FALSE)</f>
        <v>Infraestructura de drenaje, alcantarillado y saneamiento en Alcaldías</v>
      </c>
      <c r="E2308">
        <f>VLOOKUP(MID(C2308,1,10),Estrv!B:CC,63,FALSE)</f>
        <v>0</v>
      </c>
    </row>
    <row r="2309" spans="1:5">
      <c r="A2309" t="str">
        <f t="shared" si="36"/>
        <v>02CD12</v>
      </c>
      <c r="B2309" t="str">
        <f>CONCATENATE(A2309,"_",COUNTIF(A$1:A2309,A2309))</f>
        <v>02CD12_108</v>
      </c>
      <c r="C2309" t="s">
        <v>14786</v>
      </c>
      <c r="D2309" t="str">
        <f>VLOOKUP(MID(C2309,7,4),Estrv!I:J,2,FALSE)</f>
        <v>Infraestructura de drenaje, alcantarillado y saneamiento en Alcaldías</v>
      </c>
      <c r="E2309">
        <f>VLOOKUP(MID(C2309,1,10),Estrv!B:CC,66,FALSE)</f>
        <v>0</v>
      </c>
    </row>
    <row r="2310" spans="1:5">
      <c r="A2310" t="str">
        <f t="shared" si="36"/>
        <v>02CD12</v>
      </c>
      <c r="B2310" t="str">
        <f>CONCATENATE(A2310,"_",COUNTIF(A$1:A2310,A2310))</f>
        <v>02CD12_109</v>
      </c>
      <c r="C2310" t="s">
        <v>15460</v>
      </c>
      <c r="D2310" t="str">
        <f>VLOOKUP(MID(C2310,7,4),Estrv!I:J,2,FALSE)</f>
        <v>Infraestructura de drenaje, alcantarillado y saneamiento en Alcaldías</v>
      </c>
      <c r="E2310">
        <f>VLOOKUP(MID(C2310,1,10),Estrv!B:CC,69,FALSE)</f>
        <v>0</v>
      </c>
    </row>
    <row r="2311" spans="1:5">
      <c r="A2311" t="str">
        <f t="shared" si="36"/>
        <v>02CD12</v>
      </c>
      <c r="B2311" t="str">
        <f>CONCATENATE(A2311,"_",COUNTIF(A$1:A2311,A2311))</f>
        <v>02CD12_110</v>
      </c>
      <c r="C2311" t="s">
        <v>16134</v>
      </c>
      <c r="D2311" t="str">
        <f>VLOOKUP(MID(C2311,7,4),Estrv!I:J,2,FALSE)</f>
        <v>Infraestructura de drenaje, alcantarillado y saneamiento en Alcaldías</v>
      </c>
      <c r="E2311">
        <f>VLOOKUP(MID(C2311,1,10),Estrv!B:CC,72,FALSE)</f>
        <v>0</v>
      </c>
    </row>
    <row r="2312" spans="1:5">
      <c r="A2312" t="str">
        <f t="shared" si="36"/>
        <v>02CD12</v>
      </c>
      <c r="B2312" t="str">
        <f>CONCATENATE(A2312,"_",COUNTIF(A$1:A2312,A2312))</f>
        <v>02CD12_111</v>
      </c>
      <c r="C2312" t="s">
        <v>10069</v>
      </c>
      <c r="D2312" t="str">
        <f>VLOOKUP(MID(C2312,7,4),Estrv!I:J,2,FALSE)</f>
        <v>Cumplimiento de los programas de protección civil</v>
      </c>
      <c r="E2312" t="str">
        <f>VLOOKUP(MID(C2312,1,10),Estrv!B:CC,44,FALSE)</f>
        <v>Las servidoras publicas se capacitan y cuentan con insumos para atender emergencias ocasionadas por siniestros y salvaguardan la integridad fisica de las personas.</v>
      </c>
    </row>
    <row r="2313" spans="1:5">
      <c r="A2313" t="str">
        <f t="shared" si="36"/>
        <v>02CD12</v>
      </c>
      <c r="B2313" t="str">
        <f>CONCATENATE(A2313,"_",COUNTIF(A$1:A2313,A2313))</f>
        <v>02CD12_112</v>
      </c>
      <c r="C2313" t="s">
        <v>10743</v>
      </c>
      <c r="D2313" t="str">
        <f>VLOOKUP(MID(C2313,7,4),Estrv!I:J,2,FALSE)</f>
        <v>Cumplimiento de los programas de protección civil</v>
      </c>
      <c r="E2313" t="str">
        <f>VLOOKUP(MID(C2313,1,10),Estrv!B:CC,48,FALSE)</f>
        <v>Adquisicion de equipos de seguridad y de identificacion del personal y de las zonas de riesgo de las oficinas de la Alcaldia.</v>
      </c>
    </row>
    <row r="2314" spans="1:5">
      <c r="A2314" t="str">
        <f t="shared" si="36"/>
        <v>02CD12</v>
      </c>
      <c r="B2314" t="str">
        <f>CONCATENATE(A2314,"_",COUNTIF(A$1:A2314,A2314))</f>
        <v>02CD12_113</v>
      </c>
      <c r="C2314" t="s">
        <v>11417</v>
      </c>
      <c r="D2314" t="str">
        <f>VLOOKUP(MID(C2314,7,4),Estrv!I:J,2,FALSE)</f>
        <v>Cumplimiento de los programas de protección civil</v>
      </c>
      <c r="E2314">
        <f>VLOOKUP(MID(C2314,1,10),Estrv!B:CC,51,FALSE)</f>
        <v>0</v>
      </c>
    </row>
    <row r="2315" spans="1:5">
      <c r="A2315" t="str">
        <f t="shared" si="36"/>
        <v>02CD12</v>
      </c>
      <c r="B2315" t="str">
        <f>CONCATENATE(A2315,"_",COUNTIF(A$1:A2315,A2315))</f>
        <v>02CD12_114</v>
      </c>
      <c r="C2315" t="s">
        <v>12091</v>
      </c>
      <c r="D2315" t="str">
        <f>VLOOKUP(MID(C2315,7,4),Estrv!I:J,2,FALSE)</f>
        <v>Cumplimiento de los programas de protección civil</v>
      </c>
      <c r="E2315">
        <f>VLOOKUP(MID(C2315,1,10),Estrv!B:CC,54,FALSE)</f>
        <v>0</v>
      </c>
    </row>
    <row r="2316" spans="1:5">
      <c r="A2316" t="str">
        <f t="shared" si="36"/>
        <v>02CD12</v>
      </c>
      <c r="B2316" t="str">
        <f>CONCATENATE(A2316,"_",COUNTIF(A$1:A2316,A2316))</f>
        <v>02CD12_115</v>
      </c>
      <c r="C2316" t="s">
        <v>12765</v>
      </c>
      <c r="D2316" t="str">
        <f>VLOOKUP(MID(C2316,7,4),Estrv!I:J,2,FALSE)</f>
        <v>Cumplimiento de los programas de protección civil</v>
      </c>
      <c r="E2316">
        <f>VLOOKUP(MID(C2316,1,10),Estrv!B:CC,57,FALSE)</f>
        <v>0</v>
      </c>
    </row>
    <row r="2317" spans="1:5">
      <c r="A2317" t="str">
        <f t="shared" si="36"/>
        <v>02CD12</v>
      </c>
      <c r="B2317" t="str">
        <f>CONCATENATE(A2317,"_",COUNTIF(A$1:A2317,A2317))</f>
        <v>02CD12_116</v>
      </c>
      <c r="C2317" t="s">
        <v>13439</v>
      </c>
      <c r="D2317" t="str">
        <f>VLOOKUP(MID(C2317,7,4),Estrv!I:J,2,FALSE)</f>
        <v>Cumplimiento de los programas de protección civil</v>
      </c>
      <c r="E2317">
        <f>VLOOKUP(MID(C2317,1,10),Estrv!B:CC,60,FALSE)</f>
        <v>0</v>
      </c>
    </row>
    <row r="2318" spans="1:5">
      <c r="A2318" t="str">
        <f t="shared" si="36"/>
        <v>02CD12</v>
      </c>
      <c r="B2318" t="str">
        <f>CONCATENATE(A2318,"_",COUNTIF(A$1:A2318,A2318))</f>
        <v>02CD12_117</v>
      </c>
      <c r="C2318" t="s">
        <v>14113</v>
      </c>
      <c r="D2318" t="str">
        <f>VLOOKUP(MID(C2318,7,4),Estrv!I:J,2,FALSE)</f>
        <v>Cumplimiento de los programas de protección civil</v>
      </c>
      <c r="E2318">
        <f>VLOOKUP(MID(C2318,1,10),Estrv!B:CC,63,FALSE)</f>
        <v>0</v>
      </c>
    </row>
    <row r="2319" spans="1:5">
      <c r="A2319" t="str">
        <f t="shared" si="36"/>
        <v>02CD12</v>
      </c>
      <c r="B2319" t="str">
        <f>CONCATENATE(A2319,"_",COUNTIF(A$1:A2319,A2319))</f>
        <v>02CD12_118</v>
      </c>
      <c r="C2319" t="s">
        <v>14787</v>
      </c>
      <c r="D2319" t="str">
        <f>VLOOKUP(MID(C2319,7,4),Estrv!I:J,2,FALSE)</f>
        <v>Cumplimiento de los programas de protección civil</v>
      </c>
      <c r="E2319">
        <f>VLOOKUP(MID(C2319,1,10),Estrv!B:CC,66,FALSE)</f>
        <v>0</v>
      </c>
    </row>
    <row r="2320" spans="1:5">
      <c r="A2320" t="str">
        <f t="shared" si="36"/>
        <v>02CD12</v>
      </c>
      <c r="B2320" t="str">
        <f>CONCATENATE(A2320,"_",COUNTIF(A$1:A2320,A2320))</f>
        <v>02CD12_119</v>
      </c>
      <c r="C2320" t="s">
        <v>15461</v>
      </c>
      <c r="D2320" t="str">
        <f>VLOOKUP(MID(C2320,7,4),Estrv!I:J,2,FALSE)</f>
        <v>Cumplimiento de los programas de protección civil</v>
      </c>
      <c r="E2320">
        <f>VLOOKUP(MID(C2320,1,10),Estrv!B:CC,69,FALSE)</f>
        <v>0</v>
      </c>
    </row>
    <row r="2321" spans="1:5">
      <c r="A2321" t="str">
        <f t="shared" si="36"/>
        <v>02CD12</v>
      </c>
      <c r="B2321" t="str">
        <f>CONCATENATE(A2321,"_",COUNTIF(A$1:A2321,A2321))</f>
        <v>02CD12_120</v>
      </c>
      <c r="C2321" t="s">
        <v>16135</v>
      </c>
      <c r="D2321" t="str">
        <f>VLOOKUP(MID(C2321,7,4),Estrv!I:J,2,FALSE)</f>
        <v>Cumplimiento de los programas de protección civil</v>
      </c>
      <c r="E2321">
        <f>VLOOKUP(MID(C2321,1,10),Estrv!B:CC,72,FALSE)</f>
        <v>0</v>
      </c>
    </row>
    <row r="2322" spans="1:5">
      <c r="A2322" t="str">
        <f t="shared" si="36"/>
        <v>02CD12</v>
      </c>
      <c r="B2322" t="str">
        <f>CONCATENATE(A2322,"_",COUNTIF(A$1:A2322,A2322))</f>
        <v>02CD12_121</v>
      </c>
      <c r="C2322" t="s">
        <v>10070</v>
      </c>
      <c r="D2322" t="str">
        <f>VLOOKUP(MID(C2322,7,4),Estrv!I:J,2,FALSE)</f>
        <v>Presupuesto participativo</v>
      </c>
      <c r="E2322" t="str">
        <f>VLOOKUP(MID(C2322,1,10),Estrv!B:CC,44,FALSE)</f>
        <v>Los habitantes gozan de obras publicas en condiciones optimas que mejoran la calidad de vida y su bienestar.</v>
      </c>
    </row>
    <row r="2323" spans="1:5">
      <c r="A2323" t="str">
        <f t="shared" si="36"/>
        <v>02CD12</v>
      </c>
      <c r="B2323" t="str">
        <f>CONCATENATE(A2323,"_",COUNTIF(A$1:A2323,A2323))</f>
        <v>02CD12_122</v>
      </c>
      <c r="C2323" t="s">
        <v>10744</v>
      </c>
      <c r="D2323" t="str">
        <f>VLOOKUP(MID(C2323,7,4),Estrv!I:J,2,FALSE)</f>
        <v>Presupuesto participativo</v>
      </c>
      <c r="E2323" t="str">
        <f>VLOOKUP(MID(C2323,1,10),Estrv!B:CC,48,FALSE)</f>
        <v>Realizacion de los proyectos, servicios y mantenimiento de la infraestructura publica</v>
      </c>
    </row>
    <row r="2324" spans="1:5">
      <c r="A2324" t="str">
        <f t="shared" si="36"/>
        <v>02CD12</v>
      </c>
      <c r="B2324" t="str">
        <f>CONCATENATE(A2324,"_",COUNTIF(A$1:A2324,A2324))</f>
        <v>02CD12_123</v>
      </c>
      <c r="C2324" t="s">
        <v>11418</v>
      </c>
      <c r="D2324" t="str">
        <f>VLOOKUP(MID(C2324,7,4),Estrv!I:J,2,FALSE)</f>
        <v>Presupuesto participativo</v>
      </c>
      <c r="E2324">
        <f>VLOOKUP(MID(C2324,1,10),Estrv!B:CC,51,FALSE)</f>
        <v>0</v>
      </c>
    </row>
    <row r="2325" spans="1:5">
      <c r="A2325" t="str">
        <f t="shared" si="36"/>
        <v>02CD12</v>
      </c>
      <c r="B2325" t="str">
        <f>CONCATENATE(A2325,"_",COUNTIF(A$1:A2325,A2325))</f>
        <v>02CD12_124</v>
      </c>
      <c r="C2325" t="s">
        <v>12092</v>
      </c>
      <c r="D2325" t="str">
        <f>VLOOKUP(MID(C2325,7,4),Estrv!I:J,2,FALSE)</f>
        <v>Presupuesto participativo</v>
      </c>
      <c r="E2325">
        <f>VLOOKUP(MID(C2325,1,10),Estrv!B:CC,54,FALSE)</f>
        <v>0</v>
      </c>
    </row>
    <row r="2326" spans="1:5">
      <c r="A2326" t="str">
        <f t="shared" si="36"/>
        <v>02CD12</v>
      </c>
      <c r="B2326" t="str">
        <f>CONCATENATE(A2326,"_",COUNTIF(A$1:A2326,A2326))</f>
        <v>02CD12_125</v>
      </c>
      <c r="C2326" t="s">
        <v>12766</v>
      </c>
      <c r="D2326" t="str">
        <f>VLOOKUP(MID(C2326,7,4),Estrv!I:J,2,FALSE)</f>
        <v>Presupuesto participativo</v>
      </c>
      <c r="E2326">
        <f>VLOOKUP(MID(C2326,1,10),Estrv!B:CC,57,FALSE)</f>
        <v>0</v>
      </c>
    </row>
    <row r="2327" spans="1:5">
      <c r="A2327" t="str">
        <f t="shared" si="36"/>
        <v>02CD12</v>
      </c>
      <c r="B2327" t="str">
        <f>CONCATENATE(A2327,"_",COUNTIF(A$1:A2327,A2327))</f>
        <v>02CD12_126</v>
      </c>
      <c r="C2327" t="s">
        <v>13440</v>
      </c>
      <c r="D2327" t="str">
        <f>VLOOKUP(MID(C2327,7,4),Estrv!I:J,2,FALSE)</f>
        <v>Presupuesto participativo</v>
      </c>
      <c r="E2327">
        <f>VLOOKUP(MID(C2327,1,10),Estrv!B:CC,60,FALSE)</f>
        <v>0</v>
      </c>
    </row>
    <row r="2328" spans="1:5">
      <c r="A2328" t="str">
        <f t="shared" si="36"/>
        <v>02CD12</v>
      </c>
      <c r="B2328" t="str">
        <f>CONCATENATE(A2328,"_",COUNTIF(A$1:A2328,A2328))</f>
        <v>02CD12_127</v>
      </c>
      <c r="C2328" t="s">
        <v>14114</v>
      </c>
      <c r="D2328" t="str">
        <f>VLOOKUP(MID(C2328,7,4),Estrv!I:J,2,FALSE)</f>
        <v>Presupuesto participativo</v>
      </c>
      <c r="E2328">
        <f>VLOOKUP(MID(C2328,1,10),Estrv!B:CC,63,FALSE)</f>
        <v>0</v>
      </c>
    </row>
    <row r="2329" spans="1:5">
      <c r="A2329" t="str">
        <f t="shared" si="36"/>
        <v>02CD12</v>
      </c>
      <c r="B2329" t="str">
        <f>CONCATENATE(A2329,"_",COUNTIF(A$1:A2329,A2329))</f>
        <v>02CD12_128</v>
      </c>
      <c r="C2329" t="s">
        <v>14788</v>
      </c>
      <c r="D2329" t="str">
        <f>VLOOKUP(MID(C2329,7,4),Estrv!I:J,2,FALSE)</f>
        <v>Presupuesto participativo</v>
      </c>
      <c r="E2329">
        <f>VLOOKUP(MID(C2329,1,10),Estrv!B:CC,66,FALSE)</f>
        <v>0</v>
      </c>
    </row>
    <row r="2330" spans="1:5">
      <c r="A2330" t="str">
        <f t="shared" si="36"/>
        <v>02CD12</v>
      </c>
      <c r="B2330" t="str">
        <f>CONCATENATE(A2330,"_",COUNTIF(A$1:A2330,A2330))</f>
        <v>02CD12_129</v>
      </c>
      <c r="C2330" t="s">
        <v>15462</v>
      </c>
      <c r="D2330" t="str">
        <f>VLOOKUP(MID(C2330,7,4),Estrv!I:J,2,FALSE)</f>
        <v>Presupuesto participativo</v>
      </c>
      <c r="E2330">
        <f>VLOOKUP(MID(C2330,1,10),Estrv!B:CC,69,FALSE)</f>
        <v>0</v>
      </c>
    </row>
    <row r="2331" spans="1:5">
      <c r="A2331" t="str">
        <f t="shared" si="36"/>
        <v>02CD12</v>
      </c>
      <c r="B2331" t="str">
        <f>CONCATENATE(A2331,"_",COUNTIF(A$1:A2331,A2331))</f>
        <v>02CD12_130</v>
      </c>
      <c r="C2331" t="s">
        <v>16136</v>
      </c>
      <c r="D2331" t="str">
        <f>VLOOKUP(MID(C2331,7,4),Estrv!I:J,2,FALSE)</f>
        <v>Presupuesto participativo</v>
      </c>
      <c r="E2331">
        <f>VLOOKUP(MID(C2331,1,10),Estrv!B:CC,72,FALSE)</f>
        <v>0</v>
      </c>
    </row>
    <row r="2332" spans="1:5">
      <c r="A2332" t="str">
        <f t="shared" si="36"/>
        <v>02CD12</v>
      </c>
      <c r="B2332" t="str">
        <f>CONCATENATE(A2332,"_",COUNTIF(A$1:A2332,A2332))</f>
        <v>02CD12_131</v>
      </c>
      <c r="C2332" t="s">
        <v>10071</v>
      </c>
      <c r="D2332" t="str">
        <f>VLOOKUP(MID(C2332,7,4),Estrv!I:J,2,FALSE)</f>
        <v>Programa para el impulso agroalimentario</v>
      </c>
      <c r="E2332" t="str">
        <f>VLOOKUP(MID(C2332,1,10),Estrv!B:CC,44,FALSE)</f>
        <v>Mejorar las condiciones de vida de las personas milpantenses y minimizar la brecha de desigualdad y pobreza</v>
      </c>
    </row>
    <row r="2333" spans="1:5">
      <c r="A2333" t="str">
        <f t="shared" si="36"/>
        <v>02CD12</v>
      </c>
      <c r="B2333" t="str">
        <f>CONCATENATE(A2333,"_",COUNTIF(A$1:A2333,A2333))</f>
        <v>02CD12_132</v>
      </c>
      <c r="C2333" t="s">
        <v>10745</v>
      </c>
      <c r="D2333" t="str">
        <f>VLOOKUP(MID(C2333,7,4),Estrv!I:J,2,FALSE)</f>
        <v>Programa para el impulso agroalimentario</v>
      </c>
      <c r="E2333" t="str">
        <f>VLOOKUP(MID(C2333,1,10),Estrv!B:CC,48,FALSE)</f>
        <v>Otorgar apoyos para la implementacion de proyectos de conservacion, restauracion, preservacion de los recursos naturales, en beneficio de la biodiversidad y de los agro ecosistemas.</v>
      </c>
    </row>
    <row r="2334" spans="1:5">
      <c r="A2334" t="str">
        <f t="shared" si="36"/>
        <v>02CD12</v>
      </c>
      <c r="B2334" t="str">
        <f>CONCATENATE(A2334,"_",COUNTIF(A$1:A2334,A2334))</f>
        <v>02CD12_133</v>
      </c>
      <c r="C2334" t="s">
        <v>11419</v>
      </c>
      <c r="D2334" t="str">
        <f>VLOOKUP(MID(C2334,7,4),Estrv!I:J,2,FALSE)</f>
        <v>Programa para el impulso agroalimentario</v>
      </c>
      <c r="E2334" t="str">
        <f>VLOOKUP(MID(C2334,1,10),Estrv!B:CC,51,FALSE)</f>
        <v>Otorgar apoyos economicos para la mejora de las unidades productivas en la Alcaldia Milpa Alta</v>
      </c>
    </row>
    <row r="2335" spans="1:5">
      <c r="A2335" t="str">
        <f t="shared" si="36"/>
        <v>02CD12</v>
      </c>
      <c r="B2335" t="str">
        <f>CONCATENATE(A2335,"_",COUNTIF(A$1:A2335,A2335))</f>
        <v>02CD12_134</v>
      </c>
      <c r="C2335" t="s">
        <v>12093</v>
      </c>
      <c r="D2335" t="str">
        <f>VLOOKUP(MID(C2335,7,4),Estrv!I:J,2,FALSE)</f>
        <v>Programa para el impulso agroalimentario</v>
      </c>
      <c r="E2335" t="str">
        <f>VLOOKUP(MID(C2335,1,10),Estrv!B:CC,54,FALSE)</f>
        <v>Acciones para desarrollo rural sustentable</v>
      </c>
    </row>
    <row r="2336" spans="1:5">
      <c r="A2336" t="str">
        <f t="shared" si="36"/>
        <v>02CD12</v>
      </c>
      <c r="B2336" t="str">
        <f>CONCATENATE(A2336,"_",COUNTIF(A$1:A2336,A2336))</f>
        <v>02CD12_135</v>
      </c>
      <c r="C2336" t="s">
        <v>12767</v>
      </c>
      <c r="D2336" t="str">
        <f>VLOOKUP(MID(C2336,7,4),Estrv!I:J,2,FALSE)</f>
        <v>Programa para el impulso agroalimentario</v>
      </c>
      <c r="E2336">
        <f>VLOOKUP(MID(C2336,1,10),Estrv!B:CC,57,FALSE)</f>
        <v>0</v>
      </c>
    </row>
    <row r="2337" spans="1:5">
      <c r="A2337" t="str">
        <f t="shared" si="36"/>
        <v>02CD12</v>
      </c>
      <c r="B2337" t="str">
        <f>CONCATENATE(A2337,"_",COUNTIF(A$1:A2337,A2337))</f>
        <v>02CD12_136</v>
      </c>
      <c r="C2337" t="s">
        <v>13441</v>
      </c>
      <c r="D2337" t="str">
        <f>VLOOKUP(MID(C2337,7,4),Estrv!I:J,2,FALSE)</f>
        <v>Programa para el impulso agroalimentario</v>
      </c>
      <c r="E2337">
        <f>VLOOKUP(MID(C2337,1,10),Estrv!B:CC,60,FALSE)</f>
        <v>0</v>
      </c>
    </row>
    <row r="2338" spans="1:5">
      <c r="A2338" t="str">
        <f t="shared" si="36"/>
        <v>02CD12</v>
      </c>
      <c r="B2338" t="str">
        <f>CONCATENATE(A2338,"_",COUNTIF(A$1:A2338,A2338))</f>
        <v>02CD12_137</v>
      </c>
      <c r="C2338" t="s">
        <v>14115</v>
      </c>
      <c r="D2338" t="str">
        <f>VLOOKUP(MID(C2338,7,4),Estrv!I:J,2,FALSE)</f>
        <v>Programa para el impulso agroalimentario</v>
      </c>
      <c r="E2338">
        <f>VLOOKUP(MID(C2338,1,10),Estrv!B:CC,63,FALSE)</f>
        <v>0</v>
      </c>
    </row>
    <row r="2339" spans="1:5">
      <c r="A2339" t="str">
        <f t="shared" si="36"/>
        <v>02CD12</v>
      </c>
      <c r="B2339" t="str">
        <f>CONCATENATE(A2339,"_",COUNTIF(A$1:A2339,A2339))</f>
        <v>02CD12_138</v>
      </c>
      <c r="C2339" t="s">
        <v>14789</v>
      </c>
      <c r="D2339" t="str">
        <f>VLOOKUP(MID(C2339,7,4),Estrv!I:J,2,FALSE)</f>
        <v>Programa para el impulso agroalimentario</v>
      </c>
      <c r="E2339">
        <f>VLOOKUP(MID(C2339,1,10),Estrv!B:CC,66,FALSE)</f>
        <v>0</v>
      </c>
    </row>
    <row r="2340" spans="1:5">
      <c r="A2340" t="str">
        <f t="shared" si="36"/>
        <v>02CD12</v>
      </c>
      <c r="B2340" t="str">
        <f>CONCATENATE(A2340,"_",COUNTIF(A$1:A2340,A2340))</f>
        <v>02CD12_139</v>
      </c>
      <c r="C2340" t="s">
        <v>15463</v>
      </c>
      <c r="D2340" t="str">
        <f>VLOOKUP(MID(C2340,7,4),Estrv!I:J,2,FALSE)</f>
        <v>Programa para el impulso agroalimentario</v>
      </c>
      <c r="E2340">
        <f>VLOOKUP(MID(C2340,1,10),Estrv!B:CC,69,FALSE)</f>
        <v>0</v>
      </c>
    </row>
    <row r="2341" spans="1:5">
      <c r="A2341" t="str">
        <f t="shared" si="36"/>
        <v>02CD12</v>
      </c>
      <c r="B2341" t="str">
        <f>CONCATENATE(A2341,"_",COUNTIF(A$1:A2341,A2341))</f>
        <v>02CD12_140</v>
      </c>
      <c r="C2341" t="s">
        <v>16137</v>
      </c>
      <c r="D2341" t="str">
        <f>VLOOKUP(MID(C2341,7,4),Estrv!I:J,2,FALSE)</f>
        <v>Programa para el impulso agroalimentario</v>
      </c>
      <c r="E2341">
        <f>VLOOKUP(MID(C2341,1,10),Estrv!B:CC,72,FALSE)</f>
        <v>0</v>
      </c>
    </row>
    <row r="2342" spans="1:5">
      <c r="A2342" t="str">
        <f t="shared" si="36"/>
        <v>02CD12</v>
      </c>
      <c r="B2342" t="str">
        <f>CONCATENATE(A2342,"_",COUNTIF(A$1:A2342,A2342))</f>
        <v>02CD12_141</v>
      </c>
      <c r="C2342" t="s">
        <v>10072</v>
      </c>
      <c r="D2342" t="str">
        <f>VLOOKUP(MID(C2342,7,4),Estrv!I:J,2,FALSE)</f>
        <v>Apoyo de alimentación y refugio para personas vulnerables</v>
      </c>
      <c r="E2342" t="str">
        <f>VLOOKUP(MID(C2342,1,10),Estrv!B:CC,44,FALSE)</f>
        <v>Los habitantes de la Alcaldia mejoraran los habitos alimentarios, el desarrollo y bienestar social.</v>
      </c>
    </row>
    <row r="2343" spans="1:5">
      <c r="A2343" t="str">
        <f t="shared" si="36"/>
        <v>02CD12</v>
      </c>
      <c r="B2343" t="str">
        <f>CONCATENATE(A2343,"_",COUNTIF(A$1:A2343,A2343))</f>
        <v>02CD12_142</v>
      </c>
      <c r="C2343" t="s">
        <v>10746</v>
      </c>
      <c r="D2343" t="str">
        <f>VLOOKUP(MID(C2343,7,4),Estrv!I:J,2,FALSE)</f>
        <v>Apoyo de alimentación y refugio para personas vulnerables</v>
      </c>
      <c r="E2343">
        <f>VLOOKUP(MID(C2343,1,10),Estrv!B:CC,48,FALSE)</f>
        <v>0</v>
      </c>
    </row>
    <row r="2344" spans="1:5">
      <c r="A2344" t="str">
        <f t="shared" si="36"/>
        <v>02CD12</v>
      </c>
      <c r="B2344" t="str">
        <f>CONCATENATE(A2344,"_",COUNTIF(A$1:A2344,A2344))</f>
        <v>02CD12_143</v>
      </c>
      <c r="C2344" t="s">
        <v>11420</v>
      </c>
      <c r="D2344" t="str">
        <f>VLOOKUP(MID(C2344,7,4),Estrv!I:J,2,FALSE)</f>
        <v>Apoyo de alimentación y refugio para personas vulnerables</v>
      </c>
      <c r="E2344">
        <f>VLOOKUP(MID(C2344,1,10),Estrv!B:CC,51,FALSE)</f>
        <v>0</v>
      </c>
    </row>
    <row r="2345" spans="1:5">
      <c r="A2345" t="str">
        <f t="shared" si="36"/>
        <v>02CD12</v>
      </c>
      <c r="B2345" t="str">
        <f>CONCATENATE(A2345,"_",COUNTIF(A$1:A2345,A2345))</f>
        <v>02CD12_144</v>
      </c>
      <c r="C2345" t="s">
        <v>12094</v>
      </c>
      <c r="D2345" t="str">
        <f>VLOOKUP(MID(C2345,7,4),Estrv!I:J,2,FALSE)</f>
        <v>Apoyo de alimentación y refugio para personas vulnerables</v>
      </c>
      <c r="E2345">
        <f>VLOOKUP(MID(C2345,1,10),Estrv!B:CC,54,FALSE)</f>
        <v>0</v>
      </c>
    </row>
    <row r="2346" spans="1:5">
      <c r="A2346" t="str">
        <f t="shared" si="36"/>
        <v>02CD12</v>
      </c>
      <c r="B2346" t="str">
        <f>CONCATENATE(A2346,"_",COUNTIF(A$1:A2346,A2346))</f>
        <v>02CD12_145</v>
      </c>
      <c r="C2346" t="s">
        <v>12768</v>
      </c>
      <c r="D2346" t="str">
        <f>VLOOKUP(MID(C2346,7,4),Estrv!I:J,2,FALSE)</f>
        <v>Apoyo de alimentación y refugio para personas vulnerables</v>
      </c>
      <c r="E2346">
        <f>VLOOKUP(MID(C2346,1,10),Estrv!B:CC,57,FALSE)</f>
        <v>0</v>
      </c>
    </row>
    <row r="2347" spans="1:5">
      <c r="A2347" t="str">
        <f t="shared" si="36"/>
        <v>02CD12</v>
      </c>
      <c r="B2347" t="str">
        <f>CONCATENATE(A2347,"_",COUNTIF(A$1:A2347,A2347))</f>
        <v>02CD12_146</v>
      </c>
      <c r="C2347" t="s">
        <v>13442</v>
      </c>
      <c r="D2347" t="str">
        <f>VLOOKUP(MID(C2347,7,4),Estrv!I:J,2,FALSE)</f>
        <v>Apoyo de alimentación y refugio para personas vulnerables</v>
      </c>
      <c r="E2347">
        <f>VLOOKUP(MID(C2347,1,10),Estrv!B:CC,60,FALSE)</f>
        <v>0</v>
      </c>
    </row>
    <row r="2348" spans="1:5">
      <c r="A2348" t="str">
        <f t="shared" si="36"/>
        <v>02CD12</v>
      </c>
      <c r="B2348" t="str">
        <f>CONCATENATE(A2348,"_",COUNTIF(A$1:A2348,A2348))</f>
        <v>02CD12_147</v>
      </c>
      <c r="C2348" t="s">
        <v>14116</v>
      </c>
      <c r="D2348" t="str">
        <f>VLOOKUP(MID(C2348,7,4),Estrv!I:J,2,FALSE)</f>
        <v>Apoyo de alimentación y refugio para personas vulnerables</v>
      </c>
      <c r="E2348">
        <f>VLOOKUP(MID(C2348,1,10),Estrv!B:CC,63,FALSE)</f>
        <v>0</v>
      </c>
    </row>
    <row r="2349" spans="1:5">
      <c r="A2349" t="str">
        <f t="shared" si="36"/>
        <v>02CD12</v>
      </c>
      <c r="B2349" t="str">
        <f>CONCATENATE(A2349,"_",COUNTIF(A$1:A2349,A2349))</f>
        <v>02CD12_148</v>
      </c>
      <c r="C2349" t="s">
        <v>14790</v>
      </c>
      <c r="D2349" t="str">
        <f>VLOOKUP(MID(C2349,7,4),Estrv!I:J,2,FALSE)</f>
        <v>Apoyo de alimentación y refugio para personas vulnerables</v>
      </c>
      <c r="E2349">
        <f>VLOOKUP(MID(C2349,1,10),Estrv!B:CC,66,FALSE)</f>
        <v>0</v>
      </c>
    </row>
    <row r="2350" spans="1:5">
      <c r="A2350" t="str">
        <f t="shared" si="36"/>
        <v>02CD12</v>
      </c>
      <c r="B2350" t="str">
        <f>CONCATENATE(A2350,"_",COUNTIF(A$1:A2350,A2350))</f>
        <v>02CD12_149</v>
      </c>
      <c r="C2350" t="s">
        <v>15464</v>
      </c>
      <c r="D2350" t="str">
        <f>VLOOKUP(MID(C2350,7,4),Estrv!I:J,2,FALSE)</f>
        <v>Apoyo de alimentación y refugio para personas vulnerables</v>
      </c>
      <c r="E2350">
        <f>VLOOKUP(MID(C2350,1,10),Estrv!B:CC,69,FALSE)</f>
        <v>0</v>
      </c>
    </row>
    <row r="2351" spans="1:5">
      <c r="A2351" t="str">
        <f t="shared" si="36"/>
        <v>02CD12</v>
      </c>
      <c r="B2351" t="str">
        <f>CONCATENATE(A2351,"_",COUNTIF(A$1:A2351,A2351))</f>
        <v>02CD12_150</v>
      </c>
      <c r="C2351" t="s">
        <v>16138</v>
      </c>
      <c r="D2351" t="str">
        <f>VLOOKUP(MID(C2351,7,4),Estrv!I:J,2,FALSE)</f>
        <v>Apoyo de alimentación y refugio para personas vulnerables</v>
      </c>
      <c r="E2351">
        <f>VLOOKUP(MID(C2351,1,10),Estrv!B:CC,72,FALSE)</f>
        <v>0</v>
      </c>
    </row>
    <row r="2352" spans="1:5">
      <c r="A2352" t="str">
        <f t="shared" si="36"/>
        <v>02CD12</v>
      </c>
      <c r="B2352" t="str">
        <f>CONCATENATE(A2352,"_",COUNTIF(A$1:A2352,A2352))</f>
        <v>02CD12_151</v>
      </c>
      <c r="C2352" t="s">
        <v>10073</v>
      </c>
      <c r="D2352" t="str">
        <f>VLOOKUP(MID(C2352,7,4),Estrv!I:J,2,FALSE)</f>
        <v>Actividades de apoyo administrativo</v>
      </c>
      <c r="E2352" t="str">
        <f>VLOOKUP(MID(C2352,1,10),Estrv!B:CC,44,FALSE)</f>
        <v>La Alcaldia Milpa Alta utiliza eficientemente sus recursos para la generacion de bienes y servicios de calidad que ofrece a su poblacion.</v>
      </c>
    </row>
    <row r="2353" spans="1:5">
      <c r="A2353" t="str">
        <f t="shared" si="36"/>
        <v>02CD12</v>
      </c>
      <c r="B2353" t="str">
        <f>CONCATENATE(A2353,"_",COUNTIF(A$1:A2353,A2353))</f>
        <v>02CD12_152</v>
      </c>
      <c r="C2353" t="s">
        <v>10747</v>
      </c>
      <c r="D2353" t="str">
        <f>VLOOKUP(MID(C2353,7,4),Estrv!I:J,2,FALSE)</f>
        <v>Actividades de apoyo administrativo</v>
      </c>
      <c r="E2353">
        <f>VLOOKUP(MID(C2353,1,10),Estrv!B:CC,48,FALSE)</f>
        <v>0</v>
      </c>
    </row>
    <row r="2354" spans="1:5">
      <c r="A2354" t="str">
        <f t="shared" si="36"/>
        <v>02CD12</v>
      </c>
      <c r="B2354" t="str">
        <f>CONCATENATE(A2354,"_",COUNTIF(A$1:A2354,A2354))</f>
        <v>02CD12_153</v>
      </c>
      <c r="C2354" t="s">
        <v>11421</v>
      </c>
      <c r="D2354" t="str">
        <f>VLOOKUP(MID(C2354,7,4),Estrv!I:J,2,FALSE)</f>
        <v>Actividades de apoyo administrativo</v>
      </c>
      <c r="E2354">
        <f>VLOOKUP(MID(C2354,1,10),Estrv!B:CC,51,FALSE)</f>
        <v>0</v>
      </c>
    </row>
    <row r="2355" spans="1:5">
      <c r="A2355" t="str">
        <f t="shared" si="36"/>
        <v>02CD12</v>
      </c>
      <c r="B2355" t="str">
        <f>CONCATENATE(A2355,"_",COUNTIF(A$1:A2355,A2355))</f>
        <v>02CD12_154</v>
      </c>
      <c r="C2355" t="s">
        <v>12095</v>
      </c>
      <c r="D2355" t="str">
        <f>VLOOKUP(MID(C2355,7,4),Estrv!I:J,2,FALSE)</f>
        <v>Actividades de apoyo administrativo</v>
      </c>
      <c r="E2355">
        <f>VLOOKUP(MID(C2355,1,10),Estrv!B:CC,54,FALSE)</f>
        <v>0</v>
      </c>
    </row>
    <row r="2356" spans="1:5">
      <c r="A2356" t="str">
        <f t="shared" si="36"/>
        <v>02CD12</v>
      </c>
      <c r="B2356" t="str">
        <f>CONCATENATE(A2356,"_",COUNTIF(A$1:A2356,A2356))</f>
        <v>02CD12_155</v>
      </c>
      <c r="C2356" t="s">
        <v>12769</v>
      </c>
      <c r="D2356" t="str">
        <f>VLOOKUP(MID(C2356,7,4),Estrv!I:J,2,FALSE)</f>
        <v>Actividades de apoyo administrativo</v>
      </c>
      <c r="E2356">
        <f>VLOOKUP(MID(C2356,1,10),Estrv!B:CC,57,FALSE)</f>
        <v>0</v>
      </c>
    </row>
    <row r="2357" spans="1:5">
      <c r="A2357" t="str">
        <f t="shared" si="36"/>
        <v>02CD12</v>
      </c>
      <c r="B2357" t="str">
        <f>CONCATENATE(A2357,"_",COUNTIF(A$1:A2357,A2357))</f>
        <v>02CD12_156</v>
      </c>
      <c r="C2357" t="s">
        <v>13443</v>
      </c>
      <c r="D2357" t="str">
        <f>VLOOKUP(MID(C2357,7,4),Estrv!I:J,2,FALSE)</f>
        <v>Actividades de apoyo administrativo</v>
      </c>
      <c r="E2357">
        <f>VLOOKUP(MID(C2357,1,10),Estrv!B:CC,60,FALSE)</f>
        <v>0</v>
      </c>
    </row>
    <row r="2358" spans="1:5">
      <c r="A2358" t="str">
        <f t="shared" si="36"/>
        <v>02CD12</v>
      </c>
      <c r="B2358" t="str">
        <f>CONCATENATE(A2358,"_",COUNTIF(A$1:A2358,A2358))</f>
        <v>02CD12_157</v>
      </c>
      <c r="C2358" t="s">
        <v>14117</v>
      </c>
      <c r="D2358" t="str">
        <f>VLOOKUP(MID(C2358,7,4),Estrv!I:J,2,FALSE)</f>
        <v>Actividades de apoyo administrativo</v>
      </c>
      <c r="E2358">
        <f>VLOOKUP(MID(C2358,1,10),Estrv!B:CC,63,FALSE)</f>
        <v>0</v>
      </c>
    </row>
    <row r="2359" spans="1:5">
      <c r="A2359" t="str">
        <f t="shared" si="36"/>
        <v>02CD12</v>
      </c>
      <c r="B2359" t="str">
        <f>CONCATENATE(A2359,"_",COUNTIF(A$1:A2359,A2359))</f>
        <v>02CD12_158</v>
      </c>
      <c r="C2359" t="s">
        <v>14791</v>
      </c>
      <c r="D2359" t="str">
        <f>VLOOKUP(MID(C2359,7,4),Estrv!I:J,2,FALSE)</f>
        <v>Actividades de apoyo administrativo</v>
      </c>
      <c r="E2359">
        <f>VLOOKUP(MID(C2359,1,10),Estrv!B:CC,66,FALSE)</f>
        <v>0</v>
      </c>
    </row>
    <row r="2360" spans="1:5">
      <c r="A2360" t="str">
        <f t="shared" si="36"/>
        <v>02CD12</v>
      </c>
      <c r="B2360" t="str">
        <f>CONCATENATE(A2360,"_",COUNTIF(A$1:A2360,A2360))</f>
        <v>02CD12_159</v>
      </c>
      <c r="C2360" t="s">
        <v>15465</v>
      </c>
      <c r="D2360" t="str">
        <f>VLOOKUP(MID(C2360,7,4),Estrv!I:J,2,FALSE)</f>
        <v>Actividades de apoyo administrativo</v>
      </c>
      <c r="E2360">
        <f>VLOOKUP(MID(C2360,1,10),Estrv!B:CC,69,FALSE)</f>
        <v>0</v>
      </c>
    </row>
    <row r="2361" spans="1:5">
      <c r="A2361" t="str">
        <f t="shared" si="36"/>
        <v>02CD12</v>
      </c>
      <c r="B2361" t="str">
        <f>CONCATENATE(A2361,"_",COUNTIF(A$1:A2361,A2361))</f>
        <v>02CD12_160</v>
      </c>
      <c r="C2361" t="s">
        <v>16139</v>
      </c>
      <c r="D2361" t="str">
        <f>VLOOKUP(MID(C2361,7,4),Estrv!I:J,2,FALSE)</f>
        <v>Actividades de apoyo administrativo</v>
      </c>
      <c r="E2361">
        <f>VLOOKUP(MID(C2361,1,10),Estrv!B:CC,72,FALSE)</f>
        <v>0</v>
      </c>
    </row>
    <row r="2362" spans="1:5">
      <c r="A2362" t="str">
        <f t="shared" si="36"/>
        <v>02CD12</v>
      </c>
      <c r="B2362" t="str">
        <f>CONCATENATE(A2362,"_",COUNTIF(A$1:A2362,A2362))</f>
        <v>02CD12_161</v>
      </c>
      <c r="C2362" t="s">
        <v>10074</v>
      </c>
      <c r="D2362" t="str">
        <f>VLOOKUP(MID(C2362,7,4),Estrv!I:J,2,FALSE)</f>
        <v>Provisiones para contingencias</v>
      </c>
      <c r="E2362" t="str">
        <f>VLOOKUP(MID(C2362,1,10),Estrv!B:CC,44,FALSE)</f>
        <v>La Alcaldia Milpa Alta atiende las obligaciones judiciales sin riesgos para su operacion al termino de la presente administracion.</v>
      </c>
    </row>
    <row r="2363" spans="1:5">
      <c r="A2363" t="str">
        <f t="shared" si="36"/>
        <v>02CD12</v>
      </c>
      <c r="B2363" t="str">
        <f>CONCATENATE(A2363,"_",COUNTIF(A$1:A2363,A2363))</f>
        <v>02CD12_162</v>
      </c>
      <c r="C2363" t="s">
        <v>10748</v>
      </c>
      <c r="D2363" t="str">
        <f>VLOOKUP(MID(C2363,7,4),Estrv!I:J,2,FALSE)</f>
        <v>Provisiones para contingencias</v>
      </c>
      <c r="E2363">
        <f>VLOOKUP(MID(C2363,1,10),Estrv!B:CC,48,FALSE)</f>
        <v>0</v>
      </c>
    </row>
    <row r="2364" spans="1:5">
      <c r="A2364" t="str">
        <f t="shared" si="36"/>
        <v>02CD12</v>
      </c>
      <c r="B2364" t="str">
        <f>CONCATENATE(A2364,"_",COUNTIF(A$1:A2364,A2364))</f>
        <v>02CD12_163</v>
      </c>
      <c r="C2364" t="s">
        <v>11422</v>
      </c>
      <c r="D2364" t="str">
        <f>VLOOKUP(MID(C2364,7,4),Estrv!I:J,2,FALSE)</f>
        <v>Provisiones para contingencias</v>
      </c>
      <c r="E2364">
        <f>VLOOKUP(MID(C2364,1,10),Estrv!B:CC,51,FALSE)</f>
        <v>0</v>
      </c>
    </row>
    <row r="2365" spans="1:5">
      <c r="A2365" t="str">
        <f t="shared" si="36"/>
        <v>02CD12</v>
      </c>
      <c r="B2365" t="str">
        <f>CONCATENATE(A2365,"_",COUNTIF(A$1:A2365,A2365))</f>
        <v>02CD12_164</v>
      </c>
      <c r="C2365" t="s">
        <v>12096</v>
      </c>
      <c r="D2365" t="str">
        <f>VLOOKUP(MID(C2365,7,4),Estrv!I:J,2,FALSE)</f>
        <v>Provisiones para contingencias</v>
      </c>
      <c r="E2365">
        <f>VLOOKUP(MID(C2365,1,10),Estrv!B:CC,54,FALSE)</f>
        <v>0</v>
      </c>
    </row>
    <row r="2366" spans="1:5">
      <c r="A2366" t="str">
        <f t="shared" si="36"/>
        <v>02CD12</v>
      </c>
      <c r="B2366" t="str">
        <f>CONCATENATE(A2366,"_",COUNTIF(A$1:A2366,A2366))</f>
        <v>02CD12_165</v>
      </c>
      <c r="C2366" t="s">
        <v>12770</v>
      </c>
      <c r="D2366" t="str">
        <f>VLOOKUP(MID(C2366,7,4),Estrv!I:J,2,FALSE)</f>
        <v>Provisiones para contingencias</v>
      </c>
      <c r="E2366">
        <f>VLOOKUP(MID(C2366,1,10),Estrv!B:CC,57,FALSE)</f>
        <v>0</v>
      </c>
    </row>
    <row r="2367" spans="1:5">
      <c r="A2367" t="str">
        <f t="shared" si="36"/>
        <v>02CD12</v>
      </c>
      <c r="B2367" t="str">
        <f>CONCATENATE(A2367,"_",COUNTIF(A$1:A2367,A2367))</f>
        <v>02CD12_166</v>
      </c>
      <c r="C2367" t="s">
        <v>13444</v>
      </c>
      <c r="D2367" t="str">
        <f>VLOOKUP(MID(C2367,7,4),Estrv!I:J,2,FALSE)</f>
        <v>Provisiones para contingencias</v>
      </c>
      <c r="E2367">
        <f>VLOOKUP(MID(C2367,1,10),Estrv!B:CC,60,FALSE)</f>
        <v>0</v>
      </c>
    </row>
    <row r="2368" spans="1:5">
      <c r="A2368" t="str">
        <f t="shared" si="36"/>
        <v>02CD12</v>
      </c>
      <c r="B2368" t="str">
        <f>CONCATENATE(A2368,"_",COUNTIF(A$1:A2368,A2368))</f>
        <v>02CD12_167</v>
      </c>
      <c r="C2368" t="s">
        <v>14118</v>
      </c>
      <c r="D2368" t="str">
        <f>VLOOKUP(MID(C2368,7,4),Estrv!I:J,2,FALSE)</f>
        <v>Provisiones para contingencias</v>
      </c>
      <c r="E2368">
        <f>VLOOKUP(MID(C2368,1,10),Estrv!B:CC,63,FALSE)</f>
        <v>0</v>
      </c>
    </row>
    <row r="2369" spans="1:5">
      <c r="A2369" t="str">
        <f t="shared" si="36"/>
        <v>02CD12</v>
      </c>
      <c r="B2369" t="str">
        <f>CONCATENATE(A2369,"_",COUNTIF(A$1:A2369,A2369))</f>
        <v>02CD12_168</v>
      </c>
      <c r="C2369" t="s">
        <v>14792</v>
      </c>
      <c r="D2369" t="str">
        <f>VLOOKUP(MID(C2369,7,4),Estrv!I:J,2,FALSE)</f>
        <v>Provisiones para contingencias</v>
      </c>
      <c r="E2369">
        <f>VLOOKUP(MID(C2369,1,10),Estrv!B:CC,66,FALSE)</f>
        <v>0</v>
      </c>
    </row>
    <row r="2370" spans="1:5">
      <c r="A2370" t="str">
        <f t="shared" si="36"/>
        <v>02CD12</v>
      </c>
      <c r="B2370" t="str">
        <f>CONCATENATE(A2370,"_",COUNTIF(A$1:A2370,A2370))</f>
        <v>02CD12_169</v>
      </c>
      <c r="C2370" t="s">
        <v>15466</v>
      </c>
      <c r="D2370" t="str">
        <f>VLOOKUP(MID(C2370,7,4),Estrv!I:J,2,FALSE)</f>
        <v>Provisiones para contingencias</v>
      </c>
      <c r="E2370">
        <f>VLOOKUP(MID(C2370,1,10),Estrv!B:CC,69,FALSE)</f>
        <v>0</v>
      </c>
    </row>
    <row r="2371" spans="1:5">
      <c r="A2371" t="str">
        <f t="shared" ref="A2371:A2434" si="37">MID(C2371,1,6)</f>
        <v>02CD12</v>
      </c>
      <c r="B2371" t="str">
        <f>CONCATENATE(A2371,"_",COUNTIF(A$1:A2371,A2371))</f>
        <v>02CD12_170</v>
      </c>
      <c r="C2371" t="s">
        <v>16140</v>
      </c>
      <c r="D2371" t="str">
        <f>VLOOKUP(MID(C2371,7,4),Estrv!I:J,2,FALSE)</f>
        <v>Provisiones para contingencias</v>
      </c>
      <c r="E2371">
        <f>VLOOKUP(MID(C2371,1,10),Estrv!B:CC,72,FALSE)</f>
        <v>0</v>
      </c>
    </row>
    <row r="2372" spans="1:5">
      <c r="A2372" t="str">
        <f t="shared" si="37"/>
        <v>02CD12</v>
      </c>
      <c r="B2372" t="str">
        <f>CONCATENATE(A2372,"_",COUNTIF(A$1:A2372,A2372))</f>
        <v>02CD12_171</v>
      </c>
      <c r="C2372" t="s">
        <v>10075</v>
      </c>
      <c r="D2372" t="str">
        <f>VLOOKUP(MID(C2372,7,4),Estrv!I:J,2,FALSE)</f>
        <v>Apoyos sociales</v>
      </c>
      <c r="E2372" t="str">
        <f>VLOOKUP(MID(C2372,1,10),Estrv!B:CC,44,FALSE)</f>
        <v>Los habitantes de la Alcaldia Milpa Alta mejoran las condiciones de vida y disminuye la brecha de desigualdad y pobreza</v>
      </c>
    </row>
    <row r="2373" spans="1:5">
      <c r="A2373" t="str">
        <f t="shared" si="37"/>
        <v>02CD12</v>
      </c>
      <c r="B2373" t="str">
        <f>CONCATENATE(A2373,"_",COUNTIF(A$1:A2373,A2373))</f>
        <v>02CD12_172</v>
      </c>
      <c r="C2373" t="s">
        <v>10749</v>
      </c>
      <c r="D2373" t="str">
        <f>VLOOKUP(MID(C2373,7,4),Estrv!I:J,2,FALSE)</f>
        <v>Apoyos sociales</v>
      </c>
      <c r="E2373" t="str">
        <f>VLOOKUP(MID(C2373,1,10),Estrv!B:CC,48,FALSE)</f>
        <v>Entrega de apoyos economicos para funerarios a la poblacion vulnerable</v>
      </c>
    </row>
    <row r="2374" spans="1:5">
      <c r="A2374" t="str">
        <f t="shared" si="37"/>
        <v>02CD12</v>
      </c>
      <c r="B2374" t="str">
        <f>CONCATENATE(A2374,"_",COUNTIF(A$1:A2374,A2374))</f>
        <v>02CD12_173</v>
      </c>
      <c r="C2374" t="s">
        <v>11423</v>
      </c>
      <c r="D2374" t="str">
        <f>VLOOKUP(MID(C2374,7,4),Estrv!I:J,2,FALSE)</f>
        <v>Apoyos sociales</v>
      </c>
      <c r="E2374">
        <f>VLOOKUP(MID(C2374,1,10),Estrv!B:CC,51,FALSE)</f>
        <v>0</v>
      </c>
    </row>
    <row r="2375" spans="1:5">
      <c r="A2375" t="str">
        <f t="shared" si="37"/>
        <v>02CD12</v>
      </c>
      <c r="B2375" t="str">
        <f>CONCATENATE(A2375,"_",COUNTIF(A$1:A2375,A2375))</f>
        <v>02CD12_174</v>
      </c>
      <c r="C2375" t="s">
        <v>12097</v>
      </c>
      <c r="D2375" t="str">
        <f>VLOOKUP(MID(C2375,7,4),Estrv!I:J,2,FALSE)</f>
        <v>Apoyos sociales</v>
      </c>
      <c r="E2375">
        <f>VLOOKUP(MID(C2375,1,10),Estrv!B:CC,54,FALSE)</f>
        <v>0</v>
      </c>
    </row>
    <row r="2376" spans="1:5">
      <c r="A2376" t="str">
        <f t="shared" si="37"/>
        <v>02CD12</v>
      </c>
      <c r="B2376" t="str">
        <f>CONCATENATE(A2376,"_",COUNTIF(A$1:A2376,A2376))</f>
        <v>02CD12_175</v>
      </c>
      <c r="C2376" t="s">
        <v>12771</v>
      </c>
      <c r="D2376" t="str">
        <f>VLOOKUP(MID(C2376,7,4),Estrv!I:J,2,FALSE)</f>
        <v>Apoyos sociales</v>
      </c>
      <c r="E2376">
        <f>VLOOKUP(MID(C2376,1,10),Estrv!B:CC,57,FALSE)</f>
        <v>0</v>
      </c>
    </row>
    <row r="2377" spans="1:5">
      <c r="A2377" t="str">
        <f t="shared" si="37"/>
        <v>02CD12</v>
      </c>
      <c r="B2377" t="str">
        <f>CONCATENATE(A2377,"_",COUNTIF(A$1:A2377,A2377))</f>
        <v>02CD12_176</v>
      </c>
      <c r="C2377" t="s">
        <v>13445</v>
      </c>
      <c r="D2377" t="str">
        <f>VLOOKUP(MID(C2377,7,4),Estrv!I:J,2,FALSE)</f>
        <v>Apoyos sociales</v>
      </c>
      <c r="E2377">
        <f>VLOOKUP(MID(C2377,1,10),Estrv!B:CC,60,FALSE)</f>
        <v>0</v>
      </c>
    </row>
    <row r="2378" spans="1:5">
      <c r="A2378" t="str">
        <f t="shared" si="37"/>
        <v>02CD12</v>
      </c>
      <c r="B2378" t="str">
        <f>CONCATENATE(A2378,"_",COUNTIF(A$1:A2378,A2378))</f>
        <v>02CD12_177</v>
      </c>
      <c r="C2378" t="s">
        <v>14119</v>
      </c>
      <c r="D2378" t="str">
        <f>VLOOKUP(MID(C2378,7,4),Estrv!I:J,2,FALSE)</f>
        <v>Apoyos sociales</v>
      </c>
      <c r="E2378">
        <f>VLOOKUP(MID(C2378,1,10),Estrv!B:CC,63,FALSE)</f>
        <v>0</v>
      </c>
    </row>
    <row r="2379" spans="1:5">
      <c r="A2379" t="str">
        <f t="shared" si="37"/>
        <v>02CD12</v>
      </c>
      <c r="B2379" t="str">
        <f>CONCATENATE(A2379,"_",COUNTIF(A$1:A2379,A2379))</f>
        <v>02CD12_178</v>
      </c>
      <c r="C2379" t="s">
        <v>14793</v>
      </c>
      <c r="D2379" t="str">
        <f>VLOOKUP(MID(C2379,7,4),Estrv!I:J,2,FALSE)</f>
        <v>Apoyos sociales</v>
      </c>
      <c r="E2379">
        <f>VLOOKUP(MID(C2379,1,10),Estrv!B:CC,66,FALSE)</f>
        <v>0</v>
      </c>
    </row>
    <row r="2380" spans="1:5">
      <c r="A2380" t="str">
        <f t="shared" si="37"/>
        <v>02CD12</v>
      </c>
      <c r="B2380" t="str">
        <f>CONCATENATE(A2380,"_",COUNTIF(A$1:A2380,A2380))</f>
        <v>02CD12_179</v>
      </c>
      <c r="C2380" t="s">
        <v>15467</v>
      </c>
      <c r="D2380" t="str">
        <f>VLOOKUP(MID(C2380,7,4),Estrv!I:J,2,FALSE)</f>
        <v>Apoyos sociales</v>
      </c>
      <c r="E2380">
        <f>VLOOKUP(MID(C2380,1,10),Estrv!B:CC,69,FALSE)</f>
        <v>0</v>
      </c>
    </row>
    <row r="2381" spans="1:5">
      <c r="A2381" t="str">
        <f t="shared" si="37"/>
        <v>02CD12</v>
      </c>
      <c r="B2381" t="str">
        <f>CONCATENATE(A2381,"_",COUNTIF(A$1:A2381,A2381))</f>
        <v>02CD12_180</v>
      </c>
      <c r="C2381" t="s">
        <v>16141</v>
      </c>
      <c r="D2381" t="str">
        <f>VLOOKUP(MID(C2381,7,4),Estrv!I:J,2,FALSE)</f>
        <v>Apoyos sociales</v>
      </c>
      <c r="E2381">
        <f>VLOOKUP(MID(C2381,1,10),Estrv!B:CC,72,FALSE)</f>
        <v>0</v>
      </c>
    </row>
    <row r="2382" spans="1:5">
      <c r="A2382" t="str">
        <f t="shared" si="37"/>
        <v>02CD13</v>
      </c>
      <c r="B2382" t="str">
        <f>CONCATENATE(A2382,"_",COUNTIF(A$1:A2382,A2382))</f>
        <v>02CD13_1</v>
      </c>
      <c r="C2382" t="s">
        <v>10076</v>
      </c>
      <c r="D2382" t="str">
        <f>VLOOKUP(MID(C2382,7,4),Estrv!I:J,2,FALSE)</f>
        <v>Gobierno y atención ciudadana</v>
      </c>
      <c r="E2382" t="str">
        <f>VLOOKUP(MID(C2382,1,10),Estrv!B:CC,44,FALSE)</f>
        <v>Los ciudadanos disfrutan de una mejor atencion de sus demandas con una participacion activa en el Gobierno de la Alcaldia mejorando la convivencia en la Ciudad de Mexico</v>
      </c>
    </row>
    <row r="2383" spans="1:5">
      <c r="A2383" t="str">
        <f t="shared" si="37"/>
        <v>02CD13</v>
      </c>
      <c r="B2383" t="str">
        <f>CONCATENATE(A2383,"_",COUNTIF(A$1:A2383,A2383))</f>
        <v>02CD13_2</v>
      </c>
      <c r="C2383" t="s">
        <v>10750</v>
      </c>
      <c r="D2383" t="str">
        <f>VLOOKUP(MID(C2383,7,4),Estrv!I:J,2,FALSE)</f>
        <v>Gobierno y atención ciudadana</v>
      </c>
      <c r="E2383" t="str">
        <f>VLOOKUP(MID(C2383,1,10),Estrv!B:CC,48,FALSE)</f>
        <v>Recorridos barriales para la difusion de acciones de gobierno</v>
      </c>
    </row>
    <row r="2384" spans="1:5">
      <c r="A2384" t="str">
        <f t="shared" si="37"/>
        <v>02CD13</v>
      </c>
      <c r="B2384" t="str">
        <f>CONCATENATE(A2384,"_",COUNTIF(A$1:A2384,A2384))</f>
        <v>02CD13_3</v>
      </c>
      <c r="C2384" t="s">
        <v>11424</v>
      </c>
      <c r="D2384" t="str">
        <f>VLOOKUP(MID(C2384,7,4),Estrv!I:J,2,FALSE)</f>
        <v>Gobierno y atención ciudadana</v>
      </c>
      <c r="E2384" t="str">
        <f>VLOOKUP(MID(C2384,1,10),Estrv!B:CC,51,FALSE)</f>
        <v>Atencion de Tramites y servicios publicos a la comunidad en materia juridica, vehicular y administrativa (gestion y atencion)</v>
      </c>
    </row>
    <row r="2385" spans="1:5">
      <c r="A2385" t="str">
        <f t="shared" si="37"/>
        <v>02CD13</v>
      </c>
      <c r="B2385" t="str">
        <f>CONCATENATE(A2385,"_",COUNTIF(A$1:A2385,A2385))</f>
        <v>02CD13_4</v>
      </c>
      <c r="C2385" t="s">
        <v>12098</v>
      </c>
      <c r="D2385" t="str">
        <f>VLOOKUP(MID(C2385,7,4),Estrv!I:J,2,FALSE)</f>
        <v>Gobierno y atención ciudadana</v>
      </c>
      <c r="E2385" t="str">
        <f>VLOOKUP(MID(C2385,1,10),Estrv!B:CC,54,FALSE)</f>
        <v>Difusion institucional de actividades y programas de la alcaldia en diferentes medios de comunicacion</v>
      </c>
    </row>
    <row r="2386" spans="1:5">
      <c r="A2386" t="str">
        <f t="shared" si="37"/>
        <v>02CD13</v>
      </c>
      <c r="B2386" t="str">
        <f>CONCATENATE(A2386,"_",COUNTIF(A$1:A2386,A2386))</f>
        <v>02CD13_5</v>
      </c>
      <c r="C2386" t="s">
        <v>12772</v>
      </c>
      <c r="D2386" t="str">
        <f>VLOOKUP(MID(C2386,7,4),Estrv!I:J,2,FALSE)</f>
        <v>Gobierno y atención ciudadana</v>
      </c>
      <c r="E2386" t="str">
        <f>VLOOKUP(MID(C2386,1,10),Estrv!B:CC,57,FALSE)</f>
        <v>Difusion y acompañamiento para el fomento y promocion de los programas y actividades institucionales de la Alcaldia mediante promotores ciudadanos para el bienestar</v>
      </c>
    </row>
    <row r="2387" spans="1:5">
      <c r="A2387" t="str">
        <f t="shared" si="37"/>
        <v>02CD13</v>
      </c>
      <c r="B2387" t="str">
        <f>CONCATENATE(A2387,"_",COUNTIF(A$1:A2387,A2387))</f>
        <v>02CD13_6</v>
      </c>
      <c r="C2387" t="s">
        <v>13446</v>
      </c>
      <c r="D2387" t="str">
        <f>VLOOKUP(MID(C2387,7,4),Estrv!I:J,2,FALSE)</f>
        <v>Gobierno y atención ciudadana</v>
      </c>
      <c r="E2387" t="str">
        <f>VLOOKUP(MID(C2387,1,10),Estrv!B:CC,60,FALSE)</f>
        <v>Cursos y platicas en materia de derechos humanos</v>
      </c>
    </row>
    <row r="2388" spans="1:5">
      <c r="A2388" t="str">
        <f t="shared" si="37"/>
        <v>02CD13</v>
      </c>
      <c r="B2388" t="str">
        <f>CONCATENATE(A2388,"_",COUNTIF(A$1:A2388,A2388))</f>
        <v>02CD13_7</v>
      </c>
      <c r="C2388" t="s">
        <v>14120</v>
      </c>
      <c r="D2388" t="str">
        <f>VLOOKUP(MID(C2388,7,4),Estrv!I:J,2,FALSE)</f>
        <v>Gobierno y atención ciudadana</v>
      </c>
      <c r="E2388" t="str">
        <f>VLOOKUP(MID(C2388,1,10),Estrv!B:CC,63,FALSE)</f>
        <v/>
      </c>
    </row>
    <row r="2389" spans="1:5">
      <c r="A2389" t="str">
        <f t="shared" si="37"/>
        <v>02CD13</v>
      </c>
      <c r="B2389" t="str">
        <f>CONCATENATE(A2389,"_",COUNTIF(A$1:A2389,A2389))</f>
        <v>02CD13_8</v>
      </c>
      <c r="C2389" t="s">
        <v>14794</v>
      </c>
      <c r="D2389" t="str">
        <f>VLOOKUP(MID(C2389,7,4),Estrv!I:J,2,FALSE)</f>
        <v>Gobierno y atención ciudadana</v>
      </c>
      <c r="E2389" t="str">
        <f>VLOOKUP(MID(C2389,1,10),Estrv!B:CC,66,FALSE)</f>
        <v/>
      </c>
    </row>
    <row r="2390" spans="1:5">
      <c r="A2390" t="str">
        <f t="shared" si="37"/>
        <v>02CD13</v>
      </c>
      <c r="B2390" t="str">
        <f>CONCATENATE(A2390,"_",COUNTIF(A$1:A2390,A2390))</f>
        <v>02CD13_9</v>
      </c>
      <c r="C2390" t="s">
        <v>15468</v>
      </c>
      <c r="D2390" t="str">
        <f>VLOOKUP(MID(C2390,7,4),Estrv!I:J,2,FALSE)</f>
        <v>Gobierno y atención ciudadana</v>
      </c>
      <c r="E2390" t="str">
        <f>VLOOKUP(MID(C2390,1,10),Estrv!B:CC,69,FALSE)</f>
        <v/>
      </c>
    </row>
    <row r="2391" spans="1:5">
      <c r="A2391" t="str">
        <f t="shared" si="37"/>
        <v>02CD13</v>
      </c>
      <c r="B2391" t="str">
        <f>CONCATENATE(A2391,"_",COUNTIF(A$1:A2391,A2391))</f>
        <v>02CD13_10</v>
      </c>
      <c r="C2391" t="s">
        <v>16142</v>
      </c>
      <c r="D2391" t="str">
        <f>VLOOKUP(MID(C2391,7,4),Estrv!I:J,2,FALSE)</f>
        <v>Gobierno y atención ciudadana</v>
      </c>
      <c r="E2391" t="str">
        <f>VLOOKUP(MID(C2391,1,10),Estrv!B:CC,72,FALSE)</f>
        <v/>
      </c>
    </row>
    <row r="2392" spans="1:5">
      <c r="A2392" t="str">
        <f t="shared" si="37"/>
        <v>02CD13</v>
      </c>
      <c r="B2392" t="str">
        <f>CONCATENATE(A2392,"_",COUNTIF(A$1:A2392,A2392))</f>
        <v>02CD13_11</v>
      </c>
      <c r="C2392" t="s">
        <v>10077</v>
      </c>
      <c r="D2392" t="str">
        <f>VLOOKUP(MID(C2392,7,4),Estrv!I:J,2,FALSE)</f>
        <v>Seguridad en Alcalíias</v>
      </c>
      <c r="E2392" t="str">
        <f>VLOOKUP(MID(C2392,1,10),Estrv!B:CC,44,FALSE)</f>
        <v>La percepcion de seguridad y bienestar entre los ciudadanos de la alcaldia Tlahuac aumenta en beneficio de la Ciudad de Mexico</v>
      </c>
    </row>
    <row r="2393" spans="1:5">
      <c r="A2393" t="str">
        <f t="shared" si="37"/>
        <v>02CD13</v>
      </c>
      <c r="B2393" t="str">
        <f>CONCATENATE(A2393,"_",COUNTIF(A$1:A2393,A2393))</f>
        <v>02CD13_12</v>
      </c>
      <c r="C2393" t="s">
        <v>10751</v>
      </c>
      <c r="D2393" t="str">
        <f>VLOOKUP(MID(C2393,7,4),Estrv!I:J,2,FALSE)</f>
        <v>Seguridad en Alcalíias</v>
      </c>
      <c r="E2393" t="str">
        <f>VLOOKUP(MID(C2393,1,10),Estrv!B:CC,48,FALSE)</f>
        <v>Cursos y platicas informativas en materia de prevencion del delito realizadas</v>
      </c>
    </row>
    <row r="2394" spans="1:5">
      <c r="A2394" t="str">
        <f t="shared" si="37"/>
        <v>02CD13</v>
      </c>
      <c r="B2394" t="str">
        <f>CONCATENATE(A2394,"_",COUNTIF(A$1:A2394,A2394))</f>
        <v>02CD13_13</v>
      </c>
      <c r="C2394" t="s">
        <v>11425</v>
      </c>
      <c r="D2394" t="str">
        <f>VLOOKUP(MID(C2394,7,4),Estrv!I:J,2,FALSE)</f>
        <v>Seguridad en Alcalíias</v>
      </c>
      <c r="E2394" t="str">
        <f>VLOOKUP(MID(C2394,1,10),Estrv!B:CC,51,FALSE)</f>
        <v>Cursos y platicas en materia de derechos humanos de las niñas y mujeres realizadas</v>
      </c>
    </row>
    <row r="2395" spans="1:5">
      <c r="A2395" t="str">
        <f t="shared" si="37"/>
        <v>02CD13</v>
      </c>
      <c r="B2395" t="str">
        <f>CONCATENATE(A2395,"_",COUNTIF(A$1:A2395,A2395))</f>
        <v>02CD13_14</v>
      </c>
      <c r="C2395" t="s">
        <v>12099</v>
      </c>
      <c r="D2395" t="str">
        <f>VLOOKUP(MID(C2395,7,4),Estrv!I:J,2,FALSE)</f>
        <v>Seguridad en Alcalíias</v>
      </c>
      <c r="E2395" t="str">
        <f>VLOOKUP(MID(C2395,1,10),Estrv!B:CC,54,FALSE)</f>
        <v/>
      </c>
    </row>
    <row r="2396" spans="1:5">
      <c r="A2396" t="str">
        <f t="shared" si="37"/>
        <v>02CD13</v>
      </c>
      <c r="B2396" t="str">
        <f>CONCATENATE(A2396,"_",COUNTIF(A$1:A2396,A2396))</f>
        <v>02CD13_15</v>
      </c>
      <c r="C2396" t="s">
        <v>12773</v>
      </c>
      <c r="D2396" t="str">
        <f>VLOOKUP(MID(C2396,7,4),Estrv!I:J,2,FALSE)</f>
        <v>Seguridad en Alcalíias</v>
      </c>
      <c r="E2396" t="str">
        <f>VLOOKUP(MID(C2396,1,10),Estrv!B:CC,57,FALSE)</f>
        <v/>
      </c>
    </row>
    <row r="2397" spans="1:5">
      <c r="A2397" t="str">
        <f t="shared" si="37"/>
        <v>02CD13</v>
      </c>
      <c r="B2397" t="str">
        <f>CONCATENATE(A2397,"_",COUNTIF(A$1:A2397,A2397))</f>
        <v>02CD13_16</v>
      </c>
      <c r="C2397" t="s">
        <v>13447</v>
      </c>
      <c r="D2397" t="str">
        <f>VLOOKUP(MID(C2397,7,4),Estrv!I:J,2,FALSE)</f>
        <v>Seguridad en Alcalíias</v>
      </c>
      <c r="E2397" t="str">
        <f>VLOOKUP(MID(C2397,1,10),Estrv!B:CC,60,FALSE)</f>
        <v/>
      </c>
    </row>
    <row r="2398" spans="1:5">
      <c r="A2398" t="str">
        <f t="shared" si="37"/>
        <v>02CD13</v>
      </c>
      <c r="B2398" t="str">
        <f>CONCATENATE(A2398,"_",COUNTIF(A$1:A2398,A2398))</f>
        <v>02CD13_17</v>
      </c>
      <c r="C2398" t="s">
        <v>14121</v>
      </c>
      <c r="D2398" t="str">
        <f>VLOOKUP(MID(C2398,7,4),Estrv!I:J,2,FALSE)</f>
        <v>Seguridad en Alcalíias</v>
      </c>
      <c r="E2398" t="str">
        <f>VLOOKUP(MID(C2398,1,10),Estrv!B:CC,63,FALSE)</f>
        <v/>
      </c>
    </row>
    <row r="2399" spans="1:5">
      <c r="A2399" t="str">
        <f t="shared" si="37"/>
        <v>02CD13</v>
      </c>
      <c r="B2399" t="str">
        <f>CONCATENATE(A2399,"_",COUNTIF(A$1:A2399,A2399))</f>
        <v>02CD13_18</v>
      </c>
      <c r="C2399" t="s">
        <v>14795</v>
      </c>
      <c r="D2399" t="str">
        <f>VLOOKUP(MID(C2399,7,4),Estrv!I:J,2,FALSE)</f>
        <v>Seguridad en Alcalíias</v>
      </c>
      <c r="E2399" t="str">
        <f>VLOOKUP(MID(C2399,1,10),Estrv!B:CC,66,FALSE)</f>
        <v/>
      </c>
    </row>
    <row r="2400" spans="1:5">
      <c r="A2400" t="str">
        <f t="shared" si="37"/>
        <v>02CD13</v>
      </c>
      <c r="B2400" t="str">
        <f>CONCATENATE(A2400,"_",COUNTIF(A$1:A2400,A2400))</f>
        <v>02CD13_19</v>
      </c>
      <c r="C2400" t="s">
        <v>15469</v>
      </c>
      <c r="D2400" t="str">
        <f>VLOOKUP(MID(C2400,7,4),Estrv!I:J,2,FALSE)</f>
        <v>Seguridad en Alcalíias</v>
      </c>
      <c r="E2400" t="str">
        <f>VLOOKUP(MID(C2400,1,10),Estrv!B:CC,69,FALSE)</f>
        <v/>
      </c>
    </row>
    <row r="2401" spans="1:5">
      <c r="A2401" t="str">
        <f t="shared" si="37"/>
        <v>02CD13</v>
      </c>
      <c r="B2401" t="str">
        <f>CONCATENATE(A2401,"_",COUNTIF(A$1:A2401,A2401))</f>
        <v>02CD13_20</v>
      </c>
      <c r="C2401" t="s">
        <v>16143</v>
      </c>
      <c r="D2401" t="str">
        <f>VLOOKUP(MID(C2401,7,4),Estrv!I:J,2,FALSE)</f>
        <v>Seguridad en Alcalíias</v>
      </c>
      <c r="E2401" t="str">
        <f>VLOOKUP(MID(C2401,1,10),Estrv!B:CC,72,FALSE)</f>
        <v/>
      </c>
    </row>
    <row r="2402" spans="1:5">
      <c r="A2402" t="str">
        <f t="shared" si="37"/>
        <v>02CD13</v>
      </c>
      <c r="B2402" t="str">
        <f>CONCATENATE(A2402,"_",COUNTIF(A$1:A2402,A2402))</f>
        <v>02CD13_21</v>
      </c>
      <c r="C2402" t="s">
        <v>10078</v>
      </c>
      <c r="D2402" t="str">
        <f>VLOOKUP(MID(C2402,7,4),Estrv!I:J,2,FALSE)</f>
        <v>Servicios públicos</v>
      </c>
      <c r="E2402" t="str">
        <f>VLOOKUP(MID(C2402,1,10),Estrv!B:CC,44,FALSE)</f>
        <v>La poblacion de la Alcaldia Tlahuac disfruta de una mejoria en la atencion oportuna de los servicios publicos que lleva a cabo la Alcaldia</v>
      </c>
    </row>
    <row r="2403" spans="1:5">
      <c r="A2403" t="str">
        <f t="shared" si="37"/>
        <v>02CD13</v>
      </c>
      <c r="B2403" t="str">
        <f>CONCATENATE(A2403,"_",COUNTIF(A$1:A2403,A2403))</f>
        <v>02CD13_22</v>
      </c>
      <c r="C2403" t="s">
        <v>10752</v>
      </c>
      <c r="D2403" t="str">
        <f>VLOOKUP(MID(C2403,7,4),Estrv!I:J,2,FALSE)</f>
        <v>Servicios públicos</v>
      </c>
      <c r="E2403" t="str">
        <f>VLOOKUP(MID(C2403,1,10),Estrv!B:CC,48,FALSE)</f>
        <v>Cursos y talleres de educacion ambiental</v>
      </c>
    </row>
    <row r="2404" spans="1:5">
      <c r="A2404" t="str">
        <f t="shared" si="37"/>
        <v>02CD13</v>
      </c>
      <c r="B2404" t="str">
        <f>CONCATENATE(A2404,"_",COUNTIF(A$1:A2404,A2404))</f>
        <v>02CD13_23</v>
      </c>
      <c r="C2404" t="s">
        <v>11426</v>
      </c>
      <c r="D2404" t="str">
        <f>VLOOKUP(MID(C2404,7,4),Estrv!I:J,2,FALSE)</f>
        <v>Servicios públicos</v>
      </c>
      <c r="E2404" t="str">
        <f>VLOOKUP(MID(C2404,1,10),Estrv!B:CC,51,FALSE)</f>
        <v>Recoleccion de RSU y limpieza urbana</v>
      </c>
    </row>
    <row r="2405" spans="1:5">
      <c r="A2405" t="str">
        <f t="shared" si="37"/>
        <v>02CD13</v>
      </c>
      <c r="B2405" t="str">
        <f>CONCATENATE(A2405,"_",COUNTIF(A$1:A2405,A2405))</f>
        <v>02CD13_24</v>
      </c>
      <c r="C2405" t="s">
        <v>12100</v>
      </c>
      <c r="D2405" t="str">
        <f>VLOOKUP(MID(C2405,7,4),Estrv!I:J,2,FALSE)</f>
        <v>Servicios públicos</v>
      </c>
      <c r="E2405" t="str">
        <f>VLOOKUP(MID(C2405,1,10),Estrv!B:CC,54,FALSE)</f>
        <v>Mantenimiento y mejoramiento de la imagen urbana</v>
      </c>
    </row>
    <row r="2406" spans="1:5">
      <c r="A2406" t="str">
        <f t="shared" si="37"/>
        <v>02CD13</v>
      </c>
      <c r="B2406" t="str">
        <f>CONCATENATE(A2406,"_",COUNTIF(A$1:A2406,A2406))</f>
        <v>02CD13_25</v>
      </c>
      <c r="C2406" t="s">
        <v>12774</v>
      </c>
      <c r="D2406" t="str">
        <f>VLOOKUP(MID(C2406,7,4),Estrv!I:J,2,FALSE)</f>
        <v>Servicios públicos</v>
      </c>
      <c r="E2406" t="str">
        <f>VLOOKUP(MID(C2406,1,10),Estrv!B:CC,57,FALSE)</f>
        <v>Servicios de inhumacion, exhumacion y reinhumacion en panteones publicos</v>
      </c>
    </row>
    <row r="2407" spans="1:5">
      <c r="A2407" t="str">
        <f t="shared" si="37"/>
        <v>02CD13</v>
      </c>
      <c r="B2407" t="str">
        <f>CONCATENATE(A2407,"_",COUNTIF(A$1:A2407,A2407))</f>
        <v>02CD13_26</v>
      </c>
      <c r="C2407" t="s">
        <v>13448</v>
      </c>
      <c r="D2407" t="str">
        <f>VLOOKUP(MID(C2407,7,4),Estrv!I:J,2,FALSE)</f>
        <v>Servicios públicos</v>
      </c>
      <c r="E2407" t="str">
        <f>VLOOKUP(MID(C2407,1,10),Estrv!B:CC,60,FALSE)</f>
        <v>Jornadas de limpieza y mantenimiento vecinales</v>
      </c>
    </row>
    <row r="2408" spans="1:5">
      <c r="A2408" t="str">
        <f t="shared" si="37"/>
        <v>02CD13</v>
      </c>
      <c r="B2408" t="str">
        <f>CONCATENATE(A2408,"_",COUNTIF(A$1:A2408,A2408))</f>
        <v>02CD13_27</v>
      </c>
      <c r="C2408" t="s">
        <v>14122</v>
      </c>
      <c r="D2408" t="str">
        <f>VLOOKUP(MID(C2408,7,4),Estrv!I:J,2,FALSE)</f>
        <v>Servicios públicos</v>
      </c>
      <c r="E2408" t="str">
        <f>VLOOKUP(MID(C2408,1,10),Estrv!B:CC,63,FALSE)</f>
        <v/>
      </c>
    </row>
    <row r="2409" spans="1:5">
      <c r="A2409" t="str">
        <f t="shared" si="37"/>
        <v>02CD13</v>
      </c>
      <c r="B2409" t="str">
        <f>CONCATENATE(A2409,"_",COUNTIF(A$1:A2409,A2409))</f>
        <v>02CD13_28</v>
      </c>
      <c r="C2409" t="s">
        <v>14796</v>
      </c>
      <c r="D2409" t="str">
        <f>VLOOKUP(MID(C2409,7,4),Estrv!I:J,2,FALSE)</f>
        <v>Servicios públicos</v>
      </c>
      <c r="E2409" t="str">
        <f>VLOOKUP(MID(C2409,1,10),Estrv!B:CC,66,FALSE)</f>
        <v/>
      </c>
    </row>
    <row r="2410" spans="1:5">
      <c r="A2410" t="str">
        <f t="shared" si="37"/>
        <v>02CD13</v>
      </c>
      <c r="B2410" t="str">
        <f>CONCATENATE(A2410,"_",COUNTIF(A$1:A2410,A2410))</f>
        <v>02CD13_29</v>
      </c>
      <c r="C2410" t="s">
        <v>15470</v>
      </c>
      <c r="D2410" t="str">
        <f>VLOOKUP(MID(C2410,7,4),Estrv!I:J,2,FALSE)</f>
        <v>Servicios públicos</v>
      </c>
      <c r="E2410" t="str">
        <f>VLOOKUP(MID(C2410,1,10),Estrv!B:CC,69,FALSE)</f>
        <v/>
      </c>
    </row>
    <row r="2411" spans="1:5">
      <c r="A2411" t="str">
        <f t="shared" si="37"/>
        <v>02CD13</v>
      </c>
      <c r="B2411" t="str">
        <f>CONCATENATE(A2411,"_",COUNTIF(A$1:A2411,A2411))</f>
        <v>02CD13_30</v>
      </c>
      <c r="C2411" t="s">
        <v>16144</v>
      </c>
      <c r="D2411" t="str">
        <f>VLOOKUP(MID(C2411,7,4),Estrv!I:J,2,FALSE)</f>
        <v>Servicios públicos</v>
      </c>
      <c r="E2411" t="str">
        <f>VLOOKUP(MID(C2411,1,10),Estrv!B:CC,72,FALSE)</f>
        <v/>
      </c>
    </row>
    <row r="2412" spans="1:5">
      <c r="A2412" t="str">
        <f t="shared" si="37"/>
        <v>02CD13</v>
      </c>
      <c r="B2412" t="str">
        <f>CONCATENATE(A2412,"_",COUNTIF(A$1:A2412,A2412))</f>
        <v>02CD13_31</v>
      </c>
      <c r="C2412" t="s">
        <v>10079</v>
      </c>
      <c r="D2412" t="str">
        <f>VLOOKUP(MID(C2412,7,4),Estrv!I:J,2,FALSE)</f>
        <v>Educación, cultura, deporte y recreación</v>
      </c>
      <c r="E2412" t="str">
        <f>VLOOKUP(MID(C2412,1,10),Estrv!B:CC,44,FALSE)</f>
        <v>La poblacion ejerce de su derecho a una identidad cultural y recreativa propia que consolida y cohesiona el tejido social.</v>
      </c>
    </row>
    <row r="2413" spans="1:5">
      <c r="A2413" t="str">
        <f t="shared" si="37"/>
        <v>02CD13</v>
      </c>
      <c r="B2413" t="str">
        <f>CONCATENATE(A2413,"_",COUNTIF(A$1:A2413,A2413))</f>
        <v>02CD13_32</v>
      </c>
      <c r="C2413" t="s">
        <v>10753</v>
      </c>
      <c r="D2413" t="str">
        <f>VLOOKUP(MID(C2413,7,4),Estrv!I:J,2,FALSE)</f>
        <v>Educación, cultura, deporte y recreación</v>
      </c>
      <c r="E2413" t="str">
        <f>VLOOKUP(MID(C2413,1,10),Estrv!B:CC,48,FALSE)</f>
        <v>Fomento y promocion de la cultura fisica y deportiva</v>
      </c>
    </row>
    <row r="2414" spans="1:5">
      <c r="A2414" t="str">
        <f t="shared" si="37"/>
        <v>02CD13</v>
      </c>
      <c r="B2414" t="str">
        <f>CONCATENATE(A2414,"_",COUNTIF(A$1:A2414,A2414))</f>
        <v>02CD13_33</v>
      </c>
      <c r="C2414" t="s">
        <v>11427</v>
      </c>
      <c r="D2414" t="str">
        <f>VLOOKUP(MID(C2414,7,4),Estrv!I:J,2,FALSE)</f>
        <v>Educación, cultura, deporte y recreación</v>
      </c>
      <c r="E2414" t="str">
        <f>VLOOKUP(MID(C2414,1,10),Estrv!B:CC,51,FALSE)</f>
        <v>Fomento y promocion de la cultura y el arte</v>
      </c>
    </row>
    <row r="2415" spans="1:5">
      <c r="A2415" t="str">
        <f t="shared" si="37"/>
        <v>02CD13</v>
      </c>
      <c r="B2415" t="str">
        <f>CONCATENATE(A2415,"_",COUNTIF(A$1:A2415,A2415))</f>
        <v>02CD13_34</v>
      </c>
      <c r="C2415" t="s">
        <v>12101</v>
      </c>
      <c r="D2415" t="str">
        <f>VLOOKUP(MID(C2415,7,4),Estrv!I:J,2,FALSE)</f>
        <v>Educación, cultura, deporte y recreación</v>
      </c>
      <c r="E2415" t="str">
        <f>VLOOKUP(MID(C2415,1,10),Estrv!B:CC,54,FALSE)</f>
        <v>Nivelacion academica para el ingreso el nivel medio superior</v>
      </c>
    </row>
    <row r="2416" spans="1:5">
      <c r="A2416" t="str">
        <f t="shared" si="37"/>
        <v>02CD13</v>
      </c>
      <c r="B2416" t="str">
        <f>CONCATENATE(A2416,"_",COUNTIF(A$1:A2416,A2416))</f>
        <v>02CD13_35</v>
      </c>
      <c r="C2416" t="s">
        <v>12775</v>
      </c>
      <c r="D2416" t="str">
        <f>VLOOKUP(MID(C2416,7,4),Estrv!I:J,2,FALSE)</f>
        <v>Educación, cultura, deporte y recreación</v>
      </c>
      <c r="E2416" t="str">
        <f>VLOOKUP(MID(C2416,1,10),Estrv!B:CC,57,FALSE)</f>
        <v/>
      </c>
    </row>
    <row r="2417" spans="1:5">
      <c r="A2417" t="str">
        <f t="shared" si="37"/>
        <v>02CD13</v>
      </c>
      <c r="B2417" t="str">
        <f>CONCATENATE(A2417,"_",COUNTIF(A$1:A2417,A2417))</f>
        <v>02CD13_36</v>
      </c>
      <c r="C2417" t="s">
        <v>13449</v>
      </c>
      <c r="D2417" t="str">
        <f>VLOOKUP(MID(C2417,7,4),Estrv!I:J,2,FALSE)</f>
        <v>Educación, cultura, deporte y recreación</v>
      </c>
      <c r="E2417" t="str">
        <f>VLOOKUP(MID(C2417,1,10),Estrv!B:CC,60,FALSE)</f>
        <v/>
      </c>
    </row>
    <row r="2418" spans="1:5">
      <c r="A2418" t="str">
        <f t="shared" si="37"/>
        <v>02CD13</v>
      </c>
      <c r="B2418" t="str">
        <f>CONCATENATE(A2418,"_",COUNTIF(A$1:A2418,A2418))</f>
        <v>02CD13_37</v>
      </c>
      <c r="C2418" t="s">
        <v>14123</v>
      </c>
      <c r="D2418" t="str">
        <f>VLOOKUP(MID(C2418,7,4),Estrv!I:J,2,FALSE)</f>
        <v>Educación, cultura, deporte y recreación</v>
      </c>
      <c r="E2418" t="str">
        <f>VLOOKUP(MID(C2418,1,10),Estrv!B:CC,63,FALSE)</f>
        <v/>
      </c>
    </row>
    <row r="2419" spans="1:5">
      <c r="A2419" t="str">
        <f t="shared" si="37"/>
        <v>02CD13</v>
      </c>
      <c r="B2419" t="str">
        <f>CONCATENATE(A2419,"_",COUNTIF(A$1:A2419,A2419))</f>
        <v>02CD13_38</v>
      </c>
      <c r="C2419" t="s">
        <v>14797</v>
      </c>
      <c r="D2419" t="str">
        <f>VLOOKUP(MID(C2419,7,4),Estrv!I:J,2,FALSE)</f>
        <v>Educación, cultura, deporte y recreación</v>
      </c>
      <c r="E2419" t="str">
        <f>VLOOKUP(MID(C2419,1,10),Estrv!B:CC,66,FALSE)</f>
        <v/>
      </c>
    </row>
    <row r="2420" spans="1:5">
      <c r="A2420" t="str">
        <f t="shared" si="37"/>
        <v>02CD13</v>
      </c>
      <c r="B2420" t="str">
        <f>CONCATENATE(A2420,"_",COUNTIF(A$1:A2420,A2420))</f>
        <v>02CD13_39</v>
      </c>
      <c r="C2420" t="s">
        <v>15471</v>
      </c>
      <c r="D2420" t="str">
        <f>VLOOKUP(MID(C2420,7,4),Estrv!I:J,2,FALSE)</f>
        <v>Educación, cultura, deporte y recreación</v>
      </c>
      <c r="E2420" t="str">
        <f>VLOOKUP(MID(C2420,1,10),Estrv!B:CC,69,FALSE)</f>
        <v/>
      </c>
    </row>
    <row r="2421" spans="1:5">
      <c r="A2421" t="str">
        <f t="shared" si="37"/>
        <v>02CD13</v>
      </c>
      <c r="B2421" t="str">
        <f>CONCATENATE(A2421,"_",COUNTIF(A$1:A2421,A2421))</f>
        <v>02CD13_40</v>
      </c>
      <c r="C2421" t="s">
        <v>16145</v>
      </c>
      <c r="D2421" t="str">
        <f>VLOOKUP(MID(C2421,7,4),Estrv!I:J,2,FALSE)</f>
        <v>Educación, cultura, deporte y recreación</v>
      </c>
      <c r="E2421" t="str">
        <f>VLOOKUP(MID(C2421,1,10),Estrv!B:CC,72,FALSE)</f>
        <v/>
      </c>
    </row>
    <row r="2422" spans="1:5">
      <c r="A2422" t="str">
        <f t="shared" si="37"/>
        <v>02CD13</v>
      </c>
      <c r="B2422" t="str">
        <f>CONCATENATE(A2422,"_",COUNTIF(A$1:A2422,A2422))</f>
        <v>02CD13_41</v>
      </c>
      <c r="C2422" t="s">
        <v>10080</v>
      </c>
      <c r="D2422" t="str">
        <f>VLOOKUP(MID(C2422,7,4),Estrv!I:J,2,FALSE)</f>
        <v>Servicios de salud en Alcaldias</v>
      </c>
      <c r="E2422" t="str">
        <f>VLOOKUP(MID(C2422,1,10),Estrv!B:CC,44,FALSE)</f>
        <v>La poblacion de la Alcaldia Tlahuac conoce oportunamente y controla las enfermedades cronico degenerativas no trasmisibles (diabetes, hipertension arterial y obesidad) incrementando su calidad de vida</v>
      </c>
    </row>
    <row r="2423" spans="1:5">
      <c r="A2423" t="str">
        <f t="shared" si="37"/>
        <v>02CD13</v>
      </c>
      <c r="B2423" t="str">
        <f>CONCATENATE(A2423,"_",COUNTIF(A$1:A2423,A2423))</f>
        <v>02CD13_42</v>
      </c>
      <c r="C2423" t="s">
        <v>10754</v>
      </c>
      <c r="D2423" t="str">
        <f>VLOOKUP(MID(C2423,7,4),Estrv!I:J,2,FALSE)</f>
        <v>Servicios de salud en Alcaldias</v>
      </c>
      <c r="E2423" t="str">
        <f>VLOOKUP(MID(C2423,1,10),Estrv!B:CC,48,FALSE)</f>
        <v/>
      </c>
    </row>
    <row r="2424" spans="1:5">
      <c r="A2424" t="str">
        <f t="shared" si="37"/>
        <v>02CD13</v>
      </c>
      <c r="B2424" t="str">
        <f>CONCATENATE(A2424,"_",COUNTIF(A$1:A2424,A2424))</f>
        <v>02CD13_43</v>
      </c>
      <c r="C2424" t="s">
        <v>11428</v>
      </c>
      <c r="D2424" t="str">
        <f>VLOOKUP(MID(C2424,7,4),Estrv!I:J,2,FALSE)</f>
        <v>Servicios de salud en Alcaldias</v>
      </c>
      <c r="E2424" t="str">
        <f>VLOOKUP(MID(C2424,1,10),Estrv!B:CC,51,FALSE)</f>
        <v/>
      </c>
    </row>
    <row r="2425" spans="1:5">
      <c r="A2425" t="str">
        <f t="shared" si="37"/>
        <v>02CD13</v>
      </c>
      <c r="B2425" t="str">
        <f>CONCATENATE(A2425,"_",COUNTIF(A$1:A2425,A2425))</f>
        <v>02CD13_44</v>
      </c>
      <c r="C2425" t="s">
        <v>12102</v>
      </c>
      <c r="D2425" t="str">
        <f>VLOOKUP(MID(C2425,7,4),Estrv!I:J,2,FALSE)</f>
        <v>Servicios de salud en Alcaldias</v>
      </c>
      <c r="E2425" t="str">
        <f>VLOOKUP(MID(C2425,1,10),Estrv!B:CC,54,FALSE)</f>
        <v/>
      </c>
    </row>
    <row r="2426" spans="1:5">
      <c r="A2426" t="str">
        <f t="shared" si="37"/>
        <v>02CD13</v>
      </c>
      <c r="B2426" t="str">
        <f>CONCATENATE(A2426,"_",COUNTIF(A$1:A2426,A2426))</f>
        <v>02CD13_45</v>
      </c>
      <c r="C2426" t="s">
        <v>12776</v>
      </c>
      <c r="D2426" t="str">
        <f>VLOOKUP(MID(C2426,7,4),Estrv!I:J,2,FALSE)</f>
        <v>Servicios de salud en Alcaldias</v>
      </c>
      <c r="E2426" t="str">
        <f>VLOOKUP(MID(C2426,1,10),Estrv!B:CC,57,FALSE)</f>
        <v/>
      </c>
    </row>
    <row r="2427" spans="1:5">
      <c r="A2427" t="str">
        <f t="shared" si="37"/>
        <v>02CD13</v>
      </c>
      <c r="B2427" t="str">
        <f>CONCATENATE(A2427,"_",COUNTIF(A$1:A2427,A2427))</f>
        <v>02CD13_46</v>
      </c>
      <c r="C2427" t="s">
        <v>13450</v>
      </c>
      <c r="D2427" t="str">
        <f>VLOOKUP(MID(C2427,7,4),Estrv!I:J,2,FALSE)</f>
        <v>Servicios de salud en Alcaldias</v>
      </c>
      <c r="E2427" t="str">
        <f>VLOOKUP(MID(C2427,1,10),Estrv!B:CC,60,FALSE)</f>
        <v/>
      </c>
    </row>
    <row r="2428" spans="1:5">
      <c r="A2428" t="str">
        <f t="shared" si="37"/>
        <v>02CD13</v>
      </c>
      <c r="B2428" t="str">
        <f>CONCATENATE(A2428,"_",COUNTIF(A$1:A2428,A2428))</f>
        <v>02CD13_47</v>
      </c>
      <c r="C2428" t="s">
        <v>14124</v>
      </c>
      <c r="D2428" t="str">
        <f>VLOOKUP(MID(C2428,7,4),Estrv!I:J,2,FALSE)</f>
        <v>Servicios de salud en Alcaldias</v>
      </c>
      <c r="E2428" t="str">
        <f>VLOOKUP(MID(C2428,1,10),Estrv!B:CC,63,FALSE)</f>
        <v/>
      </c>
    </row>
    <row r="2429" spans="1:5">
      <c r="A2429" t="str">
        <f t="shared" si="37"/>
        <v>02CD13</v>
      </c>
      <c r="B2429" t="str">
        <f>CONCATENATE(A2429,"_",COUNTIF(A$1:A2429,A2429))</f>
        <v>02CD13_48</v>
      </c>
      <c r="C2429" t="s">
        <v>14798</v>
      </c>
      <c r="D2429" t="str">
        <f>VLOOKUP(MID(C2429,7,4),Estrv!I:J,2,FALSE)</f>
        <v>Servicios de salud en Alcaldias</v>
      </c>
      <c r="E2429" t="str">
        <f>VLOOKUP(MID(C2429,1,10),Estrv!B:CC,66,FALSE)</f>
        <v/>
      </c>
    </row>
    <row r="2430" spans="1:5">
      <c r="A2430" t="str">
        <f t="shared" si="37"/>
        <v>02CD13</v>
      </c>
      <c r="B2430" t="str">
        <f>CONCATENATE(A2430,"_",COUNTIF(A$1:A2430,A2430))</f>
        <v>02CD13_49</v>
      </c>
      <c r="C2430" t="s">
        <v>15472</v>
      </c>
      <c r="D2430" t="str">
        <f>VLOOKUP(MID(C2430,7,4),Estrv!I:J,2,FALSE)</f>
        <v>Servicios de salud en Alcaldias</v>
      </c>
      <c r="E2430" t="str">
        <f>VLOOKUP(MID(C2430,1,10),Estrv!B:CC,69,FALSE)</f>
        <v/>
      </c>
    </row>
    <row r="2431" spans="1:5">
      <c r="A2431" t="str">
        <f t="shared" si="37"/>
        <v>02CD13</v>
      </c>
      <c r="B2431" t="str">
        <f>CONCATENATE(A2431,"_",COUNTIF(A$1:A2431,A2431))</f>
        <v>02CD13_50</v>
      </c>
      <c r="C2431" t="s">
        <v>16146</v>
      </c>
      <c r="D2431" t="str">
        <f>VLOOKUP(MID(C2431,7,4),Estrv!I:J,2,FALSE)</f>
        <v>Servicios de salud en Alcaldias</v>
      </c>
      <c r="E2431" t="str">
        <f>VLOOKUP(MID(C2431,1,10),Estrv!B:CC,72,FALSE)</f>
        <v/>
      </c>
    </row>
    <row r="2432" spans="1:5">
      <c r="A2432" t="str">
        <f t="shared" si="37"/>
        <v>02CD13</v>
      </c>
      <c r="B2432" t="str">
        <f>CONCATENATE(A2432,"_",COUNTIF(A$1:A2432,A2432))</f>
        <v>02CD13_51</v>
      </c>
      <c r="C2432" t="s">
        <v>10081</v>
      </c>
      <c r="D2432" t="str">
        <f>VLOOKUP(MID(C2432,7,4),Estrv!I:J,2,FALSE)</f>
        <v>Servicios de atención animal</v>
      </c>
      <c r="E2432" t="str">
        <f>VLOOKUP(MID(C2432,1,10),Estrv!B:CC,44,FALSE)</f>
        <v>Los dueños de animales de compañia gozan de condiciones de seguridad en cuanto a enfermedades de transmision animal (mascotas) en la Alcaldia Tlahuac</v>
      </c>
    </row>
    <row r="2433" spans="1:5">
      <c r="A2433" t="str">
        <f t="shared" si="37"/>
        <v>02CD13</v>
      </c>
      <c r="B2433" t="str">
        <f>CONCATENATE(A2433,"_",COUNTIF(A$1:A2433,A2433))</f>
        <v>02CD13_52</v>
      </c>
      <c r="C2433" t="s">
        <v>10755</v>
      </c>
      <c r="D2433" t="str">
        <f>VLOOKUP(MID(C2433,7,4),Estrv!I:J,2,FALSE)</f>
        <v>Servicios de atención animal</v>
      </c>
      <c r="E2433" t="str">
        <f>VLOOKUP(MID(C2433,1,10),Estrv!B:CC,48,FALSE)</f>
        <v>Jornadas de salud animal realizadas</v>
      </c>
    </row>
    <row r="2434" spans="1:5">
      <c r="A2434" t="str">
        <f t="shared" si="37"/>
        <v>02CD13</v>
      </c>
      <c r="B2434" t="str">
        <f>CONCATENATE(A2434,"_",COUNTIF(A$1:A2434,A2434))</f>
        <v>02CD13_53</v>
      </c>
      <c r="C2434" t="s">
        <v>11429</v>
      </c>
      <c r="D2434" t="str">
        <f>VLOOKUP(MID(C2434,7,4),Estrv!I:J,2,FALSE)</f>
        <v>Servicios de atención animal</v>
      </c>
      <c r="E2434" t="str">
        <f>VLOOKUP(MID(C2434,1,10),Estrv!B:CC,51,FALSE)</f>
        <v/>
      </c>
    </row>
    <row r="2435" spans="1:5">
      <c r="A2435" t="str">
        <f t="shared" ref="A2435:A2498" si="38">MID(C2435,1,6)</f>
        <v>02CD13</v>
      </c>
      <c r="B2435" t="str">
        <f>CONCATENATE(A2435,"_",COUNTIF(A$1:A2435,A2435))</f>
        <v>02CD13_54</v>
      </c>
      <c r="C2435" t="s">
        <v>12103</v>
      </c>
      <c r="D2435" t="str">
        <f>VLOOKUP(MID(C2435,7,4),Estrv!I:J,2,FALSE)</f>
        <v>Servicios de atención animal</v>
      </c>
      <c r="E2435" t="str">
        <f>VLOOKUP(MID(C2435,1,10),Estrv!B:CC,54,FALSE)</f>
        <v/>
      </c>
    </row>
    <row r="2436" spans="1:5">
      <c r="A2436" t="str">
        <f t="shared" si="38"/>
        <v>02CD13</v>
      </c>
      <c r="B2436" t="str">
        <f>CONCATENATE(A2436,"_",COUNTIF(A$1:A2436,A2436))</f>
        <v>02CD13_55</v>
      </c>
      <c r="C2436" t="s">
        <v>12777</v>
      </c>
      <c r="D2436" t="str">
        <f>VLOOKUP(MID(C2436,7,4),Estrv!I:J,2,FALSE)</f>
        <v>Servicios de atención animal</v>
      </c>
      <c r="E2436" t="str">
        <f>VLOOKUP(MID(C2436,1,10),Estrv!B:CC,57,FALSE)</f>
        <v/>
      </c>
    </row>
    <row r="2437" spans="1:5">
      <c r="A2437" t="str">
        <f t="shared" si="38"/>
        <v>02CD13</v>
      </c>
      <c r="B2437" t="str">
        <f>CONCATENATE(A2437,"_",COUNTIF(A$1:A2437,A2437))</f>
        <v>02CD13_56</v>
      </c>
      <c r="C2437" t="s">
        <v>13451</v>
      </c>
      <c r="D2437" t="str">
        <f>VLOOKUP(MID(C2437,7,4),Estrv!I:J,2,FALSE)</f>
        <v>Servicios de atención animal</v>
      </c>
      <c r="E2437" t="str">
        <f>VLOOKUP(MID(C2437,1,10),Estrv!B:CC,60,FALSE)</f>
        <v/>
      </c>
    </row>
    <row r="2438" spans="1:5">
      <c r="A2438" t="str">
        <f t="shared" si="38"/>
        <v>02CD13</v>
      </c>
      <c r="B2438" t="str">
        <f>CONCATENATE(A2438,"_",COUNTIF(A$1:A2438,A2438))</f>
        <v>02CD13_57</v>
      </c>
      <c r="C2438" t="s">
        <v>14125</v>
      </c>
      <c r="D2438" t="str">
        <f>VLOOKUP(MID(C2438,7,4),Estrv!I:J,2,FALSE)</f>
        <v>Servicios de atención animal</v>
      </c>
      <c r="E2438" t="str">
        <f>VLOOKUP(MID(C2438,1,10),Estrv!B:CC,63,FALSE)</f>
        <v/>
      </c>
    </row>
    <row r="2439" spans="1:5">
      <c r="A2439" t="str">
        <f t="shared" si="38"/>
        <v>02CD13</v>
      </c>
      <c r="B2439" t="str">
        <f>CONCATENATE(A2439,"_",COUNTIF(A$1:A2439,A2439))</f>
        <v>02CD13_58</v>
      </c>
      <c r="C2439" t="s">
        <v>14799</v>
      </c>
      <c r="D2439" t="str">
        <f>VLOOKUP(MID(C2439,7,4),Estrv!I:J,2,FALSE)</f>
        <v>Servicios de atención animal</v>
      </c>
      <c r="E2439" t="str">
        <f>VLOOKUP(MID(C2439,1,10),Estrv!B:CC,66,FALSE)</f>
        <v/>
      </c>
    </row>
    <row r="2440" spans="1:5">
      <c r="A2440" t="str">
        <f t="shared" si="38"/>
        <v>02CD13</v>
      </c>
      <c r="B2440" t="str">
        <f>CONCATENATE(A2440,"_",COUNTIF(A$1:A2440,A2440))</f>
        <v>02CD13_59</v>
      </c>
      <c r="C2440" t="s">
        <v>15473</v>
      </c>
      <c r="D2440" t="str">
        <f>VLOOKUP(MID(C2440,7,4),Estrv!I:J,2,FALSE)</f>
        <v>Servicios de atención animal</v>
      </c>
      <c r="E2440" t="str">
        <f>VLOOKUP(MID(C2440,1,10),Estrv!B:CC,69,FALSE)</f>
        <v/>
      </c>
    </row>
    <row r="2441" spans="1:5">
      <c r="A2441" t="str">
        <f t="shared" si="38"/>
        <v>02CD13</v>
      </c>
      <c r="B2441" t="str">
        <f>CONCATENATE(A2441,"_",COUNTIF(A$1:A2441,A2441))</f>
        <v>02CD13_60</v>
      </c>
      <c r="C2441" t="s">
        <v>16147</v>
      </c>
      <c r="D2441" t="str">
        <f>VLOOKUP(MID(C2441,7,4),Estrv!I:J,2,FALSE)</f>
        <v>Servicios de atención animal</v>
      </c>
      <c r="E2441" t="str">
        <f>VLOOKUP(MID(C2441,1,10),Estrv!B:CC,72,FALSE)</f>
        <v/>
      </c>
    </row>
    <row r="2442" spans="1:5">
      <c r="A2442" t="str">
        <f t="shared" si="38"/>
        <v>02CD13</v>
      </c>
      <c r="B2442" t="str">
        <f>CONCATENATE(A2442,"_",COUNTIF(A$1:A2442,A2442))</f>
        <v>02CD13_61</v>
      </c>
      <c r="C2442" t="s">
        <v>10082</v>
      </c>
      <c r="D2442" t="str">
        <f>VLOOKUP(MID(C2442,7,4),Estrv!I:J,2,FALSE)</f>
        <v>Servicios de cuidado infantil</v>
      </c>
      <c r="E2442" t="str">
        <f>VLOOKUP(MID(C2442,1,10),Estrv!B:CC,44,FALSE)</f>
        <v>Las mujeres trabajadoras con servicio de estancia infantil proporcionado por la Alcaldia Tlahuac incrementan su permanencia laboral</v>
      </c>
    </row>
    <row r="2443" spans="1:5">
      <c r="A2443" t="str">
        <f t="shared" si="38"/>
        <v>02CD13</v>
      </c>
      <c r="B2443" t="str">
        <f>CONCATENATE(A2443,"_",COUNTIF(A$1:A2443,A2443))</f>
        <v>02CD13_62</v>
      </c>
      <c r="C2443" t="s">
        <v>10756</v>
      </c>
      <c r="D2443" t="str">
        <f>VLOOKUP(MID(C2443,7,4),Estrv!I:J,2,FALSE)</f>
        <v>Servicios de cuidado infantil</v>
      </c>
      <c r="E2443" t="str">
        <f>VLOOKUP(MID(C2443,1,10),Estrv!B:CC,48,FALSE)</f>
        <v>Platicas y talleres en materia de derechos humanos de las niñas, niños y adolescentes</v>
      </c>
    </row>
    <row r="2444" spans="1:5">
      <c r="A2444" t="str">
        <f t="shared" si="38"/>
        <v>02CD13</v>
      </c>
      <c r="B2444" t="str">
        <f>CONCATENATE(A2444,"_",COUNTIF(A$1:A2444,A2444))</f>
        <v>02CD13_63</v>
      </c>
      <c r="C2444" t="s">
        <v>11430</v>
      </c>
      <c r="D2444" t="str">
        <f>VLOOKUP(MID(C2444,7,4),Estrv!I:J,2,FALSE)</f>
        <v>Servicios de cuidado infantil</v>
      </c>
      <c r="E2444" t="str">
        <f>VLOOKUP(MID(C2444,1,10),Estrv!B:CC,51,FALSE)</f>
        <v/>
      </c>
    </row>
    <row r="2445" spans="1:5">
      <c r="A2445" t="str">
        <f t="shared" si="38"/>
        <v>02CD13</v>
      </c>
      <c r="B2445" t="str">
        <f>CONCATENATE(A2445,"_",COUNTIF(A$1:A2445,A2445))</f>
        <v>02CD13_64</v>
      </c>
      <c r="C2445" t="s">
        <v>12104</v>
      </c>
      <c r="D2445" t="str">
        <f>VLOOKUP(MID(C2445,7,4),Estrv!I:J,2,FALSE)</f>
        <v>Servicios de cuidado infantil</v>
      </c>
      <c r="E2445" t="str">
        <f>VLOOKUP(MID(C2445,1,10),Estrv!B:CC,54,FALSE)</f>
        <v/>
      </c>
    </row>
    <row r="2446" spans="1:5">
      <c r="A2446" t="str">
        <f t="shared" si="38"/>
        <v>02CD13</v>
      </c>
      <c r="B2446" t="str">
        <f>CONCATENATE(A2446,"_",COUNTIF(A$1:A2446,A2446))</f>
        <v>02CD13_65</v>
      </c>
      <c r="C2446" t="s">
        <v>12778</v>
      </c>
      <c r="D2446" t="str">
        <f>VLOOKUP(MID(C2446,7,4),Estrv!I:J,2,FALSE)</f>
        <v>Servicios de cuidado infantil</v>
      </c>
      <c r="E2446" t="str">
        <f>VLOOKUP(MID(C2446,1,10),Estrv!B:CC,57,FALSE)</f>
        <v/>
      </c>
    </row>
    <row r="2447" spans="1:5">
      <c r="A2447" t="str">
        <f t="shared" si="38"/>
        <v>02CD13</v>
      </c>
      <c r="B2447" t="str">
        <f>CONCATENATE(A2447,"_",COUNTIF(A$1:A2447,A2447))</f>
        <v>02CD13_66</v>
      </c>
      <c r="C2447" t="s">
        <v>13452</v>
      </c>
      <c r="D2447" t="str">
        <f>VLOOKUP(MID(C2447,7,4),Estrv!I:J,2,FALSE)</f>
        <v>Servicios de cuidado infantil</v>
      </c>
      <c r="E2447" t="str">
        <f>VLOOKUP(MID(C2447,1,10),Estrv!B:CC,60,FALSE)</f>
        <v/>
      </c>
    </row>
    <row r="2448" spans="1:5">
      <c r="A2448" t="str">
        <f t="shared" si="38"/>
        <v>02CD13</v>
      </c>
      <c r="B2448" t="str">
        <f>CONCATENATE(A2448,"_",COUNTIF(A$1:A2448,A2448))</f>
        <v>02CD13_67</v>
      </c>
      <c r="C2448" t="s">
        <v>14126</v>
      </c>
      <c r="D2448" t="str">
        <f>VLOOKUP(MID(C2448,7,4),Estrv!I:J,2,FALSE)</f>
        <v>Servicios de cuidado infantil</v>
      </c>
      <c r="E2448" t="str">
        <f>VLOOKUP(MID(C2448,1,10),Estrv!B:CC,63,FALSE)</f>
        <v/>
      </c>
    </row>
    <row r="2449" spans="1:5">
      <c r="A2449" t="str">
        <f t="shared" si="38"/>
        <v>02CD13</v>
      </c>
      <c r="B2449" t="str">
        <f>CONCATENATE(A2449,"_",COUNTIF(A$1:A2449,A2449))</f>
        <v>02CD13_68</v>
      </c>
      <c r="C2449" t="s">
        <v>14800</v>
      </c>
      <c r="D2449" t="str">
        <f>VLOOKUP(MID(C2449,7,4),Estrv!I:J,2,FALSE)</f>
        <v>Servicios de cuidado infantil</v>
      </c>
      <c r="E2449" t="str">
        <f>VLOOKUP(MID(C2449,1,10),Estrv!B:CC,66,FALSE)</f>
        <v/>
      </c>
    </row>
    <row r="2450" spans="1:5">
      <c r="A2450" t="str">
        <f t="shared" si="38"/>
        <v>02CD13</v>
      </c>
      <c r="B2450" t="str">
        <f>CONCATENATE(A2450,"_",COUNTIF(A$1:A2450,A2450))</f>
        <v>02CD13_69</v>
      </c>
      <c r="C2450" t="s">
        <v>15474</v>
      </c>
      <c r="D2450" t="str">
        <f>VLOOKUP(MID(C2450,7,4),Estrv!I:J,2,FALSE)</f>
        <v>Servicios de cuidado infantil</v>
      </c>
      <c r="E2450" t="str">
        <f>VLOOKUP(MID(C2450,1,10),Estrv!B:CC,69,FALSE)</f>
        <v/>
      </c>
    </row>
    <row r="2451" spans="1:5">
      <c r="A2451" t="str">
        <f t="shared" si="38"/>
        <v>02CD13</v>
      </c>
      <c r="B2451" t="str">
        <f>CONCATENATE(A2451,"_",COUNTIF(A$1:A2451,A2451))</f>
        <v>02CD13_70</v>
      </c>
      <c r="C2451" t="s">
        <v>16148</v>
      </c>
      <c r="D2451" t="str">
        <f>VLOOKUP(MID(C2451,7,4),Estrv!I:J,2,FALSE)</f>
        <v>Servicios de cuidado infantil</v>
      </c>
      <c r="E2451" t="str">
        <f>VLOOKUP(MID(C2451,1,10),Estrv!B:CC,72,FALSE)</f>
        <v/>
      </c>
    </row>
    <row r="2452" spans="1:5">
      <c r="A2452" t="str">
        <f t="shared" si="38"/>
        <v>02CD13</v>
      </c>
      <c r="B2452" t="str">
        <f>CONCATENATE(A2452,"_",COUNTIF(A$1:A2452,A2452))</f>
        <v>02CD13_71</v>
      </c>
      <c r="C2452" t="s">
        <v>10083</v>
      </c>
      <c r="D2452" t="str">
        <f>VLOOKUP(MID(C2452,7,4),Estrv!I:J,2,FALSE)</f>
        <v>Turismo, empleo y fomento económico</v>
      </c>
      <c r="E2452" t="str">
        <f>VLOOKUP(MID(C2452,1,10),Estrv!B:CC,44,FALSE)</f>
        <v>Las unidades economicas existentes en la alcaldia Tlahuac se amplian e incrementan su productividad contribuyendo de manera exponencial al desarrollo economico de la Ciudad de Mexico</v>
      </c>
    </row>
    <row r="2453" spans="1:5">
      <c r="A2453" t="str">
        <f t="shared" si="38"/>
        <v>02CD13</v>
      </c>
      <c r="B2453" t="str">
        <f>CONCATENATE(A2453,"_",COUNTIF(A$1:A2453,A2453))</f>
        <v>02CD13_72</v>
      </c>
      <c r="C2453" t="s">
        <v>10757</v>
      </c>
      <c r="D2453" t="str">
        <f>VLOOKUP(MID(C2453,7,4),Estrv!I:J,2,FALSE)</f>
        <v>Turismo, empleo y fomento económico</v>
      </c>
      <c r="E2453" t="str">
        <f>VLOOKUP(MID(C2453,1,10),Estrv!B:CC,48,FALSE)</f>
        <v>Apoyo a Mypimes</v>
      </c>
    </row>
    <row r="2454" spans="1:5">
      <c r="A2454" t="str">
        <f t="shared" si="38"/>
        <v>02CD13</v>
      </c>
      <c r="B2454" t="str">
        <f>CONCATENATE(A2454,"_",COUNTIF(A$1:A2454,A2454))</f>
        <v>02CD13_73</v>
      </c>
      <c r="C2454" t="s">
        <v>11431</v>
      </c>
      <c r="D2454" t="str">
        <f>VLOOKUP(MID(C2454,7,4),Estrv!I:J,2,FALSE)</f>
        <v>Turismo, empleo y fomento económico</v>
      </c>
      <c r="E2454" t="str">
        <f>VLOOKUP(MID(C2454,1,10),Estrv!B:CC,51,FALSE)</f>
        <v>Produccion de actividades turisticas</v>
      </c>
    </row>
    <row r="2455" spans="1:5">
      <c r="A2455" t="str">
        <f t="shared" si="38"/>
        <v>02CD13</v>
      </c>
      <c r="B2455" t="str">
        <f>CONCATENATE(A2455,"_",COUNTIF(A$1:A2455,A2455))</f>
        <v>02CD13_74</v>
      </c>
      <c r="C2455" t="s">
        <v>12105</v>
      </c>
      <c r="D2455" t="str">
        <f>VLOOKUP(MID(C2455,7,4),Estrv!I:J,2,FALSE)</f>
        <v>Turismo, empleo y fomento económico</v>
      </c>
      <c r="E2455" t="str">
        <f>VLOOKUP(MID(C2455,1,10),Estrv!B:CC,54,FALSE)</f>
        <v>Apoyo a pequeños productores en ferias y exposiciones</v>
      </c>
    </row>
    <row r="2456" spans="1:5">
      <c r="A2456" t="str">
        <f t="shared" si="38"/>
        <v>02CD13</v>
      </c>
      <c r="B2456" t="str">
        <f>CONCATENATE(A2456,"_",COUNTIF(A$1:A2456,A2456))</f>
        <v>02CD13_75</v>
      </c>
      <c r="C2456" t="s">
        <v>12779</v>
      </c>
      <c r="D2456" t="str">
        <f>VLOOKUP(MID(C2456,7,4),Estrv!I:J,2,FALSE)</f>
        <v>Turismo, empleo y fomento económico</v>
      </c>
      <c r="E2456" t="str">
        <f>VLOOKUP(MID(C2456,1,10),Estrv!B:CC,57,FALSE)</f>
        <v>Asesorias para la constitucion de Sociedades Cooperativas</v>
      </c>
    </row>
    <row r="2457" spans="1:5">
      <c r="A2457" t="str">
        <f t="shared" si="38"/>
        <v>02CD13</v>
      </c>
      <c r="B2457" t="str">
        <f>CONCATENATE(A2457,"_",COUNTIF(A$1:A2457,A2457))</f>
        <v>02CD13_76</v>
      </c>
      <c r="C2457" t="s">
        <v>13453</v>
      </c>
      <c r="D2457" t="str">
        <f>VLOOKUP(MID(C2457,7,4),Estrv!I:J,2,FALSE)</f>
        <v>Turismo, empleo y fomento económico</v>
      </c>
      <c r="E2457" t="str">
        <f>VLOOKUP(MID(C2457,1,10),Estrv!B:CC,60,FALSE)</f>
        <v>Apoyo para la mecanizacion agricola de tierras de cultivo</v>
      </c>
    </row>
    <row r="2458" spans="1:5">
      <c r="A2458" t="str">
        <f t="shared" si="38"/>
        <v>02CD13</v>
      </c>
      <c r="B2458" t="str">
        <f>CONCATENATE(A2458,"_",COUNTIF(A$1:A2458,A2458))</f>
        <v>02CD13_77</v>
      </c>
      <c r="C2458" t="s">
        <v>14127</v>
      </c>
      <c r="D2458" t="str">
        <f>VLOOKUP(MID(C2458,7,4),Estrv!I:J,2,FALSE)</f>
        <v>Turismo, empleo y fomento económico</v>
      </c>
      <c r="E2458" t="str">
        <f>VLOOKUP(MID(C2458,1,10),Estrv!B:CC,63,FALSE)</f>
        <v>Rehabilitacion y construccion de canales de riego</v>
      </c>
    </row>
    <row r="2459" spans="1:5">
      <c r="A2459" t="str">
        <f t="shared" si="38"/>
        <v>02CD13</v>
      </c>
      <c r="B2459" t="str">
        <f>CONCATENATE(A2459,"_",COUNTIF(A$1:A2459,A2459))</f>
        <v>02CD13_78</v>
      </c>
      <c r="C2459" t="s">
        <v>14801</v>
      </c>
      <c r="D2459" t="str">
        <f>VLOOKUP(MID(C2459,7,4),Estrv!I:J,2,FALSE)</f>
        <v>Turismo, empleo y fomento económico</v>
      </c>
      <c r="E2459" t="str">
        <f>VLOOKUP(MID(C2459,1,10),Estrv!B:CC,66,FALSE)</f>
        <v>Capacitacion y asesoria tecnica agropecuaria y pecuaria</v>
      </c>
    </row>
    <row r="2460" spans="1:5">
      <c r="A2460" t="str">
        <f t="shared" si="38"/>
        <v>02CD13</v>
      </c>
      <c r="B2460" t="str">
        <f>CONCATENATE(A2460,"_",COUNTIF(A$1:A2460,A2460))</f>
        <v>02CD13_79</v>
      </c>
      <c r="C2460" t="s">
        <v>15475</v>
      </c>
      <c r="D2460" t="str">
        <f>VLOOKUP(MID(C2460,7,4),Estrv!I:J,2,FALSE)</f>
        <v>Turismo, empleo y fomento económico</v>
      </c>
      <c r="E2460" t="str">
        <f>VLOOKUP(MID(C2460,1,10),Estrv!B:CC,69,FALSE)</f>
        <v/>
      </c>
    </row>
    <row r="2461" spans="1:5">
      <c r="A2461" t="str">
        <f t="shared" si="38"/>
        <v>02CD13</v>
      </c>
      <c r="B2461" t="str">
        <f>CONCATENATE(A2461,"_",COUNTIF(A$1:A2461,A2461))</f>
        <v>02CD13_80</v>
      </c>
      <c r="C2461" t="s">
        <v>16149</v>
      </c>
      <c r="D2461" t="str">
        <f>VLOOKUP(MID(C2461,7,4),Estrv!I:J,2,FALSE)</f>
        <v>Turismo, empleo y fomento económico</v>
      </c>
      <c r="E2461" t="str">
        <f>VLOOKUP(MID(C2461,1,10),Estrv!B:CC,72,FALSE)</f>
        <v/>
      </c>
    </row>
    <row r="2462" spans="1:5">
      <c r="A2462" t="str">
        <f t="shared" si="38"/>
        <v>02CD13</v>
      </c>
      <c r="B2462" t="str">
        <f>CONCATENATE(A2462,"_",COUNTIF(A$1:A2462,A2462))</f>
        <v>02CD13_81</v>
      </c>
      <c r="C2462" t="s">
        <v>10084</v>
      </c>
      <c r="D2462" t="str">
        <f>VLOOKUP(MID(C2462,7,4),Estrv!I:J,2,FALSE)</f>
        <v>Infraestructura urbana</v>
      </c>
      <c r="E2462" t="str">
        <f>VLOOKUP(MID(C2462,1,10),Estrv!B:CC,44,FALSE)</f>
        <v>Los habitantes de la Alcaldia Tlahuac disfrutan de una infraestructura publica, social, deportiva y de abasto en optimas condiciones de funcionalidad que permite elevar su calidad de vida</v>
      </c>
    </row>
    <row r="2463" spans="1:5">
      <c r="A2463" t="str">
        <f t="shared" si="38"/>
        <v>02CD13</v>
      </c>
      <c r="B2463" t="str">
        <f>CONCATENATE(A2463,"_",COUNTIF(A$1:A2463,A2463))</f>
        <v>02CD13_82</v>
      </c>
      <c r="C2463" t="s">
        <v>10758</v>
      </c>
      <c r="D2463" t="str">
        <f>VLOOKUP(MID(C2463,7,4),Estrv!I:J,2,FALSE)</f>
        <v>Infraestructura urbana</v>
      </c>
      <c r="E2463" t="str">
        <f>VLOOKUP(MID(C2463,1,10),Estrv!B:CC,48,FALSE)</f>
        <v>Rehabilitacion, mantenimiento y sustitucion de banquetas y guarniciones</v>
      </c>
    </row>
    <row r="2464" spans="1:5">
      <c r="A2464" t="str">
        <f t="shared" si="38"/>
        <v>02CD13</v>
      </c>
      <c r="B2464" t="str">
        <f>CONCATENATE(A2464,"_",COUNTIF(A$1:A2464,A2464))</f>
        <v>02CD13_83</v>
      </c>
      <c r="C2464" t="s">
        <v>11432</v>
      </c>
      <c r="D2464" t="str">
        <f>VLOOKUP(MID(C2464,7,4),Estrv!I:J,2,FALSE)</f>
        <v>Infraestructura urbana</v>
      </c>
      <c r="E2464" t="str">
        <f>VLOOKUP(MID(C2464,1,10),Estrv!B:CC,51,FALSE)</f>
        <v>Construccion y rehabilitacion de mercados publicos</v>
      </c>
    </row>
    <row r="2465" spans="1:5">
      <c r="A2465" t="str">
        <f t="shared" si="38"/>
        <v>02CD13</v>
      </c>
      <c r="B2465" t="str">
        <f>CONCATENATE(A2465,"_",COUNTIF(A$1:A2465,A2465))</f>
        <v>02CD13_84</v>
      </c>
      <c r="C2465" t="s">
        <v>12106</v>
      </c>
      <c r="D2465" t="str">
        <f>VLOOKUP(MID(C2465,7,4),Estrv!I:J,2,FALSE)</f>
        <v>Infraestructura urbana</v>
      </c>
      <c r="E2465" t="str">
        <f>VLOOKUP(MID(C2465,1,10),Estrv!B:CC,54,FALSE)</f>
        <v>Construccion, mantenimiento, conservacion y rehabilitacion de edificios publicos</v>
      </c>
    </row>
    <row r="2466" spans="1:5">
      <c r="A2466" t="str">
        <f t="shared" si="38"/>
        <v>02CD13</v>
      </c>
      <c r="B2466" t="str">
        <f>CONCATENATE(A2466,"_",COUNTIF(A$1:A2466,A2466))</f>
        <v>02CD13_85</v>
      </c>
      <c r="C2466" t="s">
        <v>12780</v>
      </c>
      <c r="D2466" t="str">
        <f>VLOOKUP(MID(C2466,7,4),Estrv!I:J,2,FALSE)</f>
        <v>Infraestructura urbana</v>
      </c>
      <c r="E2466" t="str">
        <f>VLOOKUP(MID(C2466,1,10),Estrv!B:CC,57,FALSE)</f>
        <v>Construccion, rehabilitacion, mantenimiento y conservacion de espacios publicos</v>
      </c>
    </row>
    <row r="2467" spans="1:5">
      <c r="A2467" t="str">
        <f t="shared" si="38"/>
        <v>02CD13</v>
      </c>
      <c r="B2467" t="str">
        <f>CONCATENATE(A2467,"_",COUNTIF(A$1:A2467,A2467))</f>
        <v>02CD13_86</v>
      </c>
      <c r="C2467" t="s">
        <v>13454</v>
      </c>
      <c r="D2467" t="str">
        <f>VLOOKUP(MID(C2467,7,4),Estrv!I:J,2,FALSE)</f>
        <v>Infraestructura urbana</v>
      </c>
      <c r="E2467" t="str">
        <f>VLOOKUP(MID(C2467,1,10),Estrv!B:CC,60,FALSE)</f>
        <v>Encarpetado y pavimentacion de calles</v>
      </c>
    </row>
    <row r="2468" spans="1:5">
      <c r="A2468" t="str">
        <f t="shared" si="38"/>
        <v>02CD13</v>
      </c>
      <c r="B2468" t="str">
        <f>CONCATENATE(A2468,"_",COUNTIF(A$1:A2468,A2468))</f>
        <v>02CD13_87</v>
      </c>
      <c r="C2468" t="s">
        <v>14128</v>
      </c>
      <c r="D2468" t="str">
        <f>VLOOKUP(MID(C2468,7,4),Estrv!I:J,2,FALSE)</f>
        <v>Infraestructura urbana</v>
      </c>
      <c r="E2468" t="str">
        <f>VLOOKUP(MID(C2468,1,10),Estrv!B:CC,63,FALSE)</f>
        <v/>
      </c>
    </row>
    <row r="2469" spans="1:5">
      <c r="A2469" t="str">
        <f t="shared" si="38"/>
        <v>02CD13</v>
      </c>
      <c r="B2469" t="str">
        <f>CONCATENATE(A2469,"_",COUNTIF(A$1:A2469,A2469))</f>
        <v>02CD13_88</v>
      </c>
      <c r="C2469" t="s">
        <v>14802</v>
      </c>
      <c r="D2469" t="str">
        <f>VLOOKUP(MID(C2469,7,4),Estrv!I:J,2,FALSE)</f>
        <v>Infraestructura urbana</v>
      </c>
      <c r="E2469" t="str">
        <f>VLOOKUP(MID(C2469,1,10),Estrv!B:CC,66,FALSE)</f>
        <v/>
      </c>
    </row>
    <row r="2470" spans="1:5">
      <c r="A2470" t="str">
        <f t="shared" si="38"/>
        <v>02CD13</v>
      </c>
      <c r="B2470" t="str">
        <f>CONCATENATE(A2470,"_",COUNTIF(A$1:A2470,A2470))</f>
        <v>02CD13_89</v>
      </c>
      <c r="C2470" t="s">
        <v>15476</v>
      </c>
      <c r="D2470" t="str">
        <f>VLOOKUP(MID(C2470,7,4),Estrv!I:J,2,FALSE)</f>
        <v>Infraestructura urbana</v>
      </c>
      <c r="E2470" t="str">
        <f>VLOOKUP(MID(C2470,1,10),Estrv!B:CC,69,FALSE)</f>
        <v/>
      </c>
    </row>
    <row r="2471" spans="1:5">
      <c r="A2471" t="str">
        <f t="shared" si="38"/>
        <v>02CD13</v>
      </c>
      <c r="B2471" t="str">
        <f>CONCATENATE(A2471,"_",COUNTIF(A$1:A2471,A2471))</f>
        <v>02CD13_90</v>
      </c>
      <c r="C2471" t="s">
        <v>16150</v>
      </c>
      <c r="D2471" t="str">
        <f>VLOOKUP(MID(C2471,7,4),Estrv!I:J,2,FALSE)</f>
        <v>Infraestructura urbana</v>
      </c>
      <c r="E2471" t="str">
        <f>VLOOKUP(MID(C2471,1,10),Estrv!B:CC,72,FALSE)</f>
        <v/>
      </c>
    </row>
    <row r="2472" spans="1:5">
      <c r="A2472" t="str">
        <f t="shared" si="38"/>
        <v>02CD13</v>
      </c>
      <c r="B2472" t="str">
        <f>CONCATENATE(A2472,"_",COUNTIF(A$1:A2472,A2472))</f>
        <v>02CD13_91</v>
      </c>
      <c r="C2472" t="s">
        <v>10085</v>
      </c>
      <c r="D2472" t="str">
        <f>VLOOKUP(MID(C2472,7,4),Estrv!I:J,2,FALSE)</f>
        <v>Infraestructura de agua potable en Alcaldías</v>
      </c>
      <c r="E2472" t="str">
        <f>VLOOKUP(MID(C2472,1,10),Estrv!B:CC,44,FALSE)</f>
        <v>La poblacion de la Alcaldia Tlahuac disfruta de un mejor sistema de distribucion de agua potable</v>
      </c>
    </row>
    <row r="2473" spans="1:5">
      <c r="A2473" t="str">
        <f t="shared" si="38"/>
        <v>02CD13</v>
      </c>
      <c r="B2473" t="str">
        <f>CONCATENATE(A2473,"_",COUNTIF(A$1:A2473,A2473))</f>
        <v>02CD13_92</v>
      </c>
      <c r="C2473" t="s">
        <v>10759</v>
      </c>
      <c r="D2473" t="str">
        <f>VLOOKUP(MID(C2473,7,4),Estrv!I:J,2,FALSE)</f>
        <v>Infraestructura de agua potable en Alcaldías</v>
      </c>
      <c r="E2473" t="str">
        <f>VLOOKUP(MID(C2473,1,10),Estrv!B:CC,48,FALSE)</f>
        <v>Entrega de agua potable en camion cisterna</v>
      </c>
    </row>
    <row r="2474" spans="1:5">
      <c r="A2474" t="str">
        <f t="shared" si="38"/>
        <v>02CD13</v>
      </c>
      <c r="B2474" t="str">
        <f>CONCATENATE(A2474,"_",COUNTIF(A$1:A2474,A2474))</f>
        <v>02CD13_93</v>
      </c>
      <c r="C2474" t="s">
        <v>11433</v>
      </c>
      <c r="D2474" t="str">
        <f>VLOOKUP(MID(C2474,7,4),Estrv!I:J,2,FALSE)</f>
        <v>Infraestructura de agua potable en Alcaldías</v>
      </c>
      <c r="E2474" t="str">
        <f>VLOOKUP(MID(C2474,1,10),Estrv!B:CC,51,FALSE)</f>
        <v/>
      </c>
    </row>
    <row r="2475" spans="1:5">
      <c r="A2475" t="str">
        <f t="shared" si="38"/>
        <v>02CD13</v>
      </c>
      <c r="B2475" t="str">
        <f>CONCATENATE(A2475,"_",COUNTIF(A$1:A2475,A2475))</f>
        <v>02CD13_94</v>
      </c>
      <c r="C2475" t="s">
        <v>12107</v>
      </c>
      <c r="D2475" t="str">
        <f>VLOOKUP(MID(C2475,7,4),Estrv!I:J,2,FALSE)</f>
        <v>Infraestructura de agua potable en Alcaldías</v>
      </c>
      <c r="E2475" t="str">
        <f>VLOOKUP(MID(C2475,1,10),Estrv!B:CC,54,FALSE)</f>
        <v/>
      </c>
    </row>
    <row r="2476" spans="1:5">
      <c r="A2476" t="str">
        <f t="shared" si="38"/>
        <v>02CD13</v>
      </c>
      <c r="B2476" t="str">
        <f>CONCATENATE(A2476,"_",COUNTIF(A$1:A2476,A2476))</f>
        <v>02CD13_95</v>
      </c>
      <c r="C2476" t="s">
        <v>12781</v>
      </c>
      <c r="D2476" t="str">
        <f>VLOOKUP(MID(C2476,7,4),Estrv!I:J,2,FALSE)</f>
        <v>Infraestructura de agua potable en Alcaldías</v>
      </c>
      <c r="E2476" t="str">
        <f>VLOOKUP(MID(C2476,1,10),Estrv!B:CC,57,FALSE)</f>
        <v/>
      </c>
    </row>
    <row r="2477" spans="1:5">
      <c r="A2477" t="str">
        <f t="shared" si="38"/>
        <v>02CD13</v>
      </c>
      <c r="B2477" t="str">
        <f>CONCATENATE(A2477,"_",COUNTIF(A$1:A2477,A2477))</f>
        <v>02CD13_96</v>
      </c>
      <c r="C2477" t="s">
        <v>13455</v>
      </c>
      <c r="D2477" t="str">
        <f>VLOOKUP(MID(C2477,7,4),Estrv!I:J,2,FALSE)</f>
        <v>Infraestructura de agua potable en Alcaldías</v>
      </c>
      <c r="E2477" t="str">
        <f>VLOOKUP(MID(C2477,1,10),Estrv!B:CC,60,FALSE)</f>
        <v/>
      </c>
    </row>
    <row r="2478" spans="1:5">
      <c r="A2478" t="str">
        <f t="shared" si="38"/>
        <v>02CD13</v>
      </c>
      <c r="B2478" t="str">
        <f>CONCATENATE(A2478,"_",COUNTIF(A$1:A2478,A2478))</f>
        <v>02CD13_97</v>
      </c>
      <c r="C2478" t="s">
        <v>14129</v>
      </c>
      <c r="D2478" t="str">
        <f>VLOOKUP(MID(C2478,7,4),Estrv!I:J,2,FALSE)</f>
        <v>Infraestructura de agua potable en Alcaldías</v>
      </c>
      <c r="E2478" t="str">
        <f>VLOOKUP(MID(C2478,1,10),Estrv!B:CC,63,FALSE)</f>
        <v/>
      </c>
    </row>
    <row r="2479" spans="1:5">
      <c r="A2479" t="str">
        <f t="shared" si="38"/>
        <v>02CD13</v>
      </c>
      <c r="B2479" t="str">
        <f>CONCATENATE(A2479,"_",COUNTIF(A$1:A2479,A2479))</f>
        <v>02CD13_98</v>
      </c>
      <c r="C2479" t="s">
        <v>14803</v>
      </c>
      <c r="D2479" t="str">
        <f>VLOOKUP(MID(C2479,7,4),Estrv!I:J,2,FALSE)</f>
        <v>Infraestructura de agua potable en Alcaldías</v>
      </c>
      <c r="E2479" t="str">
        <f>VLOOKUP(MID(C2479,1,10),Estrv!B:CC,66,FALSE)</f>
        <v/>
      </c>
    </row>
    <row r="2480" spans="1:5">
      <c r="A2480" t="str">
        <f t="shared" si="38"/>
        <v>02CD13</v>
      </c>
      <c r="B2480" t="str">
        <f>CONCATENATE(A2480,"_",COUNTIF(A$1:A2480,A2480))</f>
        <v>02CD13_99</v>
      </c>
      <c r="C2480" t="s">
        <v>15477</v>
      </c>
      <c r="D2480" t="str">
        <f>VLOOKUP(MID(C2480,7,4),Estrv!I:J,2,FALSE)</f>
        <v>Infraestructura de agua potable en Alcaldías</v>
      </c>
      <c r="E2480" t="str">
        <f>VLOOKUP(MID(C2480,1,10),Estrv!B:CC,69,FALSE)</f>
        <v/>
      </c>
    </row>
    <row r="2481" spans="1:5">
      <c r="A2481" t="str">
        <f t="shared" si="38"/>
        <v>02CD13</v>
      </c>
      <c r="B2481" t="str">
        <f>CONCATENATE(A2481,"_",COUNTIF(A$1:A2481,A2481))</f>
        <v>02CD13_100</v>
      </c>
      <c r="C2481" t="s">
        <v>16151</v>
      </c>
      <c r="D2481" t="str">
        <f>VLOOKUP(MID(C2481,7,4),Estrv!I:J,2,FALSE)</f>
        <v>Infraestructura de agua potable en Alcaldías</v>
      </c>
      <c r="E2481" t="str">
        <f>VLOOKUP(MID(C2481,1,10),Estrv!B:CC,72,FALSE)</f>
        <v/>
      </c>
    </row>
    <row r="2482" spans="1:5">
      <c r="A2482" t="str">
        <f t="shared" si="38"/>
        <v>02CD13</v>
      </c>
      <c r="B2482" t="str">
        <f>CONCATENATE(A2482,"_",COUNTIF(A$1:A2482,A2482))</f>
        <v>02CD13_101</v>
      </c>
      <c r="C2482" t="s">
        <v>10086</v>
      </c>
      <c r="D2482" t="str">
        <f>VLOOKUP(MID(C2482,7,4),Estrv!I:J,2,FALSE)</f>
        <v>Infraestructura de drenaje, alcantarillado y saneamiento en Alcaldías</v>
      </c>
      <c r="E2482" t="str">
        <f>VLOOKUP(MID(C2482,1,10),Estrv!B:CC,44,FALSE)</f>
        <v>La poblacion de la Alcaldia Tlahuac goza de un menor numero de zonas de encharcamientos en epoca de lluvias</v>
      </c>
    </row>
    <row r="2483" spans="1:5">
      <c r="A2483" t="str">
        <f t="shared" si="38"/>
        <v>02CD13</v>
      </c>
      <c r="B2483" t="str">
        <f>CONCATENATE(A2483,"_",COUNTIF(A$1:A2483,A2483))</f>
        <v>02CD13_102</v>
      </c>
      <c r="C2483" t="s">
        <v>10760</v>
      </c>
      <c r="D2483" t="str">
        <f>VLOOKUP(MID(C2483,7,4),Estrv!I:J,2,FALSE)</f>
        <v>Infraestructura de drenaje, alcantarillado y saneamiento en Alcaldías</v>
      </c>
      <c r="E2483" t="str">
        <f>VLOOKUP(MID(C2483,1,10),Estrv!B:CC,48,FALSE)</f>
        <v>Desazolve de la red secundaria de drenaje</v>
      </c>
    </row>
    <row r="2484" spans="1:5">
      <c r="A2484" t="str">
        <f t="shared" si="38"/>
        <v>02CD13</v>
      </c>
      <c r="B2484" t="str">
        <f>CONCATENATE(A2484,"_",COUNTIF(A$1:A2484,A2484))</f>
        <v>02CD13_103</v>
      </c>
      <c r="C2484" t="s">
        <v>11434</v>
      </c>
      <c r="D2484" t="str">
        <f>VLOOKUP(MID(C2484,7,4),Estrv!I:J,2,FALSE)</f>
        <v>Infraestructura de drenaje, alcantarillado y saneamiento en Alcaldías</v>
      </c>
      <c r="E2484" t="str">
        <f>VLOOKUP(MID(C2484,1,10),Estrv!B:CC,51,FALSE)</f>
        <v/>
      </c>
    </row>
    <row r="2485" spans="1:5">
      <c r="A2485" t="str">
        <f t="shared" si="38"/>
        <v>02CD13</v>
      </c>
      <c r="B2485" t="str">
        <f>CONCATENATE(A2485,"_",COUNTIF(A$1:A2485,A2485))</f>
        <v>02CD13_104</v>
      </c>
      <c r="C2485" t="s">
        <v>12108</v>
      </c>
      <c r="D2485" t="str">
        <f>VLOOKUP(MID(C2485,7,4),Estrv!I:J,2,FALSE)</f>
        <v>Infraestructura de drenaje, alcantarillado y saneamiento en Alcaldías</v>
      </c>
      <c r="E2485" t="str">
        <f>VLOOKUP(MID(C2485,1,10),Estrv!B:CC,54,FALSE)</f>
        <v/>
      </c>
    </row>
    <row r="2486" spans="1:5">
      <c r="A2486" t="str">
        <f t="shared" si="38"/>
        <v>02CD13</v>
      </c>
      <c r="B2486" t="str">
        <f>CONCATENATE(A2486,"_",COUNTIF(A$1:A2486,A2486))</f>
        <v>02CD13_105</v>
      </c>
      <c r="C2486" t="s">
        <v>12782</v>
      </c>
      <c r="D2486" t="str">
        <f>VLOOKUP(MID(C2486,7,4),Estrv!I:J,2,FALSE)</f>
        <v>Infraestructura de drenaje, alcantarillado y saneamiento en Alcaldías</v>
      </c>
      <c r="E2486" t="str">
        <f>VLOOKUP(MID(C2486,1,10),Estrv!B:CC,57,FALSE)</f>
        <v/>
      </c>
    </row>
    <row r="2487" spans="1:5">
      <c r="A2487" t="str">
        <f t="shared" si="38"/>
        <v>02CD13</v>
      </c>
      <c r="B2487" t="str">
        <f>CONCATENATE(A2487,"_",COUNTIF(A$1:A2487,A2487))</f>
        <v>02CD13_106</v>
      </c>
      <c r="C2487" t="s">
        <v>13456</v>
      </c>
      <c r="D2487" t="str">
        <f>VLOOKUP(MID(C2487,7,4),Estrv!I:J,2,FALSE)</f>
        <v>Infraestructura de drenaje, alcantarillado y saneamiento en Alcaldías</v>
      </c>
      <c r="E2487" t="str">
        <f>VLOOKUP(MID(C2487,1,10),Estrv!B:CC,60,FALSE)</f>
        <v/>
      </c>
    </row>
    <row r="2488" spans="1:5">
      <c r="A2488" t="str">
        <f t="shared" si="38"/>
        <v>02CD13</v>
      </c>
      <c r="B2488" t="str">
        <f>CONCATENATE(A2488,"_",COUNTIF(A$1:A2488,A2488))</f>
        <v>02CD13_107</v>
      </c>
      <c r="C2488" t="s">
        <v>14130</v>
      </c>
      <c r="D2488" t="str">
        <f>VLOOKUP(MID(C2488,7,4),Estrv!I:J,2,FALSE)</f>
        <v>Infraestructura de drenaje, alcantarillado y saneamiento en Alcaldías</v>
      </c>
      <c r="E2488" t="str">
        <f>VLOOKUP(MID(C2488,1,10),Estrv!B:CC,63,FALSE)</f>
        <v/>
      </c>
    </row>
    <row r="2489" spans="1:5">
      <c r="A2489" t="str">
        <f t="shared" si="38"/>
        <v>02CD13</v>
      </c>
      <c r="B2489" t="str">
        <f>CONCATENATE(A2489,"_",COUNTIF(A$1:A2489,A2489))</f>
        <v>02CD13_108</v>
      </c>
      <c r="C2489" t="s">
        <v>14804</v>
      </c>
      <c r="D2489" t="str">
        <f>VLOOKUP(MID(C2489,7,4),Estrv!I:J,2,FALSE)</f>
        <v>Infraestructura de drenaje, alcantarillado y saneamiento en Alcaldías</v>
      </c>
      <c r="E2489" t="str">
        <f>VLOOKUP(MID(C2489,1,10),Estrv!B:CC,66,FALSE)</f>
        <v/>
      </c>
    </row>
    <row r="2490" spans="1:5">
      <c r="A2490" t="str">
        <f t="shared" si="38"/>
        <v>02CD13</v>
      </c>
      <c r="B2490" t="str">
        <f>CONCATENATE(A2490,"_",COUNTIF(A$1:A2490,A2490))</f>
        <v>02CD13_109</v>
      </c>
      <c r="C2490" t="s">
        <v>15478</v>
      </c>
      <c r="D2490" t="str">
        <f>VLOOKUP(MID(C2490,7,4),Estrv!I:J,2,FALSE)</f>
        <v>Infraestructura de drenaje, alcantarillado y saneamiento en Alcaldías</v>
      </c>
      <c r="E2490" t="str">
        <f>VLOOKUP(MID(C2490,1,10),Estrv!B:CC,69,FALSE)</f>
        <v/>
      </c>
    </row>
    <row r="2491" spans="1:5">
      <c r="A2491" t="str">
        <f t="shared" si="38"/>
        <v>02CD13</v>
      </c>
      <c r="B2491" t="str">
        <f>CONCATENATE(A2491,"_",COUNTIF(A$1:A2491,A2491))</f>
        <v>02CD13_110</v>
      </c>
      <c r="C2491" t="s">
        <v>16152</v>
      </c>
      <c r="D2491" t="str">
        <f>VLOOKUP(MID(C2491,7,4),Estrv!I:J,2,FALSE)</f>
        <v>Infraestructura de drenaje, alcantarillado y saneamiento en Alcaldías</v>
      </c>
      <c r="E2491" t="str">
        <f>VLOOKUP(MID(C2491,1,10),Estrv!B:CC,72,FALSE)</f>
        <v/>
      </c>
    </row>
    <row r="2492" spans="1:5">
      <c r="A2492" t="str">
        <f t="shared" si="38"/>
        <v>02CD13</v>
      </c>
      <c r="B2492" t="str">
        <f>CONCATENATE(A2492,"_",COUNTIF(A$1:A2492,A2492))</f>
        <v>02CD13_111</v>
      </c>
      <c r="C2492" t="s">
        <v>10087</v>
      </c>
      <c r="D2492" t="str">
        <f>VLOOKUP(MID(C2492,7,4),Estrv!I:J,2,FALSE)</f>
        <v>Actividades de apoyo administrativo</v>
      </c>
      <c r="E2492" t="str">
        <f>VLOOKUP(MID(C2492,1,10),Estrv!B:CC,44,FALSE)</f>
        <v>La Alcaldia Tlahuac utiliza eficientemente sus recursos para la generacion de bienes y servicios de calidad que ofrece a su poblacion</v>
      </c>
    </row>
    <row r="2493" spans="1:5">
      <c r="A2493" t="str">
        <f t="shared" si="38"/>
        <v>02CD13</v>
      </c>
      <c r="B2493" t="str">
        <f>CONCATENATE(A2493,"_",COUNTIF(A$1:A2493,A2493))</f>
        <v>02CD13_112</v>
      </c>
      <c r="C2493" t="s">
        <v>10761</v>
      </c>
      <c r="D2493" t="str">
        <f>VLOOKUP(MID(C2493,7,4),Estrv!I:J,2,FALSE)</f>
        <v>Actividades de apoyo administrativo</v>
      </c>
      <c r="E2493" t="str">
        <f>VLOOKUP(MID(C2493,1,10),Estrv!B:CC,48,FALSE)</f>
        <v/>
      </c>
    </row>
    <row r="2494" spans="1:5">
      <c r="A2494" t="str">
        <f t="shared" si="38"/>
        <v>02CD13</v>
      </c>
      <c r="B2494" t="str">
        <f>CONCATENATE(A2494,"_",COUNTIF(A$1:A2494,A2494))</f>
        <v>02CD13_113</v>
      </c>
      <c r="C2494" t="s">
        <v>11435</v>
      </c>
      <c r="D2494" t="str">
        <f>VLOOKUP(MID(C2494,7,4),Estrv!I:J,2,FALSE)</f>
        <v>Actividades de apoyo administrativo</v>
      </c>
      <c r="E2494" t="str">
        <f>VLOOKUP(MID(C2494,1,10),Estrv!B:CC,51,FALSE)</f>
        <v/>
      </c>
    </row>
    <row r="2495" spans="1:5">
      <c r="A2495" t="str">
        <f t="shared" si="38"/>
        <v>02CD13</v>
      </c>
      <c r="B2495" t="str">
        <f>CONCATENATE(A2495,"_",COUNTIF(A$1:A2495,A2495))</f>
        <v>02CD13_114</v>
      </c>
      <c r="C2495" t="s">
        <v>12109</v>
      </c>
      <c r="D2495" t="str">
        <f>VLOOKUP(MID(C2495,7,4),Estrv!I:J,2,FALSE)</f>
        <v>Actividades de apoyo administrativo</v>
      </c>
      <c r="E2495" t="str">
        <f>VLOOKUP(MID(C2495,1,10),Estrv!B:CC,54,FALSE)</f>
        <v/>
      </c>
    </row>
    <row r="2496" spans="1:5">
      <c r="A2496" t="str">
        <f t="shared" si="38"/>
        <v>02CD13</v>
      </c>
      <c r="B2496" t="str">
        <f>CONCATENATE(A2496,"_",COUNTIF(A$1:A2496,A2496))</f>
        <v>02CD13_115</v>
      </c>
      <c r="C2496" t="s">
        <v>12783</v>
      </c>
      <c r="D2496" t="str">
        <f>VLOOKUP(MID(C2496,7,4),Estrv!I:J,2,FALSE)</f>
        <v>Actividades de apoyo administrativo</v>
      </c>
      <c r="E2496" t="str">
        <f>VLOOKUP(MID(C2496,1,10),Estrv!B:CC,57,FALSE)</f>
        <v/>
      </c>
    </row>
    <row r="2497" spans="1:5">
      <c r="A2497" t="str">
        <f t="shared" si="38"/>
        <v>02CD13</v>
      </c>
      <c r="B2497" t="str">
        <f>CONCATENATE(A2497,"_",COUNTIF(A$1:A2497,A2497))</f>
        <v>02CD13_116</v>
      </c>
      <c r="C2497" t="s">
        <v>13457</v>
      </c>
      <c r="D2497" t="str">
        <f>VLOOKUP(MID(C2497,7,4),Estrv!I:J,2,FALSE)</f>
        <v>Actividades de apoyo administrativo</v>
      </c>
      <c r="E2497" t="str">
        <f>VLOOKUP(MID(C2497,1,10),Estrv!B:CC,60,FALSE)</f>
        <v/>
      </c>
    </row>
    <row r="2498" spans="1:5">
      <c r="A2498" t="str">
        <f t="shared" si="38"/>
        <v>02CD13</v>
      </c>
      <c r="B2498" t="str">
        <f>CONCATENATE(A2498,"_",COUNTIF(A$1:A2498,A2498))</f>
        <v>02CD13_117</v>
      </c>
      <c r="C2498" t="s">
        <v>14131</v>
      </c>
      <c r="D2498" t="str">
        <f>VLOOKUP(MID(C2498,7,4),Estrv!I:J,2,FALSE)</f>
        <v>Actividades de apoyo administrativo</v>
      </c>
      <c r="E2498" t="str">
        <f>VLOOKUP(MID(C2498,1,10),Estrv!B:CC,63,FALSE)</f>
        <v/>
      </c>
    </row>
    <row r="2499" spans="1:5">
      <c r="A2499" t="str">
        <f t="shared" ref="A2499:A2562" si="39">MID(C2499,1,6)</f>
        <v>02CD13</v>
      </c>
      <c r="B2499" t="str">
        <f>CONCATENATE(A2499,"_",COUNTIF(A$1:A2499,A2499))</f>
        <v>02CD13_118</v>
      </c>
      <c r="C2499" t="s">
        <v>14805</v>
      </c>
      <c r="D2499" t="str">
        <f>VLOOKUP(MID(C2499,7,4),Estrv!I:J,2,FALSE)</f>
        <v>Actividades de apoyo administrativo</v>
      </c>
      <c r="E2499" t="str">
        <f>VLOOKUP(MID(C2499,1,10),Estrv!B:CC,66,FALSE)</f>
        <v/>
      </c>
    </row>
    <row r="2500" spans="1:5">
      <c r="A2500" t="str">
        <f t="shared" si="39"/>
        <v>02CD13</v>
      </c>
      <c r="B2500" t="str">
        <f>CONCATENATE(A2500,"_",COUNTIF(A$1:A2500,A2500))</f>
        <v>02CD13_119</v>
      </c>
      <c r="C2500" t="s">
        <v>15479</v>
      </c>
      <c r="D2500" t="str">
        <f>VLOOKUP(MID(C2500,7,4),Estrv!I:J,2,FALSE)</f>
        <v>Actividades de apoyo administrativo</v>
      </c>
      <c r="E2500" t="str">
        <f>VLOOKUP(MID(C2500,1,10),Estrv!B:CC,69,FALSE)</f>
        <v/>
      </c>
    </row>
    <row r="2501" spans="1:5">
      <c r="A2501" t="str">
        <f t="shared" si="39"/>
        <v>02CD13</v>
      </c>
      <c r="B2501" t="str">
        <f>CONCATENATE(A2501,"_",COUNTIF(A$1:A2501,A2501))</f>
        <v>02CD13_120</v>
      </c>
      <c r="C2501" t="s">
        <v>16153</v>
      </c>
      <c r="D2501" t="str">
        <f>VLOOKUP(MID(C2501,7,4),Estrv!I:J,2,FALSE)</f>
        <v>Actividades de apoyo administrativo</v>
      </c>
      <c r="E2501" t="str">
        <f>VLOOKUP(MID(C2501,1,10),Estrv!B:CC,72,FALSE)</f>
        <v/>
      </c>
    </row>
    <row r="2502" spans="1:5">
      <c r="A2502" t="str">
        <f t="shared" si="39"/>
        <v>02CD13</v>
      </c>
      <c r="B2502" t="str">
        <f>CONCATENATE(A2502,"_",COUNTIF(A$1:A2502,A2502))</f>
        <v>02CD13_121</v>
      </c>
      <c r="C2502" t="s">
        <v>10088</v>
      </c>
      <c r="D2502" t="str">
        <f>VLOOKUP(MID(C2502,7,4),Estrv!I:J,2,FALSE)</f>
        <v>Provisiones para contingencias</v>
      </c>
      <c r="E2502" t="str">
        <f>VLOOKUP(MID(C2502,1,10),Estrv!B:CC,44,FALSE)</f>
        <v>La Alcaldia Tlahuac atiende las obligaciones judiciales sin riesgos para su operacion.</v>
      </c>
    </row>
    <row r="2503" spans="1:5">
      <c r="A2503" t="str">
        <f t="shared" si="39"/>
        <v>02CD13</v>
      </c>
      <c r="B2503" t="str">
        <f>CONCATENATE(A2503,"_",COUNTIF(A$1:A2503,A2503))</f>
        <v>02CD13_122</v>
      </c>
      <c r="C2503" t="s">
        <v>10762</v>
      </c>
      <c r="D2503" t="str">
        <f>VLOOKUP(MID(C2503,7,4),Estrv!I:J,2,FALSE)</f>
        <v>Provisiones para contingencias</v>
      </c>
      <c r="E2503" t="str">
        <f>VLOOKUP(MID(C2503,1,10),Estrv!B:CC,48,FALSE)</f>
        <v/>
      </c>
    </row>
    <row r="2504" spans="1:5">
      <c r="A2504" t="str">
        <f t="shared" si="39"/>
        <v>02CD13</v>
      </c>
      <c r="B2504" t="str">
        <f>CONCATENATE(A2504,"_",COUNTIF(A$1:A2504,A2504))</f>
        <v>02CD13_123</v>
      </c>
      <c r="C2504" t="s">
        <v>11436</v>
      </c>
      <c r="D2504" t="str">
        <f>VLOOKUP(MID(C2504,7,4),Estrv!I:J,2,FALSE)</f>
        <v>Provisiones para contingencias</v>
      </c>
      <c r="E2504" t="str">
        <f>VLOOKUP(MID(C2504,1,10),Estrv!B:CC,51,FALSE)</f>
        <v/>
      </c>
    </row>
    <row r="2505" spans="1:5">
      <c r="A2505" t="str">
        <f t="shared" si="39"/>
        <v>02CD13</v>
      </c>
      <c r="B2505" t="str">
        <f>CONCATENATE(A2505,"_",COUNTIF(A$1:A2505,A2505))</f>
        <v>02CD13_124</v>
      </c>
      <c r="C2505" t="s">
        <v>12110</v>
      </c>
      <c r="D2505" t="str">
        <f>VLOOKUP(MID(C2505,7,4),Estrv!I:J,2,FALSE)</f>
        <v>Provisiones para contingencias</v>
      </c>
      <c r="E2505" t="str">
        <f>VLOOKUP(MID(C2505,1,10),Estrv!B:CC,54,FALSE)</f>
        <v/>
      </c>
    </row>
    <row r="2506" spans="1:5">
      <c r="A2506" t="str">
        <f t="shared" si="39"/>
        <v>02CD13</v>
      </c>
      <c r="B2506" t="str">
        <f>CONCATENATE(A2506,"_",COUNTIF(A$1:A2506,A2506))</f>
        <v>02CD13_125</v>
      </c>
      <c r="C2506" t="s">
        <v>12784</v>
      </c>
      <c r="D2506" t="str">
        <f>VLOOKUP(MID(C2506,7,4),Estrv!I:J,2,FALSE)</f>
        <v>Provisiones para contingencias</v>
      </c>
      <c r="E2506" t="str">
        <f>VLOOKUP(MID(C2506,1,10),Estrv!B:CC,57,FALSE)</f>
        <v/>
      </c>
    </row>
    <row r="2507" spans="1:5">
      <c r="A2507" t="str">
        <f t="shared" si="39"/>
        <v>02CD13</v>
      </c>
      <c r="B2507" t="str">
        <f>CONCATENATE(A2507,"_",COUNTIF(A$1:A2507,A2507))</f>
        <v>02CD13_126</v>
      </c>
      <c r="C2507" t="s">
        <v>13458</v>
      </c>
      <c r="D2507" t="str">
        <f>VLOOKUP(MID(C2507,7,4),Estrv!I:J,2,FALSE)</f>
        <v>Provisiones para contingencias</v>
      </c>
      <c r="E2507" t="str">
        <f>VLOOKUP(MID(C2507,1,10),Estrv!B:CC,60,FALSE)</f>
        <v/>
      </c>
    </row>
    <row r="2508" spans="1:5">
      <c r="A2508" t="str">
        <f t="shared" si="39"/>
        <v>02CD13</v>
      </c>
      <c r="B2508" t="str">
        <f>CONCATENATE(A2508,"_",COUNTIF(A$1:A2508,A2508))</f>
        <v>02CD13_127</v>
      </c>
      <c r="C2508" t="s">
        <v>14132</v>
      </c>
      <c r="D2508" t="str">
        <f>VLOOKUP(MID(C2508,7,4),Estrv!I:J,2,FALSE)</f>
        <v>Provisiones para contingencias</v>
      </c>
      <c r="E2508" t="str">
        <f>VLOOKUP(MID(C2508,1,10),Estrv!B:CC,63,FALSE)</f>
        <v/>
      </c>
    </row>
    <row r="2509" spans="1:5">
      <c r="A2509" t="str">
        <f t="shared" si="39"/>
        <v>02CD13</v>
      </c>
      <c r="B2509" t="str">
        <f>CONCATENATE(A2509,"_",COUNTIF(A$1:A2509,A2509))</f>
        <v>02CD13_128</v>
      </c>
      <c r="C2509" t="s">
        <v>14806</v>
      </c>
      <c r="D2509" t="str">
        <f>VLOOKUP(MID(C2509,7,4),Estrv!I:J,2,FALSE)</f>
        <v>Provisiones para contingencias</v>
      </c>
      <c r="E2509" t="str">
        <f>VLOOKUP(MID(C2509,1,10),Estrv!B:CC,66,FALSE)</f>
        <v/>
      </c>
    </row>
    <row r="2510" spans="1:5">
      <c r="A2510" t="str">
        <f t="shared" si="39"/>
        <v>02CD13</v>
      </c>
      <c r="B2510" t="str">
        <f>CONCATENATE(A2510,"_",COUNTIF(A$1:A2510,A2510))</f>
        <v>02CD13_129</v>
      </c>
      <c r="C2510" t="s">
        <v>15480</v>
      </c>
      <c r="D2510" t="str">
        <f>VLOOKUP(MID(C2510,7,4),Estrv!I:J,2,FALSE)</f>
        <v>Provisiones para contingencias</v>
      </c>
      <c r="E2510" t="str">
        <f>VLOOKUP(MID(C2510,1,10),Estrv!B:CC,69,FALSE)</f>
        <v/>
      </c>
    </row>
    <row r="2511" spans="1:5">
      <c r="A2511" t="str">
        <f t="shared" si="39"/>
        <v>02CD13</v>
      </c>
      <c r="B2511" t="str">
        <f>CONCATENATE(A2511,"_",COUNTIF(A$1:A2511,A2511))</f>
        <v>02CD13_130</v>
      </c>
      <c r="C2511" t="s">
        <v>16154</v>
      </c>
      <c r="D2511" t="str">
        <f>VLOOKUP(MID(C2511,7,4),Estrv!I:J,2,FALSE)</f>
        <v>Provisiones para contingencias</v>
      </c>
      <c r="E2511" t="str">
        <f>VLOOKUP(MID(C2511,1,10),Estrv!B:CC,72,FALSE)</f>
        <v/>
      </c>
    </row>
    <row r="2512" spans="1:5">
      <c r="A2512" t="str">
        <f t="shared" si="39"/>
        <v>02CD13</v>
      </c>
      <c r="B2512" t="str">
        <f>CONCATENATE(A2512,"_",COUNTIF(A$1:A2512,A2512))</f>
        <v>02CD13_131</v>
      </c>
      <c r="C2512" t="s">
        <v>10089</v>
      </c>
      <c r="D2512" t="str">
        <f>VLOOKUP(MID(C2512,7,4),Estrv!I:J,2,FALSE)</f>
        <v>Cumplimiento de los programas de protección civil</v>
      </c>
      <c r="E2512" t="str">
        <f>VLOOKUP(MID(C2512,1,10),Estrv!B:CC,44,FALSE)</f>
        <v>La poblacion de la Alcaldia se encuentra mejor preparada para responder adecuadamente ante fenomenos naturales y antropogenicos que pudieran suceder.</v>
      </c>
    </row>
    <row r="2513" spans="1:5">
      <c r="A2513" t="str">
        <f t="shared" si="39"/>
        <v>02CD13</v>
      </c>
      <c r="B2513" t="str">
        <f>CONCATENATE(A2513,"_",COUNTIF(A$1:A2513,A2513))</f>
        <v>02CD13_132</v>
      </c>
      <c r="C2513" t="s">
        <v>10763</v>
      </c>
      <c r="D2513" t="str">
        <f>VLOOKUP(MID(C2513,7,4),Estrv!I:J,2,FALSE)</f>
        <v>Cumplimiento de los programas de protección civil</v>
      </c>
      <c r="E2513" t="str">
        <f>VLOOKUP(MID(C2513,1,10),Estrv!B:CC,48,FALSE)</f>
        <v>Monitoreo de riesgos causados por fenomenos naturales o antropicos en la alcaldia</v>
      </c>
    </row>
    <row r="2514" spans="1:5">
      <c r="A2514" t="str">
        <f t="shared" si="39"/>
        <v>02CD13</v>
      </c>
      <c r="B2514" t="str">
        <f>CONCATENATE(A2514,"_",COUNTIF(A$1:A2514,A2514))</f>
        <v>02CD13_133</v>
      </c>
      <c r="C2514" t="s">
        <v>11437</v>
      </c>
      <c r="D2514" t="str">
        <f>VLOOKUP(MID(C2514,7,4),Estrv!I:J,2,FALSE)</f>
        <v>Cumplimiento de los programas de protección civil</v>
      </c>
      <c r="E2514" t="str">
        <f>VLOOKUP(MID(C2514,1,10),Estrv!B:CC,51,FALSE)</f>
        <v>Capacitacion en materia de proteccion civil</v>
      </c>
    </row>
    <row r="2515" spans="1:5">
      <c r="A2515" t="str">
        <f t="shared" si="39"/>
        <v>02CD13</v>
      </c>
      <c r="B2515" t="str">
        <f>CONCATENATE(A2515,"_",COUNTIF(A$1:A2515,A2515))</f>
        <v>02CD13_134</v>
      </c>
      <c r="C2515" t="s">
        <v>12111</v>
      </c>
      <c r="D2515" t="str">
        <f>VLOOKUP(MID(C2515,7,4),Estrv!I:J,2,FALSE)</f>
        <v>Cumplimiento de los programas de protección civil</v>
      </c>
      <c r="E2515" t="str">
        <f>VLOOKUP(MID(C2515,1,10),Estrv!B:CC,54,FALSE)</f>
        <v/>
      </c>
    </row>
    <row r="2516" spans="1:5">
      <c r="A2516" t="str">
        <f t="shared" si="39"/>
        <v>02CD13</v>
      </c>
      <c r="B2516" t="str">
        <f>CONCATENATE(A2516,"_",COUNTIF(A$1:A2516,A2516))</f>
        <v>02CD13_135</v>
      </c>
      <c r="C2516" t="s">
        <v>12785</v>
      </c>
      <c r="D2516" t="str">
        <f>VLOOKUP(MID(C2516,7,4),Estrv!I:J,2,FALSE)</f>
        <v>Cumplimiento de los programas de protección civil</v>
      </c>
      <c r="E2516" t="str">
        <f>VLOOKUP(MID(C2516,1,10),Estrv!B:CC,57,FALSE)</f>
        <v/>
      </c>
    </row>
    <row r="2517" spans="1:5">
      <c r="A2517" t="str">
        <f t="shared" si="39"/>
        <v>02CD13</v>
      </c>
      <c r="B2517" t="str">
        <f>CONCATENATE(A2517,"_",COUNTIF(A$1:A2517,A2517))</f>
        <v>02CD13_136</v>
      </c>
      <c r="C2517" t="s">
        <v>13459</v>
      </c>
      <c r="D2517" t="str">
        <f>VLOOKUP(MID(C2517,7,4),Estrv!I:J,2,FALSE)</f>
        <v>Cumplimiento de los programas de protección civil</v>
      </c>
      <c r="E2517" t="str">
        <f>VLOOKUP(MID(C2517,1,10),Estrv!B:CC,60,FALSE)</f>
        <v/>
      </c>
    </row>
    <row r="2518" spans="1:5">
      <c r="A2518" t="str">
        <f t="shared" si="39"/>
        <v>02CD13</v>
      </c>
      <c r="B2518" t="str">
        <f>CONCATENATE(A2518,"_",COUNTIF(A$1:A2518,A2518))</f>
        <v>02CD13_137</v>
      </c>
      <c r="C2518" t="s">
        <v>14133</v>
      </c>
      <c r="D2518" t="str">
        <f>VLOOKUP(MID(C2518,7,4),Estrv!I:J,2,FALSE)</f>
        <v>Cumplimiento de los programas de protección civil</v>
      </c>
      <c r="E2518" t="str">
        <f>VLOOKUP(MID(C2518,1,10),Estrv!B:CC,63,FALSE)</f>
        <v/>
      </c>
    </row>
    <row r="2519" spans="1:5">
      <c r="A2519" t="str">
        <f t="shared" si="39"/>
        <v>02CD13</v>
      </c>
      <c r="B2519" t="str">
        <f>CONCATENATE(A2519,"_",COUNTIF(A$1:A2519,A2519))</f>
        <v>02CD13_138</v>
      </c>
      <c r="C2519" t="s">
        <v>14807</v>
      </c>
      <c r="D2519" t="str">
        <f>VLOOKUP(MID(C2519,7,4),Estrv!I:J,2,FALSE)</f>
        <v>Cumplimiento de los programas de protección civil</v>
      </c>
      <c r="E2519" t="str">
        <f>VLOOKUP(MID(C2519,1,10),Estrv!B:CC,66,FALSE)</f>
        <v/>
      </c>
    </row>
    <row r="2520" spans="1:5">
      <c r="A2520" t="str">
        <f t="shared" si="39"/>
        <v>02CD13</v>
      </c>
      <c r="B2520" t="str">
        <f>CONCATENATE(A2520,"_",COUNTIF(A$1:A2520,A2520))</f>
        <v>02CD13_139</v>
      </c>
      <c r="C2520" t="s">
        <v>15481</v>
      </c>
      <c r="D2520" t="str">
        <f>VLOOKUP(MID(C2520,7,4),Estrv!I:J,2,FALSE)</f>
        <v>Cumplimiento de los programas de protección civil</v>
      </c>
      <c r="E2520" t="str">
        <f>VLOOKUP(MID(C2520,1,10),Estrv!B:CC,69,FALSE)</f>
        <v/>
      </c>
    </row>
    <row r="2521" spans="1:5">
      <c r="A2521" t="str">
        <f t="shared" si="39"/>
        <v>02CD13</v>
      </c>
      <c r="B2521" t="str">
        <f>CONCATENATE(A2521,"_",COUNTIF(A$1:A2521,A2521))</f>
        <v>02CD13_140</v>
      </c>
      <c r="C2521" t="s">
        <v>16155</v>
      </c>
      <c r="D2521" t="str">
        <f>VLOOKUP(MID(C2521,7,4),Estrv!I:J,2,FALSE)</f>
        <v>Cumplimiento de los programas de protección civil</v>
      </c>
      <c r="E2521" t="str">
        <f>VLOOKUP(MID(C2521,1,10),Estrv!B:CC,72,FALSE)</f>
        <v/>
      </c>
    </row>
    <row r="2522" spans="1:5">
      <c r="A2522" t="str">
        <f t="shared" si="39"/>
        <v>02CD13</v>
      </c>
      <c r="B2522" t="str">
        <f>CONCATENATE(A2522,"_",COUNTIF(A$1:A2522,A2522))</f>
        <v>02CD13_141</v>
      </c>
      <c r="C2522" t="s">
        <v>10090</v>
      </c>
      <c r="D2522" t="str">
        <f>VLOOKUP(MID(C2522,7,4),Estrv!I:J,2,FALSE)</f>
        <v>Presupuesto participativo</v>
      </c>
      <c r="E2522" t="str">
        <f>VLOOKUP(MID(C2522,1,10),Estrv!B:CC,44,FALSE)</f>
        <v>La ciudadania consolida su participacion en beneficio de su calidad de vida con acciones en materia de infraestructura publica con obras de construccion, rehabilitacion y mantenimiento de la infraestructura publica, social y deportiva</v>
      </c>
    </row>
    <row r="2523" spans="1:5">
      <c r="A2523" t="str">
        <f t="shared" si="39"/>
        <v>02CD13</v>
      </c>
      <c r="B2523" t="str">
        <f>CONCATENATE(A2523,"_",COUNTIF(A$1:A2523,A2523))</f>
        <v>02CD13_142</v>
      </c>
      <c r="C2523" t="s">
        <v>10764</v>
      </c>
      <c r="D2523" t="str">
        <f>VLOOKUP(MID(C2523,7,4),Estrv!I:J,2,FALSE)</f>
        <v>Presupuesto participativo</v>
      </c>
      <c r="E2523" t="str">
        <f>VLOOKUP(MID(C2523,1,10),Estrv!B:CC,48,FALSE)</f>
        <v>Ejecucion de proyectos de presupuesto participativo</v>
      </c>
    </row>
    <row r="2524" spans="1:5">
      <c r="A2524" t="str">
        <f t="shared" si="39"/>
        <v>02CD13</v>
      </c>
      <c r="B2524" t="str">
        <f>CONCATENATE(A2524,"_",COUNTIF(A$1:A2524,A2524))</f>
        <v>02CD13_143</v>
      </c>
      <c r="C2524" t="s">
        <v>11438</v>
      </c>
      <c r="D2524" t="str">
        <f>VLOOKUP(MID(C2524,7,4),Estrv!I:J,2,FALSE)</f>
        <v>Presupuesto participativo</v>
      </c>
      <c r="E2524" t="str">
        <f>VLOOKUP(MID(C2524,1,10),Estrv!B:CC,51,FALSE)</f>
        <v/>
      </c>
    </row>
    <row r="2525" spans="1:5">
      <c r="A2525" t="str">
        <f t="shared" si="39"/>
        <v>02CD13</v>
      </c>
      <c r="B2525" t="str">
        <f>CONCATENATE(A2525,"_",COUNTIF(A$1:A2525,A2525))</f>
        <v>02CD13_144</v>
      </c>
      <c r="C2525" t="s">
        <v>12112</v>
      </c>
      <c r="D2525" t="str">
        <f>VLOOKUP(MID(C2525,7,4),Estrv!I:J,2,FALSE)</f>
        <v>Presupuesto participativo</v>
      </c>
      <c r="E2525" t="str">
        <f>VLOOKUP(MID(C2525,1,10),Estrv!B:CC,54,FALSE)</f>
        <v/>
      </c>
    </row>
    <row r="2526" spans="1:5">
      <c r="A2526" t="str">
        <f t="shared" si="39"/>
        <v>02CD13</v>
      </c>
      <c r="B2526" t="str">
        <f>CONCATENATE(A2526,"_",COUNTIF(A$1:A2526,A2526))</f>
        <v>02CD13_145</v>
      </c>
      <c r="C2526" t="s">
        <v>12786</v>
      </c>
      <c r="D2526" t="str">
        <f>VLOOKUP(MID(C2526,7,4),Estrv!I:J,2,FALSE)</f>
        <v>Presupuesto participativo</v>
      </c>
      <c r="E2526" t="str">
        <f>VLOOKUP(MID(C2526,1,10),Estrv!B:CC,57,FALSE)</f>
        <v/>
      </c>
    </row>
    <row r="2527" spans="1:5">
      <c r="A2527" t="str">
        <f t="shared" si="39"/>
        <v>02CD13</v>
      </c>
      <c r="B2527" t="str">
        <f>CONCATENATE(A2527,"_",COUNTIF(A$1:A2527,A2527))</f>
        <v>02CD13_146</v>
      </c>
      <c r="C2527" t="s">
        <v>13460</v>
      </c>
      <c r="D2527" t="str">
        <f>VLOOKUP(MID(C2527,7,4),Estrv!I:J,2,FALSE)</f>
        <v>Presupuesto participativo</v>
      </c>
      <c r="E2527" t="str">
        <f>VLOOKUP(MID(C2527,1,10),Estrv!B:CC,60,FALSE)</f>
        <v/>
      </c>
    </row>
    <row r="2528" spans="1:5">
      <c r="A2528" t="str">
        <f t="shared" si="39"/>
        <v>02CD13</v>
      </c>
      <c r="B2528" t="str">
        <f>CONCATENATE(A2528,"_",COUNTIF(A$1:A2528,A2528))</f>
        <v>02CD13_147</v>
      </c>
      <c r="C2528" t="s">
        <v>14134</v>
      </c>
      <c r="D2528" t="str">
        <f>VLOOKUP(MID(C2528,7,4),Estrv!I:J,2,FALSE)</f>
        <v>Presupuesto participativo</v>
      </c>
      <c r="E2528" t="str">
        <f>VLOOKUP(MID(C2528,1,10),Estrv!B:CC,63,FALSE)</f>
        <v/>
      </c>
    </row>
    <row r="2529" spans="1:5">
      <c r="A2529" t="str">
        <f t="shared" si="39"/>
        <v>02CD13</v>
      </c>
      <c r="B2529" t="str">
        <f>CONCATENATE(A2529,"_",COUNTIF(A$1:A2529,A2529))</f>
        <v>02CD13_148</v>
      </c>
      <c r="C2529" t="s">
        <v>14808</v>
      </c>
      <c r="D2529" t="str">
        <f>VLOOKUP(MID(C2529,7,4),Estrv!I:J,2,FALSE)</f>
        <v>Presupuesto participativo</v>
      </c>
      <c r="E2529" t="str">
        <f>VLOOKUP(MID(C2529,1,10),Estrv!B:CC,66,FALSE)</f>
        <v/>
      </c>
    </row>
    <row r="2530" spans="1:5">
      <c r="A2530" t="str">
        <f t="shared" si="39"/>
        <v>02CD13</v>
      </c>
      <c r="B2530" t="str">
        <f>CONCATENATE(A2530,"_",COUNTIF(A$1:A2530,A2530))</f>
        <v>02CD13_149</v>
      </c>
      <c r="C2530" t="s">
        <v>15482</v>
      </c>
      <c r="D2530" t="str">
        <f>VLOOKUP(MID(C2530,7,4),Estrv!I:J,2,FALSE)</f>
        <v>Presupuesto participativo</v>
      </c>
      <c r="E2530" t="str">
        <f>VLOOKUP(MID(C2530,1,10),Estrv!B:CC,69,FALSE)</f>
        <v/>
      </c>
    </row>
    <row r="2531" spans="1:5">
      <c r="A2531" t="str">
        <f t="shared" si="39"/>
        <v>02CD13</v>
      </c>
      <c r="B2531" t="str">
        <f>CONCATENATE(A2531,"_",COUNTIF(A$1:A2531,A2531))</f>
        <v>02CD13_150</v>
      </c>
      <c r="C2531" t="s">
        <v>16156</v>
      </c>
      <c r="D2531" t="str">
        <f>VLOOKUP(MID(C2531,7,4),Estrv!I:J,2,FALSE)</f>
        <v>Presupuesto participativo</v>
      </c>
      <c r="E2531" t="str">
        <f>VLOOKUP(MID(C2531,1,10),Estrv!B:CC,72,FALSE)</f>
        <v/>
      </c>
    </row>
    <row r="2532" spans="1:5">
      <c r="A2532" t="str">
        <f t="shared" si="39"/>
        <v>02CD13</v>
      </c>
      <c r="B2532" t="str">
        <f>CONCATENATE(A2532,"_",COUNTIF(A$1:A2532,A2532))</f>
        <v>02CD13_151</v>
      </c>
      <c r="C2532" t="s">
        <v>10091</v>
      </c>
      <c r="D2532" t="str">
        <f>VLOOKUP(MID(C2532,7,4),Estrv!I:J,2,FALSE)</f>
        <v>Apoyos sociales</v>
      </c>
      <c r="E2532" t="str">
        <f>VLOOKUP(MID(C2532,1,10),Estrv!B:CC,44,FALSE)</f>
        <v>Las oportunidades de desarrollo y crecimiento de los ciudadanos de escasos recursos con un mayor grado de marginacion en la Alcaldia Tlahuac se incrementan y contribuyen a consolidar el modelo de bienestar social en la Ciudad de Mexico</v>
      </c>
    </row>
    <row r="2533" spans="1:5">
      <c r="A2533" t="str">
        <f t="shared" si="39"/>
        <v>02CD13</v>
      </c>
      <c r="B2533" t="str">
        <f>CONCATENATE(A2533,"_",COUNTIF(A$1:A2533,A2533))</f>
        <v>02CD13_152</v>
      </c>
      <c r="C2533" t="s">
        <v>10765</v>
      </c>
      <c r="D2533" t="str">
        <f>VLOOKUP(MID(C2533,7,4),Estrv!I:J,2,FALSE)</f>
        <v>Apoyos sociales</v>
      </c>
      <c r="E2533" t="str">
        <f>VLOOKUP(MID(C2533,1,10),Estrv!B:CC,48,FALSE)</f>
        <v>Ayudas Sociales en especie que otorga juguetes por el dia de Reyes</v>
      </c>
    </row>
    <row r="2534" spans="1:5">
      <c r="A2534" t="str">
        <f t="shared" si="39"/>
        <v>02CD13</v>
      </c>
      <c r="B2534" t="str">
        <f>CONCATENATE(A2534,"_",COUNTIF(A$1:A2534,A2534))</f>
        <v>02CD13_153</v>
      </c>
      <c r="C2534" t="s">
        <v>11439</v>
      </c>
      <c r="D2534" t="str">
        <f>VLOOKUP(MID(C2534,7,4),Estrv!I:J,2,FALSE)</f>
        <v>Apoyos sociales</v>
      </c>
      <c r="E2534" t="str">
        <f>VLOOKUP(MID(C2534,1,10),Estrv!B:CC,51,FALSE)</f>
        <v>Ayudas Sociales en especie para representantes Fiestas Patrias</v>
      </c>
    </row>
    <row r="2535" spans="1:5">
      <c r="A2535" t="str">
        <f t="shared" si="39"/>
        <v>02CD13</v>
      </c>
      <c r="B2535" t="str">
        <f>CONCATENATE(A2535,"_",COUNTIF(A$1:A2535,A2535))</f>
        <v>02CD13_154</v>
      </c>
      <c r="C2535" t="s">
        <v>12113</v>
      </c>
      <c r="D2535" t="str">
        <f>VLOOKUP(MID(C2535,7,4),Estrv!I:J,2,FALSE)</f>
        <v>Apoyos sociales</v>
      </c>
      <c r="E2535" t="str">
        <f>VLOOKUP(MID(C2535,1,10),Estrv!B:CC,54,FALSE)</f>
        <v>Ayudas Sociales en especie que otorga juguetes por el dia del niño</v>
      </c>
    </row>
    <row r="2536" spans="1:5">
      <c r="A2536" t="str">
        <f t="shared" si="39"/>
        <v>02CD13</v>
      </c>
      <c r="B2536" t="str">
        <f>CONCATENATE(A2536,"_",COUNTIF(A$1:A2536,A2536))</f>
        <v>02CD13_155</v>
      </c>
      <c r="C2536" t="s">
        <v>12787</v>
      </c>
      <c r="D2536" t="str">
        <f>VLOOKUP(MID(C2536,7,4),Estrv!I:J,2,FALSE)</f>
        <v>Apoyos sociales</v>
      </c>
      <c r="E2536" t="str">
        <f>VLOOKUP(MID(C2536,1,10),Estrv!B:CC,57,FALSE)</f>
        <v>Apoyo para personas que requieren aparatos ortopedicos</v>
      </c>
    </row>
    <row r="2537" spans="1:5">
      <c r="A2537" t="str">
        <f t="shared" si="39"/>
        <v>02CD13</v>
      </c>
      <c r="B2537" t="str">
        <f>CONCATENATE(A2537,"_",COUNTIF(A$1:A2537,A2537))</f>
        <v>02CD13_156</v>
      </c>
      <c r="C2537" t="s">
        <v>13461</v>
      </c>
      <c r="D2537" t="str">
        <f>VLOOKUP(MID(C2537,7,4),Estrv!I:J,2,FALSE)</f>
        <v>Apoyos sociales</v>
      </c>
      <c r="E2537" t="str">
        <f>VLOOKUP(MID(C2537,1,10),Estrv!B:CC,60,FALSE)</f>
        <v>Ayudas sociales diversas a la comunidad para el desarrollo y mejora de la calidad de vida</v>
      </c>
    </row>
    <row r="2538" spans="1:5">
      <c r="A2538" t="str">
        <f t="shared" si="39"/>
        <v>02CD13</v>
      </c>
      <c r="B2538" t="str">
        <f>CONCATENATE(A2538,"_",COUNTIF(A$1:A2538,A2538))</f>
        <v>02CD13_157</v>
      </c>
      <c r="C2538" t="s">
        <v>14135</v>
      </c>
      <c r="D2538" t="str">
        <f>VLOOKUP(MID(C2538,7,4),Estrv!I:J,2,FALSE)</f>
        <v>Apoyos sociales</v>
      </c>
      <c r="E2538" t="str">
        <f>VLOOKUP(MID(C2538,1,10),Estrv!B:CC,63,FALSE)</f>
        <v>Cursos y platicas promocion de los derechos humanos de las niñas, mujeres y perspectiva de genero en la Alcaldia.</v>
      </c>
    </row>
    <row r="2539" spans="1:5">
      <c r="A2539" t="str">
        <f t="shared" si="39"/>
        <v>02CD13</v>
      </c>
      <c r="B2539" t="str">
        <f>CONCATENATE(A2539,"_",COUNTIF(A$1:A2539,A2539))</f>
        <v>02CD13_158</v>
      </c>
      <c r="C2539" t="s">
        <v>14809</v>
      </c>
      <c r="D2539" t="str">
        <f>VLOOKUP(MID(C2539,7,4),Estrv!I:J,2,FALSE)</f>
        <v>Apoyos sociales</v>
      </c>
      <c r="E2539" t="str">
        <f>VLOOKUP(MID(C2539,1,10),Estrv!B:CC,66,FALSE)</f>
        <v/>
      </c>
    </row>
    <row r="2540" spans="1:5">
      <c r="A2540" t="str">
        <f t="shared" si="39"/>
        <v>02CD13</v>
      </c>
      <c r="B2540" t="str">
        <f>CONCATENATE(A2540,"_",COUNTIF(A$1:A2540,A2540))</f>
        <v>02CD13_159</v>
      </c>
      <c r="C2540" t="s">
        <v>15483</v>
      </c>
      <c r="D2540" t="str">
        <f>VLOOKUP(MID(C2540,7,4),Estrv!I:J,2,FALSE)</f>
        <v>Apoyos sociales</v>
      </c>
      <c r="E2540" t="str">
        <f>VLOOKUP(MID(C2540,1,10),Estrv!B:CC,69,FALSE)</f>
        <v/>
      </c>
    </row>
    <row r="2541" spans="1:5">
      <c r="A2541" t="str">
        <f t="shared" si="39"/>
        <v>02CD13</v>
      </c>
      <c r="B2541" t="str">
        <f>CONCATENATE(A2541,"_",COUNTIF(A$1:A2541,A2541))</f>
        <v>02CD13_160</v>
      </c>
      <c r="C2541" t="s">
        <v>16157</v>
      </c>
      <c r="D2541" t="str">
        <f>VLOOKUP(MID(C2541,7,4),Estrv!I:J,2,FALSE)</f>
        <v>Apoyos sociales</v>
      </c>
      <c r="E2541" t="str">
        <f>VLOOKUP(MID(C2541,1,10),Estrv!B:CC,72,FALSE)</f>
        <v/>
      </c>
    </row>
    <row r="2542" spans="1:5">
      <c r="A2542" t="str">
        <f t="shared" si="39"/>
        <v>02CD14</v>
      </c>
      <c r="B2542" t="str">
        <f>CONCATENATE(A2542,"_",COUNTIF(A$1:A2542,A2542))</f>
        <v>02CD14_1</v>
      </c>
      <c r="C2542" t="s">
        <v>10092</v>
      </c>
      <c r="D2542" t="str">
        <f>VLOOKUP(MID(C2542,7,4),Estrv!I:J,2,FALSE)</f>
        <v>Gobierno y atención ciudadana</v>
      </c>
      <c r="E2542" t="str">
        <f>VLOOKUP(MID(C2542,1,10),Estrv!B:CC,44,FALSE)</f>
        <v>Los habitantes de la Alcaldia Tlalpan gozan de un gobierno que atiende de manera eficiente y oportuna sus las demandas y necesidades.</v>
      </c>
    </row>
    <row r="2543" spans="1:5">
      <c r="A2543" t="str">
        <f t="shared" si="39"/>
        <v>02CD14</v>
      </c>
      <c r="B2543" t="str">
        <f>CONCATENATE(A2543,"_",COUNTIF(A$1:A2543,A2543))</f>
        <v>02CD14_2</v>
      </c>
      <c r="C2543" t="s">
        <v>10766</v>
      </c>
      <c r="D2543" t="str">
        <f>VLOOKUP(MID(C2543,7,4),Estrv!I:J,2,FALSE)</f>
        <v>Gobierno y atención ciudadana</v>
      </c>
      <c r="E2543" t="str">
        <f>VLOOKUP(MID(C2543,1,10),Estrv!B:CC,48,FALSE)</f>
        <v>Tramites y servicios en materia de: giros mercantiles.</v>
      </c>
    </row>
    <row r="2544" spans="1:5">
      <c r="A2544" t="str">
        <f t="shared" si="39"/>
        <v>02CD14</v>
      </c>
      <c r="B2544" t="str">
        <f>CONCATENATE(A2544,"_",COUNTIF(A$1:A2544,A2544))</f>
        <v>02CD14_3</v>
      </c>
      <c r="C2544" t="s">
        <v>11440</v>
      </c>
      <c r="D2544" t="str">
        <f>VLOOKUP(MID(C2544,7,4),Estrv!I:J,2,FALSE)</f>
        <v>Gobierno y atención ciudadana</v>
      </c>
      <c r="E2544" t="str">
        <f>VLOOKUP(MID(C2544,1,10),Estrv!B:CC,51,FALSE)</f>
        <v>Servicios de asesorias juridicas y promocion de los Derechos Humanos.</v>
      </c>
    </row>
    <row r="2545" spans="1:5">
      <c r="A2545" t="str">
        <f t="shared" si="39"/>
        <v>02CD14</v>
      </c>
      <c r="B2545" t="str">
        <f>CONCATENATE(A2545,"_",COUNTIF(A$1:A2545,A2545))</f>
        <v>02CD14_4</v>
      </c>
      <c r="C2545" t="s">
        <v>12114</v>
      </c>
      <c r="D2545" t="str">
        <f>VLOOKUP(MID(C2545,7,4),Estrv!I:J,2,FALSE)</f>
        <v>Gobierno y atención ciudadana</v>
      </c>
      <c r="E2545" t="str">
        <f>VLOOKUP(MID(C2545,1,10),Estrv!B:CC,54,FALSE)</f>
        <v>Orientaciones en materia de colaboracion, vinculacion, concertacion y participacion ciudadana</v>
      </c>
    </row>
    <row r="2546" spans="1:5">
      <c r="A2546" t="str">
        <f t="shared" si="39"/>
        <v>02CD14</v>
      </c>
      <c r="B2546" t="str">
        <f>CONCATENATE(A2546,"_",COUNTIF(A$1:A2546,A2546))</f>
        <v>02CD14_5</v>
      </c>
      <c r="C2546" t="s">
        <v>12788</v>
      </c>
      <c r="D2546" t="str">
        <f>VLOOKUP(MID(C2546,7,4),Estrv!I:J,2,FALSE)</f>
        <v>Gobierno y atención ciudadana</v>
      </c>
      <c r="E2546" t="str">
        <f>VLOOKUP(MID(C2546,1,10),Estrv!B:CC,57,FALSE)</f>
        <v>Levantar diagnosticos de necesidades en colonias, barrios y pueblos.</v>
      </c>
    </row>
    <row r="2547" spans="1:5">
      <c r="A2547" t="str">
        <f t="shared" si="39"/>
        <v>02CD14</v>
      </c>
      <c r="B2547" t="str">
        <f>CONCATENATE(A2547,"_",COUNTIF(A$1:A2547,A2547))</f>
        <v>02CD14_6</v>
      </c>
      <c r="C2547" t="s">
        <v>13462</v>
      </c>
      <c r="D2547" t="str">
        <f>VLOOKUP(MID(C2547,7,4),Estrv!I:J,2,FALSE)</f>
        <v>Gobierno y atención ciudadana</v>
      </c>
      <c r="E2547" t="str">
        <f>VLOOKUP(MID(C2547,1,10),Estrv!B:CC,60,FALSE)</f>
        <v>Atender las solicitudes de Informacion Publica y solventacion de requerimientos a traves de los INFOMEX</v>
      </c>
    </row>
    <row r="2548" spans="1:5">
      <c r="A2548" t="str">
        <f t="shared" si="39"/>
        <v>02CD14</v>
      </c>
      <c r="B2548" t="str">
        <f>CONCATENATE(A2548,"_",COUNTIF(A$1:A2548,A2548))</f>
        <v>02CD14_7</v>
      </c>
      <c r="C2548" t="s">
        <v>14136</v>
      </c>
      <c r="D2548" t="str">
        <f>VLOOKUP(MID(C2548,7,4),Estrv!I:J,2,FALSE)</f>
        <v>Gobierno y atención ciudadana</v>
      </c>
      <c r="E2548" t="str">
        <f>VLOOKUP(MID(C2548,1,10),Estrv!B:CC,63,FALSE)</f>
        <v>Atencion de requerimientos de infromacion por parte de los organos de fiscalizacion.</v>
      </c>
    </row>
    <row r="2549" spans="1:5">
      <c r="A2549" t="str">
        <f t="shared" si="39"/>
        <v>02CD14</v>
      </c>
      <c r="B2549" t="str">
        <f>CONCATENATE(A2549,"_",COUNTIF(A$1:A2549,A2549))</f>
        <v>02CD14_8</v>
      </c>
      <c r="C2549" t="s">
        <v>14810</v>
      </c>
      <c r="D2549" t="str">
        <f>VLOOKUP(MID(C2549,7,4),Estrv!I:J,2,FALSE)</f>
        <v>Gobierno y atención ciudadana</v>
      </c>
      <c r="E2549" t="str">
        <f>VLOOKUP(MID(C2549,1,10),Estrv!B:CC,66,FALSE)</f>
        <v>Difusion de las actividades que se realizan en la Alcaldia Tlalpan.</v>
      </c>
    </row>
    <row r="2550" spans="1:5">
      <c r="A2550" t="str">
        <f t="shared" si="39"/>
        <v>02CD14</v>
      </c>
      <c r="B2550" t="str">
        <f>CONCATENATE(A2550,"_",COUNTIF(A$1:A2550,A2550))</f>
        <v>02CD14_9</v>
      </c>
      <c r="C2550" t="s">
        <v>15484</v>
      </c>
      <c r="D2550" t="str">
        <f>VLOOKUP(MID(C2550,7,4),Estrv!I:J,2,FALSE)</f>
        <v>Gobierno y atención ciudadana</v>
      </c>
      <c r="E2550" t="str">
        <f>VLOOKUP(MID(C2550,1,10),Estrv!B:CC,69,FALSE)</f>
        <v>Implementar el Modelo Integral de Atencion Ciudadana y asegurar su cumplimiento y funcionamiento y Establecer mecanismos de evaluacion que contemplen aspectos de satisfaccion ciudadana como encuestas, reuniones o analisis estadistico.</v>
      </c>
    </row>
    <row r="2551" spans="1:5">
      <c r="A2551" t="str">
        <f t="shared" si="39"/>
        <v>02CD14</v>
      </c>
      <c r="B2551" t="str">
        <f>CONCATENATE(A2551,"_",COUNTIF(A$1:A2551,A2551))</f>
        <v>02CD14_10</v>
      </c>
      <c r="C2551" t="s">
        <v>16158</v>
      </c>
      <c r="D2551" t="str">
        <f>VLOOKUP(MID(C2551,7,4),Estrv!I:J,2,FALSE)</f>
        <v>Gobierno y atención ciudadana</v>
      </c>
      <c r="E2551" t="str">
        <f>VLOOKUP(MID(C2551,1,10),Estrv!B:CC,72,FALSE)</f>
        <v/>
      </c>
    </row>
    <row r="2552" spans="1:5">
      <c r="A2552" t="str">
        <f t="shared" si="39"/>
        <v>02CD14</v>
      </c>
      <c r="B2552" t="str">
        <f>CONCATENATE(A2552,"_",COUNTIF(A$1:A2552,A2552))</f>
        <v>02CD14_11</v>
      </c>
      <c r="C2552" t="s">
        <v>10093</v>
      </c>
      <c r="D2552" t="str">
        <f>VLOOKUP(MID(C2552,7,4),Estrv!I:J,2,FALSE)</f>
        <v>Seguridad en Alcalíias</v>
      </c>
      <c r="E2552" t="str">
        <f>VLOOKUP(MID(C2552,1,10),Estrv!B:CC,44,FALSE)</f>
        <v>Una Alcaldia empatica con las necesidades de la ciudadania, pronta en la respuesta y confiable para la resolucion de conflictos o problemas sociales. Fomentando una cultura de Seguridad Ciudadana.</v>
      </c>
    </row>
    <row r="2553" spans="1:5">
      <c r="A2553" t="str">
        <f t="shared" si="39"/>
        <v>02CD14</v>
      </c>
      <c r="B2553" t="str">
        <f>CONCATENATE(A2553,"_",COUNTIF(A$1:A2553,A2553))</f>
        <v>02CD14_12</v>
      </c>
      <c r="C2553" t="s">
        <v>10767</v>
      </c>
      <c r="D2553" t="str">
        <f>VLOOKUP(MID(C2553,7,4),Estrv!I:J,2,FALSE)</f>
        <v>Seguridad en Alcalíias</v>
      </c>
      <c r="E2553" t="str">
        <f>VLOOKUP(MID(C2553,1,10),Estrv!B:CC,48,FALSE)</f>
        <v>Remision y acompañamiento institucional ante el juzgado civico y la fiscalia.</v>
      </c>
    </row>
    <row r="2554" spans="1:5">
      <c r="A2554" t="str">
        <f t="shared" si="39"/>
        <v>02CD14</v>
      </c>
      <c r="B2554" t="str">
        <f>CONCATENATE(A2554,"_",COUNTIF(A$1:A2554,A2554))</f>
        <v>02CD14_13</v>
      </c>
      <c r="C2554" t="s">
        <v>11441</v>
      </c>
      <c r="D2554" t="str">
        <f>VLOOKUP(MID(C2554,7,4),Estrv!I:J,2,FALSE)</f>
        <v>Seguridad en Alcalíias</v>
      </c>
      <c r="E2554" t="str">
        <f>VLOOKUP(MID(C2554,1,10),Estrv!B:CC,51,FALSE)</f>
        <v>Estrategias operativas atencion integral para apoyo a los habitantes de las colonias con mayor indice delictivo.</v>
      </c>
    </row>
    <row r="2555" spans="1:5">
      <c r="A2555" t="str">
        <f t="shared" si="39"/>
        <v>02CD14</v>
      </c>
      <c r="B2555" t="str">
        <f>CONCATENATE(A2555,"_",COUNTIF(A$1:A2555,A2555))</f>
        <v>02CD14_14</v>
      </c>
      <c r="C2555" t="s">
        <v>12115</v>
      </c>
      <c r="D2555" t="str">
        <f>VLOOKUP(MID(C2555,7,4),Estrv!I:J,2,FALSE)</f>
        <v>Seguridad en Alcalíias</v>
      </c>
      <c r="E2555" t="str">
        <f>VLOOKUP(MID(C2555,1,10),Estrv!B:CC,54,FALSE)</f>
        <v>Talleres en materia de prevencion de la violencia y cultura de la denuncia.</v>
      </c>
    </row>
    <row r="2556" spans="1:5">
      <c r="A2556" t="str">
        <f t="shared" si="39"/>
        <v>02CD14</v>
      </c>
      <c r="B2556" t="str">
        <f>CONCATENATE(A2556,"_",COUNTIF(A$1:A2556,A2556))</f>
        <v>02CD14_15</v>
      </c>
      <c r="C2556" t="s">
        <v>12789</v>
      </c>
      <c r="D2556" t="str">
        <f>VLOOKUP(MID(C2556,7,4),Estrv!I:J,2,FALSE)</f>
        <v>Seguridad en Alcalíias</v>
      </c>
      <c r="E2556" t="str">
        <f>VLOOKUP(MID(C2556,1,10),Estrv!B:CC,57,FALSE)</f>
        <v/>
      </c>
    </row>
    <row r="2557" spans="1:5">
      <c r="A2557" t="str">
        <f t="shared" si="39"/>
        <v>02CD14</v>
      </c>
      <c r="B2557" t="str">
        <f>CONCATENATE(A2557,"_",COUNTIF(A$1:A2557,A2557))</f>
        <v>02CD14_16</v>
      </c>
      <c r="C2557" t="s">
        <v>13463</v>
      </c>
      <c r="D2557" t="str">
        <f>VLOOKUP(MID(C2557,7,4),Estrv!I:J,2,FALSE)</f>
        <v>Seguridad en Alcalíias</v>
      </c>
      <c r="E2557" t="str">
        <f>VLOOKUP(MID(C2557,1,10),Estrv!B:CC,60,FALSE)</f>
        <v/>
      </c>
    </row>
    <row r="2558" spans="1:5">
      <c r="A2558" t="str">
        <f t="shared" si="39"/>
        <v>02CD14</v>
      </c>
      <c r="B2558" t="str">
        <f>CONCATENATE(A2558,"_",COUNTIF(A$1:A2558,A2558))</f>
        <v>02CD14_17</v>
      </c>
      <c r="C2558" t="s">
        <v>14137</v>
      </c>
      <c r="D2558" t="str">
        <f>VLOOKUP(MID(C2558,7,4),Estrv!I:J,2,FALSE)</f>
        <v>Seguridad en Alcalíias</v>
      </c>
      <c r="E2558" t="str">
        <f>VLOOKUP(MID(C2558,1,10),Estrv!B:CC,63,FALSE)</f>
        <v/>
      </c>
    </row>
    <row r="2559" spans="1:5">
      <c r="A2559" t="str">
        <f t="shared" si="39"/>
        <v>02CD14</v>
      </c>
      <c r="B2559" t="str">
        <f>CONCATENATE(A2559,"_",COUNTIF(A$1:A2559,A2559))</f>
        <v>02CD14_18</v>
      </c>
      <c r="C2559" t="s">
        <v>14811</v>
      </c>
      <c r="D2559" t="str">
        <f>VLOOKUP(MID(C2559,7,4),Estrv!I:J,2,FALSE)</f>
        <v>Seguridad en Alcalíias</v>
      </c>
      <c r="E2559" t="str">
        <f>VLOOKUP(MID(C2559,1,10),Estrv!B:CC,66,FALSE)</f>
        <v/>
      </c>
    </row>
    <row r="2560" spans="1:5">
      <c r="A2560" t="str">
        <f t="shared" si="39"/>
        <v>02CD14</v>
      </c>
      <c r="B2560" t="str">
        <f>CONCATENATE(A2560,"_",COUNTIF(A$1:A2560,A2560))</f>
        <v>02CD14_19</v>
      </c>
      <c r="C2560" t="s">
        <v>15485</v>
      </c>
      <c r="D2560" t="str">
        <f>VLOOKUP(MID(C2560,7,4),Estrv!I:J,2,FALSE)</f>
        <v>Seguridad en Alcalíias</v>
      </c>
      <c r="E2560" t="str">
        <f>VLOOKUP(MID(C2560,1,10),Estrv!B:CC,69,FALSE)</f>
        <v/>
      </c>
    </row>
    <row r="2561" spans="1:5">
      <c r="A2561" t="str">
        <f t="shared" si="39"/>
        <v>02CD14</v>
      </c>
      <c r="B2561" t="str">
        <f>CONCATENATE(A2561,"_",COUNTIF(A$1:A2561,A2561))</f>
        <v>02CD14_20</v>
      </c>
      <c r="C2561" t="s">
        <v>16159</v>
      </c>
      <c r="D2561" t="str">
        <f>VLOOKUP(MID(C2561,7,4),Estrv!I:J,2,FALSE)</f>
        <v>Seguridad en Alcalíias</v>
      </c>
      <c r="E2561" t="str">
        <f>VLOOKUP(MID(C2561,1,10),Estrv!B:CC,72,FALSE)</f>
        <v/>
      </c>
    </row>
    <row r="2562" spans="1:5">
      <c r="A2562" t="str">
        <f t="shared" si="39"/>
        <v>02CD14</v>
      </c>
      <c r="B2562" t="str">
        <f>CONCATENATE(A2562,"_",COUNTIF(A$1:A2562,A2562))</f>
        <v>02CD14_21</v>
      </c>
      <c r="C2562" t="s">
        <v>10094</v>
      </c>
      <c r="D2562" t="str">
        <f>VLOOKUP(MID(C2562,7,4),Estrv!I:J,2,FALSE)</f>
        <v>Servicios públicos</v>
      </c>
      <c r="E2562" t="str">
        <f>VLOOKUP(MID(C2562,1,10),Estrv!B:CC,44,FALSE)</f>
        <v>Los habitantes de la Alcaldia Tlalpan gozan de un gobierno que atiende de manera eficiente las necesidades de los ciudadanos.</v>
      </c>
    </row>
    <row r="2563" spans="1:5">
      <c r="A2563" t="str">
        <f t="shared" ref="A2563:A2626" si="40">MID(C2563,1,6)</f>
        <v>02CD14</v>
      </c>
      <c r="B2563" t="str">
        <f>CONCATENATE(A2563,"_",COUNTIF(A$1:A2563,A2563))</f>
        <v>02CD14_22</v>
      </c>
      <c r="C2563" t="s">
        <v>10768</v>
      </c>
      <c r="D2563" t="str">
        <f>VLOOKUP(MID(C2563,7,4),Estrv!I:J,2,FALSE)</f>
        <v>Servicios públicos</v>
      </c>
      <c r="E2563" t="str">
        <f>VLOOKUP(MID(C2563,1,10),Estrv!B:CC,48,FALSE)</f>
        <v>Rehabilitar, consevar y mantener luminarias de la Red Alumbrado Publico, con el cambio y actualizacion de nuevas tecnologias de iluminacion y ahorro de energia y la conservacion de la infraestructura existentes con mantenimiento preventivo y correctivo en calles, vialidades secundarias y espacios publicos.</v>
      </c>
    </row>
    <row r="2564" spans="1:5">
      <c r="A2564" t="str">
        <f t="shared" si="40"/>
        <v>02CD14</v>
      </c>
      <c r="B2564" t="str">
        <f>CONCATENATE(A2564,"_",COUNTIF(A$1:A2564,A2564))</f>
        <v>02CD14_23</v>
      </c>
      <c r="C2564" t="s">
        <v>11442</v>
      </c>
      <c r="D2564" t="str">
        <f>VLOOKUP(MID(C2564,7,4),Estrv!I:J,2,FALSE)</f>
        <v>Servicios públicos</v>
      </c>
      <c r="E2564" t="str">
        <f>VLOOKUP(MID(C2564,1,10),Estrv!B:CC,51,FALSE)</f>
        <v>Actividades de mejoramiento en la movilidad y el ordenamiento urbano en intervenciones, con la aplicacion de pintura para balizamiento, realizacion de señalamientos y adecuaciones geometricas, a efecto de mejorar la vialidad y seguridad de las personas.</v>
      </c>
    </row>
    <row r="2565" spans="1:5">
      <c r="A2565" t="str">
        <f t="shared" si="40"/>
        <v>02CD14</v>
      </c>
      <c r="B2565" t="str">
        <f>CONCATENATE(A2565,"_",COUNTIF(A$1:A2565,A2565))</f>
        <v>02CD14_24</v>
      </c>
      <c r="C2565" t="s">
        <v>12116</v>
      </c>
      <c r="D2565" t="str">
        <f>VLOOKUP(MID(C2565,7,4),Estrv!I:J,2,FALSE)</f>
        <v>Servicios públicos</v>
      </c>
      <c r="E2565" t="str">
        <f>VLOOKUP(MID(C2565,1,10),Estrv!B:CC,54,FALSE)</f>
        <v>Mantenimiento de areas verdes en parques, jardines, camellones, plazas y espacios publicos, conservandolos limpios y seguros con actividades de poda de arboles, poda de pasto, riego de areas verdes, barrido de areas verdes, retiro de hierba y maleza.</v>
      </c>
    </row>
    <row r="2566" spans="1:5">
      <c r="A2566" t="str">
        <f t="shared" si="40"/>
        <v>02CD14</v>
      </c>
      <c r="B2566" t="str">
        <f>CONCATENATE(A2566,"_",COUNTIF(A$1:A2566,A2566))</f>
        <v>02CD14_25</v>
      </c>
      <c r="C2566" t="s">
        <v>12790</v>
      </c>
      <c r="D2566" t="str">
        <f>VLOOKUP(MID(C2566,7,4),Estrv!I:J,2,FALSE)</f>
        <v>Servicios públicos</v>
      </c>
      <c r="E2566" t="str">
        <f>VLOOKUP(MID(C2566,1,10),Estrv!B:CC,57,FALSE)</f>
        <v>Mantenimiento y conservacion del mobiliario urbano en espacios publicos como: kioscos, fuentes ornamentales, bustos, monumentos, bajo puentes, etc. con trabajos de eliminacion y borrado de grafiti con la aplicacion de pintura en muros y bardas, colocacion de malla ciclonica, etc.</v>
      </c>
    </row>
    <row r="2567" spans="1:5">
      <c r="A2567" t="str">
        <f t="shared" si="40"/>
        <v>02CD14</v>
      </c>
      <c r="B2567" t="str">
        <f>CONCATENATE(A2567,"_",COUNTIF(A$1:A2567,A2567))</f>
        <v>02CD14_26</v>
      </c>
      <c r="C2567" t="s">
        <v>13464</v>
      </c>
      <c r="D2567" t="str">
        <f>VLOOKUP(MID(C2567,7,4),Estrv!I:J,2,FALSE)</f>
        <v>Servicios públicos</v>
      </c>
      <c r="E2567" t="str">
        <f>VLOOKUP(MID(C2567,1,10),Estrv!B:CC,60,FALSE)</f>
        <v>Otorgar servicios funerarios y dar mantenimiento a panteones.</v>
      </c>
    </row>
    <row r="2568" spans="1:5">
      <c r="A2568" t="str">
        <f t="shared" si="40"/>
        <v>02CD14</v>
      </c>
      <c r="B2568" t="str">
        <f>CONCATENATE(A2568,"_",COUNTIF(A$1:A2568,A2568))</f>
        <v>02CD14_27</v>
      </c>
      <c r="C2568" t="s">
        <v>14138</v>
      </c>
      <c r="D2568" t="str">
        <f>VLOOKUP(MID(C2568,7,4),Estrv!I:J,2,FALSE)</f>
        <v>Servicios públicos</v>
      </c>
      <c r="E2568" t="str">
        <f>VLOOKUP(MID(C2568,1,10),Estrv!B:CC,63,FALSE)</f>
        <v>Contribuir al derecho de la poblacion a contar con el agua potable en sus viviendas, principalmente en las zonas de marginacion.</v>
      </c>
    </row>
    <row r="2569" spans="1:5">
      <c r="A2569" t="str">
        <f t="shared" si="40"/>
        <v>02CD14</v>
      </c>
      <c r="B2569" t="str">
        <f>CONCATENATE(A2569,"_",COUNTIF(A$1:A2569,A2569))</f>
        <v>02CD14_28</v>
      </c>
      <c r="C2569" t="s">
        <v>14812</v>
      </c>
      <c r="D2569" t="str">
        <f>VLOOKUP(MID(C2569,7,4),Estrv!I:J,2,FALSE)</f>
        <v>Servicios públicos</v>
      </c>
      <c r="E2569" t="str">
        <f>VLOOKUP(MID(C2569,1,10),Estrv!B:CC,66,FALSE)</f>
        <v>Difusion de informacion sobre el cuidado del medio ambiente, el desarrollo sustentable, el cambio climatico, los efectos de la contaminacion y conservacion de la biodiversidad entre la poblacion tlalpense.</v>
      </c>
    </row>
    <row r="2570" spans="1:5">
      <c r="A2570" t="str">
        <f t="shared" si="40"/>
        <v>02CD14</v>
      </c>
      <c r="B2570" t="str">
        <f>CONCATENATE(A2570,"_",COUNTIF(A$1:A2570,A2570))</f>
        <v>02CD14_29</v>
      </c>
      <c r="C2570" t="s">
        <v>15486</v>
      </c>
      <c r="D2570" t="str">
        <f>VLOOKUP(MID(C2570,7,4),Estrv!I:J,2,FALSE)</f>
        <v>Servicios públicos</v>
      </c>
      <c r="E2570" t="str">
        <f>VLOOKUP(MID(C2570,1,10),Estrv!B:CC,69,FALSE)</f>
        <v>Capacitacion a inspectores, dictaminadores, funcionarios y personal de la alcaldia, en temas ambientales.</v>
      </c>
    </row>
    <row r="2571" spans="1:5">
      <c r="A2571" t="str">
        <f t="shared" si="40"/>
        <v>02CD14</v>
      </c>
      <c r="B2571" t="str">
        <f>CONCATENATE(A2571,"_",COUNTIF(A$1:A2571,A2571))</f>
        <v>02CD14_30</v>
      </c>
      <c r="C2571" t="s">
        <v>16160</v>
      </c>
      <c r="D2571" t="str">
        <f>VLOOKUP(MID(C2571,7,4),Estrv!I:J,2,FALSE)</f>
        <v>Servicios públicos</v>
      </c>
      <c r="E2571" t="str">
        <f>VLOOKUP(MID(C2571,1,10),Estrv!B:CC,72,FALSE)</f>
        <v>Contribucion a la proteccion, preservacion y conservacion de los recursos naturales,</v>
      </c>
    </row>
    <row r="2572" spans="1:5">
      <c r="A2572" t="str">
        <f t="shared" si="40"/>
        <v>02CD14</v>
      </c>
      <c r="B2572" t="str">
        <f>CONCATENATE(A2572,"_",COUNTIF(A$1:A2572,A2572))</f>
        <v>02CD14_31</v>
      </c>
      <c r="C2572" t="s">
        <v>10095</v>
      </c>
      <c r="D2572" t="str">
        <f>VLOOKUP(MID(C2572,7,4),Estrv!I:J,2,FALSE)</f>
        <v>Educación, cultura, deporte y recreación</v>
      </c>
      <c r="E2572" t="str">
        <f>VLOOKUP(MID(C2572,1,10),Estrv!B:CC,44,FALSE)</f>
        <v>La Cultura y Recreacion, forman parte de la vida de los Tlalpenses.</v>
      </c>
    </row>
    <row r="2573" spans="1:5">
      <c r="A2573" t="str">
        <f t="shared" si="40"/>
        <v>02CD14</v>
      </c>
      <c r="B2573" t="str">
        <f>CONCATENATE(A2573,"_",COUNTIF(A$1:A2573,A2573))</f>
        <v>02CD14_32</v>
      </c>
      <c r="C2573" t="s">
        <v>10769</v>
      </c>
      <c r="D2573" t="str">
        <f>VLOOKUP(MID(C2573,7,4),Estrv!I:J,2,FALSE)</f>
        <v>Educación, cultura, deporte y recreación</v>
      </c>
      <c r="E2573" t="str">
        <f>VLOOKUP(MID(C2573,1,10),Estrv!B:CC,48,FALSE)</f>
        <v>Implementar actividades culturales</v>
      </c>
    </row>
    <row r="2574" spans="1:5">
      <c r="A2574" t="str">
        <f t="shared" si="40"/>
        <v>02CD14</v>
      </c>
      <c r="B2574" t="str">
        <f>CONCATENATE(A2574,"_",COUNTIF(A$1:A2574,A2574))</f>
        <v>02CD14_33</v>
      </c>
      <c r="C2574" t="s">
        <v>11443</v>
      </c>
      <c r="D2574" t="str">
        <f>VLOOKUP(MID(C2574,7,4),Estrv!I:J,2,FALSE)</f>
        <v>Educación, cultura, deporte y recreación</v>
      </c>
      <c r="E2574" t="str">
        <f>VLOOKUP(MID(C2574,1,10),Estrv!B:CC,51,FALSE)</f>
        <v>Impartir de clases deportivas en Modulos y Centros Deportivos a traves de las Escuelas Tecnico Deportivas.</v>
      </c>
    </row>
    <row r="2575" spans="1:5">
      <c r="A2575" t="str">
        <f t="shared" si="40"/>
        <v>02CD14</v>
      </c>
      <c r="B2575" t="str">
        <f>CONCATENATE(A2575,"_",COUNTIF(A$1:A2575,A2575))</f>
        <v>02CD14_34</v>
      </c>
      <c r="C2575" t="s">
        <v>12117</v>
      </c>
      <c r="D2575" t="str">
        <f>VLOOKUP(MID(C2575,7,4),Estrv!I:J,2,FALSE)</f>
        <v>Educación, cultura, deporte y recreación</v>
      </c>
      <c r="E2575" t="str">
        <f>VLOOKUP(MID(C2575,1,10),Estrv!B:CC,54,FALSE)</f>
        <v>Fomentar la cultura fisica y promocion deportiva organizando eventos deportivos gratuitos.</v>
      </c>
    </row>
    <row r="2576" spans="1:5">
      <c r="A2576" t="str">
        <f t="shared" si="40"/>
        <v>02CD14</v>
      </c>
      <c r="B2576" t="str">
        <f>CONCATENATE(A2576,"_",COUNTIF(A$1:A2576,A2576))</f>
        <v>02CD14_35</v>
      </c>
      <c r="C2576" t="s">
        <v>12791</v>
      </c>
      <c r="D2576" t="str">
        <f>VLOOKUP(MID(C2576,7,4),Estrv!I:J,2,FALSE)</f>
        <v>Educación, cultura, deporte y recreación</v>
      </c>
      <c r="E2576" t="str">
        <f>VLOOKUP(MID(C2576,1,10),Estrv!B:CC,57,FALSE)</f>
        <v>Realizar actividades de mantenimiento menor a Centros y Modulos Deportivos a cargo de la Alcaldia Tlalpan</v>
      </c>
    </row>
    <row r="2577" spans="1:5">
      <c r="A2577" t="str">
        <f t="shared" si="40"/>
        <v>02CD14</v>
      </c>
      <c r="B2577" t="str">
        <f>CONCATENATE(A2577,"_",COUNTIF(A$1:A2577,A2577))</f>
        <v>02CD14_36</v>
      </c>
      <c r="C2577" t="s">
        <v>13465</v>
      </c>
      <c r="D2577" t="str">
        <f>VLOOKUP(MID(C2577,7,4),Estrv!I:J,2,FALSE)</f>
        <v>Educación, cultura, deporte y recreación</v>
      </c>
      <c r="E2577" t="str">
        <f>VLOOKUP(MID(C2577,1,10),Estrv!B:CC,60,FALSE)</f>
        <v/>
      </c>
    </row>
    <row r="2578" spans="1:5">
      <c r="A2578" t="str">
        <f t="shared" si="40"/>
        <v>02CD14</v>
      </c>
      <c r="B2578" t="str">
        <f>CONCATENATE(A2578,"_",COUNTIF(A$1:A2578,A2578))</f>
        <v>02CD14_37</v>
      </c>
      <c r="C2578" t="s">
        <v>14139</v>
      </c>
      <c r="D2578" t="str">
        <f>VLOOKUP(MID(C2578,7,4),Estrv!I:J,2,FALSE)</f>
        <v>Educación, cultura, deporte y recreación</v>
      </c>
      <c r="E2578" t="str">
        <f>VLOOKUP(MID(C2578,1,10),Estrv!B:CC,63,FALSE)</f>
        <v/>
      </c>
    </row>
    <row r="2579" spans="1:5">
      <c r="A2579" t="str">
        <f t="shared" si="40"/>
        <v>02CD14</v>
      </c>
      <c r="B2579" t="str">
        <f>CONCATENATE(A2579,"_",COUNTIF(A$1:A2579,A2579))</f>
        <v>02CD14_38</v>
      </c>
      <c r="C2579" t="s">
        <v>14813</v>
      </c>
      <c r="D2579" t="str">
        <f>VLOOKUP(MID(C2579,7,4),Estrv!I:J,2,FALSE)</f>
        <v>Educación, cultura, deporte y recreación</v>
      </c>
      <c r="E2579" t="str">
        <f>VLOOKUP(MID(C2579,1,10),Estrv!B:CC,66,FALSE)</f>
        <v/>
      </c>
    </row>
    <row r="2580" spans="1:5">
      <c r="A2580" t="str">
        <f t="shared" si="40"/>
        <v>02CD14</v>
      </c>
      <c r="B2580" t="str">
        <f>CONCATENATE(A2580,"_",COUNTIF(A$1:A2580,A2580))</f>
        <v>02CD14_39</v>
      </c>
      <c r="C2580" t="s">
        <v>15487</v>
      </c>
      <c r="D2580" t="str">
        <f>VLOOKUP(MID(C2580,7,4),Estrv!I:J,2,FALSE)</f>
        <v>Educación, cultura, deporte y recreación</v>
      </c>
      <c r="E2580" t="str">
        <f>VLOOKUP(MID(C2580,1,10),Estrv!B:CC,69,FALSE)</f>
        <v/>
      </c>
    </row>
    <row r="2581" spans="1:5">
      <c r="A2581" t="str">
        <f t="shared" si="40"/>
        <v>02CD14</v>
      </c>
      <c r="B2581" t="str">
        <f>CONCATENATE(A2581,"_",COUNTIF(A$1:A2581,A2581))</f>
        <v>02CD14_40</v>
      </c>
      <c r="C2581" t="s">
        <v>16161</v>
      </c>
      <c r="D2581" t="str">
        <f>VLOOKUP(MID(C2581,7,4),Estrv!I:J,2,FALSE)</f>
        <v>Educación, cultura, deporte y recreación</v>
      </c>
      <c r="E2581" t="str">
        <f>VLOOKUP(MID(C2581,1,10),Estrv!B:CC,72,FALSE)</f>
        <v/>
      </c>
    </row>
    <row r="2582" spans="1:5">
      <c r="A2582" t="str">
        <f t="shared" si="40"/>
        <v>02CD14</v>
      </c>
      <c r="B2582" t="str">
        <f>CONCATENATE(A2582,"_",COUNTIF(A$1:A2582,A2582))</f>
        <v>02CD14_41</v>
      </c>
      <c r="C2582" t="s">
        <v>10096</v>
      </c>
      <c r="D2582" t="str">
        <f>VLOOKUP(MID(C2582,7,4),Estrv!I:J,2,FALSE)</f>
        <v>Servicios de salud en Alcaldias</v>
      </c>
      <c r="E2582" t="str">
        <f>VLOOKUP(MID(C2582,1,10),Estrv!B:CC,44,FALSE)</f>
        <v>Los habitantes de la Alcaldia Tlalpan gozan de una mejor calidad de vida y atencion hacia su salud.</v>
      </c>
    </row>
    <row r="2583" spans="1:5">
      <c r="A2583" t="str">
        <f t="shared" si="40"/>
        <v>02CD14</v>
      </c>
      <c r="B2583" t="str">
        <f>CONCATENATE(A2583,"_",COUNTIF(A$1:A2583,A2583))</f>
        <v>02CD14_42</v>
      </c>
      <c r="C2583" t="s">
        <v>10770</v>
      </c>
      <c r="D2583" t="str">
        <f>VLOOKUP(MID(C2583,7,4),Estrv!I:J,2,FALSE)</f>
        <v>Servicios de salud en Alcaldias</v>
      </c>
      <c r="E2583" t="str">
        <f>VLOOKUP(MID(C2583,1,10),Estrv!B:CC,48,FALSE)</f>
        <v>Brindar Servicios de Salud Mental (Atencion Psicologica, Talleres de Ccrianza Positiva y Grupos Focales de Prevencion de Adicciones)</v>
      </c>
    </row>
    <row r="2584" spans="1:5">
      <c r="A2584" t="str">
        <f t="shared" si="40"/>
        <v>02CD14</v>
      </c>
      <c r="B2584" t="str">
        <f>CONCATENATE(A2584,"_",COUNTIF(A$1:A2584,A2584))</f>
        <v>02CD14_43</v>
      </c>
      <c r="C2584" t="s">
        <v>11444</v>
      </c>
      <c r="D2584" t="str">
        <f>VLOOKUP(MID(C2584,7,4),Estrv!I:J,2,FALSE)</f>
        <v>Servicios de salud en Alcaldias</v>
      </c>
      <c r="E2584" t="str">
        <f>VLOOKUP(MID(C2584,1,10),Estrv!B:CC,51,FALSE)</f>
        <v>Proporcionar Servicios de Detecciones: Presion arterial, glicemia capilar, cancer de mama, cervicouterino, cancer de prostata y VIH.</v>
      </c>
    </row>
    <row r="2585" spans="1:5">
      <c r="A2585" t="str">
        <f t="shared" si="40"/>
        <v>02CD14</v>
      </c>
      <c r="B2585" t="str">
        <f>CONCATENATE(A2585,"_",COUNTIF(A$1:A2585,A2585))</f>
        <v>02CD14_44</v>
      </c>
      <c r="C2585" t="s">
        <v>12118</v>
      </c>
      <c r="D2585" t="str">
        <f>VLOOKUP(MID(C2585,7,4),Estrv!I:J,2,FALSE)</f>
        <v>Servicios de salud en Alcaldias</v>
      </c>
      <c r="E2585" t="str">
        <f>VLOOKUP(MID(C2585,1,10),Estrv!B:CC,54,FALSE)</f>
        <v>Brindara Servicios de Salud Preventiva como : Vacunacion, Somatometria, Primeros Auxilios, Prevencion y Promocion a la Salud.</v>
      </c>
    </row>
    <row r="2586" spans="1:5">
      <c r="A2586" t="str">
        <f t="shared" si="40"/>
        <v>02CD14</v>
      </c>
      <c r="B2586" t="str">
        <f>CONCATENATE(A2586,"_",COUNTIF(A$1:A2586,A2586))</f>
        <v>02CD14_45</v>
      </c>
      <c r="C2586" t="s">
        <v>12792</v>
      </c>
      <c r="D2586" t="str">
        <f>VLOOKUP(MID(C2586,7,4),Estrv!I:J,2,FALSE)</f>
        <v>Servicios de salud en Alcaldias</v>
      </c>
      <c r="E2586" t="str">
        <f>VLOOKUP(MID(C2586,1,10),Estrv!B:CC,57,FALSE)</f>
        <v>Realizar el seguimiento de atencion temprana en el neurodesarrollo a niñas y niños entre 0 y 4 años 6 meses de edad cumplidos, mediante Evaluaciones del Desarrollo Infantil.</v>
      </c>
    </row>
    <row r="2587" spans="1:5">
      <c r="A2587" t="str">
        <f t="shared" si="40"/>
        <v>02CD14</v>
      </c>
      <c r="B2587" t="str">
        <f>CONCATENATE(A2587,"_",COUNTIF(A$1:A2587,A2587))</f>
        <v>02CD14_46</v>
      </c>
      <c r="C2587" t="s">
        <v>13466</v>
      </c>
      <c r="D2587" t="str">
        <f>VLOOKUP(MID(C2587,7,4),Estrv!I:J,2,FALSE)</f>
        <v>Servicios de salud en Alcaldias</v>
      </c>
      <c r="E2587" t="str">
        <f>VLOOKUP(MID(C2587,1,10),Estrv!B:CC,60,FALSE)</f>
        <v>Realizar servicios de deteccion, manejo y rehabilitacion musculoesqueletica</v>
      </c>
    </row>
    <row r="2588" spans="1:5">
      <c r="A2588" t="str">
        <f t="shared" si="40"/>
        <v>02CD14</v>
      </c>
      <c r="B2588" t="str">
        <f>CONCATENATE(A2588,"_",COUNTIF(A$1:A2588,A2588))</f>
        <v>02CD14_47</v>
      </c>
      <c r="C2588" t="s">
        <v>14140</v>
      </c>
      <c r="D2588" t="str">
        <f>VLOOKUP(MID(C2588,7,4),Estrv!I:J,2,FALSE)</f>
        <v>Servicios de salud en Alcaldias</v>
      </c>
      <c r="E2588" t="str">
        <f>VLOOKUP(MID(C2588,1,10),Estrv!B:CC,63,FALSE)</f>
        <v>Brindar talleres sobre Derechos de las Personas con Discapacidad, lenguaje incluyente, Lengua de Señas Mexicanas y Sistema de lecto-escritura Braile.</v>
      </c>
    </row>
    <row r="2589" spans="1:5">
      <c r="A2589" t="str">
        <f t="shared" si="40"/>
        <v>02CD14</v>
      </c>
      <c r="B2589" t="str">
        <f>CONCATENATE(A2589,"_",COUNTIF(A$1:A2589,A2589))</f>
        <v>02CD14_48</v>
      </c>
      <c r="C2589" t="s">
        <v>14814</v>
      </c>
      <c r="D2589" t="str">
        <f>VLOOKUP(MID(C2589,7,4),Estrv!I:J,2,FALSE)</f>
        <v>Servicios de salud en Alcaldias</v>
      </c>
      <c r="E2589" t="str">
        <f>VLOOKUP(MID(C2589,1,10),Estrv!B:CC,66,FALSE)</f>
        <v/>
      </c>
    </row>
    <row r="2590" spans="1:5">
      <c r="A2590" t="str">
        <f t="shared" si="40"/>
        <v>02CD14</v>
      </c>
      <c r="B2590" t="str">
        <f>CONCATENATE(A2590,"_",COUNTIF(A$1:A2590,A2590))</f>
        <v>02CD14_49</v>
      </c>
      <c r="C2590" t="s">
        <v>15488</v>
      </c>
      <c r="D2590" t="str">
        <f>VLOOKUP(MID(C2590,7,4),Estrv!I:J,2,FALSE)</f>
        <v>Servicios de salud en Alcaldias</v>
      </c>
      <c r="E2590" t="str">
        <f>VLOOKUP(MID(C2590,1,10),Estrv!B:CC,69,FALSE)</f>
        <v/>
      </c>
    </row>
    <row r="2591" spans="1:5">
      <c r="A2591" t="str">
        <f t="shared" si="40"/>
        <v>02CD14</v>
      </c>
      <c r="B2591" t="str">
        <f>CONCATENATE(A2591,"_",COUNTIF(A$1:A2591,A2591))</f>
        <v>02CD14_50</v>
      </c>
      <c r="C2591" t="s">
        <v>16162</v>
      </c>
      <c r="D2591" t="str">
        <f>VLOOKUP(MID(C2591,7,4),Estrv!I:J,2,FALSE)</f>
        <v>Servicios de salud en Alcaldias</v>
      </c>
      <c r="E2591" t="str">
        <f>VLOOKUP(MID(C2591,1,10),Estrv!B:CC,72,FALSE)</f>
        <v/>
      </c>
    </row>
    <row r="2592" spans="1:5">
      <c r="A2592" t="str">
        <f t="shared" si="40"/>
        <v>02CD14</v>
      </c>
      <c r="B2592" t="str">
        <f>CONCATENATE(A2592,"_",COUNTIF(A$1:A2592,A2592))</f>
        <v>02CD14_51</v>
      </c>
      <c r="C2592" t="s">
        <v>10097</v>
      </c>
      <c r="D2592" t="str">
        <f>VLOOKUP(MID(C2592,7,4),Estrv!I:J,2,FALSE)</f>
        <v>Servicios de atención animal</v>
      </c>
      <c r="E2592" t="str">
        <f>VLOOKUP(MID(C2592,1,10),Estrv!B:CC,44,FALSE)</f>
        <v>Los habitantes de la Alcaldia Tlalpan que cuentan con animales de compañia gozan de una mejor calidad de vida y atencion de salud para sus mascotas.</v>
      </c>
    </row>
    <row r="2593" spans="1:5">
      <c r="A2593" t="str">
        <f t="shared" si="40"/>
        <v>02CD14</v>
      </c>
      <c r="B2593" t="str">
        <f>CONCATENATE(A2593,"_",COUNTIF(A$1:A2593,A2593))</f>
        <v>02CD14_52</v>
      </c>
      <c r="C2593" t="s">
        <v>10771</v>
      </c>
      <c r="D2593" t="str">
        <f>VLOOKUP(MID(C2593,7,4),Estrv!I:J,2,FALSE)</f>
        <v>Servicios de atención animal</v>
      </c>
      <c r="E2593" t="str">
        <f>VLOOKUP(MID(C2593,1,10),Estrv!B:CC,48,FALSE)</f>
        <v>Proporcionar servicios a animales de compañia como rehabilitaciones, adiestramiento, adopciones, etc.</v>
      </c>
    </row>
    <row r="2594" spans="1:5">
      <c r="A2594" t="str">
        <f t="shared" si="40"/>
        <v>02CD14</v>
      </c>
      <c r="B2594" t="str">
        <f>CONCATENATE(A2594,"_",COUNTIF(A$1:A2594,A2594))</f>
        <v>02CD14_53</v>
      </c>
      <c r="C2594" t="s">
        <v>11445</v>
      </c>
      <c r="D2594" t="str">
        <f>VLOOKUP(MID(C2594,7,4),Estrv!I:J,2,FALSE)</f>
        <v>Servicios de atención animal</v>
      </c>
      <c r="E2594" t="str">
        <f>VLOOKUP(MID(C2594,1,10),Estrv!B:CC,51,FALSE)</f>
        <v>Recepcion de animales donados voluntariamente a razon de lo comprendido en el Articulo 51 de la Ley de Proteccion a los Animales de la Ciudad de Mexico.</v>
      </c>
    </row>
    <row r="2595" spans="1:5">
      <c r="A2595" t="str">
        <f t="shared" si="40"/>
        <v>02CD14</v>
      </c>
      <c r="B2595" t="str">
        <f>CONCATENATE(A2595,"_",COUNTIF(A$1:A2595,A2595))</f>
        <v>02CD14_54</v>
      </c>
      <c r="C2595" t="s">
        <v>12119</v>
      </c>
      <c r="D2595" t="str">
        <f>VLOOKUP(MID(C2595,7,4),Estrv!I:J,2,FALSE)</f>
        <v>Servicios de atención animal</v>
      </c>
      <c r="E2595" t="str">
        <f>VLOOKUP(MID(C2595,1,10),Estrv!B:CC,54,FALSE)</f>
        <v>Difusion en redes oficiales a traves de materiales pedagogicos para dar Atencion a personas sobre la tutela responsable de animales de compañia y el respeto por la vida</v>
      </c>
    </row>
    <row r="2596" spans="1:5">
      <c r="A2596" t="str">
        <f t="shared" si="40"/>
        <v>02CD14</v>
      </c>
      <c r="B2596" t="str">
        <f>CONCATENATE(A2596,"_",COUNTIF(A$1:A2596,A2596))</f>
        <v>02CD14_55</v>
      </c>
      <c r="C2596" t="s">
        <v>12793</v>
      </c>
      <c r="D2596" t="str">
        <f>VLOOKUP(MID(C2596,7,4),Estrv!I:J,2,FALSE)</f>
        <v>Servicios de atención animal</v>
      </c>
      <c r="E2596" t="str">
        <f>VLOOKUP(MID(C2596,1,10),Estrv!B:CC,57,FALSE)</f>
        <v>Realizar desparasitaciones internas de la poblacion canina y felina en las instalaciones de la clinica veterinaria para la prevencion de enfermedades transmitidas entre animales y humanos</v>
      </c>
    </row>
    <row r="2597" spans="1:5">
      <c r="A2597" t="str">
        <f t="shared" si="40"/>
        <v>02CD14</v>
      </c>
      <c r="B2597" t="str">
        <f>CONCATENATE(A2597,"_",COUNTIF(A$1:A2597,A2597))</f>
        <v>02CD14_56</v>
      </c>
      <c r="C2597" t="s">
        <v>13467</v>
      </c>
      <c r="D2597" t="str">
        <f>VLOOKUP(MID(C2597,7,4),Estrv!I:J,2,FALSE)</f>
        <v>Servicios de atención animal</v>
      </c>
      <c r="E2597" t="str">
        <f>VLOOKUP(MID(C2597,1,10),Estrv!B:CC,60,FALSE)</f>
        <v>Brindar asesorias medicas veterinarias en las instalaciones de la clinica veterinaria</v>
      </c>
    </row>
    <row r="2598" spans="1:5">
      <c r="A2598" t="str">
        <f t="shared" si="40"/>
        <v>02CD14</v>
      </c>
      <c r="B2598" t="str">
        <f>CONCATENATE(A2598,"_",COUNTIF(A$1:A2598,A2598))</f>
        <v>02CD14_57</v>
      </c>
      <c r="C2598" t="s">
        <v>14141</v>
      </c>
      <c r="D2598" t="str">
        <f>VLOOKUP(MID(C2598,7,4),Estrv!I:J,2,FALSE)</f>
        <v>Servicios de atención animal</v>
      </c>
      <c r="E2598" t="str">
        <f>VLOOKUP(MID(C2598,1,10),Estrv!B:CC,63,FALSE)</f>
        <v/>
      </c>
    </row>
    <row r="2599" spans="1:5">
      <c r="A2599" t="str">
        <f t="shared" si="40"/>
        <v>02CD14</v>
      </c>
      <c r="B2599" t="str">
        <f>CONCATENATE(A2599,"_",COUNTIF(A$1:A2599,A2599))</f>
        <v>02CD14_58</v>
      </c>
      <c r="C2599" t="s">
        <v>14815</v>
      </c>
      <c r="D2599" t="str">
        <f>VLOOKUP(MID(C2599,7,4),Estrv!I:J,2,FALSE)</f>
        <v>Servicios de atención animal</v>
      </c>
      <c r="E2599" t="str">
        <f>VLOOKUP(MID(C2599,1,10),Estrv!B:CC,66,FALSE)</f>
        <v/>
      </c>
    </row>
    <row r="2600" spans="1:5">
      <c r="A2600" t="str">
        <f t="shared" si="40"/>
        <v>02CD14</v>
      </c>
      <c r="B2600" t="str">
        <f>CONCATENATE(A2600,"_",COUNTIF(A$1:A2600,A2600))</f>
        <v>02CD14_59</v>
      </c>
      <c r="C2600" t="s">
        <v>15489</v>
      </c>
      <c r="D2600" t="str">
        <f>VLOOKUP(MID(C2600,7,4),Estrv!I:J,2,FALSE)</f>
        <v>Servicios de atención animal</v>
      </c>
      <c r="E2600" t="str">
        <f>VLOOKUP(MID(C2600,1,10),Estrv!B:CC,69,FALSE)</f>
        <v/>
      </c>
    </row>
    <row r="2601" spans="1:5">
      <c r="A2601" t="str">
        <f t="shared" si="40"/>
        <v>02CD14</v>
      </c>
      <c r="B2601" t="str">
        <f>CONCATENATE(A2601,"_",COUNTIF(A$1:A2601,A2601))</f>
        <v>02CD14_60</v>
      </c>
      <c r="C2601" t="s">
        <v>16163</v>
      </c>
      <c r="D2601" t="str">
        <f>VLOOKUP(MID(C2601,7,4),Estrv!I:J,2,FALSE)</f>
        <v>Servicios de atención animal</v>
      </c>
      <c r="E2601" t="str">
        <f>VLOOKUP(MID(C2601,1,10),Estrv!B:CC,72,FALSE)</f>
        <v/>
      </c>
    </row>
    <row r="2602" spans="1:5">
      <c r="A2602" t="str">
        <f t="shared" si="40"/>
        <v>02CD14</v>
      </c>
      <c r="B2602" t="str">
        <f>CONCATENATE(A2602,"_",COUNTIF(A$1:A2602,A2602))</f>
        <v>02CD14_61</v>
      </c>
      <c r="C2602" t="s">
        <v>10098</v>
      </c>
      <c r="D2602" t="str">
        <f>VLOOKUP(MID(C2602,7,4),Estrv!I:J,2,FALSE)</f>
        <v>Servicios de cuidado infantil</v>
      </c>
      <c r="E2602" t="str">
        <f>VLOOKUP(MID(C2602,1,10),Estrv!B:CC,44,FALSE)</f>
        <v>Los infantes de la Alcaldia Tlalpan cuentan con acceso a servicios que los impulsa en su desarrollo.</v>
      </c>
    </row>
    <row r="2603" spans="1:5">
      <c r="A2603" t="str">
        <f t="shared" si="40"/>
        <v>02CD14</v>
      </c>
      <c r="B2603" t="str">
        <f>CONCATENATE(A2603,"_",COUNTIF(A$1:A2603,A2603))</f>
        <v>02CD14_62</v>
      </c>
      <c r="C2603" t="s">
        <v>10772</v>
      </c>
      <c r="D2603" t="str">
        <f>VLOOKUP(MID(C2603,7,4),Estrv!I:J,2,FALSE)</f>
        <v>Servicios de cuidado infantil</v>
      </c>
      <c r="E2603" t="str">
        <f>VLOOKUP(MID(C2603,1,10),Estrv!B:CC,48,FALSE)</f>
        <v>Realizar acciones de consolidacion del Sistema Protecion de las Niñas, Niños y Adolescentes SIPINNA Tlalpan, respondiendo al mandato de la Ley General de los derechos de las niñas, niños y adolescentes, asi como a la Convencion de los derechos del niño.</v>
      </c>
    </row>
    <row r="2604" spans="1:5">
      <c r="A2604" t="str">
        <f t="shared" si="40"/>
        <v>02CD14</v>
      </c>
      <c r="B2604" t="str">
        <f>CONCATENATE(A2604,"_",COUNTIF(A$1:A2604,A2604))</f>
        <v>02CD14_63</v>
      </c>
      <c r="C2604" t="s">
        <v>11446</v>
      </c>
      <c r="D2604" t="str">
        <f>VLOOKUP(MID(C2604,7,4),Estrv!I:J,2,FALSE)</f>
        <v>Servicios de cuidado infantil</v>
      </c>
      <c r="E2604" t="str">
        <f>VLOOKUP(MID(C2604,1,10),Estrv!B:CC,51,FALSE)</f>
        <v>Implementar Audiencias Publicas Infantiles, con el objetivo de generar un espacio de dialogo-escucha para y con niñas y niños de la Alcaldia Tlalpan</v>
      </c>
    </row>
    <row r="2605" spans="1:5">
      <c r="A2605" t="str">
        <f t="shared" si="40"/>
        <v>02CD14</v>
      </c>
      <c r="B2605" t="str">
        <f>CONCATENATE(A2605,"_",COUNTIF(A$1:A2605,A2605))</f>
        <v>02CD14_64</v>
      </c>
      <c r="C2605" t="s">
        <v>12120</v>
      </c>
      <c r="D2605" t="str">
        <f>VLOOKUP(MID(C2605,7,4),Estrv!I:J,2,FALSE)</f>
        <v>Servicios de cuidado infantil</v>
      </c>
      <c r="E2605" t="str">
        <f>VLOOKUP(MID(C2605,1,10),Estrv!B:CC,54,FALSE)</f>
        <v>Creacion de una campaña promocion de los derechos de las niñas, niños y adolescentes, con la finalidad de contribuir a una cultura del respeto a sus derechos.</v>
      </c>
    </row>
    <row r="2606" spans="1:5">
      <c r="A2606" t="str">
        <f t="shared" si="40"/>
        <v>02CD14</v>
      </c>
      <c r="B2606" t="str">
        <f>CONCATENATE(A2606,"_",COUNTIF(A$1:A2606,A2606))</f>
        <v>02CD14_65</v>
      </c>
      <c r="C2606" t="s">
        <v>12794</v>
      </c>
      <c r="D2606" t="str">
        <f>VLOOKUP(MID(C2606,7,4),Estrv!I:J,2,FALSE)</f>
        <v>Servicios de cuidado infantil</v>
      </c>
      <c r="E2606" t="str">
        <f>VLOOKUP(MID(C2606,1,10),Estrv!B:CC,57,FALSE)</f>
        <v/>
      </c>
    </row>
    <row r="2607" spans="1:5">
      <c r="A2607" t="str">
        <f t="shared" si="40"/>
        <v>02CD14</v>
      </c>
      <c r="B2607" t="str">
        <f>CONCATENATE(A2607,"_",COUNTIF(A$1:A2607,A2607))</f>
        <v>02CD14_66</v>
      </c>
      <c r="C2607" t="s">
        <v>13468</v>
      </c>
      <c r="D2607" t="str">
        <f>VLOOKUP(MID(C2607,7,4),Estrv!I:J,2,FALSE)</f>
        <v>Servicios de cuidado infantil</v>
      </c>
      <c r="E2607" t="str">
        <f>VLOOKUP(MID(C2607,1,10),Estrv!B:CC,60,FALSE)</f>
        <v/>
      </c>
    </row>
    <row r="2608" spans="1:5">
      <c r="A2608" t="str">
        <f t="shared" si="40"/>
        <v>02CD14</v>
      </c>
      <c r="B2608" t="str">
        <f>CONCATENATE(A2608,"_",COUNTIF(A$1:A2608,A2608))</f>
        <v>02CD14_67</v>
      </c>
      <c r="C2608" t="s">
        <v>14142</v>
      </c>
      <c r="D2608" t="str">
        <f>VLOOKUP(MID(C2608,7,4),Estrv!I:J,2,FALSE)</f>
        <v>Servicios de cuidado infantil</v>
      </c>
      <c r="E2608" t="str">
        <f>VLOOKUP(MID(C2608,1,10),Estrv!B:CC,63,FALSE)</f>
        <v/>
      </c>
    </row>
    <row r="2609" spans="1:5">
      <c r="A2609" t="str">
        <f t="shared" si="40"/>
        <v>02CD14</v>
      </c>
      <c r="B2609" t="str">
        <f>CONCATENATE(A2609,"_",COUNTIF(A$1:A2609,A2609))</f>
        <v>02CD14_68</v>
      </c>
      <c r="C2609" t="s">
        <v>14816</v>
      </c>
      <c r="D2609" t="str">
        <f>VLOOKUP(MID(C2609,7,4),Estrv!I:J,2,FALSE)</f>
        <v>Servicios de cuidado infantil</v>
      </c>
      <c r="E2609" t="str">
        <f>VLOOKUP(MID(C2609,1,10),Estrv!B:CC,66,FALSE)</f>
        <v/>
      </c>
    </row>
    <row r="2610" spans="1:5">
      <c r="A2610" t="str">
        <f t="shared" si="40"/>
        <v>02CD14</v>
      </c>
      <c r="B2610" t="str">
        <f>CONCATENATE(A2610,"_",COUNTIF(A$1:A2610,A2610))</f>
        <v>02CD14_69</v>
      </c>
      <c r="C2610" t="s">
        <v>15490</v>
      </c>
      <c r="D2610" t="str">
        <f>VLOOKUP(MID(C2610,7,4),Estrv!I:J,2,FALSE)</f>
        <v>Servicios de cuidado infantil</v>
      </c>
      <c r="E2610" t="str">
        <f>VLOOKUP(MID(C2610,1,10),Estrv!B:CC,69,FALSE)</f>
        <v/>
      </c>
    </row>
    <row r="2611" spans="1:5">
      <c r="A2611" t="str">
        <f t="shared" si="40"/>
        <v>02CD14</v>
      </c>
      <c r="B2611" t="str">
        <f>CONCATENATE(A2611,"_",COUNTIF(A$1:A2611,A2611))</f>
        <v>02CD14_70</v>
      </c>
      <c r="C2611" t="s">
        <v>16164</v>
      </c>
      <c r="D2611" t="str">
        <f>VLOOKUP(MID(C2611,7,4),Estrv!I:J,2,FALSE)</f>
        <v>Servicios de cuidado infantil</v>
      </c>
      <c r="E2611" t="str">
        <f>VLOOKUP(MID(C2611,1,10),Estrv!B:CC,72,FALSE)</f>
        <v/>
      </c>
    </row>
    <row r="2612" spans="1:5">
      <c r="A2612" t="str">
        <f t="shared" si="40"/>
        <v>02CD14</v>
      </c>
      <c r="B2612" t="str">
        <f>CONCATENATE(A2612,"_",COUNTIF(A$1:A2612,A2612))</f>
        <v>02CD14_71</v>
      </c>
      <c r="C2612" t="s">
        <v>10099</v>
      </c>
      <c r="D2612" t="str">
        <f>VLOOKUP(MID(C2612,7,4),Estrv!I:J,2,FALSE)</f>
        <v>Turismo, empleo y fomento económico</v>
      </c>
      <c r="E2612" t="str">
        <f>VLOOKUP(MID(C2612,1,10),Estrv!B:CC,44,FALSE)</f>
        <v>Una Alcaldia Tlalpan con desarrollo turistico y economico.</v>
      </c>
    </row>
    <row r="2613" spans="1:5">
      <c r="A2613" t="str">
        <f t="shared" si="40"/>
        <v>02CD14</v>
      </c>
      <c r="B2613" t="str">
        <f>CONCATENATE(A2613,"_",COUNTIF(A$1:A2613,A2613))</f>
        <v>02CD14_72</v>
      </c>
      <c r="C2613" t="s">
        <v>10773</v>
      </c>
      <c r="D2613" t="str">
        <f>VLOOKUP(MID(C2613,7,4),Estrv!I:J,2,FALSE)</f>
        <v>Turismo, empleo y fomento económico</v>
      </c>
      <c r="E2613" t="str">
        <f>VLOOKUP(MID(C2613,1,10),Estrv!B:CC,48,FALSE)</f>
        <v>Coordinar ferias para la promocion de empleo y de bienes y servicios locales, para apoyar al comercio y productores locales.</v>
      </c>
    </row>
    <row r="2614" spans="1:5">
      <c r="A2614" t="str">
        <f t="shared" si="40"/>
        <v>02CD14</v>
      </c>
      <c r="B2614" t="str">
        <f>CONCATENATE(A2614,"_",COUNTIF(A$1:A2614,A2614))</f>
        <v>02CD14_73</v>
      </c>
      <c r="C2614" t="s">
        <v>11447</v>
      </c>
      <c r="D2614" t="str">
        <f>VLOOKUP(MID(C2614,7,4),Estrv!I:J,2,FALSE)</f>
        <v>Turismo, empleo y fomento económico</v>
      </c>
      <c r="E2614" t="str">
        <f>VLOOKUP(MID(C2614,1,10),Estrv!B:CC,51,FALSE)</f>
        <v>Contactar agentes economicos y realizar actividades relacionadas con el sector de servicios</v>
      </c>
    </row>
    <row r="2615" spans="1:5">
      <c r="A2615" t="str">
        <f t="shared" si="40"/>
        <v>02CD14</v>
      </c>
      <c r="B2615" t="str">
        <f>CONCATENATE(A2615,"_",COUNTIF(A$1:A2615,A2615))</f>
        <v>02CD14_74</v>
      </c>
      <c r="C2615" t="s">
        <v>12121</v>
      </c>
      <c r="D2615" t="str">
        <f>VLOOKUP(MID(C2615,7,4),Estrv!I:J,2,FALSE)</f>
        <v>Turismo, empleo y fomento económico</v>
      </c>
      <c r="E2615" t="str">
        <f>VLOOKUP(MID(C2615,1,10),Estrv!B:CC,54,FALSE)</f>
        <v>Realizar actividades para fomentar el desarrollo de MYPIMES y sociedades cooperativas</v>
      </c>
    </row>
    <row r="2616" spans="1:5">
      <c r="A2616" t="str">
        <f t="shared" si="40"/>
        <v>02CD14</v>
      </c>
      <c r="B2616" t="str">
        <f>CONCATENATE(A2616,"_",COUNTIF(A$1:A2616,A2616))</f>
        <v>02CD14_75</v>
      </c>
      <c r="C2616" t="s">
        <v>12795</v>
      </c>
      <c r="D2616" t="str">
        <f>VLOOKUP(MID(C2616,7,4),Estrv!I:J,2,FALSE)</f>
        <v>Turismo, empleo y fomento económico</v>
      </c>
      <c r="E2616" t="str">
        <f>VLOOKUP(MID(C2616,1,10),Estrv!B:CC,57,FALSE)</f>
        <v>Generar capacitaciones para el trabajo y promocion del autoempleo para personas jovenes</v>
      </c>
    </row>
    <row r="2617" spans="1:5">
      <c r="A2617" t="str">
        <f t="shared" si="40"/>
        <v>02CD14</v>
      </c>
      <c r="B2617" t="str">
        <f>CONCATENATE(A2617,"_",COUNTIF(A$1:A2617,A2617))</f>
        <v>02CD14_76</v>
      </c>
      <c r="C2617" t="s">
        <v>13469</v>
      </c>
      <c r="D2617" t="str">
        <f>VLOOKUP(MID(C2617,7,4),Estrv!I:J,2,FALSE)</f>
        <v>Turismo, empleo y fomento económico</v>
      </c>
      <c r="E2617" t="str">
        <f>VLOOKUP(MID(C2617,1,10),Estrv!B:CC,60,FALSE)</f>
        <v>Facilitar creditos y financiamientos a personas dedicadas a la produccion agricola y aquellas que se encuentran en condicion de desempleo o no cuentan con los recursos necesarios para emprender.</v>
      </c>
    </row>
    <row r="2618" spans="1:5">
      <c r="A2618" t="str">
        <f t="shared" si="40"/>
        <v>02CD14</v>
      </c>
      <c r="B2618" t="str">
        <f>CONCATENATE(A2618,"_",COUNTIF(A$1:A2618,A2618))</f>
        <v>02CD14_77</v>
      </c>
      <c r="C2618" t="s">
        <v>14143</v>
      </c>
      <c r="D2618" t="str">
        <f>VLOOKUP(MID(C2618,7,4),Estrv!I:J,2,FALSE)</f>
        <v>Turismo, empleo y fomento económico</v>
      </c>
      <c r="E2618" t="str">
        <f>VLOOKUP(MID(C2618,1,10),Estrv!B:CC,63,FALSE)</f>
        <v>Generar capacitaciones para el trabajo y promocion del autoempleo para personas adultas</v>
      </c>
    </row>
    <row r="2619" spans="1:5">
      <c r="A2619" t="str">
        <f t="shared" si="40"/>
        <v>02CD14</v>
      </c>
      <c r="B2619" t="str">
        <f>CONCATENATE(A2619,"_",COUNTIF(A$1:A2619,A2619))</f>
        <v>02CD14_78</v>
      </c>
      <c r="C2619" t="s">
        <v>14817</v>
      </c>
      <c r="D2619" t="str">
        <f>VLOOKUP(MID(C2619,7,4),Estrv!I:J,2,FALSE)</f>
        <v>Turismo, empleo y fomento económico</v>
      </c>
      <c r="E2619" t="str">
        <f>VLOOKUP(MID(C2619,1,10),Estrv!B:CC,66,FALSE)</f>
        <v>Realizar actividades para fomentar y Promocionar el Turismo en la Alcaldia Tlalpan</v>
      </c>
    </row>
    <row r="2620" spans="1:5">
      <c r="A2620" t="str">
        <f t="shared" si="40"/>
        <v>02CD14</v>
      </c>
      <c r="B2620" t="str">
        <f>CONCATENATE(A2620,"_",COUNTIF(A$1:A2620,A2620))</f>
        <v>02CD14_79</v>
      </c>
      <c r="C2620" t="s">
        <v>15491</v>
      </c>
      <c r="D2620" t="str">
        <f>VLOOKUP(MID(C2620,7,4),Estrv!I:J,2,FALSE)</f>
        <v>Turismo, empleo y fomento económico</v>
      </c>
      <c r="E2620" t="str">
        <f>VLOOKUP(MID(C2620,1,10),Estrv!B:CC,69,FALSE)</f>
        <v/>
      </c>
    </row>
    <row r="2621" spans="1:5">
      <c r="A2621" t="str">
        <f t="shared" si="40"/>
        <v>02CD14</v>
      </c>
      <c r="B2621" t="str">
        <f>CONCATENATE(A2621,"_",COUNTIF(A$1:A2621,A2621))</f>
        <v>02CD14_80</v>
      </c>
      <c r="C2621" t="s">
        <v>16165</v>
      </c>
      <c r="D2621" t="str">
        <f>VLOOKUP(MID(C2621,7,4),Estrv!I:J,2,FALSE)</f>
        <v>Turismo, empleo y fomento económico</v>
      </c>
      <c r="E2621" t="str">
        <f>VLOOKUP(MID(C2621,1,10),Estrv!B:CC,72,FALSE)</f>
        <v/>
      </c>
    </row>
    <row r="2622" spans="1:5">
      <c r="A2622" t="str">
        <f t="shared" si="40"/>
        <v>02CD14</v>
      </c>
      <c r="B2622" t="str">
        <f>CONCATENATE(A2622,"_",COUNTIF(A$1:A2622,A2622))</f>
        <v>02CD14_81</v>
      </c>
      <c r="C2622" t="s">
        <v>10100</v>
      </c>
      <c r="D2622" t="str">
        <f>VLOOKUP(MID(C2622,7,4),Estrv!I:J,2,FALSE)</f>
        <v>Infraestructura urbana</v>
      </c>
      <c r="E2622" t="str">
        <f>VLOOKUP(MID(C2622,1,10),Estrv!B:CC,44,FALSE)</f>
        <v>Infraestructura de calidad, para el desarrollo de la poblacion Tlalpense.</v>
      </c>
    </row>
    <row r="2623" spans="1:5">
      <c r="A2623" t="str">
        <f t="shared" si="40"/>
        <v>02CD14</v>
      </c>
      <c r="B2623" t="str">
        <f>CONCATENATE(A2623,"_",COUNTIF(A$1:A2623,A2623))</f>
        <v>02CD14_82</v>
      </c>
      <c r="C2623" t="s">
        <v>10774</v>
      </c>
      <c r="D2623" t="str">
        <f>VLOOKUP(MID(C2623,7,4),Estrv!I:J,2,FALSE)</f>
        <v>Infraestructura urbana</v>
      </c>
      <c r="E2623" t="str">
        <f>VLOOKUP(MID(C2623,1,10),Estrv!B:CC,48,FALSE)</f>
        <v>Construccion, ampliacion, rehabilitacion, mantenimiento, mejoramiento de edificios publicos en diversas ubicaciones de la Alcaldia, con el objetivo de mejorar la calidad de los servicios.</v>
      </c>
    </row>
    <row r="2624" spans="1:5">
      <c r="A2624" t="str">
        <f t="shared" si="40"/>
        <v>02CD14</v>
      </c>
      <c r="B2624" t="str">
        <f>CONCATENATE(A2624,"_",COUNTIF(A$1:A2624,A2624))</f>
        <v>02CD14_83</v>
      </c>
      <c r="C2624" t="s">
        <v>11448</v>
      </c>
      <c r="D2624" t="str">
        <f>VLOOKUP(MID(C2624,7,4),Estrv!I:J,2,FALSE)</f>
        <v>Infraestructura urbana</v>
      </c>
      <c r="E2624" t="str">
        <f>VLOOKUP(MID(C2624,1,10),Estrv!B:CC,51,FALSE)</f>
        <v>Construccion, ampliacion, rehabilitacion, mantenimiento, mejoramiento de espacios publicos, asi como proyectos de alumbrado publico en diversas ubicaciones de la Alcaldia, con el objetivo de dotar a la poblacion de espacios para esparcimiento</v>
      </c>
    </row>
    <row r="2625" spans="1:5">
      <c r="A2625" t="str">
        <f t="shared" si="40"/>
        <v>02CD14</v>
      </c>
      <c r="B2625" t="str">
        <f>CONCATENATE(A2625,"_",COUNTIF(A$1:A2625,A2625))</f>
        <v>02CD14_84</v>
      </c>
      <c r="C2625" t="s">
        <v>12122</v>
      </c>
      <c r="D2625" t="str">
        <f>VLOOKUP(MID(C2625,7,4),Estrv!I:J,2,FALSE)</f>
        <v>Infraestructura urbana</v>
      </c>
      <c r="E2625" t="str">
        <f>VLOOKUP(MID(C2625,1,10),Estrv!B:CC,54,FALSE)</f>
        <v>Construccion, ampliacion, rehabilitacion, mantenimiento, mejoramiento de asfalto y balizamiento en vialidades secundarias,en diversas ubicaciones de la Alcaldia, garantizando un libre transito peatonal y vehicular mas eficiente y seguro.</v>
      </c>
    </row>
    <row r="2626" spans="1:5">
      <c r="A2626" t="str">
        <f t="shared" si="40"/>
        <v>02CD14</v>
      </c>
      <c r="B2626" t="str">
        <f>CONCATENATE(A2626,"_",COUNTIF(A$1:A2626,A2626))</f>
        <v>02CD14_85</v>
      </c>
      <c r="C2626" t="s">
        <v>12796</v>
      </c>
      <c r="D2626" t="str">
        <f>VLOOKUP(MID(C2626,7,4),Estrv!I:J,2,FALSE)</f>
        <v>Infraestructura urbana</v>
      </c>
      <c r="E2626" t="str">
        <f>VLOOKUP(MID(C2626,1,10),Estrv!B:CC,57,FALSE)</f>
        <v>Construccion, ampliacion, rehabilitacion, mantenimiento,obra para la mitigacion de riesgos, en diversas ubicaciones de la Alcaldia, con el fin de evitar derrumbres, deslaves, en zonas de alto riesgo</v>
      </c>
    </row>
    <row r="2627" spans="1:5">
      <c r="A2627" t="str">
        <f t="shared" ref="A2627:A2690" si="41">MID(C2627,1,6)</f>
        <v>02CD14</v>
      </c>
      <c r="B2627" t="str">
        <f>CONCATENATE(A2627,"_",COUNTIF(A$1:A2627,A2627))</f>
        <v>02CD14_86</v>
      </c>
      <c r="C2627" t="s">
        <v>13470</v>
      </c>
      <c r="D2627" t="str">
        <f>VLOOKUP(MID(C2627,7,4),Estrv!I:J,2,FALSE)</f>
        <v>Infraestructura urbana</v>
      </c>
      <c r="E2627" t="str">
        <f>VLOOKUP(MID(C2627,1,10),Estrv!B:CC,60,FALSE)</f>
        <v>Construccion, ampliacion, rehabilitacion, mantenimiento, mejoramiento en de banquetas en diversas ubicaciones de la Alcaldia, con el objetivo de garantizar un libre transito peatonal mas eficiente, seguro y con accesibilidad para personas con capacidades diferentes</v>
      </c>
    </row>
    <row r="2628" spans="1:5">
      <c r="A2628" t="str">
        <f t="shared" si="41"/>
        <v>02CD14</v>
      </c>
      <c r="B2628" t="str">
        <f>CONCATENATE(A2628,"_",COUNTIF(A$1:A2628,A2628))</f>
        <v>02CD14_87</v>
      </c>
      <c r="C2628" t="s">
        <v>14144</v>
      </c>
      <c r="D2628" t="str">
        <f>VLOOKUP(MID(C2628,7,4),Estrv!I:J,2,FALSE)</f>
        <v>Infraestructura urbana</v>
      </c>
      <c r="E2628" t="str">
        <f>VLOOKUP(MID(C2628,1,10),Estrv!B:CC,63,FALSE)</f>
        <v>Actividades de mejoramiento en la movilidad y el ordenamiento urbano en intervenciones,mejorando la circulacion y transito en las calles y vialidades secundarias de esta Alcaldia, con la aplicacion de pintura para balizamiento, la realizacion de señalamientos y adecuaciones geometricas, a efecto de mejorar la vialidad y seguridad de las personas.</v>
      </c>
    </row>
    <row r="2629" spans="1:5">
      <c r="A2629" t="str">
        <f t="shared" si="41"/>
        <v>02CD14</v>
      </c>
      <c r="B2629" t="str">
        <f>CONCATENATE(A2629,"_",COUNTIF(A$1:A2629,A2629))</f>
        <v>02CD14_88</v>
      </c>
      <c r="C2629" t="s">
        <v>14818</v>
      </c>
      <c r="D2629" t="str">
        <f>VLOOKUP(MID(C2629,7,4),Estrv!I:J,2,FALSE)</f>
        <v>Infraestructura urbana</v>
      </c>
      <c r="E2629" t="str">
        <f>VLOOKUP(MID(C2629,1,10),Estrv!B:CC,66,FALSE)</f>
        <v>Mantenimiento de areas verdes en parques, jardines, camellones, plazas y espacios publicos, conservandolos limpios y seguros con actividades de poda de arboles, poda de pasto, riego de areas verdes, barrido de areas verdes, retiro de hierba y maleza.</v>
      </c>
    </row>
    <row r="2630" spans="1:5">
      <c r="A2630" t="str">
        <f t="shared" si="41"/>
        <v>02CD14</v>
      </c>
      <c r="B2630" t="str">
        <f>CONCATENATE(A2630,"_",COUNTIF(A$1:A2630,A2630))</f>
        <v>02CD14_89</v>
      </c>
      <c r="C2630" t="s">
        <v>15492</v>
      </c>
      <c r="D2630" t="str">
        <f>VLOOKUP(MID(C2630,7,4),Estrv!I:J,2,FALSE)</f>
        <v>Infraestructura urbana</v>
      </c>
      <c r="E2630" t="str">
        <f>VLOOKUP(MID(C2630,1,10),Estrv!B:CC,69,FALSE)</f>
        <v>Mantenimiento y conservacion del mobiliario urbano en espacios publicos como: kioscos, fuentes ornamentales, bustos, monumentos, bajo puentes, etc. con trabajos de eliminacion y borrado de grafiti con la aplicacion de pintura en muros y bardas, colocacion de malla ciclonica, etc.</v>
      </c>
    </row>
    <row r="2631" spans="1:5">
      <c r="A2631" t="str">
        <f t="shared" si="41"/>
        <v>02CD14</v>
      </c>
      <c r="B2631" t="str">
        <f>CONCATENATE(A2631,"_",COUNTIF(A$1:A2631,A2631))</f>
        <v>02CD14_90</v>
      </c>
      <c r="C2631" t="s">
        <v>16166</v>
      </c>
      <c r="D2631" t="str">
        <f>VLOOKUP(MID(C2631,7,4),Estrv!I:J,2,FALSE)</f>
        <v>Infraestructura urbana</v>
      </c>
      <c r="E2631" t="str">
        <f>VLOOKUP(MID(C2631,1,10),Estrv!B:CC,72,FALSE)</f>
        <v>Rehabilitar, consevar y mantener luminarias de la Red Alumbrado Publico, con el cambio y actualizacion de nuevas tecnologias de iluminacion y ahorro de energia y la conservacion de la infraestructura existentes con mantenimiento preventivo y correctivo en calles, vialidades secundarias y espacios publicos.</v>
      </c>
    </row>
    <row r="2632" spans="1:5">
      <c r="A2632" t="str">
        <f t="shared" si="41"/>
        <v>02CD14</v>
      </c>
      <c r="B2632" t="str">
        <f>CONCATENATE(A2632,"_",COUNTIF(A$1:A2632,A2632))</f>
        <v>02CD14_91</v>
      </c>
      <c r="C2632" t="s">
        <v>10101</v>
      </c>
      <c r="D2632" t="str">
        <f>VLOOKUP(MID(C2632,7,4),Estrv!I:J,2,FALSE)</f>
        <v>Infraestructura de agua potable en Alcaldías</v>
      </c>
      <c r="E2632" t="str">
        <f>VLOOKUP(MID(C2632,1,10),Estrv!B:CC,44,FALSE)</f>
        <v>Servicio eficiente y de calidad en la distribucion de agua potable.</v>
      </c>
    </row>
    <row r="2633" spans="1:5">
      <c r="A2633" t="str">
        <f t="shared" si="41"/>
        <v>02CD14</v>
      </c>
      <c r="B2633" t="str">
        <f>CONCATENATE(A2633,"_",COUNTIF(A$1:A2633,A2633))</f>
        <v>02CD14_92</v>
      </c>
      <c r="C2633" t="s">
        <v>10775</v>
      </c>
      <c r="D2633" t="str">
        <f>VLOOKUP(MID(C2633,7,4),Estrv!I:J,2,FALSE)</f>
        <v>Infraestructura de agua potable en Alcaldías</v>
      </c>
      <c r="E2633" t="str">
        <f>VLOOKUP(MID(C2633,1,10),Estrv!B:CC,48,FALSE)</f>
        <v/>
      </c>
    </row>
    <row r="2634" spans="1:5">
      <c r="A2634" t="str">
        <f t="shared" si="41"/>
        <v>02CD14</v>
      </c>
      <c r="B2634" t="str">
        <f>CONCATENATE(A2634,"_",COUNTIF(A$1:A2634,A2634))</f>
        <v>02CD14_93</v>
      </c>
      <c r="C2634" t="s">
        <v>11449</v>
      </c>
      <c r="D2634" t="str">
        <f>VLOOKUP(MID(C2634,7,4),Estrv!I:J,2,FALSE)</f>
        <v>Infraestructura de agua potable en Alcaldías</v>
      </c>
      <c r="E2634" t="str">
        <f>VLOOKUP(MID(C2634,1,10),Estrv!B:CC,51,FALSE)</f>
        <v/>
      </c>
    </row>
    <row r="2635" spans="1:5">
      <c r="A2635" t="str">
        <f t="shared" si="41"/>
        <v>02CD14</v>
      </c>
      <c r="B2635" t="str">
        <f>CONCATENATE(A2635,"_",COUNTIF(A$1:A2635,A2635))</f>
        <v>02CD14_94</v>
      </c>
      <c r="C2635" t="s">
        <v>12123</v>
      </c>
      <c r="D2635" t="str">
        <f>VLOOKUP(MID(C2635,7,4),Estrv!I:J,2,FALSE)</f>
        <v>Infraestructura de agua potable en Alcaldías</v>
      </c>
      <c r="E2635" t="str">
        <f>VLOOKUP(MID(C2635,1,10),Estrv!B:CC,54,FALSE)</f>
        <v/>
      </c>
    </row>
    <row r="2636" spans="1:5">
      <c r="A2636" t="str">
        <f t="shared" si="41"/>
        <v>02CD14</v>
      </c>
      <c r="B2636" t="str">
        <f>CONCATENATE(A2636,"_",COUNTIF(A$1:A2636,A2636))</f>
        <v>02CD14_95</v>
      </c>
      <c r="C2636" t="s">
        <v>12797</v>
      </c>
      <c r="D2636" t="str">
        <f>VLOOKUP(MID(C2636,7,4),Estrv!I:J,2,FALSE)</f>
        <v>Infraestructura de agua potable en Alcaldías</v>
      </c>
      <c r="E2636" t="str">
        <f>VLOOKUP(MID(C2636,1,10),Estrv!B:CC,57,FALSE)</f>
        <v/>
      </c>
    </row>
    <row r="2637" spans="1:5">
      <c r="A2637" t="str">
        <f t="shared" si="41"/>
        <v>02CD14</v>
      </c>
      <c r="B2637" t="str">
        <f>CONCATENATE(A2637,"_",COUNTIF(A$1:A2637,A2637))</f>
        <v>02CD14_96</v>
      </c>
      <c r="C2637" t="s">
        <v>13471</v>
      </c>
      <c r="D2637" t="str">
        <f>VLOOKUP(MID(C2637,7,4),Estrv!I:J,2,FALSE)</f>
        <v>Infraestructura de agua potable en Alcaldías</v>
      </c>
      <c r="E2637" t="str">
        <f>VLOOKUP(MID(C2637,1,10),Estrv!B:CC,60,FALSE)</f>
        <v/>
      </c>
    </row>
    <row r="2638" spans="1:5">
      <c r="A2638" t="str">
        <f t="shared" si="41"/>
        <v>02CD14</v>
      </c>
      <c r="B2638" t="str">
        <f>CONCATENATE(A2638,"_",COUNTIF(A$1:A2638,A2638))</f>
        <v>02CD14_97</v>
      </c>
      <c r="C2638" t="s">
        <v>14145</v>
      </c>
      <c r="D2638" t="str">
        <f>VLOOKUP(MID(C2638,7,4),Estrv!I:J,2,FALSE)</f>
        <v>Infraestructura de agua potable en Alcaldías</v>
      </c>
      <c r="E2638" t="str">
        <f>VLOOKUP(MID(C2638,1,10),Estrv!B:CC,63,FALSE)</f>
        <v/>
      </c>
    </row>
    <row r="2639" spans="1:5">
      <c r="A2639" t="str">
        <f t="shared" si="41"/>
        <v>02CD14</v>
      </c>
      <c r="B2639" t="str">
        <f>CONCATENATE(A2639,"_",COUNTIF(A$1:A2639,A2639))</f>
        <v>02CD14_98</v>
      </c>
      <c r="C2639" t="s">
        <v>14819</v>
      </c>
      <c r="D2639" t="str">
        <f>VLOOKUP(MID(C2639,7,4),Estrv!I:J,2,FALSE)</f>
        <v>Infraestructura de agua potable en Alcaldías</v>
      </c>
      <c r="E2639" t="str">
        <f>VLOOKUP(MID(C2639,1,10),Estrv!B:CC,66,FALSE)</f>
        <v/>
      </c>
    </row>
    <row r="2640" spans="1:5">
      <c r="A2640" t="str">
        <f t="shared" si="41"/>
        <v>02CD14</v>
      </c>
      <c r="B2640" t="str">
        <f>CONCATENATE(A2640,"_",COUNTIF(A$1:A2640,A2640))</f>
        <v>02CD14_99</v>
      </c>
      <c r="C2640" t="s">
        <v>15493</v>
      </c>
      <c r="D2640" t="str">
        <f>VLOOKUP(MID(C2640,7,4),Estrv!I:J,2,FALSE)</f>
        <v>Infraestructura de agua potable en Alcaldías</v>
      </c>
      <c r="E2640" t="str">
        <f>VLOOKUP(MID(C2640,1,10),Estrv!B:CC,69,FALSE)</f>
        <v/>
      </c>
    </row>
    <row r="2641" spans="1:5">
      <c r="A2641" t="str">
        <f t="shared" si="41"/>
        <v>02CD14</v>
      </c>
      <c r="B2641" t="str">
        <f>CONCATENATE(A2641,"_",COUNTIF(A$1:A2641,A2641))</f>
        <v>02CD14_100</v>
      </c>
      <c r="C2641" t="s">
        <v>16167</v>
      </c>
      <c r="D2641" t="str">
        <f>VLOOKUP(MID(C2641,7,4),Estrv!I:J,2,FALSE)</f>
        <v>Infraestructura de agua potable en Alcaldías</v>
      </c>
      <c r="E2641" t="str">
        <f>VLOOKUP(MID(C2641,1,10),Estrv!B:CC,72,FALSE)</f>
        <v/>
      </c>
    </row>
    <row r="2642" spans="1:5">
      <c r="A2642" t="str">
        <f t="shared" si="41"/>
        <v>02CD14</v>
      </c>
      <c r="B2642" t="str">
        <f>CONCATENATE(A2642,"_",COUNTIF(A$1:A2642,A2642))</f>
        <v>02CD14_101</v>
      </c>
      <c r="C2642" t="s">
        <v>10102</v>
      </c>
      <c r="D2642" t="str">
        <f>VLOOKUP(MID(C2642,7,4),Estrv!I:J,2,FALSE)</f>
        <v>Infraestructura de drenaje, alcantarillado y saneamiento en Alcaldías</v>
      </c>
      <c r="E2642" t="str">
        <f>VLOOKUP(MID(C2642,1,10),Estrv!B:CC,44,FALSE)</f>
        <v>Contar con infraestructura eficiente en la red secundaria del drenaje y alcantarillado, mejorando la calidad de vida de los Tlalpenses.</v>
      </c>
    </row>
    <row r="2643" spans="1:5">
      <c r="A2643" t="str">
        <f t="shared" si="41"/>
        <v>02CD14</v>
      </c>
      <c r="B2643" t="str">
        <f>CONCATENATE(A2643,"_",COUNTIF(A$1:A2643,A2643))</f>
        <v>02CD14_102</v>
      </c>
      <c r="C2643" t="s">
        <v>10776</v>
      </c>
      <c r="D2643" t="str">
        <f>VLOOKUP(MID(C2643,7,4),Estrv!I:J,2,FALSE)</f>
        <v>Infraestructura de drenaje, alcantarillado y saneamiento en Alcaldías</v>
      </c>
      <c r="E2643" t="str">
        <f>VLOOKUP(MID(C2643,1,10),Estrv!B:CC,48,FALSE)</f>
        <v>Construccion, ampliacion, rehabilitacion, mantenimiento, mejoramiento en en resumideros.</v>
      </c>
    </row>
    <row r="2644" spans="1:5">
      <c r="A2644" t="str">
        <f t="shared" si="41"/>
        <v>02CD14</v>
      </c>
      <c r="B2644" t="str">
        <f>CONCATENATE(A2644,"_",COUNTIF(A$1:A2644,A2644))</f>
        <v>02CD14_103</v>
      </c>
      <c r="C2644" t="s">
        <v>11450</v>
      </c>
      <c r="D2644" t="str">
        <f>VLOOKUP(MID(C2644,7,4),Estrv!I:J,2,FALSE)</f>
        <v>Infraestructura de drenaje, alcantarillado y saneamiento en Alcaldías</v>
      </c>
      <c r="E2644" t="str">
        <f>VLOOKUP(MID(C2644,1,10),Estrv!B:CC,51,FALSE)</f>
        <v>Construccion, ampliacion, rehabilitacion, mantenimiento, mejoramiento, de la red de drenaje en diversas ubicaciones de la Alcaldia, con el objetivo que la poblacion cuente con mas y mejores servicios.</v>
      </c>
    </row>
    <row r="2645" spans="1:5">
      <c r="A2645" t="str">
        <f t="shared" si="41"/>
        <v>02CD14</v>
      </c>
      <c r="B2645" t="str">
        <f>CONCATENATE(A2645,"_",COUNTIF(A$1:A2645,A2645))</f>
        <v>02CD14_104</v>
      </c>
      <c r="C2645" t="s">
        <v>12124</v>
      </c>
      <c r="D2645" t="str">
        <f>VLOOKUP(MID(C2645,7,4),Estrv!I:J,2,FALSE)</f>
        <v>Infraestructura de drenaje, alcantarillado y saneamiento en Alcaldías</v>
      </c>
      <c r="E2645" t="str">
        <f>VLOOKUP(MID(C2645,1,10),Estrv!B:CC,54,FALSE)</f>
        <v/>
      </c>
    </row>
    <row r="2646" spans="1:5">
      <c r="A2646" t="str">
        <f t="shared" si="41"/>
        <v>02CD14</v>
      </c>
      <c r="B2646" t="str">
        <f>CONCATENATE(A2646,"_",COUNTIF(A$1:A2646,A2646))</f>
        <v>02CD14_105</v>
      </c>
      <c r="C2646" t="s">
        <v>12798</v>
      </c>
      <c r="D2646" t="str">
        <f>VLOOKUP(MID(C2646,7,4),Estrv!I:J,2,FALSE)</f>
        <v>Infraestructura de drenaje, alcantarillado y saneamiento en Alcaldías</v>
      </c>
      <c r="E2646" t="str">
        <f>VLOOKUP(MID(C2646,1,10),Estrv!B:CC,57,FALSE)</f>
        <v/>
      </c>
    </row>
    <row r="2647" spans="1:5">
      <c r="A2647" t="str">
        <f t="shared" si="41"/>
        <v>02CD14</v>
      </c>
      <c r="B2647" t="str">
        <f>CONCATENATE(A2647,"_",COUNTIF(A$1:A2647,A2647))</f>
        <v>02CD14_106</v>
      </c>
      <c r="C2647" t="s">
        <v>13472</v>
      </c>
      <c r="D2647" t="str">
        <f>VLOOKUP(MID(C2647,7,4),Estrv!I:J,2,FALSE)</f>
        <v>Infraestructura de drenaje, alcantarillado y saneamiento en Alcaldías</v>
      </c>
      <c r="E2647" t="str">
        <f>VLOOKUP(MID(C2647,1,10),Estrv!B:CC,60,FALSE)</f>
        <v/>
      </c>
    </row>
    <row r="2648" spans="1:5">
      <c r="A2648" t="str">
        <f t="shared" si="41"/>
        <v>02CD14</v>
      </c>
      <c r="B2648" t="str">
        <f>CONCATENATE(A2648,"_",COUNTIF(A$1:A2648,A2648))</f>
        <v>02CD14_107</v>
      </c>
      <c r="C2648" t="s">
        <v>14146</v>
      </c>
      <c r="D2648" t="str">
        <f>VLOOKUP(MID(C2648,7,4),Estrv!I:J,2,FALSE)</f>
        <v>Infraestructura de drenaje, alcantarillado y saneamiento en Alcaldías</v>
      </c>
      <c r="E2648" t="str">
        <f>VLOOKUP(MID(C2648,1,10),Estrv!B:CC,63,FALSE)</f>
        <v/>
      </c>
    </row>
    <row r="2649" spans="1:5">
      <c r="A2649" t="str">
        <f t="shared" si="41"/>
        <v>02CD14</v>
      </c>
      <c r="B2649" t="str">
        <f>CONCATENATE(A2649,"_",COUNTIF(A$1:A2649,A2649))</f>
        <v>02CD14_108</v>
      </c>
      <c r="C2649" t="s">
        <v>14820</v>
      </c>
      <c r="D2649" t="str">
        <f>VLOOKUP(MID(C2649,7,4),Estrv!I:J,2,FALSE)</f>
        <v>Infraestructura de drenaje, alcantarillado y saneamiento en Alcaldías</v>
      </c>
      <c r="E2649" t="str">
        <f>VLOOKUP(MID(C2649,1,10),Estrv!B:CC,66,FALSE)</f>
        <v/>
      </c>
    </row>
    <row r="2650" spans="1:5">
      <c r="A2650" t="str">
        <f t="shared" si="41"/>
        <v>02CD14</v>
      </c>
      <c r="B2650" t="str">
        <f>CONCATENATE(A2650,"_",COUNTIF(A$1:A2650,A2650))</f>
        <v>02CD14_109</v>
      </c>
      <c r="C2650" t="s">
        <v>15494</v>
      </c>
      <c r="D2650" t="str">
        <f>VLOOKUP(MID(C2650,7,4),Estrv!I:J,2,FALSE)</f>
        <v>Infraestructura de drenaje, alcantarillado y saneamiento en Alcaldías</v>
      </c>
      <c r="E2650" t="str">
        <f>VLOOKUP(MID(C2650,1,10),Estrv!B:CC,69,FALSE)</f>
        <v/>
      </c>
    </row>
    <row r="2651" spans="1:5">
      <c r="A2651" t="str">
        <f t="shared" si="41"/>
        <v>02CD14</v>
      </c>
      <c r="B2651" t="str">
        <f>CONCATENATE(A2651,"_",COUNTIF(A$1:A2651,A2651))</f>
        <v>02CD14_110</v>
      </c>
      <c r="C2651" t="s">
        <v>16168</v>
      </c>
      <c r="D2651" t="str">
        <f>VLOOKUP(MID(C2651,7,4),Estrv!I:J,2,FALSE)</f>
        <v>Infraestructura de drenaje, alcantarillado y saneamiento en Alcaldías</v>
      </c>
      <c r="E2651" t="str">
        <f>VLOOKUP(MID(C2651,1,10),Estrv!B:CC,72,FALSE)</f>
        <v/>
      </c>
    </row>
    <row r="2652" spans="1:5">
      <c r="A2652" t="str">
        <f t="shared" si="41"/>
        <v>02CD14</v>
      </c>
      <c r="B2652" t="str">
        <f>CONCATENATE(A2652,"_",COUNTIF(A$1:A2652,A2652))</f>
        <v>02CD14_111</v>
      </c>
      <c r="C2652" t="s">
        <v>10103</v>
      </c>
      <c r="D2652" t="str">
        <f>VLOOKUP(MID(C2652,7,4),Estrv!I:J,2,FALSE)</f>
        <v>Actividades de apoyo administrativo</v>
      </c>
      <c r="E2652" t="str">
        <f>VLOOKUP(MID(C2652,1,10),Estrv!B:CC,44,FALSE)</f>
        <v>Credibilidad de la Ciudadania hacia sus Instituciones Publicas</v>
      </c>
    </row>
    <row r="2653" spans="1:5">
      <c r="A2653" t="str">
        <f t="shared" si="41"/>
        <v>02CD14</v>
      </c>
      <c r="B2653" t="str">
        <f>CONCATENATE(A2653,"_",COUNTIF(A$1:A2653,A2653))</f>
        <v>02CD14_112</v>
      </c>
      <c r="C2653" t="s">
        <v>10777</v>
      </c>
      <c r="D2653" t="str">
        <f>VLOOKUP(MID(C2653,7,4),Estrv!I:J,2,FALSE)</f>
        <v>Actividades de apoyo administrativo</v>
      </c>
      <c r="E2653" t="str">
        <f>VLOOKUP(MID(C2653,1,10),Estrv!B:CC,48,FALSE)</f>
        <v>Servicios generales necesarios para la operacion de la Alcaldia.</v>
      </c>
    </row>
    <row r="2654" spans="1:5">
      <c r="A2654" t="str">
        <f t="shared" si="41"/>
        <v>02CD14</v>
      </c>
      <c r="B2654" t="str">
        <f>CONCATENATE(A2654,"_",COUNTIF(A$1:A2654,A2654))</f>
        <v>02CD14_113</v>
      </c>
      <c r="C2654" t="s">
        <v>11451</v>
      </c>
      <c r="D2654" t="str">
        <f>VLOOKUP(MID(C2654,7,4),Estrv!I:J,2,FALSE)</f>
        <v>Actividades de apoyo administrativo</v>
      </c>
      <c r="E2654" t="str">
        <f>VLOOKUP(MID(C2654,1,10),Estrv!B:CC,51,FALSE)</f>
        <v>Planear y atender los requerimientos en funcion del programa en materia de adquisiciones: insumos, bienes y servicios</v>
      </c>
    </row>
    <row r="2655" spans="1:5">
      <c r="A2655" t="str">
        <f t="shared" si="41"/>
        <v>02CD14</v>
      </c>
      <c r="B2655" t="str">
        <f>CONCATENATE(A2655,"_",COUNTIF(A$1:A2655,A2655))</f>
        <v>02CD14_114</v>
      </c>
      <c r="C2655" t="s">
        <v>12125</v>
      </c>
      <c r="D2655" t="str">
        <f>VLOOKUP(MID(C2655,7,4),Estrv!I:J,2,FALSE)</f>
        <v>Actividades de apoyo administrativo</v>
      </c>
      <c r="E2655" t="str">
        <f>VLOOKUP(MID(C2655,1,10),Estrv!B:CC,54,FALSE)</f>
        <v>Administrar de manera eficiente los sistemas informaticos, de soporte tecnico y de procesos administrativos</v>
      </c>
    </row>
    <row r="2656" spans="1:5">
      <c r="A2656" t="str">
        <f t="shared" si="41"/>
        <v>02CD14</v>
      </c>
      <c r="B2656" t="str">
        <f>CONCATENATE(A2656,"_",COUNTIF(A$1:A2656,A2656))</f>
        <v>02CD14_115</v>
      </c>
      <c r="C2656" t="s">
        <v>12799</v>
      </c>
      <c r="D2656" t="str">
        <f>VLOOKUP(MID(C2656,7,4),Estrv!I:J,2,FALSE)</f>
        <v>Actividades de apoyo administrativo</v>
      </c>
      <c r="E2656" t="str">
        <f>VLOOKUP(MID(C2656,1,10),Estrv!B:CC,57,FALSE)</f>
        <v>Contribuir al fortalecimiento de las finanzas de la Alcaldia a traves de estrategias que permitan controlar, asegurar y eficientar la recaudacion de los ingresos de aplicacion automatica de la Alcaldia, asi como la correcta consolidacion y administracion</v>
      </c>
    </row>
    <row r="2657" spans="1:5">
      <c r="A2657" t="str">
        <f t="shared" si="41"/>
        <v>02CD14</v>
      </c>
      <c r="B2657" t="str">
        <f>CONCATENATE(A2657,"_",COUNTIF(A$1:A2657,A2657))</f>
        <v>02CD14_116</v>
      </c>
      <c r="C2657" t="s">
        <v>13473</v>
      </c>
      <c r="D2657" t="str">
        <f>VLOOKUP(MID(C2657,7,4),Estrv!I:J,2,FALSE)</f>
        <v>Actividades de apoyo administrativo</v>
      </c>
      <c r="E2657" t="str">
        <f>VLOOKUP(MID(C2657,1,10),Estrv!B:CC,60,FALSE)</f>
        <v/>
      </c>
    </row>
    <row r="2658" spans="1:5">
      <c r="A2658" t="str">
        <f t="shared" si="41"/>
        <v>02CD14</v>
      </c>
      <c r="B2658" t="str">
        <f>CONCATENATE(A2658,"_",COUNTIF(A$1:A2658,A2658))</f>
        <v>02CD14_117</v>
      </c>
      <c r="C2658" t="s">
        <v>14147</v>
      </c>
      <c r="D2658" t="str">
        <f>VLOOKUP(MID(C2658,7,4),Estrv!I:J,2,FALSE)</f>
        <v>Actividades de apoyo administrativo</v>
      </c>
      <c r="E2658" t="str">
        <f>VLOOKUP(MID(C2658,1,10),Estrv!B:CC,63,FALSE)</f>
        <v/>
      </c>
    </row>
    <row r="2659" spans="1:5">
      <c r="A2659" t="str">
        <f t="shared" si="41"/>
        <v>02CD14</v>
      </c>
      <c r="B2659" t="str">
        <f>CONCATENATE(A2659,"_",COUNTIF(A$1:A2659,A2659))</f>
        <v>02CD14_118</v>
      </c>
      <c r="C2659" t="s">
        <v>14821</v>
      </c>
      <c r="D2659" t="str">
        <f>VLOOKUP(MID(C2659,7,4),Estrv!I:J,2,FALSE)</f>
        <v>Actividades de apoyo administrativo</v>
      </c>
      <c r="E2659" t="str">
        <f>VLOOKUP(MID(C2659,1,10),Estrv!B:CC,66,FALSE)</f>
        <v/>
      </c>
    </row>
    <row r="2660" spans="1:5">
      <c r="A2660" t="str">
        <f t="shared" si="41"/>
        <v>02CD14</v>
      </c>
      <c r="B2660" t="str">
        <f>CONCATENATE(A2660,"_",COUNTIF(A$1:A2660,A2660))</f>
        <v>02CD14_119</v>
      </c>
      <c r="C2660" t="s">
        <v>15495</v>
      </c>
      <c r="D2660" t="str">
        <f>VLOOKUP(MID(C2660,7,4),Estrv!I:J,2,FALSE)</f>
        <v>Actividades de apoyo administrativo</v>
      </c>
      <c r="E2660" t="str">
        <f>VLOOKUP(MID(C2660,1,10),Estrv!B:CC,69,FALSE)</f>
        <v/>
      </c>
    </row>
    <row r="2661" spans="1:5">
      <c r="A2661" t="str">
        <f t="shared" si="41"/>
        <v>02CD14</v>
      </c>
      <c r="B2661" t="str">
        <f>CONCATENATE(A2661,"_",COUNTIF(A$1:A2661,A2661))</f>
        <v>02CD14_120</v>
      </c>
      <c r="C2661" t="s">
        <v>16169</v>
      </c>
      <c r="D2661" t="str">
        <f>VLOOKUP(MID(C2661,7,4),Estrv!I:J,2,FALSE)</f>
        <v>Actividades de apoyo administrativo</v>
      </c>
      <c r="E2661" t="str">
        <f>VLOOKUP(MID(C2661,1,10),Estrv!B:CC,72,FALSE)</f>
        <v/>
      </c>
    </row>
    <row r="2662" spans="1:5">
      <c r="A2662" t="str">
        <f t="shared" si="41"/>
        <v>02CD14</v>
      </c>
      <c r="B2662" t="str">
        <f>CONCATENATE(A2662,"_",COUNTIF(A$1:A2662,A2662))</f>
        <v>02CD14_121</v>
      </c>
      <c r="C2662" t="s">
        <v>10104</v>
      </c>
      <c r="D2662" t="str">
        <f>VLOOKUP(MID(C2662,7,4),Estrv!I:J,2,FALSE)</f>
        <v>Provisiones para contingencias</v>
      </c>
      <c r="E2662" t="str">
        <f>VLOOKUP(MID(C2662,1,10),Estrv!B:CC,44,FALSE)</f>
        <v>La Alcaldia cumple con las sentencias en materia laboral y civil.</v>
      </c>
    </row>
    <row r="2663" spans="1:5">
      <c r="A2663" t="str">
        <f t="shared" si="41"/>
        <v>02CD14</v>
      </c>
      <c r="B2663" t="str">
        <f>CONCATENATE(A2663,"_",COUNTIF(A$1:A2663,A2663))</f>
        <v>02CD14_122</v>
      </c>
      <c r="C2663" t="s">
        <v>10778</v>
      </c>
      <c r="D2663" t="str">
        <f>VLOOKUP(MID(C2663,7,4),Estrv!I:J,2,FALSE)</f>
        <v>Provisiones para contingencias</v>
      </c>
      <c r="E2663" t="str">
        <f>VLOOKUP(MID(C2663,1,10),Estrv!B:CC,48,FALSE)</f>
        <v/>
      </c>
    </row>
    <row r="2664" spans="1:5">
      <c r="A2664" t="str">
        <f t="shared" si="41"/>
        <v>02CD14</v>
      </c>
      <c r="B2664" t="str">
        <f>CONCATENATE(A2664,"_",COUNTIF(A$1:A2664,A2664))</f>
        <v>02CD14_123</v>
      </c>
      <c r="C2664" t="s">
        <v>11452</v>
      </c>
      <c r="D2664" t="str">
        <f>VLOOKUP(MID(C2664,7,4),Estrv!I:J,2,FALSE)</f>
        <v>Provisiones para contingencias</v>
      </c>
      <c r="E2664" t="str">
        <f>VLOOKUP(MID(C2664,1,10),Estrv!B:CC,51,FALSE)</f>
        <v/>
      </c>
    </row>
    <row r="2665" spans="1:5">
      <c r="A2665" t="str">
        <f t="shared" si="41"/>
        <v>02CD14</v>
      </c>
      <c r="B2665" t="str">
        <f>CONCATENATE(A2665,"_",COUNTIF(A$1:A2665,A2665))</f>
        <v>02CD14_124</v>
      </c>
      <c r="C2665" t="s">
        <v>12126</v>
      </c>
      <c r="D2665" t="str">
        <f>VLOOKUP(MID(C2665,7,4),Estrv!I:J,2,FALSE)</f>
        <v>Provisiones para contingencias</v>
      </c>
      <c r="E2665" t="str">
        <f>VLOOKUP(MID(C2665,1,10),Estrv!B:CC,54,FALSE)</f>
        <v/>
      </c>
    </row>
    <row r="2666" spans="1:5">
      <c r="A2666" t="str">
        <f t="shared" si="41"/>
        <v>02CD14</v>
      </c>
      <c r="B2666" t="str">
        <f>CONCATENATE(A2666,"_",COUNTIF(A$1:A2666,A2666))</f>
        <v>02CD14_125</v>
      </c>
      <c r="C2666" t="s">
        <v>12800</v>
      </c>
      <c r="D2666" t="str">
        <f>VLOOKUP(MID(C2666,7,4),Estrv!I:J,2,FALSE)</f>
        <v>Provisiones para contingencias</v>
      </c>
      <c r="E2666" t="str">
        <f>VLOOKUP(MID(C2666,1,10),Estrv!B:CC,57,FALSE)</f>
        <v/>
      </c>
    </row>
    <row r="2667" spans="1:5">
      <c r="A2667" t="str">
        <f t="shared" si="41"/>
        <v>02CD14</v>
      </c>
      <c r="B2667" t="str">
        <f>CONCATENATE(A2667,"_",COUNTIF(A$1:A2667,A2667))</f>
        <v>02CD14_126</v>
      </c>
      <c r="C2667" t="s">
        <v>13474</v>
      </c>
      <c r="D2667" t="str">
        <f>VLOOKUP(MID(C2667,7,4),Estrv!I:J,2,FALSE)</f>
        <v>Provisiones para contingencias</v>
      </c>
      <c r="E2667" t="str">
        <f>VLOOKUP(MID(C2667,1,10),Estrv!B:CC,60,FALSE)</f>
        <v/>
      </c>
    </row>
    <row r="2668" spans="1:5">
      <c r="A2668" t="str">
        <f t="shared" si="41"/>
        <v>02CD14</v>
      </c>
      <c r="B2668" t="str">
        <f>CONCATENATE(A2668,"_",COUNTIF(A$1:A2668,A2668))</f>
        <v>02CD14_127</v>
      </c>
      <c r="C2668" t="s">
        <v>14148</v>
      </c>
      <c r="D2668" t="str">
        <f>VLOOKUP(MID(C2668,7,4),Estrv!I:J,2,FALSE)</f>
        <v>Provisiones para contingencias</v>
      </c>
      <c r="E2668" t="str">
        <f>VLOOKUP(MID(C2668,1,10),Estrv!B:CC,63,FALSE)</f>
        <v/>
      </c>
    </row>
    <row r="2669" spans="1:5">
      <c r="A2669" t="str">
        <f t="shared" si="41"/>
        <v>02CD14</v>
      </c>
      <c r="B2669" t="str">
        <f>CONCATENATE(A2669,"_",COUNTIF(A$1:A2669,A2669))</f>
        <v>02CD14_128</v>
      </c>
      <c r="C2669" t="s">
        <v>14822</v>
      </c>
      <c r="D2669" t="str">
        <f>VLOOKUP(MID(C2669,7,4),Estrv!I:J,2,FALSE)</f>
        <v>Provisiones para contingencias</v>
      </c>
      <c r="E2669" t="str">
        <f>VLOOKUP(MID(C2669,1,10),Estrv!B:CC,66,FALSE)</f>
        <v/>
      </c>
    </row>
    <row r="2670" spans="1:5">
      <c r="A2670" t="str">
        <f t="shared" si="41"/>
        <v>02CD14</v>
      </c>
      <c r="B2670" t="str">
        <f>CONCATENATE(A2670,"_",COUNTIF(A$1:A2670,A2670))</f>
        <v>02CD14_129</v>
      </c>
      <c r="C2670" t="s">
        <v>15496</v>
      </c>
      <c r="D2670" t="str">
        <f>VLOOKUP(MID(C2670,7,4),Estrv!I:J,2,FALSE)</f>
        <v>Provisiones para contingencias</v>
      </c>
      <c r="E2670" t="str">
        <f>VLOOKUP(MID(C2670,1,10),Estrv!B:CC,69,FALSE)</f>
        <v/>
      </c>
    </row>
    <row r="2671" spans="1:5">
      <c r="A2671" t="str">
        <f t="shared" si="41"/>
        <v>02CD14</v>
      </c>
      <c r="B2671" t="str">
        <f>CONCATENATE(A2671,"_",COUNTIF(A$1:A2671,A2671))</f>
        <v>02CD14_130</v>
      </c>
      <c r="C2671" t="s">
        <v>16170</v>
      </c>
      <c r="D2671" t="str">
        <f>VLOOKUP(MID(C2671,7,4),Estrv!I:J,2,FALSE)</f>
        <v>Provisiones para contingencias</v>
      </c>
      <c r="E2671" t="str">
        <f>VLOOKUP(MID(C2671,1,10),Estrv!B:CC,72,FALSE)</f>
        <v/>
      </c>
    </row>
    <row r="2672" spans="1:5">
      <c r="A2672" t="str">
        <f t="shared" si="41"/>
        <v>02CD14</v>
      </c>
      <c r="B2672" t="str">
        <f>CONCATENATE(A2672,"_",COUNTIF(A$1:A2672,A2672))</f>
        <v>02CD14_131</v>
      </c>
      <c r="C2672" t="s">
        <v>10105</v>
      </c>
      <c r="D2672" t="str">
        <f>VLOOKUP(MID(C2672,7,4),Estrv!I:J,2,FALSE)</f>
        <v>Cumplimiento de los programas de protección civil</v>
      </c>
      <c r="E2672" t="str">
        <f>VLOOKUP(MID(C2672,1,10),Estrv!B:CC,44,FALSE)</f>
        <v>Eficientar los protocolos de atencion y prenvencion, en materia de Gestion de Riesgos y Proteccion Civil para que las personas sean resilientes.</v>
      </c>
    </row>
    <row r="2673" spans="1:5">
      <c r="A2673" t="str">
        <f t="shared" si="41"/>
        <v>02CD14</v>
      </c>
      <c r="B2673" t="str">
        <f>CONCATENATE(A2673,"_",COUNTIF(A$1:A2673,A2673))</f>
        <v>02CD14_132</v>
      </c>
      <c r="C2673" t="s">
        <v>10779</v>
      </c>
      <c r="D2673" t="str">
        <f>VLOOKUP(MID(C2673,7,4),Estrv!I:J,2,FALSE)</f>
        <v>Cumplimiento de los programas de protección civil</v>
      </c>
      <c r="E2673" t="str">
        <f>VLOOKUP(MID(C2673,1,10),Estrv!B:CC,48,FALSE)</f>
        <v>Emision de dictamenes de riesgo sustentados en un analisis tecnico profesional, garantizando la integridad del individuo, sus bienes y entorno</v>
      </c>
    </row>
    <row r="2674" spans="1:5">
      <c r="A2674" t="str">
        <f t="shared" si="41"/>
        <v>02CD14</v>
      </c>
      <c r="B2674" t="str">
        <f>CONCATENATE(A2674,"_",COUNTIF(A$1:A2674,A2674))</f>
        <v>02CD14_133</v>
      </c>
      <c r="C2674" t="s">
        <v>11453</v>
      </c>
      <c r="D2674" t="str">
        <f>VLOOKUP(MID(C2674,7,4),Estrv!I:J,2,FALSE)</f>
        <v>Cumplimiento de los programas de protección civil</v>
      </c>
      <c r="E2674" t="str">
        <f>VLOOKUP(MID(C2674,1,10),Estrv!B:CC,51,FALSE)</f>
        <v>Respuesta a las solicitudes o llamados de emergencias para salvaguardar la integridad fisica de la poblacion, de sus bienes y entorno.</v>
      </c>
    </row>
    <row r="2675" spans="1:5">
      <c r="A2675" t="str">
        <f t="shared" si="41"/>
        <v>02CD14</v>
      </c>
      <c r="B2675" t="str">
        <f>CONCATENATE(A2675,"_",COUNTIF(A$1:A2675,A2675))</f>
        <v>02CD14_134</v>
      </c>
      <c r="C2675" t="s">
        <v>12127</v>
      </c>
      <c r="D2675" t="str">
        <f>VLOOKUP(MID(C2675,7,4),Estrv!I:J,2,FALSE)</f>
        <v>Cumplimiento de los programas de protección civil</v>
      </c>
      <c r="E2675" t="str">
        <f>VLOOKUP(MID(C2675,1,10),Estrv!B:CC,54,FALSE)</f>
        <v>Capacitacion de simulacros y asesorias en temas como: Primeros auxilios; prevencion,evacuacion, repliegue y combate de incendios; brigadas de Proteccion Civil, Plan Familiar de Proteccion Civil.</v>
      </c>
    </row>
    <row r="2676" spans="1:5">
      <c r="A2676" t="str">
        <f t="shared" si="41"/>
        <v>02CD14</v>
      </c>
      <c r="B2676" t="str">
        <f>CONCATENATE(A2676,"_",COUNTIF(A$1:A2676,A2676))</f>
        <v>02CD14_135</v>
      </c>
      <c r="C2676" t="s">
        <v>12801</v>
      </c>
      <c r="D2676" t="str">
        <f>VLOOKUP(MID(C2676,7,4),Estrv!I:J,2,FALSE)</f>
        <v>Cumplimiento de los programas de protección civil</v>
      </c>
      <c r="E2676" t="str">
        <f>VLOOKUP(MID(C2676,1,10),Estrv!B:CC,57,FALSE)</f>
        <v/>
      </c>
    </row>
    <row r="2677" spans="1:5">
      <c r="A2677" t="str">
        <f t="shared" si="41"/>
        <v>02CD14</v>
      </c>
      <c r="B2677" t="str">
        <f>CONCATENATE(A2677,"_",COUNTIF(A$1:A2677,A2677))</f>
        <v>02CD14_136</v>
      </c>
      <c r="C2677" t="s">
        <v>13475</v>
      </c>
      <c r="D2677" t="str">
        <f>VLOOKUP(MID(C2677,7,4),Estrv!I:J,2,FALSE)</f>
        <v>Cumplimiento de los programas de protección civil</v>
      </c>
      <c r="E2677" t="str">
        <f>VLOOKUP(MID(C2677,1,10),Estrv!B:CC,60,FALSE)</f>
        <v/>
      </c>
    </row>
    <row r="2678" spans="1:5">
      <c r="A2678" t="str">
        <f t="shared" si="41"/>
        <v>02CD14</v>
      </c>
      <c r="B2678" t="str">
        <f>CONCATENATE(A2678,"_",COUNTIF(A$1:A2678,A2678))</f>
        <v>02CD14_137</v>
      </c>
      <c r="C2678" t="s">
        <v>14149</v>
      </c>
      <c r="D2678" t="str">
        <f>VLOOKUP(MID(C2678,7,4),Estrv!I:J,2,FALSE)</f>
        <v>Cumplimiento de los programas de protección civil</v>
      </c>
      <c r="E2678" t="str">
        <f>VLOOKUP(MID(C2678,1,10),Estrv!B:CC,63,FALSE)</f>
        <v/>
      </c>
    </row>
    <row r="2679" spans="1:5">
      <c r="A2679" t="str">
        <f t="shared" si="41"/>
        <v>02CD14</v>
      </c>
      <c r="B2679" t="str">
        <f>CONCATENATE(A2679,"_",COUNTIF(A$1:A2679,A2679))</f>
        <v>02CD14_138</v>
      </c>
      <c r="C2679" t="s">
        <v>14823</v>
      </c>
      <c r="D2679" t="str">
        <f>VLOOKUP(MID(C2679,7,4),Estrv!I:J,2,FALSE)</f>
        <v>Cumplimiento de los programas de protección civil</v>
      </c>
      <c r="E2679" t="str">
        <f>VLOOKUP(MID(C2679,1,10),Estrv!B:CC,66,FALSE)</f>
        <v/>
      </c>
    </row>
    <row r="2680" spans="1:5">
      <c r="A2680" t="str">
        <f t="shared" si="41"/>
        <v>02CD14</v>
      </c>
      <c r="B2680" t="str">
        <f>CONCATENATE(A2680,"_",COUNTIF(A$1:A2680,A2680))</f>
        <v>02CD14_139</v>
      </c>
      <c r="C2680" t="s">
        <v>15497</v>
      </c>
      <c r="D2680" t="str">
        <f>VLOOKUP(MID(C2680,7,4),Estrv!I:J,2,FALSE)</f>
        <v>Cumplimiento de los programas de protección civil</v>
      </c>
      <c r="E2680" t="str">
        <f>VLOOKUP(MID(C2680,1,10),Estrv!B:CC,69,FALSE)</f>
        <v/>
      </c>
    </row>
    <row r="2681" spans="1:5">
      <c r="A2681" t="str">
        <f t="shared" si="41"/>
        <v>02CD14</v>
      </c>
      <c r="B2681" t="str">
        <f>CONCATENATE(A2681,"_",COUNTIF(A$1:A2681,A2681))</f>
        <v>02CD14_140</v>
      </c>
      <c r="C2681" t="s">
        <v>16171</v>
      </c>
      <c r="D2681" t="str">
        <f>VLOOKUP(MID(C2681,7,4),Estrv!I:J,2,FALSE)</f>
        <v>Cumplimiento de los programas de protección civil</v>
      </c>
      <c r="E2681" t="str">
        <f>VLOOKUP(MID(C2681,1,10),Estrv!B:CC,72,FALSE)</f>
        <v/>
      </c>
    </row>
    <row r="2682" spans="1:5">
      <c r="A2682" t="str">
        <f t="shared" si="41"/>
        <v>02CD14</v>
      </c>
      <c r="B2682" t="str">
        <f>CONCATENATE(A2682,"_",COUNTIF(A$1:A2682,A2682))</f>
        <v>02CD14_141</v>
      </c>
      <c r="C2682" t="s">
        <v>10106</v>
      </c>
      <c r="D2682" t="str">
        <f>VLOOKUP(MID(C2682,7,4),Estrv!I:J,2,FALSE)</f>
        <v>Presupuesto participativo</v>
      </c>
      <c r="E2682" t="str">
        <f>VLOOKUP(MID(C2682,1,10),Estrv!B:CC,44,FALSE)</f>
        <v>El desarrollo eficiente de proyectos que deriven de la consulta ciudadana, mejorando la calidad de vida de los habitantes Tlalpenses.</v>
      </c>
    </row>
    <row r="2683" spans="1:5">
      <c r="A2683" t="str">
        <f t="shared" si="41"/>
        <v>02CD14</v>
      </c>
      <c r="B2683" t="str">
        <f>CONCATENATE(A2683,"_",COUNTIF(A$1:A2683,A2683))</f>
        <v>02CD14_142</v>
      </c>
      <c r="C2683" t="s">
        <v>10780</v>
      </c>
      <c r="D2683" t="str">
        <f>VLOOKUP(MID(C2683,7,4),Estrv!I:J,2,FALSE)</f>
        <v>Presupuesto participativo</v>
      </c>
      <c r="E2683" t="str">
        <f>VLOOKUP(MID(C2683,1,10),Estrv!B:CC,48,FALSE)</f>
        <v>Se llevaran a cabo obras en Vialidades, Luminarias, Banquetas y Guarniciones, Espacios Publicos, Drenaje, areas comunes de Unidades Habitacionales, etc. en el Marco del Presupuesto Participativo en 179 Comites Ciudadanos en diversas ubicaciones del perimetro de la Alcaldia</v>
      </c>
    </row>
    <row r="2684" spans="1:5">
      <c r="A2684" t="str">
        <f t="shared" si="41"/>
        <v>02CD14</v>
      </c>
      <c r="B2684" t="str">
        <f>CONCATENATE(A2684,"_",COUNTIF(A$1:A2684,A2684))</f>
        <v>02CD14_143</v>
      </c>
      <c r="C2684" t="s">
        <v>11454</v>
      </c>
      <c r="D2684" t="str">
        <f>VLOOKUP(MID(C2684,7,4),Estrv!I:J,2,FALSE)</f>
        <v>Presupuesto participativo</v>
      </c>
      <c r="E2684" t="str">
        <f>VLOOKUP(MID(C2684,1,10),Estrv!B:CC,51,FALSE)</f>
        <v>Seguimiento de los avances en los proyectos del Programa de Presupuesto Participativo a traves de los comites ciudadanos e informar a las areas correspondientes,</v>
      </c>
    </row>
    <row r="2685" spans="1:5">
      <c r="A2685" t="str">
        <f t="shared" si="41"/>
        <v>02CD14</v>
      </c>
      <c r="B2685" t="str">
        <f>CONCATENATE(A2685,"_",COUNTIF(A$1:A2685,A2685))</f>
        <v>02CD14_144</v>
      </c>
      <c r="C2685" t="s">
        <v>12128</v>
      </c>
      <c r="D2685" t="str">
        <f>VLOOKUP(MID(C2685,7,4),Estrv!I:J,2,FALSE)</f>
        <v>Presupuesto participativo</v>
      </c>
      <c r="E2685" t="str">
        <f>VLOOKUP(MID(C2685,1,10),Estrv!B:CC,54,FALSE)</f>
        <v/>
      </c>
    </row>
    <row r="2686" spans="1:5">
      <c r="A2686" t="str">
        <f t="shared" si="41"/>
        <v>02CD14</v>
      </c>
      <c r="B2686" t="str">
        <f>CONCATENATE(A2686,"_",COUNTIF(A$1:A2686,A2686))</f>
        <v>02CD14_145</v>
      </c>
      <c r="C2686" t="s">
        <v>12802</v>
      </c>
      <c r="D2686" t="str">
        <f>VLOOKUP(MID(C2686,7,4),Estrv!I:J,2,FALSE)</f>
        <v>Presupuesto participativo</v>
      </c>
      <c r="E2686" t="str">
        <f>VLOOKUP(MID(C2686,1,10),Estrv!B:CC,57,FALSE)</f>
        <v/>
      </c>
    </row>
    <row r="2687" spans="1:5">
      <c r="A2687" t="str">
        <f t="shared" si="41"/>
        <v>02CD14</v>
      </c>
      <c r="B2687" t="str">
        <f>CONCATENATE(A2687,"_",COUNTIF(A$1:A2687,A2687))</f>
        <v>02CD14_146</v>
      </c>
      <c r="C2687" t="s">
        <v>13476</v>
      </c>
      <c r="D2687" t="str">
        <f>VLOOKUP(MID(C2687,7,4),Estrv!I:J,2,FALSE)</f>
        <v>Presupuesto participativo</v>
      </c>
      <c r="E2687" t="str">
        <f>VLOOKUP(MID(C2687,1,10),Estrv!B:CC,60,FALSE)</f>
        <v/>
      </c>
    </row>
    <row r="2688" spans="1:5">
      <c r="A2688" t="str">
        <f t="shared" si="41"/>
        <v>02CD14</v>
      </c>
      <c r="B2688" t="str">
        <f>CONCATENATE(A2688,"_",COUNTIF(A$1:A2688,A2688))</f>
        <v>02CD14_147</v>
      </c>
      <c r="C2688" t="s">
        <v>14150</v>
      </c>
      <c r="D2688" t="str">
        <f>VLOOKUP(MID(C2688,7,4),Estrv!I:J,2,FALSE)</f>
        <v>Presupuesto participativo</v>
      </c>
      <c r="E2688" t="str">
        <f>VLOOKUP(MID(C2688,1,10),Estrv!B:CC,63,FALSE)</f>
        <v/>
      </c>
    </row>
    <row r="2689" spans="1:5">
      <c r="A2689" t="str">
        <f t="shared" si="41"/>
        <v>02CD14</v>
      </c>
      <c r="B2689" t="str">
        <f>CONCATENATE(A2689,"_",COUNTIF(A$1:A2689,A2689))</f>
        <v>02CD14_148</v>
      </c>
      <c r="C2689" t="s">
        <v>14824</v>
      </c>
      <c r="D2689" t="str">
        <f>VLOOKUP(MID(C2689,7,4),Estrv!I:J,2,FALSE)</f>
        <v>Presupuesto participativo</v>
      </c>
      <c r="E2689" t="str">
        <f>VLOOKUP(MID(C2689,1,10),Estrv!B:CC,66,FALSE)</f>
        <v/>
      </c>
    </row>
    <row r="2690" spans="1:5">
      <c r="A2690" t="str">
        <f t="shared" si="41"/>
        <v>02CD14</v>
      </c>
      <c r="B2690" t="str">
        <f>CONCATENATE(A2690,"_",COUNTIF(A$1:A2690,A2690))</f>
        <v>02CD14_149</v>
      </c>
      <c r="C2690" t="s">
        <v>15498</v>
      </c>
      <c r="D2690" t="str">
        <f>VLOOKUP(MID(C2690,7,4),Estrv!I:J,2,FALSE)</f>
        <v>Presupuesto participativo</v>
      </c>
      <c r="E2690" t="str">
        <f>VLOOKUP(MID(C2690,1,10),Estrv!B:CC,69,FALSE)</f>
        <v/>
      </c>
    </row>
    <row r="2691" spans="1:5">
      <c r="A2691" t="str">
        <f t="shared" ref="A2691:A2754" si="42">MID(C2691,1,6)</f>
        <v>02CD14</v>
      </c>
      <c r="B2691" t="str">
        <f>CONCATENATE(A2691,"_",COUNTIF(A$1:A2691,A2691))</f>
        <v>02CD14_150</v>
      </c>
      <c r="C2691" t="s">
        <v>16172</v>
      </c>
      <c r="D2691" t="str">
        <f>VLOOKUP(MID(C2691,7,4),Estrv!I:J,2,FALSE)</f>
        <v>Presupuesto participativo</v>
      </c>
      <c r="E2691" t="str">
        <f>VLOOKUP(MID(C2691,1,10),Estrv!B:CC,72,FALSE)</f>
        <v/>
      </c>
    </row>
    <row r="2692" spans="1:5">
      <c r="A2692" t="str">
        <f t="shared" si="42"/>
        <v>02CD14</v>
      </c>
      <c r="B2692" t="str">
        <f>CONCATENATE(A2692,"_",COUNTIF(A$1:A2692,A2692))</f>
        <v>02CD14_151</v>
      </c>
      <c r="C2692" t="s">
        <v>10107</v>
      </c>
      <c r="D2692" t="str">
        <f>VLOOKUP(MID(C2692,7,4),Estrv!I:J,2,FALSE)</f>
        <v>Apoyo para el desarrollo integral de la mujer</v>
      </c>
      <c r="E2692" t="str">
        <f>VLOOKUP(MID(C2692,1,10),Estrv!B:CC,44,FALSE)</f>
        <v>Contar con servicios gratuitos de primera atencion juridica y psicologica en materia de violencia de generoque contribuya a disminuir las brechas de desigualdad en el acceso a la justicia entre hombres y mujeres, asi como buscar garantizar la equidad para grupos prioritarios, ejerciendo su derecho al acceso a la justicia desde la toma de desiciones informada y; que los servicios de primera atencion a la violencia de genero, permitiran brindar respuesta con la debida diligencia a mujeres que se encuentran en riesgo fe</v>
      </c>
    </row>
    <row r="2693" spans="1:5">
      <c r="A2693" t="str">
        <f t="shared" si="42"/>
        <v>02CD14</v>
      </c>
      <c r="B2693" t="str">
        <f>CONCATENATE(A2693,"_",COUNTIF(A$1:A2693,A2693))</f>
        <v>02CD14_152</v>
      </c>
      <c r="C2693" t="s">
        <v>10781</v>
      </c>
      <c r="D2693" t="str">
        <f>VLOOKUP(MID(C2693,7,4),Estrv!I:J,2,FALSE)</f>
        <v>Apoyo para el desarrollo integral de la mujer</v>
      </c>
      <c r="E2693" t="str">
        <f>VLOOKUP(MID(C2693,1,10),Estrv!B:CC,48,FALSE)</f>
        <v>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v>
      </c>
    </row>
    <row r="2694" spans="1:5">
      <c r="A2694" t="str">
        <f t="shared" si="42"/>
        <v>02CD14</v>
      </c>
      <c r="B2694" t="str">
        <f>CONCATENATE(A2694,"_",COUNTIF(A$1:A2694,A2694))</f>
        <v>02CD14_153</v>
      </c>
      <c r="C2694" t="s">
        <v>11455</v>
      </c>
      <c r="D2694" t="str">
        <f>VLOOKUP(MID(C2694,7,4),Estrv!I:J,2,FALSE)</f>
        <v>Apoyo para el desarrollo integral de la mujer</v>
      </c>
      <c r="E2694" t="str">
        <f>VLOOKUP(MID(C2694,1,10),Estrv!B:CC,51,FALSE)</f>
        <v>Otorgar apoyos economicos o en especie a mujeres habitantes de la Alcaldia Tlalpan que desarrollen proyectos economicos, comunitarios, culturales, educativos.</v>
      </c>
    </row>
    <row r="2695" spans="1:5">
      <c r="A2695" t="str">
        <f t="shared" si="42"/>
        <v>02CD14</v>
      </c>
      <c r="B2695" t="str">
        <f>CONCATENATE(A2695,"_",COUNTIF(A$1:A2695,A2695))</f>
        <v>02CD14_154</v>
      </c>
      <c r="C2695" t="s">
        <v>12129</v>
      </c>
      <c r="D2695" t="str">
        <f>VLOOKUP(MID(C2695,7,4),Estrv!I:J,2,FALSE)</f>
        <v>Apoyo para el desarrollo integral de la mujer</v>
      </c>
      <c r="E2695" t="str">
        <f>VLOOKUP(MID(C2695,1,10),Estrv!B:CC,54,FALSE)</f>
        <v/>
      </c>
    </row>
    <row r="2696" spans="1:5">
      <c r="A2696" t="str">
        <f t="shared" si="42"/>
        <v>02CD14</v>
      </c>
      <c r="B2696" t="str">
        <f>CONCATENATE(A2696,"_",COUNTIF(A$1:A2696,A2696))</f>
        <v>02CD14_155</v>
      </c>
      <c r="C2696" t="s">
        <v>12803</v>
      </c>
      <c r="D2696" t="str">
        <f>VLOOKUP(MID(C2696,7,4),Estrv!I:J,2,FALSE)</f>
        <v>Apoyo para el desarrollo integral de la mujer</v>
      </c>
      <c r="E2696" t="str">
        <f>VLOOKUP(MID(C2696,1,10),Estrv!B:CC,57,FALSE)</f>
        <v/>
      </c>
    </row>
    <row r="2697" spans="1:5">
      <c r="A2697" t="str">
        <f t="shared" si="42"/>
        <v>02CD14</v>
      </c>
      <c r="B2697" t="str">
        <f>CONCATENATE(A2697,"_",COUNTIF(A$1:A2697,A2697))</f>
        <v>02CD14_156</v>
      </c>
      <c r="C2697" t="s">
        <v>13477</v>
      </c>
      <c r="D2697" t="str">
        <f>VLOOKUP(MID(C2697,7,4),Estrv!I:J,2,FALSE)</f>
        <v>Apoyo para el desarrollo integral de la mujer</v>
      </c>
      <c r="E2697" t="str">
        <f>VLOOKUP(MID(C2697,1,10),Estrv!B:CC,60,FALSE)</f>
        <v/>
      </c>
    </row>
    <row r="2698" spans="1:5">
      <c r="A2698" t="str">
        <f t="shared" si="42"/>
        <v>02CD14</v>
      </c>
      <c r="B2698" t="str">
        <f>CONCATENATE(A2698,"_",COUNTIF(A$1:A2698,A2698))</f>
        <v>02CD14_157</v>
      </c>
      <c r="C2698" t="s">
        <v>14151</v>
      </c>
      <c r="D2698" t="str">
        <f>VLOOKUP(MID(C2698,7,4),Estrv!I:J,2,FALSE)</f>
        <v>Apoyo para el desarrollo integral de la mujer</v>
      </c>
      <c r="E2698" t="str">
        <f>VLOOKUP(MID(C2698,1,10),Estrv!B:CC,63,FALSE)</f>
        <v/>
      </c>
    </row>
    <row r="2699" spans="1:5">
      <c r="A2699" t="str">
        <f t="shared" si="42"/>
        <v>02CD14</v>
      </c>
      <c r="B2699" t="str">
        <f>CONCATENATE(A2699,"_",COUNTIF(A$1:A2699,A2699))</f>
        <v>02CD14_158</v>
      </c>
      <c r="C2699" t="s">
        <v>14825</v>
      </c>
      <c r="D2699" t="str">
        <f>VLOOKUP(MID(C2699,7,4),Estrv!I:J,2,FALSE)</f>
        <v>Apoyo para el desarrollo integral de la mujer</v>
      </c>
      <c r="E2699" t="str">
        <f>VLOOKUP(MID(C2699,1,10),Estrv!B:CC,66,FALSE)</f>
        <v/>
      </c>
    </row>
    <row r="2700" spans="1:5">
      <c r="A2700" t="str">
        <f t="shared" si="42"/>
        <v>02CD14</v>
      </c>
      <c r="B2700" t="str">
        <f>CONCATENATE(A2700,"_",COUNTIF(A$1:A2700,A2700))</f>
        <v>02CD14_159</v>
      </c>
      <c r="C2700" t="s">
        <v>15499</v>
      </c>
      <c r="D2700" t="str">
        <f>VLOOKUP(MID(C2700,7,4),Estrv!I:J,2,FALSE)</f>
        <v>Apoyo para el desarrollo integral de la mujer</v>
      </c>
      <c r="E2700" t="str">
        <f>VLOOKUP(MID(C2700,1,10),Estrv!B:CC,69,FALSE)</f>
        <v/>
      </c>
    </row>
    <row r="2701" spans="1:5">
      <c r="A2701" t="str">
        <f t="shared" si="42"/>
        <v>02CD14</v>
      </c>
      <c r="B2701" t="str">
        <f>CONCATENATE(A2701,"_",COUNTIF(A$1:A2701,A2701))</f>
        <v>02CD14_160</v>
      </c>
      <c r="C2701" t="s">
        <v>16173</v>
      </c>
      <c r="D2701" t="str">
        <f>VLOOKUP(MID(C2701,7,4),Estrv!I:J,2,FALSE)</f>
        <v>Apoyo para el desarrollo integral de la mujer</v>
      </c>
      <c r="E2701" t="str">
        <f>VLOOKUP(MID(C2701,1,10),Estrv!B:CC,72,FALSE)</f>
        <v/>
      </c>
    </row>
    <row r="2702" spans="1:5">
      <c r="A2702" t="str">
        <f t="shared" si="42"/>
        <v>02CD14</v>
      </c>
      <c r="B2702" t="str">
        <f>CONCATENATE(A2702,"_",COUNTIF(A$1:A2702,A2702))</f>
        <v>02CD14_161</v>
      </c>
      <c r="C2702" t="s">
        <v>10108</v>
      </c>
      <c r="D2702" t="str">
        <f>VLOOKUP(MID(C2702,7,4),Estrv!I:J,2,FALSE)</f>
        <v>Programa para el impulso agroalimentario</v>
      </c>
      <c r="E2702" t="str">
        <f>VLOOKUP(MID(C2702,1,10),Estrv!B:CC,44,FALSE)</f>
        <v>Las personas cuentan con proyectos autosustentables que incentivan el crecimiento de la economia local y el cuidado del medio ambiente.</v>
      </c>
    </row>
    <row r="2703" spans="1:5">
      <c r="A2703" t="str">
        <f t="shared" si="42"/>
        <v>02CD14</v>
      </c>
      <c r="B2703" t="str">
        <f>CONCATENATE(A2703,"_",COUNTIF(A$1:A2703,A2703))</f>
        <v>02CD14_162</v>
      </c>
      <c r="C2703" t="s">
        <v>10782</v>
      </c>
      <c r="D2703" t="str">
        <f>VLOOKUP(MID(C2703,7,4),Estrv!I:J,2,FALSE)</f>
        <v>Programa para el impulso agroalimentario</v>
      </c>
      <c r="E2703" t="str">
        <f>VLOOKUP(MID(C2703,1,10),Estrv!B:CC,48,FALSE)</f>
        <v>Manejo de recursos naturales: Implementar proyectos que vayan encaminados a la proteccion y conservacion del ambiente, fomentando la participacion activa de las y los posesionarios o usufructuarios de este territorio, permitiendo a los posesionarios de tierras, bosques y comunidades de hecho y a los habitantes de los pueblos originarios ubicados dentro de la Alcaldia Tlalpan, realizar actividades de conservacion, mantenimiento y restauracion del suelo, agua y monitoreo de la biodiversidad del suelo de conservacion para mantener los servicios ecosistemicos y la proteccion de Areas Naturales Protegidas en sus distintas categorias.</v>
      </c>
    </row>
    <row r="2704" spans="1:5">
      <c r="A2704" t="str">
        <f t="shared" si="42"/>
        <v>02CD14</v>
      </c>
      <c r="B2704" t="str">
        <f>CONCATENATE(A2704,"_",COUNTIF(A$1:A2704,A2704))</f>
        <v>02CD14_163</v>
      </c>
      <c r="C2704" t="s">
        <v>11456</v>
      </c>
      <c r="D2704" t="str">
        <f>VLOOKUP(MID(C2704,7,4),Estrv!I:J,2,FALSE)</f>
        <v>Programa para el impulso agroalimentario</v>
      </c>
      <c r="E2704" t="str">
        <f>VLOOKUP(MID(C2704,1,10),Estrv!B:CC,51,FALSE)</f>
        <v>Produccion Agropecuaria: Con el fin de fomentar las actividades productivas rurales sustentables de la Alcaldia Tlalpan, se otorgara apoyos economicos a las mujeres y los hombres de ejidos y comunidades, a las y los pequeños propietarios y a las y los posesionarios o arrendatarios que se interesen y/o realicen actividades agropecuarias, apoyando los programas de trabajo que contribuyan a la recuperacion de tierras ociosas y al impulso de los cultivos nativos de Tlalpan, asi mismo se brindara capacitacion de manera virtual o presencial que promueva entre los productores involucrarse en el diseño e implementacion de acciones que contribuyan con alcanzar el objetivo denominado hambre cero, a traves del aprendizaje tecnico de buenas practicas para mejorar la produccion y comercializacion de sus productos.</v>
      </c>
    </row>
    <row r="2705" spans="1:5">
      <c r="A2705" t="str">
        <f t="shared" si="42"/>
        <v>02CD14</v>
      </c>
      <c r="B2705" t="str">
        <f>CONCATENATE(A2705,"_",COUNTIF(A$1:A2705,A2705))</f>
        <v>02CD14_164</v>
      </c>
      <c r="C2705" t="s">
        <v>12130</v>
      </c>
      <c r="D2705" t="str">
        <f>VLOOKUP(MID(C2705,7,4),Estrv!I:J,2,FALSE)</f>
        <v>Programa para el impulso agroalimentario</v>
      </c>
      <c r="E2705" t="str">
        <f>VLOOKUP(MID(C2705,1,10),Estrv!B:CC,54,FALSE)</f>
        <v>Ecotecnologias: Se pretende reducir el problema de abastecimiento de agua, disminuir el gasto familiar por la obtencion del recurso y capacitar a los habitantes en materia de educacion ambiental acerca del cuidado y aprovechamiento racional del agua, a traves de un proceso de capacitacion y concientizacion previo para el beneficiario sobre las implicaciones de implementar eco tecnologias y los habitos que requieren adaptarse al proceso de cosecha de agua de lluvia y de energia solar a traves de paneles solares, se pretende reducir el problema de abastecimiento de agua, disminuir el gasto familiar por la obtencion del recurso y capacitar a los habitantes en materia de educacion ambiental acerca del cuidado y aprovechamiento racional del agua.</v>
      </c>
    </row>
    <row r="2706" spans="1:5">
      <c r="A2706" t="str">
        <f t="shared" si="42"/>
        <v>02CD14</v>
      </c>
      <c r="B2706" t="str">
        <f>CONCATENATE(A2706,"_",COUNTIF(A$1:A2706,A2706))</f>
        <v>02CD14_165</v>
      </c>
      <c r="C2706" t="s">
        <v>12804</v>
      </c>
      <c r="D2706" t="str">
        <f>VLOOKUP(MID(C2706,7,4),Estrv!I:J,2,FALSE)</f>
        <v>Programa para el impulso agroalimentario</v>
      </c>
      <c r="E2706" t="str">
        <f>VLOOKUP(MID(C2706,1,10),Estrv!B:CC,57,FALSE)</f>
        <v/>
      </c>
    </row>
    <row r="2707" spans="1:5">
      <c r="A2707" t="str">
        <f t="shared" si="42"/>
        <v>02CD14</v>
      </c>
      <c r="B2707" t="str">
        <f>CONCATENATE(A2707,"_",COUNTIF(A$1:A2707,A2707))</f>
        <v>02CD14_166</v>
      </c>
      <c r="C2707" t="s">
        <v>13478</v>
      </c>
      <c r="D2707" t="str">
        <f>VLOOKUP(MID(C2707,7,4),Estrv!I:J,2,FALSE)</f>
        <v>Programa para el impulso agroalimentario</v>
      </c>
      <c r="E2707" t="str">
        <f>VLOOKUP(MID(C2707,1,10),Estrv!B:CC,60,FALSE)</f>
        <v/>
      </c>
    </row>
    <row r="2708" spans="1:5">
      <c r="A2708" t="str">
        <f t="shared" si="42"/>
        <v>02CD14</v>
      </c>
      <c r="B2708" t="str">
        <f>CONCATENATE(A2708,"_",COUNTIF(A$1:A2708,A2708))</f>
        <v>02CD14_167</v>
      </c>
      <c r="C2708" t="s">
        <v>14152</v>
      </c>
      <c r="D2708" t="str">
        <f>VLOOKUP(MID(C2708,7,4),Estrv!I:J,2,FALSE)</f>
        <v>Programa para el impulso agroalimentario</v>
      </c>
      <c r="E2708" t="str">
        <f>VLOOKUP(MID(C2708,1,10),Estrv!B:CC,63,FALSE)</f>
        <v/>
      </c>
    </row>
    <row r="2709" spans="1:5">
      <c r="A2709" t="str">
        <f t="shared" si="42"/>
        <v>02CD14</v>
      </c>
      <c r="B2709" t="str">
        <f>CONCATENATE(A2709,"_",COUNTIF(A$1:A2709,A2709))</f>
        <v>02CD14_168</v>
      </c>
      <c r="C2709" t="s">
        <v>14826</v>
      </c>
      <c r="D2709" t="str">
        <f>VLOOKUP(MID(C2709,7,4),Estrv!I:J,2,FALSE)</f>
        <v>Programa para el impulso agroalimentario</v>
      </c>
      <c r="E2709" t="str">
        <f>VLOOKUP(MID(C2709,1,10),Estrv!B:CC,66,FALSE)</f>
        <v/>
      </c>
    </row>
    <row r="2710" spans="1:5">
      <c r="A2710" t="str">
        <f t="shared" si="42"/>
        <v>02CD14</v>
      </c>
      <c r="B2710" t="str">
        <f>CONCATENATE(A2710,"_",COUNTIF(A$1:A2710,A2710))</f>
        <v>02CD14_169</v>
      </c>
      <c r="C2710" t="s">
        <v>15500</v>
      </c>
      <c r="D2710" t="str">
        <f>VLOOKUP(MID(C2710,7,4),Estrv!I:J,2,FALSE)</f>
        <v>Programa para el impulso agroalimentario</v>
      </c>
      <c r="E2710" t="str">
        <f>VLOOKUP(MID(C2710,1,10),Estrv!B:CC,69,FALSE)</f>
        <v/>
      </c>
    </row>
    <row r="2711" spans="1:5">
      <c r="A2711" t="str">
        <f t="shared" si="42"/>
        <v>02CD14</v>
      </c>
      <c r="B2711" t="str">
        <f>CONCATENATE(A2711,"_",COUNTIF(A$1:A2711,A2711))</f>
        <v>02CD14_170</v>
      </c>
      <c r="C2711" t="s">
        <v>16174</v>
      </c>
      <c r="D2711" t="str">
        <f>VLOOKUP(MID(C2711,7,4),Estrv!I:J,2,FALSE)</f>
        <v>Programa para el impulso agroalimentario</v>
      </c>
      <c r="E2711" t="str">
        <f>VLOOKUP(MID(C2711,1,10),Estrv!B:CC,72,FALSE)</f>
        <v/>
      </c>
    </row>
    <row r="2712" spans="1:5">
      <c r="A2712" t="str">
        <f t="shared" si="42"/>
        <v>02CD14</v>
      </c>
      <c r="B2712" t="str">
        <f>CONCATENATE(A2712,"_",COUNTIF(A$1:A2712,A2712))</f>
        <v>02CD14_171</v>
      </c>
      <c r="C2712" t="s">
        <v>10109</v>
      </c>
      <c r="D2712" t="str">
        <f>VLOOKUP(MID(C2712,7,4),Estrv!I:J,2,FALSE)</f>
        <v>Apoyo de alimentación y refugio para personas vulnerables</v>
      </c>
      <c r="E2712" t="str">
        <f>VLOOKUP(MID(C2712,1,10),Estrv!B:CC,44,FALSE)</f>
        <v>Contribuir con el servicio de cuidado y atencion infantil durante el ejercicio fiscal 2023, a las niñas y niños usuarios de las Estancias.</v>
      </c>
    </row>
    <row r="2713" spans="1:5">
      <c r="A2713" t="str">
        <f t="shared" si="42"/>
        <v>02CD14</v>
      </c>
      <c r="B2713" t="str">
        <f>CONCATENATE(A2713,"_",COUNTIF(A$1:A2713,A2713))</f>
        <v>02CD14_172</v>
      </c>
      <c r="C2713" t="s">
        <v>10783</v>
      </c>
      <c r="D2713" t="str">
        <f>VLOOKUP(MID(C2713,7,4),Estrv!I:J,2,FALSE)</f>
        <v>Apoyo de alimentación y refugio para personas vulnerables</v>
      </c>
      <c r="E2713" t="str">
        <f>VLOOKUP(MID(C2713,1,10),Estrv!B:CC,48,FALSE)</f>
        <v>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v>
      </c>
    </row>
    <row r="2714" spans="1:5">
      <c r="A2714" t="str">
        <f t="shared" si="42"/>
        <v>02CD14</v>
      </c>
      <c r="B2714" t="str">
        <f>CONCATENATE(A2714,"_",COUNTIF(A$1:A2714,A2714))</f>
        <v>02CD14_173</v>
      </c>
      <c r="C2714" t="s">
        <v>11457</v>
      </c>
      <c r="D2714" t="str">
        <f>VLOOKUP(MID(C2714,7,4),Estrv!I:J,2,FALSE)</f>
        <v>Apoyo de alimentación y refugio para personas vulnerables</v>
      </c>
      <c r="E2714" t="str">
        <f>VLOOKUP(MID(C2714,1,10),Estrv!B:CC,51,FALSE)</f>
        <v>Otorgar apoyos economicos o en especie a mujeres habitantes de la Alcaldia Tlalpan que desarrollen proyectos economicos, comunitarios, culturales, educativos.</v>
      </c>
    </row>
    <row r="2715" spans="1:5">
      <c r="A2715" t="str">
        <f t="shared" si="42"/>
        <v>02CD14</v>
      </c>
      <c r="B2715" t="str">
        <f>CONCATENATE(A2715,"_",COUNTIF(A$1:A2715,A2715))</f>
        <v>02CD14_174</v>
      </c>
      <c r="C2715" t="s">
        <v>12131</v>
      </c>
      <c r="D2715" t="str">
        <f>VLOOKUP(MID(C2715,7,4),Estrv!I:J,2,FALSE)</f>
        <v>Apoyo de alimentación y refugio para personas vulnerables</v>
      </c>
      <c r="E2715" t="str">
        <f>VLOOKUP(MID(C2715,1,10),Estrv!B:CC,54,FALSE)</f>
        <v/>
      </c>
    </row>
    <row r="2716" spans="1:5">
      <c r="A2716" t="str">
        <f t="shared" si="42"/>
        <v>02CD14</v>
      </c>
      <c r="B2716" t="str">
        <f>CONCATENATE(A2716,"_",COUNTIF(A$1:A2716,A2716))</f>
        <v>02CD14_175</v>
      </c>
      <c r="C2716" t="s">
        <v>12805</v>
      </c>
      <c r="D2716" t="str">
        <f>VLOOKUP(MID(C2716,7,4),Estrv!I:J,2,FALSE)</f>
        <v>Apoyo de alimentación y refugio para personas vulnerables</v>
      </c>
      <c r="E2716" t="str">
        <f>VLOOKUP(MID(C2716,1,10),Estrv!B:CC,57,FALSE)</f>
        <v/>
      </c>
    </row>
    <row r="2717" spans="1:5">
      <c r="A2717" t="str">
        <f t="shared" si="42"/>
        <v>02CD14</v>
      </c>
      <c r="B2717" t="str">
        <f>CONCATENATE(A2717,"_",COUNTIF(A$1:A2717,A2717))</f>
        <v>02CD14_176</v>
      </c>
      <c r="C2717" t="s">
        <v>13479</v>
      </c>
      <c r="D2717" t="str">
        <f>VLOOKUP(MID(C2717,7,4),Estrv!I:J,2,FALSE)</f>
        <v>Apoyo de alimentación y refugio para personas vulnerables</v>
      </c>
      <c r="E2717" t="str">
        <f>VLOOKUP(MID(C2717,1,10),Estrv!B:CC,60,FALSE)</f>
        <v/>
      </c>
    </row>
    <row r="2718" spans="1:5">
      <c r="A2718" t="str">
        <f t="shared" si="42"/>
        <v>02CD14</v>
      </c>
      <c r="B2718" t="str">
        <f>CONCATENATE(A2718,"_",COUNTIF(A$1:A2718,A2718))</f>
        <v>02CD14_177</v>
      </c>
      <c r="C2718" t="s">
        <v>14153</v>
      </c>
      <c r="D2718" t="str">
        <f>VLOOKUP(MID(C2718,7,4),Estrv!I:J,2,FALSE)</f>
        <v>Apoyo de alimentación y refugio para personas vulnerables</v>
      </c>
      <c r="E2718" t="str">
        <f>VLOOKUP(MID(C2718,1,10),Estrv!B:CC,63,FALSE)</f>
        <v/>
      </c>
    </row>
    <row r="2719" spans="1:5">
      <c r="A2719" t="str">
        <f t="shared" si="42"/>
        <v>02CD14</v>
      </c>
      <c r="B2719" t="str">
        <f>CONCATENATE(A2719,"_",COUNTIF(A$1:A2719,A2719))</f>
        <v>02CD14_178</v>
      </c>
      <c r="C2719" t="s">
        <v>14827</v>
      </c>
      <c r="D2719" t="str">
        <f>VLOOKUP(MID(C2719,7,4),Estrv!I:J,2,FALSE)</f>
        <v>Apoyo de alimentación y refugio para personas vulnerables</v>
      </c>
      <c r="E2719" t="str">
        <f>VLOOKUP(MID(C2719,1,10),Estrv!B:CC,66,FALSE)</f>
        <v/>
      </c>
    </row>
    <row r="2720" spans="1:5">
      <c r="A2720" t="str">
        <f t="shared" si="42"/>
        <v>02CD14</v>
      </c>
      <c r="B2720" t="str">
        <f>CONCATENATE(A2720,"_",COUNTIF(A$1:A2720,A2720))</f>
        <v>02CD14_179</v>
      </c>
      <c r="C2720" t="s">
        <v>15501</v>
      </c>
      <c r="D2720" t="str">
        <f>VLOOKUP(MID(C2720,7,4),Estrv!I:J,2,FALSE)</f>
        <v>Apoyo de alimentación y refugio para personas vulnerables</v>
      </c>
      <c r="E2720" t="str">
        <f>VLOOKUP(MID(C2720,1,10),Estrv!B:CC,69,FALSE)</f>
        <v/>
      </c>
    </row>
    <row r="2721" spans="1:5">
      <c r="A2721" t="str">
        <f t="shared" si="42"/>
        <v>02CD14</v>
      </c>
      <c r="B2721" t="str">
        <f>CONCATENATE(A2721,"_",COUNTIF(A$1:A2721,A2721))</f>
        <v>02CD14_180</v>
      </c>
      <c r="C2721" t="s">
        <v>16175</v>
      </c>
      <c r="D2721" t="str">
        <f>VLOOKUP(MID(C2721,7,4),Estrv!I:J,2,FALSE)</f>
        <v>Apoyo de alimentación y refugio para personas vulnerables</v>
      </c>
      <c r="E2721" t="str">
        <f>VLOOKUP(MID(C2721,1,10),Estrv!B:CC,72,FALSE)</f>
        <v/>
      </c>
    </row>
    <row r="2722" spans="1:5">
      <c r="A2722" t="str">
        <f t="shared" si="42"/>
        <v>02CD14</v>
      </c>
      <c r="B2722" t="str">
        <f>CONCATENATE(A2722,"_",COUNTIF(A$1:A2722,A2722))</f>
        <v>02CD14_181</v>
      </c>
      <c r="C2722" t="s">
        <v>10110</v>
      </c>
      <c r="D2722" t="str">
        <f>VLOOKUP(MID(C2722,7,4),Estrv!I:J,2,FALSE)</f>
        <v>Programa de apoyo para el bienestar familiar</v>
      </c>
      <c r="E2722" t="str">
        <f>VLOOKUP(MID(C2722,1,10),Estrv!B:CC,44,FALSE)</f>
        <v>La poblacion se desarrolla en todos los ambitos, generando un progreso continuo de la demarcacion.</v>
      </c>
    </row>
    <row r="2723" spans="1:5">
      <c r="A2723" t="str">
        <f t="shared" si="42"/>
        <v>02CD14</v>
      </c>
      <c r="B2723" t="str">
        <f>CONCATENATE(A2723,"_",COUNTIF(A$1:A2723,A2723))</f>
        <v>02CD14_182</v>
      </c>
      <c r="C2723" t="s">
        <v>10784</v>
      </c>
      <c r="D2723" t="str">
        <f>VLOOKUP(MID(C2723,7,4),Estrv!I:J,2,FALSE)</f>
        <v>Programa de apoyo para el bienestar familiar</v>
      </c>
      <c r="E2723" t="str">
        <f>VLOOKUP(MID(C2723,1,10),Estrv!B:CC,48,FALSE)</f>
        <v>Otorgar apoyos economicos o en especie con el fin de proveer del servicio de Internet a niños con rezago educativo y que encuentran en desigualdad de oportunidades, que se residan en las zonas de bajo indice de desarrollo social en la alcaldia Tlalpan, asimismo se capacitaran facilitadores que coadyuvaran en el seguimiento de el programa social que se implemente. contribuyendo a mejorar su calidad de vida y solventar sus necesidades basicas.</v>
      </c>
    </row>
    <row r="2724" spans="1:5">
      <c r="A2724" t="str">
        <f t="shared" si="42"/>
        <v>02CD14</v>
      </c>
      <c r="B2724" t="str">
        <f>CONCATENATE(A2724,"_",COUNTIF(A$1:A2724,A2724))</f>
        <v>02CD14_183</v>
      </c>
      <c r="C2724" t="s">
        <v>11458</v>
      </c>
      <c r="D2724" t="str">
        <f>VLOOKUP(MID(C2724,7,4),Estrv!I:J,2,FALSE)</f>
        <v>Programa de apoyo para el bienestar familiar</v>
      </c>
      <c r="E2724" t="str">
        <f>VLOOKUP(MID(C2724,1,10),Estrv!B:CC,51,FALSE)</f>
        <v>Otorgar apoyos economicos o en especie para la formacion musical de los integrantes de la Camerata infantil y Juvenil de Tlalpan, para extender y ampliar los derechos sociales de la atencion a grupos vulnerables y no vulnerables, garantizando el acceso a la formacion musical, promoviendo el pleno ejercicio de los derechos culturales, mejorando la calidad de vida de los habitantes de esta Alcaldia.</v>
      </c>
    </row>
    <row r="2725" spans="1:5">
      <c r="A2725" t="str">
        <f t="shared" si="42"/>
        <v>02CD14</v>
      </c>
      <c r="B2725" t="str">
        <f>CONCATENATE(A2725,"_",COUNTIF(A$1:A2725,A2725))</f>
        <v>02CD14_184</v>
      </c>
      <c r="C2725" t="s">
        <v>12132</v>
      </c>
      <c r="D2725" t="str">
        <f>VLOOKUP(MID(C2725,7,4),Estrv!I:J,2,FALSE)</f>
        <v>Programa de apoyo para el bienestar familiar</v>
      </c>
      <c r="E2725" t="str">
        <f>VLOOKUP(MID(C2725,1,10),Estrv!B:CC,54,FALSE)</f>
        <v>Otorgar apoyos economicos o en especie a niñas, niños y adolescentes a traves de sus cuidadores y/o tutores, que permitan contribuir a su desarrollo, promoviendo el ejercicio de los derechos humanos de niñas, niños y adolescentes en condicion de orfandad mediante talleres, actividades y acciones didacticas y contribuir a mejorar su calidad de vida y con ello solventen sus necesidades basicas.</v>
      </c>
    </row>
    <row r="2726" spans="1:5">
      <c r="A2726" t="str">
        <f t="shared" si="42"/>
        <v>02CD14</v>
      </c>
      <c r="B2726" t="str">
        <f>CONCATENATE(A2726,"_",COUNTIF(A$1:A2726,A2726))</f>
        <v>02CD14_185</v>
      </c>
      <c r="C2726" t="s">
        <v>12806</v>
      </c>
      <c r="D2726" t="str">
        <f>VLOOKUP(MID(C2726,7,4),Estrv!I:J,2,FALSE)</f>
        <v>Programa de apoyo para el bienestar familiar</v>
      </c>
      <c r="E2726" t="str">
        <f>VLOOKUP(MID(C2726,1,10),Estrv!B:CC,57,FALSE)</f>
        <v>Otorgar apoyos economicos o en especie a habitantes de la Alcaldia Tlalpan en la promocion de la salud relacionadas con la tutela responsable de animales de compañia y la prevencion de enfermedades zoonoticas de manera presencial y a distancia.</v>
      </c>
    </row>
    <row r="2727" spans="1:5">
      <c r="A2727" t="str">
        <f t="shared" si="42"/>
        <v>02CD14</v>
      </c>
      <c r="B2727" t="str">
        <f>CONCATENATE(A2727,"_",COUNTIF(A$1:A2727,A2727))</f>
        <v>02CD14_186</v>
      </c>
      <c r="C2727" t="s">
        <v>13480</v>
      </c>
      <c r="D2727" t="str">
        <f>VLOOKUP(MID(C2727,7,4),Estrv!I:J,2,FALSE)</f>
        <v>Programa de apoyo para el bienestar familiar</v>
      </c>
      <c r="E2727" t="str">
        <f>VLOOKUP(MID(C2727,1,10),Estrv!B:CC,60,FALSE)</f>
        <v>Otorgar apoyos economicos o en especie a habitantes de la Alcaldia Tlalpan que realicen actividades fisicas y deportivas en diferentes disciplinas, en diferentes espacios deportivos de la Alcaldia, para fomentar la practica de actividades fisicas y deportivas en los habitantes de la demarcacion. Para contribuir a mejorar su calidad de vida.</v>
      </c>
    </row>
    <row r="2728" spans="1:5">
      <c r="A2728" t="str">
        <f t="shared" si="42"/>
        <v>02CD14</v>
      </c>
      <c r="B2728" t="str">
        <f>CONCATENATE(A2728,"_",COUNTIF(A$1:A2728,A2728))</f>
        <v>02CD14_187</v>
      </c>
      <c r="C2728" t="s">
        <v>14154</v>
      </c>
      <c r="D2728" t="str">
        <f>VLOOKUP(MID(C2728,7,4),Estrv!I:J,2,FALSE)</f>
        <v>Programa de apoyo para el bienestar familiar</v>
      </c>
      <c r="E2728" t="str">
        <f>VLOOKUP(MID(C2728,1,10),Estrv!B:CC,63,FALSE)</f>
        <v>Otorgar apoyos economicos o en especie a "colectivos juveniles” que desarrollen e implementen proyectos que atiendan problematicas juveniles en sus comunidades.</v>
      </c>
    </row>
    <row r="2729" spans="1:5">
      <c r="A2729" t="str">
        <f t="shared" si="42"/>
        <v>02CD14</v>
      </c>
      <c r="B2729" t="str">
        <f>CONCATENATE(A2729,"_",COUNTIF(A$1:A2729,A2729))</f>
        <v>02CD14_188</v>
      </c>
      <c r="C2729" t="s">
        <v>14828</v>
      </c>
      <c r="D2729" t="str">
        <f>VLOOKUP(MID(C2729,7,4),Estrv!I:J,2,FALSE)</f>
        <v>Programa de apoyo para el bienestar familiar</v>
      </c>
      <c r="E2729" t="str">
        <f>VLOOKUP(MID(C2729,1,10),Estrv!B:CC,66,FALSE)</f>
        <v>Otorgar apoyos economicos a personas beneficiarias denominadas facilitadores que coadyuven a desarrollar las siguientes actividades: 1 ) Identificar obstaculos en via publica que dificulten la movilidad, reportar y canalizar a diferentes areas de la Alcaldia para su atencion correspondiente. 2) Prevencion de las violencias, como orientacion psicologica, juridica, establecer mecanismos y acciones para concientizar a la poblacion en general. 3 ) impartir asesorias educativas presenciales o virtuales, a traves de la utilizacion de medios electronicos y plataformas digitales. 4) Realizacion y disfrute de actividades artisticas, ludicas y de oficios en la poblacion Tlalpense que busca generar una vida mas recreativa, cultural y artistica por medio de los Centros de Artes y Oficios. 5) impartir talleres ludicos, formativos, participativos y ocupacionales de manera personal o mediante materiales audiovisuales a personas que habiten en zonas de muy bajo y bajo indice de desarrollo social. 6) Servicios de mejoramiento y mantenimiento de espacios publicos, en colonias, barrios, pueblos originarios y unidades habitacionales de la Alcaldia Tlalpan, que padecen conflictos sociales o requieren mejoramiento de su entorno fisico. 7) Implementar actividades del programa social brindando accesibilidad a la informacion de programas y servicios mediante la difusion y contacto directo con la ciudadania. Propiciar la organizacion y realizacion de actividades que fortalezcan la organizacion vecinal en las colonias, barrios, pueblos originarios y unidades y conjuntos habitacionales de la demarcacion Tlalpan.</v>
      </c>
    </row>
    <row r="2730" spans="1:5">
      <c r="A2730" t="str">
        <f t="shared" si="42"/>
        <v>02CD14</v>
      </c>
      <c r="B2730" t="str">
        <f>CONCATENATE(A2730,"_",COUNTIF(A$1:A2730,A2730))</f>
        <v>02CD14_189</v>
      </c>
      <c r="C2730" t="s">
        <v>15502</v>
      </c>
      <c r="D2730" t="str">
        <f>VLOOKUP(MID(C2730,7,4),Estrv!I:J,2,FALSE)</f>
        <v>Programa de apoyo para el bienestar familiar</v>
      </c>
      <c r="E2730" t="str">
        <f>VLOOKUP(MID(C2730,1,10),Estrv!B:CC,69,FALSE)</f>
        <v/>
      </c>
    </row>
    <row r="2731" spans="1:5">
      <c r="A2731" t="str">
        <f t="shared" si="42"/>
        <v>02CD14</v>
      </c>
      <c r="B2731" t="str">
        <f>CONCATENATE(A2731,"_",COUNTIF(A$1:A2731,A2731))</f>
        <v>02CD14_190</v>
      </c>
      <c r="C2731" t="s">
        <v>16176</v>
      </c>
      <c r="D2731" t="str">
        <f>VLOOKUP(MID(C2731,7,4),Estrv!I:J,2,FALSE)</f>
        <v>Programa de apoyo para el bienestar familiar</v>
      </c>
      <c r="E2731" t="str">
        <f>VLOOKUP(MID(C2731,1,10),Estrv!B:CC,72,FALSE)</f>
        <v/>
      </c>
    </row>
    <row r="2732" spans="1:5">
      <c r="A2732" t="str">
        <f t="shared" si="42"/>
        <v>02CD14</v>
      </c>
      <c r="B2732" t="str">
        <f>CONCATENATE(A2732,"_",COUNTIF(A$1:A2732,A2732))</f>
        <v>02CD14_191</v>
      </c>
      <c r="C2732" t="s">
        <v>10111</v>
      </c>
      <c r="D2732" t="str">
        <f>VLOOKUP(MID(C2732,7,4),Estrv!I:J,2,FALSE)</f>
        <v>Apoyos para el cuidado del adulto mayor</v>
      </c>
      <c r="E2732" t="str">
        <f>VLOOKUP(MID(C2732,1,10),Estrv!B:CC,44,FALSE)</f>
        <v>Las personas adultas mayores son incluidas y autonomas.</v>
      </c>
    </row>
    <row r="2733" spans="1:5">
      <c r="A2733" t="str">
        <f t="shared" si="42"/>
        <v>02CD14</v>
      </c>
      <c r="B2733" t="str">
        <f>CONCATENATE(A2733,"_",COUNTIF(A$1:A2733,A2733))</f>
        <v>02CD14_192</v>
      </c>
      <c r="C2733" t="s">
        <v>10785</v>
      </c>
      <c r="D2733" t="str">
        <f>VLOOKUP(MID(C2733,7,4),Estrv!I:J,2,FALSE)</f>
        <v>Apoyos para el cuidado del adulto mayor</v>
      </c>
      <c r="E2733" t="str">
        <f>VLOOKUP(MID(C2733,1,10),Estrv!B:CC,48,FALSE)</f>
        <v>Capacitacion de personas facilitadoras de servicios, que les permita contar con las herramientas necesaria para impulsar la construccion de un modelo de envejecimiento, mediante formas de organizacion colectiva y la participacion en la cultura de los cuidados.</v>
      </c>
    </row>
    <row r="2734" spans="1:5">
      <c r="A2734" t="str">
        <f t="shared" si="42"/>
        <v>02CD14</v>
      </c>
      <c r="B2734" t="str">
        <f>CONCATENATE(A2734,"_",COUNTIF(A$1:A2734,A2734))</f>
        <v>02CD14_193</v>
      </c>
      <c r="C2734" t="s">
        <v>11459</v>
      </c>
      <c r="D2734" t="str">
        <f>VLOOKUP(MID(C2734,7,4),Estrv!I:J,2,FALSE)</f>
        <v>Apoyos para el cuidado del adulto mayor</v>
      </c>
      <c r="E2734" t="str">
        <f>VLOOKUP(MID(C2734,1,10),Estrv!B:CC,51,FALSE)</f>
        <v>Por medio de las personas facilitadores, se brinda acompañamiento, asesorias e informacion sobre el autocuidado y cuidado a personas mayores y sus familias residentes de colonias de muy bajo y bajo indice de desarrollo social, generando la cultura de los cuidado.</v>
      </c>
    </row>
    <row r="2735" spans="1:5">
      <c r="A2735" t="str">
        <f t="shared" si="42"/>
        <v>02CD14</v>
      </c>
      <c r="B2735" t="str">
        <f>CONCATENATE(A2735,"_",COUNTIF(A$1:A2735,A2735))</f>
        <v>02CD14_194</v>
      </c>
      <c r="C2735" t="s">
        <v>12133</v>
      </c>
      <c r="D2735" t="str">
        <f>VLOOKUP(MID(C2735,7,4),Estrv!I:J,2,FALSE)</f>
        <v>Apoyos para el cuidado del adulto mayor</v>
      </c>
      <c r="E2735" t="str">
        <f>VLOOKUP(MID(C2735,1,10),Estrv!B:CC,54,FALSE)</f>
        <v/>
      </c>
    </row>
    <row r="2736" spans="1:5">
      <c r="A2736" t="str">
        <f t="shared" si="42"/>
        <v>02CD14</v>
      </c>
      <c r="B2736" t="str">
        <f>CONCATENATE(A2736,"_",COUNTIF(A$1:A2736,A2736))</f>
        <v>02CD14_195</v>
      </c>
      <c r="C2736" t="s">
        <v>12807</v>
      </c>
      <c r="D2736" t="str">
        <f>VLOOKUP(MID(C2736,7,4),Estrv!I:J,2,FALSE)</f>
        <v>Apoyos para el cuidado del adulto mayor</v>
      </c>
      <c r="E2736" t="str">
        <f>VLOOKUP(MID(C2736,1,10),Estrv!B:CC,57,FALSE)</f>
        <v/>
      </c>
    </row>
    <row r="2737" spans="1:5">
      <c r="A2737" t="str">
        <f t="shared" si="42"/>
        <v>02CD14</v>
      </c>
      <c r="B2737" t="str">
        <f>CONCATENATE(A2737,"_",COUNTIF(A$1:A2737,A2737))</f>
        <v>02CD14_196</v>
      </c>
      <c r="C2737" t="s">
        <v>13481</v>
      </c>
      <c r="D2737" t="str">
        <f>VLOOKUP(MID(C2737,7,4),Estrv!I:J,2,FALSE)</f>
        <v>Apoyos para el cuidado del adulto mayor</v>
      </c>
      <c r="E2737" t="str">
        <f>VLOOKUP(MID(C2737,1,10),Estrv!B:CC,60,FALSE)</f>
        <v/>
      </c>
    </row>
    <row r="2738" spans="1:5">
      <c r="A2738" t="str">
        <f t="shared" si="42"/>
        <v>02CD14</v>
      </c>
      <c r="B2738" t="str">
        <f>CONCATENATE(A2738,"_",COUNTIF(A$1:A2738,A2738))</f>
        <v>02CD14_197</v>
      </c>
      <c r="C2738" t="s">
        <v>14155</v>
      </c>
      <c r="D2738" t="str">
        <f>VLOOKUP(MID(C2738,7,4),Estrv!I:J,2,FALSE)</f>
        <v>Apoyos para el cuidado del adulto mayor</v>
      </c>
      <c r="E2738" t="str">
        <f>VLOOKUP(MID(C2738,1,10),Estrv!B:CC,63,FALSE)</f>
        <v/>
      </c>
    </row>
    <row r="2739" spans="1:5">
      <c r="A2739" t="str">
        <f t="shared" si="42"/>
        <v>02CD14</v>
      </c>
      <c r="B2739" t="str">
        <f>CONCATENATE(A2739,"_",COUNTIF(A$1:A2739,A2739))</f>
        <v>02CD14_198</v>
      </c>
      <c r="C2739" t="s">
        <v>14829</v>
      </c>
      <c r="D2739" t="str">
        <f>VLOOKUP(MID(C2739,7,4),Estrv!I:J,2,FALSE)</f>
        <v>Apoyos para el cuidado del adulto mayor</v>
      </c>
      <c r="E2739" t="str">
        <f>VLOOKUP(MID(C2739,1,10),Estrv!B:CC,66,FALSE)</f>
        <v/>
      </c>
    </row>
    <row r="2740" spans="1:5">
      <c r="A2740" t="str">
        <f t="shared" si="42"/>
        <v>02CD14</v>
      </c>
      <c r="B2740" t="str">
        <f>CONCATENATE(A2740,"_",COUNTIF(A$1:A2740,A2740))</f>
        <v>02CD14_199</v>
      </c>
      <c r="C2740" t="s">
        <v>15503</v>
      </c>
      <c r="D2740" t="str">
        <f>VLOOKUP(MID(C2740,7,4),Estrv!I:J,2,FALSE)</f>
        <v>Apoyos para el cuidado del adulto mayor</v>
      </c>
      <c r="E2740" t="str">
        <f>VLOOKUP(MID(C2740,1,10),Estrv!B:CC,69,FALSE)</f>
        <v/>
      </c>
    </row>
    <row r="2741" spans="1:5">
      <c r="A2741" t="str">
        <f t="shared" si="42"/>
        <v>02CD14</v>
      </c>
      <c r="B2741" t="str">
        <f>CONCATENATE(A2741,"_",COUNTIF(A$1:A2741,A2741))</f>
        <v>02CD14_200</v>
      </c>
      <c r="C2741" t="s">
        <v>16177</v>
      </c>
      <c r="D2741" t="str">
        <f>VLOOKUP(MID(C2741,7,4),Estrv!I:J,2,FALSE)</f>
        <v>Apoyos para el cuidado del adulto mayor</v>
      </c>
      <c r="E2741" t="str">
        <f>VLOOKUP(MID(C2741,1,10),Estrv!B:CC,72,FALSE)</f>
        <v/>
      </c>
    </row>
    <row r="2742" spans="1:5">
      <c r="A2742" t="str">
        <f t="shared" si="42"/>
        <v>02CD14</v>
      </c>
      <c r="B2742" t="str">
        <f>CONCATENATE(A2742,"_",COUNTIF(A$1:A2742,A2742))</f>
        <v>02CD14_201</v>
      </c>
      <c r="C2742" t="s">
        <v>10112</v>
      </c>
      <c r="D2742" t="str">
        <f>VLOOKUP(MID(C2742,7,4),Estrv!I:J,2,FALSE)</f>
        <v>Apoyos sociales</v>
      </c>
      <c r="E2742" t="str">
        <f>VLOOKUP(MID(C2742,1,10),Estrv!B:CC,44,FALSE)</f>
        <v>Eficienta la ayuda a los habitantes y son oportunamente atendidosde acuerdo a sus necesidades inmediatas.</v>
      </c>
    </row>
    <row r="2743" spans="1:5">
      <c r="A2743" t="str">
        <f t="shared" si="42"/>
        <v>02CD14</v>
      </c>
      <c r="B2743" t="str">
        <f>CONCATENATE(A2743,"_",COUNTIF(A$1:A2743,A2743))</f>
        <v>02CD14_202</v>
      </c>
      <c r="C2743" t="s">
        <v>10786</v>
      </c>
      <c r="D2743" t="str">
        <f>VLOOKUP(MID(C2743,7,4),Estrv!I:J,2,FALSE)</f>
        <v>Apoyos sociales</v>
      </c>
      <c r="E2743" t="str">
        <f>VLOOKUP(MID(C2743,1,10),Estrv!B:CC,48,FALSE)</f>
        <v>Apoyos economicos a deportistas destacados y prospectos deportivos 2023; Ayudas economicas para cubrir gastos de participacion en eventos deportivos 2023: XVII Carrera Tlalpense 10 km. 2023; XV Circuito Tlalpense de Pista y Campo 2023</v>
      </c>
    </row>
    <row r="2744" spans="1:5">
      <c r="A2744" t="str">
        <f t="shared" si="42"/>
        <v>02CD14</v>
      </c>
      <c r="B2744" t="str">
        <f>CONCATENATE(A2744,"_",COUNTIF(A$1:A2744,A2744))</f>
        <v>02CD14_203</v>
      </c>
      <c r="C2744" t="s">
        <v>11460</v>
      </c>
      <c r="D2744" t="str">
        <f>VLOOKUP(MID(C2744,7,4),Estrv!I:J,2,FALSE)</f>
        <v>Apoyos sociales</v>
      </c>
      <c r="E2744" t="str">
        <f>VLOOKUP(MID(C2744,1,10),Estrv!B:CC,51,FALSE)</f>
        <v>Apoyos de emergencia social a personas con situacion de vulnerabiliad en la Alcaldia Tlalpan</v>
      </c>
    </row>
    <row r="2745" spans="1:5">
      <c r="A2745" t="str">
        <f t="shared" si="42"/>
        <v>02CD14</v>
      </c>
      <c r="B2745" t="str">
        <f>CONCATENATE(A2745,"_",COUNTIF(A$1:A2745,A2745))</f>
        <v>02CD14_204</v>
      </c>
      <c r="C2745" t="s">
        <v>12134</v>
      </c>
      <c r="D2745" t="str">
        <f>VLOOKUP(MID(C2745,7,4),Estrv!I:J,2,FALSE)</f>
        <v>Apoyos sociales</v>
      </c>
      <c r="E2745" t="str">
        <f>VLOOKUP(MID(C2745,1,10),Estrv!B:CC,54,FALSE)</f>
        <v>Apoyo alimentario a las familias de Tlalpan por una emergencia sanitaria o desastre natural</v>
      </c>
    </row>
    <row r="2746" spans="1:5">
      <c r="A2746" t="str">
        <f t="shared" si="42"/>
        <v>02CD14</v>
      </c>
      <c r="B2746" t="str">
        <f>CONCATENATE(A2746,"_",COUNTIF(A$1:A2746,A2746))</f>
        <v>02CD14_205</v>
      </c>
      <c r="C2746" t="s">
        <v>12808</v>
      </c>
      <c r="D2746" t="str">
        <f>VLOOKUP(MID(C2746,7,4),Estrv!I:J,2,FALSE)</f>
        <v>Apoyos sociales</v>
      </c>
      <c r="E2746" t="str">
        <f>VLOOKUP(MID(C2746,1,10),Estrv!B:CC,57,FALSE)</f>
        <v>Apoyos de emergencia por desatres naturales a las familias de Tlalpan que sean afectadas en sus bienes.</v>
      </c>
    </row>
    <row r="2747" spans="1:5">
      <c r="A2747" t="str">
        <f t="shared" si="42"/>
        <v>02CD14</v>
      </c>
      <c r="B2747" t="str">
        <f>CONCATENATE(A2747,"_",COUNTIF(A$1:A2747,A2747))</f>
        <v>02CD14_206</v>
      </c>
      <c r="C2747" t="s">
        <v>13482</v>
      </c>
      <c r="D2747" t="str">
        <f>VLOOKUP(MID(C2747,7,4),Estrv!I:J,2,FALSE)</f>
        <v>Apoyos sociales</v>
      </c>
      <c r="E2747" t="str">
        <f>VLOOKUP(MID(C2747,1,10),Estrv!B:CC,60,FALSE)</f>
        <v>Apoyo de la economia familiar en temporada invernal, reparto de cobijas y chamarras.</v>
      </c>
    </row>
    <row r="2748" spans="1:5">
      <c r="A2748" t="str">
        <f t="shared" si="42"/>
        <v>02CD14</v>
      </c>
      <c r="B2748" t="str">
        <f>CONCATENATE(A2748,"_",COUNTIF(A$1:A2748,A2748))</f>
        <v>02CD14_207</v>
      </c>
      <c r="C2748" t="s">
        <v>14156</v>
      </c>
      <c r="D2748" t="str">
        <f>VLOOKUP(MID(C2748,7,4),Estrv!I:J,2,FALSE)</f>
        <v>Apoyos sociales</v>
      </c>
      <c r="E2748" t="str">
        <f>VLOOKUP(MID(C2748,1,10),Estrv!B:CC,63,FALSE)</f>
        <v/>
      </c>
    </row>
    <row r="2749" spans="1:5">
      <c r="A2749" t="str">
        <f t="shared" si="42"/>
        <v>02CD14</v>
      </c>
      <c r="B2749" t="str">
        <f>CONCATENATE(A2749,"_",COUNTIF(A$1:A2749,A2749))</f>
        <v>02CD14_208</v>
      </c>
      <c r="C2749" t="s">
        <v>14830</v>
      </c>
      <c r="D2749" t="str">
        <f>VLOOKUP(MID(C2749,7,4),Estrv!I:J,2,FALSE)</f>
        <v>Apoyos sociales</v>
      </c>
      <c r="E2749" t="str">
        <f>VLOOKUP(MID(C2749,1,10),Estrv!B:CC,66,FALSE)</f>
        <v/>
      </c>
    </row>
    <row r="2750" spans="1:5">
      <c r="A2750" t="str">
        <f t="shared" si="42"/>
        <v>02CD14</v>
      </c>
      <c r="B2750" t="str">
        <f>CONCATENATE(A2750,"_",COUNTIF(A$1:A2750,A2750))</f>
        <v>02CD14_209</v>
      </c>
      <c r="C2750" t="s">
        <v>15504</v>
      </c>
      <c r="D2750" t="str">
        <f>VLOOKUP(MID(C2750,7,4),Estrv!I:J,2,FALSE)</f>
        <v>Apoyos sociales</v>
      </c>
      <c r="E2750" t="str">
        <f>VLOOKUP(MID(C2750,1,10),Estrv!B:CC,69,FALSE)</f>
        <v/>
      </c>
    </row>
    <row r="2751" spans="1:5">
      <c r="A2751" t="str">
        <f t="shared" si="42"/>
        <v>02CD14</v>
      </c>
      <c r="B2751" t="str">
        <f>CONCATENATE(A2751,"_",COUNTIF(A$1:A2751,A2751))</f>
        <v>02CD14_210</v>
      </c>
      <c r="C2751" t="s">
        <v>16178</v>
      </c>
      <c r="D2751" t="str">
        <f>VLOOKUP(MID(C2751,7,4),Estrv!I:J,2,FALSE)</f>
        <v>Apoyos sociales</v>
      </c>
      <c r="E2751" t="str">
        <f>VLOOKUP(MID(C2751,1,10),Estrv!B:CC,72,FALSE)</f>
        <v/>
      </c>
    </row>
    <row r="2752" spans="1:5">
      <c r="A2752" t="str">
        <f t="shared" si="42"/>
        <v>02CD15</v>
      </c>
      <c r="B2752" t="str">
        <f>CONCATENATE(A2752,"_",COUNTIF(A$1:A2752,A2752))</f>
        <v>02CD15_1</v>
      </c>
      <c r="C2752" t="s">
        <v>10113</v>
      </c>
      <c r="D2752" t="str">
        <f>VLOOKUP(MID(C2752,7,4),Estrv!I:J,2,FALSE)</f>
        <v>Gobierno y atención ciudadana</v>
      </c>
      <c r="E2752" t="str">
        <f>VLOOKUP(MID(C2752,1,10),Estrv!B:CC,44,FALSE)</f>
        <v>Los ciudadanos disfrutan de una mejor atencion de sus demandas con una participacion activa en el Gobierno de la Alcaldia mejorando la convivencia en la Ciudad de Mexico</v>
      </c>
    </row>
    <row r="2753" spans="1:5">
      <c r="A2753" t="str">
        <f t="shared" si="42"/>
        <v>02CD15</v>
      </c>
      <c r="B2753" t="str">
        <f>CONCATENATE(A2753,"_",COUNTIF(A$1:A2753,A2753))</f>
        <v>02CD15_2</v>
      </c>
      <c r="C2753" t="s">
        <v>10787</v>
      </c>
      <c r="D2753" t="str">
        <f>VLOOKUP(MID(C2753,7,4),Estrv!I:J,2,FALSE)</f>
        <v>Gobierno y atención ciudadana</v>
      </c>
      <c r="E2753" t="str">
        <f>VLOOKUP(MID(C2753,1,10),Estrv!B:CC,48,FALSE)</f>
        <v>Atencion de asuntos juridicos</v>
      </c>
    </row>
    <row r="2754" spans="1:5">
      <c r="A2754" t="str">
        <f t="shared" si="42"/>
        <v>02CD15</v>
      </c>
      <c r="B2754" t="str">
        <f>CONCATENATE(A2754,"_",COUNTIF(A$1:A2754,A2754))</f>
        <v>02CD15_3</v>
      </c>
      <c r="C2754" t="s">
        <v>11461</v>
      </c>
      <c r="D2754" t="str">
        <f>VLOOKUP(MID(C2754,7,4),Estrv!I:J,2,FALSE)</f>
        <v>Gobierno y atención ciudadana</v>
      </c>
      <c r="E2754" t="str">
        <f>VLOOKUP(MID(C2754,1,10),Estrv!B:CC,51,FALSE)</f>
        <v>Verificaciones administrativas en establecimientos mercantiles, construcciones y mercados publicos</v>
      </c>
    </row>
    <row r="2755" spans="1:5">
      <c r="A2755" t="str">
        <f t="shared" ref="A2755:A2818" si="43">MID(C2755,1,6)</f>
        <v>02CD15</v>
      </c>
      <c r="B2755" t="str">
        <f>CONCATENATE(A2755,"_",COUNTIF(A$1:A2755,A2755))</f>
        <v>02CD15_4</v>
      </c>
      <c r="C2755" t="s">
        <v>12135</v>
      </c>
      <c r="D2755" t="str">
        <f>VLOOKUP(MID(C2755,7,4),Estrv!I:J,2,FALSE)</f>
        <v>Gobierno y atención ciudadana</v>
      </c>
      <c r="E2755" t="str">
        <f>VLOOKUP(MID(C2755,1,10),Estrv!B:CC,54,FALSE)</f>
        <v>Supervisiones y reordenamiento de la via publica</v>
      </c>
    </row>
    <row r="2756" spans="1:5">
      <c r="A2756" t="str">
        <f t="shared" si="43"/>
        <v>02CD15</v>
      </c>
      <c r="B2756" t="str">
        <f>CONCATENATE(A2756,"_",COUNTIF(A$1:A2756,A2756))</f>
        <v>02CD15_5</v>
      </c>
      <c r="C2756" t="s">
        <v>12809</v>
      </c>
      <c r="D2756" t="str">
        <f>VLOOKUP(MID(C2756,7,4),Estrv!I:J,2,FALSE)</f>
        <v>Gobierno y atención ciudadana</v>
      </c>
      <c r="E2756" t="str">
        <f>VLOOKUP(MID(C2756,1,10),Estrv!B:CC,57,FALSE)</f>
        <v/>
      </c>
    </row>
    <row r="2757" spans="1:5">
      <c r="A2757" t="str">
        <f t="shared" si="43"/>
        <v>02CD15</v>
      </c>
      <c r="B2757" t="str">
        <f>CONCATENATE(A2757,"_",COUNTIF(A$1:A2757,A2757))</f>
        <v>02CD15_6</v>
      </c>
      <c r="C2757" t="s">
        <v>13483</v>
      </c>
      <c r="D2757" t="str">
        <f>VLOOKUP(MID(C2757,7,4),Estrv!I:J,2,FALSE)</f>
        <v>Gobierno y atención ciudadana</v>
      </c>
      <c r="E2757" t="str">
        <f>VLOOKUP(MID(C2757,1,10),Estrv!B:CC,60,FALSE)</f>
        <v/>
      </c>
    </row>
    <row r="2758" spans="1:5">
      <c r="A2758" t="str">
        <f t="shared" si="43"/>
        <v>02CD15</v>
      </c>
      <c r="B2758" t="str">
        <f>CONCATENATE(A2758,"_",COUNTIF(A$1:A2758,A2758))</f>
        <v>02CD15_7</v>
      </c>
      <c r="C2758" t="s">
        <v>14157</v>
      </c>
      <c r="D2758" t="str">
        <f>VLOOKUP(MID(C2758,7,4),Estrv!I:J,2,FALSE)</f>
        <v>Gobierno y atención ciudadana</v>
      </c>
      <c r="E2758" t="str">
        <f>VLOOKUP(MID(C2758,1,10),Estrv!B:CC,63,FALSE)</f>
        <v/>
      </c>
    </row>
    <row r="2759" spans="1:5">
      <c r="A2759" t="str">
        <f t="shared" si="43"/>
        <v>02CD15</v>
      </c>
      <c r="B2759" t="str">
        <f>CONCATENATE(A2759,"_",COUNTIF(A$1:A2759,A2759))</f>
        <v>02CD15_8</v>
      </c>
      <c r="C2759" t="s">
        <v>14831</v>
      </c>
      <c r="D2759" t="str">
        <f>VLOOKUP(MID(C2759,7,4),Estrv!I:J,2,FALSE)</f>
        <v>Gobierno y atención ciudadana</v>
      </c>
      <c r="E2759" t="str">
        <f>VLOOKUP(MID(C2759,1,10),Estrv!B:CC,66,FALSE)</f>
        <v/>
      </c>
    </row>
    <row r="2760" spans="1:5">
      <c r="A2760" t="str">
        <f t="shared" si="43"/>
        <v>02CD15</v>
      </c>
      <c r="B2760" t="str">
        <f>CONCATENATE(A2760,"_",COUNTIF(A$1:A2760,A2760))</f>
        <v>02CD15_9</v>
      </c>
      <c r="C2760" t="s">
        <v>15505</v>
      </c>
      <c r="D2760" t="str">
        <f>VLOOKUP(MID(C2760,7,4),Estrv!I:J,2,FALSE)</f>
        <v>Gobierno y atención ciudadana</v>
      </c>
      <c r="E2760" t="str">
        <f>VLOOKUP(MID(C2760,1,10),Estrv!B:CC,69,FALSE)</f>
        <v/>
      </c>
    </row>
    <row r="2761" spans="1:5">
      <c r="A2761" t="str">
        <f t="shared" si="43"/>
        <v>02CD15</v>
      </c>
      <c r="B2761" t="str">
        <f>CONCATENATE(A2761,"_",COUNTIF(A$1:A2761,A2761))</f>
        <v>02CD15_10</v>
      </c>
      <c r="C2761" t="s">
        <v>16179</v>
      </c>
      <c r="D2761" t="str">
        <f>VLOOKUP(MID(C2761,7,4),Estrv!I:J,2,FALSE)</f>
        <v>Gobierno y atención ciudadana</v>
      </c>
      <c r="E2761" t="str">
        <f>VLOOKUP(MID(C2761,1,10),Estrv!B:CC,72,FALSE)</f>
        <v/>
      </c>
    </row>
    <row r="2762" spans="1:5">
      <c r="A2762" t="str">
        <f t="shared" si="43"/>
        <v>02CD15</v>
      </c>
      <c r="B2762" t="str">
        <f>CONCATENATE(A2762,"_",COUNTIF(A$1:A2762,A2762))</f>
        <v>02CD15_11</v>
      </c>
      <c r="C2762" t="s">
        <v>10114</v>
      </c>
      <c r="D2762" t="str">
        <f>VLOOKUP(MID(C2762,7,4),Estrv!I:J,2,FALSE)</f>
        <v>Seguridad en Alcalíias</v>
      </c>
      <c r="E2762" t="str">
        <f>VLOOKUP(MID(C2762,1,10),Estrv!B:CC,44,FALSE)</f>
        <v>La percepcion de seguridad y bienestar entre los ciudadanos de la Alcaldia Venustiano Carranza aumenta en beneficio de la Ciudad de Mexico</v>
      </c>
    </row>
    <row r="2763" spans="1:5">
      <c r="A2763" t="str">
        <f t="shared" si="43"/>
        <v>02CD15</v>
      </c>
      <c r="B2763" t="str">
        <f>CONCATENATE(A2763,"_",COUNTIF(A$1:A2763,A2763))</f>
        <v>02CD15_12</v>
      </c>
      <c r="C2763" t="s">
        <v>10788</v>
      </c>
      <c r="D2763" t="str">
        <f>VLOOKUP(MID(C2763,7,4),Estrv!I:J,2,FALSE)</f>
        <v>Seguridad en Alcalíias</v>
      </c>
      <c r="E2763" t="str">
        <f>VLOOKUP(MID(C2763,1,10),Estrv!B:CC,48,FALSE)</f>
        <v>Atencion de Emergencias realizadas</v>
      </c>
    </row>
    <row r="2764" spans="1:5">
      <c r="A2764" t="str">
        <f t="shared" si="43"/>
        <v>02CD15</v>
      </c>
      <c r="B2764" t="str">
        <f>CONCATENATE(A2764,"_",COUNTIF(A$1:A2764,A2764))</f>
        <v>02CD15_13</v>
      </c>
      <c r="C2764" t="s">
        <v>11462</v>
      </c>
      <c r="D2764" t="str">
        <f>VLOOKUP(MID(C2764,7,4),Estrv!I:J,2,FALSE)</f>
        <v>Seguridad en Alcalíias</v>
      </c>
      <c r="E2764" t="str">
        <f>VLOOKUP(MID(C2764,1,10),Estrv!B:CC,51,FALSE)</f>
        <v>Estudios y Controles Estadisticos realizados</v>
      </c>
    </row>
    <row r="2765" spans="1:5">
      <c r="A2765" t="str">
        <f t="shared" si="43"/>
        <v>02CD15</v>
      </c>
      <c r="B2765" t="str">
        <f>CONCATENATE(A2765,"_",COUNTIF(A$1:A2765,A2765))</f>
        <v>02CD15_14</v>
      </c>
      <c r="C2765" t="s">
        <v>12136</v>
      </c>
      <c r="D2765" t="str">
        <f>VLOOKUP(MID(C2765,7,4),Estrv!I:J,2,FALSE)</f>
        <v>Seguridad en Alcalíias</v>
      </c>
      <c r="E2765" t="str">
        <f>VLOOKUP(MID(C2765,1,10),Estrv!B:CC,54,FALSE)</f>
        <v>Instalacion de camaras de seguridad (retornos seguros)</v>
      </c>
    </row>
    <row r="2766" spans="1:5">
      <c r="A2766" t="str">
        <f t="shared" si="43"/>
        <v>02CD15</v>
      </c>
      <c r="B2766" t="str">
        <f>CONCATENATE(A2766,"_",COUNTIF(A$1:A2766,A2766))</f>
        <v>02CD15_15</v>
      </c>
      <c r="C2766" t="s">
        <v>12810</v>
      </c>
      <c r="D2766" t="str">
        <f>VLOOKUP(MID(C2766,7,4),Estrv!I:J,2,FALSE)</f>
        <v>Seguridad en Alcalíias</v>
      </c>
      <c r="E2766" t="str">
        <f>VLOOKUP(MID(C2766,1,10),Estrv!B:CC,57,FALSE)</f>
        <v/>
      </c>
    </row>
    <row r="2767" spans="1:5">
      <c r="A2767" t="str">
        <f t="shared" si="43"/>
        <v>02CD15</v>
      </c>
      <c r="B2767" t="str">
        <f>CONCATENATE(A2767,"_",COUNTIF(A$1:A2767,A2767))</f>
        <v>02CD15_16</v>
      </c>
      <c r="C2767" t="s">
        <v>13484</v>
      </c>
      <c r="D2767" t="str">
        <f>VLOOKUP(MID(C2767,7,4),Estrv!I:J,2,FALSE)</f>
        <v>Seguridad en Alcalíias</v>
      </c>
      <c r="E2767" t="str">
        <f>VLOOKUP(MID(C2767,1,10),Estrv!B:CC,60,FALSE)</f>
        <v/>
      </c>
    </row>
    <row r="2768" spans="1:5">
      <c r="A2768" t="str">
        <f t="shared" si="43"/>
        <v>02CD15</v>
      </c>
      <c r="B2768" t="str">
        <f>CONCATENATE(A2768,"_",COUNTIF(A$1:A2768,A2768))</f>
        <v>02CD15_17</v>
      </c>
      <c r="C2768" t="s">
        <v>14158</v>
      </c>
      <c r="D2768" t="str">
        <f>VLOOKUP(MID(C2768,7,4),Estrv!I:J,2,FALSE)</f>
        <v>Seguridad en Alcalíias</v>
      </c>
      <c r="E2768" t="str">
        <f>VLOOKUP(MID(C2768,1,10),Estrv!B:CC,63,FALSE)</f>
        <v/>
      </c>
    </row>
    <row r="2769" spans="1:5">
      <c r="A2769" t="str">
        <f t="shared" si="43"/>
        <v>02CD15</v>
      </c>
      <c r="B2769" t="str">
        <f>CONCATENATE(A2769,"_",COUNTIF(A$1:A2769,A2769))</f>
        <v>02CD15_18</v>
      </c>
      <c r="C2769" t="s">
        <v>14832</v>
      </c>
      <c r="D2769" t="str">
        <f>VLOOKUP(MID(C2769,7,4),Estrv!I:J,2,FALSE)</f>
        <v>Seguridad en Alcalíias</v>
      </c>
      <c r="E2769" t="str">
        <f>VLOOKUP(MID(C2769,1,10),Estrv!B:CC,66,FALSE)</f>
        <v/>
      </c>
    </row>
    <row r="2770" spans="1:5">
      <c r="A2770" t="str">
        <f t="shared" si="43"/>
        <v>02CD15</v>
      </c>
      <c r="B2770" t="str">
        <f>CONCATENATE(A2770,"_",COUNTIF(A$1:A2770,A2770))</f>
        <v>02CD15_19</v>
      </c>
      <c r="C2770" t="s">
        <v>15506</v>
      </c>
      <c r="D2770" t="str">
        <f>VLOOKUP(MID(C2770,7,4),Estrv!I:J,2,FALSE)</f>
        <v>Seguridad en Alcalíias</v>
      </c>
      <c r="E2770" t="str">
        <f>VLOOKUP(MID(C2770,1,10),Estrv!B:CC,69,FALSE)</f>
        <v/>
      </c>
    </row>
    <row r="2771" spans="1:5">
      <c r="A2771" t="str">
        <f t="shared" si="43"/>
        <v>02CD15</v>
      </c>
      <c r="B2771" t="str">
        <f>CONCATENATE(A2771,"_",COUNTIF(A$1:A2771,A2771))</f>
        <v>02CD15_20</v>
      </c>
      <c r="C2771" t="s">
        <v>16180</v>
      </c>
      <c r="D2771" t="str">
        <f>VLOOKUP(MID(C2771,7,4),Estrv!I:J,2,FALSE)</f>
        <v>Seguridad en Alcalíias</v>
      </c>
      <c r="E2771" t="str">
        <f>VLOOKUP(MID(C2771,1,10),Estrv!B:CC,72,FALSE)</f>
        <v/>
      </c>
    </row>
    <row r="2772" spans="1:5">
      <c r="A2772" t="str">
        <f t="shared" si="43"/>
        <v>02CD15</v>
      </c>
      <c r="B2772" t="str">
        <f>CONCATENATE(A2772,"_",COUNTIF(A$1:A2772,A2772))</f>
        <v>02CD15_21</v>
      </c>
      <c r="C2772" t="s">
        <v>10115</v>
      </c>
      <c r="D2772" t="str">
        <f>VLOOKUP(MID(C2772,7,4),Estrv!I:J,2,FALSE)</f>
        <v>Servicios públicos</v>
      </c>
      <c r="E2772" t="str">
        <f>VLOOKUP(MID(C2772,1,10),Estrv!B:CC,44,FALSE)</f>
        <v>Los habitantes de la Alcaldia Venustiano Carranza disfrutan de una mejor calidad de vida a traves servicios publicos suficientes y de calidad que se les ofrecen.</v>
      </c>
    </row>
    <row r="2773" spans="1:5">
      <c r="A2773" t="str">
        <f t="shared" si="43"/>
        <v>02CD15</v>
      </c>
      <c r="B2773" t="str">
        <f>CONCATENATE(A2773,"_",COUNTIF(A$1:A2773,A2773))</f>
        <v>02CD15_22</v>
      </c>
      <c r="C2773" t="s">
        <v>10789</v>
      </c>
      <c r="D2773" t="str">
        <f>VLOOKUP(MID(C2773,7,4),Estrv!I:J,2,FALSE)</f>
        <v>Servicios públicos</v>
      </c>
      <c r="E2773" t="str">
        <f>VLOOKUP(MID(C2773,1,10),Estrv!B:CC,48,FALSE)</f>
        <v>Recoleccion de residuos solidos urbanos</v>
      </c>
    </row>
    <row r="2774" spans="1:5">
      <c r="A2774" t="str">
        <f t="shared" si="43"/>
        <v>02CD15</v>
      </c>
      <c r="B2774" t="str">
        <f>CONCATENATE(A2774,"_",COUNTIF(A$1:A2774,A2774))</f>
        <v>02CD15_23</v>
      </c>
      <c r="C2774" t="s">
        <v>11463</v>
      </c>
      <c r="D2774" t="str">
        <f>VLOOKUP(MID(C2774,7,4),Estrv!I:J,2,FALSE)</f>
        <v>Servicios públicos</v>
      </c>
      <c r="E2774" t="str">
        <f>VLOOKUP(MID(C2774,1,10),Estrv!B:CC,51,FALSE)</f>
        <v>Mantenimiento y conservacion de areas verdes y arbolado urbano y cuidado del medio ambiente</v>
      </c>
    </row>
    <row r="2775" spans="1:5">
      <c r="A2775" t="str">
        <f t="shared" si="43"/>
        <v>02CD15</v>
      </c>
      <c r="B2775" t="str">
        <f>CONCATENATE(A2775,"_",COUNTIF(A$1:A2775,A2775))</f>
        <v>02CD15_24</v>
      </c>
      <c r="C2775" t="s">
        <v>12137</v>
      </c>
      <c r="D2775" t="str">
        <f>VLOOKUP(MID(C2775,7,4),Estrv!I:J,2,FALSE)</f>
        <v>Servicios públicos</v>
      </c>
      <c r="E2775" t="str">
        <f>VLOOKUP(MID(C2775,1,10),Estrv!B:CC,54,FALSE)</f>
        <v/>
      </c>
    </row>
    <row r="2776" spans="1:5">
      <c r="A2776" t="str">
        <f t="shared" si="43"/>
        <v>02CD15</v>
      </c>
      <c r="B2776" t="str">
        <f>CONCATENATE(A2776,"_",COUNTIF(A$1:A2776,A2776))</f>
        <v>02CD15_25</v>
      </c>
      <c r="C2776" t="s">
        <v>12811</v>
      </c>
      <c r="D2776" t="str">
        <f>VLOOKUP(MID(C2776,7,4),Estrv!I:J,2,FALSE)</f>
        <v>Servicios públicos</v>
      </c>
      <c r="E2776" t="str">
        <f>VLOOKUP(MID(C2776,1,10),Estrv!B:CC,57,FALSE)</f>
        <v/>
      </c>
    </row>
    <row r="2777" spans="1:5">
      <c r="A2777" t="str">
        <f t="shared" si="43"/>
        <v>02CD15</v>
      </c>
      <c r="B2777" t="str">
        <f>CONCATENATE(A2777,"_",COUNTIF(A$1:A2777,A2777))</f>
        <v>02CD15_26</v>
      </c>
      <c r="C2777" t="s">
        <v>13485</v>
      </c>
      <c r="D2777" t="str">
        <f>VLOOKUP(MID(C2777,7,4),Estrv!I:J,2,FALSE)</f>
        <v>Servicios públicos</v>
      </c>
      <c r="E2777" t="str">
        <f>VLOOKUP(MID(C2777,1,10),Estrv!B:CC,60,FALSE)</f>
        <v/>
      </c>
    </row>
    <row r="2778" spans="1:5">
      <c r="A2778" t="str">
        <f t="shared" si="43"/>
        <v>02CD15</v>
      </c>
      <c r="B2778" t="str">
        <f>CONCATENATE(A2778,"_",COUNTIF(A$1:A2778,A2778))</f>
        <v>02CD15_27</v>
      </c>
      <c r="C2778" t="s">
        <v>14159</v>
      </c>
      <c r="D2778" t="str">
        <f>VLOOKUP(MID(C2778,7,4),Estrv!I:J,2,FALSE)</f>
        <v>Servicios públicos</v>
      </c>
      <c r="E2778" t="str">
        <f>VLOOKUP(MID(C2778,1,10),Estrv!B:CC,63,FALSE)</f>
        <v/>
      </c>
    </row>
    <row r="2779" spans="1:5">
      <c r="A2779" t="str">
        <f t="shared" si="43"/>
        <v>02CD15</v>
      </c>
      <c r="B2779" t="str">
        <f>CONCATENATE(A2779,"_",COUNTIF(A$1:A2779,A2779))</f>
        <v>02CD15_28</v>
      </c>
      <c r="C2779" t="s">
        <v>14833</v>
      </c>
      <c r="D2779" t="str">
        <f>VLOOKUP(MID(C2779,7,4),Estrv!I:J,2,FALSE)</f>
        <v>Servicios públicos</v>
      </c>
      <c r="E2779" t="str">
        <f>VLOOKUP(MID(C2779,1,10),Estrv!B:CC,66,FALSE)</f>
        <v/>
      </c>
    </row>
    <row r="2780" spans="1:5">
      <c r="A2780" t="str">
        <f t="shared" si="43"/>
        <v>02CD15</v>
      </c>
      <c r="B2780" t="str">
        <f>CONCATENATE(A2780,"_",COUNTIF(A$1:A2780,A2780))</f>
        <v>02CD15_29</v>
      </c>
      <c r="C2780" t="s">
        <v>15507</v>
      </c>
      <c r="D2780" t="str">
        <f>VLOOKUP(MID(C2780,7,4),Estrv!I:J,2,FALSE)</f>
        <v>Servicios públicos</v>
      </c>
      <c r="E2780" t="str">
        <f>VLOOKUP(MID(C2780,1,10),Estrv!B:CC,69,FALSE)</f>
        <v/>
      </c>
    </row>
    <row r="2781" spans="1:5">
      <c r="A2781" t="str">
        <f t="shared" si="43"/>
        <v>02CD15</v>
      </c>
      <c r="B2781" t="str">
        <f>CONCATENATE(A2781,"_",COUNTIF(A$1:A2781,A2781))</f>
        <v>02CD15_30</v>
      </c>
      <c r="C2781" t="s">
        <v>16181</v>
      </c>
      <c r="D2781" t="str">
        <f>VLOOKUP(MID(C2781,7,4),Estrv!I:J,2,FALSE)</f>
        <v>Servicios públicos</v>
      </c>
      <c r="E2781" t="str">
        <f>VLOOKUP(MID(C2781,1,10),Estrv!B:CC,72,FALSE)</f>
        <v/>
      </c>
    </row>
    <row r="2782" spans="1:5">
      <c r="A2782" t="str">
        <f t="shared" si="43"/>
        <v>02CD15</v>
      </c>
      <c r="B2782" t="str">
        <f>CONCATENATE(A2782,"_",COUNTIF(A$1:A2782,A2782))</f>
        <v>02CD15_31</v>
      </c>
      <c r="C2782" t="s">
        <v>10116</v>
      </c>
      <c r="D2782" t="str">
        <f>VLOOKUP(MID(C2782,7,4),Estrv!I:J,2,FALSE)</f>
        <v>Educación, cultura, deporte y recreación</v>
      </c>
      <c r="E2782" t="str">
        <f>VLOOKUP(MID(C2782,1,10),Estrv!B:CC,44,FALSE)</f>
        <v>La poblacion ejerce de su derecho a una identidad cultural y recreativa propia que consolida y cohesiona el tejido social.</v>
      </c>
    </row>
    <row r="2783" spans="1:5">
      <c r="A2783" t="str">
        <f t="shared" si="43"/>
        <v>02CD15</v>
      </c>
      <c r="B2783" t="str">
        <f>CONCATENATE(A2783,"_",COUNTIF(A$1:A2783,A2783))</f>
        <v>02CD15_32</v>
      </c>
      <c r="C2783" t="s">
        <v>10790</v>
      </c>
      <c r="D2783" t="str">
        <f>VLOOKUP(MID(C2783,7,4),Estrv!I:J,2,FALSE)</f>
        <v>Educación, cultura, deporte y recreación</v>
      </c>
      <c r="E2783" t="str">
        <f>VLOOKUP(MID(C2783,1,10),Estrv!B:CC,48,FALSE)</f>
        <v>Apoyos para atletas en competencia y entregadores entregados</v>
      </c>
    </row>
    <row r="2784" spans="1:5">
      <c r="A2784" t="str">
        <f t="shared" si="43"/>
        <v>02CD15</v>
      </c>
      <c r="B2784" t="str">
        <f>CONCATENATE(A2784,"_",COUNTIF(A$1:A2784,A2784))</f>
        <v>02CD15_33</v>
      </c>
      <c r="C2784" t="s">
        <v>11464</v>
      </c>
      <c r="D2784" t="str">
        <f>VLOOKUP(MID(C2784,7,4),Estrv!I:J,2,FALSE)</f>
        <v>Educación, cultura, deporte y recreación</v>
      </c>
      <c r="E2784" t="str">
        <f>VLOOKUP(MID(C2784,1,10),Estrv!B:CC,51,FALSE)</f>
        <v>Entrega de conjuntos deportivos</v>
      </c>
    </row>
    <row r="2785" spans="1:5">
      <c r="A2785" t="str">
        <f t="shared" si="43"/>
        <v>02CD15</v>
      </c>
      <c r="B2785" t="str">
        <f>CONCATENATE(A2785,"_",COUNTIF(A$1:A2785,A2785))</f>
        <v>02CD15_34</v>
      </c>
      <c r="C2785" t="s">
        <v>12138</v>
      </c>
      <c r="D2785" t="str">
        <f>VLOOKUP(MID(C2785,7,4),Estrv!I:J,2,FALSE)</f>
        <v>Educación, cultura, deporte y recreación</v>
      </c>
      <c r="E2785" t="str">
        <f>VLOOKUP(MID(C2785,1,10),Estrv!B:CC,54,FALSE)</f>
        <v>Apoyo a festividades, tradiciones y constumbres.</v>
      </c>
    </row>
    <row r="2786" spans="1:5">
      <c r="A2786" t="str">
        <f t="shared" si="43"/>
        <v>02CD15</v>
      </c>
      <c r="B2786" t="str">
        <f>CONCATENATE(A2786,"_",COUNTIF(A$1:A2786,A2786))</f>
        <v>02CD15_35</v>
      </c>
      <c r="C2786" t="s">
        <v>12812</v>
      </c>
      <c r="D2786" t="str">
        <f>VLOOKUP(MID(C2786,7,4),Estrv!I:J,2,FALSE)</f>
        <v>Educación, cultura, deporte y recreación</v>
      </c>
      <c r="E2786" t="str">
        <f>VLOOKUP(MID(C2786,1,10),Estrv!B:CC,57,FALSE)</f>
        <v/>
      </c>
    </row>
    <row r="2787" spans="1:5">
      <c r="A2787" t="str">
        <f t="shared" si="43"/>
        <v>02CD15</v>
      </c>
      <c r="B2787" t="str">
        <f>CONCATENATE(A2787,"_",COUNTIF(A$1:A2787,A2787))</f>
        <v>02CD15_36</v>
      </c>
      <c r="C2787" t="s">
        <v>13486</v>
      </c>
      <c r="D2787" t="str">
        <f>VLOOKUP(MID(C2787,7,4),Estrv!I:J,2,FALSE)</f>
        <v>Educación, cultura, deporte y recreación</v>
      </c>
      <c r="E2787" t="str">
        <f>VLOOKUP(MID(C2787,1,10),Estrv!B:CC,60,FALSE)</f>
        <v/>
      </c>
    </row>
    <row r="2788" spans="1:5">
      <c r="A2788" t="str">
        <f t="shared" si="43"/>
        <v>02CD15</v>
      </c>
      <c r="B2788" t="str">
        <f>CONCATENATE(A2788,"_",COUNTIF(A$1:A2788,A2788))</f>
        <v>02CD15_37</v>
      </c>
      <c r="C2788" t="s">
        <v>14160</v>
      </c>
      <c r="D2788" t="str">
        <f>VLOOKUP(MID(C2788,7,4),Estrv!I:J,2,FALSE)</f>
        <v>Educación, cultura, deporte y recreación</v>
      </c>
      <c r="E2788" t="str">
        <f>VLOOKUP(MID(C2788,1,10),Estrv!B:CC,63,FALSE)</f>
        <v/>
      </c>
    </row>
    <row r="2789" spans="1:5">
      <c r="A2789" t="str">
        <f t="shared" si="43"/>
        <v>02CD15</v>
      </c>
      <c r="B2789" t="str">
        <f>CONCATENATE(A2789,"_",COUNTIF(A$1:A2789,A2789))</f>
        <v>02CD15_38</v>
      </c>
      <c r="C2789" t="s">
        <v>14834</v>
      </c>
      <c r="D2789" t="str">
        <f>VLOOKUP(MID(C2789,7,4),Estrv!I:J,2,FALSE)</f>
        <v>Educación, cultura, deporte y recreación</v>
      </c>
      <c r="E2789" t="str">
        <f>VLOOKUP(MID(C2789,1,10),Estrv!B:CC,66,FALSE)</f>
        <v/>
      </c>
    </row>
    <row r="2790" spans="1:5">
      <c r="A2790" t="str">
        <f t="shared" si="43"/>
        <v>02CD15</v>
      </c>
      <c r="B2790" t="str">
        <f>CONCATENATE(A2790,"_",COUNTIF(A$1:A2790,A2790))</f>
        <v>02CD15_39</v>
      </c>
      <c r="C2790" t="s">
        <v>15508</v>
      </c>
      <c r="D2790" t="str">
        <f>VLOOKUP(MID(C2790,7,4),Estrv!I:J,2,FALSE)</f>
        <v>Educación, cultura, deporte y recreación</v>
      </c>
      <c r="E2790" t="str">
        <f>VLOOKUP(MID(C2790,1,10),Estrv!B:CC,69,FALSE)</f>
        <v/>
      </c>
    </row>
    <row r="2791" spans="1:5">
      <c r="A2791" t="str">
        <f t="shared" si="43"/>
        <v>02CD15</v>
      </c>
      <c r="B2791" t="str">
        <f>CONCATENATE(A2791,"_",COUNTIF(A$1:A2791,A2791))</f>
        <v>02CD15_40</v>
      </c>
      <c r="C2791" t="s">
        <v>16182</v>
      </c>
      <c r="D2791" t="str">
        <f>VLOOKUP(MID(C2791,7,4),Estrv!I:J,2,FALSE)</f>
        <v>Educación, cultura, deporte y recreación</v>
      </c>
      <c r="E2791" t="str">
        <f>VLOOKUP(MID(C2791,1,10),Estrv!B:CC,72,FALSE)</f>
        <v/>
      </c>
    </row>
    <row r="2792" spans="1:5">
      <c r="A2792" t="str">
        <f t="shared" si="43"/>
        <v>02CD15</v>
      </c>
      <c r="B2792" t="str">
        <f>CONCATENATE(A2792,"_",COUNTIF(A$1:A2792,A2792))</f>
        <v>02CD15_41</v>
      </c>
      <c r="C2792" t="s">
        <v>10117</v>
      </c>
      <c r="D2792" t="str">
        <f>VLOOKUP(MID(C2792,7,4),Estrv!I:J,2,FALSE)</f>
        <v>Servicios de salud en Alcaldias</v>
      </c>
      <c r="E2792" t="str">
        <f>VLOOKUP(MID(C2792,1,10),Estrv!B:CC,44,FALSE)</f>
        <v>Los habitantes de la Alcaldia Venustiano Carranza acceden a un servicio de salud con atencion oportuna que incrementa el control de enfermedades detectadas, asi como la disminucion de la poblacion afectada.</v>
      </c>
    </row>
    <row r="2793" spans="1:5">
      <c r="A2793" t="str">
        <f t="shared" si="43"/>
        <v>02CD15</v>
      </c>
      <c r="B2793" t="str">
        <f>CONCATENATE(A2793,"_",COUNTIF(A$1:A2793,A2793))</f>
        <v>02CD15_42</v>
      </c>
      <c r="C2793" t="s">
        <v>10791</v>
      </c>
      <c r="D2793" t="str">
        <f>VLOOKUP(MID(C2793,7,4),Estrv!I:J,2,FALSE)</f>
        <v>Servicios de salud en Alcaldias</v>
      </c>
      <c r="E2793" t="str">
        <f>VLOOKUP(MID(C2793,1,10),Estrv!B:CC,48,FALSE)</f>
        <v>Atencion en la Unidad de Salud Medica y Post COVID 19</v>
      </c>
    </row>
    <row r="2794" spans="1:5">
      <c r="A2794" t="str">
        <f t="shared" si="43"/>
        <v>02CD15</v>
      </c>
      <c r="B2794" t="str">
        <f>CONCATENATE(A2794,"_",COUNTIF(A$1:A2794,A2794))</f>
        <v>02CD15_43</v>
      </c>
      <c r="C2794" t="s">
        <v>11465</v>
      </c>
      <c r="D2794" t="str">
        <f>VLOOKUP(MID(C2794,7,4),Estrv!I:J,2,FALSE)</f>
        <v>Servicios de salud en Alcaldias</v>
      </c>
      <c r="E2794" t="str">
        <f>VLOOKUP(MID(C2794,1,10),Estrv!B:CC,51,FALSE)</f>
        <v/>
      </c>
    </row>
    <row r="2795" spans="1:5">
      <c r="A2795" t="str">
        <f t="shared" si="43"/>
        <v>02CD15</v>
      </c>
      <c r="B2795" t="str">
        <f>CONCATENATE(A2795,"_",COUNTIF(A$1:A2795,A2795))</f>
        <v>02CD15_44</v>
      </c>
      <c r="C2795" t="s">
        <v>12139</v>
      </c>
      <c r="D2795" t="str">
        <f>VLOOKUP(MID(C2795,7,4),Estrv!I:J,2,FALSE)</f>
        <v>Servicios de salud en Alcaldias</v>
      </c>
      <c r="E2795" t="str">
        <f>VLOOKUP(MID(C2795,1,10),Estrv!B:CC,54,FALSE)</f>
        <v/>
      </c>
    </row>
    <row r="2796" spans="1:5">
      <c r="A2796" t="str">
        <f t="shared" si="43"/>
        <v>02CD15</v>
      </c>
      <c r="B2796" t="str">
        <f>CONCATENATE(A2796,"_",COUNTIF(A$1:A2796,A2796))</f>
        <v>02CD15_45</v>
      </c>
      <c r="C2796" t="s">
        <v>12813</v>
      </c>
      <c r="D2796" t="str">
        <f>VLOOKUP(MID(C2796,7,4),Estrv!I:J,2,FALSE)</f>
        <v>Servicios de salud en Alcaldias</v>
      </c>
      <c r="E2796" t="str">
        <f>VLOOKUP(MID(C2796,1,10),Estrv!B:CC,57,FALSE)</f>
        <v/>
      </c>
    </row>
    <row r="2797" spans="1:5">
      <c r="A2797" t="str">
        <f t="shared" si="43"/>
        <v>02CD15</v>
      </c>
      <c r="B2797" t="str">
        <f>CONCATENATE(A2797,"_",COUNTIF(A$1:A2797,A2797))</f>
        <v>02CD15_46</v>
      </c>
      <c r="C2797" t="s">
        <v>13487</v>
      </c>
      <c r="D2797" t="str">
        <f>VLOOKUP(MID(C2797,7,4),Estrv!I:J,2,FALSE)</f>
        <v>Servicios de salud en Alcaldias</v>
      </c>
      <c r="E2797" t="str">
        <f>VLOOKUP(MID(C2797,1,10),Estrv!B:CC,60,FALSE)</f>
        <v/>
      </c>
    </row>
    <row r="2798" spans="1:5">
      <c r="A2798" t="str">
        <f t="shared" si="43"/>
        <v>02CD15</v>
      </c>
      <c r="B2798" t="str">
        <f>CONCATENATE(A2798,"_",COUNTIF(A$1:A2798,A2798))</f>
        <v>02CD15_47</v>
      </c>
      <c r="C2798" t="s">
        <v>14161</v>
      </c>
      <c r="D2798" t="str">
        <f>VLOOKUP(MID(C2798,7,4),Estrv!I:J,2,FALSE)</f>
        <v>Servicios de salud en Alcaldias</v>
      </c>
      <c r="E2798" t="str">
        <f>VLOOKUP(MID(C2798,1,10),Estrv!B:CC,63,FALSE)</f>
        <v/>
      </c>
    </row>
    <row r="2799" spans="1:5">
      <c r="A2799" t="str">
        <f t="shared" si="43"/>
        <v>02CD15</v>
      </c>
      <c r="B2799" t="str">
        <f>CONCATENATE(A2799,"_",COUNTIF(A$1:A2799,A2799))</f>
        <v>02CD15_48</v>
      </c>
      <c r="C2799" t="s">
        <v>14835</v>
      </c>
      <c r="D2799" t="str">
        <f>VLOOKUP(MID(C2799,7,4),Estrv!I:J,2,FALSE)</f>
        <v>Servicios de salud en Alcaldias</v>
      </c>
      <c r="E2799" t="str">
        <f>VLOOKUP(MID(C2799,1,10),Estrv!B:CC,66,FALSE)</f>
        <v/>
      </c>
    </row>
    <row r="2800" spans="1:5">
      <c r="A2800" t="str">
        <f t="shared" si="43"/>
        <v>02CD15</v>
      </c>
      <c r="B2800" t="str">
        <f>CONCATENATE(A2800,"_",COUNTIF(A$1:A2800,A2800))</f>
        <v>02CD15_49</v>
      </c>
      <c r="C2800" t="s">
        <v>15509</v>
      </c>
      <c r="D2800" t="str">
        <f>VLOOKUP(MID(C2800,7,4),Estrv!I:J,2,FALSE)</f>
        <v>Servicios de salud en Alcaldias</v>
      </c>
      <c r="E2800" t="str">
        <f>VLOOKUP(MID(C2800,1,10),Estrv!B:CC,69,FALSE)</f>
        <v/>
      </c>
    </row>
    <row r="2801" spans="1:5">
      <c r="A2801" t="str">
        <f t="shared" si="43"/>
        <v>02CD15</v>
      </c>
      <c r="B2801" t="str">
        <f>CONCATENATE(A2801,"_",COUNTIF(A$1:A2801,A2801))</f>
        <v>02CD15_50</v>
      </c>
      <c r="C2801" t="s">
        <v>16183</v>
      </c>
      <c r="D2801" t="str">
        <f>VLOOKUP(MID(C2801,7,4),Estrv!I:J,2,FALSE)</f>
        <v>Servicios de salud en Alcaldias</v>
      </c>
      <c r="E2801" t="str">
        <f>VLOOKUP(MID(C2801,1,10),Estrv!B:CC,72,FALSE)</f>
        <v/>
      </c>
    </row>
    <row r="2802" spans="1:5">
      <c r="A2802" t="str">
        <f t="shared" si="43"/>
        <v>02CD15</v>
      </c>
      <c r="B2802" t="str">
        <f>CONCATENATE(A2802,"_",COUNTIF(A$1:A2802,A2802))</f>
        <v>02CD15_51</v>
      </c>
      <c r="C2802" t="s">
        <v>10118</v>
      </c>
      <c r="D2802" t="str">
        <f>VLOOKUP(MID(C2802,7,4),Estrv!I:J,2,FALSE)</f>
        <v>Servicios de atención animal</v>
      </c>
      <c r="E2802" t="str">
        <f>VLOOKUP(MID(C2802,1,10),Estrv!B:CC,44,FALSE)</f>
        <v>Los dueños de animales acceden a servicios integrales para su cuidado y tenencia, asi como, una mejor calidad de vida</v>
      </c>
    </row>
    <row r="2803" spans="1:5">
      <c r="A2803" t="str">
        <f t="shared" si="43"/>
        <v>02CD15</v>
      </c>
      <c r="B2803" t="str">
        <f>CONCATENATE(A2803,"_",COUNTIF(A$1:A2803,A2803))</f>
        <v>02CD15_52</v>
      </c>
      <c r="C2803" t="s">
        <v>10792</v>
      </c>
      <c r="D2803" t="str">
        <f>VLOOKUP(MID(C2803,7,4),Estrv!I:J,2,FALSE)</f>
        <v>Servicios de atención animal</v>
      </c>
      <c r="E2803" t="str">
        <f>VLOOKUP(MID(C2803,1,10),Estrv!B:CC,48,FALSE)</f>
        <v/>
      </c>
    </row>
    <row r="2804" spans="1:5">
      <c r="A2804" t="str">
        <f t="shared" si="43"/>
        <v>02CD15</v>
      </c>
      <c r="B2804" t="str">
        <f>CONCATENATE(A2804,"_",COUNTIF(A$1:A2804,A2804))</f>
        <v>02CD15_53</v>
      </c>
      <c r="C2804" t="s">
        <v>11466</v>
      </c>
      <c r="D2804" t="str">
        <f>VLOOKUP(MID(C2804,7,4),Estrv!I:J,2,FALSE)</f>
        <v>Servicios de atención animal</v>
      </c>
      <c r="E2804" t="str">
        <f>VLOOKUP(MID(C2804,1,10),Estrv!B:CC,51,FALSE)</f>
        <v/>
      </c>
    </row>
    <row r="2805" spans="1:5">
      <c r="A2805" t="str">
        <f t="shared" si="43"/>
        <v>02CD15</v>
      </c>
      <c r="B2805" t="str">
        <f>CONCATENATE(A2805,"_",COUNTIF(A$1:A2805,A2805))</f>
        <v>02CD15_54</v>
      </c>
      <c r="C2805" t="s">
        <v>12140</v>
      </c>
      <c r="D2805" t="str">
        <f>VLOOKUP(MID(C2805,7,4),Estrv!I:J,2,FALSE)</f>
        <v>Servicios de atención animal</v>
      </c>
      <c r="E2805" t="str">
        <f>VLOOKUP(MID(C2805,1,10),Estrv!B:CC,54,FALSE)</f>
        <v/>
      </c>
    </row>
    <row r="2806" spans="1:5">
      <c r="A2806" t="str">
        <f t="shared" si="43"/>
        <v>02CD15</v>
      </c>
      <c r="B2806" t="str">
        <f>CONCATENATE(A2806,"_",COUNTIF(A$1:A2806,A2806))</f>
        <v>02CD15_55</v>
      </c>
      <c r="C2806" t="s">
        <v>12814</v>
      </c>
      <c r="D2806" t="str">
        <f>VLOOKUP(MID(C2806,7,4),Estrv!I:J,2,FALSE)</f>
        <v>Servicios de atención animal</v>
      </c>
      <c r="E2806" t="str">
        <f>VLOOKUP(MID(C2806,1,10),Estrv!B:CC,57,FALSE)</f>
        <v/>
      </c>
    </row>
    <row r="2807" spans="1:5">
      <c r="A2807" t="str">
        <f t="shared" si="43"/>
        <v>02CD15</v>
      </c>
      <c r="B2807" t="str">
        <f>CONCATENATE(A2807,"_",COUNTIF(A$1:A2807,A2807))</f>
        <v>02CD15_56</v>
      </c>
      <c r="C2807" t="s">
        <v>13488</v>
      </c>
      <c r="D2807" t="str">
        <f>VLOOKUP(MID(C2807,7,4),Estrv!I:J,2,FALSE)</f>
        <v>Servicios de atención animal</v>
      </c>
      <c r="E2807" t="str">
        <f>VLOOKUP(MID(C2807,1,10),Estrv!B:CC,60,FALSE)</f>
        <v/>
      </c>
    </row>
    <row r="2808" spans="1:5">
      <c r="A2808" t="str">
        <f t="shared" si="43"/>
        <v>02CD15</v>
      </c>
      <c r="B2808" t="str">
        <f>CONCATENATE(A2808,"_",COUNTIF(A$1:A2808,A2808))</f>
        <v>02CD15_57</v>
      </c>
      <c r="C2808" t="s">
        <v>14162</v>
      </c>
      <c r="D2808" t="str">
        <f>VLOOKUP(MID(C2808,7,4),Estrv!I:J,2,FALSE)</f>
        <v>Servicios de atención animal</v>
      </c>
      <c r="E2808" t="str">
        <f>VLOOKUP(MID(C2808,1,10),Estrv!B:CC,63,FALSE)</f>
        <v/>
      </c>
    </row>
    <row r="2809" spans="1:5">
      <c r="A2809" t="str">
        <f t="shared" si="43"/>
        <v>02CD15</v>
      </c>
      <c r="B2809" t="str">
        <f>CONCATENATE(A2809,"_",COUNTIF(A$1:A2809,A2809))</f>
        <v>02CD15_58</v>
      </c>
      <c r="C2809" t="s">
        <v>14836</v>
      </c>
      <c r="D2809" t="str">
        <f>VLOOKUP(MID(C2809,7,4),Estrv!I:J,2,FALSE)</f>
        <v>Servicios de atención animal</v>
      </c>
      <c r="E2809" t="str">
        <f>VLOOKUP(MID(C2809,1,10),Estrv!B:CC,66,FALSE)</f>
        <v/>
      </c>
    </row>
    <row r="2810" spans="1:5">
      <c r="A2810" t="str">
        <f t="shared" si="43"/>
        <v>02CD15</v>
      </c>
      <c r="B2810" t="str">
        <f>CONCATENATE(A2810,"_",COUNTIF(A$1:A2810,A2810))</f>
        <v>02CD15_59</v>
      </c>
      <c r="C2810" t="s">
        <v>15510</v>
      </c>
      <c r="D2810" t="str">
        <f>VLOOKUP(MID(C2810,7,4),Estrv!I:J,2,FALSE)</f>
        <v>Servicios de atención animal</v>
      </c>
      <c r="E2810" t="str">
        <f>VLOOKUP(MID(C2810,1,10),Estrv!B:CC,69,FALSE)</f>
        <v/>
      </c>
    </row>
    <row r="2811" spans="1:5">
      <c r="A2811" t="str">
        <f t="shared" si="43"/>
        <v>02CD15</v>
      </c>
      <c r="B2811" t="str">
        <f>CONCATENATE(A2811,"_",COUNTIF(A$1:A2811,A2811))</f>
        <v>02CD15_60</v>
      </c>
      <c r="C2811" t="s">
        <v>16184</v>
      </c>
      <c r="D2811" t="str">
        <f>VLOOKUP(MID(C2811,7,4),Estrv!I:J,2,FALSE)</f>
        <v>Servicios de atención animal</v>
      </c>
      <c r="E2811" t="str">
        <f>VLOOKUP(MID(C2811,1,10),Estrv!B:CC,72,FALSE)</f>
        <v/>
      </c>
    </row>
    <row r="2812" spans="1:5">
      <c r="A2812" t="str">
        <f t="shared" si="43"/>
        <v>02CD15</v>
      </c>
      <c r="B2812" t="str">
        <f>CONCATENATE(A2812,"_",COUNTIF(A$1:A2812,A2812))</f>
        <v>02CD15_61</v>
      </c>
      <c r="C2812" t="s">
        <v>10119</v>
      </c>
      <c r="D2812" t="str">
        <f>VLOOKUP(MID(C2812,7,4),Estrv!I:J,2,FALSE)</f>
        <v>Servicios de cuidado infantil</v>
      </c>
      <c r="E2812" t="str">
        <f>VLOOKUP(MID(C2812,1,10),Estrv!B:CC,44,FALSE)</f>
        <v>La poblacion infantil de 0 a 5.11 años recibe un servicio integral en su cuidado cotidiano, en cuanto a alimentacion sana e integracion psicosocial con vista a su incorporacion al sistema escolar basico.</v>
      </c>
    </row>
    <row r="2813" spans="1:5">
      <c r="A2813" t="str">
        <f t="shared" si="43"/>
        <v>02CD15</v>
      </c>
      <c r="B2813" t="str">
        <f>CONCATENATE(A2813,"_",COUNTIF(A$1:A2813,A2813))</f>
        <v>02CD15_62</v>
      </c>
      <c r="C2813" t="s">
        <v>10793</v>
      </c>
      <c r="D2813" t="str">
        <f>VLOOKUP(MID(C2813,7,4),Estrv!I:J,2,FALSE)</f>
        <v>Servicios de cuidado infantil</v>
      </c>
      <c r="E2813" t="str">
        <f>VLOOKUP(MID(C2813,1,10),Estrv!B:CC,48,FALSE)</f>
        <v/>
      </c>
    </row>
    <row r="2814" spans="1:5">
      <c r="A2814" t="str">
        <f t="shared" si="43"/>
        <v>02CD15</v>
      </c>
      <c r="B2814" t="str">
        <f>CONCATENATE(A2814,"_",COUNTIF(A$1:A2814,A2814))</f>
        <v>02CD15_63</v>
      </c>
      <c r="C2814" t="s">
        <v>11467</v>
      </c>
      <c r="D2814" t="str">
        <f>VLOOKUP(MID(C2814,7,4),Estrv!I:J,2,FALSE)</f>
        <v>Servicios de cuidado infantil</v>
      </c>
      <c r="E2814" t="str">
        <f>VLOOKUP(MID(C2814,1,10),Estrv!B:CC,51,FALSE)</f>
        <v/>
      </c>
    </row>
    <row r="2815" spans="1:5">
      <c r="A2815" t="str">
        <f t="shared" si="43"/>
        <v>02CD15</v>
      </c>
      <c r="B2815" t="str">
        <f>CONCATENATE(A2815,"_",COUNTIF(A$1:A2815,A2815))</f>
        <v>02CD15_64</v>
      </c>
      <c r="C2815" t="s">
        <v>12141</v>
      </c>
      <c r="D2815" t="str">
        <f>VLOOKUP(MID(C2815,7,4),Estrv!I:J,2,FALSE)</f>
        <v>Servicios de cuidado infantil</v>
      </c>
      <c r="E2815" t="str">
        <f>VLOOKUP(MID(C2815,1,10),Estrv!B:CC,54,FALSE)</f>
        <v/>
      </c>
    </row>
    <row r="2816" spans="1:5">
      <c r="A2816" t="str">
        <f t="shared" si="43"/>
        <v>02CD15</v>
      </c>
      <c r="B2816" t="str">
        <f>CONCATENATE(A2816,"_",COUNTIF(A$1:A2816,A2816))</f>
        <v>02CD15_65</v>
      </c>
      <c r="C2816" t="s">
        <v>12815</v>
      </c>
      <c r="D2816" t="str">
        <f>VLOOKUP(MID(C2816,7,4),Estrv!I:J,2,FALSE)</f>
        <v>Servicios de cuidado infantil</v>
      </c>
      <c r="E2816" t="str">
        <f>VLOOKUP(MID(C2816,1,10),Estrv!B:CC,57,FALSE)</f>
        <v/>
      </c>
    </row>
    <row r="2817" spans="1:5">
      <c r="A2817" t="str">
        <f t="shared" si="43"/>
        <v>02CD15</v>
      </c>
      <c r="B2817" t="str">
        <f>CONCATENATE(A2817,"_",COUNTIF(A$1:A2817,A2817))</f>
        <v>02CD15_66</v>
      </c>
      <c r="C2817" t="s">
        <v>13489</v>
      </c>
      <c r="D2817" t="str">
        <f>VLOOKUP(MID(C2817,7,4),Estrv!I:J,2,FALSE)</f>
        <v>Servicios de cuidado infantil</v>
      </c>
      <c r="E2817" t="str">
        <f>VLOOKUP(MID(C2817,1,10),Estrv!B:CC,60,FALSE)</f>
        <v/>
      </c>
    </row>
    <row r="2818" spans="1:5">
      <c r="A2818" t="str">
        <f t="shared" si="43"/>
        <v>02CD15</v>
      </c>
      <c r="B2818" t="str">
        <f>CONCATENATE(A2818,"_",COUNTIF(A$1:A2818,A2818))</f>
        <v>02CD15_67</v>
      </c>
      <c r="C2818" t="s">
        <v>14163</v>
      </c>
      <c r="D2818" t="str">
        <f>VLOOKUP(MID(C2818,7,4),Estrv!I:J,2,FALSE)</f>
        <v>Servicios de cuidado infantil</v>
      </c>
      <c r="E2818" t="str">
        <f>VLOOKUP(MID(C2818,1,10),Estrv!B:CC,63,FALSE)</f>
        <v/>
      </c>
    </row>
    <row r="2819" spans="1:5">
      <c r="A2819" t="str">
        <f t="shared" ref="A2819:A2882" si="44">MID(C2819,1,6)</f>
        <v>02CD15</v>
      </c>
      <c r="B2819" t="str">
        <f>CONCATENATE(A2819,"_",COUNTIF(A$1:A2819,A2819))</f>
        <v>02CD15_68</v>
      </c>
      <c r="C2819" t="s">
        <v>14837</v>
      </c>
      <c r="D2819" t="str">
        <f>VLOOKUP(MID(C2819,7,4),Estrv!I:J,2,FALSE)</f>
        <v>Servicios de cuidado infantil</v>
      </c>
      <c r="E2819" t="str">
        <f>VLOOKUP(MID(C2819,1,10),Estrv!B:CC,66,FALSE)</f>
        <v/>
      </c>
    </row>
    <row r="2820" spans="1:5">
      <c r="A2820" t="str">
        <f t="shared" si="44"/>
        <v>02CD15</v>
      </c>
      <c r="B2820" t="str">
        <f>CONCATENATE(A2820,"_",COUNTIF(A$1:A2820,A2820))</f>
        <v>02CD15_69</v>
      </c>
      <c r="C2820" t="s">
        <v>15511</v>
      </c>
      <c r="D2820" t="str">
        <f>VLOOKUP(MID(C2820,7,4),Estrv!I:J,2,FALSE)</f>
        <v>Servicios de cuidado infantil</v>
      </c>
      <c r="E2820" t="str">
        <f>VLOOKUP(MID(C2820,1,10),Estrv!B:CC,69,FALSE)</f>
        <v/>
      </c>
    </row>
    <row r="2821" spans="1:5">
      <c r="A2821" t="str">
        <f t="shared" si="44"/>
        <v>02CD15</v>
      </c>
      <c r="B2821" t="str">
        <f>CONCATENATE(A2821,"_",COUNTIF(A$1:A2821,A2821))</f>
        <v>02CD15_70</v>
      </c>
      <c r="C2821" t="s">
        <v>16185</v>
      </c>
      <c r="D2821" t="str">
        <f>VLOOKUP(MID(C2821,7,4),Estrv!I:J,2,FALSE)</f>
        <v>Servicios de cuidado infantil</v>
      </c>
      <c r="E2821" t="str">
        <f>VLOOKUP(MID(C2821,1,10),Estrv!B:CC,72,FALSE)</f>
        <v/>
      </c>
    </row>
    <row r="2822" spans="1:5">
      <c r="A2822" t="str">
        <f t="shared" si="44"/>
        <v>02CD15</v>
      </c>
      <c r="B2822" t="str">
        <f>CONCATENATE(A2822,"_",COUNTIF(A$1:A2822,A2822))</f>
        <v>02CD15_71</v>
      </c>
      <c r="C2822" t="s">
        <v>10120</v>
      </c>
      <c r="D2822" t="str">
        <f>VLOOKUP(MID(C2822,7,4),Estrv!I:J,2,FALSE)</f>
        <v>Turismo, empleo y fomento económico</v>
      </c>
      <c r="E2822" t="str">
        <f>VLOOKUP(MID(C2822,1,10),Estrv!B:CC,44,FALSE)</f>
        <v>El crecimiento economico y generacion de empleos a traves del impulso de la Mypimes y negocios locales en la Alcaldia aumenta la derrama economica que contribuye al desarrollo de la Ciudad de Mexico.</v>
      </c>
    </row>
    <row r="2823" spans="1:5">
      <c r="A2823" t="str">
        <f t="shared" si="44"/>
        <v>02CD15</v>
      </c>
      <c r="B2823" t="str">
        <f>CONCATENATE(A2823,"_",COUNTIF(A$1:A2823,A2823))</f>
        <v>02CD15_72</v>
      </c>
      <c r="C2823" t="s">
        <v>10794</v>
      </c>
      <c r="D2823" t="str">
        <f>VLOOKUP(MID(C2823,7,4),Estrv!I:J,2,FALSE)</f>
        <v>Turismo, empleo y fomento económico</v>
      </c>
      <c r="E2823" t="str">
        <f>VLOOKUP(MID(C2823,1,10),Estrv!B:CC,48,FALSE)</f>
        <v>Promocion y fomento economico</v>
      </c>
    </row>
    <row r="2824" spans="1:5">
      <c r="A2824" t="str">
        <f t="shared" si="44"/>
        <v>02CD15</v>
      </c>
      <c r="B2824" t="str">
        <f>CONCATENATE(A2824,"_",COUNTIF(A$1:A2824,A2824))</f>
        <v>02CD15_73</v>
      </c>
      <c r="C2824" t="s">
        <v>11468</v>
      </c>
      <c r="D2824" t="str">
        <f>VLOOKUP(MID(C2824,7,4),Estrv!I:J,2,FALSE)</f>
        <v>Turismo, empleo y fomento económico</v>
      </c>
      <c r="E2824" t="str">
        <f>VLOOKUP(MID(C2824,1,10),Estrv!B:CC,51,FALSE)</f>
        <v>Asesoria para gestion de creditos</v>
      </c>
    </row>
    <row r="2825" spans="1:5">
      <c r="A2825" t="str">
        <f t="shared" si="44"/>
        <v>02CD15</v>
      </c>
      <c r="B2825" t="str">
        <f>CONCATENATE(A2825,"_",COUNTIF(A$1:A2825,A2825))</f>
        <v>02CD15_74</v>
      </c>
      <c r="C2825" t="s">
        <v>12142</v>
      </c>
      <c r="D2825" t="str">
        <f>VLOOKUP(MID(C2825,7,4),Estrv!I:J,2,FALSE)</f>
        <v>Turismo, empleo y fomento económico</v>
      </c>
      <c r="E2825" t="str">
        <f>VLOOKUP(MID(C2825,1,10),Estrv!B:CC,54,FALSE)</f>
        <v/>
      </c>
    </row>
    <row r="2826" spans="1:5">
      <c r="A2826" t="str">
        <f t="shared" si="44"/>
        <v>02CD15</v>
      </c>
      <c r="B2826" t="str">
        <f>CONCATENATE(A2826,"_",COUNTIF(A$1:A2826,A2826))</f>
        <v>02CD15_75</v>
      </c>
      <c r="C2826" t="s">
        <v>12816</v>
      </c>
      <c r="D2826" t="str">
        <f>VLOOKUP(MID(C2826,7,4),Estrv!I:J,2,FALSE)</f>
        <v>Turismo, empleo y fomento económico</v>
      </c>
      <c r="E2826" t="str">
        <f>VLOOKUP(MID(C2826,1,10),Estrv!B:CC,57,FALSE)</f>
        <v/>
      </c>
    </row>
    <row r="2827" spans="1:5">
      <c r="A2827" t="str">
        <f t="shared" si="44"/>
        <v>02CD15</v>
      </c>
      <c r="B2827" t="str">
        <f>CONCATENATE(A2827,"_",COUNTIF(A$1:A2827,A2827))</f>
        <v>02CD15_76</v>
      </c>
      <c r="C2827" t="s">
        <v>13490</v>
      </c>
      <c r="D2827" t="str">
        <f>VLOOKUP(MID(C2827,7,4),Estrv!I:J,2,FALSE)</f>
        <v>Turismo, empleo y fomento económico</v>
      </c>
      <c r="E2827" t="str">
        <f>VLOOKUP(MID(C2827,1,10),Estrv!B:CC,60,FALSE)</f>
        <v/>
      </c>
    </row>
    <row r="2828" spans="1:5">
      <c r="A2828" t="str">
        <f t="shared" si="44"/>
        <v>02CD15</v>
      </c>
      <c r="B2828" t="str">
        <f>CONCATENATE(A2828,"_",COUNTIF(A$1:A2828,A2828))</f>
        <v>02CD15_77</v>
      </c>
      <c r="C2828" t="s">
        <v>14164</v>
      </c>
      <c r="D2828" t="str">
        <f>VLOOKUP(MID(C2828,7,4),Estrv!I:J,2,FALSE)</f>
        <v>Turismo, empleo y fomento económico</v>
      </c>
      <c r="E2828" t="str">
        <f>VLOOKUP(MID(C2828,1,10),Estrv!B:CC,63,FALSE)</f>
        <v/>
      </c>
    </row>
    <row r="2829" spans="1:5">
      <c r="A2829" t="str">
        <f t="shared" si="44"/>
        <v>02CD15</v>
      </c>
      <c r="B2829" t="str">
        <f>CONCATENATE(A2829,"_",COUNTIF(A$1:A2829,A2829))</f>
        <v>02CD15_78</v>
      </c>
      <c r="C2829" t="s">
        <v>14838</v>
      </c>
      <c r="D2829" t="str">
        <f>VLOOKUP(MID(C2829,7,4),Estrv!I:J,2,FALSE)</f>
        <v>Turismo, empleo y fomento económico</v>
      </c>
      <c r="E2829" t="str">
        <f>VLOOKUP(MID(C2829,1,10),Estrv!B:CC,66,FALSE)</f>
        <v/>
      </c>
    </row>
    <row r="2830" spans="1:5">
      <c r="A2830" t="str">
        <f t="shared" si="44"/>
        <v>02CD15</v>
      </c>
      <c r="B2830" t="str">
        <f>CONCATENATE(A2830,"_",COUNTIF(A$1:A2830,A2830))</f>
        <v>02CD15_79</v>
      </c>
      <c r="C2830" t="s">
        <v>15512</v>
      </c>
      <c r="D2830" t="str">
        <f>VLOOKUP(MID(C2830,7,4),Estrv!I:J,2,FALSE)</f>
        <v>Turismo, empleo y fomento económico</v>
      </c>
      <c r="E2830" t="str">
        <f>VLOOKUP(MID(C2830,1,10),Estrv!B:CC,69,FALSE)</f>
        <v/>
      </c>
    </row>
    <row r="2831" spans="1:5">
      <c r="A2831" t="str">
        <f t="shared" si="44"/>
        <v>02CD15</v>
      </c>
      <c r="B2831" t="str">
        <f>CONCATENATE(A2831,"_",COUNTIF(A$1:A2831,A2831))</f>
        <v>02CD15_80</v>
      </c>
      <c r="C2831" t="s">
        <v>16186</v>
      </c>
      <c r="D2831" t="str">
        <f>VLOOKUP(MID(C2831,7,4),Estrv!I:J,2,FALSE)</f>
        <v>Turismo, empleo y fomento económico</v>
      </c>
      <c r="E2831" t="str">
        <f>VLOOKUP(MID(C2831,1,10),Estrv!B:CC,72,FALSE)</f>
        <v/>
      </c>
    </row>
    <row r="2832" spans="1:5">
      <c r="A2832" t="str">
        <f t="shared" si="44"/>
        <v>02CD15</v>
      </c>
      <c r="B2832" t="str">
        <f>CONCATENATE(A2832,"_",COUNTIF(A$1:A2832,A2832))</f>
        <v>02CD15_81</v>
      </c>
      <c r="C2832" t="s">
        <v>10121</v>
      </c>
      <c r="D2832" t="str">
        <f>VLOOKUP(MID(C2832,7,4),Estrv!I:J,2,FALSE)</f>
        <v>Infraestructura urbana</v>
      </c>
      <c r="E2832" t="str">
        <f>VLOOKUP(MID(C2832,1,10),Estrv!B:CC,44,FALSE)</f>
        <v>La infraestructura de calidad con que cuenta la Alcaldia beneficia y satisface a sus habitantes y visitantes en el desarrollo de sus actividades y en el disfrute de los servicios publicos</v>
      </c>
    </row>
    <row r="2833" spans="1:5">
      <c r="A2833" t="str">
        <f t="shared" si="44"/>
        <v>02CD15</v>
      </c>
      <c r="B2833" t="str">
        <f>CONCATENATE(A2833,"_",COUNTIF(A$1:A2833,A2833))</f>
        <v>02CD15_82</v>
      </c>
      <c r="C2833" t="s">
        <v>10795</v>
      </c>
      <c r="D2833" t="str">
        <f>VLOOKUP(MID(C2833,7,4),Estrv!I:J,2,FALSE)</f>
        <v>Infraestructura urbana</v>
      </c>
      <c r="E2833" t="str">
        <f>VLOOKUP(MID(C2833,1,10),Estrv!B:CC,48,FALSE)</f>
        <v>Construccion, rehabilitacion y mantenimiento de Edificios y Espacios Publicos.</v>
      </c>
    </row>
    <row r="2834" spans="1:5">
      <c r="A2834" t="str">
        <f t="shared" si="44"/>
        <v>02CD15</v>
      </c>
      <c r="B2834" t="str">
        <f>CONCATENATE(A2834,"_",COUNTIF(A$1:A2834,A2834))</f>
        <v>02CD15_83</v>
      </c>
      <c r="C2834" t="s">
        <v>11469</v>
      </c>
      <c r="D2834" t="str">
        <f>VLOOKUP(MID(C2834,7,4),Estrv!I:J,2,FALSE)</f>
        <v>Infraestructura urbana</v>
      </c>
      <c r="E2834" t="str">
        <f>VLOOKUP(MID(C2834,1,10),Estrv!B:CC,51,FALSE)</f>
        <v>Mantenimiento y conservacion de la red de alumbrado publico</v>
      </c>
    </row>
    <row r="2835" spans="1:5">
      <c r="A2835" t="str">
        <f t="shared" si="44"/>
        <v>02CD15</v>
      </c>
      <c r="B2835" t="str">
        <f>CONCATENATE(A2835,"_",COUNTIF(A$1:A2835,A2835))</f>
        <v>02CD15_84</v>
      </c>
      <c r="C2835" t="s">
        <v>12143</v>
      </c>
      <c r="D2835" t="str">
        <f>VLOOKUP(MID(C2835,7,4),Estrv!I:J,2,FALSE)</f>
        <v>Infraestructura urbana</v>
      </c>
      <c r="E2835" t="str">
        <f>VLOOKUP(MID(C2835,1,10),Estrv!B:CC,54,FALSE)</f>
        <v/>
      </c>
    </row>
    <row r="2836" spans="1:5">
      <c r="A2836" t="str">
        <f t="shared" si="44"/>
        <v>02CD15</v>
      </c>
      <c r="B2836" t="str">
        <f>CONCATENATE(A2836,"_",COUNTIF(A$1:A2836,A2836))</f>
        <v>02CD15_85</v>
      </c>
      <c r="C2836" t="s">
        <v>12817</v>
      </c>
      <c r="D2836" t="str">
        <f>VLOOKUP(MID(C2836,7,4),Estrv!I:J,2,FALSE)</f>
        <v>Infraestructura urbana</v>
      </c>
      <c r="E2836" t="str">
        <f>VLOOKUP(MID(C2836,1,10),Estrv!B:CC,57,FALSE)</f>
        <v/>
      </c>
    </row>
    <row r="2837" spans="1:5">
      <c r="A2837" t="str">
        <f t="shared" si="44"/>
        <v>02CD15</v>
      </c>
      <c r="B2837" t="str">
        <f>CONCATENATE(A2837,"_",COUNTIF(A$1:A2837,A2837))</f>
        <v>02CD15_86</v>
      </c>
      <c r="C2837" t="s">
        <v>13491</v>
      </c>
      <c r="D2837" t="str">
        <f>VLOOKUP(MID(C2837,7,4),Estrv!I:J,2,FALSE)</f>
        <v>Infraestructura urbana</v>
      </c>
      <c r="E2837" t="str">
        <f>VLOOKUP(MID(C2837,1,10),Estrv!B:CC,60,FALSE)</f>
        <v/>
      </c>
    </row>
    <row r="2838" spans="1:5">
      <c r="A2838" t="str">
        <f t="shared" si="44"/>
        <v>02CD15</v>
      </c>
      <c r="B2838" t="str">
        <f>CONCATENATE(A2838,"_",COUNTIF(A$1:A2838,A2838))</f>
        <v>02CD15_87</v>
      </c>
      <c r="C2838" t="s">
        <v>14165</v>
      </c>
      <c r="D2838" t="str">
        <f>VLOOKUP(MID(C2838,7,4),Estrv!I:J,2,FALSE)</f>
        <v>Infraestructura urbana</v>
      </c>
      <c r="E2838" t="str">
        <f>VLOOKUP(MID(C2838,1,10),Estrv!B:CC,63,FALSE)</f>
        <v/>
      </c>
    </row>
    <row r="2839" spans="1:5">
      <c r="A2839" t="str">
        <f t="shared" si="44"/>
        <v>02CD15</v>
      </c>
      <c r="B2839" t="str">
        <f>CONCATENATE(A2839,"_",COUNTIF(A$1:A2839,A2839))</f>
        <v>02CD15_88</v>
      </c>
      <c r="C2839" t="s">
        <v>14839</v>
      </c>
      <c r="D2839" t="str">
        <f>VLOOKUP(MID(C2839,7,4),Estrv!I:J,2,FALSE)</f>
        <v>Infraestructura urbana</v>
      </c>
      <c r="E2839" t="str">
        <f>VLOOKUP(MID(C2839,1,10),Estrv!B:CC,66,FALSE)</f>
        <v/>
      </c>
    </row>
    <row r="2840" spans="1:5">
      <c r="A2840" t="str">
        <f t="shared" si="44"/>
        <v>02CD15</v>
      </c>
      <c r="B2840" t="str">
        <f>CONCATENATE(A2840,"_",COUNTIF(A$1:A2840,A2840))</f>
        <v>02CD15_89</v>
      </c>
      <c r="C2840" t="s">
        <v>15513</v>
      </c>
      <c r="D2840" t="str">
        <f>VLOOKUP(MID(C2840,7,4),Estrv!I:J,2,FALSE)</f>
        <v>Infraestructura urbana</v>
      </c>
      <c r="E2840" t="str">
        <f>VLOOKUP(MID(C2840,1,10),Estrv!B:CC,69,FALSE)</f>
        <v/>
      </c>
    </row>
    <row r="2841" spans="1:5">
      <c r="A2841" t="str">
        <f t="shared" si="44"/>
        <v>02CD15</v>
      </c>
      <c r="B2841" t="str">
        <f>CONCATENATE(A2841,"_",COUNTIF(A$1:A2841,A2841))</f>
        <v>02CD15_90</v>
      </c>
      <c r="C2841" t="s">
        <v>16187</v>
      </c>
      <c r="D2841" t="str">
        <f>VLOOKUP(MID(C2841,7,4),Estrv!I:J,2,FALSE)</f>
        <v>Infraestructura urbana</v>
      </c>
      <c r="E2841" t="str">
        <f>VLOOKUP(MID(C2841,1,10),Estrv!B:CC,72,FALSE)</f>
        <v/>
      </c>
    </row>
    <row r="2842" spans="1:5">
      <c r="A2842" t="str">
        <f t="shared" si="44"/>
        <v>02CD15</v>
      </c>
      <c r="B2842" t="str">
        <f>CONCATENATE(A2842,"_",COUNTIF(A$1:A2842,A2842))</f>
        <v>02CD15_91</v>
      </c>
      <c r="C2842" t="s">
        <v>10122</v>
      </c>
      <c r="D2842" t="str">
        <f>VLOOKUP(MID(C2842,7,4),Estrv!I:J,2,FALSE)</f>
        <v>Infraestructura de agua potable en Alcaldías</v>
      </c>
      <c r="E2842" t="str">
        <f>VLOOKUP(MID(C2842,1,10),Estrv!B:CC,44,FALSE)</f>
        <v>Los habitantes de la Alcaldia disfrutan del acceso continuo, suficiente y salubre del agua potable derivado de las condiciones optimas de la red del sistema de aguas</v>
      </c>
    </row>
    <row r="2843" spans="1:5">
      <c r="A2843" t="str">
        <f t="shared" si="44"/>
        <v>02CD15</v>
      </c>
      <c r="B2843" t="str">
        <f>CONCATENATE(A2843,"_",COUNTIF(A$1:A2843,A2843))</f>
        <v>02CD15_92</v>
      </c>
      <c r="C2843" t="s">
        <v>10796</v>
      </c>
      <c r="D2843" t="str">
        <f>VLOOKUP(MID(C2843,7,4),Estrv!I:J,2,FALSE)</f>
        <v>Infraestructura de agua potable en Alcaldías</v>
      </c>
      <c r="E2843" t="str">
        <f>VLOOKUP(MID(C2843,1,10),Estrv!B:CC,48,FALSE)</f>
        <v/>
      </c>
    </row>
    <row r="2844" spans="1:5">
      <c r="A2844" t="str">
        <f t="shared" si="44"/>
        <v>02CD15</v>
      </c>
      <c r="B2844" t="str">
        <f>CONCATENATE(A2844,"_",COUNTIF(A$1:A2844,A2844))</f>
        <v>02CD15_93</v>
      </c>
      <c r="C2844" t="s">
        <v>11470</v>
      </c>
      <c r="D2844" t="str">
        <f>VLOOKUP(MID(C2844,7,4),Estrv!I:J,2,FALSE)</f>
        <v>Infraestructura de agua potable en Alcaldías</v>
      </c>
      <c r="E2844" t="str">
        <f>VLOOKUP(MID(C2844,1,10),Estrv!B:CC,51,FALSE)</f>
        <v/>
      </c>
    </row>
    <row r="2845" spans="1:5">
      <c r="A2845" t="str">
        <f t="shared" si="44"/>
        <v>02CD15</v>
      </c>
      <c r="B2845" t="str">
        <f>CONCATENATE(A2845,"_",COUNTIF(A$1:A2845,A2845))</f>
        <v>02CD15_94</v>
      </c>
      <c r="C2845" t="s">
        <v>12144</v>
      </c>
      <c r="D2845" t="str">
        <f>VLOOKUP(MID(C2845,7,4),Estrv!I:J,2,FALSE)</f>
        <v>Infraestructura de agua potable en Alcaldías</v>
      </c>
      <c r="E2845" t="str">
        <f>VLOOKUP(MID(C2845,1,10),Estrv!B:CC,54,FALSE)</f>
        <v/>
      </c>
    </row>
    <row r="2846" spans="1:5">
      <c r="A2846" t="str">
        <f t="shared" si="44"/>
        <v>02CD15</v>
      </c>
      <c r="B2846" t="str">
        <f>CONCATENATE(A2846,"_",COUNTIF(A$1:A2846,A2846))</f>
        <v>02CD15_95</v>
      </c>
      <c r="C2846" t="s">
        <v>12818</v>
      </c>
      <c r="D2846" t="str">
        <f>VLOOKUP(MID(C2846,7,4),Estrv!I:J,2,FALSE)</f>
        <v>Infraestructura de agua potable en Alcaldías</v>
      </c>
      <c r="E2846" t="str">
        <f>VLOOKUP(MID(C2846,1,10),Estrv!B:CC,57,FALSE)</f>
        <v/>
      </c>
    </row>
    <row r="2847" spans="1:5">
      <c r="A2847" t="str">
        <f t="shared" si="44"/>
        <v>02CD15</v>
      </c>
      <c r="B2847" t="str">
        <f>CONCATENATE(A2847,"_",COUNTIF(A$1:A2847,A2847))</f>
        <v>02CD15_96</v>
      </c>
      <c r="C2847" t="s">
        <v>13492</v>
      </c>
      <c r="D2847" t="str">
        <f>VLOOKUP(MID(C2847,7,4),Estrv!I:J,2,FALSE)</f>
        <v>Infraestructura de agua potable en Alcaldías</v>
      </c>
      <c r="E2847" t="str">
        <f>VLOOKUP(MID(C2847,1,10),Estrv!B:CC,60,FALSE)</f>
        <v/>
      </c>
    </row>
    <row r="2848" spans="1:5">
      <c r="A2848" t="str">
        <f t="shared" si="44"/>
        <v>02CD15</v>
      </c>
      <c r="B2848" t="str">
        <f>CONCATENATE(A2848,"_",COUNTIF(A$1:A2848,A2848))</f>
        <v>02CD15_97</v>
      </c>
      <c r="C2848" t="s">
        <v>14166</v>
      </c>
      <c r="D2848" t="str">
        <f>VLOOKUP(MID(C2848,7,4),Estrv!I:J,2,FALSE)</f>
        <v>Infraestructura de agua potable en Alcaldías</v>
      </c>
      <c r="E2848" t="str">
        <f>VLOOKUP(MID(C2848,1,10),Estrv!B:CC,63,FALSE)</f>
        <v/>
      </c>
    </row>
    <row r="2849" spans="1:5">
      <c r="A2849" t="str">
        <f t="shared" si="44"/>
        <v>02CD15</v>
      </c>
      <c r="B2849" t="str">
        <f>CONCATENATE(A2849,"_",COUNTIF(A$1:A2849,A2849))</f>
        <v>02CD15_98</v>
      </c>
      <c r="C2849" t="s">
        <v>14840</v>
      </c>
      <c r="D2849" t="str">
        <f>VLOOKUP(MID(C2849,7,4),Estrv!I:J,2,FALSE)</f>
        <v>Infraestructura de agua potable en Alcaldías</v>
      </c>
      <c r="E2849" t="str">
        <f>VLOOKUP(MID(C2849,1,10),Estrv!B:CC,66,FALSE)</f>
        <v/>
      </c>
    </row>
    <row r="2850" spans="1:5">
      <c r="A2850" t="str">
        <f t="shared" si="44"/>
        <v>02CD15</v>
      </c>
      <c r="B2850" t="str">
        <f>CONCATENATE(A2850,"_",COUNTIF(A$1:A2850,A2850))</f>
        <v>02CD15_99</v>
      </c>
      <c r="C2850" t="s">
        <v>15514</v>
      </c>
      <c r="D2850" t="str">
        <f>VLOOKUP(MID(C2850,7,4),Estrv!I:J,2,FALSE)</f>
        <v>Infraestructura de agua potable en Alcaldías</v>
      </c>
      <c r="E2850" t="str">
        <f>VLOOKUP(MID(C2850,1,10),Estrv!B:CC,69,FALSE)</f>
        <v/>
      </c>
    </row>
    <row r="2851" spans="1:5">
      <c r="A2851" t="str">
        <f t="shared" si="44"/>
        <v>02CD15</v>
      </c>
      <c r="B2851" t="str">
        <f>CONCATENATE(A2851,"_",COUNTIF(A$1:A2851,A2851))</f>
        <v>02CD15_100</v>
      </c>
      <c r="C2851" t="s">
        <v>16188</v>
      </c>
      <c r="D2851" t="str">
        <f>VLOOKUP(MID(C2851,7,4),Estrv!I:J,2,FALSE)</f>
        <v>Infraestructura de agua potable en Alcaldías</v>
      </c>
      <c r="E2851" t="str">
        <f>VLOOKUP(MID(C2851,1,10),Estrv!B:CC,72,FALSE)</f>
        <v/>
      </c>
    </row>
    <row r="2852" spans="1:5">
      <c r="A2852" t="str">
        <f t="shared" si="44"/>
        <v>02CD15</v>
      </c>
      <c r="B2852" t="str">
        <f>CONCATENATE(A2852,"_",COUNTIF(A$1:A2852,A2852))</f>
        <v>02CD15_101</v>
      </c>
      <c r="C2852" t="s">
        <v>10123</v>
      </c>
      <c r="D2852" t="str">
        <f>VLOOKUP(MID(C2852,7,4),Estrv!I:J,2,FALSE)</f>
        <v>Infraestructura de drenaje, alcantarillado y saneamiento en Alcaldías</v>
      </c>
      <c r="E2852" t="str">
        <f>VLOOKUP(MID(C2852,1,10),Estrv!B:CC,44,FALSE)</f>
        <v>Los habitantes de la Alcaldia disfrutan de una red secundaria de drenaje y alcantarillado que cubre sus necesidades de sanidad y contribuye a un mejor desagüe en tiempos de lluvia que evita inundaciones temporales en colonias</v>
      </c>
    </row>
    <row r="2853" spans="1:5">
      <c r="A2853" t="str">
        <f t="shared" si="44"/>
        <v>02CD15</v>
      </c>
      <c r="B2853" t="str">
        <f>CONCATENATE(A2853,"_",COUNTIF(A$1:A2853,A2853))</f>
        <v>02CD15_102</v>
      </c>
      <c r="C2853" t="s">
        <v>10797</v>
      </c>
      <c r="D2853" t="str">
        <f>VLOOKUP(MID(C2853,7,4),Estrv!I:J,2,FALSE)</f>
        <v>Infraestructura de drenaje, alcantarillado y saneamiento en Alcaldías</v>
      </c>
      <c r="E2853" t="str">
        <f>VLOOKUP(MID(C2853,1,10),Estrv!B:CC,48,FALSE)</f>
        <v/>
      </c>
    </row>
    <row r="2854" spans="1:5">
      <c r="A2854" t="str">
        <f t="shared" si="44"/>
        <v>02CD15</v>
      </c>
      <c r="B2854" t="str">
        <f>CONCATENATE(A2854,"_",COUNTIF(A$1:A2854,A2854))</f>
        <v>02CD15_103</v>
      </c>
      <c r="C2854" t="s">
        <v>11471</v>
      </c>
      <c r="D2854" t="str">
        <f>VLOOKUP(MID(C2854,7,4),Estrv!I:J,2,FALSE)</f>
        <v>Infraestructura de drenaje, alcantarillado y saneamiento en Alcaldías</v>
      </c>
      <c r="E2854" t="str">
        <f>VLOOKUP(MID(C2854,1,10),Estrv!B:CC,51,FALSE)</f>
        <v/>
      </c>
    </row>
    <row r="2855" spans="1:5">
      <c r="A2855" t="str">
        <f t="shared" si="44"/>
        <v>02CD15</v>
      </c>
      <c r="B2855" t="str">
        <f>CONCATENATE(A2855,"_",COUNTIF(A$1:A2855,A2855))</f>
        <v>02CD15_104</v>
      </c>
      <c r="C2855" t="s">
        <v>12145</v>
      </c>
      <c r="D2855" t="str">
        <f>VLOOKUP(MID(C2855,7,4),Estrv!I:J,2,FALSE)</f>
        <v>Infraestructura de drenaje, alcantarillado y saneamiento en Alcaldías</v>
      </c>
      <c r="E2855" t="str">
        <f>VLOOKUP(MID(C2855,1,10),Estrv!B:CC,54,FALSE)</f>
        <v/>
      </c>
    </row>
    <row r="2856" spans="1:5">
      <c r="A2856" t="str">
        <f t="shared" si="44"/>
        <v>02CD15</v>
      </c>
      <c r="B2856" t="str">
        <f>CONCATENATE(A2856,"_",COUNTIF(A$1:A2856,A2856))</f>
        <v>02CD15_105</v>
      </c>
      <c r="C2856" t="s">
        <v>12819</v>
      </c>
      <c r="D2856" t="str">
        <f>VLOOKUP(MID(C2856,7,4),Estrv!I:J,2,FALSE)</f>
        <v>Infraestructura de drenaje, alcantarillado y saneamiento en Alcaldías</v>
      </c>
      <c r="E2856" t="str">
        <f>VLOOKUP(MID(C2856,1,10),Estrv!B:CC,57,FALSE)</f>
        <v/>
      </c>
    </row>
    <row r="2857" spans="1:5">
      <c r="A2857" t="str">
        <f t="shared" si="44"/>
        <v>02CD15</v>
      </c>
      <c r="B2857" t="str">
        <f>CONCATENATE(A2857,"_",COUNTIF(A$1:A2857,A2857))</f>
        <v>02CD15_106</v>
      </c>
      <c r="C2857" t="s">
        <v>13493</v>
      </c>
      <c r="D2857" t="str">
        <f>VLOOKUP(MID(C2857,7,4),Estrv!I:J,2,FALSE)</f>
        <v>Infraestructura de drenaje, alcantarillado y saneamiento en Alcaldías</v>
      </c>
      <c r="E2857" t="str">
        <f>VLOOKUP(MID(C2857,1,10),Estrv!B:CC,60,FALSE)</f>
        <v/>
      </c>
    </row>
    <row r="2858" spans="1:5">
      <c r="A2858" t="str">
        <f t="shared" si="44"/>
        <v>02CD15</v>
      </c>
      <c r="B2858" t="str">
        <f>CONCATENATE(A2858,"_",COUNTIF(A$1:A2858,A2858))</f>
        <v>02CD15_107</v>
      </c>
      <c r="C2858" t="s">
        <v>14167</v>
      </c>
      <c r="D2858" t="str">
        <f>VLOOKUP(MID(C2858,7,4),Estrv!I:J,2,FALSE)</f>
        <v>Infraestructura de drenaje, alcantarillado y saneamiento en Alcaldías</v>
      </c>
      <c r="E2858" t="str">
        <f>VLOOKUP(MID(C2858,1,10),Estrv!B:CC,63,FALSE)</f>
        <v/>
      </c>
    </row>
    <row r="2859" spans="1:5">
      <c r="A2859" t="str">
        <f t="shared" si="44"/>
        <v>02CD15</v>
      </c>
      <c r="B2859" t="str">
        <f>CONCATENATE(A2859,"_",COUNTIF(A$1:A2859,A2859))</f>
        <v>02CD15_108</v>
      </c>
      <c r="C2859" t="s">
        <v>14841</v>
      </c>
      <c r="D2859" t="str">
        <f>VLOOKUP(MID(C2859,7,4),Estrv!I:J,2,FALSE)</f>
        <v>Infraestructura de drenaje, alcantarillado y saneamiento en Alcaldías</v>
      </c>
      <c r="E2859" t="str">
        <f>VLOOKUP(MID(C2859,1,10),Estrv!B:CC,66,FALSE)</f>
        <v/>
      </c>
    </row>
    <row r="2860" spans="1:5">
      <c r="A2860" t="str">
        <f t="shared" si="44"/>
        <v>02CD15</v>
      </c>
      <c r="B2860" t="str">
        <f>CONCATENATE(A2860,"_",COUNTIF(A$1:A2860,A2860))</f>
        <v>02CD15_109</v>
      </c>
      <c r="C2860" t="s">
        <v>15515</v>
      </c>
      <c r="D2860" t="str">
        <f>VLOOKUP(MID(C2860,7,4),Estrv!I:J,2,FALSE)</f>
        <v>Infraestructura de drenaje, alcantarillado y saneamiento en Alcaldías</v>
      </c>
      <c r="E2860" t="str">
        <f>VLOOKUP(MID(C2860,1,10),Estrv!B:CC,69,FALSE)</f>
        <v/>
      </c>
    </row>
    <row r="2861" spans="1:5">
      <c r="A2861" t="str">
        <f t="shared" si="44"/>
        <v>02CD15</v>
      </c>
      <c r="B2861" t="str">
        <f>CONCATENATE(A2861,"_",COUNTIF(A$1:A2861,A2861))</f>
        <v>02CD15_110</v>
      </c>
      <c r="C2861" t="s">
        <v>16189</v>
      </c>
      <c r="D2861" t="str">
        <f>VLOOKUP(MID(C2861,7,4),Estrv!I:J,2,FALSE)</f>
        <v>Infraestructura de drenaje, alcantarillado y saneamiento en Alcaldías</v>
      </c>
      <c r="E2861" t="str">
        <f>VLOOKUP(MID(C2861,1,10),Estrv!B:CC,72,FALSE)</f>
        <v/>
      </c>
    </row>
    <row r="2862" spans="1:5">
      <c r="A2862" t="str">
        <f t="shared" si="44"/>
        <v>02CD15</v>
      </c>
      <c r="B2862" t="str">
        <f>CONCATENATE(A2862,"_",COUNTIF(A$1:A2862,A2862))</f>
        <v>02CD15_111</v>
      </c>
      <c r="C2862" t="s">
        <v>10124</v>
      </c>
      <c r="D2862" t="str">
        <f>VLOOKUP(MID(C2862,7,4),Estrv!I:J,2,FALSE)</f>
        <v>Actividades de apoyo administrativo</v>
      </c>
      <c r="E2862" t="str">
        <f>VLOOKUP(MID(C2862,1,10),Estrv!B:CC,44,FALSE)</f>
        <v>La Alcaldia Venustiano Carranza utiliza eficientemente sus recursos para la generacion de bienes y servicios de calidad que ofrece a su poblacion</v>
      </c>
    </row>
    <row r="2863" spans="1:5">
      <c r="A2863" t="str">
        <f t="shared" si="44"/>
        <v>02CD15</v>
      </c>
      <c r="B2863" t="str">
        <f>CONCATENATE(A2863,"_",COUNTIF(A$1:A2863,A2863))</f>
        <v>02CD15_112</v>
      </c>
      <c r="C2863" t="s">
        <v>10798</v>
      </c>
      <c r="D2863" t="str">
        <f>VLOOKUP(MID(C2863,7,4),Estrv!I:J,2,FALSE)</f>
        <v>Actividades de apoyo administrativo</v>
      </c>
      <c r="E2863" t="str">
        <f>VLOOKUP(MID(C2863,1,10),Estrv!B:CC,48,FALSE)</f>
        <v/>
      </c>
    </row>
    <row r="2864" spans="1:5">
      <c r="A2864" t="str">
        <f t="shared" si="44"/>
        <v>02CD15</v>
      </c>
      <c r="B2864" t="str">
        <f>CONCATENATE(A2864,"_",COUNTIF(A$1:A2864,A2864))</f>
        <v>02CD15_113</v>
      </c>
      <c r="C2864" t="s">
        <v>11472</v>
      </c>
      <c r="D2864" t="str">
        <f>VLOOKUP(MID(C2864,7,4),Estrv!I:J,2,FALSE)</f>
        <v>Actividades de apoyo administrativo</v>
      </c>
      <c r="E2864" t="str">
        <f>VLOOKUP(MID(C2864,1,10),Estrv!B:CC,51,FALSE)</f>
        <v/>
      </c>
    </row>
    <row r="2865" spans="1:5">
      <c r="A2865" t="str">
        <f t="shared" si="44"/>
        <v>02CD15</v>
      </c>
      <c r="B2865" t="str">
        <f>CONCATENATE(A2865,"_",COUNTIF(A$1:A2865,A2865))</f>
        <v>02CD15_114</v>
      </c>
      <c r="C2865" t="s">
        <v>12146</v>
      </c>
      <c r="D2865" t="str">
        <f>VLOOKUP(MID(C2865,7,4),Estrv!I:J,2,FALSE)</f>
        <v>Actividades de apoyo administrativo</v>
      </c>
      <c r="E2865" t="str">
        <f>VLOOKUP(MID(C2865,1,10),Estrv!B:CC,54,FALSE)</f>
        <v/>
      </c>
    </row>
    <row r="2866" spans="1:5">
      <c r="A2866" t="str">
        <f t="shared" si="44"/>
        <v>02CD15</v>
      </c>
      <c r="B2866" t="str">
        <f>CONCATENATE(A2866,"_",COUNTIF(A$1:A2866,A2866))</f>
        <v>02CD15_115</v>
      </c>
      <c r="C2866" t="s">
        <v>12820</v>
      </c>
      <c r="D2866" t="str">
        <f>VLOOKUP(MID(C2866,7,4),Estrv!I:J,2,FALSE)</f>
        <v>Actividades de apoyo administrativo</v>
      </c>
      <c r="E2866" t="str">
        <f>VLOOKUP(MID(C2866,1,10),Estrv!B:CC,57,FALSE)</f>
        <v/>
      </c>
    </row>
    <row r="2867" spans="1:5">
      <c r="A2867" t="str">
        <f t="shared" si="44"/>
        <v>02CD15</v>
      </c>
      <c r="B2867" t="str">
        <f>CONCATENATE(A2867,"_",COUNTIF(A$1:A2867,A2867))</f>
        <v>02CD15_116</v>
      </c>
      <c r="C2867" t="s">
        <v>13494</v>
      </c>
      <c r="D2867" t="str">
        <f>VLOOKUP(MID(C2867,7,4),Estrv!I:J,2,FALSE)</f>
        <v>Actividades de apoyo administrativo</v>
      </c>
      <c r="E2867" t="str">
        <f>VLOOKUP(MID(C2867,1,10),Estrv!B:CC,60,FALSE)</f>
        <v/>
      </c>
    </row>
    <row r="2868" spans="1:5">
      <c r="A2868" t="str">
        <f t="shared" si="44"/>
        <v>02CD15</v>
      </c>
      <c r="B2868" t="str">
        <f>CONCATENATE(A2868,"_",COUNTIF(A$1:A2868,A2868))</f>
        <v>02CD15_117</v>
      </c>
      <c r="C2868" t="s">
        <v>14168</v>
      </c>
      <c r="D2868" t="str">
        <f>VLOOKUP(MID(C2868,7,4),Estrv!I:J,2,FALSE)</f>
        <v>Actividades de apoyo administrativo</v>
      </c>
      <c r="E2868" t="str">
        <f>VLOOKUP(MID(C2868,1,10),Estrv!B:CC,63,FALSE)</f>
        <v/>
      </c>
    </row>
    <row r="2869" spans="1:5">
      <c r="A2869" t="str">
        <f t="shared" si="44"/>
        <v>02CD15</v>
      </c>
      <c r="B2869" t="str">
        <f>CONCATENATE(A2869,"_",COUNTIF(A$1:A2869,A2869))</f>
        <v>02CD15_118</v>
      </c>
      <c r="C2869" t="s">
        <v>14842</v>
      </c>
      <c r="D2869" t="str">
        <f>VLOOKUP(MID(C2869,7,4),Estrv!I:J,2,FALSE)</f>
        <v>Actividades de apoyo administrativo</v>
      </c>
      <c r="E2869" t="str">
        <f>VLOOKUP(MID(C2869,1,10),Estrv!B:CC,66,FALSE)</f>
        <v/>
      </c>
    </row>
    <row r="2870" spans="1:5">
      <c r="A2870" t="str">
        <f t="shared" si="44"/>
        <v>02CD15</v>
      </c>
      <c r="B2870" t="str">
        <f>CONCATENATE(A2870,"_",COUNTIF(A$1:A2870,A2870))</f>
        <v>02CD15_119</v>
      </c>
      <c r="C2870" t="s">
        <v>15516</v>
      </c>
      <c r="D2870" t="str">
        <f>VLOOKUP(MID(C2870,7,4),Estrv!I:J,2,FALSE)</f>
        <v>Actividades de apoyo administrativo</v>
      </c>
      <c r="E2870" t="str">
        <f>VLOOKUP(MID(C2870,1,10),Estrv!B:CC,69,FALSE)</f>
        <v/>
      </c>
    </row>
    <row r="2871" spans="1:5">
      <c r="A2871" t="str">
        <f t="shared" si="44"/>
        <v>02CD15</v>
      </c>
      <c r="B2871" t="str">
        <f>CONCATENATE(A2871,"_",COUNTIF(A$1:A2871,A2871))</f>
        <v>02CD15_120</v>
      </c>
      <c r="C2871" t="s">
        <v>16190</v>
      </c>
      <c r="D2871" t="str">
        <f>VLOOKUP(MID(C2871,7,4),Estrv!I:J,2,FALSE)</f>
        <v>Actividades de apoyo administrativo</v>
      </c>
      <c r="E2871" t="str">
        <f>VLOOKUP(MID(C2871,1,10),Estrv!B:CC,72,FALSE)</f>
        <v/>
      </c>
    </row>
    <row r="2872" spans="1:5">
      <c r="A2872" t="str">
        <f t="shared" si="44"/>
        <v>02CD15</v>
      </c>
      <c r="B2872" t="str">
        <f>CONCATENATE(A2872,"_",COUNTIF(A$1:A2872,A2872))</f>
        <v>02CD15_121</v>
      </c>
      <c r="C2872" t="s">
        <v>10125</v>
      </c>
      <c r="D2872" t="str">
        <f>VLOOKUP(MID(C2872,7,4),Estrv!I:J,2,FALSE)</f>
        <v>Provisiones para contingencias</v>
      </c>
      <c r="E2872" t="str">
        <f>VLOOKUP(MID(C2872,1,10),Estrv!B:CC,44,FALSE)</f>
        <v>La Alcaldia Venustiano Carranza atiende y resuelve los juicios y laudos de su competencia favorablemente</v>
      </c>
    </row>
    <row r="2873" spans="1:5">
      <c r="A2873" t="str">
        <f t="shared" si="44"/>
        <v>02CD15</v>
      </c>
      <c r="B2873" t="str">
        <f>CONCATENATE(A2873,"_",COUNTIF(A$1:A2873,A2873))</f>
        <v>02CD15_122</v>
      </c>
      <c r="C2873" t="s">
        <v>10799</v>
      </c>
      <c r="D2873" t="str">
        <f>VLOOKUP(MID(C2873,7,4),Estrv!I:J,2,FALSE)</f>
        <v>Provisiones para contingencias</v>
      </c>
      <c r="E2873" t="str">
        <f>VLOOKUP(MID(C2873,1,10),Estrv!B:CC,48,FALSE)</f>
        <v/>
      </c>
    </row>
    <row r="2874" spans="1:5">
      <c r="A2874" t="str">
        <f t="shared" si="44"/>
        <v>02CD15</v>
      </c>
      <c r="B2874" t="str">
        <f>CONCATENATE(A2874,"_",COUNTIF(A$1:A2874,A2874))</f>
        <v>02CD15_123</v>
      </c>
      <c r="C2874" t="s">
        <v>11473</v>
      </c>
      <c r="D2874" t="str">
        <f>VLOOKUP(MID(C2874,7,4),Estrv!I:J,2,FALSE)</f>
        <v>Provisiones para contingencias</v>
      </c>
      <c r="E2874" t="str">
        <f>VLOOKUP(MID(C2874,1,10),Estrv!B:CC,51,FALSE)</f>
        <v/>
      </c>
    </row>
    <row r="2875" spans="1:5">
      <c r="A2875" t="str">
        <f t="shared" si="44"/>
        <v>02CD15</v>
      </c>
      <c r="B2875" t="str">
        <f>CONCATENATE(A2875,"_",COUNTIF(A$1:A2875,A2875))</f>
        <v>02CD15_124</v>
      </c>
      <c r="C2875" t="s">
        <v>12147</v>
      </c>
      <c r="D2875" t="str">
        <f>VLOOKUP(MID(C2875,7,4),Estrv!I:J,2,FALSE)</f>
        <v>Provisiones para contingencias</v>
      </c>
      <c r="E2875" t="str">
        <f>VLOOKUP(MID(C2875,1,10),Estrv!B:CC,54,FALSE)</f>
        <v/>
      </c>
    </row>
    <row r="2876" spans="1:5">
      <c r="A2876" t="str">
        <f t="shared" si="44"/>
        <v>02CD15</v>
      </c>
      <c r="B2876" t="str">
        <f>CONCATENATE(A2876,"_",COUNTIF(A$1:A2876,A2876))</f>
        <v>02CD15_125</v>
      </c>
      <c r="C2876" t="s">
        <v>12821</v>
      </c>
      <c r="D2876" t="str">
        <f>VLOOKUP(MID(C2876,7,4),Estrv!I:J,2,FALSE)</f>
        <v>Provisiones para contingencias</v>
      </c>
      <c r="E2876" t="str">
        <f>VLOOKUP(MID(C2876,1,10),Estrv!B:CC,57,FALSE)</f>
        <v/>
      </c>
    </row>
    <row r="2877" spans="1:5">
      <c r="A2877" t="str">
        <f t="shared" si="44"/>
        <v>02CD15</v>
      </c>
      <c r="B2877" t="str">
        <f>CONCATENATE(A2877,"_",COUNTIF(A$1:A2877,A2877))</f>
        <v>02CD15_126</v>
      </c>
      <c r="C2877" t="s">
        <v>13495</v>
      </c>
      <c r="D2877" t="str">
        <f>VLOOKUP(MID(C2877,7,4),Estrv!I:J,2,FALSE)</f>
        <v>Provisiones para contingencias</v>
      </c>
      <c r="E2877" t="str">
        <f>VLOOKUP(MID(C2877,1,10),Estrv!B:CC,60,FALSE)</f>
        <v/>
      </c>
    </row>
    <row r="2878" spans="1:5">
      <c r="A2878" t="str">
        <f t="shared" si="44"/>
        <v>02CD15</v>
      </c>
      <c r="B2878" t="str">
        <f>CONCATENATE(A2878,"_",COUNTIF(A$1:A2878,A2878))</f>
        <v>02CD15_127</v>
      </c>
      <c r="C2878" t="s">
        <v>14169</v>
      </c>
      <c r="D2878" t="str">
        <f>VLOOKUP(MID(C2878,7,4),Estrv!I:J,2,FALSE)</f>
        <v>Provisiones para contingencias</v>
      </c>
      <c r="E2878" t="str">
        <f>VLOOKUP(MID(C2878,1,10),Estrv!B:CC,63,FALSE)</f>
        <v/>
      </c>
    </row>
    <row r="2879" spans="1:5">
      <c r="A2879" t="str">
        <f t="shared" si="44"/>
        <v>02CD15</v>
      </c>
      <c r="B2879" t="str">
        <f>CONCATENATE(A2879,"_",COUNTIF(A$1:A2879,A2879))</f>
        <v>02CD15_128</v>
      </c>
      <c r="C2879" t="s">
        <v>14843</v>
      </c>
      <c r="D2879" t="str">
        <f>VLOOKUP(MID(C2879,7,4),Estrv!I:J,2,FALSE)</f>
        <v>Provisiones para contingencias</v>
      </c>
      <c r="E2879" t="str">
        <f>VLOOKUP(MID(C2879,1,10),Estrv!B:CC,66,FALSE)</f>
        <v/>
      </c>
    </row>
    <row r="2880" spans="1:5">
      <c r="A2880" t="str">
        <f t="shared" si="44"/>
        <v>02CD15</v>
      </c>
      <c r="B2880" t="str">
        <f>CONCATENATE(A2880,"_",COUNTIF(A$1:A2880,A2880))</f>
        <v>02CD15_129</v>
      </c>
      <c r="C2880" t="s">
        <v>15517</v>
      </c>
      <c r="D2880" t="str">
        <f>VLOOKUP(MID(C2880,7,4),Estrv!I:J,2,FALSE)</f>
        <v>Provisiones para contingencias</v>
      </c>
      <c r="E2880" t="str">
        <f>VLOOKUP(MID(C2880,1,10),Estrv!B:CC,69,FALSE)</f>
        <v/>
      </c>
    </row>
    <row r="2881" spans="1:5">
      <c r="A2881" t="str">
        <f t="shared" si="44"/>
        <v>02CD15</v>
      </c>
      <c r="B2881" t="str">
        <f>CONCATENATE(A2881,"_",COUNTIF(A$1:A2881,A2881))</f>
        <v>02CD15_130</v>
      </c>
      <c r="C2881" t="s">
        <v>16191</v>
      </c>
      <c r="D2881" t="str">
        <f>VLOOKUP(MID(C2881,7,4),Estrv!I:J,2,FALSE)</f>
        <v>Provisiones para contingencias</v>
      </c>
      <c r="E2881" t="str">
        <f>VLOOKUP(MID(C2881,1,10),Estrv!B:CC,72,FALSE)</f>
        <v/>
      </c>
    </row>
    <row r="2882" spans="1:5">
      <c r="A2882" t="str">
        <f t="shared" si="44"/>
        <v>02CD15</v>
      </c>
      <c r="B2882" t="str">
        <f>CONCATENATE(A2882,"_",COUNTIF(A$1:A2882,A2882))</f>
        <v>02CD15_131</v>
      </c>
      <c r="C2882" t="s">
        <v>10126</v>
      </c>
      <c r="D2882" t="str">
        <f>VLOOKUP(MID(C2882,7,4),Estrv!I:J,2,FALSE)</f>
        <v>Cumplimiento de los programas de protección civil</v>
      </c>
      <c r="E2882" t="str">
        <f>VLOOKUP(MID(C2882,1,10),Estrv!B:CC,44,FALSE)</f>
        <v>La poblacion de la Alcaldia se encuentra mejor preparada para responder adecuadamente ante fenomenos naturales y antropogenicos que pudieran suceder.</v>
      </c>
    </row>
    <row r="2883" spans="1:5">
      <c r="A2883" t="str">
        <f t="shared" ref="A2883:A2946" si="45">MID(C2883,1,6)</f>
        <v>02CD15</v>
      </c>
      <c r="B2883" t="str">
        <f>CONCATENATE(A2883,"_",COUNTIF(A$1:A2883,A2883))</f>
        <v>02CD15_132</v>
      </c>
      <c r="C2883" t="s">
        <v>10800</v>
      </c>
      <c r="D2883" t="str">
        <f>VLOOKUP(MID(C2883,7,4),Estrv!I:J,2,FALSE)</f>
        <v>Cumplimiento de los programas de protección civil</v>
      </c>
      <c r="E2883" t="str">
        <f>VLOOKUP(MID(C2883,1,10),Estrv!B:CC,48,FALSE)</f>
        <v>Cursos y platicas de orientacion e informacion en materia de proteccion civil</v>
      </c>
    </row>
    <row r="2884" spans="1:5">
      <c r="A2884" t="str">
        <f t="shared" si="45"/>
        <v>02CD15</v>
      </c>
      <c r="B2884" t="str">
        <f>CONCATENATE(A2884,"_",COUNTIF(A$1:A2884,A2884))</f>
        <v>02CD15_133</v>
      </c>
      <c r="C2884" t="s">
        <v>11474</v>
      </c>
      <c r="D2884" t="str">
        <f>VLOOKUP(MID(C2884,7,4),Estrv!I:J,2,FALSE)</f>
        <v>Cumplimiento de los programas de protección civil</v>
      </c>
      <c r="E2884" t="str">
        <f>VLOOKUP(MID(C2884,1,10),Estrv!B:CC,51,FALSE)</f>
        <v/>
      </c>
    </row>
    <row r="2885" spans="1:5">
      <c r="A2885" t="str">
        <f t="shared" si="45"/>
        <v>02CD15</v>
      </c>
      <c r="B2885" t="str">
        <f>CONCATENATE(A2885,"_",COUNTIF(A$1:A2885,A2885))</f>
        <v>02CD15_134</v>
      </c>
      <c r="C2885" t="s">
        <v>12148</v>
      </c>
      <c r="D2885" t="str">
        <f>VLOOKUP(MID(C2885,7,4),Estrv!I:J,2,FALSE)</f>
        <v>Cumplimiento de los programas de protección civil</v>
      </c>
      <c r="E2885" t="str">
        <f>VLOOKUP(MID(C2885,1,10),Estrv!B:CC,54,FALSE)</f>
        <v/>
      </c>
    </row>
    <row r="2886" spans="1:5">
      <c r="A2886" t="str">
        <f t="shared" si="45"/>
        <v>02CD15</v>
      </c>
      <c r="B2886" t="str">
        <f>CONCATENATE(A2886,"_",COUNTIF(A$1:A2886,A2886))</f>
        <v>02CD15_135</v>
      </c>
      <c r="C2886" t="s">
        <v>12822</v>
      </c>
      <c r="D2886" t="str">
        <f>VLOOKUP(MID(C2886,7,4),Estrv!I:J,2,FALSE)</f>
        <v>Cumplimiento de los programas de protección civil</v>
      </c>
      <c r="E2886" t="str">
        <f>VLOOKUP(MID(C2886,1,10),Estrv!B:CC,57,FALSE)</f>
        <v/>
      </c>
    </row>
    <row r="2887" spans="1:5">
      <c r="A2887" t="str">
        <f t="shared" si="45"/>
        <v>02CD15</v>
      </c>
      <c r="B2887" t="str">
        <f>CONCATENATE(A2887,"_",COUNTIF(A$1:A2887,A2887))</f>
        <v>02CD15_136</v>
      </c>
      <c r="C2887" t="s">
        <v>13496</v>
      </c>
      <c r="D2887" t="str">
        <f>VLOOKUP(MID(C2887,7,4),Estrv!I:J,2,FALSE)</f>
        <v>Cumplimiento de los programas de protección civil</v>
      </c>
      <c r="E2887" t="str">
        <f>VLOOKUP(MID(C2887,1,10),Estrv!B:CC,60,FALSE)</f>
        <v/>
      </c>
    </row>
    <row r="2888" spans="1:5">
      <c r="A2888" t="str">
        <f t="shared" si="45"/>
        <v>02CD15</v>
      </c>
      <c r="B2888" t="str">
        <f>CONCATENATE(A2888,"_",COUNTIF(A$1:A2888,A2888))</f>
        <v>02CD15_137</v>
      </c>
      <c r="C2888" t="s">
        <v>14170</v>
      </c>
      <c r="D2888" t="str">
        <f>VLOOKUP(MID(C2888,7,4),Estrv!I:J,2,FALSE)</f>
        <v>Cumplimiento de los programas de protección civil</v>
      </c>
      <c r="E2888" t="str">
        <f>VLOOKUP(MID(C2888,1,10),Estrv!B:CC,63,FALSE)</f>
        <v/>
      </c>
    </row>
    <row r="2889" spans="1:5">
      <c r="A2889" t="str">
        <f t="shared" si="45"/>
        <v>02CD15</v>
      </c>
      <c r="B2889" t="str">
        <f>CONCATENATE(A2889,"_",COUNTIF(A$1:A2889,A2889))</f>
        <v>02CD15_138</v>
      </c>
      <c r="C2889" t="s">
        <v>14844</v>
      </c>
      <c r="D2889" t="str">
        <f>VLOOKUP(MID(C2889,7,4),Estrv!I:J,2,FALSE)</f>
        <v>Cumplimiento de los programas de protección civil</v>
      </c>
      <c r="E2889" t="str">
        <f>VLOOKUP(MID(C2889,1,10),Estrv!B:CC,66,FALSE)</f>
        <v/>
      </c>
    </row>
    <row r="2890" spans="1:5">
      <c r="A2890" t="str">
        <f t="shared" si="45"/>
        <v>02CD15</v>
      </c>
      <c r="B2890" t="str">
        <f>CONCATENATE(A2890,"_",COUNTIF(A$1:A2890,A2890))</f>
        <v>02CD15_139</v>
      </c>
      <c r="C2890" t="s">
        <v>15518</v>
      </c>
      <c r="D2890" t="str">
        <f>VLOOKUP(MID(C2890,7,4),Estrv!I:J,2,FALSE)</f>
        <v>Cumplimiento de los programas de protección civil</v>
      </c>
      <c r="E2890" t="str">
        <f>VLOOKUP(MID(C2890,1,10),Estrv!B:CC,69,FALSE)</f>
        <v/>
      </c>
    </row>
    <row r="2891" spans="1:5">
      <c r="A2891" t="str">
        <f t="shared" si="45"/>
        <v>02CD15</v>
      </c>
      <c r="B2891" t="str">
        <f>CONCATENATE(A2891,"_",COUNTIF(A$1:A2891,A2891))</f>
        <v>02CD15_140</v>
      </c>
      <c r="C2891" t="s">
        <v>16192</v>
      </c>
      <c r="D2891" t="str">
        <f>VLOOKUP(MID(C2891,7,4),Estrv!I:J,2,FALSE)</f>
        <v>Cumplimiento de los programas de protección civil</v>
      </c>
      <c r="E2891" t="str">
        <f>VLOOKUP(MID(C2891,1,10),Estrv!B:CC,72,FALSE)</f>
        <v/>
      </c>
    </row>
    <row r="2892" spans="1:5">
      <c r="A2892" t="str">
        <f t="shared" si="45"/>
        <v>02CD15</v>
      </c>
      <c r="B2892" t="str">
        <f>CONCATENATE(A2892,"_",COUNTIF(A$1:A2892,A2892))</f>
        <v>02CD15_141</v>
      </c>
      <c r="C2892" t="s">
        <v>10127</v>
      </c>
      <c r="D2892" t="str">
        <f>VLOOKUP(MID(C2892,7,4),Estrv!I:J,2,FALSE)</f>
        <v>Presupuesto participativo</v>
      </c>
      <c r="E2892" t="str">
        <f>VLOOKUP(MID(C2892,1,10),Estrv!B:CC,44,FALSE)</f>
        <v>La ciudadania consolida su participacion en beneficio de su calidad de vida con acciones en materia de infraestructura publica con obras de construccion, rehabilitacion y mantenimiento de la infraestructura publica, social y deportiva</v>
      </c>
    </row>
    <row r="2893" spans="1:5">
      <c r="A2893" t="str">
        <f t="shared" si="45"/>
        <v>02CD15</v>
      </c>
      <c r="B2893" t="str">
        <f>CONCATENATE(A2893,"_",COUNTIF(A$1:A2893,A2893))</f>
        <v>02CD15_142</v>
      </c>
      <c r="C2893" t="s">
        <v>10801</v>
      </c>
      <c r="D2893" t="str">
        <f>VLOOKUP(MID(C2893,7,4),Estrv!I:J,2,FALSE)</f>
        <v>Presupuesto participativo</v>
      </c>
      <c r="E2893" t="str">
        <f>VLOOKUP(MID(C2893,1,10),Estrv!B:CC,48,FALSE)</f>
        <v>Ejecucion de proyectos de presupuesto participativo</v>
      </c>
    </row>
    <row r="2894" spans="1:5">
      <c r="A2894" t="str">
        <f t="shared" si="45"/>
        <v>02CD15</v>
      </c>
      <c r="B2894" t="str">
        <f>CONCATENATE(A2894,"_",COUNTIF(A$1:A2894,A2894))</f>
        <v>02CD15_143</v>
      </c>
      <c r="C2894" t="s">
        <v>11475</v>
      </c>
      <c r="D2894" t="str">
        <f>VLOOKUP(MID(C2894,7,4),Estrv!I:J,2,FALSE)</f>
        <v>Presupuesto participativo</v>
      </c>
      <c r="E2894" t="str">
        <f>VLOOKUP(MID(C2894,1,10),Estrv!B:CC,51,FALSE)</f>
        <v/>
      </c>
    </row>
    <row r="2895" spans="1:5">
      <c r="A2895" t="str">
        <f t="shared" si="45"/>
        <v>02CD15</v>
      </c>
      <c r="B2895" t="str">
        <f>CONCATENATE(A2895,"_",COUNTIF(A$1:A2895,A2895))</f>
        <v>02CD15_144</v>
      </c>
      <c r="C2895" t="s">
        <v>12149</v>
      </c>
      <c r="D2895" t="str">
        <f>VLOOKUP(MID(C2895,7,4),Estrv!I:J,2,FALSE)</f>
        <v>Presupuesto participativo</v>
      </c>
      <c r="E2895" t="str">
        <f>VLOOKUP(MID(C2895,1,10),Estrv!B:CC,54,FALSE)</f>
        <v/>
      </c>
    </row>
    <row r="2896" spans="1:5">
      <c r="A2896" t="str">
        <f t="shared" si="45"/>
        <v>02CD15</v>
      </c>
      <c r="B2896" t="str">
        <f>CONCATENATE(A2896,"_",COUNTIF(A$1:A2896,A2896))</f>
        <v>02CD15_145</v>
      </c>
      <c r="C2896" t="s">
        <v>12823</v>
      </c>
      <c r="D2896" t="str">
        <f>VLOOKUP(MID(C2896,7,4),Estrv!I:J,2,FALSE)</f>
        <v>Presupuesto participativo</v>
      </c>
      <c r="E2896" t="str">
        <f>VLOOKUP(MID(C2896,1,10),Estrv!B:CC,57,FALSE)</f>
        <v/>
      </c>
    </row>
    <row r="2897" spans="1:5">
      <c r="A2897" t="str">
        <f t="shared" si="45"/>
        <v>02CD15</v>
      </c>
      <c r="B2897" t="str">
        <f>CONCATENATE(A2897,"_",COUNTIF(A$1:A2897,A2897))</f>
        <v>02CD15_146</v>
      </c>
      <c r="C2897" t="s">
        <v>13497</v>
      </c>
      <c r="D2897" t="str">
        <f>VLOOKUP(MID(C2897,7,4),Estrv!I:J,2,FALSE)</f>
        <v>Presupuesto participativo</v>
      </c>
      <c r="E2897" t="str">
        <f>VLOOKUP(MID(C2897,1,10),Estrv!B:CC,60,FALSE)</f>
        <v/>
      </c>
    </row>
    <row r="2898" spans="1:5">
      <c r="A2898" t="str">
        <f t="shared" si="45"/>
        <v>02CD15</v>
      </c>
      <c r="B2898" t="str">
        <f>CONCATENATE(A2898,"_",COUNTIF(A$1:A2898,A2898))</f>
        <v>02CD15_147</v>
      </c>
      <c r="C2898" t="s">
        <v>14171</v>
      </c>
      <c r="D2898" t="str">
        <f>VLOOKUP(MID(C2898,7,4),Estrv!I:J,2,FALSE)</f>
        <v>Presupuesto participativo</v>
      </c>
      <c r="E2898" t="str">
        <f>VLOOKUP(MID(C2898,1,10),Estrv!B:CC,63,FALSE)</f>
        <v/>
      </c>
    </row>
    <row r="2899" spans="1:5">
      <c r="A2899" t="str">
        <f t="shared" si="45"/>
        <v>02CD15</v>
      </c>
      <c r="B2899" t="str">
        <f>CONCATENATE(A2899,"_",COUNTIF(A$1:A2899,A2899))</f>
        <v>02CD15_148</v>
      </c>
      <c r="C2899" t="s">
        <v>14845</v>
      </c>
      <c r="D2899" t="str">
        <f>VLOOKUP(MID(C2899,7,4),Estrv!I:J,2,FALSE)</f>
        <v>Presupuesto participativo</v>
      </c>
      <c r="E2899" t="str">
        <f>VLOOKUP(MID(C2899,1,10),Estrv!B:CC,66,FALSE)</f>
        <v/>
      </c>
    </row>
    <row r="2900" spans="1:5">
      <c r="A2900" t="str">
        <f t="shared" si="45"/>
        <v>02CD15</v>
      </c>
      <c r="B2900" t="str">
        <f>CONCATENATE(A2900,"_",COUNTIF(A$1:A2900,A2900))</f>
        <v>02CD15_149</v>
      </c>
      <c r="C2900" t="s">
        <v>15519</v>
      </c>
      <c r="D2900" t="str">
        <f>VLOOKUP(MID(C2900,7,4),Estrv!I:J,2,FALSE)</f>
        <v>Presupuesto participativo</v>
      </c>
      <c r="E2900" t="str">
        <f>VLOOKUP(MID(C2900,1,10),Estrv!B:CC,69,FALSE)</f>
        <v/>
      </c>
    </row>
    <row r="2901" spans="1:5">
      <c r="A2901" t="str">
        <f t="shared" si="45"/>
        <v>02CD15</v>
      </c>
      <c r="B2901" t="str">
        <f>CONCATENATE(A2901,"_",COUNTIF(A$1:A2901,A2901))</f>
        <v>02CD15_150</v>
      </c>
      <c r="C2901" t="s">
        <v>16193</v>
      </c>
      <c r="D2901" t="str">
        <f>VLOOKUP(MID(C2901,7,4),Estrv!I:J,2,FALSE)</f>
        <v>Presupuesto participativo</v>
      </c>
      <c r="E2901" t="str">
        <f>VLOOKUP(MID(C2901,1,10),Estrv!B:CC,72,FALSE)</f>
        <v/>
      </c>
    </row>
    <row r="2902" spans="1:5">
      <c r="A2902" t="str">
        <f t="shared" si="45"/>
        <v>02CD15</v>
      </c>
      <c r="B2902" t="str">
        <f>CONCATENATE(A2902,"_",COUNTIF(A$1:A2902,A2902))</f>
        <v>02CD15_151</v>
      </c>
      <c r="C2902" t="s">
        <v>10128</v>
      </c>
      <c r="D2902" t="str">
        <f>VLOOKUP(MID(C2902,7,4),Estrv!I:J,2,FALSE)</f>
        <v>Apoyo para el desarrollo integral de la mujer</v>
      </c>
      <c r="E2902" t="str">
        <f>VLOOKUP(MID(C2902,1,10),Estrv!B:CC,44,FALSE)</f>
        <v>Contribuir en la formacion academica y profesional de las mujeres de la demarcacion generando una mayor igualdad de genero en el mercado laboral, mejorando la economia familiar de las mujeres emprendedoras, contribuyendo a abatir la brecha de desigualdad existente en la participacion de las mujeres en el mercado laboral para que puedan participar en la construccion de la sociedad y sean un ejemplo a seguir.</v>
      </c>
    </row>
    <row r="2903" spans="1:5">
      <c r="A2903" t="str">
        <f t="shared" si="45"/>
        <v>02CD15</v>
      </c>
      <c r="B2903" t="str">
        <f>CONCATENATE(A2903,"_",COUNTIF(A$1:A2903,A2903))</f>
        <v>02CD15_152</v>
      </c>
      <c r="C2903" t="s">
        <v>10802</v>
      </c>
      <c r="D2903" t="str">
        <f>VLOOKUP(MID(C2903,7,4),Estrv!I:J,2,FALSE)</f>
        <v>Apoyo para el desarrollo integral de la mujer</v>
      </c>
      <c r="E2903" t="str">
        <f>VLOOKUP(MID(C2903,1,10),Estrv!B:CC,48,FALSE)</f>
        <v>Apoyo de capacitacion para mejorar las oportunidades en el campo laboral a mujeres</v>
      </c>
    </row>
    <row r="2904" spans="1:5">
      <c r="A2904" t="str">
        <f t="shared" si="45"/>
        <v>02CD15</v>
      </c>
      <c r="B2904" t="str">
        <f>CONCATENATE(A2904,"_",COUNTIF(A$1:A2904,A2904))</f>
        <v>02CD15_153</v>
      </c>
      <c r="C2904" t="s">
        <v>11476</v>
      </c>
      <c r="D2904" t="str">
        <f>VLOOKUP(MID(C2904,7,4),Estrv!I:J,2,FALSE)</f>
        <v>Apoyo para el desarrollo integral de la mujer</v>
      </c>
      <c r="E2904" t="str">
        <f>VLOOKUP(MID(C2904,1,10),Estrv!B:CC,51,FALSE)</f>
        <v/>
      </c>
    </row>
    <row r="2905" spans="1:5">
      <c r="A2905" t="str">
        <f t="shared" si="45"/>
        <v>02CD15</v>
      </c>
      <c r="B2905" t="str">
        <f>CONCATENATE(A2905,"_",COUNTIF(A$1:A2905,A2905))</f>
        <v>02CD15_154</v>
      </c>
      <c r="C2905" t="s">
        <v>12150</v>
      </c>
      <c r="D2905" t="str">
        <f>VLOOKUP(MID(C2905,7,4),Estrv!I:J,2,FALSE)</f>
        <v>Apoyo para el desarrollo integral de la mujer</v>
      </c>
      <c r="E2905" t="str">
        <f>VLOOKUP(MID(C2905,1,10),Estrv!B:CC,54,FALSE)</f>
        <v/>
      </c>
    </row>
    <row r="2906" spans="1:5">
      <c r="A2906" t="str">
        <f t="shared" si="45"/>
        <v>02CD15</v>
      </c>
      <c r="B2906" t="str">
        <f>CONCATENATE(A2906,"_",COUNTIF(A$1:A2906,A2906))</f>
        <v>02CD15_155</v>
      </c>
      <c r="C2906" t="s">
        <v>12824</v>
      </c>
      <c r="D2906" t="str">
        <f>VLOOKUP(MID(C2906,7,4),Estrv!I:J,2,FALSE)</f>
        <v>Apoyo para el desarrollo integral de la mujer</v>
      </c>
      <c r="E2906" t="str">
        <f>VLOOKUP(MID(C2906,1,10),Estrv!B:CC,57,FALSE)</f>
        <v/>
      </c>
    </row>
    <row r="2907" spans="1:5">
      <c r="A2907" t="str">
        <f t="shared" si="45"/>
        <v>02CD15</v>
      </c>
      <c r="B2907" t="str">
        <f>CONCATENATE(A2907,"_",COUNTIF(A$1:A2907,A2907))</f>
        <v>02CD15_156</v>
      </c>
      <c r="C2907" t="s">
        <v>13498</v>
      </c>
      <c r="D2907" t="str">
        <f>VLOOKUP(MID(C2907,7,4),Estrv!I:J,2,FALSE)</f>
        <v>Apoyo para el desarrollo integral de la mujer</v>
      </c>
      <c r="E2907" t="str">
        <f>VLOOKUP(MID(C2907,1,10),Estrv!B:CC,60,FALSE)</f>
        <v/>
      </c>
    </row>
    <row r="2908" spans="1:5">
      <c r="A2908" t="str">
        <f t="shared" si="45"/>
        <v>02CD15</v>
      </c>
      <c r="B2908" t="str">
        <f>CONCATENATE(A2908,"_",COUNTIF(A$1:A2908,A2908))</f>
        <v>02CD15_157</v>
      </c>
      <c r="C2908" t="s">
        <v>14172</v>
      </c>
      <c r="D2908" t="str">
        <f>VLOOKUP(MID(C2908,7,4),Estrv!I:J,2,FALSE)</f>
        <v>Apoyo para el desarrollo integral de la mujer</v>
      </c>
      <c r="E2908" t="str">
        <f>VLOOKUP(MID(C2908,1,10),Estrv!B:CC,63,FALSE)</f>
        <v/>
      </c>
    </row>
    <row r="2909" spans="1:5">
      <c r="A2909" t="str">
        <f t="shared" si="45"/>
        <v>02CD15</v>
      </c>
      <c r="B2909" t="str">
        <f>CONCATENATE(A2909,"_",COUNTIF(A$1:A2909,A2909))</f>
        <v>02CD15_158</v>
      </c>
      <c r="C2909" t="s">
        <v>14846</v>
      </c>
      <c r="D2909" t="str">
        <f>VLOOKUP(MID(C2909,7,4),Estrv!I:J,2,FALSE)</f>
        <v>Apoyo para el desarrollo integral de la mujer</v>
      </c>
      <c r="E2909" t="str">
        <f>VLOOKUP(MID(C2909,1,10),Estrv!B:CC,66,FALSE)</f>
        <v/>
      </c>
    </row>
    <row r="2910" spans="1:5">
      <c r="A2910" t="str">
        <f t="shared" si="45"/>
        <v>02CD15</v>
      </c>
      <c r="B2910" t="str">
        <f>CONCATENATE(A2910,"_",COUNTIF(A$1:A2910,A2910))</f>
        <v>02CD15_159</v>
      </c>
      <c r="C2910" t="s">
        <v>15520</v>
      </c>
      <c r="D2910" t="str">
        <f>VLOOKUP(MID(C2910,7,4),Estrv!I:J,2,FALSE)</f>
        <v>Apoyo para el desarrollo integral de la mujer</v>
      </c>
      <c r="E2910" t="str">
        <f>VLOOKUP(MID(C2910,1,10),Estrv!B:CC,69,FALSE)</f>
        <v/>
      </c>
    </row>
    <row r="2911" spans="1:5">
      <c r="A2911" t="str">
        <f t="shared" si="45"/>
        <v>02CD15</v>
      </c>
      <c r="B2911" t="str">
        <f>CONCATENATE(A2911,"_",COUNTIF(A$1:A2911,A2911))</f>
        <v>02CD15_160</v>
      </c>
      <c r="C2911" t="s">
        <v>16194</v>
      </c>
      <c r="D2911" t="str">
        <f>VLOOKUP(MID(C2911,7,4),Estrv!I:J,2,FALSE)</f>
        <v>Apoyo para el desarrollo integral de la mujer</v>
      </c>
      <c r="E2911" t="str">
        <f>VLOOKUP(MID(C2911,1,10),Estrv!B:CC,72,FALSE)</f>
        <v/>
      </c>
    </row>
    <row r="2912" spans="1:5">
      <c r="A2912" t="str">
        <f t="shared" si="45"/>
        <v>02CD15</v>
      </c>
      <c r="B2912" t="str">
        <f>CONCATENATE(A2912,"_",COUNTIF(A$1:A2912,A2912))</f>
        <v>02CD15_161</v>
      </c>
      <c r="C2912" t="s">
        <v>10129</v>
      </c>
      <c r="D2912" t="str">
        <f>VLOOKUP(MID(C2912,7,4),Estrv!I:J,2,FALSE)</f>
        <v>Programa para enfermedades crónico degenerativas y discapacidad</v>
      </c>
      <c r="E2912" t="str">
        <f>VLOOKUP(MID(C2912,1,10),Estrv!B:CC,44,FALSE)</f>
        <v>Se contribuye a que la poblacion menos favorecida economicamente de la demarcacion tenga acceso a niveles de vida dignos y a una mejor integracion social, contribuyendo a que los adultos formadores del hogar obtengan una retribucion por los beneficios que aportan con el cuidado a personas en situacion vulnerable. Se contribuye a que la poblacion con discapacidad pueda acceder a mejores condiciones de vida mediante la utilizacion de aparatos auxiliares que les ayuden a integrarse a la sociedad en condiciones de igualdad, permitiendoles su acceso a los ambientes educativos y laborales en mejores condiciones.</v>
      </c>
    </row>
    <row r="2913" spans="1:5">
      <c r="A2913" t="str">
        <f t="shared" si="45"/>
        <v>02CD15</v>
      </c>
      <c r="B2913" t="str">
        <f>CONCATENATE(A2913,"_",COUNTIF(A$1:A2913,A2913))</f>
        <v>02CD15_162</v>
      </c>
      <c r="C2913" t="s">
        <v>10803</v>
      </c>
      <c r="D2913" t="str">
        <f>VLOOKUP(MID(C2913,7,4),Estrv!I:J,2,FALSE)</f>
        <v>Programa para enfermedades crónico degenerativas y discapacidad</v>
      </c>
      <c r="E2913" t="str">
        <f>VLOOKUP(MID(C2913,1,10),Estrv!B:CC,48,FALSE)</f>
        <v>Entrega de Aparatos Auditivos y Ortopedicos a Personas con Discapacidad Auditiva o Motriz.</v>
      </c>
    </row>
    <row r="2914" spans="1:5">
      <c r="A2914" t="str">
        <f t="shared" si="45"/>
        <v>02CD15</v>
      </c>
      <c r="B2914" t="str">
        <f>CONCATENATE(A2914,"_",COUNTIF(A$1:A2914,A2914))</f>
        <v>02CD15_163</v>
      </c>
      <c r="C2914" t="s">
        <v>11477</v>
      </c>
      <c r="D2914" t="str">
        <f>VLOOKUP(MID(C2914,7,4),Estrv!I:J,2,FALSE)</f>
        <v>Programa para enfermedades crónico degenerativas y discapacidad</v>
      </c>
      <c r="E2914" t="str">
        <f>VLOOKUP(MID(C2914,1,10),Estrv!B:CC,51,FALSE)</f>
        <v/>
      </c>
    </row>
    <row r="2915" spans="1:5">
      <c r="A2915" t="str">
        <f t="shared" si="45"/>
        <v>02CD15</v>
      </c>
      <c r="B2915" t="str">
        <f>CONCATENATE(A2915,"_",COUNTIF(A$1:A2915,A2915))</f>
        <v>02CD15_164</v>
      </c>
      <c r="C2915" t="s">
        <v>12151</v>
      </c>
      <c r="D2915" t="str">
        <f>VLOOKUP(MID(C2915,7,4),Estrv!I:J,2,FALSE)</f>
        <v>Programa para enfermedades crónico degenerativas y discapacidad</v>
      </c>
      <c r="E2915" t="str">
        <f>VLOOKUP(MID(C2915,1,10),Estrv!B:CC,54,FALSE)</f>
        <v/>
      </c>
    </row>
    <row r="2916" spans="1:5">
      <c r="A2916" t="str">
        <f t="shared" si="45"/>
        <v>02CD15</v>
      </c>
      <c r="B2916" t="str">
        <f>CONCATENATE(A2916,"_",COUNTIF(A$1:A2916,A2916))</f>
        <v>02CD15_165</v>
      </c>
      <c r="C2916" t="s">
        <v>12825</v>
      </c>
      <c r="D2916" t="str">
        <f>VLOOKUP(MID(C2916,7,4),Estrv!I:J,2,FALSE)</f>
        <v>Programa para enfermedades crónico degenerativas y discapacidad</v>
      </c>
      <c r="E2916" t="str">
        <f>VLOOKUP(MID(C2916,1,10),Estrv!B:CC,57,FALSE)</f>
        <v/>
      </c>
    </row>
    <row r="2917" spans="1:5">
      <c r="A2917" t="str">
        <f t="shared" si="45"/>
        <v>02CD15</v>
      </c>
      <c r="B2917" t="str">
        <f>CONCATENATE(A2917,"_",COUNTIF(A$1:A2917,A2917))</f>
        <v>02CD15_166</v>
      </c>
      <c r="C2917" t="s">
        <v>13499</v>
      </c>
      <c r="D2917" t="str">
        <f>VLOOKUP(MID(C2917,7,4),Estrv!I:J,2,FALSE)</f>
        <v>Programa para enfermedades crónico degenerativas y discapacidad</v>
      </c>
      <c r="E2917" t="str">
        <f>VLOOKUP(MID(C2917,1,10),Estrv!B:CC,60,FALSE)</f>
        <v/>
      </c>
    </row>
    <row r="2918" spans="1:5">
      <c r="A2918" t="str">
        <f t="shared" si="45"/>
        <v>02CD15</v>
      </c>
      <c r="B2918" t="str">
        <f>CONCATENATE(A2918,"_",COUNTIF(A$1:A2918,A2918))</f>
        <v>02CD15_167</v>
      </c>
      <c r="C2918" t="s">
        <v>14173</v>
      </c>
      <c r="D2918" t="str">
        <f>VLOOKUP(MID(C2918,7,4),Estrv!I:J,2,FALSE)</f>
        <v>Programa para enfermedades crónico degenerativas y discapacidad</v>
      </c>
      <c r="E2918" t="str">
        <f>VLOOKUP(MID(C2918,1,10),Estrv!B:CC,63,FALSE)</f>
        <v/>
      </c>
    </row>
    <row r="2919" spans="1:5">
      <c r="A2919" t="str">
        <f t="shared" si="45"/>
        <v>02CD15</v>
      </c>
      <c r="B2919" t="str">
        <f>CONCATENATE(A2919,"_",COUNTIF(A$1:A2919,A2919))</f>
        <v>02CD15_168</v>
      </c>
      <c r="C2919" t="s">
        <v>14847</v>
      </c>
      <c r="D2919" t="str">
        <f>VLOOKUP(MID(C2919,7,4),Estrv!I:J,2,FALSE)</f>
        <v>Programa para enfermedades crónico degenerativas y discapacidad</v>
      </c>
      <c r="E2919" t="str">
        <f>VLOOKUP(MID(C2919,1,10),Estrv!B:CC,66,FALSE)</f>
        <v/>
      </c>
    </row>
    <row r="2920" spans="1:5">
      <c r="A2920" t="str">
        <f t="shared" si="45"/>
        <v>02CD15</v>
      </c>
      <c r="B2920" t="str">
        <f>CONCATENATE(A2920,"_",COUNTIF(A$1:A2920,A2920))</f>
        <v>02CD15_169</v>
      </c>
      <c r="C2920" t="s">
        <v>15521</v>
      </c>
      <c r="D2920" t="str">
        <f>VLOOKUP(MID(C2920,7,4),Estrv!I:J,2,FALSE)</f>
        <v>Programa para enfermedades crónico degenerativas y discapacidad</v>
      </c>
      <c r="E2920" t="str">
        <f>VLOOKUP(MID(C2920,1,10),Estrv!B:CC,69,FALSE)</f>
        <v/>
      </c>
    </row>
    <row r="2921" spans="1:5">
      <c r="A2921" t="str">
        <f t="shared" si="45"/>
        <v>02CD15</v>
      </c>
      <c r="B2921" t="str">
        <f>CONCATENATE(A2921,"_",COUNTIF(A$1:A2921,A2921))</f>
        <v>02CD15_170</v>
      </c>
      <c r="C2921" t="s">
        <v>16195</v>
      </c>
      <c r="D2921" t="str">
        <f>VLOOKUP(MID(C2921,7,4),Estrv!I:J,2,FALSE)</f>
        <v>Programa para enfermedades crónico degenerativas y discapacidad</v>
      </c>
      <c r="E2921" t="str">
        <f>VLOOKUP(MID(C2921,1,10),Estrv!B:CC,72,FALSE)</f>
        <v/>
      </c>
    </row>
    <row r="2922" spans="1:5">
      <c r="A2922" t="str">
        <f t="shared" si="45"/>
        <v>02CD15</v>
      </c>
      <c r="B2922" t="str">
        <f>CONCATENATE(A2922,"_",COUNTIF(A$1:A2922,A2922))</f>
        <v>02CD15_171</v>
      </c>
      <c r="C2922" t="s">
        <v>10130</v>
      </c>
      <c r="D2922" t="str">
        <f>VLOOKUP(MID(C2922,7,4),Estrv!I:J,2,FALSE)</f>
        <v>Ayudas para la comunidad LGBTTTIQ+</v>
      </c>
      <c r="E2922" t="str">
        <f>VLOOKUP(MID(C2922,1,10),Estrv!B:CC,44,FALSE)</f>
        <v>Se contribuye a que la poblacion con identidades de genero no normativa de la demarcacion tenga acceso a niveles de vida dignos y a una mejor integracion social, propiciando el acceso a mejores condiciones economicas. Todo derivado de los programa sociales establecidos por este Organo Politico Administrativo.</v>
      </c>
    </row>
    <row r="2923" spans="1:5">
      <c r="A2923" t="str">
        <f t="shared" si="45"/>
        <v>02CD15</v>
      </c>
      <c r="B2923" t="str">
        <f>CONCATENATE(A2923,"_",COUNTIF(A$1:A2923,A2923))</f>
        <v>02CD15_172</v>
      </c>
      <c r="C2923" t="s">
        <v>10804</v>
      </c>
      <c r="D2923" t="str">
        <f>VLOOKUP(MID(C2923,7,4),Estrv!I:J,2,FALSE)</f>
        <v>Ayudas para la comunidad LGBTTTIQ+</v>
      </c>
      <c r="E2923" t="str">
        <f>VLOOKUP(MID(C2923,1,10),Estrv!B:CC,48,FALSE)</f>
        <v/>
      </c>
    </row>
    <row r="2924" spans="1:5">
      <c r="A2924" t="str">
        <f t="shared" si="45"/>
        <v>02CD15</v>
      </c>
      <c r="B2924" t="str">
        <f>CONCATENATE(A2924,"_",COUNTIF(A$1:A2924,A2924))</f>
        <v>02CD15_173</v>
      </c>
      <c r="C2924" t="s">
        <v>11478</v>
      </c>
      <c r="D2924" t="str">
        <f>VLOOKUP(MID(C2924,7,4),Estrv!I:J,2,FALSE)</f>
        <v>Ayudas para la comunidad LGBTTTIQ+</v>
      </c>
      <c r="E2924" t="str">
        <f>VLOOKUP(MID(C2924,1,10),Estrv!B:CC,51,FALSE)</f>
        <v/>
      </c>
    </row>
    <row r="2925" spans="1:5">
      <c r="A2925" t="str">
        <f t="shared" si="45"/>
        <v>02CD15</v>
      </c>
      <c r="B2925" t="str">
        <f>CONCATENATE(A2925,"_",COUNTIF(A$1:A2925,A2925))</f>
        <v>02CD15_174</v>
      </c>
      <c r="C2925" t="s">
        <v>12152</v>
      </c>
      <c r="D2925" t="str">
        <f>VLOOKUP(MID(C2925,7,4),Estrv!I:J,2,FALSE)</f>
        <v>Ayudas para la comunidad LGBTTTIQ+</v>
      </c>
      <c r="E2925" t="str">
        <f>VLOOKUP(MID(C2925,1,10),Estrv!B:CC,54,FALSE)</f>
        <v/>
      </c>
    </row>
    <row r="2926" spans="1:5">
      <c r="A2926" t="str">
        <f t="shared" si="45"/>
        <v>02CD15</v>
      </c>
      <c r="B2926" t="str">
        <f>CONCATENATE(A2926,"_",COUNTIF(A$1:A2926,A2926))</f>
        <v>02CD15_175</v>
      </c>
      <c r="C2926" t="s">
        <v>12826</v>
      </c>
      <c r="D2926" t="str">
        <f>VLOOKUP(MID(C2926,7,4),Estrv!I:J,2,FALSE)</f>
        <v>Ayudas para la comunidad LGBTTTIQ+</v>
      </c>
      <c r="E2926" t="str">
        <f>VLOOKUP(MID(C2926,1,10),Estrv!B:CC,57,FALSE)</f>
        <v/>
      </c>
    </row>
    <row r="2927" spans="1:5">
      <c r="A2927" t="str">
        <f t="shared" si="45"/>
        <v>02CD15</v>
      </c>
      <c r="B2927" t="str">
        <f>CONCATENATE(A2927,"_",COUNTIF(A$1:A2927,A2927))</f>
        <v>02CD15_176</v>
      </c>
      <c r="C2927" t="s">
        <v>13500</v>
      </c>
      <c r="D2927" t="str">
        <f>VLOOKUP(MID(C2927,7,4),Estrv!I:J,2,FALSE)</f>
        <v>Ayudas para la comunidad LGBTTTIQ+</v>
      </c>
      <c r="E2927" t="str">
        <f>VLOOKUP(MID(C2927,1,10),Estrv!B:CC,60,FALSE)</f>
        <v/>
      </c>
    </row>
    <row r="2928" spans="1:5">
      <c r="A2928" t="str">
        <f t="shared" si="45"/>
        <v>02CD15</v>
      </c>
      <c r="B2928" t="str">
        <f>CONCATENATE(A2928,"_",COUNTIF(A$1:A2928,A2928))</f>
        <v>02CD15_177</v>
      </c>
      <c r="C2928" t="s">
        <v>14174</v>
      </c>
      <c r="D2928" t="str">
        <f>VLOOKUP(MID(C2928,7,4),Estrv!I:J,2,FALSE)</f>
        <v>Ayudas para la comunidad LGBTTTIQ+</v>
      </c>
      <c r="E2928" t="str">
        <f>VLOOKUP(MID(C2928,1,10),Estrv!B:CC,63,FALSE)</f>
        <v/>
      </c>
    </row>
    <row r="2929" spans="1:5">
      <c r="A2929" t="str">
        <f t="shared" si="45"/>
        <v>02CD15</v>
      </c>
      <c r="B2929" t="str">
        <f>CONCATENATE(A2929,"_",COUNTIF(A$1:A2929,A2929))</f>
        <v>02CD15_178</v>
      </c>
      <c r="C2929" t="s">
        <v>14848</v>
      </c>
      <c r="D2929" t="str">
        <f>VLOOKUP(MID(C2929,7,4),Estrv!I:J,2,FALSE)</f>
        <v>Ayudas para la comunidad LGBTTTIQ+</v>
      </c>
      <c r="E2929" t="str">
        <f>VLOOKUP(MID(C2929,1,10),Estrv!B:CC,66,FALSE)</f>
        <v/>
      </c>
    </row>
    <row r="2930" spans="1:5">
      <c r="A2930" t="str">
        <f t="shared" si="45"/>
        <v>02CD15</v>
      </c>
      <c r="B2930" t="str">
        <f>CONCATENATE(A2930,"_",COUNTIF(A$1:A2930,A2930))</f>
        <v>02CD15_179</v>
      </c>
      <c r="C2930" t="s">
        <v>15522</v>
      </c>
      <c r="D2930" t="str">
        <f>VLOOKUP(MID(C2930,7,4),Estrv!I:J,2,FALSE)</f>
        <v>Ayudas para la comunidad LGBTTTIQ+</v>
      </c>
      <c r="E2930" t="str">
        <f>VLOOKUP(MID(C2930,1,10),Estrv!B:CC,69,FALSE)</f>
        <v/>
      </c>
    </row>
    <row r="2931" spans="1:5">
      <c r="A2931" t="str">
        <f t="shared" si="45"/>
        <v>02CD15</v>
      </c>
      <c r="B2931" t="str">
        <f>CONCATENATE(A2931,"_",COUNTIF(A$1:A2931,A2931))</f>
        <v>02CD15_180</v>
      </c>
      <c r="C2931" t="s">
        <v>16196</v>
      </c>
      <c r="D2931" t="str">
        <f>VLOOKUP(MID(C2931,7,4),Estrv!I:J,2,FALSE)</f>
        <v>Ayudas para la comunidad LGBTTTIQ+</v>
      </c>
      <c r="E2931" t="str">
        <f>VLOOKUP(MID(C2931,1,10),Estrv!B:CC,72,FALSE)</f>
        <v/>
      </c>
    </row>
    <row r="2932" spans="1:5">
      <c r="A2932" t="str">
        <f t="shared" si="45"/>
        <v>02CD15</v>
      </c>
      <c r="B2932" t="str">
        <f>CONCATENATE(A2932,"_",COUNTIF(A$1:A2932,A2932))</f>
        <v>02CD15_181</v>
      </c>
      <c r="C2932" t="s">
        <v>10131</v>
      </c>
      <c r="D2932" t="str">
        <f>VLOOKUP(MID(C2932,7,4),Estrv!I:J,2,FALSE)</f>
        <v>Apoyo de alimentación y refugio para personas vulnerables</v>
      </c>
      <c r="E2932" t="str">
        <f>VLOOKUP(MID(C2932,1,10),Estrv!B:CC,44,FALSE)</f>
        <v>Se contribuye a que la poblacion menos favorecida economicamente de la demarcacion tenga acceso a niveles de vida dignos y a una mejor integracion social. Todo derivado de los programa sociales establecidos por este Organo Politico Administrativo.</v>
      </c>
    </row>
    <row r="2933" spans="1:5">
      <c r="A2933" t="str">
        <f t="shared" si="45"/>
        <v>02CD15</v>
      </c>
      <c r="B2933" t="str">
        <f>CONCATENATE(A2933,"_",COUNTIF(A$1:A2933,A2933))</f>
        <v>02CD15_182</v>
      </c>
      <c r="C2933" t="s">
        <v>10805</v>
      </c>
      <c r="D2933" t="str">
        <f>VLOOKUP(MID(C2933,7,4),Estrv!I:J,2,FALSE)</f>
        <v>Apoyo de alimentación y refugio para personas vulnerables</v>
      </c>
      <c r="E2933" t="str">
        <f>VLOOKUP(MID(C2933,1,10),Estrv!B:CC,48,FALSE)</f>
        <v/>
      </c>
    </row>
    <row r="2934" spans="1:5">
      <c r="A2934" t="str">
        <f t="shared" si="45"/>
        <v>02CD15</v>
      </c>
      <c r="B2934" t="str">
        <f>CONCATENATE(A2934,"_",COUNTIF(A$1:A2934,A2934))</f>
        <v>02CD15_183</v>
      </c>
      <c r="C2934" t="s">
        <v>11479</v>
      </c>
      <c r="D2934" t="str">
        <f>VLOOKUP(MID(C2934,7,4),Estrv!I:J,2,FALSE)</f>
        <v>Apoyo de alimentación y refugio para personas vulnerables</v>
      </c>
      <c r="E2934" t="str">
        <f>VLOOKUP(MID(C2934,1,10),Estrv!B:CC,51,FALSE)</f>
        <v/>
      </c>
    </row>
    <row r="2935" spans="1:5">
      <c r="A2935" t="str">
        <f t="shared" si="45"/>
        <v>02CD15</v>
      </c>
      <c r="B2935" t="str">
        <f>CONCATENATE(A2935,"_",COUNTIF(A$1:A2935,A2935))</f>
        <v>02CD15_184</v>
      </c>
      <c r="C2935" t="s">
        <v>12153</v>
      </c>
      <c r="D2935" t="str">
        <f>VLOOKUP(MID(C2935,7,4),Estrv!I:J,2,FALSE)</f>
        <v>Apoyo de alimentación y refugio para personas vulnerables</v>
      </c>
      <c r="E2935" t="str">
        <f>VLOOKUP(MID(C2935,1,10),Estrv!B:CC,54,FALSE)</f>
        <v/>
      </c>
    </row>
    <row r="2936" spans="1:5">
      <c r="A2936" t="str">
        <f t="shared" si="45"/>
        <v>02CD15</v>
      </c>
      <c r="B2936" t="str">
        <f>CONCATENATE(A2936,"_",COUNTIF(A$1:A2936,A2936))</f>
        <v>02CD15_185</v>
      </c>
      <c r="C2936" t="s">
        <v>12827</v>
      </c>
      <c r="D2936" t="str">
        <f>VLOOKUP(MID(C2936,7,4),Estrv!I:J,2,FALSE)</f>
        <v>Apoyo de alimentación y refugio para personas vulnerables</v>
      </c>
      <c r="E2936" t="str">
        <f>VLOOKUP(MID(C2936,1,10),Estrv!B:CC,57,FALSE)</f>
        <v/>
      </c>
    </row>
    <row r="2937" spans="1:5">
      <c r="A2937" t="str">
        <f t="shared" si="45"/>
        <v>02CD15</v>
      </c>
      <c r="B2937" t="str">
        <f>CONCATENATE(A2937,"_",COUNTIF(A$1:A2937,A2937))</f>
        <v>02CD15_186</v>
      </c>
      <c r="C2937" t="s">
        <v>13501</v>
      </c>
      <c r="D2937" t="str">
        <f>VLOOKUP(MID(C2937,7,4),Estrv!I:J,2,FALSE)</f>
        <v>Apoyo de alimentación y refugio para personas vulnerables</v>
      </c>
      <c r="E2937" t="str">
        <f>VLOOKUP(MID(C2937,1,10),Estrv!B:CC,60,FALSE)</f>
        <v/>
      </c>
    </row>
    <row r="2938" spans="1:5">
      <c r="A2938" t="str">
        <f t="shared" si="45"/>
        <v>02CD15</v>
      </c>
      <c r="B2938" t="str">
        <f>CONCATENATE(A2938,"_",COUNTIF(A$1:A2938,A2938))</f>
        <v>02CD15_187</v>
      </c>
      <c r="C2938" t="s">
        <v>14175</v>
      </c>
      <c r="D2938" t="str">
        <f>VLOOKUP(MID(C2938,7,4),Estrv!I:J,2,FALSE)</f>
        <v>Apoyo de alimentación y refugio para personas vulnerables</v>
      </c>
      <c r="E2938" t="str">
        <f>VLOOKUP(MID(C2938,1,10),Estrv!B:CC,63,FALSE)</f>
        <v/>
      </c>
    </row>
    <row r="2939" spans="1:5">
      <c r="A2939" t="str">
        <f t="shared" si="45"/>
        <v>02CD15</v>
      </c>
      <c r="B2939" t="str">
        <f>CONCATENATE(A2939,"_",COUNTIF(A$1:A2939,A2939))</f>
        <v>02CD15_188</v>
      </c>
      <c r="C2939" t="s">
        <v>14849</v>
      </c>
      <c r="D2939" t="str">
        <f>VLOOKUP(MID(C2939,7,4),Estrv!I:J,2,FALSE)</f>
        <v>Apoyo de alimentación y refugio para personas vulnerables</v>
      </c>
      <c r="E2939" t="str">
        <f>VLOOKUP(MID(C2939,1,10),Estrv!B:CC,66,FALSE)</f>
        <v/>
      </c>
    </row>
    <row r="2940" spans="1:5">
      <c r="A2940" t="str">
        <f t="shared" si="45"/>
        <v>02CD15</v>
      </c>
      <c r="B2940" t="str">
        <f>CONCATENATE(A2940,"_",COUNTIF(A$1:A2940,A2940))</f>
        <v>02CD15_189</v>
      </c>
      <c r="C2940" t="s">
        <v>15523</v>
      </c>
      <c r="D2940" t="str">
        <f>VLOOKUP(MID(C2940,7,4),Estrv!I:J,2,FALSE)</f>
        <v>Apoyo de alimentación y refugio para personas vulnerables</v>
      </c>
      <c r="E2940" t="str">
        <f>VLOOKUP(MID(C2940,1,10),Estrv!B:CC,69,FALSE)</f>
        <v/>
      </c>
    </row>
    <row r="2941" spans="1:5">
      <c r="A2941" t="str">
        <f t="shared" si="45"/>
        <v>02CD15</v>
      </c>
      <c r="B2941" t="str">
        <f>CONCATENATE(A2941,"_",COUNTIF(A$1:A2941,A2941))</f>
        <v>02CD15_190</v>
      </c>
      <c r="C2941" t="s">
        <v>16197</v>
      </c>
      <c r="D2941" t="str">
        <f>VLOOKUP(MID(C2941,7,4),Estrv!I:J,2,FALSE)</f>
        <v>Apoyo de alimentación y refugio para personas vulnerables</v>
      </c>
      <c r="E2941" t="str">
        <f>VLOOKUP(MID(C2941,1,10),Estrv!B:CC,72,FALSE)</f>
        <v/>
      </c>
    </row>
    <row r="2942" spans="1:5">
      <c r="A2942" t="str">
        <f t="shared" si="45"/>
        <v>02CD15</v>
      </c>
      <c r="B2942" t="str">
        <f>CONCATENATE(A2942,"_",COUNTIF(A$1:A2942,A2942))</f>
        <v>02CD15_191</v>
      </c>
      <c r="C2942" t="s">
        <v>10132</v>
      </c>
      <c r="D2942" t="str">
        <f>VLOOKUP(MID(C2942,7,4),Estrv!I:J,2,FALSE)</f>
        <v>Apoyos para el cuidado del adulto mayor</v>
      </c>
      <c r="E2942" t="str">
        <f>VLOOKUP(MID(C2942,1,10),Estrv!B:CC,44,FALSE)</f>
        <v>Se contribuye a que la poblacion menos favorecida economicamente de la demarcacion tenga acceso a niveles de vida dignos y a una mejor integracion social. Todo derivado de los programa sociales establecidos por este Organo Politico Administrativo.</v>
      </c>
    </row>
    <row r="2943" spans="1:5">
      <c r="A2943" t="str">
        <f t="shared" si="45"/>
        <v>02CD15</v>
      </c>
      <c r="B2943" t="str">
        <f>CONCATENATE(A2943,"_",COUNTIF(A$1:A2943,A2943))</f>
        <v>02CD15_192</v>
      </c>
      <c r="C2943" t="s">
        <v>10806</v>
      </c>
      <c r="D2943" t="str">
        <f>VLOOKUP(MID(C2943,7,4),Estrv!I:J,2,FALSE)</f>
        <v>Apoyos para el cuidado del adulto mayor</v>
      </c>
      <c r="E2943" t="str">
        <f>VLOOKUP(MID(C2943,1,10),Estrv!B:CC,48,FALSE)</f>
        <v>Otorgrar pants a adultos mayores inscritos en los grupos constituidos.</v>
      </c>
    </row>
    <row r="2944" spans="1:5">
      <c r="A2944" t="str">
        <f t="shared" si="45"/>
        <v>02CD15</v>
      </c>
      <c r="B2944" t="str">
        <f>CONCATENATE(A2944,"_",COUNTIF(A$1:A2944,A2944))</f>
        <v>02CD15_193</v>
      </c>
      <c r="C2944" t="s">
        <v>11480</v>
      </c>
      <c r="D2944" t="str">
        <f>VLOOKUP(MID(C2944,7,4),Estrv!I:J,2,FALSE)</f>
        <v>Apoyos para el cuidado del adulto mayor</v>
      </c>
      <c r="E2944" t="str">
        <f>VLOOKUP(MID(C2944,1,10),Estrv!B:CC,51,FALSE)</f>
        <v/>
      </c>
    </row>
    <row r="2945" spans="1:5">
      <c r="A2945" t="str">
        <f t="shared" si="45"/>
        <v>02CD15</v>
      </c>
      <c r="B2945" t="str">
        <f>CONCATENATE(A2945,"_",COUNTIF(A$1:A2945,A2945))</f>
        <v>02CD15_194</v>
      </c>
      <c r="C2945" t="s">
        <v>12154</v>
      </c>
      <c r="D2945" t="str">
        <f>VLOOKUP(MID(C2945,7,4),Estrv!I:J,2,FALSE)</f>
        <v>Apoyos para el cuidado del adulto mayor</v>
      </c>
      <c r="E2945" t="str">
        <f>VLOOKUP(MID(C2945,1,10),Estrv!B:CC,54,FALSE)</f>
        <v/>
      </c>
    </row>
    <row r="2946" spans="1:5">
      <c r="A2946" t="str">
        <f t="shared" si="45"/>
        <v>02CD15</v>
      </c>
      <c r="B2946" t="str">
        <f>CONCATENATE(A2946,"_",COUNTIF(A$1:A2946,A2946))</f>
        <v>02CD15_195</v>
      </c>
      <c r="C2946" t="s">
        <v>12828</v>
      </c>
      <c r="D2946" t="str">
        <f>VLOOKUP(MID(C2946,7,4),Estrv!I:J,2,FALSE)</f>
        <v>Apoyos para el cuidado del adulto mayor</v>
      </c>
      <c r="E2946" t="str">
        <f>VLOOKUP(MID(C2946,1,10),Estrv!B:CC,57,FALSE)</f>
        <v/>
      </c>
    </row>
    <row r="2947" spans="1:5">
      <c r="A2947" t="str">
        <f t="shared" ref="A2947:A3010" si="46">MID(C2947,1,6)</f>
        <v>02CD15</v>
      </c>
      <c r="B2947" t="str">
        <f>CONCATENATE(A2947,"_",COUNTIF(A$1:A2947,A2947))</f>
        <v>02CD15_196</v>
      </c>
      <c r="C2947" t="s">
        <v>13502</v>
      </c>
      <c r="D2947" t="str">
        <f>VLOOKUP(MID(C2947,7,4),Estrv!I:J,2,FALSE)</f>
        <v>Apoyos para el cuidado del adulto mayor</v>
      </c>
      <c r="E2947" t="str">
        <f>VLOOKUP(MID(C2947,1,10),Estrv!B:CC,60,FALSE)</f>
        <v/>
      </c>
    </row>
    <row r="2948" spans="1:5">
      <c r="A2948" t="str">
        <f t="shared" si="46"/>
        <v>02CD15</v>
      </c>
      <c r="B2948" t="str">
        <f>CONCATENATE(A2948,"_",COUNTIF(A$1:A2948,A2948))</f>
        <v>02CD15_197</v>
      </c>
      <c r="C2948" t="s">
        <v>14176</v>
      </c>
      <c r="D2948" t="str">
        <f>VLOOKUP(MID(C2948,7,4),Estrv!I:J,2,FALSE)</f>
        <v>Apoyos para el cuidado del adulto mayor</v>
      </c>
      <c r="E2948" t="str">
        <f>VLOOKUP(MID(C2948,1,10),Estrv!B:CC,63,FALSE)</f>
        <v/>
      </c>
    </row>
    <row r="2949" spans="1:5">
      <c r="A2949" t="str">
        <f t="shared" si="46"/>
        <v>02CD15</v>
      </c>
      <c r="B2949" t="str">
        <f>CONCATENATE(A2949,"_",COUNTIF(A$1:A2949,A2949))</f>
        <v>02CD15_198</v>
      </c>
      <c r="C2949" t="s">
        <v>14850</v>
      </c>
      <c r="D2949" t="str">
        <f>VLOOKUP(MID(C2949,7,4),Estrv!I:J,2,FALSE)</f>
        <v>Apoyos para el cuidado del adulto mayor</v>
      </c>
      <c r="E2949" t="str">
        <f>VLOOKUP(MID(C2949,1,10),Estrv!B:CC,66,FALSE)</f>
        <v/>
      </c>
    </row>
    <row r="2950" spans="1:5">
      <c r="A2950" t="str">
        <f t="shared" si="46"/>
        <v>02CD15</v>
      </c>
      <c r="B2950" t="str">
        <f>CONCATENATE(A2950,"_",COUNTIF(A$1:A2950,A2950))</f>
        <v>02CD15_199</v>
      </c>
      <c r="C2950" t="s">
        <v>15524</v>
      </c>
      <c r="D2950" t="str">
        <f>VLOOKUP(MID(C2950,7,4),Estrv!I:J,2,FALSE)</f>
        <v>Apoyos para el cuidado del adulto mayor</v>
      </c>
      <c r="E2950" t="str">
        <f>VLOOKUP(MID(C2950,1,10),Estrv!B:CC,69,FALSE)</f>
        <v/>
      </c>
    </row>
    <row r="2951" spans="1:5">
      <c r="A2951" t="str">
        <f t="shared" si="46"/>
        <v>02CD15</v>
      </c>
      <c r="B2951" t="str">
        <f>CONCATENATE(A2951,"_",COUNTIF(A$1:A2951,A2951))</f>
        <v>02CD15_200</v>
      </c>
      <c r="C2951" t="s">
        <v>16198</v>
      </c>
      <c r="D2951" t="str">
        <f>VLOOKUP(MID(C2951,7,4),Estrv!I:J,2,FALSE)</f>
        <v>Apoyos para el cuidado del adulto mayor</v>
      </c>
      <c r="E2951" t="str">
        <f>VLOOKUP(MID(C2951,1,10),Estrv!B:CC,72,FALSE)</f>
        <v/>
      </c>
    </row>
    <row r="2952" spans="1:5">
      <c r="A2952" t="str">
        <f t="shared" si="46"/>
        <v>02CD15</v>
      </c>
      <c r="B2952" t="str">
        <f>CONCATENATE(A2952,"_",COUNTIF(A$1:A2952,A2952))</f>
        <v>02CD15_201</v>
      </c>
      <c r="C2952" t="s">
        <v>10133</v>
      </c>
      <c r="D2952" t="str">
        <f>VLOOKUP(MID(C2952,7,4),Estrv!I:J,2,FALSE)</f>
        <v>Apoyos sociales</v>
      </c>
      <c r="E2952" t="str">
        <f>VLOOKUP(MID(C2952,1,10),Estrv!B:CC,44,FALSE)</f>
        <v>Se contribuye a que la poblacion infantil menos favorecida economicamente de la demarcacion tenga acceso a juguetes adecuados a su edad y las familias de eescasos recursos a un alimento tradiicional sin menoscabo a su economia familiar favoreciendo la conservacion de tradiciones, que propicien una una mejor integracion social, propiciando un desarrollo fisico y psicologico adecuado. Se contribuye a que la poblacion residente o usuaria del Centro de Servicio Social, permitiendo incorporarlos al mercado laboral, de forma que se reduzcan las brechas de desigualdad economica que favorezca el reconocimiento, respeto, proteccion, promocion, goce y ejercicio de los derechos humanos laborales, bajo los principios de igualdad y no discriminacion.Todo derivado de las Acciones sociales establecidas por este Organo Politico Administrativo.</v>
      </c>
    </row>
    <row r="2953" spans="1:5">
      <c r="A2953" t="str">
        <f t="shared" si="46"/>
        <v>02CD15</v>
      </c>
      <c r="B2953" t="str">
        <f>CONCATENATE(A2953,"_",COUNTIF(A$1:A2953,A2953))</f>
        <v>02CD15_202</v>
      </c>
      <c r="C2953" t="s">
        <v>10807</v>
      </c>
      <c r="D2953" t="str">
        <f>VLOOKUP(MID(C2953,7,4),Estrv!I:J,2,FALSE)</f>
        <v>Apoyos sociales</v>
      </c>
      <c r="E2953" t="str">
        <f>VLOOKUP(MID(C2953,1,10),Estrv!B:CC,48,FALSE)</f>
        <v>Otorgar Apoyo para la capacitacion laboral a la poblacion del Centro de Servicio Social</v>
      </c>
    </row>
    <row r="2954" spans="1:5">
      <c r="A2954" t="str">
        <f t="shared" si="46"/>
        <v>02CD15</v>
      </c>
      <c r="B2954" t="str">
        <f>CONCATENATE(A2954,"_",COUNTIF(A$1:A2954,A2954))</f>
        <v>02CD15_203</v>
      </c>
      <c r="C2954" t="s">
        <v>11481</v>
      </c>
      <c r="D2954" t="str">
        <f>VLOOKUP(MID(C2954,7,4),Estrv!I:J,2,FALSE)</f>
        <v>Apoyos sociales</v>
      </c>
      <c r="E2954" t="str">
        <f>VLOOKUP(MID(C2954,1,10),Estrv!B:CC,51,FALSE)</f>
        <v>Entrega de Pavos Naturales a Familias de Ecasos Recursos</v>
      </c>
    </row>
    <row r="2955" spans="1:5">
      <c r="A2955" t="str">
        <f t="shared" si="46"/>
        <v>02CD15</v>
      </c>
      <c r="B2955" t="str">
        <f>CONCATENATE(A2955,"_",COUNTIF(A$1:A2955,A2955))</f>
        <v>02CD15_204</v>
      </c>
      <c r="C2955" t="s">
        <v>12155</v>
      </c>
      <c r="D2955" t="str">
        <f>VLOOKUP(MID(C2955,7,4),Estrv!I:J,2,FALSE)</f>
        <v>Apoyos sociales</v>
      </c>
      <c r="E2955" t="str">
        <f>VLOOKUP(MID(C2955,1,10),Estrv!B:CC,54,FALSE)</f>
        <v>Apoyos de mantenimiento y conservacion de unidades habitacionales</v>
      </c>
    </row>
    <row r="2956" spans="1:5">
      <c r="A2956" t="str">
        <f t="shared" si="46"/>
        <v>02CD15</v>
      </c>
      <c r="B2956" t="str">
        <f>CONCATENATE(A2956,"_",COUNTIF(A$1:A2956,A2956))</f>
        <v>02CD15_205</v>
      </c>
      <c r="C2956" t="s">
        <v>12829</v>
      </c>
      <c r="D2956" t="str">
        <f>VLOOKUP(MID(C2956,7,4),Estrv!I:J,2,FALSE)</f>
        <v>Apoyos sociales</v>
      </c>
      <c r="E2956" t="str">
        <f>VLOOKUP(MID(C2956,1,10),Estrv!B:CC,57,FALSE)</f>
        <v/>
      </c>
    </row>
    <row r="2957" spans="1:5">
      <c r="A2957" t="str">
        <f t="shared" si="46"/>
        <v>02CD15</v>
      </c>
      <c r="B2957" t="str">
        <f>CONCATENATE(A2957,"_",COUNTIF(A$1:A2957,A2957))</f>
        <v>02CD15_206</v>
      </c>
      <c r="C2957" t="s">
        <v>13503</v>
      </c>
      <c r="D2957" t="str">
        <f>VLOOKUP(MID(C2957,7,4),Estrv!I:J,2,FALSE)</f>
        <v>Apoyos sociales</v>
      </c>
      <c r="E2957" t="str">
        <f>VLOOKUP(MID(C2957,1,10),Estrv!B:CC,60,FALSE)</f>
        <v/>
      </c>
    </row>
    <row r="2958" spans="1:5">
      <c r="A2958" t="str">
        <f t="shared" si="46"/>
        <v>02CD15</v>
      </c>
      <c r="B2958" t="str">
        <f>CONCATENATE(A2958,"_",COUNTIF(A$1:A2958,A2958))</f>
        <v>02CD15_207</v>
      </c>
      <c r="C2958" t="s">
        <v>14177</v>
      </c>
      <c r="D2958" t="str">
        <f>VLOOKUP(MID(C2958,7,4),Estrv!I:J,2,FALSE)</f>
        <v>Apoyos sociales</v>
      </c>
      <c r="E2958" t="str">
        <f>VLOOKUP(MID(C2958,1,10),Estrv!B:CC,63,FALSE)</f>
        <v/>
      </c>
    </row>
    <row r="2959" spans="1:5">
      <c r="A2959" t="str">
        <f t="shared" si="46"/>
        <v>02CD15</v>
      </c>
      <c r="B2959" t="str">
        <f>CONCATENATE(A2959,"_",COUNTIF(A$1:A2959,A2959))</f>
        <v>02CD15_208</v>
      </c>
      <c r="C2959" t="s">
        <v>14851</v>
      </c>
      <c r="D2959" t="str">
        <f>VLOOKUP(MID(C2959,7,4),Estrv!I:J,2,FALSE)</f>
        <v>Apoyos sociales</v>
      </c>
      <c r="E2959" t="str">
        <f>VLOOKUP(MID(C2959,1,10),Estrv!B:CC,66,FALSE)</f>
        <v/>
      </c>
    </row>
    <row r="2960" spans="1:5">
      <c r="A2960" t="str">
        <f t="shared" si="46"/>
        <v>02CD15</v>
      </c>
      <c r="B2960" t="str">
        <f>CONCATENATE(A2960,"_",COUNTIF(A$1:A2960,A2960))</f>
        <v>02CD15_209</v>
      </c>
      <c r="C2960" t="s">
        <v>15525</v>
      </c>
      <c r="D2960" t="str">
        <f>VLOOKUP(MID(C2960,7,4),Estrv!I:J,2,FALSE)</f>
        <v>Apoyos sociales</v>
      </c>
      <c r="E2960" t="str">
        <f>VLOOKUP(MID(C2960,1,10),Estrv!B:CC,69,FALSE)</f>
        <v/>
      </c>
    </row>
    <row r="2961" spans="1:5">
      <c r="A2961" t="str">
        <f t="shared" si="46"/>
        <v>02CD15</v>
      </c>
      <c r="B2961" t="str">
        <f>CONCATENATE(A2961,"_",COUNTIF(A$1:A2961,A2961))</f>
        <v>02CD15_210</v>
      </c>
      <c r="C2961" t="s">
        <v>16199</v>
      </c>
      <c r="D2961" t="str">
        <f>VLOOKUP(MID(C2961,7,4),Estrv!I:J,2,FALSE)</f>
        <v>Apoyos sociales</v>
      </c>
      <c r="E2961" t="str">
        <f>VLOOKUP(MID(C2961,1,10),Estrv!B:CC,72,FALSE)</f>
        <v/>
      </c>
    </row>
    <row r="2962" spans="1:5">
      <c r="A2962" t="str">
        <f t="shared" si="46"/>
        <v>02CD16</v>
      </c>
      <c r="B2962" t="str">
        <f>CONCATENATE(A2962,"_",COUNTIF(A$1:A2962,A2962))</f>
        <v>02CD16_1</v>
      </c>
      <c r="C2962" t="s">
        <v>10134</v>
      </c>
      <c r="D2962" t="str">
        <f>VLOOKUP(MID(C2962,7,4),Estrv!I:J,2,FALSE)</f>
        <v>Gobierno y atención ciudadana</v>
      </c>
      <c r="E2962" t="str">
        <f>VLOOKUP(MID(C2962,1,10),Estrv!B:CC,44,FALSE)</f>
        <v>Los habitantes de la Alcaldia Xochimilco gozan de un gobierno democratico, transparente e incluyente que atiende de manera eficiente las demandas de sus ciudadanos</v>
      </c>
    </row>
    <row r="2963" spans="1:5">
      <c r="A2963" t="str">
        <f t="shared" si="46"/>
        <v>02CD16</v>
      </c>
      <c r="B2963" t="str">
        <f>CONCATENATE(A2963,"_",COUNTIF(A$1:A2963,A2963))</f>
        <v>02CD16_2</v>
      </c>
      <c r="C2963" t="s">
        <v>10808</v>
      </c>
      <c r="D2963" t="str">
        <f>VLOOKUP(MID(C2963,7,4),Estrv!I:J,2,FALSE)</f>
        <v>Gobierno y atención ciudadana</v>
      </c>
      <c r="E2963" t="str">
        <f>VLOOKUP(MID(C2963,1,10),Estrv!B:CC,48,FALSE)</f>
        <v>Jornadas de imagen con participacion ciudadana: Conjuntamente la Alcaldia y vecinos de las diversas comunidades de la demarcacion, se llevan a cabo trabajos de limpieza desyerves y aplicacion de pintura para mejorar el entorno.</v>
      </c>
    </row>
    <row r="2964" spans="1:5">
      <c r="A2964" t="str">
        <f t="shared" si="46"/>
        <v>02CD16</v>
      </c>
      <c r="B2964" t="str">
        <f>CONCATENATE(A2964,"_",COUNTIF(A$1:A2964,A2964))</f>
        <v>02CD16_3</v>
      </c>
      <c r="C2964" t="s">
        <v>11482</v>
      </c>
      <c r="D2964" t="str">
        <f>VLOOKUP(MID(C2964,7,4),Estrv!I:J,2,FALSE)</f>
        <v>Gobierno y atención ciudadana</v>
      </c>
      <c r="E2964" t="str">
        <f>VLOOKUP(MID(C2964,1,10),Estrv!B:CC,51,FALSE)</f>
        <v>Platicas informativas sobre Derechos de las niñas, niños y adolescentes: Espacio para el desarrollo y aprendizaje de diversos temas relacionados con los derechos de los niños, niñas y adolecentes</v>
      </c>
    </row>
    <row r="2965" spans="1:5">
      <c r="A2965" t="str">
        <f t="shared" si="46"/>
        <v>02CD16</v>
      </c>
      <c r="B2965" t="str">
        <f>CONCATENATE(A2965,"_",COUNTIF(A$1:A2965,A2965))</f>
        <v>02CD16_4</v>
      </c>
      <c r="C2965" t="s">
        <v>12156</v>
      </c>
      <c r="D2965" t="str">
        <f>VLOOKUP(MID(C2965,7,4),Estrv!I:J,2,FALSE)</f>
        <v>Gobierno y atención ciudadana</v>
      </c>
      <c r="E2965" t="str">
        <f>VLOOKUP(MID(C2965,1,10),Estrv!B:CC,54,FALSE)</f>
        <v>Platicas informativas sobre igualdad sustantiva: Espacio para el desarrollo y aprendizaje de diversos temas relacionados con la igualdad sustantiva</v>
      </c>
    </row>
    <row r="2966" spans="1:5">
      <c r="A2966" t="str">
        <f t="shared" si="46"/>
        <v>02CD16</v>
      </c>
      <c r="B2966" t="str">
        <f>CONCATENATE(A2966,"_",COUNTIF(A$1:A2966,A2966))</f>
        <v>02CD16_5</v>
      </c>
      <c r="C2966" t="s">
        <v>12830</v>
      </c>
      <c r="D2966" t="str">
        <f>VLOOKUP(MID(C2966,7,4),Estrv!I:J,2,FALSE)</f>
        <v>Gobierno y atención ciudadana</v>
      </c>
      <c r="E2966" t="str">
        <f>VLOOKUP(MID(C2966,1,10),Estrv!B:CC,57,FALSE)</f>
        <v>Accion social de concursos. Accion de fortalecimiento de la participacion ciudadana que contribuye a la realizacion de objetivos del programa presupuestario.</v>
      </c>
    </row>
    <row r="2967" spans="1:5">
      <c r="A2967" t="str">
        <f t="shared" si="46"/>
        <v>02CD16</v>
      </c>
      <c r="B2967" t="str">
        <f>CONCATENATE(A2967,"_",COUNTIF(A$1:A2967,A2967))</f>
        <v>02CD16_6</v>
      </c>
      <c r="C2967" t="s">
        <v>13504</v>
      </c>
      <c r="D2967" t="str">
        <f>VLOOKUP(MID(C2967,7,4),Estrv!I:J,2,FALSE)</f>
        <v>Gobierno y atención ciudadana</v>
      </c>
      <c r="E2967" t="str">
        <f>VLOOKUP(MID(C2967,1,10),Estrv!B:CC,60,FALSE)</f>
        <v>Recuperacion de espacios publicos y leventamientos topograficos: Ejecutar los procedimientos en materia de expropiacion, de recuperacion de bienes del dominio publico (vias publicas e inmuebles) en suelo urbano y realizar levantamientos topograficos para generar opiniones que permitan solucionar obstrucciones viales, delimitacion de predios y levantamientos topograficos de las poligonales de los asentamientos humanos irregulares para obtener su plena identificacion y mitigacion y/o control legal.</v>
      </c>
    </row>
    <row r="2968" spans="1:5">
      <c r="A2968" t="str">
        <f t="shared" si="46"/>
        <v>02CD16</v>
      </c>
      <c r="B2968" t="str">
        <f>CONCATENATE(A2968,"_",COUNTIF(A$1:A2968,A2968))</f>
        <v>02CD16_7</v>
      </c>
      <c r="C2968" t="s">
        <v>14178</v>
      </c>
      <c r="D2968" t="str">
        <f>VLOOKUP(MID(C2968,7,4),Estrv!I:J,2,FALSE)</f>
        <v>Gobierno y atención ciudadana</v>
      </c>
      <c r="E2968" t="str">
        <f>VLOOKUP(MID(C2968,1,10),Estrv!B:CC,63,FALSE)</f>
        <v>Jornada notarial y agraria: Se realizan jornadas en beneficio de los habitantes de la Alcaldia Xochimilco.</v>
      </c>
    </row>
    <row r="2969" spans="1:5">
      <c r="A2969" t="str">
        <f t="shared" si="46"/>
        <v>02CD16</v>
      </c>
      <c r="B2969" t="str">
        <f>CONCATENATE(A2969,"_",COUNTIF(A$1:A2969,A2969))</f>
        <v>02CD16_8</v>
      </c>
      <c r="C2969" t="s">
        <v>14852</v>
      </c>
      <c r="D2969" t="str">
        <f>VLOOKUP(MID(C2969,7,4),Estrv!I:J,2,FALSE)</f>
        <v>Gobierno y atención ciudadana</v>
      </c>
      <c r="E2969" t="str">
        <f>VLOOKUP(MID(C2969,1,10),Estrv!B:CC,66,FALSE)</f>
        <v>Operativos para la regualcion del comercio formal e informal y panteones: Realizar operativos para regular el comercio en la demarcacion para que se desarrolle segun la normatividad aplicable a cada caso en concreto.</v>
      </c>
    </row>
    <row r="2970" spans="1:5">
      <c r="A2970" t="str">
        <f t="shared" si="46"/>
        <v>02CD16</v>
      </c>
      <c r="B2970" t="str">
        <f>CONCATENATE(A2970,"_",COUNTIF(A$1:A2970,A2970))</f>
        <v>02CD16_9</v>
      </c>
      <c r="C2970" t="s">
        <v>15526</v>
      </c>
      <c r="D2970" t="str">
        <f>VLOOKUP(MID(C2970,7,4),Estrv!I:J,2,FALSE)</f>
        <v>Gobierno y atención ciudadana</v>
      </c>
      <c r="E2970" t="str">
        <f>VLOOKUP(MID(C2970,1,10),Estrv!B:CC,69,FALSE)</f>
        <v>Jornada de difusion de los Derechos Humanos: Realizar platicas informativas a los habitantes de la Alcaldia Xochimilco sobre los Derechos Humanos, ademas de brindar asesoria juridica gratuita.</v>
      </c>
    </row>
    <row r="2971" spans="1:5">
      <c r="A2971" t="str">
        <f t="shared" si="46"/>
        <v>02CD16</v>
      </c>
      <c r="B2971" t="str">
        <f>CONCATENATE(A2971,"_",COUNTIF(A$1:A2971,A2971))</f>
        <v>02CD16_10</v>
      </c>
      <c r="C2971" t="s">
        <v>16200</v>
      </c>
      <c r="D2971" t="str">
        <f>VLOOKUP(MID(C2971,7,4),Estrv!I:J,2,FALSE)</f>
        <v>Gobierno y atención ciudadana</v>
      </c>
      <c r="E2971" t="str">
        <f>VLOOKUP(MID(C2971,1,10),Estrv!B:CC,72,FALSE)</f>
        <v/>
      </c>
    </row>
    <row r="2972" spans="1:5">
      <c r="A2972" t="str">
        <f t="shared" si="46"/>
        <v>02CD16</v>
      </c>
      <c r="B2972" t="str">
        <f>CONCATENATE(A2972,"_",COUNTIF(A$1:A2972,A2972))</f>
        <v>02CD16_11</v>
      </c>
      <c r="C2972" t="s">
        <v>10135</v>
      </c>
      <c r="D2972" t="str">
        <f>VLOOKUP(MID(C2972,7,4),Estrv!I:J,2,FALSE)</f>
        <v>Seguridad en Alcalíias</v>
      </c>
      <c r="E2972" t="str">
        <f>VLOOKUP(MID(C2972,1,10),Estrv!B:CC,44,FALSE)</f>
        <v>Los habitantes de la alcaldia Xochimilco disfrutan de un ambiente seguro y libre de violencias en su transito por la demarcacion</v>
      </c>
    </row>
    <row r="2973" spans="1:5">
      <c r="A2973" t="str">
        <f t="shared" si="46"/>
        <v>02CD16</v>
      </c>
      <c r="B2973" t="str">
        <f>CONCATENATE(A2973,"_",COUNTIF(A$1:A2973,A2973))</f>
        <v>02CD16_12</v>
      </c>
      <c r="C2973" t="s">
        <v>10809</v>
      </c>
      <c r="D2973" t="str">
        <f>VLOOKUP(MID(C2973,7,4),Estrv!I:J,2,FALSE)</f>
        <v>Seguridad en Alcalíias</v>
      </c>
      <c r="E2973" t="str">
        <f>VLOOKUP(MID(C2973,1,10),Estrv!B:CC,48,FALSE)</f>
        <v>Adquisicion de vehiculos para seguridad ciudadana.</v>
      </c>
    </row>
    <row r="2974" spans="1:5">
      <c r="A2974" t="str">
        <f t="shared" si="46"/>
        <v>02CD16</v>
      </c>
      <c r="B2974" t="str">
        <f>CONCATENATE(A2974,"_",COUNTIF(A$1:A2974,A2974))</f>
        <v>02CD16_13</v>
      </c>
      <c r="C2974" t="s">
        <v>11483</v>
      </c>
      <c r="D2974" t="str">
        <f>VLOOKUP(MID(C2974,7,4),Estrv!I:J,2,FALSE)</f>
        <v>Seguridad en Alcalíias</v>
      </c>
      <c r="E2974" t="str">
        <f>VLOOKUP(MID(C2974,1,10),Estrv!B:CC,51,FALSE)</f>
        <v/>
      </c>
    </row>
    <row r="2975" spans="1:5">
      <c r="A2975" t="str">
        <f t="shared" si="46"/>
        <v>02CD16</v>
      </c>
      <c r="B2975" t="str">
        <f>CONCATENATE(A2975,"_",COUNTIF(A$1:A2975,A2975))</f>
        <v>02CD16_14</v>
      </c>
      <c r="C2975" t="s">
        <v>12157</v>
      </c>
      <c r="D2975" t="str">
        <f>VLOOKUP(MID(C2975,7,4),Estrv!I:J,2,FALSE)</f>
        <v>Seguridad en Alcalíias</v>
      </c>
      <c r="E2975" t="str">
        <f>VLOOKUP(MID(C2975,1,10),Estrv!B:CC,54,FALSE)</f>
        <v/>
      </c>
    </row>
    <row r="2976" spans="1:5">
      <c r="A2976" t="str">
        <f t="shared" si="46"/>
        <v>02CD16</v>
      </c>
      <c r="B2976" t="str">
        <f>CONCATENATE(A2976,"_",COUNTIF(A$1:A2976,A2976))</f>
        <v>02CD16_15</v>
      </c>
      <c r="C2976" t="s">
        <v>12831</v>
      </c>
      <c r="D2976" t="str">
        <f>VLOOKUP(MID(C2976,7,4),Estrv!I:J,2,FALSE)</f>
        <v>Seguridad en Alcalíias</v>
      </c>
      <c r="E2976" t="str">
        <f>VLOOKUP(MID(C2976,1,10),Estrv!B:CC,57,FALSE)</f>
        <v/>
      </c>
    </row>
    <row r="2977" spans="1:5">
      <c r="A2977" t="str">
        <f t="shared" si="46"/>
        <v>02CD16</v>
      </c>
      <c r="B2977" t="str">
        <f>CONCATENATE(A2977,"_",COUNTIF(A$1:A2977,A2977))</f>
        <v>02CD16_16</v>
      </c>
      <c r="C2977" t="s">
        <v>13505</v>
      </c>
      <c r="D2977" t="str">
        <f>VLOOKUP(MID(C2977,7,4),Estrv!I:J,2,FALSE)</f>
        <v>Seguridad en Alcalíias</v>
      </c>
      <c r="E2977" t="str">
        <f>VLOOKUP(MID(C2977,1,10),Estrv!B:CC,60,FALSE)</f>
        <v/>
      </c>
    </row>
    <row r="2978" spans="1:5">
      <c r="A2978" t="str">
        <f t="shared" si="46"/>
        <v>02CD16</v>
      </c>
      <c r="B2978" t="str">
        <f>CONCATENATE(A2978,"_",COUNTIF(A$1:A2978,A2978))</f>
        <v>02CD16_17</v>
      </c>
      <c r="C2978" t="s">
        <v>14179</v>
      </c>
      <c r="D2978" t="str">
        <f>VLOOKUP(MID(C2978,7,4),Estrv!I:J,2,FALSE)</f>
        <v>Seguridad en Alcalíias</v>
      </c>
      <c r="E2978" t="str">
        <f>VLOOKUP(MID(C2978,1,10),Estrv!B:CC,63,FALSE)</f>
        <v/>
      </c>
    </row>
    <row r="2979" spans="1:5">
      <c r="A2979" t="str">
        <f t="shared" si="46"/>
        <v>02CD16</v>
      </c>
      <c r="B2979" t="str">
        <f>CONCATENATE(A2979,"_",COUNTIF(A$1:A2979,A2979))</f>
        <v>02CD16_18</v>
      </c>
      <c r="C2979" t="s">
        <v>14853</v>
      </c>
      <c r="D2979" t="str">
        <f>VLOOKUP(MID(C2979,7,4),Estrv!I:J,2,FALSE)</f>
        <v>Seguridad en Alcalíias</v>
      </c>
      <c r="E2979" t="str">
        <f>VLOOKUP(MID(C2979,1,10),Estrv!B:CC,66,FALSE)</f>
        <v/>
      </c>
    </row>
    <row r="2980" spans="1:5">
      <c r="A2980" t="str">
        <f t="shared" si="46"/>
        <v>02CD16</v>
      </c>
      <c r="B2980" t="str">
        <f>CONCATENATE(A2980,"_",COUNTIF(A$1:A2980,A2980))</f>
        <v>02CD16_19</v>
      </c>
      <c r="C2980" t="s">
        <v>15527</v>
      </c>
      <c r="D2980" t="str">
        <f>VLOOKUP(MID(C2980,7,4),Estrv!I:J,2,FALSE)</f>
        <v>Seguridad en Alcalíias</v>
      </c>
      <c r="E2980" t="str">
        <f>VLOOKUP(MID(C2980,1,10),Estrv!B:CC,69,FALSE)</f>
        <v/>
      </c>
    </row>
    <row r="2981" spans="1:5">
      <c r="A2981" t="str">
        <f t="shared" si="46"/>
        <v>02CD16</v>
      </c>
      <c r="B2981" t="str">
        <f>CONCATENATE(A2981,"_",COUNTIF(A$1:A2981,A2981))</f>
        <v>02CD16_20</v>
      </c>
      <c r="C2981" t="s">
        <v>16201</v>
      </c>
      <c r="D2981" t="str">
        <f>VLOOKUP(MID(C2981,7,4),Estrv!I:J,2,FALSE)</f>
        <v>Seguridad en Alcalíias</v>
      </c>
      <c r="E2981" t="str">
        <f>VLOOKUP(MID(C2981,1,10),Estrv!B:CC,72,FALSE)</f>
        <v/>
      </c>
    </row>
    <row r="2982" spans="1:5">
      <c r="A2982" t="str">
        <f t="shared" si="46"/>
        <v>02CD16</v>
      </c>
      <c r="B2982" t="str">
        <f>CONCATENATE(A2982,"_",COUNTIF(A$1:A2982,A2982))</f>
        <v>02CD16_21</v>
      </c>
      <c r="C2982" t="s">
        <v>10136</v>
      </c>
      <c r="D2982" t="str">
        <f>VLOOKUP(MID(C2982,7,4),Estrv!I:J,2,FALSE)</f>
        <v>Servicios públicos</v>
      </c>
      <c r="E2982" t="str">
        <f>VLOOKUP(MID(C2982,1,10),Estrv!B:CC,44,FALSE)</f>
        <v>La poblacion de la Alcaldia Xochimilco disfruta de los servicios publicos para satisfacer sus necesidades basicas y con ello mejorar su calidad de vida</v>
      </c>
    </row>
    <row r="2983" spans="1:5">
      <c r="A2983" t="str">
        <f t="shared" si="46"/>
        <v>02CD16</v>
      </c>
      <c r="B2983" t="str">
        <f>CONCATENATE(A2983,"_",COUNTIF(A$1:A2983,A2983))</f>
        <v>02CD16_22</v>
      </c>
      <c r="C2983" t="s">
        <v>10810</v>
      </c>
      <c r="D2983" t="str">
        <f>VLOOKUP(MID(C2983,7,4),Estrv!I:J,2,FALSE)</f>
        <v>Servicios públicos</v>
      </c>
      <c r="E2983" t="str">
        <f>VLOOKUP(MID(C2983,1,10),Estrv!B:CC,48,FALSE)</f>
        <v>Recoleccion de Residuos Solidos</v>
      </c>
    </row>
    <row r="2984" spans="1:5">
      <c r="A2984" t="str">
        <f t="shared" si="46"/>
        <v>02CD16</v>
      </c>
      <c r="B2984" t="str">
        <f>CONCATENATE(A2984,"_",COUNTIF(A$1:A2984,A2984))</f>
        <v>02CD16_23</v>
      </c>
      <c r="C2984" t="s">
        <v>11484</v>
      </c>
      <c r="D2984" t="str">
        <f>VLOOKUP(MID(C2984,7,4),Estrv!I:J,2,FALSE)</f>
        <v>Servicios públicos</v>
      </c>
      <c r="E2984" t="str">
        <f>VLOOKUP(MID(C2984,1,10),Estrv!B:CC,51,FALSE)</f>
        <v>Mantenimiento del Alumbrado Publico</v>
      </c>
    </row>
    <row r="2985" spans="1:5">
      <c r="A2985" t="str">
        <f t="shared" si="46"/>
        <v>02CD16</v>
      </c>
      <c r="B2985" t="str">
        <f>CONCATENATE(A2985,"_",COUNTIF(A$1:A2985,A2985))</f>
        <v>02CD16_24</v>
      </c>
      <c r="C2985" t="s">
        <v>12158</v>
      </c>
      <c r="D2985" t="str">
        <f>VLOOKUP(MID(C2985,7,4),Estrv!I:J,2,FALSE)</f>
        <v>Servicios públicos</v>
      </c>
      <c r="E2985" t="str">
        <f>VLOOKUP(MID(C2985,1,10),Estrv!B:CC,54,FALSE)</f>
        <v>Mantenimiento y Conservacion de Parques y Jardines</v>
      </c>
    </row>
    <row r="2986" spans="1:5">
      <c r="A2986" t="str">
        <f t="shared" si="46"/>
        <v>02CD16</v>
      </c>
      <c r="B2986" t="str">
        <f>CONCATENATE(A2986,"_",COUNTIF(A$1:A2986,A2986))</f>
        <v>02CD16_25</v>
      </c>
      <c r="C2986" t="s">
        <v>12832</v>
      </c>
      <c r="D2986" t="str">
        <f>VLOOKUP(MID(C2986,7,4),Estrv!I:J,2,FALSE)</f>
        <v>Servicios públicos</v>
      </c>
      <c r="E2986" t="str">
        <f>VLOOKUP(MID(C2986,1,10),Estrv!B:CC,57,FALSE)</f>
        <v>Convenio con Universidades</v>
      </c>
    </row>
    <row r="2987" spans="1:5">
      <c r="A2987" t="str">
        <f t="shared" si="46"/>
        <v>02CD16</v>
      </c>
      <c r="B2987" t="str">
        <f>CONCATENATE(A2987,"_",COUNTIF(A$1:A2987,A2987))</f>
        <v>02CD16_26</v>
      </c>
      <c r="C2987" t="s">
        <v>13506</v>
      </c>
      <c r="D2987" t="str">
        <f>VLOOKUP(MID(C2987,7,4),Estrv!I:J,2,FALSE)</f>
        <v>Servicios públicos</v>
      </c>
      <c r="E2987" t="str">
        <f>VLOOKUP(MID(C2987,1,10),Estrv!B:CC,60,FALSE)</f>
        <v>Atencion a Areas Naturales Protegidas, Suelo de Conservacion y Areas de Valor Ambiental</v>
      </c>
    </row>
    <row r="2988" spans="1:5">
      <c r="A2988" t="str">
        <f t="shared" si="46"/>
        <v>02CD16</v>
      </c>
      <c r="B2988" t="str">
        <f>CONCATENATE(A2988,"_",COUNTIF(A$1:A2988,A2988))</f>
        <v>02CD16_27</v>
      </c>
      <c r="C2988" t="s">
        <v>14180</v>
      </c>
      <c r="D2988" t="str">
        <f>VLOOKUP(MID(C2988,7,4),Estrv!I:J,2,FALSE)</f>
        <v>Servicios públicos</v>
      </c>
      <c r="E2988" t="str">
        <f>VLOOKUP(MID(C2988,1,10),Estrv!B:CC,63,FALSE)</f>
        <v>Vigilancia Ambiental</v>
      </c>
    </row>
    <row r="2989" spans="1:5">
      <c r="A2989" t="str">
        <f t="shared" si="46"/>
        <v>02CD16</v>
      </c>
      <c r="B2989" t="str">
        <f>CONCATENATE(A2989,"_",COUNTIF(A$1:A2989,A2989))</f>
        <v>02CD16_28</v>
      </c>
      <c r="C2989" t="s">
        <v>14854</v>
      </c>
      <c r="D2989" t="str">
        <f>VLOOKUP(MID(C2989,7,4),Estrv!I:J,2,FALSE)</f>
        <v>Servicios públicos</v>
      </c>
      <c r="E2989" t="str">
        <f>VLOOKUP(MID(C2989,1,10),Estrv!B:CC,66,FALSE)</f>
        <v>Compostaje y Produccion de Mulch.</v>
      </c>
    </row>
    <row r="2990" spans="1:5">
      <c r="A2990" t="str">
        <f t="shared" si="46"/>
        <v>02CD16</v>
      </c>
      <c r="B2990" t="str">
        <f>CONCATENATE(A2990,"_",COUNTIF(A$1:A2990,A2990))</f>
        <v>02CD16_29</v>
      </c>
      <c r="C2990" t="s">
        <v>15528</v>
      </c>
      <c r="D2990" t="str">
        <f>VLOOKUP(MID(C2990,7,4),Estrv!I:J,2,FALSE)</f>
        <v>Servicios públicos</v>
      </c>
      <c r="E2990" t="str">
        <f>VLOOKUP(MID(C2990,1,10),Estrv!B:CC,69,FALSE)</f>
        <v>Platicas de Planeacion Ambiental</v>
      </c>
    </row>
    <row r="2991" spans="1:5">
      <c r="A2991" t="str">
        <f t="shared" si="46"/>
        <v>02CD16</v>
      </c>
      <c r="B2991" t="str">
        <f>CONCATENATE(A2991,"_",COUNTIF(A$1:A2991,A2991))</f>
        <v>02CD16_30</v>
      </c>
      <c r="C2991" t="s">
        <v>16202</v>
      </c>
      <c r="D2991" t="str">
        <f>VLOOKUP(MID(C2991,7,4),Estrv!I:J,2,FALSE)</f>
        <v>Servicios públicos</v>
      </c>
      <c r="E2991" t="str">
        <f>VLOOKUP(MID(C2991,1,10),Estrv!B:CC,72,FALSE)</f>
        <v/>
      </c>
    </row>
    <row r="2992" spans="1:5">
      <c r="A2992" t="str">
        <f t="shared" si="46"/>
        <v>02CD16</v>
      </c>
      <c r="B2992" t="str">
        <f>CONCATENATE(A2992,"_",COUNTIF(A$1:A2992,A2992))</f>
        <v>02CD16_31</v>
      </c>
      <c r="C2992" t="s">
        <v>10137</v>
      </c>
      <c r="D2992" t="str">
        <f>VLOOKUP(MID(C2992,7,4),Estrv!I:J,2,FALSE)</f>
        <v>Educación, cultura, deporte y recreación</v>
      </c>
      <c r="E2992" t="str">
        <f>VLOOKUP(MID(C2992,1,10),Estrv!B:CC,44,FALSE)</f>
        <v>Publico en general con acceso a las diferentes manifestaciones culturales, recreativos, deportivos, civicos entre otros, de la localidad que contribuyan al desarrollo de la ciudadania generando oportunidades de accesos a una libre cultura y un manejo responsable de las medidas preventivas sanitarias.</v>
      </c>
    </row>
    <row r="2993" spans="1:5">
      <c r="A2993" t="str">
        <f t="shared" si="46"/>
        <v>02CD16</v>
      </c>
      <c r="B2993" t="str">
        <f>CONCATENATE(A2993,"_",COUNTIF(A$1:A2993,A2993))</f>
        <v>02CD16_32</v>
      </c>
      <c r="C2993" t="s">
        <v>10811</v>
      </c>
      <c r="D2993" t="str">
        <f>VLOOKUP(MID(C2993,7,4),Estrv!I:J,2,FALSE)</f>
        <v>Educación, cultura, deporte y recreación</v>
      </c>
      <c r="E2993" t="str">
        <f>VLOOKUP(MID(C2993,1,10),Estrv!B:CC,48,FALSE)</f>
        <v>Mantenimineto de la alberca del centro deportivo Xochimilco.</v>
      </c>
    </row>
    <row r="2994" spans="1:5">
      <c r="A2994" t="str">
        <f t="shared" si="46"/>
        <v>02CD16</v>
      </c>
      <c r="B2994" t="str">
        <f>CONCATENATE(A2994,"_",COUNTIF(A$1:A2994,A2994))</f>
        <v>02CD16_33</v>
      </c>
      <c r="C2994" t="s">
        <v>11485</v>
      </c>
      <c r="D2994" t="str">
        <f>VLOOKUP(MID(C2994,7,4),Estrv!I:J,2,FALSE)</f>
        <v>Educación, cultura, deporte y recreación</v>
      </c>
      <c r="E2994" t="str">
        <f>VLOOKUP(MID(C2994,1,10),Estrv!B:CC,51,FALSE)</f>
        <v>Talleres de verano en bibliotecas para niñas, niños y mujeres adolescentes.</v>
      </c>
    </row>
    <row r="2995" spans="1:5">
      <c r="A2995" t="str">
        <f t="shared" si="46"/>
        <v>02CD16</v>
      </c>
      <c r="B2995" t="str">
        <f>CONCATENATE(A2995,"_",COUNTIF(A$1:A2995,A2995))</f>
        <v>02CD16_34</v>
      </c>
      <c r="C2995" t="s">
        <v>12159</v>
      </c>
      <c r="D2995" t="str">
        <f>VLOOKUP(MID(C2995,7,4),Estrv!I:J,2,FALSE)</f>
        <v>Educación, cultura, deporte y recreación</v>
      </c>
      <c r="E2995" t="str">
        <f>VLOOKUP(MID(C2995,1,10),Estrv!B:CC,54,FALSE)</f>
        <v>Actividades culturales, recreativas y de esparcimiento para personas adultas y adultos mayores.</v>
      </c>
    </row>
    <row r="2996" spans="1:5">
      <c r="A2996" t="str">
        <f t="shared" si="46"/>
        <v>02CD16</v>
      </c>
      <c r="B2996" t="str">
        <f>CONCATENATE(A2996,"_",COUNTIF(A$1:A2996,A2996))</f>
        <v>02CD16_35</v>
      </c>
      <c r="C2996" t="s">
        <v>12833</v>
      </c>
      <c r="D2996" t="str">
        <f>VLOOKUP(MID(C2996,7,4),Estrv!I:J,2,FALSE)</f>
        <v>Educación, cultura, deporte y recreación</v>
      </c>
      <c r="E2996" t="str">
        <f>VLOOKUP(MID(C2996,1,10),Estrv!B:CC,57,FALSE)</f>
        <v>Actividades culturales y recreativas en espacios publicos de la demarcacion.</v>
      </c>
    </row>
    <row r="2997" spans="1:5">
      <c r="A2997" t="str">
        <f t="shared" si="46"/>
        <v>02CD16</v>
      </c>
      <c r="B2997" t="str">
        <f>CONCATENATE(A2997,"_",COUNTIF(A$1:A2997,A2997))</f>
        <v>02CD16_36</v>
      </c>
      <c r="C2997" t="s">
        <v>13507</v>
      </c>
      <c r="D2997" t="str">
        <f>VLOOKUP(MID(C2997,7,4),Estrv!I:J,2,FALSE)</f>
        <v>Educación, cultura, deporte y recreación</v>
      </c>
      <c r="E2997" t="str">
        <f>VLOOKUP(MID(C2997,1,10),Estrv!B:CC,60,FALSE)</f>
        <v>Fiestas patrias en las 16 coordinaciones territoriales</v>
      </c>
    </row>
    <row r="2998" spans="1:5">
      <c r="A2998" t="str">
        <f t="shared" si="46"/>
        <v>02CD16</v>
      </c>
      <c r="B2998" t="str">
        <f>CONCATENATE(A2998,"_",COUNTIF(A$1:A2998,A2998))</f>
        <v>02CD16_37</v>
      </c>
      <c r="C2998" t="s">
        <v>14181</v>
      </c>
      <c r="D2998" t="str">
        <f>VLOOKUP(MID(C2998,7,4),Estrv!I:J,2,FALSE)</f>
        <v>Educación, cultura, deporte y recreación</v>
      </c>
      <c r="E2998" t="str">
        <f>VLOOKUP(MID(C2998,1,10),Estrv!B:CC,63,FALSE)</f>
        <v>Apoyo economico parapromover el deporte competitivo en jovenes</v>
      </c>
    </row>
    <row r="2999" spans="1:5">
      <c r="A2999" t="str">
        <f t="shared" si="46"/>
        <v>02CD16</v>
      </c>
      <c r="B2999" t="str">
        <f>CONCATENATE(A2999,"_",COUNTIF(A$1:A2999,A2999))</f>
        <v>02CD16_38</v>
      </c>
      <c r="C2999" t="s">
        <v>14855</v>
      </c>
      <c r="D2999" t="str">
        <f>VLOOKUP(MID(C2999,7,4),Estrv!I:J,2,FALSE)</f>
        <v>Educación, cultura, deporte y recreación</v>
      </c>
      <c r="E2999" t="str">
        <f>VLOOKUP(MID(C2999,1,10),Estrv!B:CC,66,FALSE)</f>
        <v>Premios medio maraton en Xochimilco</v>
      </c>
    </row>
    <row r="3000" spans="1:5">
      <c r="A3000" t="str">
        <f t="shared" si="46"/>
        <v>02CD16</v>
      </c>
      <c r="B3000" t="str">
        <f>CONCATENATE(A3000,"_",COUNTIF(A$1:A3000,A3000))</f>
        <v>02CD16_39</v>
      </c>
      <c r="C3000" t="s">
        <v>15529</v>
      </c>
      <c r="D3000" t="str">
        <f>VLOOKUP(MID(C3000,7,4),Estrv!I:J,2,FALSE)</f>
        <v>Educación, cultura, deporte y recreación</v>
      </c>
      <c r="E3000" t="str">
        <f>VLOOKUP(MID(C3000,1,10),Estrv!B:CC,69,FALSE)</f>
        <v>Reconocimiento a los preceptores de escuelas publicas de la demarcacion.</v>
      </c>
    </row>
    <row r="3001" spans="1:5">
      <c r="A3001" t="str">
        <f t="shared" si="46"/>
        <v>02CD16</v>
      </c>
      <c r="B3001" t="str">
        <f>CONCATENATE(A3001,"_",COUNTIF(A$1:A3001,A3001))</f>
        <v>02CD16_40</v>
      </c>
      <c r="C3001" t="s">
        <v>16203</v>
      </c>
      <c r="D3001" t="str">
        <f>VLOOKUP(MID(C3001,7,4),Estrv!I:J,2,FALSE)</f>
        <v>Educación, cultura, deporte y recreación</v>
      </c>
      <c r="E3001" t="str">
        <f>VLOOKUP(MID(C3001,1,10),Estrv!B:CC,72,FALSE)</f>
        <v>Concurso para personas adultas mayores para rescatar tradiciones.</v>
      </c>
    </row>
    <row r="3002" spans="1:5">
      <c r="A3002" t="str">
        <f t="shared" si="46"/>
        <v>02CD16</v>
      </c>
      <c r="B3002" t="str">
        <f>CONCATENATE(A3002,"_",COUNTIF(A$1:A3002,A3002))</f>
        <v>02CD16_41</v>
      </c>
      <c r="C3002" t="s">
        <v>10138</v>
      </c>
      <c r="D3002" t="str">
        <f>VLOOKUP(MID(C3002,7,4),Estrv!I:J,2,FALSE)</f>
        <v>Servicios de salud en Alcaldias</v>
      </c>
      <c r="E3002" t="str">
        <f>VLOOKUP(MID(C3002,1,10),Estrv!B:CC,44,FALSE)</f>
        <v>Los habitantes de la Alcaldia Xochimilco gozan de una mejor calidad de vida y atencion hacia su salud.</v>
      </c>
    </row>
    <row r="3003" spans="1:5">
      <c r="A3003" t="str">
        <f t="shared" si="46"/>
        <v>02CD16</v>
      </c>
      <c r="B3003" t="str">
        <f>CONCATENATE(A3003,"_",COUNTIF(A$1:A3003,A3003))</f>
        <v>02CD16_42</v>
      </c>
      <c r="C3003" t="s">
        <v>10812</v>
      </c>
      <c r="D3003" t="str">
        <f>VLOOKUP(MID(C3003,7,4),Estrv!I:J,2,FALSE)</f>
        <v>Servicios de salud en Alcaldias</v>
      </c>
      <c r="E3003" t="str">
        <f>VLOOKUP(MID(C3003,1,10),Estrv!B:CC,48,FALSE)</f>
        <v>Caravanas de salud</v>
      </c>
    </row>
    <row r="3004" spans="1:5">
      <c r="A3004" t="str">
        <f t="shared" si="46"/>
        <v>02CD16</v>
      </c>
      <c r="B3004" t="str">
        <f>CONCATENATE(A3004,"_",COUNTIF(A$1:A3004,A3004))</f>
        <v>02CD16_43</v>
      </c>
      <c r="C3004" t="s">
        <v>11486</v>
      </c>
      <c r="D3004" t="str">
        <f>VLOOKUP(MID(C3004,7,4),Estrv!I:J,2,FALSE)</f>
        <v>Servicios de salud en Alcaldias</v>
      </c>
      <c r="E3004" t="str">
        <f>VLOOKUP(MID(C3004,1,10),Estrv!B:CC,51,FALSE)</f>
        <v>Jornadas integrales de salud</v>
      </c>
    </row>
    <row r="3005" spans="1:5">
      <c r="A3005" t="str">
        <f t="shared" si="46"/>
        <v>02CD16</v>
      </c>
      <c r="B3005" t="str">
        <f>CONCATENATE(A3005,"_",COUNTIF(A$1:A3005,A3005))</f>
        <v>02CD16_44</v>
      </c>
      <c r="C3005" t="s">
        <v>12160</v>
      </c>
      <c r="D3005" t="str">
        <f>VLOOKUP(MID(C3005,7,4),Estrv!I:J,2,FALSE)</f>
        <v>Servicios de salud en Alcaldias</v>
      </c>
      <c r="E3005" t="str">
        <f>VLOOKUP(MID(C3005,1,10),Estrv!B:CC,54,FALSE)</f>
        <v>Atencion integral de prevencion de violencia en delito en adolescentes.</v>
      </c>
    </row>
    <row r="3006" spans="1:5">
      <c r="A3006" t="str">
        <f t="shared" si="46"/>
        <v>02CD16</v>
      </c>
      <c r="B3006" t="str">
        <f>CONCATENATE(A3006,"_",COUNTIF(A$1:A3006,A3006))</f>
        <v>02CD16_45</v>
      </c>
      <c r="C3006" t="s">
        <v>12834</v>
      </c>
      <c r="D3006" t="str">
        <f>VLOOKUP(MID(C3006,7,4),Estrv!I:J,2,FALSE)</f>
        <v>Servicios de salud en Alcaldias</v>
      </c>
      <c r="E3006" t="str">
        <f>VLOOKUP(MID(C3006,1,10),Estrv!B:CC,57,FALSE)</f>
        <v>Jornadas de medico en tu casa y la zona Lacustre</v>
      </c>
    </row>
    <row r="3007" spans="1:5">
      <c r="A3007" t="str">
        <f t="shared" si="46"/>
        <v>02CD16</v>
      </c>
      <c r="B3007" t="str">
        <f>CONCATENATE(A3007,"_",COUNTIF(A$1:A3007,A3007))</f>
        <v>02CD16_46</v>
      </c>
      <c r="C3007" t="s">
        <v>13508</v>
      </c>
      <c r="D3007" t="str">
        <f>VLOOKUP(MID(C3007,7,4),Estrv!I:J,2,FALSE)</f>
        <v>Servicios de salud en Alcaldias</v>
      </c>
      <c r="E3007" t="str">
        <f>VLOOKUP(MID(C3007,1,10),Estrv!B:CC,60,FALSE)</f>
        <v>Mantenimiento de equipo dental</v>
      </c>
    </row>
    <row r="3008" spans="1:5">
      <c r="A3008" t="str">
        <f t="shared" si="46"/>
        <v>02CD16</v>
      </c>
      <c r="B3008" t="str">
        <f>CONCATENATE(A3008,"_",COUNTIF(A$1:A3008,A3008))</f>
        <v>02CD16_47</v>
      </c>
      <c r="C3008" t="s">
        <v>14182</v>
      </c>
      <c r="D3008" t="str">
        <f>VLOOKUP(MID(C3008,7,4),Estrv!I:J,2,FALSE)</f>
        <v>Servicios de salud en Alcaldias</v>
      </c>
      <c r="E3008" t="str">
        <f>VLOOKUP(MID(C3008,1,10),Estrv!B:CC,63,FALSE)</f>
        <v/>
      </c>
    </row>
    <row r="3009" spans="1:5">
      <c r="A3009" t="str">
        <f t="shared" si="46"/>
        <v>02CD16</v>
      </c>
      <c r="B3009" t="str">
        <f>CONCATENATE(A3009,"_",COUNTIF(A$1:A3009,A3009))</f>
        <v>02CD16_48</v>
      </c>
      <c r="C3009" t="s">
        <v>14856</v>
      </c>
      <c r="D3009" t="str">
        <f>VLOOKUP(MID(C3009,7,4),Estrv!I:J,2,FALSE)</f>
        <v>Servicios de salud en Alcaldias</v>
      </c>
      <c r="E3009" t="str">
        <f>VLOOKUP(MID(C3009,1,10),Estrv!B:CC,66,FALSE)</f>
        <v/>
      </c>
    </row>
    <row r="3010" spans="1:5">
      <c r="A3010" t="str">
        <f t="shared" si="46"/>
        <v>02CD16</v>
      </c>
      <c r="B3010" t="str">
        <f>CONCATENATE(A3010,"_",COUNTIF(A$1:A3010,A3010))</f>
        <v>02CD16_49</v>
      </c>
      <c r="C3010" t="s">
        <v>15530</v>
      </c>
      <c r="D3010" t="str">
        <f>VLOOKUP(MID(C3010,7,4),Estrv!I:J,2,FALSE)</f>
        <v>Servicios de salud en Alcaldias</v>
      </c>
      <c r="E3010" t="str">
        <f>VLOOKUP(MID(C3010,1,10),Estrv!B:CC,69,FALSE)</f>
        <v/>
      </c>
    </row>
    <row r="3011" spans="1:5">
      <c r="A3011" t="str">
        <f t="shared" ref="A3011:A3074" si="47">MID(C3011,1,6)</f>
        <v>02CD16</v>
      </c>
      <c r="B3011" t="str">
        <f>CONCATENATE(A3011,"_",COUNTIF(A$1:A3011,A3011))</f>
        <v>02CD16_50</v>
      </c>
      <c r="C3011" t="s">
        <v>16204</v>
      </c>
      <c r="D3011" t="str">
        <f>VLOOKUP(MID(C3011,7,4),Estrv!I:J,2,FALSE)</f>
        <v>Servicios de salud en Alcaldias</v>
      </c>
      <c r="E3011" t="str">
        <f>VLOOKUP(MID(C3011,1,10),Estrv!B:CC,72,FALSE)</f>
        <v/>
      </c>
    </row>
    <row r="3012" spans="1:5">
      <c r="A3012" t="str">
        <f t="shared" si="47"/>
        <v>02CD16</v>
      </c>
      <c r="B3012" t="str">
        <f>CONCATENATE(A3012,"_",COUNTIF(A$1:A3012,A3012))</f>
        <v>02CD16_51</v>
      </c>
      <c r="C3012" t="s">
        <v>10139</v>
      </c>
      <c r="D3012" t="str">
        <f>VLOOKUP(MID(C3012,7,4),Estrv!I:J,2,FALSE)</f>
        <v>Servicios de atención animal</v>
      </c>
      <c r="E3012" t="str">
        <f>VLOOKUP(MID(C3012,1,10),Estrv!B:CC,44,FALSE)</f>
        <v>Los dueños de animales cuentan con servicios integrales para su tenencia y calidad de vida</v>
      </c>
    </row>
    <row r="3013" spans="1:5">
      <c r="A3013" t="str">
        <f t="shared" si="47"/>
        <v>02CD16</v>
      </c>
      <c r="B3013" t="str">
        <f>CONCATENATE(A3013,"_",COUNTIF(A$1:A3013,A3013))</f>
        <v>02CD16_52</v>
      </c>
      <c r="C3013" t="s">
        <v>10813</v>
      </c>
      <c r="D3013" t="str">
        <f>VLOOKUP(MID(C3013,7,4),Estrv!I:J,2,FALSE)</f>
        <v>Servicios de atención animal</v>
      </c>
      <c r="E3013" t="str">
        <f>VLOOKUP(MID(C3013,1,10),Estrv!B:CC,48,FALSE)</f>
        <v>Adopciones de felinos y caninos</v>
      </c>
    </row>
    <row r="3014" spans="1:5">
      <c r="A3014" t="str">
        <f t="shared" si="47"/>
        <v>02CD16</v>
      </c>
      <c r="B3014" t="str">
        <f>CONCATENATE(A3014,"_",COUNTIF(A$1:A3014,A3014))</f>
        <v>02CD16_53</v>
      </c>
      <c r="C3014" t="s">
        <v>11487</v>
      </c>
      <c r="D3014" t="str">
        <f>VLOOKUP(MID(C3014,7,4),Estrv!I:J,2,FALSE)</f>
        <v>Servicios de atención animal</v>
      </c>
      <c r="E3014" t="str">
        <f>VLOOKUP(MID(C3014,1,10),Estrv!B:CC,51,FALSE)</f>
        <v>Asistencias medico-veterianarias</v>
      </c>
    </row>
    <row r="3015" spans="1:5">
      <c r="A3015" t="str">
        <f t="shared" si="47"/>
        <v>02CD16</v>
      </c>
      <c r="B3015" t="str">
        <f>CONCATENATE(A3015,"_",COUNTIF(A$1:A3015,A3015))</f>
        <v>02CD16_54</v>
      </c>
      <c r="C3015" t="s">
        <v>12161</v>
      </c>
      <c r="D3015" t="str">
        <f>VLOOKUP(MID(C3015,7,4),Estrv!I:J,2,FALSE)</f>
        <v>Servicios de atención animal</v>
      </c>
      <c r="E3015" t="str">
        <f>VLOOKUP(MID(C3015,1,10),Estrv!B:CC,54,FALSE)</f>
        <v/>
      </c>
    </row>
    <row r="3016" spans="1:5">
      <c r="A3016" t="str">
        <f t="shared" si="47"/>
        <v>02CD16</v>
      </c>
      <c r="B3016" t="str">
        <f>CONCATENATE(A3016,"_",COUNTIF(A$1:A3016,A3016))</f>
        <v>02CD16_55</v>
      </c>
      <c r="C3016" t="s">
        <v>12835</v>
      </c>
      <c r="D3016" t="str">
        <f>VLOOKUP(MID(C3016,7,4),Estrv!I:J,2,FALSE)</f>
        <v>Servicios de atención animal</v>
      </c>
      <c r="E3016" t="str">
        <f>VLOOKUP(MID(C3016,1,10),Estrv!B:CC,57,FALSE)</f>
        <v/>
      </c>
    </row>
    <row r="3017" spans="1:5">
      <c r="A3017" t="str">
        <f t="shared" si="47"/>
        <v>02CD16</v>
      </c>
      <c r="B3017" t="str">
        <f>CONCATENATE(A3017,"_",COUNTIF(A$1:A3017,A3017))</f>
        <v>02CD16_56</v>
      </c>
      <c r="C3017" t="s">
        <v>13509</v>
      </c>
      <c r="D3017" t="str">
        <f>VLOOKUP(MID(C3017,7,4),Estrv!I:J,2,FALSE)</f>
        <v>Servicios de atención animal</v>
      </c>
      <c r="E3017" t="str">
        <f>VLOOKUP(MID(C3017,1,10),Estrv!B:CC,60,FALSE)</f>
        <v/>
      </c>
    </row>
    <row r="3018" spans="1:5">
      <c r="A3018" t="str">
        <f t="shared" si="47"/>
        <v>02CD16</v>
      </c>
      <c r="B3018" t="str">
        <f>CONCATENATE(A3018,"_",COUNTIF(A$1:A3018,A3018))</f>
        <v>02CD16_57</v>
      </c>
      <c r="C3018" t="s">
        <v>14183</v>
      </c>
      <c r="D3018" t="str">
        <f>VLOOKUP(MID(C3018,7,4),Estrv!I:J,2,FALSE)</f>
        <v>Servicios de atención animal</v>
      </c>
      <c r="E3018" t="str">
        <f>VLOOKUP(MID(C3018,1,10),Estrv!B:CC,63,FALSE)</f>
        <v/>
      </c>
    </row>
    <row r="3019" spans="1:5">
      <c r="A3019" t="str">
        <f t="shared" si="47"/>
        <v>02CD16</v>
      </c>
      <c r="B3019" t="str">
        <f>CONCATENATE(A3019,"_",COUNTIF(A$1:A3019,A3019))</f>
        <v>02CD16_58</v>
      </c>
      <c r="C3019" t="s">
        <v>14857</v>
      </c>
      <c r="D3019" t="str">
        <f>VLOOKUP(MID(C3019,7,4),Estrv!I:J,2,FALSE)</f>
        <v>Servicios de atención animal</v>
      </c>
      <c r="E3019" t="str">
        <f>VLOOKUP(MID(C3019,1,10),Estrv!B:CC,66,FALSE)</f>
        <v/>
      </c>
    </row>
    <row r="3020" spans="1:5">
      <c r="A3020" t="str">
        <f t="shared" si="47"/>
        <v>02CD16</v>
      </c>
      <c r="B3020" t="str">
        <f>CONCATENATE(A3020,"_",COUNTIF(A$1:A3020,A3020))</f>
        <v>02CD16_59</v>
      </c>
      <c r="C3020" t="s">
        <v>15531</v>
      </c>
      <c r="D3020" t="str">
        <f>VLOOKUP(MID(C3020,7,4),Estrv!I:J,2,FALSE)</f>
        <v>Servicios de atención animal</v>
      </c>
      <c r="E3020" t="str">
        <f>VLOOKUP(MID(C3020,1,10),Estrv!B:CC,69,FALSE)</f>
        <v/>
      </c>
    </row>
    <row r="3021" spans="1:5">
      <c r="A3021" t="str">
        <f t="shared" si="47"/>
        <v>02CD16</v>
      </c>
      <c r="B3021" t="str">
        <f>CONCATENATE(A3021,"_",COUNTIF(A$1:A3021,A3021))</f>
        <v>02CD16_60</v>
      </c>
      <c r="C3021" t="s">
        <v>16205</v>
      </c>
      <c r="D3021" t="str">
        <f>VLOOKUP(MID(C3021,7,4),Estrv!I:J,2,FALSE)</f>
        <v>Servicios de atención animal</v>
      </c>
      <c r="E3021" t="str">
        <f>VLOOKUP(MID(C3021,1,10),Estrv!B:CC,72,FALSE)</f>
        <v/>
      </c>
    </row>
    <row r="3022" spans="1:5">
      <c r="A3022" t="str">
        <f t="shared" si="47"/>
        <v>02CD16</v>
      </c>
      <c r="B3022" t="str">
        <f>CONCATENATE(A3022,"_",COUNTIF(A$1:A3022,A3022))</f>
        <v>02CD16_61</v>
      </c>
      <c r="C3022" t="s">
        <v>10140</v>
      </c>
      <c r="D3022" t="str">
        <f>VLOOKUP(MID(C3022,7,4),Estrv!I:J,2,FALSE)</f>
        <v>Servicios de cuidado infantil</v>
      </c>
      <c r="E3022" t="str">
        <f>VLOOKUP(MID(C3022,1,10),Estrv!B:CC,44,FALSE)</f>
        <v>Los infantes de la Alcaldia cuentan con acceso a servicios que los impulsa en su desarrollo.</v>
      </c>
    </row>
    <row r="3023" spans="1:5">
      <c r="A3023" t="str">
        <f t="shared" si="47"/>
        <v>02CD16</v>
      </c>
      <c r="B3023" t="str">
        <f>CONCATENATE(A3023,"_",COUNTIF(A$1:A3023,A3023))</f>
        <v>02CD16_62</v>
      </c>
      <c r="C3023" t="s">
        <v>10814</v>
      </c>
      <c r="D3023" t="str">
        <f>VLOOKUP(MID(C3023,7,4),Estrv!I:J,2,FALSE)</f>
        <v>Servicios de cuidado infantil</v>
      </c>
      <c r="E3023" t="str">
        <f>VLOOKUP(MID(C3023,1,10),Estrv!B:CC,48,FALSE)</f>
        <v>Alimentos a Centros de Desarrollo Infantil</v>
      </c>
    </row>
    <row r="3024" spans="1:5">
      <c r="A3024" t="str">
        <f t="shared" si="47"/>
        <v>02CD16</v>
      </c>
      <c r="B3024" t="str">
        <f>CONCATENATE(A3024,"_",COUNTIF(A$1:A3024,A3024))</f>
        <v>02CD16_63</v>
      </c>
      <c r="C3024" t="s">
        <v>11488</v>
      </c>
      <c r="D3024" t="str">
        <f>VLOOKUP(MID(C3024,7,4),Estrv!I:J,2,FALSE)</f>
        <v>Servicios de cuidado infantil</v>
      </c>
      <c r="E3024" t="str">
        <f>VLOOKUP(MID(C3024,1,10),Estrv!B:CC,51,FALSE)</f>
        <v/>
      </c>
    </row>
    <row r="3025" spans="1:5">
      <c r="A3025" t="str">
        <f t="shared" si="47"/>
        <v>02CD16</v>
      </c>
      <c r="B3025" t="str">
        <f>CONCATENATE(A3025,"_",COUNTIF(A$1:A3025,A3025))</f>
        <v>02CD16_64</v>
      </c>
      <c r="C3025" t="s">
        <v>12162</v>
      </c>
      <c r="D3025" t="str">
        <f>VLOOKUP(MID(C3025,7,4),Estrv!I:J,2,FALSE)</f>
        <v>Servicios de cuidado infantil</v>
      </c>
      <c r="E3025" t="str">
        <f>VLOOKUP(MID(C3025,1,10),Estrv!B:CC,54,FALSE)</f>
        <v/>
      </c>
    </row>
    <row r="3026" spans="1:5">
      <c r="A3026" t="str">
        <f t="shared" si="47"/>
        <v>02CD16</v>
      </c>
      <c r="B3026" t="str">
        <f>CONCATENATE(A3026,"_",COUNTIF(A$1:A3026,A3026))</f>
        <v>02CD16_65</v>
      </c>
      <c r="C3026" t="s">
        <v>12836</v>
      </c>
      <c r="D3026" t="str">
        <f>VLOOKUP(MID(C3026,7,4),Estrv!I:J,2,FALSE)</f>
        <v>Servicios de cuidado infantil</v>
      </c>
      <c r="E3026" t="str">
        <f>VLOOKUP(MID(C3026,1,10),Estrv!B:CC,57,FALSE)</f>
        <v/>
      </c>
    </row>
    <row r="3027" spans="1:5">
      <c r="A3027" t="str">
        <f t="shared" si="47"/>
        <v>02CD16</v>
      </c>
      <c r="B3027" t="str">
        <f>CONCATENATE(A3027,"_",COUNTIF(A$1:A3027,A3027))</f>
        <v>02CD16_66</v>
      </c>
      <c r="C3027" t="s">
        <v>13510</v>
      </c>
      <c r="D3027" t="str">
        <f>VLOOKUP(MID(C3027,7,4),Estrv!I:J,2,FALSE)</f>
        <v>Servicios de cuidado infantil</v>
      </c>
      <c r="E3027" t="str">
        <f>VLOOKUP(MID(C3027,1,10),Estrv!B:CC,60,FALSE)</f>
        <v/>
      </c>
    </row>
    <row r="3028" spans="1:5">
      <c r="A3028" t="str">
        <f t="shared" si="47"/>
        <v>02CD16</v>
      </c>
      <c r="B3028" t="str">
        <f>CONCATENATE(A3028,"_",COUNTIF(A$1:A3028,A3028))</f>
        <v>02CD16_67</v>
      </c>
      <c r="C3028" t="s">
        <v>14184</v>
      </c>
      <c r="D3028" t="str">
        <f>VLOOKUP(MID(C3028,7,4),Estrv!I:J,2,FALSE)</f>
        <v>Servicios de cuidado infantil</v>
      </c>
      <c r="E3028" t="str">
        <f>VLOOKUP(MID(C3028,1,10),Estrv!B:CC,63,FALSE)</f>
        <v/>
      </c>
    </row>
    <row r="3029" spans="1:5">
      <c r="A3029" t="str">
        <f t="shared" si="47"/>
        <v>02CD16</v>
      </c>
      <c r="B3029" t="str">
        <f>CONCATENATE(A3029,"_",COUNTIF(A$1:A3029,A3029))</f>
        <v>02CD16_68</v>
      </c>
      <c r="C3029" t="s">
        <v>14858</v>
      </c>
      <c r="D3029" t="str">
        <f>VLOOKUP(MID(C3029,7,4),Estrv!I:J,2,FALSE)</f>
        <v>Servicios de cuidado infantil</v>
      </c>
      <c r="E3029" t="str">
        <f>VLOOKUP(MID(C3029,1,10),Estrv!B:CC,66,FALSE)</f>
        <v/>
      </c>
    </row>
    <row r="3030" spans="1:5">
      <c r="A3030" t="str">
        <f t="shared" si="47"/>
        <v>02CD16</v>
      </c>
      <c r="B3030" t="str">
        <f>CONCATENATE(A3030,"_",COUNTIF(A$1:A3030,A3030))</f>
        <v>02CD16_69</v>
      </c>
      <c r="C3030" t="s">
        <v>15532</v>
      </c>
      <c r="D3030" t="str">
        <f>VLOOKUP(MID(C3030,7,4),Estrv!I:J,2,FALSE)</f>
        <v>Servicios de cuidado infantil</v>
      </c>
      <c r="E3030" t="str">
        <f>VLOOKUP(MID(C3030,1,10),Estrv!B:CC,69,FALSE)</f>
        <v/>
      </c>
    </row>
    <row r="3031" spans="1:5">
      <c r="A3031" t="str">
        <f t="shared" si="47"/>
        <v>02CD16</v>
      </c>
      <c r="B3031" t="str">
        <f>CONCATENATE(A3031,"_",COUNTIF(A$1:A3031,A3031))</f>
        <v>02CD16_70</v>
      </c>
      <c r="C3031" t="s">
        <v>16206</v>
      </c>
      <c r="D3031" t="str">
        <f>VLOOKUP(MID(C3031,7,4),Estrv!I:J,2,FALSE)</f>
        <v>Servicios de cuidado infantil</v>
      </c>
      <c r="E3031" t="str">
        <f>VLOOKUP(MID(C3031,1,10),Estrv!B:CC,72,FALSE)</f>
        <v/>
      </c>
    </row>
    <row r="3032" spans="1:5">
      <c r="A3032" t="str">
        <f t="shared" si="47"/>
        <v>02CD16</v>
      </c>
      <c r="B3032" t="str">
        <f>CONCATENATE(A3032,"_",COUNTIF(A$1:A3032,A3032))</f>
        <v>02CD16_71</v>
      </c>
      <c r="C3032" t="s">
        <v>10141</v>
      </c>
      <c r="D3032" t="str">
        <f>VLOOKUP(MID(C3032,7,4),Estrv!I:J,2,FALSE)</f>
        <v>Turismo, empleo y fomento económico</v>
      </c>
      <c r="E3032" t="str">
        <f>VLOOKUP(MID(C3032,1,10),Estrv!B:CC,44,FALSE)</f>
        <v>Los habitantes de la Alcaldia cuentan con un empleo digno,</v>
      </c>
    </row>
    <row r="3033" spans="1:5">
      <c r="A3033" t="str">
        <f t="shared" si="47"/>
        <v>02CD16</v>
      </c>
      <c r="B3033" t="str">
        <f>CONCATENATE(A3033,"_",COUNTIF(A$1:A3033,A3033))</f>
        <v>02CD16_72</v>
      </c>
      <c r="C3033" t="s">
        <v>10815</v>
      </c>
      <c r="D3033" t="str">
        <f>VLOOKUP(MID(C3033,7,4),Estrv!I:J,2,FALSE)</f>
        <v>Turismo, empleo y fomento económico</v>
      </c>
      <c r="E3033" t="str">
        <f>VLOOKUP(MID(C3033,1,10),Estrv!B:CC,48,FALSE)</f>
        <v>Capacitar a prestadores de servicios turisticos, productores, artesanos y publico en general.</v>
      </c>
    </row>
    <row r="3034" spans="1:5">
      <c r="A3034" t="str">
        <f t="shared" si="47"/>
        <v>02CD16</v>
      </c>
      <c r="B3034" t="str">
        <f>CONCATENATE(A3034,"_",COUNTIF(A$1:A3034,A3034))</f>
        <v>02CD16_73</v>
      </c>
      <c r="C3034" t="s">
        <v>11489</v>
      </c>
      <c r="D3034" t="str">
        <f>VLOOKUP(MID(C3034,7,4),Estrv!I:J,2,FALSE)</f>
        <v>Turismo, empleo y fomento económico</v>
      </c>
      <c r="E3034" t="str">
        <f>VLOOKUP(MID(C3034,1,10),Estrv!B:CC,51,FALSE)</f>
        <v>Apoyar a eventos que preserven los usos, costumbres y tradiciones.</v>
      </c>
    </row>
    <row r="3035" spans="1:5">
      <c r="A3035" t="str">
        <f t="shared" si="47"/>
        <v>02CD16</v>
      </c>
      <c r="B3035" t="str">
        <f>CONCATENATE(A3035,"_",COUNTIF(A$1:A3035,A3035))</f>
        <v>02CD16_74</v>
      </c>
      <c r="C3035" t="s">
        <v>12163</v>
      </c>
      <c r="D3035" t="str">
        <f>VLOOKUP(MID(C3035,7,4),Estrv!I:J,2,FALSE)</f>
        <v>Turismo, empleo y fomento económico</v>
      </c>
      <c r="E3035" t="str">
        <f>VLOOKUP(MID(C3035,1,10),Estrv!B:CC,54,FALSE)</f>
        <v>Crear canales de comercializacion a traves de ferias y/o eventos.</v>
      </c>
    </row>
    <row r="3036" spans="1:5">
      <c r="A3036" t="str">
        <f t="shared" si="47"/>
        <v>02CD16</v>
      </c>
      <c r="B3036" t="str">
        <f>CONCATENATE(A3036,"_",COUNTIF(A$1:A3036,A3036))</f>
        <v>02CD16_75</v>
      </c>
      <c r="C3036" t="s">
        <v>12837</v>
      </c>
      <c r="D3036" t="str">
        <f>VLOOKUP(MID(C3036,7,4),Estrv!I:J,2,FALSE)</f>
        <v>Turismo, empleo y fomento económico</v>
      </c>
      <c r="E3036" t="str">
        <f>VLOOKUP(MID(C3036,1,10),Estrv!B:CC,57,FALSE)</f>
        <v>Fomentar el turismo social a traves de visitas recreativas y de esparcimiento dirigidas a poblacion vulnerable.</v>
      </c>
    </row>
    <row r="3037" spans="1:5">
      <c r="A3037" t="str">
        <f t="shared" si="47"/>
        <v>02CD16</v>
      </c>
      <c r="B3037" t="str">
        <f>CONCATENATE(A3037,"_",COUNTIF(A$1:A3037,A3037))</f>
        <v>02CD16_76</v>
      </c>
      <c r="C3037" t="s">
        <v>13511</v>
      </c>
      <c r="D3037" t="str">
        <f>VLOOKUP(MID(C3037,7,4),Estrv!I:J,2,FALSE)</f>
        <v>Turismo, empleo y fomento económico</v>
      </c>
      <c r="E3037" t="str">
        <f>VLOOKUP(MID(C3037,1,10),Estrv!B:CC,60,FALSE)</f>
        <v>Mantener actualizados los padrones turisticos y economicos, a traves de acciones como verificar cedulas y/o constancias, expedir credenciales.</v>
      </c>
    </row>
    <row r="3038" spans="1:5">
      <c r="A3038" t="str">
        <f t="shared" si="47"/>
        <v>02CD16</v>
      </c>
      <c r="B3038" t="str">
        <f>CONCATENATE(A3038,"_",COUNTIF(A$1:A3038,A3038))</f>
        <v>02CD16_77</v>
      </c>
      <c r="C3038" t="s">
        <v>14185</v>
      </c>
      <c r="D3038" t="str">
        <f>VLOOKUP(MID(C3038,7,4),Estrv!I:J,2,FALSE)</f>
        <v>Turismo, empleo y fomento económico</v>
      </c>
      <c r="E3038" t="str">
        <f>VLOOKUP(MID(C3038,1,10),Estrv!B:CC,63,FALSE)</f>
        <v>Gestionar asesorias para la creacion de cooperativas.</v>
      </c>
    </row>
    <row r="3039" spans="1:5">
      <c r="A3039" t="str">
        <f t="shared" si="47"/>
        <v>02CD16</v>
      </c>
      <c r="B3039" t="str">
        <f>CONCATENATE(A3039,"_",COUNTIF(A$1:A3039,A3039))</f>
        <v>02CD16_78</v>
      </c>
      <c r="C3039" t="s">
        <v>14859</v>
      </c>
      <c r="D3039" t="str">
        <f>VLOOKUP(MID(C3039,7,4),Estrv!I:J,2,FALSE)</f>
        <v>Turismo, empleo y fomento económico</v>
      </c>
      <c r="E3039" t="str">
        <f>VLOOKUP(MID(C3039,1,10),Estrv!B:CC,66,FALSE)</f>
        <v>Impulsar la produccion primaria de la demarcacion (Servicio de Mecanicion Agricola).</v>
      </c>
    </row>
    <row r="3040" spans="1:5">
      <c r="A3040" t="str">
        <f t="shared" si="47"/>
        <v>02CD16</v>
      </c>
      <c r="B3040" t="str">
        <f>CONCATENATE(A3040,"_",COUNTIF(A$1:A3040,A3040))</f>
        <v>02CD16_79</v>
      </c>
      <c r="C3040" t="s">
        <v>15533</v>
      </c>
      <c r="D3040" t="str">
        <f>VLOOKUP(MID(C3040,7,4),Estrv!I:J,2,FALSE)</f>
        <v>Turismo, empleo y fomento económico</v>
      </c>
      <c r="E3040" t="str">
        <f>VLOOKUP(MID(C3040,1,10),Estrv!B:CC,69,FALSE)</f>
        <v/>
      </c>
    </row>
    <row r="3041" spans="1:5">
      <c r="A3041" t="str">
        <f t="shared" si="47"/>
        <v>02CD16</v>
      </c>
      <c r="B3041" t="str">
        <f>CONCATENATE(A3041,"_",COUNTIF(A$1:A3041,A3041))</f>
        <v>02CD16_80</v>
      </c>
      <c r="C3041" t="s">
        <v>16207</v>
      </c>
      <c r="D3041" t="str">
        <f>VLOOKUP(MID(C3041,7,4),Estrv!I:J,2,FALSE)</f>
        <v>Turismo, empleo y fomento económico</v>
      </c>
      <c r="E3041" t="str">
        <f>VLOOKUP(MID(C3041,1,10),Estrv!B:CC,72,FALSE)</f>
        <v/>
      </c>
    </row>
    <row r="3042" spans="1:5">
      <c r="A3042" t="str">
        <f t="shared" si="47"/>
        <v>02CD16</v>
      </c>
      <c r="B3042" t="str">
        <f>CONCATENATE(A3042,"_",COUNTIF(A$1:A3042,A3042))</f>
        <v>02CD16_81</v>
      </c>
      <c r="C3042" t="s">
        <v>10142</v>
      </c>
      <c r="D3042" t="str">
        <f>VLOOKUP(MID(C3042,7,4),Estrv!I:J,2,FALSE)</f>
        <v>Infraestructura urbana</v>
      </c>
      <c r="E3042" t="str">
        <f>VLOOKUP(MID(C3042,1,10),Estrv!B:CC,44,FALSE)</f>
        <v>Los habitantes de la Alcaldia Xochimilco gozan de Infraestructura publica de calidad para la prestacion de servicios que satisfagan sus necesidades.</v>
      </c>
    </row>
    <row r="3043" spans="1:5">
      <c r="A3043" t="str">
        <f t="shared" si="47"/>
        <v>02CD16</v>
      </c>
      <c r="B3043" t="str">
        <f>CONCATENATE(A3043,"_",COUNTIF(A$1:A3043,A3043))</f>
        <v>02CD16_82</v>
      </c>
      <c r="C3043" t="s">
        <v>10816</v>
      </c>
      <c r="D3043" t="str">
        <f>VLOOKUP(MID(C3043,7,4),Estrv!I:J,2,FALSE)</f>
        <v>Infraestructura urbana</v>
      </c>
      <c r="E3043" t="str">
        <f>VLOOKUP(MID(C3043,1,10),Estrv!B:CC,48,FALSE)</f>
        <v>Construccion, rehabilitacion y mantenimiento de Infraestrcutura Publica por Contrato de obra</v>
      </c>
    </row>
    <row r="3044" spans="1:5">
      <c r="A3044" t="str">
        <f t="shared" si="47"/>
        <v>02CD16</v>
      </c>
      <c r="B3044" t="str">
        <f>CONCATENATE(A3044,"_",COUNTIF(A$1:A3044,A3044))</f>
        <v>02CD16_83</v>
      </c>
      <c r="C3044" t="s">
        <v>11490</v>
      </c>
      <c r="D3044" t="str">
        <f>VLOOKUP(MID(C3044,7,4),Estrv!I:J,2,FALSE)</f>
        <v>Infraestructura urbana</v>
      </c>
      <c r="E3044" t="str">
        <f>VLOOKUP(MID(C3044,1,10),Estrv!B:CC,51,FALSE)</f>
        <v/>
      </c>
    </row>
    <row r="3045" spans="1:5">
      <c r="A3045" t="str">
        <f t="shared" si="47"/>
        <v>02CD16</v>
      </c>
      <c r="B3045" t="str">
        <f>CONCATENATE(A3045,"_",COUNTIF(A$1:A3045,A3045))</f>
        <v>02CD16_84</v>
      </c>
      <c r="C3045" t="s">
        <v>12164</v>
      </c>
      <c r="D3045" t="str">
        <f>VLOOKUP(MID(C3045,7,4),Estrv!I:J,2,FALSE)</f>
        <v>Infraestructura urbana</v>
      </c>
      <c r="E3045" t="str">
        <f>VLOOKUP(MID(C3045,1,10),Estrv!B:CC,54,FALSE)</f>
        <v/>
      </c>
    </row>
    <row r="3046" spans="1:5">
      <c r="A3046" t="str">
        <f t="shared" si="47"/>
        <v>02CD16</v>
      </c>
      <c r="B3046" t="str">
        <f>CONCATENATE(A3046,"_",COUNTIF(A$1:A3046,A3046))</f>
        <v>02CD16_85</v>
      </c>
      <c r="C3046" t="s">
        <v>12838</v>
      </c>
      <c r="D3046" t="str">
        <f>VLOOKUP(MID(C3046,7,4),Estrv!I:J,2,FALSE)</f>
        <v>Infraestructura urbana</v>
      </c>
      <c r="E3046" t="str">
        <f>VLOOKUP(MID(C3046,1,10),Estrv!B:CC,57,FALSE)</f>
        <v/>
      </c>
    </row>
    <row r="3047" spans="1:5">
      <c r="A3047" t="str">
        <f t="shared" si="47"/>
        <v>02CD16</v>
      </c>
      <c r="B3047" t="str">
        <f>CONCATENATE(A3047,"_",COUNTIF(A$1:A3047,A3047))</f>
        <v>02CD16_86</v>
      </c>
      <c r="C3047" t="s">
        <v>13512</v>
      </c>
      <c r="D3047" t="str">
        <f>VLOOKUP(MID(C3047,7,4),Estrv!I:J,2,FALSE)</f>
        <v>Infraestructura urbana</v>
      </c>
      <c r="E3047" t="str">
        <f>VLOOKUP(MID(C3047,1,10),Estrv!B:CC,60,FALSE)</f>
        <v/>
      </c>
    </row>
    <row r="3048" spans="1:5">
      <c r="A3048" t="str">
        <f t="shared" si="47"/>
        <v>02CD16</v>
      </c>
      <c r="B3048" t="str">
        <f>CONCATENATE(A3048,"_",COUNTIF(A$1:A3048,A3048))</f>
        <v>02CD16_87</v>
      </c>
      <c r="C3048" t="s">
        <v>14186</v>
      </c>
      <c r="D3048" t="str">
        <f>VLOOKUP(MID(C3048,7,4),Estrv!I:J,2,FALSE)</f>
        <v>Infraestructura urbana</v>
      </c>
      <c r="E3048" t="str">
        <f>VLOOKUP(MID(C3048,1,10),Estrv!B:CC,63,FALSE)</f>
        <v/>
      </c>
    </row>
    <row r="3049" spans="1:5">
      <c r="A3049" t="str">
        <f t="shared" si="47"/>
        <v>02CD16</v>
      </c>
      <c r="B3049" t="str">
        <f>CONCATENATE(A3049,"_",COUNTIF(A$1:A3049,A3049))</f>
        <v>02CD16_88</v>
      </c>
      <c r="C3049" t="s">
        <v>14860</v>
      </c>
      <c r="D3049" t="str">
        <f>VLOOKUP(MID(C3049,7,4),Estrv!I:J,2,FALSE)</f>
        <v>Infraestructura urbana</v>
      </c>
      <c r="E3049" t="str">
        <f>VLOOKUP(MID(C3049,1,10),Estrv!B:CC,66,FALSE)</f>
        <v/>
      </c>
    </row>
    <row r="3050" spans="1:5">
      <c r="A3050" t="str">
        <f t="shared" si="47"/>
        <v>02CD16</v>
      </c>
      <c r="B3050" t="str">
        <f>CONCATENATE(A3050,"_",COUNTIF(A$1:A3050,A3050))</f>
        <v>02CD16_89</v>
      </c>
      <c r="C3050" t="s">
        <v>15534</v>
      </c>
      <c r="D3050" t="str">
        <f>VLOOKUP(MID(C3050,7,4),Estrv!I:J,2,FALSE)</f>
        <v>Infraestructura urbana</v>
      </c>
      <c r="E3050" t="str">
        <f>VLOOKUP(MID(C3050,1,10),Estrv!B:CC,69,FALSE)</f>
        <v/>
      </c>
    </row>
    <row r="3051" spans="1:5">
      <c r="A3051" t="str">
        <f t="shared" si="47"/>
        <v>02CD16</v>
      </c>
      <c r="B3051" t="str">
        <f>CONCATENATE(A3051,"_",COUNTIF(A$1:A3051,A3051))</f>
        <v>02CD16_90</v>
      </c>
      <c r="C3051" t="s">
        <v>16208</v>
      </c>
      <c r="D3051" t="str">
        <f>VLOOKUP(MID(C3051,7,4),Estrv!I:J,2,FALSE)</f>
        <v>Infraestructura urbana</v>
      </c>
      <c r="E3051" t="str">
        <f>VLOOKUP(MID(C3051,1,10),Estrv!B:CC,72,FALSE)</f>
        <v/>
      </c>
    </row>
    <row r="3052" spans="1:5">
      <c r="A3052" t="str">
        <f t="shared" si="47"/>
        <v>02CD16</v>
      </c>
      <c r="B3052" t="str">
        <f>CONCATENATE(A3052,"_",COUNTIF(A$1:A3052,A3052))</f>
        <v>02CD16_91</v>
      </c>
      <c r="C3052" t="s">
        <v>10143</v>
      </c>
      <c r="D3052" t="str">
        <f>VLOOKUP(MID(C3052,7,4),Estrv!I:J,2,FALSE)</f>
        <v>Infraestructura de agua potable en Alcaldías</v>
      </c>
      <c r="E3052" t="str">
        <f>VLOOKUP(MID(C3052,1,10),Estrv!B:CC,44,FALSE)</f>
        <v>La poblacion de la Alcaldia Xochimilco disfruta de su derecho al acceso del agua</v>
      </c>
    </row>
    <row r="3053" spans="1:5">
      <c r="A3053" t="str">
        <f t="shared" si="47"/>
        <v>02CD16</v>
      </c>
      <c r="B3053" t="str">
        <f>CONCATENATE(A3053,"_",COUNTIF(A$1:A3053,A3053))</f>
        <v>02CD16_92</v>
      </c>
      <c r="C3053" t="s">
        <v>10817</v>
      </c>
      <c r="D3053" t="str">
        <f>VLOOKUP(MID(C3053,7,4),Estrv!I:J,2,FALSE)</f>
        <v>Infraestructura de agua potable en Alcaldías</v>
      </c>
      <c r="E3053" t="str">
        <f>VLOOKUP(MID(C3053,1,10),Estrv!B:CC,48,FALSE)</f>
        <v>Construccion, rehabilitacion y mantenimiento de infraestructura de agua potable por contrato de obra publica.</v>
      </c>
    </row>
    <row r="3054" spans="1:5">
      <c r="A3054" t="str">
        <f t="shared" si="47"/>
        <v>02CD16</v>
      </c>
      <c r="B3054" t="str">
        <f>CONCATENATE(A3054,"_",COUNTIF(A$1:A3054,A3054))</f>
        <v>02CD16_93</v>
      </c>
      <c r="C3054" t="s">
        <v>11491</v>
      </c>
      <c r="D3054" t="str">
        <f>VLOOKUP(MID(C3054,7,4),Estrv!I:J,2,FALSE)</f>
        <v>Infraestructura de agua potable en Alcaldías</v>
      </c>
      <c r="E3054" t="str">
        <f>VLOOKUP(MID(C3054,1,10),Estrv!B:CC,51,FALSE)</f>
        <v/>
      </c>
    </row>
    <row r="3055" spans="1:5">
      <c r="A3055" t="str">
        <f t="shared" si="47"/>
        <v>02CD16</v>
      </c>
      <c r="B3055" t="str">
        <f>CONCATENATE(A3055,"_",COUNTIF(A$1:A3055,A3055))</f>
        <v>02CD16_94</v>
      </c>
      <c r="C3055" t="s">
        <v>12165</v>
      </c>
      <c r="D3055" t="str">
        <f>VLOOKUP(MID(C3055,7,4),Estrv!I:J,2,FALSE)</f>
        <v>Infraestructura de agua potable en Alcaldías</v>
      </c>
      <c r="E3055" t="str">
        <f>VLOOKUP(MID(C3055,1,10),Estrv!B:CC,54,FALSE)</f>
        <v/>
      </c>
    </row>
    <row r="3056" spans="1:5">
      <c r="A3056" t="str">
        <f t="shared" si="47"/>
        <v>02CD16</v>
      </c>
      <c r="B3056" t="str">
        <f>CONCATENATE(A3056,"_",COUNTIF(A$1:A3056,A3056))</f>
        <v>02CD16_95</v>
      </c>
      <c r="C3056" t="s">
        <v>12839</v>
      </c>
      <c r="D3056" t="str">
        <f>VLOOKUP(MID(C3056,7,4),Estrv!I:J,2,FALSE)</f>
        <v>Infraestructura de agua potable en Alcaldías</v>
      </c>
      <c r="E3056" t="str">
        <f>VLOOKUP(MID(C3056,1,10),Estrv!B:CC,57,FALSE)</f>
        <v/>
      </c>
    </row>
    <row r="3057" spans="1:5">
      <c r="A3057" t="str">
        <f t="shared" si="47"/>
        <v>02CD16</v>
      </c>
      <c r="B3057" t="str">
        <f>CONCATENATE(A3057,"_",COUNTIF(A$1:A3057,A3057))</f>
        <v>02CD16_96</v>
      </c>
      <c r="C3057" t="s">
        <v>13513</v>
      </c>
      <c r="D3057" t="str">
        <f>VLOOKUP(MID(C3057,7,4),Estrv!I:J,2,FALSE)</f>
        <v>Infraestructura de agua potable en Alcaldías</v>
      </c>
      <c r="E3057" t="str">
        <f>VLOOKUP(MID(C3057,1,10),Estrv!B:CC,60,FALSE)</f>
        <v/>
      </c>
    </row>
    <row r="3058" spans="1:5">
      <c r="A3058" t="str">
        <f t="shared" si="47"/>
        <v>02CD16</v>
      </c>
      <c r="B3058" t="str">
        <f>CONCATENATE(A3058,"_",COUNTIF(A$1:A3058,A3058))</f>
        <v>02CD16_97</v>
      </c>
      <c r="C3058" t="s">
        <v>14187</v>
      </c>
      <c r="D3058" t="str">
        <f>VLOOKUP(MID(C3058,7,4),Estrv!I:J,2,FALSE)</f>
        <v>Infraestructura de agua potable en Alcaldías</v>
      </c>
      <c r="E3058" t="str">
        <f>VLOOKUP(MID(C3058,1,10),Estrv!B:CC,63,FALSE)</f>
        <v/>
      </c>
    </row>
    <row r="3059" spans="1:5">
      <c r="A3059" t="str">
        <f t="shared" si="47"/>
        <v>02CD16</v>
      </c>
      <c r="B3059" t="str">
        <f>CONCATENATE(A3059,"_",COUNTIF(A$1:A3059,A3059))</f>
        <v>02CD16_98</v>
      </c>
      <c r="C3059" t="s">
        <v>14861</v>
      </c>
      <c r="D3059" t="str">
        <f>VLOOKUP(MID(C3059,7,4),Estrv!I:J,2,FALSE)</f>
        <v>Infraestructura de agua potable en Alcaldías</v>
      </c>
      <c r="E3059" t="str">
        <f>VLOOKUP(MID(C3059,1,10),Estrv!B:CC,66,FALSE)</f>
        <v/>
      </c>
    </row>
    <row r="3060" spans="1:5">
      <c r="A3060" t="str">
        <f t="shared" si="47"/>
        <v>02CD16</v>
      </c>
      <c r="B3060" t="str">
        <f>CONCATENATE(A3060,"_",COUNTIF(A$1:A3060,A3060))</f>
        <v>02CD16_99</v>
      </c>
      <c r="C3060" t="s">
        <v>15535</v>
      </c>
      <c r="D3060" t="str">
        <f>VLOOKUP(MID(C3060,7,4),Estrv!I:J,2,FALSE)</f>
        <v>Infraestructura de agua potable en Alcaldías</v>
      </c>
      <c r="E3060" t="str">
        <f>VLOOKUP(MID(C3060,1,10),Estrv!B:CC,69,FALSE)</f>
        <v/>
      </c>
    </row>
    <row r="3061" spans="1:5">
      <c r="A3061" t="str">
        <f t="shared" si="47"/>
        <v>02CD16</v>
      </c>
      <c r="B3061" t="str">
        <f>CONCATENATE(A3061,"_",COUNTIF(A$1:A3061,A3061))</f>
        <v>02CD16_100</v>
      </c>
      <c r="C3061" t="s">
        <v>16209</v>
      </c>
      <c r="D3061" t="str">
        <f>VLOOKUP(MID(C3061,7,4),Estrv!I:J,2,FALSE)</f>
        <v>Infraestructura de agua potable en Alcaldías</v>
      </c>
      <c r="E3061" t="str">
        <f>VLOOKUP(MID(C3061,1,10),Estrv!B:CC,72,FALSE)</f>
        <v/>
      </c>
    </row>
    <row r="3062" spans="1:5">
      <c r="A3062" t="str">
        <f t="shared" si="47"/>
        <v>02CD16</v>
      </c>
      <c r="B3062" t="str">
        <f>CONCATENATE(A3062,"_",COUNTIF(A$1:A3062,A3062))</f>
        <v>02CD16_101</v>
      </c>
      <c r="C3062" t="s">
        <v>10144</v>
      </c>
      <c r="D3062" t="str">
        <f>VLOOKUP(MID(C3062,7,4),Estrv!I:J,2,FALSE)</f>
        <v>Infraestructura de drenaje, alcantarillado y saneamiento en Alcaldías</v>
      </c>
      <c r="E3062" t="str">
        <f>VLOOKUP(MID(C3062,1,10),Estrv!B:CC,44,FALSE)</f>
        <v>Los habitantes de la Alcaldia Xochimilco cuentan con adecuiada infraestructura de la red secundaria de drenaje y alcantarillado, para cubrir los servicios basicos de sanidad</v>
      </c>
    </row>
    <row r="3063" spans="1:5">
      <c r="A3063" t="str">
        <f t="shared" si="47"/>
        <v>02CD16</v>
      </c>
      <c r="B3063" t="str">
        <f>CONCATENATE(A3063,"_",COUNTIF(A$1:A3063,A3063))</f>
        <v>02CD16_102</v>
      </c>
      <c r="C3063" t="s">
        <v>10818</v>
      </c>
      <c r="D3063" t="str">
        <f>VLOOKUP(MID(C3063,7,4),Estrv!I:J,2,FALSE)</f>
        <v>Infraestructura de drenaje, alcantarillado y saneamiento en Alcaldías</v>
      </c>
      <c r="E3063" t="str">
        <f>VLOOKUP(MID(C3063,1,10),Estrv!B:CC,48,FALSE)</f>
        <v>Construccion, rehabilitacion y mantenimiento de infraestructura de drenaje, alcantarillado y saneamiento por contrato de obra publica.</v>
      </c>
    </row>
    <row r="3064" spans="1:5">
      <c r="A3064" t="str">
        <f t="shared" si="47"/>
        <v>02CD16</v>
      </c>
      <c r="B3064" t="str">
        <f>CONCATENATE(A3064,"_",COUNTIF(A$1:A3064,A3064))</f>
        <v>02CD16_103</v>
      </c>
      <c r="C3064" t="s">
        <v>11492</v>
      </c>
      <c r="D3064" t="str">
        <f>VLOOKUP(MID(C3064,7,4),Estrv!I:J,2,FALSE)</f>
        <v>Infraestructura de drenaje, alcantarillado y saneamiento en Alcaldías</v>
      </c>
      <c r="E3064" t="str">
        <f>VLOOKUP(MID(C3064,1,10),Estrv!B:CC,51,FALSE)</f>
        <v/>
      </c>
    </row>
    <row r="3065" spans="1:5">
      <c r="A3065" t="str">
        <f t="shared" si="47"/>
        <v>02CD16</v>
      </c>
      <c r="B3065" t="str">
        <f>CONCATENATE(A3065,"_",COUNTIF(A$1:A3065,A3065))</f>
        <v>02CD16_104</v>
      </c>
      <c r="C3065" t="s">
        <v>12166</v>
      </c>
      <c r="D3065" t="str">
        <f>VLOOKUP(MID(C3065,7,4),Estrv!I:J,2,FALSE)</f>
        <v>Infraestructura de drenaje, alcantarillado y saneamiento en Alcaldías</v>
      </c>
      <c r="E3065" t="str">
        <f>VLOOKUP(MID(C3065,1,10),Estrv!B:CC,54,FALSE)</f>
        <v/>
      </c>
    </row>
    <row r="3066" spans="1:5">
      <c r="A3066" t="str">
        <f t="shared" si="47"/>
        <v>02CD16</v>
      </c>
      <c r="B3066" t="str">
        <f>CONCATENATE(A3066,"_",COUNTIF(A$1:A3066,A3066))</f>
        <v>02CD16_105</v>
      </c>
      <c r="C3066" t="s">
        <v>12840</v>
      </c>
      <c r="D3066" t="str">
        <f>VLOOKUP(MID(C3066,7,4),Estrv!I:J,2,FALSE)</f>
        <v>Infraestructura de drenaje, alcantarillado y saneamiento en Alcaldías</v>
      </c>
      <c r="E3066" t="str">
        <f>VLOOKUP(MID(C3066,1,10),Estrv!B:CC,57,FALSE)</f>
        <v/>
      </c>
    </row>
    <row r="3067" spans="1:5">
      <c r="A3067" t="str">
        <f t="shared" si="47"/>
        <v>02CD16</v>
      </c>
      <c r="B3067" t="str">
        <f>CONCATENATE(A3067,"_",COUNTIF(A$1:A3067,A3067))</f>
        <v>02CD16_106</v>
      </c>
      <c r="C3067" t="s">
        <v>13514</v>
      </c>
      <c r="D3067" t="str">
        <f>VLOOKUP(MID(C3067,7,4),Estrv!I:J,2,FALSE)</f>
        <v>Infraestructura de drenaje, alcantarillado y saneamiento en Alcaldías</v>
      </c>
      <c r="E3067" t="str">
        <f>VLOOKUP(MID(C3067,1,10),Estrv!B:CC,60,FALSE)</f>
        <v/>
      </c>
    </row>
    <row r="3068" spans="1:5">
      <c r="A3068" t="str">
        <f t="shared" si="47"/>
        <v>02CD16</v>
      </c>
      <c r="B3068" t="str">
        <f>CONCATENATE(A3068,"_",COUNTIF(A$1:A3068,A3068))</f>
        <v>02CD16_107</v>
      </c>
      <c r="C3068" t="s">
        <v>14188</v>
      </c>
      <c r="D3068" t="str">
        <f>VLOOKUP(MID(C3068,7,4),Estrv!I:J,2,FALSE)</f>
        <v>Infraestructura de drenaje, alcantarillado y saneamiento en Alcaldías</v>
      </c>
      <c r="E3068" t="str">
        <f>VLOOKUP(MID(C3068,1,10),Estrv!B:CC,63,FALSE)</f>
        <v/>
      </c>
    </row>
    <row r="3069" spans="1:5">
      <c r="A3069" t="str">
        <f t="shared" si="47"/>
        <v>02CD16</v>
      </c>
      <c r="B3069" t="str">
        <f>CONCATENATE(A3069,"_",COUNTIF(A$1:A3069,A3069))</f>
        <v>02CD16_108</v>
      </c>
      <c r="C3069" t="s">
        <v>14862</v>
      </c>
      <c r="D3069" t="str">
        <f>VLOOKUP(MID(C3069,7,4),Estrv!I:J,2,FALSE)</f>
        <v>Infraestructura de drenaje, alcantarillado y saneamiento en Alcaldías</v>
      </c>
      <c r="E3069" t="str">
        <f>VLOOKUP(MID(C3069,1,10),Estrv!B:CC,66,FALSE)</f>
        <v/>
      </c>
    </row>
    <row r="3070" spans="1:5">
      <c r="A3070" t="str">
        <f t="shared" si="47"/>
        <v>02CD16</v>
      </c>
      <c r="B3070" t="str">
        <f>CONCATENATE(A3070,"_",COUNTIF(A$1:A3070,A3070))</f>
        <v>02CD16_109</v>
      </c>
      <c r="C3070" t="s">
        <v>15536</v>
      </c>
      <c r="D3070" t="str">
        <f>VLOOKUP(MID(C3070,7,4),Estrv!I:J,2,FALSE)</f>
        <v>Infraestructura de drenaje, alcantarillado y saneamiento en Alcaldías</v>
      </c>
      <c r="E3070" t="str">
        <f>VLOOKUP(MID(C3070,1,10),Estrv!B:CC,69,FALSE)</f>
        <v/>
      </c>
    </row>
    <row r="3071" spans="1:5">
      <c r="A3071" t="str">
        <f t="shared" si="47"/>
        <v>02CD16</v>
      </c>
      <c r="B3071" t="str">
        <f>CONCATENATE(A3071,"_",COUNTIF(A$1:A3071,A3071))</f>
        <v>02CD16_110</v>
      </c>
      <c r="C3071" t="s">
        <v>16210</v>
      </c>
      <c r="D3071" t="str">
        <f>VLOOKUP(MID(C3071,7,4),Estrv!I:J,2,FALSE)</f>
        <v>Infraestructura de drenaje, alcantarillado y saneamiento en Alcaldías</v>
      </c>
      <c r="E3071" t="str">
        <f>VLOOKUP(MID(C3071,1,10),Estrv!B:CC,72,FALSE)</f>
        <v/>
      </c>
    </row>
    <row r="3072" spans="1:5">
      <c r="A3072" t="str">
        <f t="shared" si="47"/>
        <v>02CD16</v>
      </c>
      <c r="B3072" t="str">
        <f>CONCATENATE(A3072,"_",COUNTIF(A$1:A3072,A3072))</f>
        <v>02CD16_111</v>
      </c>
      <c r="C3072" t="s">
        <v>10145</v>
      </c>
      <c r="D3072" t="str">
        <f>VLOOKUP(MID(C3072,7,4),Estrv!I:J,2,FALSE)</f>
        <v>Actividades de apoyo administrativo</v>
      </c>
      <c r="E3072" t="str">
        <f>VLOOKUP(MID(C3072,1,10),Estrv!B:CC,44,FALSE)</f>
        <v>Los Entes Publicos cuentan con los recursos necesarios para el buen desarrollo de sus funciones</v>
      </c>
    </row>
    <row r="3073" spans="1:5">
      <c r="A3073" t="str">
        <f t="shared" si="47"/>
        <v>02CD16</v>
      </c>
      <c r="B3073" t="str">
        <f>CONCATENATE(A3073,"_",COUNTIF(A$1:A3073,A3073))</f>
        <v>02CD16_112</v>
      </c>
      <c r="C3073" t="s">
        <v>10819</v>
      </c>
      <c r="D3073" t="str">
        <f>VLOOKUP(MID(C3073,7,4),Estrv!I:J,2,FALSE)</f>
        <v>Actividades de apoyo administrativo</v>
      </c>
      <c r="E3073" t="str">
        <f>VLOOKUP(MID(C3073,1,10),Estrv!B:CC,48,FALSE)</f>
        <v>Servicio de impresion, rotulacion en bardas y reproduccion de materiales graficos, monitoreo de informacion en medios de comunicacion.</v>
      </c>
    </row>
    <row r="3074" spans="1:5">
      <c r="A3074" t="str">
        <f t="shared" si="47"/>
        <v>02CD16</v>
      </c>
      <c r="B3074" t="str">
        <f>CONCATENATE(A3074,"_",COUNTIF(A$1:A3074,A3074))</f>
        <v>02CD16_113</v>
      </c>
      <c r="C3074" t="s">
        <v>11493</v>
      </c>
      <c r="D3074" t="str">
        <f>VLOOKUP(MID(C3074,7,4),Estrv!I:J,2,FALSE)</f>
        <v>Actividades de apoyo administrativo</v>
      </c>
      <c r="E3074" t="str">
        <f>VLOOKUP(MID(C3074,1,10),Estrv!B:CC,51,FALSE)</f>
        <v/>
      </c>
    </row>
    <row r="3075" spans="1:5">
      <c r="A3075" t="str">
        <f t="shared" ref="A3075:A3138" si="48">MID(C3075,1,6)</f>
        <v>02CD16</v>
      </c>
      <c r="B3075" t="str">
        <f>CONCATENATE(A3075,"_",COUNTIF(A$1:A3075,A3075))</f>
        <v>02CD16_114</v>
      </c>
      <c r="C3075" t="s">
        <v>12167</v>
      </c>
      <c r="D3075" t="str">
        <f>VLOOKUP(MID(C3075,7,4),Estrv!I:J,2,FALSE)</f>
        <v>Actividades de apoyo administrativo</v>
      </c>
      <c r="E3075" t="str">
        <f>VLOOKUP(MID(C3075,1,10),Estrv!B:CC,54,FALSE)</f>
        <v/>
      </c>
    </row>
    <row r="3076" spans="1:5">
      <c r="A3076" t="str">
        <f t="shared" si="48"/>
        <v>02CD16</v>
      </c>
      <c r="B3076" t="str">
        <f>CONCATENATE(A3076,"_",COUNTIF(A$1:A3076,A3076))</f>
        <v>02CD16_115</v>
      </c>
      <c r="C3076" t="s">
        <v>12841</v>
      </c>
      <c r="D3076" t="str">
        <f>VLOOKUP(MID(C3076,7,4),Estrv!I:J,2,FALSE)</f>
        <v>Actividades de apoyo administrativo</v>
      </c>
      <c r="E3076" t="str">
        <f>VLOOKUP(MID(C3076,1,10),Estrv!B:CC,57,FALSE)</f>
        <v/>
      </c>
    </row>
    <row r="3077" spans="1:5">
      <c r="A3077" t="str">
        <f t="shared" si="48"/>
        <v>02CD16</v>
      </c>
      <c r="B3077" t="str">
        <f>CONCATENATE(A3077,"_",COUNTIF(A$1:A3077,A3077))</f>
        <v>02CD16_116</v>
      </c>
      <c r="C3077" t="s">
        <v>13515</v>
      </c>
      <c r="D3077" t="str">
        <f>VLOOKUP(MID(C3077,7,4),Estrv!I:J,2,FALSE)</f>
        <v>Actividades de apoyo administrativo</v>
      </c>
      <c r="E3077" t="str">
        <f>VLOOKUP(MID(C3077,1,10),Estrv!B:CC,60,FALSE)</f>
        <v/>
      </c>
    </row>
    <row r="3078" spans="1:5">
      <c r="A3078" t="str">
        <f t="shared" si="48"/>
        <v>02CD16</v>
      </c>
      <c r="B3078" t="str">
        <f>CONCATENATE(A3078,"_",COUNTIF(A$1:A3078,A3078))</f>
        <v>02CD16_117</v>
      </c>
      <c r="C3078" t="s">
        <v>14189</v>
      </c>
      <c r="D3078" t="str">
        <f>VLOOKUP(MID(C3078,7,4),Estrv!I:J,2,FALSE)</f>
        <v>Actividades de apoyo administrativo</v>
      </c>
      <c r="E3078" t="str">
        <f>VLOOKUP(MID(C3078,1,10),Estrv!B:CC,63,FALSE)</f>
        <v/>
      </c>
    </row>
    <row r="3079" spans="1:5">
      <c r="A3079" t="str">
        <f t="shared" si="48"/>
        <v>02CD16</v>
      </c>
      <c r="B3079" t="str">
        <f>CONCATENATE(A3079,"_",COUNTIF(A$1:A3079,A3079))</f>
        <v>02CD16_118</v>
      </c>
      <c r="C3079" t="s">
        <v>14863</v>
      </c>
      <c r="D3079" t="str">
        <f>VLOOKUP(MID(C3079,7,4),Estrv!I:J,2,FALSE)</f>
        <v>Actividades de apoyo administrativo</v>
      </c>
      <c r="E3079" t="str">
        <f>VLOOKUP(MID(C3079,1,10),Estrv!B:CC,66,FALSE)</f>
        <v/>
      </c>
    </row>
    <row r="3080" spans="1:5">
      <c r="A3080" t="str">
        <f t="shared" si="48"/>
        <v>02CD16</v>
      </c>
      <c r="B3080" t="str">
        <f>CONCATENATE(A3080,"_",COUNTIF(A$1:A3080,A3080))</f>
        <v>02CD16_119</v>
      </c>
      <c r="C3080" t="s">
        <v>15537</v>
      </c>
      <c r="D3080" t="str">
        <f>VLOOKUP(MID(C3080,7,4),Estrv!I:J,2,FALSE)</f>
        <v>Actividades de apoyo administrativo</v>
      </c>
      <c r="E3080" t="str">
        <f>VLOOKUP(MID(C3080,1,10),Estrv!B:CC,69,FALSE)</f>
        <v/>
      </c>
    </row>
    <row r="3081" spans="1:5">
      <c r="A3081" t="str">
        <f t="shared" si="48"/>
        <v>02CD16</v>
      </c>
      <c r="B3081" t="str">
        <f>CONCATENATE(A3081,"_",COUNTIF(A$1:A3081,A3081))</f>
        <v>02CD16_120</v>
      </c>
      <c r="C3081" t="s">
        <v>16211</v>
      </c>
      <c r="D3081" t="str">
        <f>VLOOKUP(MID(C3081,7,4),Estrv!I:J,2,FALSE)</f>
        <v>Actividades de apoyo administrativo</v>
      </c>
      <c r="E3081" t="str">
        <f>VLOOKUP(MID(C3081,1,10),Estrv!B:CC,72,FALSE)</f>
        <v/>
      </c>
    </row>
    <row r="3082" spans="1:5">
      <c r="A3082" t="str">
        <f t="shared" si="48"/>
        <v>02CD16</v>
      </c>
      <c r="B3082" t="str">
        <f>CONCATENATE(A3082,"_",COUNTIF(A$1:A3082,A3082))</f>
        <v>02CD16_121</v>
      </c>
      <c r="C3082" t="s">
        <v>10146</v>
      </c>
      <c r="D3082" t="str">
        <f>VLOOKUP(MID(C3082,7,4),Estrv!I:J,2,FALSE)</f>
        <v>Provisiones para contingencias</v>
      </c>
      <c r="E3082" t="str">
        <f>VLOOKUP(MID(C3082,1,10),Estrv!B:CC,44,FALSE)</f>
        <v>Los Entes Publicos cuentan con los recursos necesarios para cubrir con las obligaciones judicilaes sin riesgos para su operacion</v>
      </c>
    </row>
    <row r="3083" spans="1:5">
      <c r="A3083" t="str">
        <f t="shared" si="48"/>
        <v>02CD16</v>
      </c>
      <c r="B3083" t="str">
        <f>CONCATENATE(A3083,"_",COUNTIF(A$1:A3083,A3083))</f>
        <v>02CD16_122</v>
      </c>
      <c r="C3083" t="s">
        <v>10820</v>
      </c>
      <c r="D3083" t="str">
        <f>VLOOKUP(MID(C3083,7,4),Estrv!I:J,2,FALSE)</f>
        <v>Provisiones para contingencias</v>
      </c>
      <c r="E3083" t="str">
        <f>VLOOKUP(MID(C3083,1,10),Estrv!B:CC,48,FALSE)</f>
        <v>Pago de sentancias: Relizar el pago de diversos juicios en materia civil, mercantil y administrativa en los que la Alcaldia ha sido condenada al pago.</v>
      </c>
    </row>
    <row r="3084" spans="1:5">
      <c r="A3084" t="str">
        <f t="shared" si="48"/>
        <v>02CD16</v>
      </c>
      <c r="B3084" t="str">
        <f>CONCATENATE(A3084,"_",COUNTIF(A$1:A3084,A3084))</f>
        <v>02CD16_123</v>
      </c>
      <c r="C3084" t="s">
        <v>11494</v>
      </c>
      <c r="D3084" t="str">
        <f>VLOOKUP(MID(C3084,7,4),Estrv!I:J,2,FALSE)</f>
        <v>Provisiones para contingencias</v>
      </c>
      <c r="E3084" t="str">
        <f>VLOOKUP(MID(C3084,1,10),Estrv!B:CC,51,FALSE)</f>
        <v/>
      </c>
    </row>
    <row r="3085" spans="1:5">
      <c r="A3085" t="str">
        <f t="shared" si="48"/>
        <v>02CD16</v>
      </c>
      <c r="B3085" t="str">
        <f>CONCATENATE(A3085,"_",COUNTIF(A$1:A3085,A3085))</f>
        <v>02CD16_124</v>
      </c>
      <c r="C3085" t="s">
        <v>12168</v>
      </c>
      <c r="D3085" t="str">
        <f>VLOOKUP(MID(C3085,7,4),Estrv!I:J,2,FALSE)</f>
        <v>Provisiones para contingencias</v>
      </c>
      <c r="E3085" t="str">
        <f>VLOOKUP(MID(C3085,1,10),Estrv!B:CC,54,FALSE)</f>
        <v/>
      </c>
    </row>
    <row r="3086" spans="1:5">
      <c r="A3086" t="str">
        <f t="shared" si="48"/>
        <v>02CD16</v>
      </c>
      <c r="B3086" t="str">
        <f>CONCATENATE(A3086,"_",COUNTIF(A$1:A3086,A3086))</f>
        <v>02CD16_125</v>
      </c>
      <c r="C3086" t="s">
        <v>12842</v>
      </c>
      <c r="D3086" t="str">
        <f>VLOOKUP(MID(C3086,7,4),Estrv!I:J,2,FALSE)</f>
        <v>Provisiones para contingencias</v>
      </c>
      <c r="E3086" t="str">
        <f>VLOOKUP(MID(C3086,1,10),Estrv!B:CC,57,FALSE)</f>
        <v/>
      </c>
    </row>
    <row r="3087" spans="1:5">
      <c r="A3087" t="str">
        <f t="shared" si="48"/>
        <v>02CD16</v>
      </c>
      <c r="B3087" t="str">
        <f>CONCATENATE(A3087,"_",COUNTIF(A$1:A3087,A3087))</f>
        <v>02CD16_126</v>
      </c>
      <c r="C3087" t="s">
        <v>13516</v>
      </c>
      <c r="D3087" t="str">
        <f>VLOOKUP(MID(C3087,7,4),Estrv!I:J,2,FALSE)</f>
        <v>Provisiones para contingencias</v>
      </c>
      <c r="E3087" t="str">
        <f>VLOOKUP(MID(C3087,1,10),Estrv!B:CC,60,FALSE)</f>
        <v/>
      </c>
    </row>
    <row r="3088" spans="1:5">
      <c r="A3088" t="str">
        <f t="shared" si="48"/>
        <v>02CD16</v>
      </c>
      <c r="B3088" t="str">
        <f>CONCATENATE(A3088,"_",COUNTIF(A$1:A3088,A3088))</f>
        <v>02CD16_127</v>
      </c>
      <c r="C3088" t="s">
        <v>14190</v>
      </c>
      <c r="D3088" t="str">
        <f>VLOOKUP(MID(C3088,7,4),Estrv!I:J,2,FALSE)</f>
        <v>Provisiones para contingencias</v>
      </c>
      <c r="E3088" t="str">
        <f>VLOOKUP(MID(C3088,1,10),Estrv!B:CC,63,FALSE)</f>
        <v/>
      </c>
    </row>
    <row r="3089" spans="1:5">
      <c r="A3089" t="str">
        <f t="shared" si="48"/>
        <v>02CD16</v>
      </c>
      <c r="B3089" t="str">
        <f>CONCATENATE(A3089,"_",COUNTIF(A$1:A3089,A3089))</f>
        <v>02CD16_128</v>
      </c>
      <c r="C3089" t="s">
        <v>14864</v>
      </c>
      <c r="D3089" t="str">
        <f>VLOOKUP(MID(C3089,7,4),Estrv!I:J,2,FALSE)</f>
        <v>Provisiones para contingencias</v>
      </c>
      <c r="E3089" t="str">
        <f>VLOOKUP(MID(C3089,1,10),Estrv!B:CC,66,FALSE)</f>
        <v/>
      </c>
    </row>
    <row r="3090" spans="1:5">
      <c r="A3090" t="str">
        <f t="shared" si="48"/>
        <v>02CD16</v>
      </c>
      <c r="B3090" t="str">
        <f>CONCATENATE(A3090,"_",COUNTIF(A$1:A3090,A3090))</f>
        <v>02CD16_129</v>
      </c>
      <c r="C3090" t="s">
        <v>15538</v>
      </c>
      <c r="D3090" t="str">
        <f>VLOOKUP(MID(C3090,7,4),Estrv!I:J,2,FALSE)</f>
        <v>Provisiones para contingencias</v>
      </c>
      <c r="E3090" t="str">
        <f>VLOOKUP(MID(C3090,1,10),Estrv!B:CC,69,FALSE)</f>
        <v/>
      </c>
    </row>
    <row r="3091" spans="1:5">
      <c r="A3091" t="str">
        <f t="shared" si="48"/>
        <v>02CD16</v>
      </c>
      <c r="B3091" t="str">
        <f>CONCATENATE(A3091,"_",COUNTIF(A$1:A3091,A3091))</f>
        <v>02CD16_130</v>
      </c>
      <c r="C3091" t="s">
        <v>16212</v>
      </c>
      <c r="D3091" t="str">
        <f>VLOOKUP(MID(C3091,7,4),Estrv!I:J,2,FALSE)</f>
        <v>Provisiones para contingencias</v>
      </c>
      <c r="E3091" t="str">
        <f>VLOOKUP(MID(C3091,1,10),Estrv!B:CC,72,FALSE)</f>
        <v/>
      </c>
    </row>
    <row r="3092" spans="1:5">
      <c r="A3092" t="str">
        <f t="shared" si="48"/>
        <v>02CD16</v>
      </c>
      <c r="B3092" t="str">
        <f>CONCATENATE(A3092,"_",COUNTIF(A$1:A3092,A3092))</f>
        <v>02CD16_131</v>
      </c>
      <c r="C3092" t="s">
        <v>10147</v>
      </c>
      <c r="D3092" t="str">
        <f>VLOOKUP(MID(C3092,7,4),Estrv!I:J,2,FALSE)</f>
        <v>Cumplimiento de los programas de protección civil</v>
      </c>
      <c r="E3092" t="str">
        <f>VLOOKUP(MID(C3092,1,10),Estrv!B:CC,44,FALSE)</f>
        <v>Construir una ciudad mas segura, mas humana, sostenible y resiliente ante el riesgo de desastres.</v>
      </c>
    </row>
    <row r="3093" spans="1:5">
      <c r="A3093" t="str">
        <f t="shared" si="48"/>
        <v>02CD16</v>
      </c>
      <c r="B3093" t="str">
        <f>CONCATENATE(A3093,"_",COUNTIF(A$1:A3093,A3093))</f>
        <v>02CD16_132</v>
      </c>
      <c r="C3093" t="s">
        <v>10821</v>
      </c>
      <c r="D3093" t="str">
        <f>VLOOKUP(MID(C3093,7,4),Estrv!I:J,2,FALSE)</f>
        <v>Cumplimiento de los programas de protección civil</v>
      </c>
      <c r="E3093" t="str">
        <f>VLOOKUP(MID(C3093,1,10),Estrv!B:CC,48,FALSE)</f>
        <v>Acciones de prevencion en Materia de Gestion Integral de Riesgos</v>
      </c>
    </row>
    <row r="3094" spans="1:5">
      <c r="A3094" t="str">
        <f t="shared" si="48"/>
        <v>02CD16</v>
      </c>
      <c r="B3094" t="str">
        <f>CONCATENATE(A3094,"_",COUNTIF(A$1:A3094,A3094))</f>
        <v>02CD16_133</v>
      </c>
      <c r="C3094" t="s">
        <v>11495</v>
      </c>
      <c r="D3094" t="str">
        <f>VLOOKUP(MID(C3094,7,4),Estrv!I:J,2,FALSE)</f>
        <v>Cumplimiento de los programas de protección civil</v>
      </c>
      <c r="E3094" t="str">
        <f>VLOOKUP(MID(C3094,1,10),Estrv!B:CC,51,FALSE)</f>
        <v>Analisis y estudios de identificacion de riesgos que sirvan como base para el desarrollo de planes de emergencia y operativos.</v>
      </c>
    </row>
    <row r="3095" spans="1:5">
      <c r="A3095" t="str">
        <f t="shared" si="48"/>
        <v>02CD16</v>
      </c>
      <c r="B3095" t="str">
        <f>CONCATENATE(A3095,"_",COUNTIF(A$1:A3095,A3095))</f>
        <v>02CD16_134</v>
      </c>
      <c r="C3095" t="s">
        <v>12169</v>
      </c>
      <c r="D3095" t="str">
        <f>VLOOKUP(MID(C3095,7,4),Estrv!I:J,2,FALSE)</f>
        <v>Cumplimiento de los programas de protección civil</v>
      </c>
      <c r="E3095" t="str">
        <f>VLOOKUP(MID(C3095,1,10),Estrv!B:CC,54,FALSE)</f>
        <v>Atencion de emergencias generadas por los distintos fenomenos perturbadores</v>
      </c>
    </row>
    <row r="3096" spans="1:5">
      <c r="A3096" t="str">
        <f t="shared" si="48"/>
        <v>02CD16</v>
      </c>
      <c r="B3096" t="str">
        <f>CONCATENATE(A3096,"_",COUNTIF(A$1:A3096,A3096))</f>
        <v>02CD16_135</v>
      </c>
      <c r="C3096" t="s">
        <v>12843</v>
      </c>
      <c r="D3096" t="str">
        <f>VLOOKUP(MID(C3096,7,4),Estrv!I:J,2,FALSE)</f>
        <v>Cumplimiento de los programas de protección civil</v>
      </c>
      <c r="E3096" t="str">
        <f>VLOOKUP(MID(C3096,1,10),Estrv!B:CC,57,FALSE)</f>
        <v>Reforzamiento de equipo de proteccion personal para las brigadas encargadas de dar respuesta a las emergencias y atencion a la poblacion.</v>
      </c>
    </row>
    <row r="3097" spans="1:5">
      <c r="A3097" t="str">
        <f t="shared" si="48"/>
        <v>02CD16</v>
      </c>
      <c r="B3097" t="str">
        <f>CONCATENATE(A3097,"_",COUNTIF(A$1:A3097,A3097))</f>
        <v>02CD16_136</v>
      </c>
      <c r="C3097" t="s">
        <v>13517</v>
      </c>
      <c r="D3097" t="str">
        <f>VLOOKUP(MID(C3097,7,4),Estrv!I:J,2,FALSE)</f>
        <v>Cumplimiento de los programas de protección civil</v>
      </c>
      <c r="E3097" t="str">
        <f>VLOOKUP(MID(C3097,1,10),Estrv!B:CC,60,FALSE)</f>
        <v>Acciones de promocion y difusion en materia de proteccion civil</v>
      </c>
    </row>
    <row r="3098" spans="1:5">
      <c r="A3098" t="str">
        <f t="shared" si="48"/>
        <v>02CD16</v>
      </c>
      <c r="B3098" t="str">
        <f>CONCATENATE(A3098,"_",COUNTIF(A$1:A3098,A3098))</f>
        <v>02CD16_137</v>
      </c>
      <c r="C3098" t="s">
        <v>14191</v>
      </c>
      <c r="D3098" t="str">
        <f>VLOOKUP(MID(C3098,7,4),Estrv!I:J,2,FALSE)</f>
        <v>Cumplimiento de los programas de protección civil</v>
      </c>
      <c r="E3098" t="str">
        <f>VLOOKUP(MID(C3098,1,10),Estrv!B:CC,63,FALSE)</f>
        <v>Suministrar equipo informatico y mobiliario a la Direccion y sus Unidades Administrativas</v>
      </c>
    </row>
    <row r="3099" spans="1:5">
      <c r="A3099" t="str">
        <f t="shared" si="48"/>
        <v>02CD16</v>
      </c>
      <c r="B3099" t="str">
        <f>CONCATENATE(A3099,"_",COUNTIF(A$1:A3099,A3099))</f>
        <v>02CD16_138</v>
      </c>
      <c r="C3099" t="s">
        <v>14865</v>
      </c>
      <c r="D3099" t="str">
        <f>VLOOKUP(MID(C3099,7,4),Estrv!I:J,2,FALSE)</f>
        <v>Cumplimiento de los programas de protección civil</v>
      </c>
      <c r="E3099" t="str">
        <f>VLOOKUP(MID(C3099,1,10),Estrv!B:CC,66,FALSE)</f>
        <v>Abastecimiento de equipo especializado, herramienta y otros insumos al personal operativo en el desarrollo de trabajos concerniente a respuesta a emergencias.</v>
      </c>
    </row>
    <row r="3100" spans="1:5">
      <c r="A3100" t="str">
        <f t="shared" si="48"/>
        <v>02CD16</v>
      </c>
      <c r="B3100" t="str">
        <f>CONCATENATE(A3100,"_",COUNTIF(A$1:A3100,A3100))</f>
        <v>02CD16_139</v>
      </c>
      <c r="C3100" t="s">
        <v>15539</v>
      </c>
      <c r="D3100" t="str">
        <f>VLOOKUP(MID(C3100,7,4),Estrv!I:J,2,FALSE)</f>
        <v>Cumplimiento de los programas de protección civil</v>
      </c>
      <c r="E3100" t="str">
        <f>VLOOKUP(MID(C3100,1,10),Estrv!B:CC,69,FALSE)</f>
        <v/>
      </c>
    </row>
    <row r="3101" spans="1:5">
      <c r="A3101" t="str">
        <f t="shared" si="48"/>
        <v>02CD16</v>
      </c>
      <c r="B3101" t="str">
        <f>CONCATENATE(A3101,"_",COUNTIF(A$1:A3101,A3101))</f>
        <v>02CD16_140</v>
      </c>
      <c r="C3101" t="s">
        <v>16213</v>
      </c>
      <c r="D3101" t="str">
        <f>VLOOKUP(MID(C3101,7,4),Estrv!I:J,2,FALSE)</f>
        <v>Cumplimiento de los programas de protección civil</v>
      </c>
      <c r="E3101" t="str">
        <f>VLOOKUP(MID(C3101,1,10),Estrv!B:CC,72,FALSE)</f>
        <v/>
      </c>
    </row>
    <row r="3102" spans="1:5">
      <c r="A3102" t="str">
        <f t="shared" si="48"/>
        <v>02CD16</v>
      </c>
      <c r="B3102" t="str">
        <f>CONCATENATE(A3102,"_",COUNTIF(A$1:A3102,A3102))</f>
        <v>02CD16_141</v>
      </c>
      <c r="C3102" t="s">
        <v>10148</v>
      </c>
      <c r="D3102" t="str">
        <f>VLOOKUP(MID(C3102,7,4),Estrv!I:J,2,FALSE)</f>
        <v>Presupuesto participativo</v>
      </c>
      <c r="E3102" t="str">
        <f>VLOOKUP(MID(C3102,1,10),Estrv!B:CC,44,FALSE)</f>
        <v>Ciudadania con conocimiento y manejo del instrumento de democracia participativa para mejora de sus comunidades.</v>
      </c>
    </row>
    <row r="3103" spans="1:5">
      <c r="A3103" t="str">
        <f t="shared" si="48"/>
        <v>02CD16</v>
      </c>
      <c r="B3103" t="str">
        <f>CONCATENATE(A3103,"_",COUNTIF(A$1:A3103,A3103))</f>
        <v>02CD16_142</v>
      </c>
      <c r="C3103" t="s">
        <v>10822</v>
      </c>
      <c r="D3103" t="str">
        <f>VLOOKUP(MID(C3103,7,4),Estrv!I:J,2,FALSE)</f>
        <v>Presupuesto participativo</v>
      </c>
      <c r="E3103" t="str">
        <f>VLOOKUP(MID(C3103,1,10),Estrv!B:CC,48,FALSE)</f>
        <v>Ejecucion de proyectos del Presupuesto Participativo</v>
      </c>
    </row>
    <row r="3104" spans="1:5">
      <c r="A3104" t="str">
        <f t="shared" si="48"/>
        <v>02CD16</v>
      </c>
      <c r="B3104" t="str">
        <f>CONCATENATE(A3104,"_",COUNTIF(A$1:A3104,A3104))</f>
        <v>02CD16_143</v>
      </c>
      <c r="C3104" t="s">
        <v>11496</v>
      </c>
      <c r="D3104" t="str">
        <f>VLOOKUP(MID(C3104,7,4),Estrv!I:J,2,FALSE)</f>
        <v>Presupuesto participativo</v>
      </c>
      <c r="E3104" t="str">
        <f>VLOOKUP(MID(C3104,1,10),Estrv!B:CC,51,FALSE)</f>
        <v/>
      </c>
    </row>
    <row r="3105" spans="1:5">
      <c r="A3105" t="str">
        <f t="shared" si="48"/>
        <v>02CD16</v>
      </c>
      <c r="B3105" t="str">
        <f>CONCATENATE(A3105,"_",COUNTIF(A$1:A3105,A3105))</f>
        <v>02CD16_144</v>
      </c>
      <c r="C3105" t="s">
        <v>12170</v>
      </c>
      <c r="D3105" t="str">
        <f>VLOOKUP(MID(C3105,7,4),Estrv!I:J,2,FALSE)</f>
        <v>Presupuesto participativo</v>
      </c>
      <c r="E3105" t="str">
        <f>VLOOKUP(MID(C3105,1,10),Estrv!B:CC,54,FALSE)</f>
        <v/>
      </c>
    </row>
    <row r="3106" spans="1:5">
      <c r="A3106" t="str">
        <f t="shared" si="48"/>
        <v>02CD16</v>
      </c>
      <c r="B3106" t="str">
        <f>CONCATENATE(A3106,"_",COUNTIF(A$1:A3106,A3106))</f>
        <v>02CD16_145</v>
      </c>
      <c r="C3106" t="s">
        <v>12844</v>
      </c>
      <c r="D3106" t="str">
        <f>VLOOKUP(MID(C3106,7,4),Estrv!I:J,2,FALSE)</f>
        <v>Presupuesto participativo</v>
      </c>
      <c r="E3106" t="str">
        <f>VLOOKUP(MID(C3106,1,10),Estrv!B:CC,57,FALSE)</f>
        <v/>
      </c>
    </row>
    <row r="3107" spans="1:5">
      <c r="A3107" t="str">
        <f t="shared" si="48"/>
        <v>02CD16</v>
      </c>
      <c r="B3107" t="str">
        <f>CONCATENATE(A3107,"_",COUNTIF(A$1:A3107,A3107))</f>
        <v>02CD16_146</v>
      </c>
      <c r="C3107" t="s">
        <v>13518</v>
      </c>
      <c r="D3107" t="str">
        <f>VLOOKUP(MID(C3107,7,4),Estrv!I:J,2,FALSE)</f>
        <v>Presupuesto participativo</v>
      </c>
      <c r="E3107" t="str">
        <f>VLOOKUP(MID(C3107,1,10),Estrv!B:CC,60,FALSE)</f>
        <v/>
      </c>
    </row>
    <row r="3108" spans="1:5">
      <c r="A3108" t="str">
        <f t="shared" si="48"/>
        <v>02CD16</v>
      </c>
      <c r="B3108" t="str">
        <f>CONCATENATE(A3108,"_",COUNTIF(A$1:A3108,A3108))</f>
        <v>02CD16_147</v>
      </c>
      <c r="C3108" t="s">
        <v>14192</v>
      </c>
      <c r="D3108" t="str">
        <f>VLOOKUP(MID(C3108,7,4),Estrv!I:J,2,FALSE)</f>
        <v>Presupuesto participativo</v>
      </c>
      <c r="E3108" t="str">
        <f>VLOOKUP(MID(C3108,1,10),Estrv!B:CC,63,FALSE)</f>
        <v/>
      </c>
    </row>
    <row r="3109" spans="1:5">
      <c r="A3109" t="str">
        <f t="shared" si="48"/>
        <v>02CD16</v>
      </c>
      <c r="B3109" t="str">
        <f>CONCATENATE(A3109,"_",COUNTIF(A$1:A3109,A3109))</f>
        <v>02CD16_148</v>
      </c>
      <c r="C3109" t="s">
        <v>14866</v>
      </c>
      <c r="D3109" t="str">
        <f>VLOOKUP(MID(C3109,7,4),Estrv!I:J,2,FALSE)</f>
        <v>Presupuesto participativo</v>
      </c>
      <c r="E3109" t="str">
        <f>VLOOKUP(MID(C3109,1,10),Estrv!B:CC,66,FALSE)</f>
        <v/>
      </c>
    </row>
    <row r="3110" spans="1:5">
      <c r="A3110" t="str">
        <f t="shared" si="48"/>
        <v>02CD16</v>
      </c>
      <c r="B3110" t="str">
        <f>CONCATENATE(A3110,"_",COUNTIF(A$1:A3110,A3110))</f>
        <v>02CD16_149</v>
      </c>
      <c r="C3110" t="s">
        <v>15540</v>
      </c>
      <c r="D3110" t="str">
        <f>VLOOKUP(MID(C3110,7,4),Estrv!I:J,2,FALSE)</f>
        <v>Presupuesto participativo</v>
      </c>
      <c r="E3110" t="str">
        <f>VLOOKUP(MID(C3110,1,10),Estrv!B:CC,69,FALSE)</f>
        <v/>
      </c>
    </row>
    <row r="3111" spans="1:5">
      <c r="A3111" t="str">
        <f t="shared" si="48"/>
        <v>02CD16</v>
      </c>
      <c r="B3111" t="str">
        <f>CONCATENATE(A3111,"_",COUNTIF(A$1:A3111,A3111))</f>
        <v>02CD16_150</v>
      </c>
      <c r="C3111" t="s">
        <v>16214</v>
      </c>
      <c r="D3111" t="str">
        <f>VLOOKUP(MID(C3111,7,4),Estrv!I:J,2,FALSE)</f>
        <v>Presupuesto participativo</v>
      </c>
      <c r="E3111" t="str">
        <f>VLOOKUP(MID(C3111,1,10),Estrv!B:CC,72,FALSE)</f>
        <v/>
      </c>
    </row>
    <row r="3112" spans="1:5">
      <c r="A3112" t="str">
        <f t="shared" si="48"/>
        <v>02CD16</v>
      </c>
      <c r="B3112" t="str">
        <f>CONCATENATE(A3112,"_",COUNTIF(A$1:A3112,A3112))</f>
        <v>02CD16_151</v>
      </c>
      <c r="C3112" t="s">
        <v>10149</v>
      </c>
      <c r="D3112" t="str">
        <f>VLOOKUP(MID(C3112,7,4),Estrv!I:J,2,FALSE)</f>
        <v>Programa para enfermedades crónico degenerativas y discapacidad</v>
      </c>
      <c r="E3112" t="str">
        <f>VLOOKUP(MID(C3112,1,10),Estrv!B:CC,44,FALSE)</f>
        <v>Cerrar las brechas de desigualdad en la poblacion vulnerable de la Alcaldia Xochimilco.</v>
      </c>
    </row>
    <row r="3113" spans="1:5">
      <c r="A3113" t="str">
        <f t="shared" si="48"/>
        <v>02CD16</v>
      </c>
      <c r="B3113" t="str">
        <f>CONCATENATE(A3113,"_",COUNTIF(A$1:A3113,A3113))</f>
        <v>02CD16_152</v>
      </c>
      <c r="C3113" t="s">
        <v>10823</v>
      </c>
      <c r="D3113" t="str">
        <f>VLOOKUP(MID(C3113,7,4),Estrv!I:J,2,FALSE)</f>
        <v>Programa para enfermedades crónico degenerativas y discapacidad</v>
      </c>
      <c r="E3113" t="str">
        <f>VLOOKUP(MID(C3113,1,10),Estrv!B:CC,48,FALSE)</f>
        <v>Entrega de Aparatos Ortopedicos a Personas con Discapacidad</v>
      </c>
    </row>
    <row r="3114" spans="1:5">
      <c r="A3114" t="str">
        <f t="shared" si="48"/>
        <v>02CD16</v>
      </c>
      <c r="B3114" t="str">
        <f>CONCATENATE(A3114,"_",COUNTIF(A$1:A3114,A3114))</f>
        <v>02CD16_153</v>
      </c>
      <c r="C3114" t="s">
        <v>11497</v>
      </c>
      <c r="D3114" t="str">
        <f>VLOOKUP(MID(C3114,7,4),Estrv!I:J,2,FALSE)</f>
        <v>Programa para enfermedades crónico degenerativas y discapacidad</v>
      </c>
      <c r="E3114" t="str">
        <f>VLOOKUP(MID(C3114,1,10),Estrv!B:CC,51,FALSE)</f>
        <v/>
      </c>
    </row>
    <row r="3115" spans="1:5">
      <c r="A3115" t="str">
        <f t="shared" si="48"/>
        <v>02CD16</v>
      </c>
      <c r="B3115" t="str">
        <f>CONCATENATE(A3115,"_",COUNTIF(A$1:A3115,A3115))</f>
        <v>02CD16_154</v>
      </c>
      <c r="C3115" t="s">
        <v>12171</v>
      </c>
      <c r="D3115" t="str">
        <f>VLOOKUP(MID(C3115,7,4),Estrv!I:J,2,FALSE)</f>
        <v>Programa para enfermedades crónico degenerativas y discapacidad</v>
      </c>
      <c r="E3115" t="str">
        <f>VLOOKUP(MID(C3115,1,10),Estrv!B:CC,54,FALSE)</f>
        <v/>
      </c>
    </row>
    <row r="3116" spans="1:5">
      <c r="A3116" t="str">
        <f t="shared" si="48"/>
        <v>02CD16</v>
      </c>
      <c r="B3116" t="str">
        <f>CONCATENATE(A3116,"_",COUNTIF(A$1:A3116,A3116))</f>
        <v>02CD16_155</v>
      </c>
      <c r="C3116" t="s">
        <v>12845</v>
      </c>
      <c r="D3116" t="str">
        <f>VLOOKUP(MID(C3116,7,4),Estrv!I:J,2,FALSE)</f>
        <v>Programa para enfermedades crónico degenerativas y discapacidad</v>
      </c>
      <c r="E3116" t="str">
        <f>VLOOKUP(MID(C3116,1,10),Estrv!B:CC,57,FALSE)</f>
        <v/>
      </c>
    </row>
    <row r="3117" spans="1:5">
      <c r="A3117" t="str">
        <f t="shared" si="48"/>
        <v>02CD16</v>
      </c>
      <c r="B3117" t="str">
        <f>CONCATENATE(A3117,"_",COUNTIF(A$1:A3117,A3117))</f>
        <v>02CD16_156</v>
      </c>
      <c r="C3117" t="s">
        <v>13519</v>
      </c>
      <c r="D3117" t="str">
        <f>VLOOKUP(MID(C3117,7,4),Estrv!I:J,2,FALSE)</f>
        <v>Programa para enfermedades crónico degenerativas y discapacidad</v>
      </c>
      <c r="E3117" t="str">
        <f>VLOOKUP(MID(C3117,1,10),Estrv!B:CC,60,FALSE)</f>
        <v/>
      </c>
    </row>
    <row r="3118" spans="1:5">
      <c r="A3118" t="str">
        <f t="shared" si="48"/>
        <v>02CD16</v>
      </c>
      <c r="B3118" t="str">
        <f>CONCATENATE(A3118,"_",COUNTIF(A$1:A3118,A3118))</f>
        <v>02CD16_157</v>
      </c>
      <c r="C3118" t="s">
        <v>14193</v>
      </c>
      <c r="D3118" t="str">
        <f>VLOOKUP(MID(C3118,7,4),Estrv!I:J,2,FALSE)</f>
        <v>Programa para enfermedades crónico degenerativas y discapacidad</v>
      </c>
      <c r="E3118" t="str">
        <f>VLOOKUP(MID(C3118,1,10),Estrv!B:CC,63,FALSE)</f>
        <v/>
      </c>
    </row>
    <row r="3119" spans="1:5">
      <c r="A3119" t="str">
        <f t="shared" si="48"/>
        <v>02CD16</v>
      </c>
      <c r="B3119" t="str">
        <f>CONCATENATE(A3119,"_",COUNTIF(A$1:A3119,A3119))</f>
        <v>02CD16_158</v>
      </c>
      <c r="C3119" t="s">
        <v>14867</v>
      </c>
      <c r="D3119" t="str">
        <f>VLOOKUP(MID(C3119,7,4),Estrv!I:J,2,FALSE)</f>
        <v>Programa para enfermedades crónico degenerativas y discapacidad</v>
      </c>
      <c r="E3119" t="str">
        <f>VLOOKUP(MID(C3119,1,10),Estrv!B:CC,66,FALSE)</f>
        <v/>
      </c>
    </row>
    <row r="3120" spans="1:5">
      <c r="A3120" t="str">
        <f t="shared" si="48"/>
        <v>02CD16</v>
      </c>
      <c r="B3120" t="str">
        <f>CONCATENATE(A3120,"_",COUNTIF(A$1:A3120,A3120))</f>
        <v>02CD16_159</v>
      </c>
      <c r="C3120" t="s">
        <v>15541</v>
      </c>
      <c r="D3120" t="str">
        <f>VLOOKUP(MID(C3120,7,4),Estrv!I:J,2,FALSE)</f>
        <v>Programa para enfermedades crónico degenerativas y discapacidad</v>
      </c>
      <c r="E3120" t="str">
        <f>VLOOKUP(MID(C3120,1,10),Estrv!B:CC,69,FALSE)</f>
        <v/>
      </c>
    </row>
    <row r="3121" spans="1:5">
      <c r="A3121" t="str">
        <f t="shared" si="48"/>
        <v>02CD16</v>
      </c>
      <c r="B3121" t="str">
        <f>CONCATENATE(A3121,"_",COUNTIF(A$1:A3121,A3121))</f>
        <v>02CD16_160</v>
      </c>
      <c r="C3121" t="s">
        <v>16215</v>
      </c>
      <c r="D3121" t="str">
        <f>VLOOKUP(MID(C3121,7,4),Estrv!I:J,2,FALSE)</f>
        <v>Programa para enfermedades crónico degenerativas y discapacidad</v>
      </c>
      <c r="E3121" t="str">
        <f>VLOOKUP(MID(C3121,1,10),Estrv!B:CC,72,FALSE)</f>
        <v/>
      </c>
    </row>
    <row r="3122" spans="1:5">
      <c r="A3122" t="str">
        <f t="shared" si="48"/>
        <v>02CD16</v>
      </c>
      <c r="B3122" t="str">
        <f>CONCATENATE(A3122,"_",COUNTIF(A$1:A3122,A3122))</f>
        <v>02CD16_161</v>
      </c>
      <c r="C3122" t="s">
        <v>10150</v>
      </c>
      <c r="D3122" t="str">
        <f>VLOOKUP(MID(C3122,7,4),Estrv!I:J,2,FALSE)</f>
        <v>Programa para el impulso agroalimentario</v>
      </c>
      <c r="E3122" t="str">
        <f>VLOOKUP(MID(C3122,1,10),Estrv!B:CC,44,FALSE)</f>
        <v>Fomentar en toda la ciudad de Mexico la actividad agricola previene el avance de la mancha urbana y la proliferacion de asentamientos irregulares en Suelo de Conservacion, mejora el autoempleo, mejoramiento en su economia, conocimiento, respeto y valoracion de la herencia historica y del Patrimonio Cultural y Natural de la Humanidad de la Alcaldia en fomenta Xochimilco.</v>
      </c>
    </row>
    <row r="3123" spans="1:5">
      <c r="A3123" t="str">
        <f t="shared" si="48"/>
        <v>02CD16</v>
      </c>
      <c r="B3123" t="str">
        <f>CONCATENATE(A3123,"_",COUNTIF(A$1:A3123,A3123))</f>
        <v>02CD16_162</v>
      </c>
      <c r="C3123" t="s">
        <v>10824</v>
      </c>
      <c r="D3123" t="str">
        <f>VLOOKUP(MID(C3123,7,4),Estrv!I:J,2,FALSE)</f>
        <v>Programa para el impulso agroalimentario</v>
      </c>
      <c r="E3123" t="str">
        <f>VLOOKUP(MID(C3123,1,10),Estrv!B:CC,48,FALSE)</f>
        <v>Animales de Corral y de Traspatio.</v>
      </c>
    </row>
    <row r="3124" spans="1:5">
      <c r="A3124" t="str">
        <f t="shared" si="48"/>
        <v>02CD16</v>
      </c>
      <c r="B3124" t="str">
        <f>CONCATENATE(A3124,"_",COUNTIF(A$1:A3124,A3124))</f>
        <v>02CD16_163</v>
      </c>
      <c r="C3124" t="s">
        <v>11498</v>
      </c>
      <c r="D3124" t="str">
        <f>VLOOKUP(MID(C3124,7,4),Estrv!I:J,2,FALSE)</f>
        <v>Programa para el impulso agroalimentario</v>
      </c>
      <c r="E3124" t="str">
        <f>VLOOKUP(MID(C3124,1,10),Estrv!B:CC,51,FALSE)</f>
        <v>Entrega de Canoas a Productores Agricolas de la Zona Chinampera de los Pueblos y Barrios de la Alcaldia Xochimilco.</v>
      </c>
    </row>
    <row r="3125" spans="1:5">
      <c r="A3125" t="str">
        <f t="shared" si="48"/>
        <v>02CD16</v>
      </c>
      <c r="B3125" t="str">
        <f>CONCATENATE(A3125,"_",COUNTIF(A$1:A3125,A3125))</f>
        <v>02CD16_164</v>
      </c>
      <c r="C3125" t="s">
        <v>12172</v>
      </c>
      <c r="D3125" t="str">
        <f>VLOOKUP(MID(C3125,7,4),Estrv!I:J,2,FALSE)</f>
        <v>Programa para el impulso agroalimentario</v>
      </c>
      <c r="E3125" t="str">
        <f>VLOOKUP(MID(C3125,1,10),Estrv!B:CC,54,FALSE)</f>
        <v>Premiacion al Mejor Participante Agropecuario.</v>
      </c>
    </row>
    <row r="3126" spans="1:5">
      <c r="A3126" t="str">
        <f t="shared" si="48"/>
        <v>02CD16</v>
      </c>
      <c r="B3126" t="str">
        <f>CONCATENATE(A3126,"_",COUNTIF(A$1:A3126,A3126))</f>
        <v>02CD16_165</v>
      </c>
      <c r="C3126" t="s">
        <v>12846</v>
      </c>
      <c r="D3126" t="str">
        <f>VLOOKUP(MID(C3126,7,4),Estrv!I:J,2,FALSE)</f>
        <v>Programa para el impulso agroalimentario</v>
      </c>
      <c r="E3126" t="str">
        <f>VLOOKUP(MID(C3126,1,10),Estrv!B:CC,57,FALSE)</f>
        <v/>
      </c>
    </row>
    <row r="3127" spans="1:5">
      <c r="A3127" t="str">
        <f t="shared" si="48"/>
        <v>02CD16</v>
      </c>
      <c r="B3127" t="str">
        <f>CONCATENATE(A3127,"_",COUNTIF(A$1:A3127,A3127))</f>
        <v>02CD16_166</v>
      </c>
      <c r="C3127" t="s">
        <v>13520</v>
      </c>
      <c r="D3127" t="str">
        <f>VLOOKUP(MID(C3127,7,4),Estrv!I:J,2,FALSE)</f>
        <v>Programa para el impulso agroalimentario</v>
      </c>
      <c r="E3127" t="str">
        <f>VLOOKUP(MID(C3127,1,10),Estrv!B:CC,60,FALSE)</f>
        <v/>
      </c>
    </row>
    <row r="3128" spans="1:5">
      <c r="A3128" t="str">
        <f t="shared" si="48"/>
        <v>02CD16</v>
      </c>
      <c r="B3128" t="str">
        <f>CONCATENATE(A3128,"_",COUNTIF(A$1:A3128,A3128))</f>
        <v>02CD16_167</v>
      </c>
      <c r="C3128" t="s">
        <v>14194</v>
      </c>
      <c r="D3128" t="str">
        <f>VLOOKUP(MID(C3128,7,4),Estrv!I:J,2,FALSE)</f>
        <v>Programa para el impulso agroalimentario</v>
      </c>
      <c r="E3128" t="str">
        <f>VLOOKUP(MID(C3128,1,10),Estrv!B:CC,63,FALSE)</f>
        <v/>
      </c>
    </row>
    <row r="3129" spans="1:5">
      <c r="A3129" t="str">
        <f t="shared" si="48"/>
        <v>02CD16</v>
      </c>
      <c r="B3129" t="str">
        <f>CONCATENATE(A3129,"_",COUNTIF(A$1:A3129,A3129))</f>
        <v>02CD16_168</v>
      </c>
      <c r="C3129" t="s">
        <v>14868</v>
      </c>
      <c r="D3129" t="str">
        <f>VLOOKUP(MID(C3129,7,4),Estrv!I:J,2,FALSE)</f>
        <v>Programa para el impulso agroalimentario</v>
      </c>
      <c r="E3129" t="str">
        <f>VLOOKUP(MID(C3129,1,10),Estrv!B:CC,66,FALSE)</f>
        <v/>
      </c>
    </row>
    <row r="3130" spans="1:5">
      <c r="A3130" t="str">
        <f t="shared" si="48"/>
        <v>02CD16</v>
      </c>
      <c r="B3130" t="str">
        <f>CONCATENATE(A3130,"_",COUNTIF(A$1:A3130,A3130))</f>
        <v>02CD16_169</v>
      </c>
      <c r="C3130" t="s">
        <v>15542</v>
      </c>
      <c r="D3130" t="str">
        <f>VLOOKUP(MID(C3130,7,4),Estrv!I:J,2,FALSE)</f>
        <v>Programa para el impulso agroalimentario</v>
      </c>
      <c r="E3130" t="str">
        <f>VLOOKUP(MID(C3130,1,10),Estrv!B:CC,69,FALSE)</f>
        <v/>
      </c>
    </row>
    <row r="3131" spans="1:5">
      <c r="A3131" t="str">
        <f t="shared" si="48"/>
        <v>02CD16</v>
      </c>
      <c r="B3131" t="str">
        <f>CONCATENATE(A3131,"_",COUNTIF(A$1:A3131,A3131))</f>
        <v>02CD16_170</v>
      </c>
      <c r="C3131" t="s">
        <v>16216</v>
      </c>
      <c r="D3131" t="str">
        <f>VLOOKUP(MID(C3131,7,4),Estrv!I:J,2,FALSE)</f>
        <v>Programa para el impulso agroalimentario</v>
      </c>
      <c r="E3131" t="str">
        <f>VLOOKUP(MID(C3131,1,10),Estrv!B:CC,72,FALSE)</f>
        <v/>
      </c>
    </row>
    <row r="3132" spans="1:5">
      <c r="A3132" t="str">
        <f t="shared" si="48"/>
        <v>02CD16</v>
      </c>
      <c r="B3132" t="str">
        <f>CONCATENATE(A3132,"_",COUNTIF(A$1:A3132,A3132))</f>
        <v>02CD16_171</v>
      </c>
      <c r="C3132" t="s">
        <v>10151</v>
      </c>
      <c r="D3132" t="str">
        <f>VLOOKUP(MID(C3132,7,4),Estrv!I:J,2,FALSE)</f>
        <v>Apoyos sociales</v>
      </c>
      <c r="E3132" t="str">
        <f>VLOOKUP(MID(C3132,1,10),Estrv!B:CC,44,FALSE)</f>
        <v>Cerrar las brechas de desigualdad en la poblacion vulnetable de la Alcaldia Xochimilco.</v>
      </c>
    </row>
    <row r="3133" spans="1:5">
      <c r="A3133" t="str">
        <f t="shared" si="48"/>
        <v>02CD16</v>
      </c>
      <c r="B3133" t="str">
        <f>CONCATENATE(A3133,"_",COUNTIF(A$1:A3133,A3133))</f>
        <v>02CD16_172</v>
      </c>
      <c r="C3133" t="s">
        <v>10825</v>
      </c>
      <c r="D3133" t="str">
        <f>VLOOKUP(MID(C3133,7,4),Estrv!I:J,2,FALSE)</f>
        <v>Apoyos sociales</v>
      </c>
      <c r="E3133" t="str">
        <f>VLOOKUP(MID(C3133,1,10),Estrv!B:CC,48,FALSE)</f>
        <v>Animales de Corral y de Traspatio.</v>
      </c>
    </row>
    <row r="3134" spans="1:5">
      <c r="A3134" t="str">
        <f t="shared" si="48"/>
        <v>02CD16</v>
      </c>
      <c r="B3134" t="str">
        <f>CONCATENATE(A3134,"_",COUNTIF(A$1:A3134,A3134))</f>
        <v>02CD16_173</v>
      </c>
      <c r="C3134" t="s">
        <v>11499</v>
      </c>
      <c r="D3134" t="str">
        <f>VLOOKUP(MID(C3134,7,4),Estrv!I:J,2,FALSE)</f>
        <v>Apoyos sociales</v>
      </c>
      <c r="E3134" t="str">
        <f>VLOOKUP(MID(C3134,1,10),Estrv!B:CC,51,FALSE)</f>
        <v>Entrega de Canoas a Productores Agricolas de la Zona Chinampera de los Pueblos y Barrios de la Alcaldia Xochimilco.</v>
      </c>
    </row>
    <row r="3135" spans="1:5">
      <c r="A3135" t="str">
        <f t="shared" si="48"/>
        <v>02CD16</v>
      </c>
      <c r="B3135" t="str">
        <f>CONCATENATE(A3135,"_",COUNTIF(A$1:A3135,A3135))</f>
        <v>02CD16_174</v>
      </c>
      <c r="C3135" t="s">
        <v>12173</v>
      </c>
      <c r="D3135" t="str">
        <f>VLOOKUP(MID(C3135,7,4),Estrv!I:J,2,FALSE)</f>
        <v>Apoyos sociales</v>
      </c>
      <c r="E3135" t="str">
        <f>VLOOKUP(MID(C3135,1,10),Estrv!B:CC,54,FALSE)</f>
        <v>Premiacion al Mejor Participante Agro-pecuario.</v>
      </c>
    </row>
    <row r="3136" spans="1:5">
      <c r="A3136" t="str">
        <f t="shared" si="48"/>
        <v>02CD16</v>
      </c>
      <c r="B3136" t="str">
        <f>CONCATENATE(A3136,"_",COUNTIF(A$1:A3136,A3136))</f>
        <v>02CD16_175</v>
      </c>
      <c r="C3136" t="s">
        <v>12847</v>
      </c>
      <c r="D3136" t="str">
        <f>VLOOKUP(MID(C3136,7,4),Estrv!I:J,2,FALSE)</f>
        <v>Apoyos sociales</v>
      </c>
      <c r="E3136" t="str">
        <f>VLOOKUP(MID(C3136,1,10),Estrv!B:CC,57,FALSE)</f>
        <v/>
      </c>
    </row>
    <row r="3137" spans="1:5">
      <c r="A3137" t="str">
        <f t="shared" si="48"/>
        <v>02CD16</v>
      </c>
      <c r="B3137" t="str">
        <f>CONCATENATE(A3137,"_",COUNTIF(A$1:A3137,A3137))</f>
        <v>02CD16_176</v>
      </c>
      <c r="C3137" t="s">
        <v>13521</v>
      </c>
      <c r="D3137" t="str">
        <f>VLOOKUP(MID(C3137,7,4),Estrv!I:J,2,FALSE)</f>
        <v>Apoyos sociales</v>
      </c>
      <c r="E3137" t="str">
        <f>VLOOKUP(MID(C3137,1,10),Estrv!B:CC,60,FALSE)</f>
        <v/>
      </c>
    </row>
    <row r="3138" spans="1:5">
      <c r="A3138" t="str">
        <f t="shared" si="48"/>
        <v>02CD16</v>
      </c>
      <c r="B3138" t="str">
        <f>CONCATENATE(A3138,"_",COUNTIF(A$1:A3138,A3138))</f>
        <v>02CD16_177</v>
      </c>
      <c r="C3138" t="s">
        <v>14195</v>
      </c>
      <c r="D3138" t="str">
        <f>VLOOKUP(MID(C3138,7,4),Estrv!I:J,2,FALSE)</f>
        <v>Apoyos sociales</v>
      </c>
      <c r="E3138" t="str">
        <f>VLOOKUP(MID(C3138,1,10),Estrv!B:CC,63,FALSE)</f>
        <v/>
      </c>
    </row>
    <row r="3139" spans="1:5">
      <c r="A3139" t="str">
        <f t="shared" ref="A3139:A3202" si="49">MID(C3139,1,6)</f>
        <v>02CD16</v>
      </c>
      <c r="B3139" t="str">
        <f>CONCATENATE(A3139,"_",COUNTIF(A$1:A3139,A3139))</f>
        <v>02CD16_178</v>
      </c>
      <c r="C3139" t="s">
        <v>14869</v>
      </c>
      <c r="D3139" t="str">
        <f>VLOOKUP(MID(C3139,7,4),Estrv!I:J,2,FALSE)</f>
        <v>Apoyos sociales</v>
      </c>
      <c r="E3139" t="str">
        <f>VLOOKUP(MID(C3139,1,10),Estrv!B:CC,66,FALSE)</f>
        <v/>
      </c>
    </row>
    <row r="3140" spans="1:5">
      <c r="A3140" t="str">
        <f t="shared" si="49"/>
        <v>02CD16</v>
      </c>
      <c r="B3140" t="str">
        <f>CONCATENATE(A3140,"_",COUNTIF(A$1:A3140,A3140))</f>
        <v>02CD16_179</v>
      </c>
      <c r="C3140" t="s">
        <v>15543</v>
      </c>
      <c r="D3140" t="str">
        <f>VLOOKUP(MID(C3140,7,4),Estrv!I:J,2,FALSE)</f>
        <v>Apoyos sociales</v>
      </c>
      <c r="E3140" t="str">
        <f>VLOOKUP(MID(C3140,1,10),Estrv!B:CC,69,FALSE)</f>
        <v/>
      </c>
    </row>
    <row r="3141" spans="1:5">
      <c r="A3141" t="str">
        <f t="shared" si="49"/>
        <v>02CD16</v>
      </c>
      <c r="B3141" t="str">
        <f>CONCATENATE(A3141,"_",COUNTIF(A$1:A3141,A3141))</f>
        <v>02CD16_180</v>
      </c>
      <c r="C3141" t="s">
        <v>16217</v>
      </c>
      <c r="D3141" t="str">
        <f>VLOOKUP(MID(C3141,7,4),Estrv!I:J,2,FALSE)</f>
        <v>Apoyos sociales</v>
      </c>
      <c r="E3141" t="str">
        <f>VLOOKUP(MID(C3141,1,10),Estrv!B:CC,72,FALSE)</f>
        <v/>
      </c>
    </row>
    <row r="3142" spans="1:5">
      <c r="A3142" t="str">
        <f t="shared" si="49"/>
        <v>02CDBP</v>
      </c>
      <c r="B3142" t="str">
        <f>CONCATENATE(A3142,"_",COUNTIF(A$1:A3142,A3142))</f>
        <v>02CDBP_1</v>
      </c>
      <c r="C3142" t="s">
        <v>10152</v>
      </c>
      <c r="D3142" t="str">
        <f>VLOOKUP(MID(C3142,7,4),Estrv!I:J,2,FALSE)</f>
        <v>Actividades de apoyo administrativo</v>
      </c>
      <c r="E3142" t="str">
        <f>VLOOKUP(MID(C3142,1,10),Estrv!B:CC,44,FALSE)</f>
        <v>Los Entes Publicos continuan con el desempeño de sus funciones de manera adecuada</v>
      </c>
    </row>
    <row r="3143" spans="1:5">
      <c r="A3143" t="str">
        <f t="shared" si="49"/>
        <v>02CDBP</v>
      </c>
      <c r="B3143" t="str">
        <f>CONCATENATE(A3143,"_",COUNTIF(A$1:A3143,A3143))</f>
        <v>02CDBP_2</v>
      </c>
      <c r="C3143" t="s">
        <v>10826</v>
      </c>
      <c r="D3143" t="str">
        <f>VLOOKUP(MID(C3143,7,4),Estrv!I:J,2,FALSE)</f>
        <v>Actividades de apoyo administrativo</v>
      </c>
      <c r="E3143" t="str">
        <f>VLOOKUP(MID(C3143,1,10),Estrv!B:CC,48,FALSE)</f>
        <v>Pago de servicios generales, servicios profesionales, conservacion y mantenimiento del inmueble, asi como servicios de difusion.</v>
      </c>
    </row>
    <row r="3144" spans="1:5">
      <c r="A3144" t="str">
        <f t="shared" si="49"/>
        <v>02CDBP</v>
      </c>
      <c r="B3144" t="str">
        <f>CONCATENATE(A3144,"_",COUNTIF(A$1:A3144,A3144))</f>
        <v>02CDBP_3</v>
      </c>
      <c r="C3144" t="s">
        <v>11500</v>
      </c>
      <c r="D3144" t="str">
        <f>VLOOKUP(MID(C3144,7,4),Estrv!I:J,2,FALSE)</f>
        <v>Actividades de apoyo administrativo</v>
      </c>
      <c r="E3144" t="str">
        <f>VLOOKUP(MID(C3144,1,10),Estrv!B:CC,51,FALSE)</f>
        <v/>
      </c>
    </row>
    <row r="3145" spans="1:5">
      <c r="A3145" t="str">
        <f t="shared" si="49"/>
        <v>02CDBP</v>
      </c>
      <c r="B3145" t="str">
        <f>CONCATENATE(A3145,"_",COUNTIF(A$1:A3145,A3145))</f>
        <v>02CDBP_4</v>
      </c>
      <c r="C3145" t="s">
        <v>12174</v>
      </c>
      <c r="D3145" t="str">
        <f>VLOOKUP(MID(C3145,7,4),Estrv!I:J,2,FALSE)</f>
        <v>Actividades de apoyo administrativo</v>
      </c>
      <c r="E3145" t="str">
        <f>VLOOKUP(MID(C3145,1,10),Estrv!B:CC,54,FALSE)</f>
        <v/>
      </c>
    </row>
    <row r="3146" spans="1:5">
      <c r="A3146" t="str">
        <f t="shared" si="49"/>
        <v>02CDBP</v>
      </c>
      <c r="B3146" t="str">
        <f>CONCATENATE(A3146,"_",COUNTIF(A$1:A3146,A3146))</f>
        <v>02CDBP_5</v>
      </c>
      <c r="C3146" t="s">
        <v>12848</v>
      </c>
      <c r="D3146" t="str">
        <f>VLOOKUP(MID(C3146,7,4),Estrv!I:J,2,FALSE)</f>
        <v>Actividades de apoyo administrativo</v>
      </c>
      <c r="E3146" t="str">
        <f>VLOOKUP(MID(C3146,1,10),Estrv!B:CC,57,FALSE)</f>
        <v/>
      </c>
    </row>
    <row r="3147" spans="1:5">
      <c r="A3147" t="str">
        <f t="shared" si="49"/>
        <v>02CDBP</v>
      </c>
      <c r="B3147" t="str">
        <f>CONCATENATE(A3147,"_",COUNTIF(A$1:A3147,A3147))</f>
        <v>02CDBP_6</v>
      </c>
      <c r="C3147" t="s">
        <v>13522</v>
      </c>
      <c r="D3147" t="str">
        <f>VLOOKUP(MID(C3147,7,4),Estrv!I:J,2,FALSE)</f>
        <v>Actividades de apoyo administrativo</v>
      </c>
      <c r="E3147" t="str">
        <f>VLOOKUP(MID(C3147,1,10),Estrv!B:CC,60,FALSE)</f>
        <v/>
      </c>
    </row>
    <row r="3148" spans="1:5">
      <c r="A3148" t="str">
        <f t="shared" si="49"/>
        <v>02CDBP</v>
      </c>
      <c r="B3148" t="str">
        <f>CONCATENATE(A3148,"_",COUNTIF(A$1:A3148,A3148))</f>
        <v>02CDBP_7</v>
      </c>
      <c r="C3148" t="s">
        <v>14196</v>
      </c>
      <c r="D3148" t="str">
        <f>VLOOKUP(MID(C3148,7,4),Estrv!I:J,2,FALSE)</f>
        <v>Actividades de apoyo administrativo</v>
      </c>
      <c r="E3148" t="str">
        <f>VLOOKUP(MID(C3148,1,10),Estrv!B:CC,63,FALSE)</f>
        <v/>
      </c>
    </row>
    <row r="3149" spans="1:5">
      <c r="A3149" t="str">
        <f t="shared" si="49"/>
        <v>02CDBP</v>
      </c>
      <c r="B3149" t="str">
        <f>CONCATENATE(A3149,"_",COUNTIF(A$1:A3149,A3149))</f>
        <v>02CDBP_8</v>
      </c>
      <c r="C3149" t="s">
        <v>14870</v>
      </c>
      <c r="D3149" t="str">
        <f>VLOOKUP(MID(C3149,7,4),Estrv!I:J,2,FALSE)</f>
        <v>Actividades de apoyo administrativo</v>
      </c>
      <c r="E3149" t="str">
        <f>VLOOKUP(MID(C3149,1,10),Estrv!B:CC,66,FALSE)</f>
        <v/>
      </c>
    </row>
    <row r="3150" spans="1:5">
      <c r="A3150" t="str">
        <f t="shared" si="49"/>
        <v>02CDBP</v>
      </c>
      <c r="B3150" t="str">
        <f>CONCATENATE(A3150,"_",COUNTIF(A$1:A3150,A3150))</f>
        <v>02CDBP_9</v>
      </c>
      <c r="C3150" t="s">
        <v>15544</v>
      </c>
      <c r="D3150" t="str">
        <f>VLOOKUP(MID(C3150,7,4),Estrv!I:J,2,FALSE)</f>
        <v>Actividades de apoyo administrativo</v>
      </c>
      <c r="E3150" t="str">
        <f>VLOOKUP(MID(C3150,1,10),Estrv!B:CC,69,FALSE)</f>
        <v/>
      </c>
    </row>
    <row r="3151" spans="1:5">
      <c r="A3151" t="str">
        <f t="shared" si="49"/>
        <v>02CDBP</v>
      </c>
      <c r="B3151" t="str">
        <f>CONCATENATE(A3151,"_",COUNTIF(A$1:A3151,A3151))</f>
        <v>02CDBP_10</v>
      </c>
      <c r="C3151" t="s">
        <v>16218</v>
      </c>
      <c r="D3151" t="str">
        <f>VLOOKUP(MID(C3151,7,4),Estrv!I:J,2,FALSE)</f>
        <v>Actividades de apoyo administrativo</v>
      </c>
      <c r="E3151" t="str">
        <f>VLOOKUP(MID(C3151,1,10),Estrv!B:CC,72,FALSE)</f>
        <v/>
      </c>
    </row>
    <row r="3152" spans="1:5">
      <c r="A3152" t="str">
        <f t="shared" si="49"/>
        <v>02CDBP</v>
      </c>
      <c r="B3152" t="str">
        <f>CONCATENATE(A3152,"_",COUNTIF(A$1:A3152,A3152))</f>
        <v>02CDBP_11</v>
      </c>
      <c r="C3152" t="s">
        <v>10153</v>
      </c>
      <c r="D3152" t="str">
        <f>VLOOKUP(MID(C3152,7,4),Estrv!I:J,2,FALSE)</f>
        <v>Acciones de búsqueda, localización e identificación de personas</v>
      </c>
      <c r="E3152" t="str">
        <f>VLOOKUP(MID(C3152,1,10),Estrv!B:CC,44,FALSE)</f>
        <v>En la Ciudad de Mexico se tiene una reaccion inmediata ante las desapariciones de personas.</v>
      </c>
    </row>
    <row r="3153" spans="1:5">
      <c r="A3153" t="str">
        <f t="shared" si="49"/>
        <v>02CDBP</v>
      </c>
      <c r="B3153" t="str">
        <f>CONCATENATE(A3153,"_",COUNTIF(A$1:A3153,A3153))</f>
        <v>02CDBP_12</v>
      </c>
      <c r="C3153" t="s">
        <v>10827</v>
      </c>
      <c r="D3153" t="str">
        <f>VLOOKUP(MID(C3153,7,4),Estrv!I:J,2,FALSE)</f>
        <v>Acciones de búsqueda, localización e identificación de personas</v>
      </c>
      <c r="E3153" t="str">
        <f>VLOOKUP(MID(C3153,1,10),Estrv!B:CC,48,FALSE)</f>
        <v>Caracterizacion de la desaparicion de personas en la Ciudad de Mexico, (Recopilacion y sistematizacion de informacion)</v>
      </c>
    </row>
    <row r="3154" spans="1:5">
      <c r="A3154" t="str">
        <f t="shared" si="49"/>
        <v>02CDBP</v>
      </c>
      <c r="B3154" t="str">
        <f>CONCATENATE(A3154,"_",COUNTIF(A$1:A3154,A3154))</f>
        <v>02CDBP_13</v>
      </c>
      <c r="C3154" t="s">
        <v>11501</v>
      </c>
      <c r="D3154" t="str">
        <f>VLOOKUP(MID(C3154,7,4),Estrv!I:J,2,FALSE)</f>
        <v>Acciones de búsqueda, localización e identificación de personas</v>
      </c>
      <c r="E3154" t="str">
        <f>VLOOKUP(MID(C3154,1,10),Estrv!B:CC,51,FALSE)</f>
        <v>Busqueda de Personas Desaparecidas (Busqueda Inmediata, Busqueda individualizada, Busqueda por patrones, Busqueda generalizada, Busqueda de familia)</v>
      </c>
    </row>
    <row r="3155" spans="1:5">
      <c r="A3155" t="str">
        <f t="shared" si="49"/>
        <v>02CDBP</v>
      </c>
      <c r="B3155" t="str">
        <f>CONCATENATE(A3155,"_",COUNTIF(A$1:A3155,A3155))</f>
        <v>02CDBP_14</v>
      </c>
      <c r="C3155" t="s">
        <v>12175</v>
      </c>
      <c r="D3155" t="str">
        <f>VLOOKUP(MID(C3155,7,4),Estrv!I:J,2,FALSE)</f>
        <v>Acciones de búsqueda, localización e identificación de personas</v>
      </c>
      <c r="E3155" t="str">
        <f>VLOOKUP(MID(C3155,1,10),Estrv!B:CC,54,FALSE)</f>
        <v/>
      </c>
    </row>
    <row r="3156" spans="1:5">
      <c r="A3156" t="str">
        <f t="shared" si="49"/>
        <v>02CDBP</v>
      </c>
      <c r="B3156" t="str">
        <f>CONCATENATE(A3156,"_",COUNTIF(A$1:A3156,A3156))</f>
        <v>02CDBP_15</v>
      </c>
      <c r="C3156" t="s">
        <v>12849</v>
      </c>
      <c r="D3156" t="str">
        <f>VLOOKUP(MID(C3156,7,4),Estrv!I:J,2,FALSE)</f>
        <v>Acciones de búsqueda, localización e identificación de personas</v>
      </c>
      <c r="E3156" t="str">
        <f>VLOOKUP(MID(C3156,1,10),Estrv!B:CC,57,FALSE)</f>
        <v/>
      </c>
    </row>
    <row r="3157" spans="1:5">
      <c r="A3157" t="str">
        <f t="shared" si="49"/>
        <v>02CDBP</v>
      </c>
      <c r="B3157" t="str">
        <f>CONCATENATE(A3157,"_",COUNTIF(A$1:A3157,A3157))</f>
        <v>02CDBP_16</v>
      </c>
      <c r="C3157" t="s">
        <v>13523</v>
      </c>
      <c r="D3157" t="str">
        <f>VLOOKUP(MID(C3157,7,4),Estrv!I:J,2,FALSE)</f>
        <v>Acciones de búsqueda, localización e identificación de personas</v>
      </c>
      <c r="E3157" t="str">
        <f>VLOOKUP(MID(C3157,1,10),Estrv!B:CC,60,FALSE)</f>
        <v/>
      </c>
    </row>
    <row r="3158" spans="1:5">
      <c r="A3158" t="str">
        <f t="shared" si="49"/>
        <v>02CDBP</v>
      </c>
      <c r="B3158" t="str">
        <f>CONCATENATE(A3158,"_",COUNTIF(A$1:A3158,A3158))</f>
        <v>02CDBP_17</v>
      </c>
      <c r="C3158" t="s">
        <v>14197</v>
      </c>
      <c r="D3158" t="str">
        <f>VLOOKUP(MID(C3158,7,4),Estrv!I:J,2,FALSE)</f>
        <v>Acciones de búsqueda, localización e identificación de personas</v>
      </c>
      <c r="E3158" t="str">
        <f>VLOOKUP(MID(C3158,1,10),Estrv!B:CC,63,FALSE)</f>
        <v/>
      </c>
    </row>
    <row r="3159" spans="1:5">
      <c r="A3159" t="str">
        <f t="shared" si="49"/>
        <v>02CDBP</v>
      </c>
      <c r="B3159" t="str">
        <f>CONCATENATE(A3159,"_",COUNTIF(A$1:A3159,A3159))</f>
        <v>02CDBP_18</v>
      </c>
      <c r="C3159" t="s">
        <v>14871</v>
      </c>
      <c r="D3159" t="str">
        <f>VLOOKUP(MID(C3159,7,4),Estrv!I:J,2,FALSE)</f>
        <v>Acciones de búsqueda, localización e identificación de personas</v>
      </c>
      <c r="E3159" t="str">
        <f>VLOOKUP(MID(C3159,1,10),Estrv!B:CC,66,FALSE)</f>
        <v/>
      </c>
    </row>
    <row r="3160" spans="1:5">
      <c r="A3160" t="str">
        <f t="shared" si="49"/>
        <v>02CDBP</v>
      </c>
      <c r="B3160" t="str">
        <f>CONCATENATE(A3160,"_",COUNTIF(A$1:A3160,A3160))</f>
        <v>02CDBP_19</v>
      </c>
      <c r="C3160" t="s">
        <v>15545</v>
      </c>
      <c r="D3160" t="str">
        <f>VLOOKUP(MID(C3160,7,4),Estrv!I:J,2,FALSE)</f>
        <v>Acciones de búsqueda, localización e identificación de personas</v>
      </c>
      <c r="E3160" t="str">
        <f>VLOOKUP(MID(C3160,1,10),Estrv!B:CC,69,FALSE)</f>
        <v/>
      </c>
    </row>
    <row r="3161" spans="1:5">
      <c r="A3161" t="str">
        <f t="shared" si="49"/>
        <v>02CDBP</v>
      </c>
      <c r="B3161" t="str">
        <f>CONCATENATE(A3161,"_",COUNTIF(A$1:A3161,A3161))</f>
        <v>02CDBP_20</v>
      </c>
      <c r="C3161" t="s">
        <v>16219</v>
      </c>
      <c r="D3161" t="str">
        <f>VLOOKUP(MID(C3161,7,4),Estrv!I:J,2,FALSE)</f>
        <v>Acciones de búsqueda, localización e identificación de personas</v>
      </c>
      <c r="E3161" t="str">
        <f>VLOOKUP(MID(C3161,1,10),Estrv!B:CC,72,FALSE)</f>
        <v/>
      </c>
    </row>
    <row r="3162" spans="1:5">
      <c r="A3162" t="str">
        <f t="shared" si="49"/>
        <v>02OD04</v>
      </c>
      <c r="B3162" t="str">
        <f>CONCATENATE(A3162,"_",COUNTIF(A$1:A3162,A3162))</f>
        <v>02OD04_1</v>
      </c>
      <c r="C3162" t="s">
        <v>10154</v>
      </c>
      <c r="D3162" t="str">
        <f>VLOOKUP(MID(C3162,7,4),Estrv!I:J,2,FALSE)</f>
        <v>Provisiones para contingencias</v>
      </c>
      <c r="E3162" t="str">
        <f>VLOOKUP(MID(C3162,1,10),Estrv!B:CC,44,FALSE)</f>
        <v>La ACH tiene las previsiones presupuestarias necesarias para el cumplimiento de las obligaciones judiciales que se presenten</v>
      </c>
    </row>
    <row r="3163" spans="1:5">
      <c r="A3163" t="str">
        <f t="shared" si="49"/>
        <v>02OD04</v>
      </c>
      <c r="B3163" t="str">
        <f>CONCATENATE(A3163,"_",COUNTIF(A$1:A3163,A3163))</f>
        <v>02OD04_2</v>
      </c>
      <c r="C3163" t="s">
        <v>10828</v>
      </c>
      <c r="D3163" t="str">
        <f>VLOOKUP(MID(C3163,7,4),Estrv!I:J,2,FALSE)</f>
        <v>Provisiones para contingencias</v>
      </c>
      <c r="E3163" t="str">
        <f>VLOOKUP(MID(C3163,1,10),Estrv!B:CC,48,FALSE)</f>
        <v/>
      </c>
    </row>
    <row r="3164" spans="1:5">
      <c r="A3164" t="str">
        <f t="shared" si="49"/>
        <v>02OD04</v>
      </c>
      <c r="B3164" t="str">
        <f>CONCATENATE(A3164,"_",COUNTIF(A$1:A3164,A3164))</f>
        <v>02OD04_3</v>
      </c>
      <c r="C3164" t="s">
        <v>11502</v>
      </c>
      <c r="D3164" t="str">
        <f>VLOOKUP(MID(C3164,7,4),Estrv!I:J,2,FALSE)</f>
        <v>Provisiones para contingencias</v>
      </c>
      <c r="E3164" t="str">
        <f>VLOOKUP(MID(C3164,1,10),Estrv!B:CC,51,FALSE)</f>
        <v/>
      </c>
    </row>
    <row r="3165" spans="1:5">
      <c r="A3165" t="str">
        <f t="shared" si="49"/>
        <v>02OD04</v>
      </c>
      <c r="B3165" t="str">
        <f>CONCATENATE(A3165,"_",COUNTIF(A$1:A3165,A3165))</f>
        <v>02OD04_4</v>
      </c>
      <c r="C3165" t="s">
        <v>12176</v>
      </c>
      <c r="D3165" t="str">
        <f>VLOOKUP(MID(C3165,7,4),Estrv!I:J,2,FALSE)</f>
        <v>Provisiones para contingencias</v>
      </c>
      <c r="E3165" t="str">
        <f>VLOOKUP(MID(C3165,1,10),Estrv!B:CC,54,FALSE)</f>
        <v/>
      </c>
    </row>
    <row r="3166" spans="1:5">
      <c r="A3166" t="str">
        <f t="shared" si="49"/>
        <v>02OD04</v>
      </c>
      <c r="B3166" t="str">
        <f>CONCATENATE(A3166,"_",COUNTIF(A$1:A3166,A3166))</f>
        <v>02OD04_5</v>
      </c>
      <c r="C3166" t="s">
        <v>12850</v>
      </c>
      <c r="D3166" t="str">
        <f>VLOOKUP(MID(C3166,7,4),Estrv!I:J,2,FALSE)</f>
        <v>Provisiones para contingencias</v>
      </c>
      <c r="E3166" t="str">
        <f>VLOOKUP(MID(C3166,1,10),Estrv!B:CC,57,FALSE)</f>
        <v/>
      </c>
    </row>
    <row r="3167" spans="1:5">
      <c r="A3167" t="str">
        <f t="shared" si="49"/>
        <v>02OD04</v>
      </c>
      <c r="B3167" t="str">
        <f>CONCATENATE(A3167,"_",COUNTIF(A$1:A3167,A3167))</f>
        <v>02OD04_6</v>
      </c>
      <c r="C3167" t="s">
        <v>13524</v>
      </c>
      <c r="D3167" t="str">
        <f>VLOOKUP(MID(C3167,7,4),Estrv!I:J,2,FALSE)</f>
        <v>Provisiones para contingencias</v>
      </c>
      <c r="E3167" t="str">
        <f>VLOOKUP(MID(C3167,1,10),Estrv!B:CC,60,FALSE)</f>
        <v/>
      </c>
    </row>
    <row r="3168" spans="1:5">
      <c r="A3168" t="str">
        <f t="shared" si="49"/>
        <v>02OD04</v>
      </c>
      <c r="B3168" t="str">
        <f>CONCATENATE(A3168,"_",COUNTIF(A$1:A3168,A3168))</f>
        <v>02OD04_7</v>
      </c>
      <c r="C3168" t="s">
        <v>14198</v>
      </c>
      <c r="D3168" t="str">
        <f>VLOOKUP(MID(C3168,7,4),Estrv!I:J,2,FALSE)</f>
        <v>Provisiones para contingencias</v>
      </c>
      <c r="E3168" t="str">
        <f>VLOOKUP(MID(C3168,1,10),Estrv!B:CC,63,FALSE)</f>
        <v/>
      </c>
    </row>
    <row r="3169" spans="1:5">
      <c r="A3169" t="str">
        <f t="shared" si="49"/>
        <v>02OD04</v>
      </c>
      <c r="B3169" t="str">
        <f>CONCATENATE(A3169,"_",COUNTIF(A$1:A3169,A3169))</f>
        <v>02OD04_8</v>
      </c>
      <c r="C3169" t="s">
        <v>14872</v>
      </c>
      <c r="D3169" t="str">
        <f>VLOOKUP(MID(C3169,7,4),Estrv!I:J,2,FALSE)</f>
        <v>Provisiones para contingencias</v>
      </c>
      <c r="E3169" t="str">
        <f>VLOOKUP(MID(C3169,1,10),Estrv!B:CC,66,FALSE)</f>
        <v/>
      </c>
    </row>
    <row r="3170" spans="1:5">
      <c r="A3170" t="str">
        <f t="shared" si="49"/>
        <v>02OD04</v>
      </c>
      <c r="B3170" t="str">
        <f>CONCATENATE(A3170,"_",COUNTIF(A$1:A3170,A3170))</f>
        <v>02OD04_9</v>
      </c>
      <c r="C3170" t="s">
        <v>15546</v>
      </c>
      <c r="D3170" t="str">
        <f>VLOOKUP(MID(C3170,7,4),Estrv!I:J,2,FALSE)</f>
        <v>Provisiones para contingencias</v>
      </c>
      <c r="E3170" t="str">
        <f>VLOOKUP(MID(C3170,1,10),Estrv!B:CC,69,FALSE)</f>
        <v/>
      </c>
    </row>
    <row r="3171" spans="1:5">
      <c r="A3171" t="str">
        <f t="shared" si="49"/>
        <v>02OD04</v>
      </c>
      <c r="B3171" t="str">
        <f>CONCATENATE(A3171,"_",COUNTIF(A$1:A3171,A3171))</f>
        <v>02OD04_10</v>
      </c>
      <c r="C3171" t="s">
        <v>16220</v>
      </c>
      <c r="D3171" t="str">
        <f>VLOOKUP(MID(C3171,7,4),Estrv!I:J,2,FALSE)</f>
        <v>Provisiones para contingencias</v>
      </c>
      <c r="E3171" t="str">
        <f>VLOOKUP(MID(C3171,1,10),Estrv!B:CC,72,FALSE)</f>
        <v/>
      </c>
    </row>
    <row r="3172" spans="1:5">
      <c r="A3172" t="str">
        <f t="shared" si="49"/>
        <v>02OD04</v>
      </c>
      <c r="B3172" t="str">
        <f>CONCATENATE(A3172,"_",COUNTIF(A$1:A3172,A3172))</f>
        <v>02OD04_11</v>
      </c>
      <c r="C3172" t="s">
        <v>10155</v>
      </c>
      <c r="D3172" t="str">
        <f>VLOOKUP(MID(C3172,7,4),Estrv!I:J,2,FALSE)</f>
        <v>Acciones de obras y servicios para la recuperación, promoción y protección del Centro Histórico</v>
      </c>
      <c r="E3172" t="str">
        <f>VLOOKUP(MID(C3172,1,10),Estrv!B:CC,44,FALSE)</f>
        <v>Se contribuyo a la recuperacion del espacio publico del Centro Historico e inmuebles emblematicos que forman parte de la memoria colectiva y constituyen el rostro simbolico de la identidad nacional.</v>
      </c>
    </row>
    <row r="3173" spans="1:5">
      <c r="A3173" t="str">
        <f t="shared" si="49"/>
        <v>02OD04</v>
      </c>
      <c r="B3173" t="str">
        <f>CONCATENATE(A3173,"_",COUNTIF(A$1:A3173,A3173))</f>
        <v>02OD04_12</v>
      </c>
      <c r="C3173" t="s">
        <v>10829</v>
      </c>
      <c r="D3173" t="str">
        <f>VLOOKUP(MID(C3173,7,4),Estrv!I:J,2,FALSE)</f>
        <v>Acciones de obras y servicios para la recuperación, promoción y protección del Centro Histórico</v>
      </c>
      <c r="E3173" t="str">
        <f>VLOOKUP(MID(C3173,1,10),Estrv!B:CC,48,FALSE)</f>
        <v>Reparar daños en la infraestructura del espacio publico del Centro Historico de la Ciudad de Mexico</v>
      </c>
    </row>
    <row r="3174" spans="1:5">
      <c r="A3174" t="str">
        <f t="shared" si="49"/>
        <v>02OD04</v>
      </c>
      <c r="B3174" t="str">
        <f>CONCATENATE(A3174,"_",COUNTIF(A$1:A3174,A3174))</f>
        <v>02OD04_13</v>
      </c>
      <c r="C3174" t="s">
        <v>11503</v>
      </c>
      <c r="D3174" t="str">
        <f>VLOOKUP(MID(C3174,7,4),Estrv!I:J,2,FALSE)</f>
        <v>Acciones de obras y servicios para la recuperación, promoción y protección del Centro Histórico</v>
      </c>
      <c r="E3174" t="str">
        <f>VLOOKUP(MID(C3174,1,10),Estrv!B:CC,51,FALSE)</f>
        <v>Rehabilitar las areas verdes del espacio publico del Centro Historico de la Ciudad de Mexico</v>
      </c>
    </row>
    <row r="3175" spans="1:5">
      <c r="A3175" t="str">
        <f t="shared" si="49"/>
        <v>02OD04</v>
      </c>
      <c r="B3175" t="str">
        <f>CONCATENATE(A3175,"_",COUNTIF(A$1:A3175,A3175))</f>
        <v>02OD04_14</v>
      </c>
      <c r="C3175" t="s">
        <v>12177</v>
      </c>
      <c r="D3175" t="str">
        <f>VLOOKUP(MID(C3175,7,4),Estrv!I:J,2,FALSE)</f>
        <v>Acciones de obras y servicios para la recuperación, promoción y protección del Centro Histórico</v>
      </c>
      <c r="E3175" t="str">
        <f>VLOOKUP(MID(C3175,1,10),Estrv!B:CC,54,FALSE)</f>
        <v>Dirigir la organizacion y seguimiento de las Mesas de trabajo a realizar</v>
      </c>
    </row>
    <row r="3176" spans="1:5">
      <c r="A3176" t="str">
        <f t="shared" si="49"/>
        <v>02OD04</v>
      </c>
      <c r="B3176" t="str">
        <f>CONCATENATE(A3176,"_",COUNTIF(A$1:A3176,A3176))</f>
        <v>02OD04_15</v>
      </c>
      <c r="C3176" t="s">
        <v>12851</v>
      </c>
      <c r="D3176" t="str">
        <f>VLOOKUP(MID(C3176,7,4),Estrv!I:J,2,FALSE)</f>
        <v>Acciones de obras y servicios para la recuperación, promoción y protección del Centro Histórico</v>
      </c>
      <c r="E3176" t="str">
        <f>VLOOKUP(MID(C3176,1,10),Estrv!B:CC,57,FALSE)</f>
        <v>Colocacion de enseres e instalaciones, sensibilizacion para el buen uso del espacio publico y medidas preventivas en materia sanitaria en los perimetros "A" y "B" del Centro Historico.</v>
      </c>
    </row>
    <row r="3177" spans="1:5">
      <c r="A3177" t="str">
        <f t="shared" si="49"/>
        <v>02OD04</v>
      </c>
      <c r="B3177" t="str">
        <f>CONCATENATE(A3177,"_",COUNTIF(A$1:A3177,A3177))</f>
        <v>02OD04_16</v>
      </c>
      <c r="C3177" t="s">
        <v>13525</v>
      </c>
      <c r="D3177" t="str">
        <f>VLOOKUP(MID(C3177,7,4),Estrv!I:J,2,FALSE)</f>
        <v>Acciones de obras y servicios para la recuperación, promoción y protección del Centro Histórico</v>
      </c>
      <c r="E3177" t="str">
        <f>VLOOKUP(MID(C3177,1,10),Estrv!B:CC,60,FALSE)</f>
        <v>Emision de Constancias de Uso Habitacional o Mixto en el Perimetro "A" del Centro Historico de la Ciudad de Mexico</v>
      </c>
    </row>
    <row r="3178" spans="1:5">
      <c r="A3178" t="str">
        <f t="shared" si="49"/>
        <v>02OD04</v>
      </c>
      <c r="B3178" t="str">
        <f>CONCATENATE(A3178,"_",COUNTIF(A$1:A3178,A3178))</f>
        <v>02OD04_17</v>
      </c>
      <c r="C3178" t="s">
        <v>14199</v>
      </c>
      <c r="D3178" t="str">
        <f>VLOOKUP(MID(C3178,7,4),Estrv!I:J,2,FALSE)</f>
        <v>Acciones de obras y servicios para la recuperación, promoción y protección del Centro Histórico</v>
      </c>
      <c r="E3178" t="str">
        <f>VLOOKUP(MID(C3178,1,10),Estrv!B:CC,63,FALSE)</f>
        <v>Otorgamiento de apoyos a organizaciones de la sociedad civil</v>
      </c>
    </row>
    <row r="3179" spans="1:5">
      <c r="A3179" t="str">
        <f t="shared" si="49"/>
        <v>02OD04</v>
      </c>
      <c r="B3179" t="str">
        <f>CONCATENATE(A3179,"_",COUNTIF(A$1:A3179,A3179))</f>
        <v>02OD04_18</v>
      </c>
      <c r="C3179" t="s">
        <v>14873</v>
      </c>
      <c r="D3179" t="str">
        <f>VLOOKUP(MID(C3179,7,4),Estrv!I:J,2,FALSE)</f>
        <v>Acciones de obras y servicios para la recuperación, promoción y protección del Centro Histórico</v>
      </c>
      <c r="E3179" t="str">
        <f>VLOOKUP(MID(C3179,1,10),Estrv!B:CC,66,FALSE)</f>
        <v>Supervision y vigilancia de actividades del comercio en via publica en el Centro Historico.</v>
      </c>
    </row>
    <row r="3180" spans="1:5">
      <c r="A3180" t="str">
        <f t="shared" si="49"/>
        <v>02OD04</v>
      </c>
      <c r="B3180" t="str">
        <f>CONCATENATE(A3180,"_",COUNTIF(A$1:A3180,A3180))</f>
        <v>02OD04_19</v>
      </c>
      <c r="C3180" t="s">
        <v>15547</v>
      </c>
      <c r="D3180" t="str">
        <f>VLOOKUP(MID(C3180,7,4),Estrv!I:J,2,FALSE)</f>
        <v>Acciones de obras y servicios para la recuperación, promoción y protección del Centro Histórico</v>
      </c>
      <c r="E3180" t="str">
        <f>VLOOKUP(MID(C3180,1,10),Estrv!B:CC,69,FALSE)</f>
        <v>Acciones interinstitucionales para la recuperacion y proteccion del Centro Historico</v>
      </c>
    </row>
    <row r="3181" spans="1:5">
      <c r="A3181" t="str">
        <f t="shared" si="49"/>
        <v>02OD04</v>
      </c>
      <c r="B3181" t="str">
        <f>CONCATENATE(A3181,"_",COUNTIF(A$1:A3181,A3181))</f>
        <v>02OD04_20</v>
      </c>
      <c r="C3181" t="s">
        <v>16221</v>
      </c>
      <c r="D3181" t="str">
        <f>VLOOKUP(MID(C3181,7,4),Estrv!I:J,2,FALSE)</f>
        <v>Acciones de obras y servicios para la recuperación, promoción y protección del Centro Histórico</v>
      </c>
      <c r="E3181" t="str">
        <f>VLOOKUP(MID(C3181,1,10),Estrv!B:CC,72,FALSE)</f>
        <v/>
      </c>
    </row>
    <row r="3182" spans="1:5">
      <c r="A3182" t="str">
        <f t="shared" si="49"/>
        <v>02OD04</v>
      </c>
      <c r="B3182" t="str">
        <f>CONCATENATE(A3182,"_",COUNTIF(A$1:A3182,A3182))</f>
        <v>02OD04_21</v>
      </c>
      <c r="C3182" t="s">
        <v>10156</v>
      </c>
      <c r="D3182" t="str">
        <f>VLOOKUP(MID(C3182,7,4),Estrv!I:J,2,FALSE)</f>
        <v>Cumplimiento de los programas de protección civil</v>
      </c>
      <c r="E3182" t="str">
        <f>VLOOKUP(MID(C3182,1,10),Estrv!B:CC,44,FALSE)</f>
        <v>Las personas servidoras publicas de la Autoridad del centro Historico estan preparadas para atender cualquier emergencia natural o antropogenica, salvaguardando su propia vida.</v>
      </c>
    </row>
    <row r="3183" spans="1:5">
      <c r="A3183" t="str">
        <f t="shared" si="49"/>
        <v>02OD04</v>
      </c>
      <c r="B3183" t="str">
        <f>CONCATENATE(A3183,"_",COUNTIF(A$1:A3183,A3183))</f>
        <v>02OD04_22</v>
      </c>
      <c r="C3183" t="s">
        <v>10830</v>
      </c>
      <c r="D3183" t="str">
        <f>VLOOKUP(MID(C3183,7,4),Estrv!I:J,2,FALSE)</f>
        <v>Cumplimiento de los programas de protección civil</v>
      </c>
      <c r="E3183" t="str">
        <f>VLOOKUP(MID(C3183,1,10),Estrv!B:CC,48,FALSE)</f>
        <v/>
      </c>
    </row>
    <row r="3184" spans="1:5">
      <c r="A3184" t="str">
        <f t="shared" si="49"/>
        <v>02OD04</v>
      </c>
      <c r="B3184" t="str">
        <f>CONCATENATE(A3184,"_",COUNTIF(A$1:A3184,A3184))</f>
        <v>02OD04_23</v>
      </c>
      <c r="C3184" t="s">
        <v>11504</v>
      </c>
      <c r="D3184" t="str">
        <f>VLOOKUP(MID(C3184,7,4),Estrv!I:J,2,FALSE)</f>
        <v>Cumplimiento de los programas de protección civil</v>
      </c>
      <c r="E3184" t="str">
        <f>VLOOKUP(MID(C3184,1,10),Estrv!B:CC,51,FALSE)</f>
        <v/>
      </c>
    </row>
    <row r="3185" spans="1:5">
      <c r="A3185" t="str">
        <f t="shared" si="49"/>
        <v>02OD04</v>
      </c>
      <c r="B3185" t="str">
        <f>CONCATENATE(A3185,"_",COUNTIF(A$1:A3185,A3185))</f>
        <v>02OD04_24</v>
      </c>
      <c r="C3185" t="s">
        <v>12178</v>
      </c>
      <c r="D3185" t="str">
        <f>VLOOKUP(MID(C3185,7,4),Estrv!I:J,2,FALSE)</f>
        <v>Cumplimiento de los programas de protección civil</v>
      </c>
      <c r="E3185" t="str">
        <f>VLOOKUP(MID(C3185,1,10),Estrv!B:CC,54,FALSE)</f>
        <v/>
      </c>
    </row>
    <row r="3186" spans="1:5">
      <c r="A3186" t="str">
        <f t="shared" si="49"/>
        <v>02OD04</v>
      </c>
      <c r="B3186" t="str">
        <f>CONCATENATE(A3186,"_",COUNTIF(A$1:A3186,A3186))</f>
        <v>02OD04_25</v>
      </c>
      <c r="C3186" t="s">
        <v>12852</v>
      </c>
      <c r="D3186" t="str">
        <f>VLOOKUP(MID(C3186,7,4),Estrv!I:J,2,FALSE)</f>
        <v>Cumplimiento de los programas de protección civil</v>
      </c>
      <c r="E3186" t="str">
        <f>VLOOKUP(MID(C3186,1,10),Estrv!B:CC,57,FALSE)</f>
        <v/>
      </c>
    </row>
    <row r="3187" spans="1:5">
      <c r="A3187" t="str">
        <f t="shared" si="49"/>
        <v>02OD04</v>
      </c>
      <c r="B3187" t="str">
        <f>CONCATENATE(A3187,"_",COUNTIF(A$1:A3187,A3187))</f>
        <v>02OD04_26</v>
      </c>
      <c r="C3187" t="s">
        <v>13526</v>
      </c>
      <c r="D3187" t="str">
        <f>VLOOKUP(MID(C3187,7,4),Estrv!I:J,2,FALSE)</f>
        <v>Cumplimiento de los programas de protección civil</v>
      </c>
      <c r="E3187" t="str">
        <f>VLOOKUP(MID(C3187,1,10),Estrv!B:CC,60,FALSE)</f>
        <v/>
      </c>
    </row>
    <row r="3188" spans="1:5">
      <c r="A3188" t="str">
        <f t="shared" si="49"/>
        <v>02OD04</v>
      </c>
      <c r="B3188" t="str">
        <f>CONCATENATE(A3188,"_",COUNTIF(A$1:A3188,A3188))</f>
        <v>02OD04_27</v>
      </c>
      <c r="C3188" t="s">
        <v>14200</v>
      </c>
      <c r="D3188" t="str">
        <f>VLOOKUP(MID(C3188,7,4),Estrv!I:J,2,FALSE)</f>
        <v>Cumplimiento de los programas de protección civil</v>
      </c>
      <c r="E3188" t="str">
        <f>VLOOKUP(MID(C3188,1,10),Estrv!B:CC,63,FALSE)</f>
        <v/>
      </c>
    </row>
    <row r="3189" spans="1:5">
      <c r="A3189" t="str">
        <f t="shared" si="49"/>
        <v>02OD04</v>
      </c>
      <c r="B3189" t="str">
        <f>CONCATENATE(A3189,"_",COUNTIF(A$1:A3189,A3189))</f>
        <v>02OD04_28</v>
      </c>
      <c r="C3189" t="s">
        <v>14874</v>
      </c>
      <c r="D3189" t="str">
        <f>VLOOKUP(MID(C3189,7,4),Estrv!I:J,2,FALSE)</f>
        <v>Cumplimiento de los programas de protección civil</v>
      </c>
      <c r="E3189" t="str">
        <f>VLOOKUP(MID(C3189,1,10),Estrv!B:CC,66,FALSE)</f>
        <v/>
      </c>
    </row>
    <row r="3190" spans="1:5">
      <c r="A3190" t="str">
        <f t="shared" si="49"/>
        <v>02OD04</v>
      </c>
      <c r="B3190" t="str">
        <f>CONCATENATE(A3190,"_",COUNTIF(A$1:A3190,A3190))</f>
        <v>02OD04_29</v>
      </c>
      <c r="C3190" t="s">
        <v>15548</v>
      </c>
      <c r="D3190" t="str">
        <f>VLOOKUP(MID(C3190,7,4),Estrv!I:J,2,FALSE)</f>
        <v>Cumplimiento de los programas de protección civil</v>
      </c>
      <c r="E3190" t="str">
        <f>VLOOKUP(MID(C3190,1,10),Estrv!B:CC,69,FALSE)</f>
        <v/>
      </c>
    </row>
    <row r="3191" spans="1:5">
      <c r="A3191" t="str">
        <f t="shared" si="49"/>
        <v>02OD04</v>
      </c>
      <c r="B3191" t="str">
        <f>CONCATENATE(A3191,"_",COUNTIF(A$1:A3191,A3191))</f>
        <v>02OD04_30</v>
      </c>
      <c r="C3191" t="s">
        <v>16222</v>
      </c>
      <c r="D3191" t="str">
        <f>VLOOKUP(MID(C3191,7,4),Estrv!I:J,2,FALSE)</f>
        <v>Cumplimiento de los programas de protección civil</v>
      </c>
      <c r="E3191" t="str">
        <f>VLOOKUP(MID(C3191,1,10),Estrv!B:CC,72,FALSE)</f>
        <v/>
      </c>
    </row>
    <row r="3192" spans="1:5">
      <c r="A3192" t="str">
        <f t="shared" si="49"/>
        <v>02OD04</v>
      </c>
      <c r="B3192" t="str">
        <f>CONCATENATE(A3192,"_",COUNTIF(A$1:A3192,A3192))</f>
        <v>02OD04_31</v>
      </c>
      <c r="C3192" t="s">
        <v>10157</v>
      </c>
      <c r="D3192" t="str">
        <f>VLOOKUP(MID(C3192,7,4),Estrv!I:J,2,FALSE)</f>
        <v>Actividades de apoyo administrativo</v>
      </c>
      <c r="E3192" t="str">
        <f>VLOOKUP(MID(C3192,1,10),Estrv!B:CC,44,FALSE)</f>
        <v>La ACH continua con el desempeño de sus funciones de manera adecuada</v>
      </c>
    </row>
    <row r="3193" spans="1:5">
      <c r="A3193" t="str">
        <f t="shared" si="49"/>
        <v>02OD04</v>
      </c>
      <c r="B3193" t="str">
        <f>CONCATENATE(A3193,"_",COUNTIF(A$1:A3193,A3193))</f>
        <v>02OD04_32</v>
      </c>
      <c r="C3193" t="s">
        <v>10831</v>
      </c>
      <c r="D3193" t="str">
        <f>VLOOKUP(MID(C3193,7,4),Estrv!I:J,2,FALSE)</f>
        <v>Actividades de apoyo administrativo</v>
      </c>
      <c r="E3193" t="str">
        <f>VLOOKUP(MID(C3193,1,10),Estrv!B:CC,48,FALSE)</f>
        <v>Pago de servicios generales, servicios profesionales, conservacion y mantenimiento del inmueble, asi como servicios de difusion.</v>
      </c>
    </row>
    <row r="3194" spans="1:5">
      <c r="A3194" t="str">
        <f t="shared" si="49"/>
        <v>02OD04</v>
      </c>
      <c r="B3194" t="str">
        <f>CONCATENATE(A3194,"_",COUNTIF(A$1:A3194,A3194))</f>
        <v>02OD04_33</v>
      </c>
      <c r="C3194" t="s">
        <v>11505</v>
      </c>
      <c r="D3194" t="str">
        <f>VLOOKUP(MID(C3194,7,4),Estrv!I:J,2,FALSE)</f>
        <v>Actividades de apoyo administrativo</v>
      </c>
      <c r="E3194" t="str">
        <f>VLOOKUP(MID(C3194,1,10),Estrv!B:CC,51,FALSE)</f>
        <v/>
      </c>
    </row>
    <row r="3195" spans="1:5">
      <c r="A3195" t="str">
        <f t="shared" si="49"/>
        <v>02OD04</v>
      </c>
      <c r="B3195" t="str">
        <f>CONCATENATE(A3195,"_",COUNTIF(A$1:A3195,A3195))</f>
        <v>02OD04_34</v>
      </c>
      <c r="C3195" t="s">
        <v>12179</v>
      </c>
      <c r="D3195" t="str">
        <f>VLOOKUP(MID(C3195,7,4),Estrv!I:J,2,FALSE)</f>
        <v>Actividades de apoyo administrativo</v>
      </c>
      <c r="E3195" t="str">
        <f>VLOOKUP(MID(C3195,1,10),Estrv!B:CC,54,FALSE)</f>
        <v/>
      </c>
    </row>
    <row r="3196" spans="1:5">
      <c r="A3196" t="str">
        <f t="shared" si="49"/>
        <v>02OD04</v>
      </c>
      <c r="B3196" t="str">
        <f>CONCATENATE(A3196,"_",COUNTIF(A$1:A3196,A3196))</f>
        <v>02OD04_35</v>
      </c>
      <c r="C3196" t="s">
        <v>12853</v>
      </c>
      <c r="D3196" t="str">
        <f>VLOOKUP(MID(C3196,7,4),Estrv!I:J,2,FALSE)</f>
        <v>Actividades de apoyo administrativo</v>
      </c>
      <c r="E3196" t="str">
        <f>VLOOKUP(MID(C3196,1,10),Estrv!B:CC,57,FALSE)</f>
        <v/>
      </c>
    </row>
    <row r="3197" spans="1:5">
      <c r="A3197" t="str">
        <f t="shared" si="49"/>
        <v>02OD04</v>
      </c>
      <c r="B3197" t="str">
        <f>CONCATENATE(A3197,"_",COUNTIF(A$1:A3197,A3197))</f>
        <v>02OD04_36</v>
      </c>
      <c r="C3197" t="s">
        <v>13527</v>
      </c>
      <c r="D3197" t="str">
        <f>VLOOKUP(MID(C3197,7,4),Estrv!I:J,2,FALSE)</f>
        <v>Actividades de apoyo administrativo</v>
      </c>
      <c r="E3197" t="str">
        <f>VLOOKUP(MID(C3197,1,10),Estrv!B:CC,60,FALSE)</f>
        <v/>
      </c>
    </row>
    <row r="3198" spans="1:5">
      <c r="A3198" t="str">
        <f t="shared" si="49"/>
        <v>02OD04</v>
      </c>
      <c r="B3198" t="str">
        <f>CONCATENATE(A3198,"_",COUNTIF(A$1:A3198,A3198))</f>
        <v>02OD04_37</v>
      </c>
      <c r="C3198" t="s">
        <v>14201</v>
      </c>
      <c r="D3198" t="str">
        <f>VLOOKUP(MID(C3198,7,4),Estrv!I:J,2,FALSE)</f>
        <v>Actividades de apoyo administrativo</v>
      </c>
      <c r="E3198" t="str">
        <f>VLOOKUP(MID(C3198,1,10),Estrv!B:CC,63,FALSE)</f>
        <v/>
      </c>
    </row>
    <row r="3199" spans="1:5">
      <c r="A3199" t="str">
        <f t="shared" si="49"/>
        <v>02OD04</v>
      </c>
      <c r="B3199" t="str">
        <f>CONCATENATE(A3199,"_",COUNTIF(A$1:A3199,A3199))</f>
        <v>02OD04_38</v>
      </c>
      <c r="C3199" t="s">
        <v>14875</v>
      </c>
      <c r="D3199" t="str">
        <f>VLOOKUP(MID(C3199,7,4),Estrv!I:J,2,FALSE)</f>
        <v>Actividades de apoyo administrativo</v>
      </c>
      <c r="E3199" t="str">
        <f>VLOOKUP(MID(C3199,1,10),Estrv!B:CC,66,FALSE)</f>
        <v/>
      </c>
    </row>
    <row r="3200" spans="1:5">
      <c r="A3200" t="str">
        <f t="shared" si="49"/>
        <v>02OD04</v>
      </c>
      <c r="B3200" t="str">
        <f>CONCATENATE(A3200,"_",COUNTIF(A$1:A3200,A3200))</f>
        <v>02OD04_39</v>
      </c>
      <c r="C3200" t="s">
        <v>15549</v>
      </c>
      <c r="D3200" t="str">
        <f>VLOOKUP(MID(C3200,7,4),Estrv!I:J,2,FALSE)</f>
        <v>Actividades de apoyo administrativo</v>
      </c>
      <c r="E3200" t="str">
        <f>VLOOKUP(MID(C3200,1,10),Estrv!B:CC,69,FALSE)</f>
        <v/>
      </c>
    </row>
    <row r="3201" spans="1:5">
      <c r="A3201" t="str">
        <f t="shared" si="49"/>
        <v>02OD04</v>
      </c>
      <c r="B3201" t="str">
        <f>CONCATENATE(A3201,"_",COUNTIF(A$1:A3201,A3201))</f>
        <v>02OD04_40</v>
      </c>
      <c r="C3201" t="s">
        <v>16223</v>
      </c>
      <c r="D3201" t="str">
        <f>VLOOKUP(MID(C3201,7,4),Estrv!I:J,2,FALSE)</f>
        <v>Actividades de apoyo administrativo</v>
      </c>
      <c r="E3201" t="str">
        <f>VLOOKUP(MID(C3201,1,10),Estrv!B:CC,72,FALSE)</f>
        <v/>
      </c>
    </row>
    <row r="3202" spans="1:5">
      <c r="A3202" t="str">
        <f t="shared" si="49"/>
        <v>02OD06</v>
      </c>
      <c r="B3202" t="str">
        <f>CONCATENATE(A3202,"_",COUNTIF(A$1:A3202,A3202))</f>
        <v>02OD06_1</v>
      </c>
      <c r="C3202" t="s">
        <v>10158</v>
      </c>
      <c r="D3202" t="str">
        <f>VLOOKUP(MID(C3202,7,4),Estrv!I:J,2,FALSE)</f>
        <v>Acciones para la transversalización del enfoque de derechos humanos</v>
      </c>
      <c r="E3202" t="str">
        <f>VLOOKUP(MID(C3202,1,10),Estrv!B:CC,44,FALSE)</f>
        <v>Las personas que habitan y transitan la Ciudad de Mexico ejercen efectivamente sus derechos debido a que las personas servidoras publicas, en el ejercicio de sus funciones, diseñen e implementen acciones gubernamentales con enfoque de derechos humanos.</v>
      </c>
    </row>
    <row r="3203" spans="1:5">
      <c r="A3203" t="str">
        <f t="shared" ref="A3203:A3266" si="50">MID(C3203,1,6)</f>
        <v>02OD06</v>
      </c>
      <c r="B3203" t="str">
        <f>CONCATENATE(A3203,"_",COUNTIF(A$1:A3203,A3203))</f>
        <v>02OD06_2</v>
      </c>
      <c r="C3203" t="s">
        <v>10832</v>
      </c>
      <c r="D3203" t="str">
        <f>VLOOKUP(MID(C3203,7,4),Estrv!I:J,2,FALSE)</f>
        <v>Acciones para la transversalización del enfoque de derechos humanos</v>
      </c>
      <c r="E3203" t="str">
        <f>VLOOKUP(MID(C3203,1,10),Estrv!B:CC,48,FALSE)</f>
        <v>Desarrollo metodologico de la construccion programatica para el Diagnostico de Derechos humanos de la Ciudad de Mexico.</v>
      </c>
    </row>
    <row r="3204" spans="1:5">
      <c r="A3204" t="str">
        <f t="shared" si="50"/>
        <v>02OD06</v>
      </c>
      <c r="B3204" t="str">
        <f>CONCATENATE(A3204,"_",COUNTIF(A$1:A3204,A3204))</f>
        <v>02OD06_3</v>
      </c>
      <c r="C3204" t="s">
        <v>11506</v>
      </c>
      <c r="D3204" t="str">
        <f>VLOOKUP(MID(C3204,7,4),Estrv!I:J,2,FALSE)</f>
        <v>Acciones para la transversalización del enfoque de derechos humanos</v>
      </c>
      <c r="E3204" t="str">
        <f>VLOOKUP(MID(C3204,1,10),Estrv!B:CC,51,FALSE)</f>
        <v>Fortalecimiento de las capacidades de las personas servidoras publicas de las instancias gubernamentales de la Ciudad de Mexico en materia de Derechos Humanos.</v>
      </c>
    </row>
    <row r="3205" spans="1:5">
      <c r="A3205" t="str">
        <f t="shared" si="50"/>
        <v>02OD06</v>
      </c>
      <c r="B3205" t="str">
        <f>CONCATENATE(A3205,"_",COUNTIF(A$1:A3205,A3205))</f>
        <v>02OD06_4</v>
      </c>
      <c r="C3205" t="s">
        <v>12180</v>
      </c>
      <c r="D3205" t="str">
        <f>VLOOKUP(MID(C3205,7,4),Estrv!I:J,2,FALSE)</f>
        <v>Acciones para la transversalización del enfoque de derechos humanos</v>
      </c>
      <c r="E3205" t="str">
        <f>VLOOKUP(MID(C3205,1,10),Estrv!B:CC,54,FALSE)</f>
        <v/>
      </c>
    </row>
    <row r="3206" spans="1:5">
      <c r="A3206" t="str">
        <f t="shared" si="50"/>
        <v>02OD06</v>
      </c>
      <c r="B3206" t="str">
        <f>CONCATENATE(A3206,"_",COUNTIF(A$1:A3206,A3206))</f>
        <v>02OD06_5</v>
      </c>
      <c r="C3206" t="s">
        <v>12854</v>
      </c>
      <c r="D3206" t="str">
        <f>VLOOKUP(MID(C3206,7,4),Estrv!I:J,2,FALSE)</f>
        <v>Acciones para la transversalización del enfoque de derechos humanos</v>
      </c>
      <c r="E3206" t="str">
        <f>VLOOKUP(MID(C3206,1,10),Estrv!B:CC,57,FALSE)</f>
        <v/>
      </c>
    </row>
    <row r="3207" spans="1:5">
      <c r="A3207" t="str">
        <f t="shared" si="50"/>
        <v>02OD06</v>
      </c>
      <c r="B3207" t="str">
        <f>CONCATENATE(A3207,"_",COUNTIF(A$1:A3207,A3207))</f>
        <v>02OD06_6</v>
      </c>
      <c r="C3207" t="s">
        <v>13528</v>
      </c>
      <c r="D3207" t="str">
        <f>VLOOKUP(MID(C3207,7,4),Estrv!I:J,2,FALSE)</f>
        <v>Acciones para la transversalización del enfoque de derechos humanos</v>
      </c>
      <c r="E3207" t="str">
        <f>VLOOKUP(MID(C3207,1,10),Estrv!B:CC,60,FALSE)</f>
        <v/>
      </c>
    </row>
    <row r="3208" spans="1:5">
      <c r="A3208" t="str">
        <f t="shared" si="50"/>
        <v>02OD06</v>
      </c>
      <c r="B3208" t="str">
        <f>CONCATENATE(A3208,"_",COUNTIF(A$1:A3208,A3208))</f>
        <v>02OD06_7</v>
      </c>
      <c r="C3208" t="s">
        <v>14202</v>
      </c>
      <c r="D3208" t="str">
        <f>VLOOKUP(MID(C3208,7,4),Estrv!I:J,2,FALSE)</f>
        <v>Acciones para la transversalización del enfoque de derechos humanos</v>
      </c>
      <c r="E3208" t="str">
        <f>VLOOKUP(MID(C3208,1,10),Estrv!B:CC,63,FALSE)</f>
        <v/>
      </c>
    </row>
    <row r="3209" spans="1:5">
      <c r="A3209" t="str">
        <f t="shared" si="50"/>
        <v>02OD06</v>
      </c>
      <c r="B3209" t="str">
        <f>CONCATENATE(A3209,"_",COUNTIF(A$1:A3209,A3209))</f>
        <v>02OD06_8</v>
      </c>
      <c r="C3209" t="s">
        <v>14876</v>
      </c>
      <c r="D3209" t="str">
        <f>VLOOKUP(MID(C3209,7,4),Estrv!I:J,2,FALSE)</f>
        <v>Acciones para la transversalización del enfoque de derechos humanos</v>
      </c>
      <c r="E3209" t="str">
        <f>VLOOKUP(MID(C3209,1,10),Estrv!B:CC,66,FALSE)</f>
        <v/>
      </c>
    </row>
    <row r="3210" spans="1:5">
      <c r="A3210" t="str">
        <f t="shared" si="50"/>
        <v>02OD06</v>
      </c>
      <c r="B3210" t="str">
        <f>CONCATENATE(A3210,"_",COUNTIF(A$1:A3210,A3210))</f>
        <v>02OD06_9</v>
      </c>
      <c r="C3210" t="s">
        <v>15550</v>
      </c>
      <c r="D3210" t="str">
        <f>VLOOKUP(MID(C3210,7,4),Estrv!I:J,2,FALSE)</f>
        <v>Acciones para la transversalización del enfoque de derechos humanos</v>
      </c>
      <c r="E3210" t="str">
        <f>VLOOKUP(MID(C3210,1,10),Estrv!B:CC,69,FALSE)</f>
        <v/>
      </c>
    </row>
    <row r="3211" spans="1:5">
      <c r="A3211" t="str">
        <f t="shared" si="50"/>
        <v>02OD06</v>
      </c>
      <c r="B3211" t="str">
        <f>CONCATENATE(A3211,"_",COUNTIF(A$1:A3211,A3211))</f>
        <v>02OD06_10</v>
      </c>
      <c r="C3211" t="s">
        <v>16224</v>
      </c>
      <c r="D3211" t="str">
        <f>VLOOKUP(MID(C3211,7,4),Estrv!I:J,2,FALSE)</f>
        <v>Acciones para la transversalización del enfoque de derechos humanos</v>
      </c>
      <c r="E3211" t="str">
        <f>VLOOKUP(MID(C3211,1,10),Estrv!B:CC,72,FALSE)</f>
        <v/>
      </c>
    </row>
    <row r="3212" spans="1:5">
      <c r="A3212" t="str">
        <f t="shared" si="50"/>
        <v>02OD06</v>
      </c>
      <c r="B3212" t="str">
        <f>CONCATENATE(A3212,"_",COUNTIF(A$1:A3212,A3212))</f>
        <v>02OD06_11</v>
      </c>
      <c r="C3212" t="s">
        <v>10159</v>
      </c>
      <c r="D3212" t="str">
        <f>VLOOKUP(MID(C3212,7,4),Estrv!I:J,2,FALSE)</f>
        <v>Actividades de apoyo administrativo</v>
      </c>
      <c r="E3212" t="str">
        <f>VLOOKUP(MID(C3212,1,10),Estrv!B:CC,44,FALSE)</f>
        <v>La IESIDH continua con el desempeño de sus funciones de manera adecuada</v>
      </c>
    </row>
    <row r="3213" spans="1:5">
      <c r="A3213" t="str">
        <f t="shared" si="50"/>
        <v>02OD06</v>
      </c>
      <c r="B3213" t="str">
        <f>CONCATENATE(A3213,"_",COUNTIF(A$1:A3213,A3213))</f>
        <v>02OD06_12</v>
      </c>
      <c r="C3213" t="s">
        <v>10833</v>
      </c>
      <c r="D3213" t="str">
        <f>VLOOKUP(MID(C3213,7,4),Estrv!I:J,2,FALSE)</f>
        <v>Actividades de apoyo administrativo</v>
      </c>
      <c r="E3213" t="str">
        <f>VLOOKUP(MID(C3213,1,10),Estrv!B:CC,48,FALSE)</f>
        <v>Pago de servicios generales, servicios profesionales, conservacion y mantenimiento del inmueble, asi como servicios de difusion.</v>
      </c>
    </row>
    <row r="3214" spans="1:5">
      <c r="A3214" t="str">
        <f t="shared" si="50"/>
        <v>02OD06</v>
      </c>
      <c r="B3214" t="str">
        <f>CONCATENATE(A3214,"_",COUNTIF(A$1:A3214,A3214))</f>
        <v>02OD06_13</v>
      </c>
      <c r="C3214" t="s">
        <v>11507</v>
      </c>
      <c r="D3214" t="str">
        <f>VLOOKUP(MID(C3214,7,4),Estrv!I:J,2,FALSE)</f>
        <v>Actividades de apoyo administrativo</v>
      </c>
      <c r="E3214" t="str">
        <f>VLOOKUP(MID(C3214,1,10),Estrv!B:CC,51,FALSE)</f>
        <v/>
      </c>
    </row>
    <row r="3215" spans="1:5">
      <c r="A3215" t="str">
        <f t="shared" si="50"/>
        <v>02OD06</v>
      </c>
      <c r="B3215" t="str">
        <f>CONCATENATE(A3215,"_",COUNTIF(A$1:A3215,A3215))</f>
        <v>02OD06_14</v>
      </c>
      <c r="C3215" t="s">
        <v>12181</v>
      </c>
      <c r="D3215" t="str">
        <f>VLOOKUP(MID(C3215,7,4),Estrv!I:J,2,FALSE)</f>
        <v>Actividades de apoyo administrativo</v>
      </c>
      <c r="E3215" t="str">
        <f>VLOOKUP(MID(C3215,1,10),Estrv!B:CC,54,FALSE)</f>
        <v/>
      </c>
    </row>
    <row r="3216" spans="1:5">
      <c r="A3216" t="str">
        <f t="shared" si="50"/>
        <v>02OD06</v>
      </c>
      <c r="B3216" t="str">
        <f>CONCATENATE(A3216,"_",COUNTIF(A$1:A3216,A3216))</f>
        <v>02OD06_15</v>
      </c>
      <c r="C3216" t="s">
        <v>12855</v>
      </c>
      <c r="D3216" t="str">
        <f>VLOOKUP(MID(C3216,7,4),Estrv!I:J,2,FALSE)</f>
        <v>Actividades de apoyo administrativo</v>
      </c>
      <c r="E3216" t="str">
        <f>VLOOKUP(MID(C3216,1,10),Estrv!B:CC,57,FALSE)</f>
        <v/>
      </c>
    </row>
    <row r="3217" spans="1:5">
      <c r="A3217" t="str">
        <f t="shared" si="50"/>
        <v>02OD06</v>
      </c>
      <c r="B3217" t="str">
        <f>CONCATENATE(A3217,"_",COUNTIF(A$1:A3217,A3217))</f>
        <v>02OD06_16</v>
      </c>
      <c r="C3217" t="s">
        <v>13529</v>
      </c>
      <c r="D3217" t="str">
        <f>VLOOKUP(MID(C3217,7,4),Estrv!I:J,2,FALSE)</f>
        <v>Actividades de apoyo administrativo</v>
      </c>
      <c r="E3217" t="str">
        <f>VLOOKUP(MID(C3217,1,10),Estrv!B:CC,60,FALSE)</f>
        <v/>
      </c>
    </row>
    <row r="3218" spans="1:5">
      <c r="A3218" t="str">
        <f t="shared" si="50"/>
        <v>02OD06</v>
      </c>
      <c r="B3218" t="str">
        <f>CONCATENATE(A3218,"_",COUNTIF(A$1:A3218,A3218))</f>
        <v>02OD06_17</v>
      </c>
      <c r="C3218" t="s">
        <v>14203</v>
      </c>
      <c r="D3218" t="str">
        <f>VLOOKUP(MID(C3218,7,4),Estrv!I:J,2,FALSE)</f>
        <v>Actividades de apoyo administrativo</v>
      </c>
      <c r="E3218" t="str">
        <f>VLOOKUP(MID(C3218,1,10),Estrv!B:CC,63,FALSE)</f>
        <v/>
      </c>
    </row>
    <row r="3219" spans="1:5">
      <c r="A3219" t="str">
        <f t="shared" si="50"/>
        <v>02OD06</v>
      </c>
      <c r="B3219" t="str">
        <f>CONCATENATE(A3219,"_",COUNTIF(A$1:A3219,A3219))</f>
        <v>02OD06_18</v>
      </c>
      <c r="C3219" t="s">
        <v>14877</v>
      </c>
      <c r="D3219" t="str">
        <f>VLOOKUP(MID(C3219,7,4),Estrv!I:J,2,FALSE)</f>
        <v>Actividades de apoyo administrativo</v>
      </c>
      <c r="E3219" t="str">
        <f>VLOOKUP(MID(C3219,1,10),Estrv!B:CC,66,FALSE)</f>
        <v/>
      </c>
    </row>
    <row r="3220" spans="1:5">
      <c r="A3220" t="str">
        <f t="shared" si="50"/>
        <v>02OD06</v>
      </c>
      <c r="B3220" t="str">
        <f>CONCATENATE(A3220,"_",COUNTIF(A$1:A3220,A3220))</f>
        <v>02OD06_19</v>
      </c>
      <c r="C3220" t="s">
        <v>15551</v>
      </c>
      <c r="D3220" t="str">
        <f>VLOOKUP(MID(C3220,7,4),Estrv!I:J,2,FALSE)</f>
        <v>Actividades de apoyo administrativo</v>
      </c>
      <c r="E3220" t="str">
        <f>VLOOKUP(MID(C3220,1,10),Estrv!B:CC,69,FALSE)</f>
        <v/>
      </c>
    </row>
    <row r="3221" spans="1:5">
      <c r="A3221" t="str">
        <f t="shared" si="50"/>
        <v>02OD06</v>
      </c>
      <c r="B3221" t="str">
        <f>CONCATENATE(A3221,"_",COUNTIF(A$1:A3221,A3221))</f>
        <v>02OD06_20</v>
      </c>
      <c r="C3221" t="s">
        <v>16225</v>
      </c>
      <c r="D3221" t="str">
        <f>VLOOKUP(MID(C3221,7,4),Estrv!I:J,2,FALSE)</f>
        <v>Actividades de apoyo administrativo</v>
      </c>
      <c r="E3221" t="str">
        <f>VLOOKUP(MID(C3221,1,10),Estrv!B:CC,72,FALSE)</f>
        <v/>
      </c>
    </row>
    <row r="3222" spans="1:5">
      <c r="A3222" t="str">
        <f t="shared" si="50"/>
        <v>02OD06</v>
      </c>
      <c r="B3222" t="str">
        <f>CONCATENATE(A3222,"_",COUNTIF(A$1:A3222,A3222))</f>
        <v>02OD06_21</v>
      </c>
      <c r="C3222" t="s">
        <v>10160</v>
      </c>
      <c r="D3222" t="str">
        <f>VLOOKUP(MID(C3222,7,4),Estrv!I:J,2,FALSE)</f>
        <v>Provisiones para contingencias</v>
      </c>
      <c r="E3222" t="str">
        <f>VLOOKUP(MID(C3222,1,10),Estrv!B:CC,44,FALSE)</f>
        <v>La IESIDH tiene las previsiones presupuestarias necesarias para el cumplimiento de las obligaciones judiciales que se presenten</v>
      </c>
    </row>
    <row r="3223" spans="1:5">
      <c r="A3223" t="str">
        <f t="shared" si="50"/>
        <v>02OD06</v>
      </c>
      <c r="B3223" t="str">
        <f>CONCATENATE(A3223,"_",COUNTIF(A$1:A3223,A3223))</f>
        <v>02OD06_22</v>
      </c>
      <c r="C3223" t="s">
        <v>10834</v>
      </c>
      <c r="D3223" t="str">
        <f>VLOOKUP(MID(C3223,7,4),Estrv!I:J,2,FALSE)</f>
        <v>Provisiones para contingencias</v>
      </c>
      <c r="E3223" t="str">
        <f>VLOOKUP(MID(C3223,1,10),Estrv!B:CC,48,FALSE)</f>
        <v/>
      </c>
    </row>
    <row r="3224" spans="1:5">
      <c r="A3224" t="str">
        <f t="shared" si="50"/>
        <v>02OD06</v>
      </c>
      <c r="B3224" t="str">
        <f>CONCATENATE(A3224,"_",COUNTIF(A$1:A3224,A3224))</f>
        <v>02OD06_23</v>
      </c>
      <c r="C3224" t="s">
        <v>11508</v>
      </c>
      <c r="D3224" t="str">
        <f>VLOOKUP(MID(C3224,7,4),Estrv!I:J,2,FALSE)</f>
        <v>Provisiones para contingencias</v>
      </c>
      <c r="E3224" t="str">
        <f>VLOOKUP(MID(C3224,1,10),Estrv!B:CC,51,FALSE)</f>
        <v/>
      </c>
    </row>
    <row r="3225" spans="1:5">
      <c r="A3225" t="str">
        <f t="shared" si="50"/>
        <v>02OD06</v>
      </c>
      <c r="B3225" t="str">
        <f>CONCATENATE(A3225,"_",COUNTIF(A$1:A3225,A3225))</f>
        <v>02OD06_24</v>
      </c>
      <c r="C3225" t="s">
        <v>12182</v>
      </c>
      <c r="D3225" t="str">
        <f>VLOOKUP(MID(C3225,7,4),Estrv!I:J,2,FALSE)</f>
        <v>Provisiones para contingencias</v>
      </c>
      <c r="E3225" t="str">
        <f>VLOOKUP(MID(C3225,1,10),Estrv!B:CC,54,FALSE)</f>
        <v/>
      </c>
    </row>
    <row r="3226" spans="1:5">
      <c r="A3226" t="str">
        <f t="shared" si="50"/>
        <v>02OD06</v>
      </c>
      <c r="B3226" t="str">
        <f>CONCATENATE(A3226,"_",COUNTIF(A$1:A3226,A3226))</f>
        <v>02OD06_25</v>
      </c>
      <c r="C3226" t="s">
        <v>12856</v>
      </c>
      <c r="D3226" t="str">
        <f>VLOOKUP(MID(C3226,7,4),Estrv!I:J,2,FALSE)</f>
        <v>Provisiones para contingencias</v>
      </c>
      <c r="E3226" t="str">
        <f>VLOOKUP(MID(C3226,1,10),Estrv!B:CC,57,FALSE)</f>
        <v/>
      </c>
    </row>
    <row r="3227" spans="1:5">
      <c r="A3227" t="str">
        <f t="shared" si="50"/>
        <v>02OD06</v>
      </c>
      <c r="B3227" t="str">
        <f>CONCATENATE(A3227,"_",COUNTIF(A$1:A3227,A3227))</f>
        <v>02OD06_26</v>
      </c>
      <c r="C3227" t="s">
        <v>13530</v>
      </c>
      <c r="D3227" t="str">
        <f>VLOOKUP(MID(C3227,7,4),Estrv!I:J,2,FALSE)</f>
        <v>Provisiones para contingencias</v>
      </c>
      <c r="E3227" t="str">
        <f>VLOOKUP(MID(C3227,1,10),Estrv!B:CC,60,FALSE)</f>
        <v/>
      </c>
    </row>
    <row r="3228" spans="1:5">
      <c r="A3228" t="str">
        <f t="shared" si="50"/>
        <v>02OD06</v>
      </c>
      <c r="B3228" t="str">
        <f>CONCATENATE(A3228,"_",COUNTIF(A$1:A3228,A3228))</f>
        <v>02OD06_27</v>
      </c>
      <c r="C3228" t="s">
        <v>14204</v>
      </c>
      <c r="D3228" t="str">
        <f>VLOOKUP(MID(C3228,7,4),Estrv!I:J,2,FALSE)</f>
        <v>Provisiones para contingencias</v>
      </c>
      <c r="E3228" t="str">
        <f>VLOOKUP(MID(C3228,1,10),Estrv!B:CC,63,FALSE)</f>
        <v/>
      </c>
    </row>
    <row r="3229" spans="1:5">
      <c r="A3229" t="str">
        <f t="shared" si="50"/>
        <v>02OD06</v>
      </c>
      <c r="B3229" t="str">
        <f>CONCATENATE(A3229,"_",COUNTIF(A$1:A3229,A3229))</f>
        <v>02OD06_28</v>
      </c>
      <c r="C3229" t="s">
        <v>14878</v>
      </c>
      <c r="D3229" t="str">
        <f>VLOOKUP(MID(C3229,7,4),Estrv!I:J,2,FALSE)</f>
        <v>Provisiones para contingencias</v>
      </c>
      <c r="E3229" t="str">
        <f>VLOOKUP(MID(C3229,1,10),Estrv!B:CC,66,FALSE)</f>
        <v/>
      </c>
    </row>
    <row r="3230" spans="1:5">
      <c r="A3230" t="str">
        <f t="shared" si="50"/>
        <v>02OD06</v>
      </c>
      <c r="B3230" t="str">
        <f>CONCATENATE(A3230,"_",COUNTIF(A$1:A3230,A3230))</f>
        <v>02OD06_29</v>
      </c>
      <c r="C3230" t="s">
        <v>15552</v>
      </c>
      <c r="D3230" t="str">
        <f>VLOOKUP(MID(C3230,7,4),Estrv!I:J,2,FALSE)</f>
        <v>Provisiones para contingencias</v>
      </c>
      <c r="E3230" t="str">
        <f>VLOOKUP(MID(C3230,1,10),Estrv!B:CC,69,FALSE)</f>
        <v/>
      </c>
    </row>
    <row r="3231" spans="1:5">
      <c r="A3231" t="str">
        <f t="shared" si="50"/>
        <v>02OD06</v>
      </c>
      <c r="B3231" t="str">
        <f>CONCATENATE(A3231,"_",COUNTIF(A$1:A3231,A3231))</f>
        <v>02OD06_30</v>
      </c>
      <c r="C3231" t="s">
        <v>16226</v>
      </c>
      <c r="D3231" t="str">
        <f>VLOOKUP(MID(C3231,7,4),Estrv!I:J,2,FALSE)</f>
        <v>Provisiones para contingencias</v>
      </c>
      <c r="E3231" t="str">
        <f>VLOOKUP(MID(C3231,1,10),Estrv!B:CC,72,FALSE)</f>
        <v/>
      </c>
    </row>
    <row r="3232" spans="1:5">
      <c r="A3232" t="str">
        <f t="shared" si="50"/>
        <v>02OD06</v>
      </c>
      <c r="B3232" t="str">
        <f>CONCATENATE(A3232,"_",COUNTIF(A$1:A3232,A3232))</f>
        <v>02OD06_31</v>
      </c>
      <c r="C3232" t="s">
        <v>10161</v>
      </c>
      <c r="D3232" t="str">
        <f>VLOOKUP(MID(C3232,7,4),Estrv!I:J,2,FALSE)</f>
        <v>Cumplimiento de los programas de protección civil</v>
      </c>
      <c r="E3232" t="str">
        <f>VLOOKUP(MID(C3232,1,10),Estrv!B:CC,44,FALSE)</f>
        <v>La IESIDH cuenta con Protocolos eficientes para actuar ante cualquier emergencia que se sucite</v>
      </c>
    </row>
    <row r="3233" spans="1:5">
      <c r="A3233" t="str">
        <f t="shared" si="50"/>
        <v>02OD06</v>
      </c>
      <c r="B3233" t="str">
        <f>CONCATENATE(A3233,"_",COUNTIF(A$1:A3233,A3233))</f>
        <v>02OD06_32</v>
      </c>
      <c r="C3233" t="s">
        <v>10835</v>
      </c>
      <c r="D3233" t="str">
        <f>VLOOKUP(MID(C3233,7,4),Estrv!I:J,2,FALSE)</f>
        <v>Cumplimiento de los programas de protección civil</v>
      </c>
      <c r="E3233" t="str">
        <f>VLOOKUP(MID(C3233,1,10),Estrv!B:CC,48,FALSE)</f>
        <v>Adquision y/o renovacion de vestuario y herramientas de seguridad para el personal perteneciente a las Brigadas de Proteccion Civil, y de materiales necesarios para la implementacion del Programa Anual de Mantenimiento (Equipo de prevencion y combate a incendios, Programa Anual de Mantenimiento de Instalaciones)</v>
      </c>
    </row>
    <row r="3234" spans="1:5">
      <c r="A3234" t="str">
        <f t="shared" si="50"/>
        <v>02OD06</v>
      </c>
      <c r="B3234" t="str">
        <f>CONCATENATE(A3234,"_",COUNTIF(A$1:A3234,A3234))</f>
        <v>02OD06_33</v>
      </c>
      <c r="C3234" t="s">
        <v>11509</v>
      </c>
      <c r="D3234" t="str">
        <f>VLOOKUP(MID(C3234,7,4),Estrv!I:J,2,FALSE)</f>
        <v>Cumplimiento de los programas de protección civil</v>
      </c>
      <c r="E3234" t="str">
        <f>VLOOKUP(MID(C3234,1,10),Estrv!B:CC,51,FALSE)</f>
        <v>Capacitacion en materia de Primero Auxilios y Prevencion y Combate contra Incendios</v>
      </c>
    </row>
    <row r="3235" spans="1:5">
      <c r="A3235" t="str">
        <f t="shared" si="50"/>
        <v>02OD06</v>
      </c>
      <c r="B3235" t="str">
        <f>CONCATENATE(A3235,"_",COUNTIF(A$1:A3235,A3235))</f>
        <v>02OD06_34</v>
      </c>
      <c r="C3235" t="s">
        <v>12183</v>
      </c>
      <c r="D3235" t="str">
        <f>VLOOKUP(MID(C3235,7,4),Estrv!I:J,2,FALSE)</f>
        <v>Cumplimiento de los programas de protección civil</v>
      </c>
      <c r="E3235" t="str">
        <f>VLOOKUP(MID(C3235,1,10),Estrv!B:CC,54,FALSE)</f>
        <v/>
      </c>
    </row>
    <row r="3236" spans="1:5">
      <c r="A3236" t="str">
        <f t="shared" si="50"/>
        <v>02OD06</v>
      </c>
      <c r="B3236" t="str">
        <f>CONCATENATE(A3236,"_",COUNTIF(A$1:A3236,A3236))</f>
        <v>02OD06_35</v>
      </c>
      <c r="C3236" t="s">
        <v>12857</v>
      </c>
      <c r="D3236" t="str">
        <f>VLOOKUP(MID(C3236,7,4),Estrv!I:J,2,FALSE)</f>
        <v>Cumplimiento de los programas de protección civil</v>
      </c>
      <c r="E3236" t="str">
        <f>VLOOKUP(MID(C3236,1,10),Estrv!B:CC,57,FALSE)</f>
        <v/>
      </c>
    </row>
    <row r="3237" spans="1:5">
      <c r="A3237" t="str">
        <f t="shared" si="50"/>
        <v>02OD06</v>
      </c>
      <c r="B3237" t="str">
        <f>CONCATENATE(A3237,"_",COUNTIF(A$1:A3237,A3237))</f>
        <v>02OD06_36</v>
      </c>
      <c r="C3237" t="s">
        <v>13531</v>
      </c>
      <c r="D3237" t="str">
        <f>VLOOKUP(MID(C3237,7,4),Estrv!I:J,2,FALSE)</f>
        <v>Cumplimiento de los programas de protección civil</v>
      </c>
      <c r="E3237" t="str">
        <f>VLOOKUP(MID(C3237,1,10),Estrv!B:CC,60,FALSE)</f>
        <v/>
      </c>
    </row>
    <row r="3238" spans="1:5">
      <c r="A3238" t="str">
        <f t="shared" si="50"/>
        <v>02OD06</v>
      </c>
      <c r="B3238" t="str">
        <f>CONCATENATE(A3238,"_",COUNTIF(A$1:A3238,A3238))</f>
        <v>02OD06_37</v>
      </c>
      <c r="C3238" t="s">
        <v>14205</v>
      </c>
      <c r="D3238" t="str">
        <f>VLOOKUP(MID(C3238,7,4),Estrv!I:J,2,FALSE)</f>
        <v>Cumplimiento de los programas de protección civil</v>
      </c>
      <c r="E3238" t="str">
        <f>VLOOKUP(MID(C3238,1,10),Estrv!B:CC,63,FALSE)</f>
        <v/>
      </c>
    </row>
    <row r="3239" spans="1:5">
      <c r="A3239" t="str">
        <f t="shared" si="50"/>
        <v>02OD06</v>
      </c>
      <c r="B3239" t="str">
        <f>CONCATENATE(A3239,"_",COUNTIF(A$1:A3239,A3239))</f>
        <v>02OD06_38</v>
      </c>
      <c r="C3239" t="s">
        <v>14879</v>
      </c>
      <c r="D3239" t="str">
        <f>VLOOKUP(MID(C3239,7,4),Estrv!I:J,2,FALSE)</f>
        <v>Cumplimiento de los programas de protección civil</v>
      </c>
      <c r="E3239" t="str">
        <f>VLOOKUP(MID(C3239,1,10),Estrv!B:CC,66,FALSE)</f>
        <v/>
      </c>
    </row>
    <row r="3240" spans="1:5">
      <c r="A3240" t="str">
        <f t="shared" si="50"/>
        <v>02OD06</v>
      </c>
      <c r="B3240" t="str">
        <f>CONCATENATE(A3240,"_",COUNTIF(A$1:A3240,A3240))</f>
        <v>02OD06_39</v>
      </c>
      <c r="C3240" t="s">
        <v>15553</v>
      </c>
      <c r="D3240" t="str">
        <f>VLOOKUP(MID(C3240,7,4),Estrv!I:J,2,FALSE)</f>
        <v>Cumplimiento de los programas de protección civil</v>
      </c>
      <c r="E3240" t="str">
        <f>VLOOKUP(MID(C3240,1,10),Estrv!B:CC,69,FALSE)</f>
        <v/>
      </c>
    </row>
    <row r="3241" spans="1:5">
      <c r="A3241" t="str">
        <f t="shared" si="50"/>
        <v>02OD06</v>
      </c>
      <c r="B3241" t="str">
        <f>CONCATENATE(A3241,"_",COUNTIF(A$1:A3241,A3241))</f>
        <v>02OD06_40</v>
      </c>
      <c r="C3241" t="s">
        <v>16227</v>
      </c>
      <c r="D3241" t="str">
        <f>VLOOKUP(MID(C3241,7,4),Estrv!I:J,2,FALSE)</f>
        <v>Cumplimiento de los programas de protección civil</v>
      </c>
      <c r="E3241" t="str">
        <f>VLOOKUP(MID(C3241,1,10),Estrv!B:CC,72,FALSE)</f>
        <v/>
      </c>
    </row>
    <row r="3242" spans="1:5">
      <c r="A3242" t="str">
        <f t="shared" si="50"/>
        <v>02PDAV</v>
      </c>
      <c r="B3242" t="str">
        <f>CONCATENATE(A3242,"_",COUNTIF(A$1:A3242,A3242))</f>
        <v>02PDAV_1</v>
      </c>
      <c r="C3242" t="s">
        <v>10162</v>
      </c>
      <c r="D3242" t="str">
        <f>VLOOKUP(MID(C3242,7,4),Estrv!I:J,2,FALSE)</f>
        <v>Actividades de apoyo administrativo</v>
      </c>
      <c r="E3242" t="str">
        <f>VLOOKUP(MID(C3242,1,10),Estrv!B:CC,44,FALSE)</f>
        <v>La CEAVI continua con el desempeño de sus funciones de manera adecuada</v>
      </c>
    </row>
    <row r="3243" spans="1:5">
      <c r="A3243" t="str">
        <f t="shared" si="50"/>
        <v>02PDAV</v>
      </c>
      <c r="B3243" t="str">
        <f>CONCATENATE(A3243,"_",COUNTIF(A$1:A3243,A3243))</f>
        <v>02PDAV_2</v>
      </c>
      <c r="C3243" t="s">
        <v>10836</v>
      </c>
      <c r="D3243" t="str">
        <f>VLOOKUP(MID(C3243,7,4),Estrv!I:J,2,FALSE)</f>
        <v>Actividades de apoyo administrativo</v>
      </c>
      <c r="E3243" t="str">
        <f>VLOOKUP(MID(C3243,1,10),Estrv!B:CC,48,FALSE)</f>
        <v>Pago de servicios generales, servicios profesionales, conservacion y mantenimiento del inmueble, asi como servicios de difusion.</v>
      </c>
    </row>
    <row r="3244" spans="1:5">
      <c r="A3244" t="str">
        <f t="shared" si="50"/>
        <v>02PDAV</v>
      </c>
      <c r="B3244" t="str">
        <f>CONCATENATE(A3244,"_",COUNTIF(A$1:A3244,A3244))</f>
        <v>02PDAV_3</v>
      </c>
      <c r="C3244" t="s">
        <v>11510</v>
      </c>
      <c r="D3244" t="str">
        <f>VLOOKUP(MID(C3244,7,4),Estrv!I:J,2,FALSE)</f>
        <v>Actividades de apoyo administrativo</v>
      </c>
      <c r="E3244" t="str">
        <f>VLOOKUP(MID(C3244,1,10),Estrv!B:CC,51,FALSE)</f>
        <v/>
      </c>
    </row>
    <row r="3245" spans="1:5">
      <c r="A3245" t="str">
        <f t="shared" si="50"/>
        <v>02PDAV</v>
      </c>
      <c r="B3245" t="str">
        <f>CONCATENATE(A3245,"_",COUNTIF(A$1:A3245,A3245))</f>
        <v>02PDAV_4</v>
      </c>
      <c r="C3245" t="s">
        <v>12184</v>
      </c>
      <c r="D3245" t="str">
        <f>VLOOKUP(MID(C3245,7,4),Estrv!I:J,2,FALSE)</f>
        <v>Actividades de apoyo administrativo</v>
      </c>
      <c r="E3245" t="str">
        <f>VLOOKUP(MID(C3245,1,10),Estrv!B:CC,54,FALSE)</f>
        <v/>
      </c>
    </row>
    <row r="3246" spans="1:5">
      <c r="A3246" t="str">
        <f t="shared" si="50"/>
        <v>02PDAV</v>
      </c>
      <c r="B3246" t="str">
        <f>CONCATENATE(A3246,"_",COUNTIF(A$1:A3246,A3246))</f>
        <v>02PDAV_5</v>
      </c>
      <c r="C3246" t="s">
        <v>12858</v>
      </c>
      <c r="D3246" t="str">
        <f>VLOOKUP(MID(C3246,7,4),Estrv!I:J,2,FALSE)</f>
        <v>Actividades de apoyo administrativo</v>
      </c>
      <c r="E3246" t="str">
        <f>VLOOKUP(MID(C3246,1,10),Estrv!B:CC,57,FALSE)</f>
        <v/>
      </c>
    </row>
    <row r="3247" spans="1:5">
      <c r="A3247" t="str">
        <f t="shared" si="50"/>
        <v>02PDAV</v>
      </c>
      <c r="B3247" t="str">
        <f>CONCATENATE(A3247,"_",COUNTIF(A$1:A3247,A3247))</f>
        <v>02PDAV_6</v>
      </c>
      <c r="C3247" t="s">
        <v>13532</v>
      </c>
      <c r="D3247" t="str">
        <f>VLOOKUP(MID(C3247,7,4),Estrv!I:J,2,FALSE)</f>
        <v>Actividades de apoyo administrativo</v>
      </c>
      <c r="E3247" t="str">
        <f>VLOOKUP(MID(C3247,1,10),Estrv!B:CC,60,FALSE)</f>
        <v/>
      </c>
    </row>
    <row r="3248" spans="1:5">
      <c r="A3248" t="str">
        <f t="shared" si="50"/>
        <v>02PDAV</v>
      </c>
      <c r="B3248" t="str">
        <f>CONCATENATE(A3248,"_",COUNTIF(A$1:A3248,A3248))</f>
        <v>02PDAV_7</v>
      </c>
      <c r="C3248" t="s">
        <v>14206</v>
      </c>
      <c r="D3248" t="str">
        <f>VLOOKUP(MID(C3248,7,4),Estrv!I:J,2,FALSE)</f>
        <v>Actividades de apoyo administrativo</v>
      </c>
      <c r="E3248" t="str">
        <f>VLOOKUP(MID(C3248,1,10),Estrv!B:CC,63,FALSE)</f>
        <v/>
      </c>
    </row>
    <row r="3249" spans="1:5">
      <c r="A3249" t="str">
        <f t="shared" si="50"/>
        <v>02PDAV</v>
      </c>
      <c r="B3249" t="str">
        <f>CONCATENATE(A3249,"_",COUNTIF(A$1:A3249,A3249))</f>
        <v>02PDAV_8</v>
      </c>
      <c r="C3249" t="s">
        <v>14880</v>
      </c>
      <c r="D3249" t="str">
        <f>VLOOKUP(MID(C3249,7,4),Estrv!I:J,2,FALSE)</f>
        <v>Actividades de apoyo administrativo</v>
      </c>
      <c r="E3249" t="str">
        <f>VLOOKUP(MID(C3249,1,10),Estrv!B:CC,66,FALSE)</f>
        <v/>
      </c>
    </row>
    <row r="3250" spans="1:5">
      <c r="A3250" t="str">
        <f t="shared" si="50"/>
        <v>02PDAV</v>
      </c>
      <c r="B3250" t="str">
        <f>CONCATENATE(A3250,"_",COUNTIF(A$1:A3250,A3250))</f>
        <v>02PDAV_9</v>
      </c>
      <c r="C3250" t="s">
        <v>15554</v>
      </c>
      <c r="D3250" t="str">
        <f>VLOOKUP(MID(C3250,7,4),Estrv!I:J,2,FALSE)</f>
        <v>Actividades de apoyo administrativo</v>
      </c>
      <c r="E3250" t="str">
        <f>VLOOKUP(MID(C3250,1,10),Estrv!B:CC,69,FALSE)</f>
        <v/>
      </c>
    </row>
    <row r="3251" spans="1:5">
      <c r="A3251" t="str">
        <f t="shared" si="50"/>
        <v>02PDAV</v>
      </c>
      <c r="B3251" t="str">
        <f>CONCATENATE(A3251,"_",COUNTIF(A$1:A3251,A3251))</f>
        <v>02PDAV_10</v>
      </c>
      <c r="C3251" t="s">
        <v>16228</v>
      </c>
      <c r="D3251" t="str">
        <f>VLOOKUP(MID(C3251,7,4),Estrv!I:J,2,FALSE)</f>
        <v>Actividades de apoyo administrativo</v>
      </c>
      <c r="E3251" t="str">
        <f>VLOOKUP(MID(C3251,1,10),Estrv!B:CC,72,FALSE)</f>
        <v/>
      </c>
    </row>
    <row r="3252" spans="1:5">
      <c r="A3252" t="str">
        <f t="shared" si="50"/>
        <v>02PDAV</v>
      </c>
      <c r="B3252" t="str">
        <f>CONCATENATE(A3252,"_",COUNTIF(A$1:A3252,A3252))</f>
        <v>02PDAV_11</v>
      </c>
      <c r="C3252" t="s">
        <v>10163</v>
      </c>
      <c r="D3252" t="str">
        <f>VLOOKUP(MID(C3252,7,4),Estrv!I:J,2,FALSE)</f>
        <v>Provisiones para contingencias</v>
      </c>
      <c r="E3252" t="str">
        <f>VLOOKUP(MID(C3252,1,10),Estrv!B:CC,44,FALSE)</f>
        <v>La CEAVI tiene las previsiones presupuestarias necesarias para el cumplimiento de las obligaciones judiciales que se presenten</v>
      </c>
    </row>
    <row r="3253" spans="1:5">
      <c r="A3253" t="str">
        <f t="shared" si="50"/>
        <v>02PDAV</v>
      </c>
      <c r="B3253" t="str">
        <f>CONCATENATE(A3253,"_",COUNTIF(A$1:A3253,A3253))</f>
        <v>02PDAV_12</v>
      </c>
      <c r="C3253" t="s">
        <v>10837</v>
      </c>
      <c r="D3253" t="str">
        <f>VLOOKUP(MID(C3253,7,4),Estrv!I:J,2,FALSE)</f>
        <v>Provisiones para contingencias</v>
      </c>
      <c r="E3253" t="str">
        <f>VLOOKUP(MID(C3253,1,10),Estrv!B:CC,48,FALSE)</f>
        <v/>
      </c>
    </row>
    <row r="3254" spans="1:5">
      <c r="A3254" t="str">
        <f t="shared" si="50"/>
        <v>02PDAV</v>
      </c>
      <c r="B3254" t="str">
        <f>CONCATENATE(A3254,"_",COUNTIF(A$1:A3254,A3254))</f>
        <v>02PDAV_13</v>
      </c>
      <c r="C3254" t="s">
        <v>11511</v>
      </c>
      <c r="D3254" t="str">
        <f>VLOOKUP(MID(C3254,7,4),Estrv!I:J,2,FALSE)</f>
        <v>Provisiones para contingencias</v>
      </c>
      <c r="E3254" t="str">
        <f>VLOOKUP(MID(C3254,1,10),Estrv!B:CC,51,FALSE)</f>
        <v/>
      </c>
    </row>
    <row r="3255" spans="1:5">
      <c r="A3255" t="str">
        <f t="shared" si="50"/>
        <v>02PDAV</v>
      </c>
      <c r="B3255" t="str">
        <f>CONCATENATE(A3255,"_",COUNTIF(A$1:A3255,A3255))</f>
        <v>02PDAV_14</v>
      </c>
      <c r="C3255" t="s">
        <v>12185</v>
      </c>
      <c r="D3255" t="str">
        <f>VLOOKUP(MID(C3255,7,4),Estrv!I:J,2,FALSE)</f>
        <v>Provisiones para contingencias</v>
      </c>
      <c r="E3255" t="str">
        <f>VLOOKUP(MID(C3255,1,10),Estrv!B:CC,54,FALSE)</f>
        <v/>
      </c>
    </row>
    <row r="3256" spans="1:5">
      <c r="A3256" t="str">
        <f t="shared" si="50"/>
        <v>02PDAV</v>
      </c>
      <c r="B3256" t="str">
        <f>CONCATENATE(A3256,"_",COUNTIF(A$1:A3256,A3256))</f>
        <v>02PDAV_15</v>
      </c>
      <c r="C3256" t="s">
        <v>12859</v>
      </c>
      <c r="D3256" t="str">
        <f>VLOOKUP(MID(C3256,7,4),Estrv!I:J,2,FALSE)</f>
        <v>Provisiones para contingencias</v>
      </c>
      <c r="E3256" t="str">
        <f>VLOOKUP(MID(C3256,1,10),Estrv!B:CC,57,FALSE)</f>
        <v/>
      </c>
    </row>
    <row r="3257" spans="1:5">
      <c r="A3257" t="str">
        <f t="shared" si="50"/>
        <v>02PDAV</v>
      </c>
      <c r="B3257" t="str">
        <f>CONCATENATE(A3257,"_",COUNTIF(A$1:A3257,A3257))</f>
        <v>02PDAV_16</v>
      </c>
      <c r="C3257" t="s">
        <v>13533</v>
      </c>
      <c r="D3257" t="str">
        <f>VLOOKUP(MID(C3257,7,4),Estrv!I:J,2,FALSE)</f>
        <v>Provisiones para contingencias</v>
      </c>
      <c r="E3257" t="str">
        <f>VLOOKUP(MID(C3257,1,10),Estrv!B:CC,60,FALSE)</f>
        <v/>
      </c>
    </row>
    <row r="3258" spans="1:5">
      <c r="A3258" t="str">
        <f t="shared" si="50"/>
        <v>02PDAV</v>
      </c>
      <c r="B3258" t="str">
        <f>CONCATENATE(A3258,"_",COUNTIF(A$1:A3258,A3258))</f>
        <v>02PDAV_17</v>
      </c>
      <c r="C3258" t="s">
        <v>14207</v>
      </c>
      <c r="D3258" t="str">
        <f>VLOOKUP(MID(C3258,7,4),Estrv!I:J,2,FALSE)</f>
        <v>Provisiones para contingencias</v>
      </c>
      <c r="E3258" t="str">
        <f>VLOOKUP(MID(C3258,1,10),Estrv!B:CC,63,FALSE)</f>
        <v/>
      </c>
    </row>
    <row r="3259" spans="1:5">
      <c r="A3259" t="str">
        <f t="shared" si="50"/>
        <v>02PDAV</v>
      </c>
      <c r="B3259" t="str">
        <f>CONCATENATE(A3259,"_",COUNTIF(A$1:A3259,A3259))</f>
        <v>02PDAV_18</v>
      </c>
      <c r="C3259" t="s">
        <v>14881</v>
      </c>
      <c r="D3259" t="str">
        <f>VLOOKUP(MID(C3259,7,4),Estrv!I:J,2,FALSE)</f>
        <v>Provisiones para contingencias</v>
      </c>
      <c r="E3259" t="str">
        <f>VLOOKUP(MID(C3259,1,10),Estrv!B:CC,66,FALSE)</f>
        <v/>
      </c>
    </row>
    <row r="3260" spans="1:5">
      <c r="A3260" t="str">
        <f t="shared" si="50"/>
        <v>02PDAV</v>
      </c>
      <c r="B3260" t="str">
        <f>CONCATENATE(A3260,"_",COUNTIF(A$1:A3260,A3260))</f>
        <v>02PDAV_19</v>
      </c>
      <c r="C3260" t="s">
        <v>15555</v>
      </c>
      <c r="D3260" t="str">
        <f>VLOOKUP(MID(C3260,7,4),Estrv!I:J,2,FALSE)</f>
        <v>Provisiones para contingencias</v>
      </c>
      <c r="E3260" t="str">
        <f>VLOOKUP(MID(C3260,1,10),Estrv!B:CC,69,FALSE)</f>
        <v/>
      </c>
    </row>
    <row r="3261" spans="1:5">
      <c r="A3261" t="str">
        <f t="shared" si="50"/>
        <v>02PDAV</v>
      </c>
      <c r="B3261" t="str">
        <f>CONCATENATE(A3261,"_",COUNTIF(A$1:A3261,A3261))</f>
        <v>02PDAV_20</v>
      </c>
      <c r="C3261" t="s">
        <v>16229</v>
      </c>
      <c r="D3261" t="str">
        <f>VLOOKUP(MID(C3261,7,4),Estrv!I:J,2,FALSE)</f>
        <v>Provisiones para contingencias</v>
      </c>
      <c r="E3261" t="str">
        <f>VLOOKUP(MID(C3261,1,10),Estrv!B:CC,72,FALSE)</f>
        <v/>
      </c>
    </row>
    <row r="3262" spans="1:5">
      <c r="A3262" t="str">
        <f t="shared" si="50"/>
        <v>02PDAV</v>
      </c>
      <c r="B3262" t="str">
        <f>CONCATENATE(A3262,"_",COUNTIF(A$1:A3262,A3262))</f>
        <v>02PDAV_21</v>
      </c>
      <c r="C3262" t="s">
        <v>10164</v>
      </c>
      <c r="D3262" t="str">
        <f>VLOOKUP(MID(C3262,7,4),Estrv!I:J,2,FALSE)</f>
        <v>Apoyo integral a víctimas</v>
      </c>
      <c r="E3262" t="str">
        <f>VLOOKUP(MID(C3262,1,10),Estrv!B:CC,44,FALSE)</f>
        <v>Las victimas del delito y de violaciones a derechos humanos experimentan un ambiente de confianza y seguridad al obtener una reparacion integral.</v>
      </c>
    </row>
    <row r="3263" spans="1:5">
      <c r="A3263" t="str">
        <f t="shared" si="50"/>
        <v>02PDAV</v>
      </c>
      <c r="B3263" t="str">
        <f>CONCATENATE(A3263,"_",COUNTIF(A$1:A3263,A3263))</f>
        <v>02PDAV_22</v>
      </c>
      <c r="C3263" t="s">
        <v>10838</v>
      </c>
      <c r="D3263" t="str">
        <f>VLOOKUP(MID(C3263,7,4),Estrv!I:J,2,FALSE)</f>
        <v>Apoyo integral a víctimas</v>
      </c>
      <c r="E3263" t="str">
        <f>VLOOKUP(MID(C3263,1,10),Estrv!B:CC,48,FALSE)</f>
        <v>Otorgamiento de recursos para medidas de ayuda, asistencia y compensaciones a victimas.</v>
      </c>
    </row>
    <row r="3264" spans="1:5">
      <c r="A3264" t="str">
        <f t="shared" si="50"/>
        <v>02PDAV</v>
      </c>
      <c r="B3264" t="str">
        <f>CONCATENATE(A3264,"_",COUNTIF(A$1:A3264,A3264))</f>
        <v>02PDAV_23</v>
      </c>
      <c r="C3264" t="s">
        <v>11512</v>
      </c>
      <c r="D3264" t="str">
        <f>VLOOKUP(MID(C3264,7,4),Estrv!I:J,2,FALSE)</f>
        <v>Apoyo integral a víctimas</v>
      </c>
      <c r="E3264" t="str">
        <f>VLOOKUP(MID(C3264,1,10),Estrv!B:CC,51,FALSE)</f>
        <v>Asesorias juridicas proporcionadas a las victimas para la defensa de sus derechos.</v>
      </c>
    </row>
    <row r="3265" spans="1:5">
      <c r="A3265" t="str">
        <f t="shared" si="50"/>
        <v>02PDAV</v>
      </c>
      <c r="B3265" t="str">
        <f>CONCATENATE(A3265,"_",COUNTIF(A$1:A3265,A3265))</f>
        <v>02PDAV_24</v>
      </c>
      <c r="C3265" t="s">
        <v>12186</v>
      </c>
      <c r="D3265" t="str">
        <f>VLOOKUP(MID(C3265,7,4),Estrv!I:J,2,FALSE)</f>
        <v>Apoyo integral a víctimas</v>
      </c>
      <c r="E3265" t="str">
        <f>VLOOKUP(MID(C3265,1,10),Estrv!B:CC,54,FALSE)</f>
        <v>Emision de opiniones tecnicas-dictamenes sobre otorgamiento de calidad de victima y emision de opiniones tecnicas-dictamenes sobre acceso a reparacion integral del daño con cargo al Fondo de Ayuda, Asistencia y Reparacion Integral de la CDMX.</v>
      </c>
    </row>
    <row r="3266" spans="1:5">
      <c r="A3266" t="str">
        <f t="shared" si="50"/>
        <v>02PDAV</v>
      </c>
      <c r="B3266" t="str">
        <f>CONCATENATE(A3266,"_",COUNTIF(A$1:A3266,A3266))</f>
        <v>02PDAV_25</v>
      </c>
      <c r="C3266" t="s">
        <v>12860</v>
      </c>
      <c r="D3266" t="str">
        <f>VLOOKUP(MID(C3266,7,4),Estrv!I:J,2,FALSE)</f>
        <v>Apoyo integral a víctimas</v>
      </c>
      <c r="E3266" t="str">
        <f>VLOOKUP(MID(C3266,1,10),Estrv!B:CC,57,FALSE)</f>
        <v>Emision de registros a victimas del delito y de violaciones a derechos humanos.</v>
      </c>
    </row>
    <row r="3267" spans="1:5">
      <c r="A3267" t="str">
        <f t="shared" ref="A3267:A3330" si="51">MID(C3267,1,6)</f>
        <v>02PDAV</v>
      </c>
      <c r="B3267" t="str">
        <f>CONCATENATE(A3267,"_",COUNTIF(A$1:A3267,A3267))</f>
        <v>02PDAV_26</v>
      </c>
      <c r="C3267" t="s">
        <v>13534</v>
      </c>
      <c r="D3267" t="str">
        <f>VLOOKUP(MID(C3267,7,4),Estrv!I:J,2,FALSE)</f>
        <v>Apoyo integral a víctimas</v>
      </c>
      <c r="E3267" t="str">
        <f>VLOOKUP(MID(C3267,1,10),Estrv!B:CC,60,FALSE)</f>
        <v/>
      </c>
    </row>
    <row r="3268" spans="1:5">
      <c r="A3268" t="str">
        <f t="shared" si="51"/>
        <v>02PDAV</v>
      </c>
      <c r="B3268" t="str">
        <f>CONCATENATE(A3268,"_",COUNTIF(A$1:A3268,A3268))</f>
        <v>02PDAV_27</v>
      </c>
      <c r="C3268" t="s">
        <v>14208</v>
      </c>
      <c r="D3268" t="str">
        <f>VLOOKUP(MID(C3268,7,4),Estrv!I:J,2,FALSE)</f>
        <v>Apoyo integral a víctimas</v>
      </c>
      <c r="E3268" t="str">
        <f>VLOOKUP(MID(C3268,1,10),Estrv!B:CC,63,FALSE)</f>
        <v/>
      </c>
    </row>
    <row r="3269" spans="1:5">
      <c r="A3269" t="str">
        <f t="shared" si="51"/>
        <v>02PDAV</v>
      </c>
      <c r="B3269" t="str">
        <f>CONCATENATE(A3269,"_",COUNTIF(A$1:A3269,A3269))</f>
        <v>02PDAV_28</v>
      </c>
      <c r="C3269" t="s">
        <v>14882</v>
      </c>
      <c r="D3269" t="str">
        <f>VLOOKUP(MID(C3269,7,4),Estrv!I:J,2,FALSE)</f>
        <v>Apoyo integral a víctimas</v>
      </c>
      <c r="E3269" t="str">
        <f>VLOOKUP(MID(C3269,1,10),Estrv!B:CC,66,FALSE)</f>
        <v/>
      </c>
    </row>
    <row r="3270" spans="1:5">
      <c r="A3270" t="str">
        <f t="shared" si="51"/>
        <v>02PDAV</v>
      </c>
      <c r="B3270" t="str">
        <f>CONCATENATE(A3270,"_",COUNTIF(A$1:A3270,A3270))</f>
        <v>02PDAV_29</v>
      </c>
      <c r="C3270" t="s">
        <v>15556</v>
      </c>
      <c r="D3270" t="str">
        <f>VLOOKUP(MID(C3270,7,4),Estrv!I:J,2,FALSE)</f>
        <v>Apoyo integral a víctimas</v>
      </c>
      <c r="E3270" t="str">
        <f>VLOOKUP(MID(C3270,1,10),Estrv!B:CC,69,FALSE)</f>
        <v/>
      </c>
    </row>
    <row r="3271" spans="1:5">
      <c r="A3271" t="str">
        <f t="shared" si="51"/>
        <v>02PDAV</v>
      </c>
      <c r="B3271" t="str">
        <f>CONCATENATE(A3271,"_",COUNTIF(A$1:A3271,A3271))</f>
        <v>02PDAV_30</v>
      </c>
      <c r="C3271" t="s">
        <v>16230</v>
      </c>
      <c r="D3271" t="str">
        <f>VLOOKUP(MID(C3271,7,4),Estrv!I:J,2,FALSE)</f>
        <v>Apoyo integral a víctimas</v>
      </c>
      <c r="E3271" t="str">
        <f>VLOOKUP(MID(C3271,1,10),Estrv!B:CC,72,FALSE)</f>
        <v/>
      </c>
    </row>
    <row r="3272" spans="1:5">
      <c r="A3272" t="str">
        <f t="shared" si="51"/>
        <v>02PDDP</v>
      </c>
      <c r="B3272" t="str">
        <f>CONCATENATE(A3272,"_",COUNTIF(A$1:A3272,A3272))</f>
        <v>02PDDP_1</v>
      </c>
      <c r="C3272" t="s">
        <v>10165</v>
      </c>
      <c r="D3272" t="str">
        <f>VLOOKUP(MID(C3272,7,4),Estrv!I:J,2,FALSE)</f>
        <v>Protección integral de personas defensoras de derechos humanos y periodistas</v>
      </c>
      <c r="E3272" t="str">
        <f>VLOOKUP(MID(C3272,1,10),Estrv!B:CC,44,FALSE)</f>
        <v>La Ciudad de Mexico cuenta con un mecanismo funcional para proteger los derechos de las personas defensoras de derechos humanos, periodistas y colaboradores, ante cualquier situacion o amenaza que se presente</v>
      </c>
    </row>
    <row r="3273" spans="1:5">
      <c r="A3273" t="str">
        <f t="shared" si="51"/>
        <v>02PDDP</v>
      </c>
      <c r="B3273" t="str">
        <f>CONCATENATE(A3273,"_",COUNTIF(A$1:A3273,A3273))</f>
        <v>02PDDP_2</v>
      </c>
      <c r="C3273" t="s">
        <v>10839</v>
      </c>
      <c r="D3273" t="str">
        <f>VLOOKUP(MID(C3273,7,4),Estrv!I:J,2,FALSE)</f>
        <v>Protección integral de personas defensoras de derechos humanos y periodistas</v>
      </c>
      <c r="E3273" t="str">
        <f>VLOOKUP(MID(C3273,1,10),Estrv!B:CC,48,FALSE)</f>
        <v>Llevar a cabo medidas de prevencion y proteccion.</v>
      </c>
    </row>
    <row r="3274" spans="1:5">
      <c r="A3274" t="str">
        <f t="shared" si="51"/>
        <v>02PDDP</v>
      </c>
      <c r="B3274" t="str">
        <f>CONCATENATE(A3274,"_",COUNTIF(A$1:A3274,A3274))</f>
        <v>02PDDP_3</v>
      </c>
      <c r="C3274" t="s">
        <v>11513</v>
      </c>
      <c r="D3274" t="str">
        <f>VLOOKUP(MID(C3274,7,4),Estrv!I:J,2,FALSE)</f>
        <v>Protección integral de personas defensoras de derechos humanos y periodistas</v>
      </c>
      <c r="E3274" t="str">
        <f>VLOOKUP(MID(C3274,1,10),Estrv!B:CC,51,FALSE)</f>
        <v/>
      </c>
    </row>
    <row r="3275" spans="1:5">
      <c r="A3275" t="str">
        <f t="shared" si="51"/>
        <v>02PDDP</v>
      </c>
      <c r="B3275" t="str">
        <f>CONCATENATE(A3275,"_",COUNTIF(A$1:A3275,A3275))</f>
        <v>02PDDP_4</v>
      </c>
      <c r="C3275" t="s">
        <v>12187</v>
      </c>
      <c r="D3275" t="str">
        <f>VLOOKUP(MID(C3275,7,4),Estrv!I:J,2,FALSE)</f>
        <v>Protección integral de personas defensoras de derechos humanos y periodistas</v>
      </c>
      <c r="E3275" t="str">
        <f>VLOOKUP(MID(C3275,1,10),Estrv!B:CC,54,FALSE)</f>
        <v/>
      </c>
    </row>
    <row r="3276" spans="1:5">
      <c r="A3276" t="str">
        <f t="shared" si="51"/>
        <v>02PDDP</v>
      </c>
      <c r="B3276" t="str">
        <f>CONCATENATE(A3276,"_",COUNTIF(A$1:A3276,A3276))</f>
        <v>02PDDP_5</v>
      </c>
      <c r="C3276" t="s">
        <v>12861</v>
      </c>
      <c r="D3276" t="str">
        <f>VLOOKUP(MID(C3276,7,4),Estrv!I:J,2,FALSE)</f>
        <v>Protección integral de personas defensoras de derechos humanos y periodistas</v>
      </c>
      <c r="E3276" t="str">
        <f>VLOOKUP(MID(C3276,1,10),Estrv!B:CC,57,FALSE)</f>
        <v/>
      </c>
    </row>
    <row r="3277" spans="1:5">
      <c r="A3277" t="str">
        <f t="shared" si="51"/>
        <v>02PDDP</v>
      </c>
      <c r="B3277" t="str">
        <f>CONCATENATE(A3277,"_",COUNTIF(A$1:A3277,A3277))</f>
        <v>02PDDP_6</v>
      </c>
      <c r="C3277" t="s">
        <v>13535</v>
      </c>
      <c r="D3277" t="str">
        <f>VLOOKUP(MID(C3277,7,4),Estrv!I:J,2,FALSE)</f>
        <v>Protección integral de personas defensoras de derechos humanos y periodistas</v>
      </c>
      <c r="E3277" t="str">
        <f>VLOOKUP(MID(C3277,1,10),Estrv!B:CC,60,FALSE)</f>
        <v/>
      </c>
    </row>
    <row r="3278" spans="1:5">
      <c r="A3278" t="str">
        <f t="shared" si="51"/>
        <v>02PDDP</v>
      </c>
      <c r="B3278" t="str">
        <f>CONCATENATE(A3278,"_",COUNTIF(A$1:A3278,A3278))</f>
        <v>02PDDP_7</v>
      </c>
      <c r="C3278" t="s">
        <v>14209</v>
      </c>
      <c r="D3278" t="str">
        <f>VLOOKUP(MID(C3278,7,4),Estrv!I:J,2,FALSE)</f>
        <v>Protección integral de personas defensoras de derechos humanos y periodistas</v>
      </c>
      <c r="E3278" t="str">
        <f>VLOOKUP(MID(C3278,1,10),Estrv!B:CC,63,FALSE)</f>
        <v/>
      </c>
    </row>
    <row r="3279" spans="1:5">
      <c r="A3279" t="str">
        <f t="shared" si="51"/>
        <v>02PDDP</v>
      </c>
      <c r="B3279" t="str">
        <f>CONCATENATE(A3279,"_",COUNTIF(A$1:A3279,A3279))</f>
        <v>02PDDP_8</v>
      </c>
      <c r="C3279" t="s">
        <v>14883</v>
      </c>
      <c r="D3279" t="str">
        <f>VLOOKUP(MID(C3279,7,4),Estrv!I:J,2,FALSE)</f>
        <v>Protección integral de personas defensoras de derechos humanos y periodistas</v>
      </c>
      <c r="E3279" t="str">
        <f>VLOOKUP(MID(C3279,1,10),Estrv!B:CC,66,FALSE)</f>
        <v/>
      </c>
    </row>
    <row r="3280" spans="1:5">
      <c r="A3280" t="str">
        <f t="shared" si="51"/>
        <v>02PDDP</v>
      </c>
      <c r="B3280" t="str">
        <f>CONCATENATE(A3280,"_",COUNTIF(A$1:A3280,A3280))</f>
        <v>02PDDP_9</v>
      </c>
      <c r="C3280" t="s">
        <v>15557</v>
      </c>
      <c r="D3280" t="str">
        <f>VLOOKUP(MID(C3280,7,4),Estrv!I:J,2,FALSE)</f>
        <v>Protección integral de personas defensoras de derechos humanos y periodistas</v>
      </c>
      <c r="E3280" t="str">
        <f>VLOOKUP(MID(C3280,1,10),Estrv!B:CC,69,FALSE)</f>
        <v/>
      </c>
    </row>
    <row r="3281" spans="1:5">
      <c r="A3281" t="str">
        <f t="shared" si="51"/>
        <v>02PDDP</v>
      </c>
      <c r="B3281" t="str">
        <f>CONCATENATE(A3281,"_",COUNTIF(A$1:A3281,A3281))</f>
        <v>02PDDP_10</v>
      </c>
      <c r="C3281" t="s">
        <v>16231</v>
      </c>
      <c r="D3281" t="str">
        <f>VLOOKUP(MID(C3281,7,4),Estrv!I:J,2,FALSE)</f>
        <v>Protección integral de personas defensoras de derechos humanos y periodistas</v>
      </c>
      <c r="E3281" t="str">
        <f>VLOOKUP(MID(C3281,1,10),Estrv!B:CC,72,FALSE)</f>
        <v/>
      </c>
    </row>
    <row r="3282" spans="1:5">
      <c r="A3282" t="str">
        <f t="shared" si="51"/>
        <v>02PDDP</v>
      </c>
      <c r="B3282" t="str">
        <f>CONCATENATE(A3282,"_",COUNTIF(A$1:A3282,A3282))</f>
        <v>02PDDP_11</v>
      </c>
      <c r="C3282" t="s">
        <v>10166</v>
      </c>
      <c r="D3282" t="str">
        <f>VLOOKUP(MID(C3282,7,4),Estrv!I:J,2,FALSE)</f>
        <v>Actividades de apoyo administrativo</v>
      </c>
      <c r="E3282" t="str">
        <f>VLOOKUP(MID(C3282,1,10),Estrv!B:CC,44,FALSE)</f>
        <v>El Mecanismo continua con el desempeño de sus Funciones de manera adecuada</v>
      </c>
    </row>
    <row r="3283" spans="1:5">
      <c r="A3283" t="str">
        <f t="shared" si="51"/>
        <v>02PDDP</v>
      </c>
      <c r="B3283" t="str">
        <f>CONCATENATE(A3283,"_",COUNTIF(A$1:A3283,A3283))</f>
        <v>02PDDP_12</v>
      </c>
      <c r="C3283" t="s">
        <v>10840</v>
      </c>
      <c r="D3283" t="str">
        <f>VLOOKUP(MID(C3283,7,4),Estrv!I:J,2,FALSE)</f>
        <v>Actividades de apoyo administrativo</v>
      </c>
      <c r="E3283" t="str">
        <f>VLOOKUP(MID(C3283,1,10),Estrv!B:CC,48,FALSE)</f>
        <v>Pago de servicios generales, servicios profesionales, conservacion y mantenimiento del inmueble, asi como servicios de difusion.</v>
      </c>
    </row>
    <row r="3284" spans="1:5">
      <c r="A3284" t="str">
        <f t="shared" si="51"/>
        <v>02PDDP</v>
      </c>
      <c r="B3284" t="str">
        <f>CONCATENATE(A3284,"_",COUNTIF(A$1:A3284,A3284))</f>
        <v>02PDDP_13</v>
      </c>
      <c r="C3284" t="s">
        <v>11514</v>
      </c>
      <c r="D3284" t="str">
        <f>VLOOKUP(MID(C3284,7,4),Estrv!I:J,2,FALSE)</f>
        <v>Actividades de apoyo administrativo</v>
      </c>
      <c r="E3284" t="str">
        <f>VLOOKUP(MID(C3284,1,10),Estrv!B:CC,51,FALSE)</f>
        <v/>
      </c>
    </row>
    <row r="3285" spans="1:5">
      <c r="A3285" t="str">
        <f t="shared" si="51"/>
        <v>02PDDP</v>
      </c>
      <c r="B3285" t="str">
        <f>CONCATENATE(A3285,"_",COUNTIF(A$1:A3285,A3285))</f>
        <v>02PDDP_14</v>
      </c>
      <c r="C3285" t="s">
        <v>12188</v>
      </c>
      <c r="D3285" t="str">
        <f>VLOOKUP(MID(C3285,7,4),Estrv!I:J,2,FALSE)</f>
        <v>Actividades de apoyo administrativo</v>
      </c>
      <c r="E3285" t="str">
        <f>VLOOKUP(MID(C3285,1,10),Estrv!B:CC,54,FALSE)</f>
        <v/>
      </c>
    </row>
    <row r="3286" spans="1:5">
      <c r="A3286" t="str">
        <f t="shared" si="51"/>
        <v>02PDDP</v>
      </c>
      <c r="B3286" t="str">
        <f>CONCATENATE(A3286,"_",COUNTIF(A$1:A3286,A3286))</f>
        <v>02PDDP_15</v>
      </c>
      <c r="C3286" t="s">
        <v>12862</v>
      </c>
      <c r="D3286" t="str">
        <f>VLOOKUP(MID(C3286,7,4),Estrv!I:J,2,FALSE)</f>
        <v>Actividades de apoyo administrativo</v>
      </c>
      <c r="E3286" t="str">
        <f>VLOOKUP(MID(C3286,1,10),Estrv!B:CC,57,FALSE)</f>
        <v/>
      </c>
    </row>
    <row r="3287" spans="1:5">
      <c r="A3287" t="str">
        <f t="shared" si="51"/>
        <v>02PDDP</v>
      </c>
      <c r="B3287" t="str">
        <f>CONCATENATE(A3287,"_",COUNTIF(A$1:A3287,A3287))</f>
        <v>02PDDP_16</v>
      </c>
      <c r="C3287" t="s">
        <v>13536</v>
      </c>
      <c r="D3287" t="str">
        <f>VLOOKUP(MID(C3287,7,4),Estrv!I:J,2,FALSE)</f>
        <v>Actividades de apoyo administrativo</v>
      </c>
      <c r="E3287" t="str">
        <f>VLOOKUP(MID(C3287,1,10),Estrv!B:CC,60,FALSE)</f>
        <v/>
      </c>
    </row>
    <row r="3288" spans="1:5">
      <c r="A3288" t="str">
        <f t="shared" si="51"/>
        <v>02PDDP</v>
      </c>
      <c r="B3288" t="str">
        <f>CONCATENATE(A3288,"_",COUNTIF(A$1:A3288,A3288))</f>
        <v>02PDDP_17</v>
      </c>
      <c r="C3288" t="s">
        <v>14210</v>
      </c>
      <c r="D3288" t="str">
        <f>VLOOKUP(MID(C3288,7,4),Estrv!I:J,2,FALSE)</f>
        <v>Actividades de apoyo administrativo</v>
      </c>
      <c r="E3288" t="str">
        <f>VLOOKUP(MID(C3288,1,10),Estrv!B:CC,63,FALSE)</f>
        <v/>
      </c>
    </row>
    <row r="3289" spans="1:5">
      <c r="A3289" t="str">
        <f t="shared" si="51"/>
        <v>02PDDP</v>
      </c>
      <c r="B3289" t="str">
        <f>CONCATENATE(A3289,"_",COUNTIF(A$1:A3289,A3289))</f>
        <v>02PDDP_18</v>
      </c>
      <c r="C3289" t="s">
        <v>14884</v>
      </c>
      <c r="D3289" t="str">
        <f>VLOOKUP(MID(C3289,7,4),Estrv!I:J,2,FALSE)</f>
        <v>Actividades de apoyo administrativo</v>
      </c>
      <c r="E3289" t="str">
        <f>VLOOKUP(MID(C3289,1,10),Estrv!B:CC,66,FALSE)</f>
        <v/>
      </c>
    </row>
    <row r="3290" spans="1:5">
      <c r="A3290" t="str">
        <f t="shared" si="51"/>
        <v>02PDDP</v>
      </c>
      <c r="B3290" t="str">
        <f>CONCATENATE(A3290,"_",COUNTIF(A$1:A3290,A3290))</f>
        <v>02PDDP_19</v>
      </c>
      <c r="C3290" t="s">
        <v>15558</v>
      </c>
      <c r="D3290" t="str">
        <f>VLOOKUP(MID(C3290,7,4),Estrv!I:J,2,FALSE)</f>
        <v>Actividades de apoyo administrativo</v>
      </c>
      <c r="E3290" t="str">
        <f>VLOOKUP(MID(C3290,1,10),Estrv!B:CC,69,FALSE)</f>
        <v/>
      </c>
    </row>
    <row r="3291" spans="1:5">
      <c r="A3291" t="str">
        <f t="shared" si="51"/>
        <v>02PDDP</v>
      </c>
      <c r="B3291" t="str">
        <f>CONCATENATE(A3291,"_",COUNTIF(A$1:A3291,A3291))</f>
        <v>02PDDP_20</v>
      </c>
      <c r="C3291" t="s">
        <v>16232</v>
      </c>
      <c r="D3291" t="str">
        <f>VLOOKUP(MID(C3291,7,4),Estrv!I:J,2,FALSE)</f>
        <v>Actividades de apoyo administrativo</v>
      </c>
      <c r="E3291" t="str">
        <f>VLOOKUP(MID(C3291,1,10),Estrv!B:CC,72,FALSE)</f>
        <v/>
      </c>
    </row>
    <row r="3292" spans="1:5">
      <c r="A3292" t="str">
        <f t="shared" si="51"/>
        <v>02PDDP</v>
      </c>
      <c r="B3292" t="str">
        <f>CONCATENATE(A3292,"_",COUNTIF(A$1:A3292,A3292))</f>
        <v>02PDDP_21</v>
      </c>
      <c r="C3292" t="s">
        <v>10167</v>
      </c>
      <c r="D3292" t="str">
        <f>VLOOKUP(MID(C3292,7,4),Estrv!I:J,2,FALSE)</f>
        <v>Provisiones para contingencias</v>
      </c>
      <c r="E3292" t="str">
        <f>VLOOKUP(MID(C3292,1,10),Estrv!B:CC,44,FALSE)</f>
        <v>El Mecanismo tiene las previsiones presupuestarias necesarias para el cumplimiento de las obligaciones judiciales que se presenten</v>
      </c>
    </row>
    <row r="3293" spans="1:5">
      <c r="A3293" t="str">
        <f t="shared" si="51"/>
        <v>02PDDP</v>
      </c>
      <c r="B3293" t="str">
        <f>CONCATENATE(A3293,"_",COUNTIF(A$1:A3293,A3293))</f>
        <v>02PDDP_22</v>
      </c>
      <c r="C3293" t="s">
        <v>10841</v>
      </c>
      <c r="D3293" t="str">
        <f>VLOOKUP(MID(C3293,7,4),Estrv!I:J,2,FALSE)</f>
        <v>Provisiones para contingencias</v>
      </c>
      <c r="E3293" t="str">
        <f>VLOOKUP(MID(C3293,1,10),Estrv!B:CC,48,FALSE)</f>
        <v/>
      </c>
    </row>
    <row r="3294" spans="1:5">
      <c r="A3294" t="str">
        <f t="shared" si="51"/>
        <v>02PDDP</v>
      </c>
      <c r="B3294" t="str">
        <f>CONCATENATE(A3294,"_",COUNTIF(A$1:A3294,A3294))</f>
        <v>02PDDP_23</v>
      </c>
      <c r="C3294" t="s">
        <v>11515</v>
      </c>
      <c r="D3294" t="str">
        <f>VLOOKUP(MID(C3294,7,4),Estrv!I:J,2,FALSE)</f>
        <v>Provisiones para contingencias</v>
      </c>
      <c r="E3294" t="str">
        <f>VLOOKUP(MID(C3294,1,10),Estrv!B:CC,51,FALSE)</f>
        <v/>
      </c>
    </row>
    <row r="3295" spans="1:5">
      <c r="A3295" t="str">
        <f t="shared" si="51"/>
        <v>02PDDP</v>
      </c>
      <c r="B3295" t="str">
        <f>CONCATENATE(A3295,"_",COUNTIF(A$1:A3295,A3295))</f>
        <v>02PDDP_24</v>
      </c>
      <c r="C3295" t="s">
        <v>12189</v>
      </c>
      <c r="D3295" t="str">
        <f>VLOOKUP(MID(C3295,7,4),Estrv!I:J,2,FALSE)</f>
        <v>Provisiones para contingencias</v>
      </c>
      <c r="E3295" t="str">
        <f>VLOOKUP(MID(C3295,1,10),Estrv!B:CC,54,FALSE)</f>
        <v/>
      </c>
    </row>
    <row r="3296" spans="1:5">
      <c r="A3296" t="str">
        <f t="shared" si="51"/>
        <v>02PDDP</v>
      </c>
      <c r="B3296" t="str">
        <f>CONCATENATE(A3296,"_",COUNTIF(A$1:A3296,A3296))</f>
        <v>02PDDP_25</v>
      </c>
      <c r="C3296" t="s">
        <v>12863</v>
      </c>
      <c r="D3296" t="str">
        <f>VLOOKUP(MID(C3296,7,4),Estrv!I:J,2,FALSE)</f>
        <v>Provisiones para contingencias</v>
      </c>
      <c r="E3296" t="str">
        <f>VLOOKUP(MID(C3296,1,10),Estrv!B:CC,57,FALSE)</f>
        <v/>
      </c>
    </row>
    <row r="3297" spans="1:5">
      <c r="A3297" t="str">
        <f t="shared" si="51"/>
        <v>02PDDP</v>
      </c>
      <c r="B3297" t="str">
        <f>CONCATENATE(A3297,"_",COUNTIF(A$1:A3297,A3297))</f>
        <v>02PDDP_26</v>
      </c>
      <c r="C3297" t="s">
        <v>13537</v>
      </c>
      <c r="D3297" t="str">
        <f>VLOOKUP(MID(C3297,7,4),Estrv!I:J,2,FALSE)</f>
        <v>Provisiones para contingencias</v>
      </c>
      <c r="E3297" t="str">
        <f>VLOOKUP(MID(C3297,1,10),Estrv!B:CC,60,FALSE)</f>
        <v/>
      </c>
    </row>
    <row r="3298" spans="1:5">
      <c r="A3298" t="str">
        <f t="shared" si="51"/>
        <v>02PDDP</v>
      </c>
      <c r="B3298" t="str">
        <f>CONCATENATE(A3298,"_",COUNTIF(A$1:A3298,A3298))</f>
        <v>02PDDP_27</v>
      </c>
      <c r="C3298" t="s">
        <v>14211</v>
      </c>
      <c r="D3298" t="str">
        <f>VLOOKUP(MID(C3298,7,4),Estrv!I:J,2,FALSE)</f>
        <v>Provisiones para contingencias</v>
      </c>
      <c r="E3298" t="str">
        <f>VLOOKUP(MID(C3298,1,10),Estrv!B:CC,63,FALSE)</f>
        <v/>
      </c>
    </row>
    <row r="3299" spans="1:5">
      <c r="A3299" t="str">
        <f t="shared" si="51"/>
        <v>02PDDP</v>
      </c>
      <c r="B3299" t="str">
        <f>CONCATENATE(A3299,"_",COUNTIF(A$1:A3299,A3299))</f>
        <v>02PDDP_28</v>
      </c>
      <c r="C3299" t="s">
        <v>14885</v>
      </c>
      <c r="D3299" t="str">
        <f>VLOOKUP(MID(C3299,7,4),Estrv!I:J,2,FALSE)</f>
        <v>Provisiones para contingencias</v>
      </c>
      <c r="E3299" t="str">
        <f>VLOOKUP(MID(C3299,1,10),Estrv!B:CC,66,FALSE)</f>
        <v/>
      </c>
    </row>
    <row r="3300" spans="1:5">
      <c r="A3300" t="str">
        <f t="shared" si="51"/>
        <v>02PDDP</v>
      </c>
      <c r="B3300" t="str">
        <f>CONCATENATE(A3300,"_",COUNTIF(A$1:A3300,A3300))</f>
        <v>02PDDP_29</v>
      </c>
      <c r="C3300" t="s">
        <v>15559</v>
      </c>
      <c r="D3300" t="str">
        <f>VLOOKUP(MID(C3300,7,4),Estrv!I:J,2,FALSE)</f>
        <v>Provisiones para contingencias</v>
      </c>
      <c r="E3300" t="str">
        <f>VLOOKUP(MID(C3300,1,10),Estrv!B:CC,69,FALSE)</f>
        <v/>
      </c>
    </row>
    <row r="3301" spans="1:5">
      <c r="A3301" t="str">
        <f t="shared" si="51"/>
        <v>02PDDP</v>
      </c>
      <c r="B3301" t="str">
        <f>CONCATENATE(A3301,"_",COUNTIF(A$1:A3301,A3301))</f>
        <v>02PDDP_30</v>
      </c>
      <c r="C3301" t="s">
        <v>16233</v>
      </c>
      <c r="D3301" t="str">
        <f>VLOOKUP(MID(C3301,7,4),Estrv!I:J,2,FALSE)</f>
        <v>Provisiones para contingencias</v>
      </c>
      <c r="E3301" t="str">
        <f>VLOOKUP(MID(C3301,1,10),Estrv!B:CC,72,FALSE)</f>
        <v/>
      </c>
    </row>
    <row r="3302" spans="1:5">
      <c r="A3302" t="str">
        <f t="shared" si="51"/>
        <v>02PDDP</v>
      </c>
      <c r="B3302" t="str">
        <f>CONCATENATE(A3302,"_",COUNTIF(A$1:A3302,A3302))</f>
        <v>02PDDP_31</v>
      </c>
      <c r="C3302" t="s">
        <v>10168</v>
      </c>
      <c r="D3302" t="str">
        <f>VLOOKUP(MID(C3302,7,4),Estrv!I:J,2,FALSE)</f>
        <v>Cumplimiento de los programas de protección civil</v>
      </c>
      <c r="E3302" t="str">
        <f>VLOOKUP(MID(C3302,1,10),Estrv!B:CC,44,FALSE)</f>
        <v>Las personas servidoras publicas del Mecanismo para la Proteccion Integral de Personas Defensoras de Derechos Humanos y Periodistas estan preparadas para atender cualquier emergencia natural o antropogenica, salvaguardando su propia vida.</v>
      </c>
    </row>
    <row r="3303" spans="1:5">
      <c r="A3303" t="str">
        <f t="shared" si="51"/>
        <v>02PDDP</v>
      </c>
      <c r="B3303" t="str">
        <f>CONCATENATE(A3303,"_",COUNTIF(A$1:A3303,A3303))</f>
        <v>02PDDP_32</v>
      </c>
      <c r="C3303" t="s">
        <v>10842</v>
      </c>
      <c r="D3303" t="str">
        <f>VLOOKUP(MID(C3303,7,4),Estrv!I:J,2,FALSE)</f>
        <v>Cumplimiento de los programas de protección civil</v>
      </c>
      <c r="E3303" t="str">
        <f>VLOOKUP(MID(C3303,1,10),Estrv!B:CC,48,FALSE)</f>
        <v/>
      </c>
    </row>
    <row r="3304" spans="1:5">
      <c r="A3304" t="str">
        <f t="shared" si="51"/>
        <v>02PDDP</v>
      </c>
      <c r="B3304" t="str">
        <f>CONCATENATE(A3304,"_",COUNTIF(A$1:A3304,A3304))</f>
        <v>02PDDP_33</v>
      </c>
      <c r="C3304" t="s">
        <v>11516</v>
      </c>
      <c r="D3304" t="str">
        <f>VLOOKUP(MID(C3304,7,4),Estrv!I:J,2,FALSE)</f>
        <v>Cumplimiento de los programas de protección civil</v>
      </c>
      <c r="E3304" t="str">
        <f>VLOOKUP(MID(C3304,1,10),Estrv!B:CC,51,FALSE)</f>
        <v/>
      </c>
    </row>
    <row r="3305" spans="1:5">
      <c r="A3305" t="str">
        <f t="shared" si="51"/>
        <v>02PDDP</v>
      </c>
      <c r="B3305" t="str">
        <f>CONCATENATE(A3305,"_",COUNTIF(A$1:A3305,A3305))</f>
        <v>02PDDP_34</v>
      </c>
      <c r="C3305" t="s">
        <v>12190</v>
      </c>
      <c r="D3305" t="str">
        <f>VLOOKUP(MID(C3305,7,4),Estrv!I:J,2,FALSE)</f>
        <v>Cumplimiento de los programas de protección civil</v>
      </c>
      <c r="E3305" t="str">
        <f>VLOOKUP(MID(C3305,1,10),Estrv!B:CC,54,FALSE)</f>
        <v/>
      </c>
    </row>
    <row r="3306" spans="1:5">
      <c r="A3306" t="str">
        <f t="shared" si="51"/>
        <v>02PDDP</v>
      </c>
      <c r="B3306" t="str">
        <f>CONCATENATE(A3306,"_",COUNTIF(A$1:A3306,A3306))</f>
        <v>02PDDP_35</v>
      </c>
      <c r="C3306" t="s">
        <v>12864</v>
      </c>
      <c r="D3306" t="str">
        <f>VLOOKUP(MID(C3306,7,4),Estrv!I:J,2,FALSE)</f>
        <v>Cumplimiento de los programas de protección civil</v>
      </c>
      <c r="E3306" t="str">
        <f>VLOOKUP(MID(C3306,1,10),Estrv!B:CC,57,FALSE)</f>
        <v/>
      </c>
    </row>
    <row r="3307" spans="1:5">
      <c r="A3307" t="str">
        <f t="shared" si="51"/>
        <v>02PDDP</v>
      </c>
      <c r="B3307" t="str">
        <f>CONCATENATE(A3307,"_",COUNTIF(A$1:A3307,A3307))</f>
        <v>02PDDP_36</v>
      </c>
      <c r="C3307" t="s">
        <v>13538</v>
      </c>
      <c r="D3307" t="str">
        <f>VLOOKUP(MID(C3307,7,4),Estrv!I:J,2,FALSE)</f>
        <v>Cumplimiento de los programas de protección civil</v>
      </c>
      <c r="E3307" t="str">
        <f>VLOOKUP(MID(C3307,1,10),Estrv!B:CC,60,FALSE)</f>
        <v/>
      </c>
    </row>
    <row r="3308" spans="1:5">
      <c r="A3308" t="str">
        <f t="shared" si="51"/>
        <v>02PDDP</v>
      </c>
      <c r="B3308" t="str">
        <f>CONCATENATE(A3308,"_",COUNTIF(A$1:A3308,A3308))</f>
        <v>02PDDP_37</v>
      </c>
      <c r="C3308" t="s">
        <v>14212</v>
      </c>
      <c r="D3308" t="str">
        <f>VLOOKUP(MID(C3308,7,4),Estrv!I:J,2,FALSE)</f>
        <v>Cumplimiento de los programas de protección civil</v>
      </c>
      <c r="E3308" t="str">
        <f>VLOOKUP(MID(C3308,1,10),Estrv!B:CC,63,FALSE)</f>
        <v/>
      </c>
    </row>
    <row r="3309" spans="1:5">
      <c r="A3309" t="str">
        <f t="shared" si="51"/>
        <v>02PDDP</v>
      </c>
      <c r="B3309" t="str">
        <f>CONCATENATE(A3309,"_",COUNTIF(A$1:A3309,A3309))</f>
        <v>02PDDP_38</v>
      </c>
      <c r="C3309" t="s">
        <v>14886</v>
      </c>
      <c r="D3309" t="str">
        <f>VLOOKUP(MID(C3309,7,4),Estrv!I:J,2,FALSE)</f>
        <v>Cumplimiento de los programas de protección civil</v>
      </c>
      <c r="E3309" t="str">
        <f>VLOOKUP(MID(C3309,1,10),Estrv!B:CC,66,FALSE)</f>
        <v/>
      </c>
    </row>
    <row r="3310" spans="1:5">
      <c r="A3310" t="str">
        <f t="shared" si="51"/>
        <v>02PDDP</v>
      </c>
      <c r="B3310" t="str">
        <f>CONCATENATE(A3310,"_",COUNTIF(A$1:A3310,A3310))</f>
        <v>02PDDP_39</v>
      </c>
      <c r="C3310" t="s">
        <v>15560</v>
      </c>
      <c r="D3310" t="str">
        <f>VLOOKUP(MID(C3310,7,4),Estrv!I:J,2,FALSE)</f>
        <v>Cumplimiento de los programas de protección civil</v>
      </c>
      <c r="E3310" t="str">
        <f>VLOOKUP(MID(C3310,1,10),Estrv!B:CC,69,FALSE)</f>
        <v/>
      </c>
    </row>
    <row r="3311" spans="1:5">
      <c r="A3311" t="str">
        <f t="shared" si="51"/>
        <v>02PDDP</v>
      </c>
      <c r="B3311" t="str">
        <f>CONCATENATE(A3311,"_",COUNTIF(A$1:A3311,A3311))</f>
        <v>02PDDP_40</v>
      </c>
      <c r="C3311" t="s">
        <v>16234</v>
      </c>
      <c r="D3311" t="str">
        <f>VLOOKUP(MID(C3311,7,4),Estrv!I:J,2,FALSE)</f>
        <v>Cumplimiento de los programas de protección civil</v>
      </c>
      <c r="E3311" t="str">
        <f>VLOOKUP(MID(C3311,1,10),Estrv!B:CC,72,FALSE)</f>
        <v/>
      </c>
    </row>
    <row r="3312" spans="1:5">
      <c r="A3312" t="str">
        <f t="shared" si="51"/>
        <v>03C001</v>
      </c>
      <c r="B3312" t="str">
        <f>CONCATENATE(A3312,"_",COUNTIF(A$1:A3312,A3312))</f>
        <v>03C001_1</v>
      </c>
      <c r="C3312" t="s">
        <v>10169</v>
      </c>
      <c r="D3312" t="str">
        <f>VLOOKUP(MID(C3312,7,4),Estrv!I:J,2,FALSE)</f>
        <v>Regulación del desarrollo urbano</v>
      </c>
      <c r="E3312" t="str">
        <f>VLOOKUP(MID(C3312,1,10),Estrv!B:CC,44,FALSE)</f>
        <v>La poblacion de la Ciudad de Mexico, se beneficia con mejores condiciones de desarrollo urbano que contribuyen a una mejora calidad de vida y vivienda.</v>
      </c>
    </row>
    <row r="3313" spans="1:5">
      <c r="A3313" t="str">
        <f t="shared" si="51"/>
        <v>03C001</v>
      </c>
      <c r="B3313" t="str">
        <f>CONCATENATE(A3313,"_",COUNTIF(A$1:A3313,A3313))</f>
        <v>03C001_2</v>
      </c>
      <c r="C3313" t="s">
        <v>10843</v>
      </c>
      <c r="D3313" t="str">
        <f>VLOOKUP(MID(C3313,7,4),Estrv!I:J,2,FALSE)</f>
        <v>Regulación del desarrollo urbano</v>
      </c>
      <c r="E3313" t="str">
        <f>VLOOKUP(MID(C3313,1,10),Estrv!B:CC,48,FALSE)</f>
        <v>Creacion de instrumento normativo regulador del espacio publico.</v>
      </c>
    </row>
    <row r="3314" spans="1:5">
      <c r="A3314" t="str">
        <f t="shared" si="51"/>
        <v>03C001</v>
      </c>
      <c r="B3314" t="str">
        <f>CONCATENATE(A3314,"_",COUNTIF(A$1:A3314,A3314))</f>
        <v>03C001_3</v>
      </c>
      <c r="C3314" t="s">
        <v>11517</v>
      </c>
      <c r="D3314" t="str">
        <f>VLOOKUP(MID(C3314,7,4),Estrv!I:J,2,FALSE)</f>
        <v>Regulación del desarrollo urbano</v>
      </c>
      <c r="E3314" t="str">
        <f>VLOOKUP(MID(C3314,1,10),Estrv!B:CC,51,FALSE)</f>
        <v>Publicacion de indice de habitalidad.</v>
      </c>
    </row>
    <row r="3315" spans="1:5">
      <c r="A3315" t="str">
        <f t="shared" si="51"/>
        <v>03C001</v>
      </c>
      <c r="B3315" t="str">
        <f>CONCATENATE(A3315,"_",COUNTIF(A$1:A3315,A3315))</f>
        <v>03C001_4</v>
      </c>
      <c r="C3315" t="s">
        <v>12191</v>
      </c>
      <c r="D3315" t="str">
        <f>VLOOKUP(MID(C3315,7,4),Estrv!I:J,2,FALSE)</f>
        <v>Regulación del desarrollo urbano</v>
      </c>
      <c r="E3315" t="str">
        <f>VLOOKUP(MID(C3315,1,10),Estrv!B:CC,54,FALSE)</f>
        <v>Retiro de espectaculares</v>
      </c>
    </row>
    <row r="3316" spans="1:5">
      <c r="A3316" t="str">
        <f t="shared" si="51"/>
        <v>03C001</v>
      </c>
      <c r="B3316" t="str">
        <f>CONCATENATE(A3316,"_",COUNTIF(A$1:A3316,A3316))</f>
        <v>03C001_5</v>
      </c>
      <c r="C3316" t="s">
        <v>12865</v>
      </c>
      <c r="D3316" t="str">
        <f>VLOOKUP(MID(C3316,7,4),Estrv!I:J,2,FALSE)</f>
        <v>Regulación del desarrollo urbano</v>
      </c>
      <c r="E3316" t="str">
        <f>VLOOKUP(MID(C3316,1,10),Estrv!B:CC,57,FALSE)</f>
        <v>Actualizacion y migracion de informacion de cedulas de informacion basica de inmuebles</v>
      </c>
    </row>
    <row r="3317" spans="1:5">
      <c r="A3317" t="str">
        <f t="shared" si="51"/>
        <v>03C001</v>
      </c>
      <c r="B3317" t="str">
        <f>CONCATENATE(A3317,"_",COUNTIF(A$1:A3317,A3317))</f>
        <v>03C001_6</v>
      </c>
      <c r="C3317" t="s">
        <v>13539</v>
      </c>
      <c r="D3317" t="str">
        <f>VLOOKUP(MID(C3317,7,4),Estrv!I:J,2,FALSE)</f>
        <v>Regulación del desarrollo urbano</v>
      </c>
      <c r="E3317" t="str">
        <f>VLOOKUP(MID(C3317,1,10),Estrv!B:CC,60,FALSE)</f>
        <v>Elaboracion de Constancias de Estudio y Aclaracion de Nomenclatura y Revision y Homologacion de Limites de Colonias y Delegaciones (Hoy Alcaldias)</v>
      </c>
    </row>
    <row r="3318" spans="1:5">
      <c r="A3318" t="str">
        <f t="shared" si="51"/>
        <v>03C001</v>
      </c>
      <c r="B3318" t="str">
        <f>CONCATENATE(A3318,"_",COUNTIF(A$1:A3318,A3318))</f>
        <v>03C001_7</v>
      </c>
      <c r="C3318" t="s">
        <v>14213</v>
      </c>
      <c r="D3318" t="str">
        <f>VLOOKUP(MID(C3318,7,4),Estrv!I:J,2,FALSE)</f>
        <v>Regulación del desarrollo urbano</v>
      </c>
      <c r="E3318" t="str">
        <f>VLOOKUP(MID(C3318,1,10),Estrv!B:CC,63,FALSE)</f>
        <v>Dictamenes de Estudio de Impacto Urbano y Medidas de Compensacion</v>
      </c>
    </row>
    <row r="3319" spans="1:5">
      <c r="A3319" t="str">
        <f t="shared" si="51"/>
        <v>03C001</v>
      </c>
      <c r="B3319" t="str">
        <f>CONCATENATE(A3319,"_",COUNTIF(A$1:A3319,A3319))</f>
        <v>03C001_8</v>
      </c>
      <c r="C3319" t="s">
        <v>14887</v>
      </c>
      <c r="D3319" t="str">
        <f>VLOOKUP(MID(C3319,7,4),Estrv!I:J,2,FALSE)</f>
        <v>Regulación del desarrollo urbano</v>
      </c>
      <c r="E3319" t="str">
        <f>VLOOKUP(MID(C3319,1,10),Estrv!B:CC,66,FALSE)</f>
        <v>Solicitud de Resello, Reposicion y Refrendo de Carnet´s DRO</v>
      </c>
    </row>
    <row r="3320" spans="1:5">
      <c r="A3320" t="str">
        <f t="shared" si="51"/>
        <v>03C001</v>
      </c>
      <c r="B3320" t="str">
        <f>CONCATENATE(A3320,"_",COUNTIF(A$1:A3320,A3320))</f>
        <v>03C001_9</v>
      </c>
      <c r="C3320" t="s">
        <v>15561</v>
      </c>
      <c r="D3320" t="str">
        <f>VLOOKUP(MID(C3320,7,4),Estrv!I:J,2,FALSE)</f>
        <v>Regulación del desarrollo urbano</v>
      </c>
      <c r="E3320" t="str">
        <f>VLOOKUP(MID(C3320,1,10),Estrv!B:CC,69,FALSE)</f>
        <v>Solicitud de Aprobacion de Planos, Constancia de Lote y Manzana, Opiniones de Riesgo</v>
      </c>
    </row>
    <row r="3321" spans="1:5">
      <c r="A3321" t="str">
        <f t="shared" si="51"/>
        <v>03C001</v>
      </c>
      <c r="B3321" t="str">
        <f>CONCATENATE(A3321,"_",COUNTIF(A$1:A3321,A3321))</f>
        <v>03C001_10</v>
      </c>
      <c r="C3321" t="s">
        <v>16235</v>
      </c>
      <c r="D3321" t="str">
        <f>VLOOKUP(MID(C3321,7,4),Estrv!I:J,2,FALSE)</f>
        <v>Regulación del desarrollo urbano</v>
      </c>
      <c r="E3321" t="str">
        <f>VLOOKUP(MID(C3321,1,10),Estrv!B:CC,72,FALSE)</f>
        <v>Tramites en ventanilla de la Direccion de Registro de los Planes y Programas</v>
      </c>
    </row>
    <row r="3322" spans="1:5">
      <c r="A3322" t="str">
        <f t="shared" si="51"/>
        <v>03C001</v>
      </c>
      <c r="B3322" t="str">
        <f>CONCATENATE(A3322,"_",COUNTIF(A$1:A3322,A3322))</f>
        <v>03C001_11</v>
      </c>
      <c r="C3322" t="s">
        <v>10170</v>
      </c>
      <c r="D3322" t="str">
        <f>VLOOKUP(MID(C3322,7,4),Estrv!I:J,2,FALSE)</f>
        <v>Actividades de apoyo administrativo</v>
      </c>
      <c r="E3322" t="str">
        <f>VLOOKUP(MID(C3322,1,10),Estrv!B:CC,44,FALSE)</f>
        <v>La Secretaria de Desarrollo Urbano y Vivienda cuenta con los recursos necesarios para el buen desarrollo de las funciones, al cumplir debidamente con la programacion de los gastos administrativos.</v>
      </c>
    </row>
    <row r="3323" spans="1:5">
      <c r="A3323" t="str">
        <f t="shared" si="51"/>
        <v>03C001</v>
      </c>
      <c r="B3323" t="str">
        <f>CONCATENATE(A3323,"_",COUNTIF(A$1:A3323,A3323))</f>
        <v>03C001_12</v>
      </c>
      <c r="C3323" t="s">
        <v>10844</v>
      </c>
      <c r="D3323" t="str">
        <f>VLOOKUP(MID(C3323,7,4),Estrv!I:J,2,FALSE)</f>
        <v>Actividades de apoyo administrativo</v>
      </c>
      <c r="E3323" t="str">
        <f>VLOOKUP(MID(C3323,1,10),Estrv!B:CC,48,FALSE)</f>
        <v>Pago de servicios generales, servicios profesionales, conservacion y mantenimiento del inmueble</v>
      </c>
    </row>
    <row r="3324" spans="1:5">
      <c r="A3324" t="str">
        <f t="shared" si="51"/>
        <v>03C001</v>
      </c>
      <c r="B3324" t="str">
        <f>CONCATENATE(A3324,"_",COUNTIF(A$1:A3324,A3324))</f>
        <v>03C001_13</v>
      </c>
      <c r="C3324" t="s">
        <v>11518</v>
      </c>
      <c r="D3324" t="str">
        <f>VLOOKUP(MID(C3324,7,4),Estrv!I:J,2,FALSE)</f>
        <v>Actividades de apoyo administrativo</v>
      </c>
      <c r="E3324" t="str">
        <f>VLOOKUP(MID(C3324,1,10),Estrv!B:CC,51,FALSE)</f>
        <v/>
      </c>
    </row>
    <row r="3325" spans="1:5">
      <c r="A3325" t="str">
        <f t="shared" si="51"/>
        <v>03C001</v>
      </c>
      <c r="B3325" t="str">
        <f>CONCATENATE(A3325,"_",COUNTIF(A$1:A3325,A3325))</f>
        <v>03C001_14</v>
      </c>
      <c r="C3325" t="s">
        <v>12192</v>
      </c>
      <c r="D3325" t="str">
        <f>VLOOKUP(MID(C3325,7,4),Estrv!I:J,2,FALSE)</f>
        <v>Actividades de apoyo administrativo</v>
      </c>
      <c r="E3325" t="str">
        <f>VLOOKUP(MID(C3325,1,10),Estrv!B:CC,54,FALSE)</f>
        <v/>
      </c>
    </row>
    <row r="3326" spans="1:5">
      <c r="A3326" t="str">
        <f t="shared" si="51"/>
        <v>03C001</v>
      </c>
      <c r="B3326" t="str">
        <f>CONCATENATE(A3326,"_",COUNTIF(A$1:A3326,A3326))</f>
        <v>03C001_15</v>
      </c>
      <c r="C3326" t="s">
        <v>12866</v>
      </c>
      <c r="D3326" t="str">
        <f>VLOOKUP(MID(C3326,7,4),Estrv!I:J,2,FALSE)</f>
        <v>Actividades de apoyo administrativo</v>
      </c>
      <c r="E3326" t="str">
        <f>VLOOKUP(MID(C3326,1,10),Estrv!B:CC,57,FALSE)</f>
        <v/>
      </c>
    </row>
    <row r="3327" spans="1:5">
      <c r="A3327" t="str">
        <f t="shared" si="51"/>
        <v>03C001</v>
      </c>
      <c r="B3327" t="str">
        <f>CONCATENATE(A3327,"_",COUNTIF(A$1:A3327,A3327))</f>
        <v>03C001_16</v>
      </c>
      <c r="C3327" t="s">
        <v>13540</v>
      </c>
      <c r="D3327" t="str">
        <f>VLOOKUP(MID(C3327,7,4),Estrv!I:J,2,FALSE)</f>
        <v>Actividades de apoyo administrativo</v>
      </c>
      <c r="E3327" t="str">
        <f>VLOOKUP(MID(C3327,1,10),Estrv!B:CC,60,FALSE)</f>
        <v/>
      </c>
    </row>
    <row r="3328" spans="1:5">
      <c r="A3328" t="str">
        <f t="shared" si="51"/>
        <v>03C001</v>
      </c>
      <c r="B3328" t="str">
        <f>CONCATENATE(A3328,"_",COUNTIF(A$1:A3328,A3328))</f>
        <v>03C001_17</v>
      </c>
      <c r="C3328" t="s">
        <v>14214</v>
      </c>
      <c r="D3328" t="str">
        <f>VLOOKUP(MID(C3328,7,4),Estrv!I:J,2,FALSE)</f>
        <v>Actividades de apoyo administrativo</v>
      </c>
      <c r="E3328" t="str">
        <f>VLOOKUP(MID(C3328,1,10),Estrv!B:CC,63,FALSE)</f>
        <v/>
      </c>
    </row>
    <row r="3329" spans="1:5">
      <c r="A3329" t="str">
        <f t="shared" si="51"/>
        <v>03C001</v>
      </c>
      <c r="B3329" t="str">
        <f>CONCATENATE(A3329,"_",COUNTIF(A$1:A3329,A3329))</f>
        <v>03C001_18</v>
      </c>
      <c r="C3329" t="s">
        <v>14888</v>
      </c>
      <c r="D3329" t="str">
        <f>VLOOKUP(MID(C3329,7,4),Estrv!I:J,2,FALSE)</f>
        <v>Actividades de apoyo administrativo</v>
      </c>
      <c r="E3329" t="str">
        <f>VLOOKUP(MID(C3329,1,10),Estrv!B:CC,66,FALSE)</f>
        <v/>
      </c>
    </row>
    <row r="3330" spans="1:5">
      <c r="A3330" t="str">
        <f t="shared" si="51"/>
        <v>03C001</v>
      </c>
      <c r="B3330" t="str">
        <f>CONCATENATE(A3330,"_",COUNTIF(A$1:A3330,A3330))</f>
        <v>03C001_19</v>
      </c>
      <c r="C3330" t="s">
        <v>15562</v>
      </c>
      <c r="D3330" t="str">
        <f>VLOOKUP(MID(C3330,7,4),Estrv!I:J,2,FALSE)</f>
        <v>Actividades de apoyo administrativo</v>
      </c>
      <c r="E3330" t="str">
        <f>VLOOKUP(MID(C3330,1,10),Estrv!B:CC,69,FALSE)</f>
        <v/>
      </c>
    </row>
    <row r="3331" spans="1:5">
      <c r="A3331" t="str">
        <f t="shared" ref="A3331:A3394" si="52">MID(C3331,1,6)</f>
        <v>03C001</v>
      </c>
      <c r="B3331" t="str">
        <f>CONCATENATE(A3331,"_",COUNTIF(A$1:A3331,A3331))</f>
        <v>03C001_20</v>
      </c>
      <c r="C3331" t="s">
        <v>16236</v>
      </c>
      <c r="D3331" t="str">
        <f>VLOOKUP(MID(C3331,7,4),Estrv!I:J,2,FALSE)</f>
        <v>Actividades de apoyo administrativo</v>
      </c>
      <c r="E3331" t="str">
        <f>VLOOKUP(MID(C3331,1,10),Estrv!B:CC,72,FALSE)</f>
        <v/>
      </c>
    </row>
    <row r="3332" spans="1:5">
      <c r="A3332" t="str">
        <f t="shared" si="52"/>
        <v>03C001</v>
      </c>
      <c r="B3332" t="str">
        <f>CONCATENATE(A3332,"_",COUNTIF(A$1:A3332,A3332))</f>
        <v>03C001_21</v>
      </c>
      <c r="C3332" t="s">
        <v>10171</v>
      </c>
      <c r="D3332" t="str">
        <f>VLOOKUP(MID(C3332,7,4),Estrv!I:J,2,FALSE)</f>
        <v>Provisiones para contingencias</v>
      </c>
      <c r="E3332" t="str">
        <f>VLOOKUP(MID(C3332,1,10),Estrv!B:CC,44,FALSE)</f>
        <v>La Secretaria de Desarrollo Urbano cuenta con los recursos necesarios para cumplir con las obligaciones judiciales al cumplir debidamente con los procesos de programacion y presupuestacion.</v>
      </c>
    </row>
    <row r="3333" spans="1:5">
      <c r="A3333" t="str">
        <f t="shared" si="52"/>
        <v>03C001</v>
      </c>
      <c r="B3333" t="str">
        <f>CONCATENATE(A3333,"_",COUNTIF(A$1:A3333,A3333))</f>
        <v>03C001_22</v>
      </c>
      <c r="C3333" t="s">
        <v>10845</v>
      </c>
      <c r="D3333" t="str">
        <f>VLOOKUP(MID(C3333,7,4),Estrv!I:J,2,FALSE)</f>
        <v>Provisiones para contingencias</v>
      </c>
      <c r="E3333" t="str">
        <f>VLOOKUP(MID(C3333,1,10),Estrv!B:CC,48,FALSE)</f>
        <v/>
      </c>
    </row>
    <row r="3334" spans="1:5">
      <c r="A3334" t="str">
        <f t="shared" si="52"/>
        <v>03C001</v>
      </c>
      <c r="B3334" t="str">
        <f>CONCATENATE(A3334,"_",COUNTIF(A$1:A3334,A3334))</f>
        <v>03C001_23</v>
      </c>
      <c r="C3334" t="s">
        <v>11519</v>
      </c>
      <c r="D3334" t="str">
        <f>VLOOKUP(MID(C3334,7,4),Estrv!I:J,2,FALSE)</f>
        <v>Provisiones para contingencias</v>
      </c>
      <c r="E3334" t="str">
        <f>VLOOKUP(MID(C3334,1,10),Estrv!B:CC,51,FALSE)</f>
        <v/>
      </c>
    </row>
    <row r="3335" spans="1:5">
      <c r="A3335" t="str">
        <f t="shared" si="52"/>
        <v>03C001</v>
      </c>
      <c r="B3335" t="str">
        <f>CONCATENATE(A3335,"_",COUNTIF(A$1:A3335,A3335))</f>
        <v>03C001_24</v>
      </c>
      <c r="C3335" t="s">
        <v>12193</v>
      </c>
      <c r="D3335" t="str">
        <f>VLOOKUP(MID(C3335,7,4),Estrv!I:J,2,FALSE)</f>
        <v>Provisiones para contingencias</v>
      </c>
      <c r="E3335" t="str">
        <f>VLOOKUP(MID(C3335,1,10),Estrv!B:CC,54,FALSE)</f>
        <v/>
      </c>
    </row>
    <row r="3336" spans="1:5">
      <c r="A3336" t="str">
        <f t="shared" si="52"/>
        <v>03C001</v>
      </c>
      <c r="B3336" t="str">
        <f>CONCATENATE(A3336,"_",COUNTIF(A$1:A3336,A3336))</f>
        <v>03C001_25</v>
      </c>
      <c r="C3336" t="s">
        <v>12867</v>
      </c>
      <c r="D3336" t="str">
        <f>VLOOKUP(MID(C3336,7,4),Estrv!I:J,2,FALSE)</f>
        <v>Provisiones para contingencias</v>
      </c>
      <c r="E3336" t="str">
        <f>VLOOKUP(MID(C3336,1,10),Estrv!B:CC,57,FALSE)</f>
        <v/>
      </c>
    </row>
    <row r="3337" spans="1:5">
      <c r="A3337" t="str">
        <f t="shared" si="52"/>
        <v>03C001</v>
      </c>
      <c r="B3337" t="str">
        <f>CONCATENATE(A3337,"_",COUNTIF(A$1:A3337,A3337))</f>
        <v>03C001_26</v>
      </c>
      <c r="C3337" t="s">
        <v>13541</v>
      </c>
      <c r="D3337" t="str">
        <f>VLOOKUP(MID(C3337,7,4),Estrv!I:J,2,FALSE)</f>
        <v>Provisiones para contingencias</v>
      </c>
      <c r="E3337" t="str">
        <f>VLOOKUP(MID(C3337,1,10),Estrv!B:CC,60,FALSE)</f>
        <v/>
      </c>
    </row>
    <row r="3338" spans="1:5">
      <c r="A3338" t="str">
        <f t="shared" si="52"/>
        <v>03C001</v>
      </c>
      <c r="B3338" t="str">
        <f>CONCATENATE(A3338,"_",COUNTIF(A$1:A3338,A3338))</f>
        <v>03C001_27</v>
      </c>
      <c r="C3338" t="s">
        <v>14215</v>
      </c>
      <c r="D3338" t="str">
        <f>VLOOKUP(MID(C3338,7,4),Estrv!I:J,2,FALSE)</f>
        <v>Provisiones para contingencias</v>
      </c>
      <c r="E3338" t="str">
        <f>VLOOKUP(MID(C3338,1,10),Estrv!B:CC,63,FALSE)</f>
        <v/>
      </c>
    </row>
    <row r="3339" spans="1:5">
      <c r="A3339" t="str">
        <f t="shared" si="52"/>
        <v>03C001</v>
      </c>
      <c r="B3339" t="str">
        <f>CONCATENATE(A3339,"_",COUNTIF(A$1:A3339,A3339))</f>
        <v>03C001_28</v>
      </c>
      <c r="C3339" t="s">
        <v>14889</v>
      </c>
      <c r="D3339" t="str">
        <f>VLOOKUP(MID(C3339,7,4),Estrv!I:J,2,FALSE)</f>
        <v>Provisiones para contingencias</v>
      </c>
      <c r="E3339" t="str">
        <f>VLOOKUP(MID(C3339,1,10),Estrv!B:CC,66,FALSE)</f>
        <v/>
      </c>
    </row>
    <row r="3340" spans="1:5">
      <c r="A3340" t="str">
        <f t="shared" si="52"/>
        <v>03C001</v>
      </c>
      <c r="B3340" t="str">
        <f>CONCATENATE(A3340,"_",COUNTIF(A$1:A3340,A3340))</f>
        <v>03C001_29</v>
      </c>
      <c r="C3340" t="s">
        <v>15563</v>
      </c>
      <c r="D3340" t="str">
        <f>VLOOKUP(MID(C3340,7,4),Estrv!I:J,2,FALSE)</f>
        <v>Provisiones para contingencias</v>
      </c>
      <c r="E3340" t="str">
        <f>VLOOKUP(MID(C3340,1,10),Estrv!B:CC,69,FALSE)</f>
        <v/>
      </c>
    </row>
    <row r="3341" spans="1:5">
      <c r="A3341" t="str">
        <f t="shared" si="52"/>
        <v>03C001</v>
      </c>
      <c r="B3341" t="str">
        <f>CONCATENATE(A3341,"_",COUNTIF(A$1:A3341,A3341))</f>
        <v>03C001_30</v>
      </c>
      <c r="C3341" t="s">
        <v>16237</v>
      </c>
      <c r="D3341" t="str">
        <f>VLOOKUP(MID(C3341,7,4),Estrv!I:J,2,FALSE)</f>
        <v>Provisiones para contingencias</v>
      </c>
      <c r="E3341" t="str">
        <f>VLOOKUP(MID(C3341,1,10),Estrv!B:CC,72,FALSE)</f>
        <v/>
      </c>
    </row>
    <row r="3342" spans="1:5">
      <c r="A3342" t="str">
        <f t="shared" si="52"/>
        <v>03C001</v>
      </c>
      <c r="B3342" t="str">
        <f>CONCATENATE(A3342,"_",COUNTIF(A$1:A3342,A3342))</f>
        <v>03C001_31</v>
      </c>
      <c r="C3342" t="s">
        <v>10172</v>
      </c>
      <c r="D3342" t="str">
        <f>VLOOKUP(MID(C3342,7,4),Estrv!I:J,2,FALSE)</f>
        <v>Cumplimiento de los programas de protección civil</v>
      </c>
      <c r="E3342" t="str">
        <f>VLOOKUP(MID(C3342,1,10),Estrv!B:CC,44,FALSE)</f>
        <v>Las personas servidoras publicas de la Secretaria ponene en practica los conocimientos adquiridos ante una emergencia para salvaguardar su propia vida, la de los visitantes y los bienes.</v>
      </c>
    </row>
    <row r="3343" spans="1:5">
      <c r="A3343" t="str">
        <f t="shared" si="52"/>
        <v>03C001</v>
      </c>
      <c r="B3343" t="str">
        <f>CONCATENATE(A3343,"_",COUNTIF(A$1:A3343,A3343))</f>
        <v>03C001_32</v>
      </c>
      <c r="C3343" t="s">
        <v>10846</v>
      </c>
      <c r="D3343" t="str">
        <f>VLOOKUP(MID(C3343,7,4),Estrv!I:J,2,FALSE)</f>
        <v>Cumplimiento de los programas de protección civil</v>
      </c>
      <c r="E3343" t="str">
        <f>VLOOKUP(MID(C3343,1,10),Estrv!B:CC,48,FALSE)</f>
        <v>Capacitacion en materia de proteccion civil a servidores publicos</v>
      </c>
    </row>
    <row r="3344" spans="1:5">
      <c r="A3344" t="str">
        <f t="shared" si="52"/>
        <v>03C001</v>
      </c>
      <c r="B3344" t="str">
        <f>CONCATENATE(A3344,"_",COUNTIF(A$1:A3344,A3344))</f>
        <v>03C001_33</v>
      </c>
      <c r="C3344" t="s">
        <v>11520</v>
      </c>
      <c r="D3344" t="str">
        <f>VLOOKUP(MID(C3344,7,4),Estrv!I:J,2,FALSE)</f>
        <v>Cumplimiento de los programas de protección civil</v>
      </c>
      <c r="E3344" t="str">
        <f>VLOOKUP(MID(C3344,1,10),Estrv!B:CC,51,FALSE)</f>
        <v>Simulacros</v>
      </c>
    </row>
    <row r="3345" spans="1:5">
      <c r="A3345" t="str">
        <f t="shared" si="52"/>
        <v>03C001</v>
      </c>
      <c r="B3345" t="str">
        <f>CONCATENATE(A3345,"_",COUNTIF(A$1:A3345,A3345))</f>
        <v>03C001_34</v>
      </c>
      <c r="C3345" t="s">
        <v>12194</v>
      </c>
      <c r="D3345" t="str">
        <f>VLOOKUP(MID(C3345,7,4),Estrv!I:J,2,FALSE)</f>
        <v>Cumplimiento de los programas de protección civil</v>
      </c>
      <c r="E3345" t="str">
        <f>VLOOKUP(MID(C3345,1,10),Estrv!B:CC,54,FALSE)</f>
        <v/>
      </c>
    </row>
    <row r="3346" spans="1:5">
      <c r="A3346" t="str">
        <f t="shared" si="52"/>
        <v>03C001</v>
      </c>
      <c r="B3346" t="str">
        <f>CONCATENATE(A3346,"_",COUNTIF(A$1:A3346,A3346))</f>
        <v>03C001_35</v>
      </c>
      <c r="C3346" t="s">
        <v>12868</v>
      </c>
      <c r="D3346" t="str">
        <f>VLOOKUP(MID(C3346,7,4),Estrv!I:J,2,FALSE)</f>
        <v>Cumplimiento de los programas de protección civil</v>
      </c>
      <c r="E3346" t="str">
        <f>VLOOKUP(MID(C3346,1,10),Estrv!B:CC,57,FALSE)</f>
        <v/>
      </c>
    </row>
    <row r="3347" spans="1:5">
      <c r="A3347" t="str">
        <f t="shared" si="52"/>
        <v>03C001</v>
      </c>
      <c r="B3347" t="str">
        <f>CONCATENATE(A3347,"_",COUNTIF(A$1:A3347,A3347))</f>
        <v>03C001_36</v>
      </c>
      <c r="C3347" t="s">
        <v>13542</v>
      </c>
      <c r="D3347" t="str">
        <f>VLOOKUP(MID(C3347,7,4),Estrv!I:J,2,FALSE)</f>
        <v>Cumplimiento de los programas de protección civil</v>
      </c>
      <c r="E3347" t="str">
        <f>VLOOKUP(MID(C3347,1,10),Estrv!B:CC,60,FALSE)</f>
        <v/>
      </c>
    </row>
    <row r="3348" spans="1:5">
      <c r="A3348" t="str">
        <f t="shared" si="52"/>
        <v>03C001</v>
      </c>
      <c r="B3348" t="str">
        <f>CONCATENATE(A3348,"_",COUNTIF(A$1:A3348,A3348))</f>
        <v>03C001_37</v>
      </c>
      <c r="C3348" t="s">
        <v>14216</v>
      </c>
      <c r="D3348" t="str">
        <f>VLOOKUP(MID(C3348,7,4),Estrv!I:J,2,FALSE)</f>
        <v>Cumplimiento de los programas de protección civil</v>
      </c>
      <c r="E3348" t="str">
        <f>VLOOKUP(MID(C3348,1,10),Estrv!B:CC,63,FALSE)</f>
        <v/>
      </c>
    </row>
    <row r="3349" spans="1:5">
      <c r="A3349" t="str">
        <f t="shared" si="52"/>
        <v>03C001</v>
      </c>
      <c r="B3349" t="str">
        <f>CONCATENATE(A3349,"_",COUNTIF(A$1:A3349,A3349))</f>
        <v>03C001_38</v>
      </c>
      <c r="C3349" t="s">
        <v>14890</v>
      </c>
      <c r="D3349" t="str">
        <f>VLOOKUP(MID(C3349,7,4),Estrv!I:J,2,FALSE)</f>
        <v>Cumplimiento de los programas de protección civil</v>
      </c>
      <c r="E3349" t="str">
        <f>VLOOKUP(MID(C3349,1,10),Estrv!B:CC,66,FALSE)</f>
        <v/>
      </c>
    </row>
    <row r="3350" spans="1:5">
      <c r="A3350" t="str">
        <f t="shared" si="52"/>
        <v>03C001</v>
      </c>
      <c r="B3350" t="str">
        <f>CONCATENATE(A3350,"_",COUNTIF(A$1:A3350,A3350))</f>
        <v>03C001_39</v>
      </c>
      <c r="C3350" t="s">
        <v>15564</v>
      </c>
      <c r="D3350" t="str">
        <f>VLOOKUP(MID(C3350,7,4),Estrv!I:J,2,FALSE)</f>
        <v>Cumplimiento de los programas de protección civil</v>
      </c>
      <c r="E3350" t="str">
        <f>VLOOKUP(MID(C3350,1,10),Estrv!B:CC,69,FALSE)</f>
        <v/>
      </c>
    </row>
    <row r="3351" spans="1:5">
      <c r="A3351" t="str">
        <f t="shared" si="52"/>
        <v>03C001</v>
      </c>
      <c r="B3351" t="str">
        <f>CONCATENATE(A3351,"_",COUNTIF(A$1:A3351,A3351))</f>
        <v>03C001_40</v>
      </c>
      <c r="C3351" t="s">
        <v>16238</v>
      </c>
      <c r="D3351" t="str">
        <f>VLOOKUP(MID(C3351,7,4),Estrv!I:J,2,FALSE)</f>
        <v>Cumplimiento de los programas de protección civil</v>
      </c>
      <c r="E3351" t="str">
        <f>VLOOKUP(MID(C3351,1,10),Estrv!B:CC,72,FALSE)</f>
        <v/>
      </c>
    </row>
    <row r="3352" spans="1:5">
      <c r="A3352" t="str">
        <f t="shared" si="52"/>
        <v>03PDIV</v>
      </c>
      <c r="B3352" t="str">
        <f>CONCATENATE(A3352,"_",COUNTIF(A$1:A3352,A3352))</f>
        <v>03PDIV_1</v>
      </c>
      <c r="C3352" t="s">
        <v>10173</v>
      </c>
      <c r="D3352" t="str">
        <f>VLOOKUP(MID(C3352,7,4),Estrv!I:J,2,FALSE)</f>
        <v>Actividades de apoyo administrativo</v>
      </c>
      <c r="E3352" t="str">
        <f>VLOOKUP(MID(C3352,1,10),Estrv!B:CC,44,FALSE)</f>
        <v>El Instituto de Vivienda cuenta con los recursos necesarios para el buen desarrollo de sus funciones, al cumplir debidamente con la programacion de los gastod administrativos.</v>
      </c>
    </row>
    <row r="3353" spans="1:5">
      <c r="A3353" t="str">
        <f t="shared" si="52"/>
        <v>03PDIV</v>
      </c>
      <c r="B3353" t="str">
        <f>CONCATENATE(A3353,"_",COUNTIF(A$1:A3353,A3353))</f>
        <v>03PDIV_2</v>
      </c>
      <c r="C3353" t="s">
        <v>10847</v>
      </c>
      <c r="D3353" t="str">
        <f>VLOOKUP(MID(C3353,7,4),Estrv!I:J,2,FALSE)</f>
        <v>Actividades de apoyo administrativo</v>
      </c>
      <c r="E3353" t="str">
        <f>VLOOKUP(MID(C3353,1,10),Estrv!B:CC,48,FALSE)</f>
        <v>Pagos de servicios generales, profesionales, conservacion y mantenimiento del inmueble</v>
      </c>
    </row>
    <row r="3354" spans="1:5">
      <c r="A3354" t="str">
        <f t="shared" si="52"/>
        <v>03PDIV</v>
      </c>
      <c r="B3354" t="str">
        <f>CONCATENATE(A3354,"_",COUNTIF(A$1:A3354,A3354))</f>
        <v>03PDIV_3</v>
      </c>
      <c r="C3354" t="s">
        <v>11521</v>
      </c>
      <c r="D3354" t="str">
        <f>VLOOKUP(MID(C3354,7,4),Estrv!I:J,2,FALSE)</f>
        <v>Actividades de apoyo administrativo</v>
      </c>
      <c r="E3354" t="str">
        <f>VLOOKUP(MID(C3354,1,10),Estrv!B:CC,51,FALSE)</f>
        <v/>
      </c>
    </row>
    <row r="3355" spans="1:5">
      <c r="A3355" t="str">
        <f t="shared" si="52"/>
        <v>03PDIV</v>
      </c>
      <c r="B3355" t="str">
        <f>CONCATENATE(A3355,"_",COUNTIF(A$1:A3355,A3355))</f>
        <v>03PDIV_4</v>
      </c>
      <c r="C3355" t="s">
        <v>12195</v>
      </c>
      <c r="D3355" t="str">
        <f>VLOOKUP(MID(C3355,7,4),Estrv!I:J,2,FALSE)</f>
        <v>Actividades de apoyo administrativo</v>
      </c>
      <c r="E3355" t="str">
        <f>VLOOKUP(MID(C3355,1,10),Estrv!B:CC,54,FALSE)</f>
        <v/>
      </c>
    </row>
    <row r="3356" spans="1:5">
      <c r="A3356" t="str">
        <f t="shared" si="52"/>
        <v>03PDIV</v>
      </c>
      <c r="B3356" t="str">
        <f>CONCATENATE(A3356,"_",COUNTIF(A$1:A3356,A3356))</f>
        <v>03PDIV_5</v>
      </c>
      <c r="C3356" t="s">
        <v>12869</v>
      </c>
      <c r="D3356" t="str">
        <f>VLOOKUP(MID(C3356,7,4),Estrv!I:J,2,FALSE)</f>
        <v>Actividades de apoyo administrativo</v>
      </c>
      <c r="E3356" t="str">
        <f>VLOOKUP(MID(C3356,1,10),Estrv!B:CC,57,FALSE)</f>
        <v/>
      </c>
    </row>
    <row r="3357" spans="1:5">
      <c r="A3357" t="str">
        <f t="shared" si="52"/>
        <v>03PDIV</v>
      </c>
      <c r="B3357" t="str">
        <f>CONCATENATE(A3357,"_",COUNTIF(A$1:A3357,A3357))</f>
        <v>03PDIV_6</v>
      </c>
      <c r="C3357" t="s">
        <v>13543</v>
      </c>
      <c r="D3357" t="str">
        <f>VLOOKUP(MID(C3357,7,4),Estrv!I:J,2,FALSE)</f>
        <v>Actividades de apoyo administrativo</v>
      </c>
      <c r="E3357" t="str">
        <f>VLOOKUP(MID(C3357,1,10),Estrv!B:CC,60,FALSE)</f>
        <v/>
      </c>
    </row>
    <row r="3358" spans="1:5">
      <c r="A3358" t="str">
        <f t="shared" si="52"/>
        <v>03PDIV</v>
      </c>
      <c r="B3358" t="str">
        <f>CONCATENATE(A3358,"_",COUNTIF(A$1:A3358,A3358))</f>
        <v>03PDIV_7</v>
      </c>
      <c r="C3358" t="s">
        <v>14217</v>
      </c>
      <c r="D3358" t="str">
        <f>VLOOKUP(MID(C3358,7,4),Estrv!I:J,2,FALSE)</f>
        <v>Actividades de apoyo administrativo</v>
      </c>
      <c r="E3358" t="str">
        <f>VLOOKUP(MID(C3358,1,10),Estrv!B:CC,63,FALSE)</f>
        <v/>
      </c>
    </row>
    <row r="3359" spans="1:5">
      <c r="A3359" t="str">
        <f t="shared" si="52"/>
        <v>03PDIV</v>
      </c>
      <c r="B3359" t="str">
        <f>CONCATENATE(A3359,"_",COUNTIF(A$1:A3359,A3359))</f>
        <v>03PDIV_8</v>
      </c>
      <c r="C3359" t="s">
        <v>14891</v>
      </c>
      <c r="D3359" t="str">
        <f>VLOOKUP(MID(C3359,7,4),Estrv!I:J,2,FALSE)</f>
        <v>Actividades de apoyo administrativo</v>
      </c>
      <c r="E3359" t="str">
        <f>VLOOKUP(MID(C3359,1,10),Estrv!B:CC,66,FALSE)</f>
        <v/>
      </c>
    </row>
    <row r="3360" spans="1:5">
      <c r="A3360" t="str">
        <f t="shared" si="52"/>
        <v>03PDIV</v>
      </c>
      <c r="B3360" t="str">
        <f>CONCATENATE(A3360,"_",COUNTIF(A$1:A3360,A3360))</f>
        <v>03PDIV_9</v>
      </c>
      <c r="C3360" t="s">
        <v>15565</v>
      </c>
      <c r="D3360" t="str">
        <f>VLOOKUP(MID(C3360,7,4),Estrv!I:J,2,FALSE)</f>
        <v>Actividades de apoyo administrativo</v>
      </c>
      <c r="E3360" t="str">
        <f>VLOOKUP(MID(C3360,1,10),Estrv!B:CC,69,FALSE)</f>
        <v/>
      </c>
    </row>
    <row r="3361" spans="1:5">
      <c r="A3361" t="str">
        <f t="shared" si="52"/>
        <v>03PDIV</v>
      </c>
      <c r="B3361" t="str">
        <f>CONCATENATE(A3361,"_",COUNTIF(A$1:A3361,A3361))</f>
        <v>03PDIV_10</v>
      </c>
      <c r="C3361" t="s">
        <v>16239</v>
      </c>
      <c r="D3361" t="str">
        <f>VLOOKUP(MID(C3361,7,4),Estrv!I:J,2,FALSE)</f>
        <v>Actividades de apoyo administrativo</v>
      </c>
      <c r="E3361" t="str">
        <f>VLOOKUP(MID(C3361,1,10),Estrv!B:CC,72,FALSE)</f>
        <v/>
      </c>
    </row>
    <row r="3362" spans="1:5">
      <c r="A3362" t="str">
        <f t="shared" si="52"/>
        <v>03PDIV</v>
      </c>
      <c r="B3362" t="str">
        <f>CONCATENATE(A3362,"_",COUNTIF(A$1:A3362,A3362))</f>
        <v>03PDIV_11</v>
      </c>
      <c r="C3362" t="s">
        <v>10174</v>
      </c>
      <c r="D3362" t="str">
        <f>VLOOKUP(MID(C3362,7,4),Estrv!I:J,2,FALSE)</f>
        <v>Provisiones para contingencias</v>
      </c>
      <c r="E3362" t="str">
        <f>VLOOKUP(MID(C3362,1,10),Estrv!B:CC,44,FALSE)</f>
        <v>El Instituto de Vivienda cuenta con los recursos necesarios para cubrir sus obligaciones judiciales.</v>
      </c>
    </row>
    <row r="3363" spans="1:5">
      <c r="A3363" t="str">
        <f t="shared" si="52"/>
        <v>03PDIV</v>
      </c>
      <c r="B3363" t="str">
        <f>CONCATENATE(A3363,"_",COUNTIF(A$1:A3363,A3363))</f>
        <v>03PDIV_12</v>
      </c>
      <c r="C3363" t="s">
        <v>10848</v>
      </c>
      <c r="D3363" t="str">
        <f>VLOOKUP(MID(C3363,7,4),Estrv!I:J,2,FALSE)</f>
        <v>Provisiones para contingencias</v>
      </c>
      <c r="E3363" t="str">
        <f>VLOOKUP(MID(C3363,1,10),Estrv!B:CC,48,FALSE)</f>
        <v/>
      </c>
    </row>
    <row r="3364" spans="1:5">
      <c r="A3364" t="str">
        <f t="shared" si="52"/>
        <v>03PDIV</v>
      </c>
      <c r="B3364" t="str">
        <f>CONCATENATE(A3364,"_",COUNTIF(A$1:A3364,A3364))</f>
        <v>03PDIV_13</v>
      </c>
      <c r="C3364" t="s">
        <v>11522</v>
      </c>
      <c r="D3364" t="str">
        <f>VLOOKUP(MID(C3364,7,4),Estrv!I:J,2,FALSE)</f>
        <v>Provisiones para contingencias</v>
      </c>
      <c r="E3364" t="str">
        <f>VLOOKUP(MID(C3364,1,10),Estrv!B:CC,51,FALSE)</f>
        <v/>
      </c>
    </row>
    <row r="3365" spans="1:5">
      <c r="A3365" t="str">
        <f t="shared" si="52"/>
        <v>03PDIV</v>
      </c>
      <c r="B3365" t="str">
        <f>CONCATENATE(A3365,"_",COUNTIF(A$1:A3365,A3365))</f>
        <v>03PDIV_14</v>
      </c>
      <c r="C3365" t="s">
        <v>12196</v>
      </c>
      <c r="D3365" t="str">
        <f>VLOOKUP(MID(C3365,7,4),Estrv!I:J,2,FALSE)</f>
        <v>Provisiones para contingencias</v>
      </c>
      <c r="E3365" t="str">
        <f>VLOOKUP(MID(C3365,1,10),Estrv!B:CC,54,FALSE)</f>
        <v/>
      </c>
    </row>
    <row r="3366" spans="1:5">
      <c r="A3366" t="str">
        <f t="shared" si="52"/>
        <v>03PDIV</v>
      </c>
      <c r="B3366" t="str">
        <f>CONCATENATE(A3366,"_",COUNTIF(A$1:A3366,A3366))</f>
        <v>03PDIV_15</v>
      </c>
      <c r="C3366" t="s">
        <v>12870</v>
      </c>
      <c r="D3366" t="str">
        <f>VLOOKUP(MID(C3366,7,4),Estrv!I:J,2,FALSE)</f>
        <v>Provisiones para contingencias</v>
      </c>
      <c r="E3366" t="str">
        <f>VLOOKUP(MID(C3366,1,10),Estrv!B:CC,57,FALSE)</f>
        <v/>
      </c>
    </row>
    <row r="3367" spans="1:5">
      <c r="A3367" t="str">
        <f t="shared" si="52"/>
        <v>03PDIV</v>
      </c>
      <c r="B3367" t="str">
        <f>CONCATENATE(A3367,"_",COUNTIF(A$1:A3367,A3367))</f>
        <v>03PDIV_16</v>
      </c>
      <c r="C3367" t="s">
        <v>13544</v>
      </c>
      <c r="D3367" t="str">
        <f>VLOOKUP(MID(C3367,7,4),Estrv!I:J,2,FALSE)</f>
        <v>Provisiones para contingencias</v>
      </c>
      <c r="E3367" t="str">
        <f>VLOOKUP(MID(C3367,1,10),Estrv!B:CC,60,FALSE)</f>
        <v/>
      </c>
    </row>
    <row r="3368" spans="1:5">
      <c r="A3368" t="str">
        <f t="shared" si="52"/>
        <v>03PDIV</v>
      </c>
      <c r="B3368" t="str">
        <f>CONCATENATE(A3368,"_",COUNTIF(A$1:A3368,A3368))</f>
        <v>03PDIV_17</v>
      </c>
      <c r="C3368" t="s">
        <v>14218</v>
      </c>
      <c r="D3368" t="str">
        <f>VLOOKUP(MID(C3368,7,4),Estrv!I:J,2,FALSE)</f>
        <v>Provisiones para contingencias</v>
      </c>
      <c r="E3368" t="str">
        <f>VLOOKUP(MID(C3368,1,10),Estrv!B:CC,63,FALSE)</f>
        <v/>
      </c>
    </row>
    <row r="3369" spans="1:5">
      <c r="A3369" t="str">
        <f t="shared" si="52"/>
        <v>03PDIV</v>
      </c>
      <c r="B3369" t="str">
        <f>CONCATENATE(A3369,"_",COUNTIF(A$1:A3369,A3369))</f>
        <v>03PDIV_18</v>
      </c>
      <c r="C3369" t="s">
        <v>14892</v>
      </c>
      <c r="D3369" t="str">
        <f>VLOOKUP(MID(C3369,7,4),Estrv!I:J,2,FALSE)</f>
        <v>Provisiones para contingencias</v>
      </c>
      <c r="E3369" t="str">
        <f>VLOOKUP(MID(C3369,1,10),Estrv!B:CC,66,FALSE)</f>
        <v/>
      </c>
    </row>
    <row r="3370" spans="1:5">
      <c r="A3370" t="str">
        <f t="shared" si="52"/>
        <v>03PDIV</v>
      </c>
      <c r="B3370" t="str">
        <f>CONCATENATE(A3370,"_",COUNTIF(A$1:A3370,A3370))</f>
        <v>03PDIV_19</v>
      </c>
      <c r="C3370" t="s">
        <v>15566</v>
      </c>
      <c r="D3370" t="str">
        <f>VLOOKUP(MID(C3370,7,4),Estrv!I:J,2,FALSE)</f>
        <v>Provisiones para contingencias</v>
      </c>
      <c r="E3370" t="str">
        <f>VLOOKUP(MID(C3370,1,10),Estrv!B:CC,69,FALSE)</f>
        <v/>
      </c>
    </row>
    <row r="3371" spans="1:5">
      <c r="A3371" t="str">
        <f t="shared" si="52"/>
        <v>03PDIV</v>
      </c>
      <c r="B3371" t="str">
        <f>CONCATENATE(A3371,"_",COUNTIF(A$1:A3371,A3371))</f>
        <v>03PDIV_20</v>
      </c>
      <c r="C3371" t="s">
        <v>16240</v>
      </c>
      <c r="D3371" t="str">
        <f>VLOOKUP(MID(C3371,7,4),Estrv!I:J,2,FALSE)</f>
        <v>Provisiones para contingencias</v>
      </c>
      <c r="E3371" t="str">
        <f>VLOOKUP(MID(C3371,1,10),Estrv!B:CC,72,FALSE)</f>
        <v/>
      </c>
    </row>
    <row r="3372" spans="1:5">
      <c r="A3372" t="str">
        <f t="shared" si="52"/>
        <v>03PDIV</v>
      </c>
      <c r="B3372" t="str">
        <f>CONCATENATE(A3372,"_",COUNTIF(A$1:A3372,A3372))</f>
        <v>03PDIV_21</v>
      </c>
      <c r="C3372" t="s">
        <v>10175</v>
      </c>
      <c r="D3372" t="str">
        <f>VLOOKUP(MID(C3372,7,4),Estrv!I:J,2,FALSE)</f>
        <v>Cumplimiento de los programas de protección civil</v>
      </c>
      <c r="E3372" t="str">
        <f>VLOOKUP(MID(C3372,1,10),Estrv!B:CC,44,FALSE)</f>
        <v>Las personas servidoras publicas del Instituto ponene en practica los conocimientos adquiridos ante una emergencia para salvaguardar su propia vida, la de los visitantes y los bienes.</v>
      </c>
    </row>
    <row r="3373" spans="1:5">
      <c r="A3373" t="str">
        <f t="shared" si="52"/>
        <v>03PDIV</v>
      </c>
      <c r="B3373" t="str">
        <f>CONCATENATE(A3373,"_",COUNTIF(A$1:A3373,A3373))</f>
        <v>03PDIV_22</v>
      </c>
      <c r="C3373" t="s">
        <v>10849</v>
      </c>
      <c r="D3373" t="str">
        <f>VLOOKUP(MID(C3373,7,4),Estrv!I:J,2,FALSE)</f>
        <v>Cumplimiento de los programas de protección civil</v>
      </c>
      <c r="E3373" t="str">
        <f>VLOOKUP(MID(C3373,1,10),Estrv!B:CC,48,FALSE)</f>
        <v>Capacitacion en materia de proteccion civil a servidores publicos</v>
      </c>
    </row>
    <row r="3374" spans="1:5">
      <c r="A3374" t="str">
        <f t="shared" si="52"/>
        <v>03PDIV</v>
      </c>
      <c r="B3374" t="str">
        <f>CONCATENATE(A3374,"_",COUNTIF(A$1:A3374,A3374))</f>
        <v>03PDIV_23</v>
      </c>
      <c r="C3374" t="s">
        <v>11523</v>
      </c>
      <c r="D3374" t="str">
        <f>VLOOKUP(MID(C3374,7,4),Estrv!I:J,2,FALSE)</f>
        <v>Cumplimiento de los programas de protección civil</v>
      </c>
      <c r="E3374" t="str">
        <f>VLOOKUP(MID(C3374,1,10),Estrv!B:CC,51,FALSE)</f>
        <v>Simulacros</v>
      </c>
    </row>
    <row r="3375" spans="1:5">
      <c r="A3375" t="str">
        <f t="shared" si="52"/>
        <v>03PDIV</v>
      </c>
      <c r="B3375" t="str">
        <f>CONCATENATE(A3375,"_",COUNTIF(A$1:A3375,A3375))</f>
        <v>03PDIV_24</v>
      </c>
      <c r="C3375" t="s">
        <v>12197</v>
      </c>
      <c r="D3375" t="str">
        <f>VLOOKUP(MID(C3375,7,4),Estrv!I:J,2,FALSE)</f>
        <v>Cumplimiento de los programas de protección civil</v>
      </c>
      <c r="E3375" t="str">
        <f>VLOOKUP(MID(C3375,1,10),Estrv!B:CC,54,FALSE)</f>
        <v/>
      </c>
    </row>
    <row r="3376" spans="1:5">
      <c r="A3376" t="str">
        <f t="shared" si="52"/>
        <v>03PDIV</v>
      </c>
      <c r="B3376" t="str">
        <f>CONCATENATE(A3376,"_",COUNTIF(A$1:A3376,A3376))</f>
        <v>03PDIV_25</v>
      </c>
      <c r="C3376" t="s">
        <v>12871</v>
      </c>
      <c r="D3376" t="str">
        <f>VLOOKUP(MID(C3376,7,4),Estrv!I:J,2,FALSE)</f>
        <v>Cumplimiento de los programas de protección civil</v>
      </c>
      <c r="E3376" t="str">
        <f>VLOOKUP(MID(C3376,1,10),Estrv!B:CC,57,FALSE)</f>
        <v/>
      </c>
    </row>
    <row r="3377" spans="1:5">
      <c r="A3377" t="str">
        <f t="shared" si="52"/>
        <v>03PDIV</v>
      </c>
      <c r="B3377" t="str">
        <f>CONCATENATE(A3377,"_",COUNTIF(A$1:A3377,A3377))</f>
        <v>03PDIV_26</v>
      </c>
      <c r="C3377" t="s">
        <v>13545</v>
      </c>
      <c r="D3377" t="str">
        <f>VLOOKUP(MID(C3377,7,4),Estrv!I:J,2,FALSE)</f>
        <v>Cumplimiento de los programas de protección civil</v>
      </c>
      <c r="E3377" t="str">
        <f>VLOOKUP(MID(C3377,1,10),Estrv!B:CC,60,FALSE)</f>
        <v/>
      </c>
    </row>
    <row r="3378" spans="1:5">
      <c r="A3378" t="str">
        <f t="shared" si="52"/>
        <v>03PDIV</v>
      </c>
      <c r="B3378" t="str">
        <f>CONCATENATE(A3378,"_",COUNTIF(A$1:A3378,A3378))</f>
        <v>03PDIV_27</v>
      </c>
      <c r="C3378" t="s">
        <v>14219</v>
      </c>
      <c r="D3378" t="str">
        <f>VLOOKUP(MID(C3378,7,4),Estrv!I:J,2,FALSE)</f>
        <v>Cumplimiento de los programas de protección civil</v>
      </c>
      <c r="E3378" t="str">
        <f>VLOOKUP(MID(C3378,1,10),Estrv!B:CC,63,FALSE)</f>
        <v/>
      </c>
    </row>
    <row r="3379" spans="1:5">
      <c r="A3379" t="str">
        <f t="shared" si="52"/>
        <v>03PDIV</v>
      </c>
      <c r="B3379" t="str">
        <f>CONCATENATE(A3379,"_",COUNTIF(A$1:A3379,A3379))</f>
        <v>03PDIV_28</v>
      </c>
      <c r="C3379" t="s">
        <v>14893</v>
      </c>
      <c r="D3379" t="str">
        <f>VLOOKUP(MID(C3379,7,4),Estrv!I:J,2,FALSE)</f>
        <v>Cumplimiento de los programas de protección civil</v>
      </c>
      <c r="E3379" t="str">
        <f>VLOOKUP(MID(C3379,1,10),Estrv!B:CC,66,FALSE)</f>
        <v/>
      </c>
    </row>
    <row r="3380" spans="1:5">
      <c r="A3380" t="str">
        <f t="shared" si="52"/>
        <v>03PDIV</v>
      </c>
      <c r="B3380" t="str">
        <f>CONCATENATE(A3380,"_",COUNTIF(A$1:A3380,A3380))</f>
        <v>03PDIV_29</v>
      </c>
      <c r="C3380" t="s">
        <v>15567</v>
      </c>
      <c r="D3380" t="str">
        <f>VLOOKUP(MID(C3380,7,4),Estrv!I:J,2,FALSE)</f>
        <v>Cumplimiento de los programas de protección civil</v>
      </c>
      <c r="E3380" t="str">
        <f>VLOOKUP(MID(C3380,1,10),Estrv!B:CC,69,FALSE)</f>
        <v/>
      </c>
    </row>
    <row r="3381" spans="1:5">
      <c r="A3381" t="str">
        <f t="shared" si="52"/>
        <v>03PDIV</v>
      </c>
      <c r="B3381" t="str">
        <f>CONCATENATE(A3381,"_",COUNTIF(A$1:A3381,A3381))</f>
        <v>03PDIV_30</v>
      </c>
      <c r="C3381" t="s">
        <v>16241</v>
      </c>
      <c r="D3381" t="str">
        <f>VLOOKUP(MID(C3381,7,4),Estrv!I:J,2,FALSE)</f>
        <v>Cumplimiento de los programas de protección civil</v>
      </c>
      <c r="E3381" t="str">
        <f>VLOOKUP(MID(C3381,1,10),Estrv!B:CC,72,FALSE)</f>
        <v/>
      </c>
    </row>
    <row r="3382" spans="1:5">
      <c r="A3382" t="str">
        <f t="shared" si="52"/>
        <v>03PDIV</v>
      </c>
      <c r="B3382" t="str">
        <f>CONCATENATE(A3382,"_",COUNTIF(A$1:A3382,A3382))</f>
        <v>03PDIV_31</v>
      </c>
      <c r="C3382" t="s">
        <v>10176</v>
      </c>
      <c r="D3382" t="str">
        <f>VLOOKUP(MID(C3382,7,4),Estrv!I:J,2,FALSE)</f>
        <v>Mejoramiento de la vivienda</v>
      </c>
      <c r="E3382" t="str">
        <f>VLOOKUP(MID(C3382,1,10),Estrv!B:CC,44,FALSE)</f>
        <v>Los habitantes de escasos recursos de la Ciudad de Mexico cuentan con una vivienda adecuada y digna que mejora su calidad de vida.</v>
      </c>
    </row>
    <row r="3383" spans="1:5">
      <c r="A3383" t="str">
        <f t="shared" si="52"/>
        <v>03PDIV</v>
      </c>
      <c r="B3383" t="str">
        <f>CONCATENATE(A3383,"_",COUNTIF(A$1:A3383,A3383))</f>
        <v>03PDIV_32</v>
      </c>
      <c r="C3383" t="s">
        <v>10850</v>
      </c>
      <c r="D3383" t="str">
        <f>VLOOKUP(MID(C3383,7,4),Estrv!I:J,2,FALSE)</f>
        <v>Mejoramiento de la vivienda</v>
      </c>
      <c r="E3383" t="str">
        <f>VLOOKUP(MID(C3383,1,10),Estrv!B:CC,48,FALSE)</f>
        <v>Creditos para mejoramiento de vivienda entregados</v>
      </c>
    </row>
    <row r="3384" spans="1:5">
      <c r="A3384" t="str">
        <f t="shared" si="52"/>
        <v>03PDIV</v>
      </c>
      <c r="B3384" t="str">
        <f>CONCATENATE(A3384,"_",COUNTIF(A$1:A3384,A3384))</f>
        <v>03PDIV_33</v>
      </c>
      <c r="C3384" t="s">
        <v>11524</v>
      </c>
      <c r="D3384" t="str">
        <f>VLOOKUP(MID(C3384,7,4),Estrv!I:J,2,FALSE)</f>
        <v>Mejoramiento de la vivienda</v>
      </c>
      <c r="E3384" t="str">
        <f>VLOOKUP(MID(C3384,1,10),Estrv!B:CC,51,FALSE)</f>
        <v/>
      </c>
    </row>
    <row r="3385" spans="1:5">
      <c r="A3385" t="str">
        <f t="shared" si="52"/>
        <v>03PDIV</v>
      </c>
      <c r="B3385" t="str">
        <f>CONCATENATE(A3385,"_",COUNTIF(A$1:A3385,A3385))</f>
        <v>03PDIV_34</v>
      </c>
      <c r="C3385" t="s">
        <v>12198</v>
      </c>
      <c r="D3385" t="str">
        <f>VLOOKUP(MID(C3385,7,4),Estrv!I:J,2,FALSE)</f>
        <v>Mejoramiento de la vivienda</v>
      </c>
      <c r="E3385" t="str">
        <f>VLOOKUP(MID(C3385,1,10),Estrv!B:CC,54,FALSE)</f>
        <v/>
      </c>
    </row>
    <row r="3386" spans="1:5">
      <c r="A3386" t="str">
        <f t="shared" si="52"/>
        <v>03PDIV</v>
      </c>
      <c r="B3386" t="str">
        <f>CONCATENATE(A3386,"_",COUNTIF(A$1:A3386,A3386))</f>
        <v>03PDIV_35</v>
      </c>
      <c r="C3386" t="s">
        <v>12872</v>
      </c>
      <c r="D3386" t="str">
        <f>VLOOKUP(MID(C3386,7,4),Estrv!I:J,2,FALSE)</f>
        <v>Mejoramiento de la vivienda</v>
      </c>
      <c r="E3386" t="str">
        <f>VLOOKUP(MID(C3386,1,10),Estrv!B:CC,57,FALSE)</f>
        <v/>
      </c>
    </row>
    <row r="3387" spans="1:5">
      <c r="A3387" t="str">
        <f t="shared" si="52"/>
        <v>03PDIV</v>
      </c>
      <c r="B3387" t="str">
        <f>CONCATENATE(A3387,"_",COUNTIF(A$1:A3387,A3387))</f>
        <v>03PDIV_36</v>
      </c>
      <c r="C3387" t="s">
        <v>13546</v>
      </c>
      <c r="D3387" t="str">
        <f>VLOOKUP(MID(C3387,7,4),Estrv!I:J,2,FALSE)</f>
        <v>Mejoramiento de la vivienda</v>
      </c>
      <c r="E3387" t="str">
        <f>VLOOKUP(MID(C3387,1,10),Estrv!B:CC,60,FALSE)</f>
        <v/>
      </c>
    </row>
    <row r="3388" spans="1:5">
      <c r="A3388" t="str">
        <f t="shared" si="52"/>
        <v>03PDIV</v>
      </c>
      <c r="B3388" t="str">
        <f>CONCATENATE(A3388,"_",COUNTIF(A$1:A3388,A3388))</f>
        <v>03PDIV_37</v>
      </c>
      <c r="C3388" t="s">
        <v>14220</v>
      </c>
      <c r="D3388" t="str">
        <f>VLOOKUP(MID(C3388,7,4),Estrv!I:J,2,FALSE)</f>
        <v>Mejoramiento de la vivienda</v>
      </c>
      <c r="E3388" t="str">
        <f>VLOOKUP(MID(C3388,1,10),Estrv!B:CC,63,FALSE)</f>
        <v/>
      </c>
    </row>
    <row r="3389" spans="1:5">
      <c r="A3389" t="str">
        <f t="shared" si="52"/>
        <v>03PDIV</v>
      </c>
      <c r="B3389" t="str">
        <f>CONCATENATE(A3389,"_",COUNTIF(A$1:A3389,A3389))</f>
        <v>03PDIV_38</v>
      </c>
      <c r="C3389" t="s">
        <v>14894</v>
      </c>
      <c r="D3389" t="str">
        <f>VLOOKUP(MID(C3389,7,4),Estrv!I:J,2,FALSE)</f>
        <v>Mejoramiento de la vivienda</v>
      </c>
      <c r="E3389" t="str">
        <f>VLOOKUP(MID(C3389,1,10),Estrv!B:CC,66,FALSE)</f>
        <v/>
      </c>
    </row>
    <row r="3390" spans="1:5">
      <c r="A3390" t="str">
        <f t="shared" si="52"/>
        <v>03PDIV</v>
      </c>
      <c r="B3390" t="str">
        <f>CONCATENATE(A3390,"_",COUNTIF(A$1:A3390,A3390))</f>
        <v>03PDIV_39</v>
      </c>
      <c r="C3390" t="s">
        <v>15568</v>
      </c>
      <c r="D3390" t="str">
        <f>VLOOKUP(MID(C3390,7,4),Estrv!I:J,2,FALSE)</f>
        <v>Mejoramiento de la vivienda</v>
      </c>
      <c r="E3390" t="str">
        <f>VLOOKUP(MID(C3390,1,10),Estrv!B:CC,69,FALSE)</f>
        <v/>
      </c>
    </row>
    <row r="3391" spans="1:5">
      <c r="A3391" t="str">
        <f t="shared" si="52"/>
        <v>03PDIV</v>
      </c>
      <c r="B3391" t="str">
        <f>CONCATENATE(A3391,"_",COUNTIF(A$1:A3391,A3391))</f>
        <v>03PDIV_40</v>
      </c>
      <c r="C3391" t="s">
        <v>16242</v>
      </c>
      <c r="D3391" t="str">
        <f>VLOOKUP(MID(C3391,7,4),Estrv!I:J,2,FALSE)</f>
        <v>Mejoramiento de la vivienda</v>
      </c>
      <c r="E3391" t="str">
        <f>VLOOKUP(MID(C3391,1,10),Estrv!B:CC,72,FALSE)</f>
        <v/>
      </c>
    </row>
    <row r="3392" spans="1:5">
      <c r="A3392" t="str">
        <f t="shared" si="52"/>
        <v>03PDIV</v>
      </c>
      <c r="B3392" t="str">
        <f>CONCATENATE(A3392,"_",COUNTIF(A$1:A3392,A3392))</f>
        <v>03PDIV_41</v>
      </c>
      <c r="C3392" t="s">
        <v>10177</v>
      </c>
      <c r="D3392" t="str">
        <f>VLOOKUP(MID(C3392,7,4),Estrv!I:J,2,FALSE)</f>
        <v>Vivienda en conjunto</v>
      </c>
      <c r="E3392" t="str">
        <f>VLOOKUP(MID(C3392,1,10),Estrv!B:CC,44,FALSE)</f>
        <v>La poblacion de la Ciudad de Mexico con mayor rezago social, discriminacion y vulnerabilidad mejoran su calidad de vida y bienestar con el acceso a una vivienda digna.</v>
      </c>
    </row>
    <row r="3393" spans="1:5">
      <c r="A3393" t="str">
        <f t="shared" si="52"/>
        <v>03PDIV</v>
      </c>
      <c r="B3393" t="str">
        <f>CONCATENATE(A3393,"_",COUNTIF(A$1:A3393,A3393))</f>
        <v>03PDIV_42</v>
      </c>
      <c r="C3393" t="s">
        <v>10851</v>
      </c>
      <c r="D3393" t="str">
        <f>VLOOKUP(MID(C3393,7,4),Estrv!I:J,2,FALSE)</f>
        <v>Vivienda en conjunto</v>
      </c>
      <c r="E3393" t="str">
        <f>VLOOKUP(MID(C3393,1,10),Estrv!B:CC,48,FALSE)</f>
        <v>Apoyos para pago de rentas, sustentabilidad y capacidad de pago</v>
      </c>
    </row>
    <row r="3394" spans="1:5">
      <c r="A3394" t="str">
        <f t="shared" si="52"/>
        <v>03PDIV</v>
      </c>
      <c r="B3394" t="str">
        <f>CONCATENATE(A3394,"_",COUNTIF(A$1:A3394,A3394))</f>
        <v>03PDIV_43</v>
      </c>
      <c r="C3394" t="s">
        <v>11525</v>
      </c>
      <c r="D3394" t="str">
        <f>VLOOKUP(MID(C3394,7,4),Estrv!I:J,2,FALSE)</f>
        <v>Vivienda en conjunto</v>
      </c>
      <c r="E3394" t="str">
        <f>VLOOKUP(MID(C3394,1,10),Estrv!B:CC,51,FALSE)</f>
        <v>Adquisicion de suelo</v>
      </c>
    </row>
    <row r="3395" spans="1:5">
      <c r="A3395" t="str">
        <f t="shared" ref="A3395:A3458" si="53">MID(C3395,1,6)</f>
        <v>03PDIV</v>
      </c>
      <c r="B3395" t="str">
        <f>CONCATENATE(A3395,"_",COUNTIF(A$1:A3395,A3395))</f>
        <v>03PDIV_44</v>
      </c>
      <c r="C3395" t="s">
        <v>12199</v>
      </c>
      <c r="D3395" t="str">
        <f>VLOOKUP(MID(C3395,7,4),Estrv!I:J,2,FALSE)</f>
        <v>Vivienda en conjunto</v>
      </c>
      <c r="E3395" t="str">
        <f>VLOOKUP(MID(C3395,1,10),Estrv!B:CC,54,FALSE)</f>
        <v/>
      </c>
    </row>
    <row r="3396" spans="1:5">
      <c r="A3396" t="str">
        <f t="shared" si="53"/>
        <v>03PDIV</v>
      </c>
      <c r="B3396" t="str">
        <f>CONCATENATE(A3396,"_",COUNTIF(A$1:A3396,A3396))</f>
        <v>03PDIV_45</v>
      </c>
      <c r="C3396" t="s">
        <v>12873</v>
      </c>
      <c r="D3396" t="str">
        <f>VLOOKUP(MID(C3396,7,4),Estrv!I:J,2,FALSE)</f>
        <v>Vivienda en conjunto</v>
      </c>
      <c r="E3396" t="str">
        <f>VLOOKUP(MID(C3396,1,10),Estrv!B:CC,57,FALSE)</f>
        <v/>
      </c>
    </row>
    <row r="3397" spans="1:5">
      <c r="A3397" t="str">
        <f t="shared" si="53"/>
        <v>03PDIV</v>
      </c>
      <c r="B3397" t="str">
        <f>CONCATENATE(A3397,"_",COUNTIF(A$1:A3397,A3397))</f>
        <v>03PDIV_46</v>
      </c>
      <c r="C3397" t="s">
        <v>13547</v>
      </c>
      <c r="D3397" t="str">
        <f>VLOOKUP(MID(C3397,7,4),Estrv!I:J,2,FALSE)</f>
        <v>Vivienda en conjunto</v>
      </c>
      <c r="E3397" t="str">
        <f>VLOOKUP(MID(C3397,1,10),Estrv!B:CC,60,FALSE)</f>
        <v/>
      </c>
    </row>
    <row r="3398" spans="1:5">
      <c r="A3398" t="str">
        <f t="shared" si="53"/>
        <v>03PDIV</v>
      </c>
      <c r="B3398" t="str">
        <f>CONCATENATE(A3398,"_",COUNTIF(A$1:A3398,A3398))</f>
        <v>03PDIV_47</v>
      </c>
      <c r="C3398" t="s">
        <v>14221</v>
      </c>
      <c r="D3398" t="str">
        <f>VLOOKUP(MID(C3398,7,4),Estrv!I:J,2,FALSE)</f>
        <v>Vivienda en conjunto</v>
      </c>
      <c r="E3398" t="str">
        <f>VLOOKUP(MID(C3398,1,10),Estrv!B:CC,63,FALSE)</f>
        <v/>
      </c>
    </row>
    <row r="3399" spans="1:5">
      <c r="A3399" t="str">
        <f t="shared" si="53"/>
        <v>03PDIV</v>
      </c>
      <c r="B3399" t="str">
        <f>CONCATENATE(A3399,"_",COUNTIF(A$1:A3399,A3399))</f>
        <v>03PDIV_48</v>
      </c>
      <c r="C3399" t="s">
        <v>14895</v>
      </c>
      <c r="D3399" t="str">
        <f>VLOOKUP(MID(C3399,7,4),Estrv!I:J,2,FALSE)</f>
        <v>Vivienda en conjunto</v>
      </c>
      <c r="E3399" t="str">
        <f>VLOOKUP(MID(C3399,1,10),Estrv!B:CC,66,FALSE)</f>
        <v/>
      </c>
    </row>
    <row r="3400" spans="1:5">
      <c r="A3400" t="str">
        <f t="shared" si="53"/>
        <v>03PDIV</v>
      </c>
      <c r="B3400" t="str">
        <f>CONCATENATE(A3400,"_",COUNTIF(A$1:A3400,A3400))</f>
        <v>03PDIV_49</v>
      </c>
      <c r="C3400" t="s">
        <v>15569</v>
      </c>
      <c r="D3400" t="str">
        <f>VLOOKUP(MID(C3400,7,4),Estrv!I:J,2,FALSE)</f>
        <v>Vivienda en conjunto</v>
      </c>
      <c r="E3400" t="str">
        <f>VLOOKUP(MID(C3400,1,10),Estrv!B:CC,69,FALSE)</f>
        <v/>
      </c>
    </row>
    <row r="3401" spans="1:5">
      <c r="A3401" t="str">
        <f t="shared" si="53"/>
        <v>03PDIV</v>
      </c>
      <c r="B3401" t="str">
        <f>CONCATENATE(A3401,"_",COUNTIF(A$1:A3401,A3401))</f>
        <v>03PDIV_50</v>
      </c>
      <c r="C3401" t="s">
        <v>16243</v>
      </c>
      <c r="D3401" t="str">
        <f>VLOOKUP(MID(C3401,7,4),Estrv!I:J,2,FALSE)</f>
        <v>Vivienda en conjunto</v>
      </c>
      <c r="E3401" t="str">
        <f>VLOOKUP(MID(C3401,1,10),Estrv!B:CC,72,FALSE)</f>
        <v/>
      </c>
    </row>
    <row r="3402" spans="1:5">
      <c r="A3402" t="str">
        <f t="shared" si="53"/>
        <v>04C001</v>
      </c>
      <c r="B3402" t="str">
        <f>CONCATENATE(A3402,"_",COUNTIF(A$1:A3402,A3402))</f>
        <v>04C001_1</v>
      </c>
      <c r="C3402" t="s">
        <v>10178</v>
      </c>
      <c r="D3402" t="str">
        <f>VLOOKUP(MID(C3402,7,4),Estrv!I:J,2,FALSE)</f>
        <v>Fortalecimiento de competencias en energía solar</v>
      </c>
      <c r="E3402" t="str">
        <f>VLOOKUP(MID(C3402,1,10),Estrv!B:CC,44,FALSE)</f>
        <v>Los costos de energia electrica de las MiPYMES se reducen por el uso de energias renovables.</v>
      </c>
    </row>
    <row r="3403" spans="1:5">
      <c r="A3403" t="str">
        <f t="shared" si="53"/>
        <v>04C001</v>
      </c>
      <c r="B3403" t="str">
        <f>CONCATENATE(A3403,"_",COUNTIF(A$1:A3403,A3403))</f>
        <v>04C001_2</v>
      </c>
      <c r="C3403" t="s">
        <v>10852</v>
      </c>
      <c r="D3403" t="str">
        <f>VLOOKUP(MID(C3403,7,4),Estrv!I:J,2,FALSE)</f>
        <v>Fortalecimiento de competencias en energía solar</v>
      </c>
      <c r="E3403" t="str">
        <f>VLOOKUP(MID(C3403,1,10),Estrv!B:CC,48,FALSE)</f>
        <v>Instalacion de energias renovables para las micro, pequeñas y medianas empresas de la Ciudad de Mexico.</v>
      </c>
    </row>
    <row r="3404" spans="1:5">
      <c r="A3404" t="str">
        <f t="shared" si="53"/>
        <v>04C001</v>
      </c>
      <c r="B3404" t="str">
        <f>CONCATENATE(A3404,"_",COUNTIF(A$1:A3404,A3404))</f>
        <v>04C001_3</v>
      </c>
      <c r="C3404" t="s">
        <v>11526</v>
      </c>
      <c r="D3404" t="str">
        <f>VLOOKUP(MID(C3404,7,4),Estrv!I:J,2,FALSE)</f>
        <v>Fortalecimiento de competencias en energía solar</v>
      </c>
      <c r="E3404" t="str">
        <f>VLOOKUP(MID(C3404,1,10),Estrv!B:CC,51,FALSE)</f>
        <v>Instalacion de 130 Sistemas Fotovoltaicos en Edificios Publicos del Gobierno de la Ciudad de Mexico.</v>
      </c>
    </row>
    <row r="3405" spans="1:5">
      <c r="A3405" t="str">
        <f t="shared" si="53"/>
        <v>04C001</v>
      </c>
      <c r="B3405" t="str">
        <f>CONCATENATE(A3405,"_",COUNTIF(A$1:A3405,A3405))</f>
        <v>04C001_4</v>
      </c>
      <c r="C3405" t="s">
        <v>12200</v>
      </c>
      <c r="D3405" t="str">
        <f>VLOOKUP(MID(C3405,7,4),Estrv!I:J,2,FALSE)</f>
        <v>Fortalecimiento de competencias en energía solar</v>
      </c>
      <c r="E3405" t="str">
        <f>VLOOKUP(MID(C3405,1,10),Estrv!B:CC,54,FALSE)</f>
        <v>Realizacion de estudios de interconexion de la Central Fotovoltaica de la Central de Abasto.</v>
      </c>
    </row>
    <row r="3406" spans="1:5">
      <c r="A3406" t="str">
        <f t="shared" si="53"/>
        <v>04C001</v>
      </c>
      <c r="B3406" t="str">
        <f>CONCATENATE(A3406,"_",COUNTIF(A$1:A3406,A3406))</f>
        <v>04C001_5</v>
      </c>
      <c r="C3406" t="s">
        <v>12874</v>
      </c>
      <c r="D3406" t="str">
        <f>VLOOKUP(MID(C3406,7,4),Estrv!I:J,2,FALSE)</f>
        <v>Fortalecimiento de competencias en energía solar</v>
      </c>
      <c r="E3406" t="str">
        <f>VLOOKUP(MID(C3406,1,10),Estrv!B:CC,57,FALSE)</f>
        <v>Operacion y supervision de la Central Fotovoltaica en los techos de la Central de Abasto, con capacidad de 8 MWp</v>
      </c>
    </row>
    <row r="3407" spans="1:5">
      <c r="A3407" t="str">
        <f t="shared" si="53"/>
        <v>04C001</v>
      </c>
      <c r="B3407" t="str">
        <f>CONCATENATE(A3407,"_",COUNTIF(A$1:A3407,A3407))</f>
        <v>04C001_6</v>
      </c>
      <c r="C3407" t="s">
        <v>13548</v>
      </c>
      <c r="D3407" t="str">
        <f>VLOOKUP(MID(C3407,7,4),Estrv!I:J,2,FALSE)</f>
        <v>Fortalecimiento de competencias en energía solar</v>
      </c>
      <c r="E3407">
        <f>VLOOKUP(MID(C3407,1,10),Estrv!B:CC,60,FALSE)</f>
        <v>0</v>
      </c>
    </row>
    <row r="3408" spans="1:5">
      <c r="A3408" t="str">
        <f t="shared" si="53"/>
        <v>04C001</v>
      </c>
      <c r="B3408" t="str">
        <f>CONCATENATE(A3408,"_",COUNTIF(A$1:A3408,A3408))</f>
        <v>04C001_7</v>
      </c>
      <c r="C3408" t="s">
        <v>14222</v>
      </c>
      <c r="D3408" t="str">
        <f>VLOOKUP(MID(C3408,7,4),Estrv!I:J,2,FALSE)</f>
        <v>Fortalecimiento de competencias en energía solar</v>
      </c>
      <c r="E3408">
        <f>VLOOKUP(MID(C3408,1,10),Estrv!B:CC,63,FALSE)</f>
        <v>0</v>
      </c>
    </row>
    <row r="3409" spans="1:5">
      <c r="A3409" t="str">
        <f t="shared" si="53"/>
        <v>04C001</v>
      </c>
      <c r="B3409" t="str">
        <f>CONCATENATE(A3409,"_",COUNTIF(A$1:A3409,A3409))</f>
        <v>04C001_8</v>
      </c>
      <c r="C3409" t="s">
        <v>14896</v>
      </c>
      <c r="D3409" t="str">
        <f>VLOOKUP(MID(C3409,7,4),Estrv!I:J,2,FALSE)</f>
        <v>Fortalecimiento de competencias en energía solar</v>
      </c>
      <c r="E3409">
        <f>VLOOKUP(MID(C3409,1,10),Estrv!B:CC,66,FALSE)</f>
        <v>0</v>
      </c>
    </row>
    <row r="3410" spans="1:5">
      <c r="A3410" t="str">
        <f t="shared" si="53"/>
        <v>04C001</v>
      </c>
      <c r="B3410" t="str">
        <f>CONCATENATE(A3410,"_",COUNTIF(A$1:A3410,A3410))</f>
        <v>04C001_9</v>
      </c>
      <c r="C3410" t="s">
        <v>15570</v>
      </c>
      <c r="D3410" t="str">
        <f>VLOOKUP(MID(C3410,7,4),Estrv!I:J,2,FALSE)</f>
        <v>Fortalecimiento de competencias en energía solar</v>
      </c>
      <c r="E3410">
        <f>VLOOKUP(MID(C3410,1,10),Estrv!B:CC,69,FALSE)</f>
        <v>0</v>
      </c>
    </row>
    <row r="3411" spans="1:5">
      <c r="A3411" t="str">
        <f t="shared" si="53"/>
        <v>04C001</v>
      </c>
      <c r="B3411" t="str">
        <f>CONCATENATE(A3411,"_",COUNTIF(A$1:A3411,A3411))</f>
        <v>04C001_10</v>
      </c>
      <c r="C3411" t="s">
        <v>16244</v>
      </c>
      <c r="D3411" t="str">
        <f>VLOOKUP(MID(C3411,7,4),Estrv!I:J,2,FALSE)</f>
        <v>Fortalecimiento de competencias en energía solar</v>
      </c>
      <c r="E3411">
        <f>VLOOKUP(MID(C3411,1,10),Estrv!B:CC,72,FALSE)</f>
        <v>0</v>
      </c>
    </row>
    <row r="3412" spans="1:5">
      <c r="A3412" t="str">
        <f t="shared" si="53"/>
        <v>04C001</v>
      </c>
      <c r="B3412" t="str">
        <f>CONCATENATE(A3412,"_",COUNTIF(A$1:A3412,A3412))</f>
        <v>04C001_11</v>
      </c>
      <c r="C3412" t="s">
        <v>10179</v>
      </c>
      <c r="D3412" t="str">
        <f>VLOOKUP(MID(C3412,7,4),Estrv!I:J,2,FALSE)</f>
        <v>Operación y funcionamiento de los canales de abasto de la Ciudad de México</v>
      </c>
      <c r="E3412" t="str">
        <f>VLOOKUP(MID(C3412,1,10),Estrv!B:CC,44,FALSE)</f>
        <v>La central de abastos y mercados publicos mejoran sus tecnologias ecosustentables, para comercializar productos y servicios de calidad a la Ciudad de Mexico</v>
      </c>
    </row>
    <row r="3413" spans="1:5">
      <c r="A3413" t="str">
        <f t="shared" si="53"/>
        <v>04C001</v>
      </c>
      <c r="B3413" t="str">
        <f>CONCATENATE(A3413,"_",COUNTIF(A$1:A3413,A3413))</f>
        <v>04C001_12</v>
      </c>
      <c r="C3413" t="s">
        <v>10853</v>
      </c>
      <c r="D3413" t="str">
        <f>VLOOKUP(MID(C3413,7,4),Estrv!I:J,2,FALSE)</f>
        <v>Operación y funcionamiento de los canales de abasto de la Ciudad de México</v>
      </c>
      <c r="E3413" t="str">
        <f>VLOOKUP(MID(C3413,1,10),Estrv!B:CC,48,FALSE)</f>
        <v>Actualizacion y aplicacion de la normatividad para la Central de Abasto, mercados publicos, mercados sobre ruedas, concentraciones, tianguis, bazares y complementarios</v>
      </c>
    </row>
    <row r="3414" spans="1:5">
      <c r="A3414" t="str">
        <f t="shared" si="53"/>
        <v>04C001</v>
      </c>
      <c r="B3414" t="str">
        <f>CONCATENATE(A3414,"_",COUNTIF(A$1:A3414,A3414))</f>
        <v>04C001_13</v>
      </c>
      <c r="C3414" t="s">
        <v>11527</v>
      </c>
      <c r="D3414" t="str">
        <f>VLOOKUP(MID(C3414,7,4),Estrv!I:J,2,FALSE)</f>
        <v>Operación y funcionamiento de los canales de abasto de la Ciudad de México</v>
      </c>
      <c r="E3414" t="str">
        <f>VLOOKUP(MID(C3414,1,10),Estrv!B:CC,51,FALSE)</f>
        <v>Capacitacion para locatarios y oferentes de los canales de abasto</v>
      </c>
    </row>
    <row r="3415" spans="1:5">
      <c r="A3415" t="str">
        <f t="shared" si="53"/>
        <v>04C001</v>
      </c>
      <c r="B3415" t="str">
        <f>CONCATENATE(A3415,"_",COUNTIF(A$1:A3415,A3415))</f>
        <v>04C001_14</v>
      </c>
      <c r="C3415" t="s">
        <v>12201</v>
      </c>
      <c r="D3415" t="str">
        <f>VLOOKUP(MID(C3415,7,4),Estrv!I:J,2,FALSE)</f>
        <v>Operación y funcionamiento de los canales de abasto de la Ciudad de México</v>
      </c>
      <c r="E3415" t="str">
        <f>VLOOKUP(MID(C3415,1,10),Estrv!B:CC,54,FALSE)</f>
        <v>Promocion de los canales de abasto</v>
      </c>
    </row>
    <row r="3416" spans="1:5">
      <c r="A3416" t="str">
        <f t="shared" si="53"/>
        <v>04C001</v>
      </c>
      <c r="B3416" t="str">
        <f>CONCATENATE(A3416,"_",COUNTIF(A$1:A3416,A3416))</f>
        <v>04C001_15</v>
      </c>
      <c r="C3416" t="s">
        <v>12875</v>
      </c>
      <c r="D3416" t="str">
        <f>VLOOKUP(MID(C3416,7,4),Estrv!I:J,2,FALSE)</f>
        <v>Operación y funcionamiento de los canales de abasto de la Ciudad de México</v>
      </c>
      <c r="E3416" t="str">
        <f>VLOOKUP(MID(C3416,1,10),Estrv!B:CC,57,FALSE)</f>
        <v>Elaboracion de Diagnosticos para evaluar la infraestructura de los inmuebles publicos de los canales de abasto y distribucion.</v>
      </c>
    </row>
    <row r="3417" spans="1:5">
      <c r="A3417" t="str">
        <f t="shared" si="53"/>
        <v>04C001</v>
      </c>
      <c r="B3417" t="str">
        <f>CONCATENATE(A3417,"_",COUNTIF(A$1:A3417,A3417))</f>
        <v>04C001_16</v>
      </c>
      <c r="C3417" t="s">
        <v>13549</v>
      </c>
      <c r="D3417" t="str">
        <f>VLOOKUP(MID(C3417,7,4),Estrv!I:J,2,FALSE)</f>
        <v>Operación y funcionamiento de los canales de abasto de la Ciudad de México</v>
      </c>
      <c r="E3417">
        <f>VLOOKUP(MID(C3417,1,10),Estrv!B:CC,60,FALSE)</f>
        <v>0</v>
      </c>
    </row>
    <row r="3418" spans="1:5">
      <c r="A3418" t="str">
        <f t="shared" si="53"/>
        <v>04C001</v>
      </c>
      <c r="B3418" t="str">
        <f>CONCATENATE(A3418,"_",COUNTIF(A$1:A3418,A3418))</f>
        <v>04C001_17</v>
      </c>
      <c r="C3418" t="s">
        <v>14223</v>
      </c>
      <c r="D3418" t="str">
        <f>VLOOKUP(MID(C3418,7,4),Estrv!I:J,2,FALSE)</f>
        <v>Operación y funcionamiento de los canales de abasto de la Ciudad de México</v>
      </c>
      <c r="E3418">
        <f>VLOOKUP(MID(C3418,1,10),Estrv!B:CC,63,FALSE)</f>
        <v>0</v>
      </c>
    </row>
    <row r="3419" spans="1:5">
      <c r="A3419" t="str">
        <f t="shared" si="53"/>
        <v>04C001</v>
      </c>
      <c r="B3419" t="str">
        <f>CONCATENATE(A3419,"_",COUNTIF(A$1:A3419,A3419))</f>
        <v>04C001_18</v>
      </c>
      <c r="C3419" t="s">
        <v>14897</v>
      </c>
      <c r="D3419" t="str">
        <f>VLOOKUP(MID(C3419,7,4),Estrv!I:J,2,FALSE)</f>
        <v>Operación y funcionamiento de los canales de abasto de la Ciudad de México</v>
      </c>
      <c r="E3419">
        <f>VLOOKUP(MID(C3419,1,10),Estrv!B:CC,66,FALSE)</f>
        <v>0</v>
      </c>
    </row>
    <row r="3420" spans="1:5">
      <c r="A3420" t="str">
        <f t="shared" si="53"/>
        <v>04C001</v>
      </c>
      <c r="B3420" t="str">
        <f>CONCATENATE(A3420,"_",COUNTIF(A$1:A3420,A3420))</f>
        <v>04C001_19</v>
      </c>
      <c r="C3420" t="s">
        <v>15571</v>
      </c>
      <c r="D3420" t="str">
        <f>VLOOKUP(MID(C3420,7,4),Estrv!I:J,2,FALSE)</f>
        <v>Operación y funcionamiento de los canales de abasto de la Ciudad de México</v>
      </c>
      <c r="E3420">
        <f>VLOOKUP(MID(C3420,1,10),Estrv!B:CC,69,FALSE)</f>
        <v>0</v>
      </c>
    </row>
    <row r="3421" spans="1:5">
      <c r="A3421" t="str">
        <f t="shared" si="53"/>
        <v>04C001</v>
      </c>
      <c r="B3421" t="str">
        <f>CONCATENATE(A3421,"_",COUNTIF(A$1:A3421,A3421))</f>
        <v>04C001_20</v>
      </c>
      <c r="C3421" t="s">
        <v>16245</v>
      </c>
      <c r="D3421" t="str">
        <f>VLOOKUP(MID(C3421,7,4),Estrv!I:J,2,FALSE)</f>
        <v>Operación y funcionamiento de los canales de abasto de la Ciudad de México</v>
      </c>
      <c r="E3421">
        <f>VLOOKUP(MID(C3421,1,10),Estrv!B:CC,72,FALSE)</f>
        <v>0</v>
      </c>
    </row>
    <row r="3422" spans="1:5">
      <c r="A3422" t="str">
        <f t="shared" si="53"/>
        <v>04C001</v>
      </c>
      <c r="B3422" t="str">
        <f>CONCATENATE(A3422,"_",COUNTIF(A$1:A3422,A3422))</f>
        <v>04C001_21</v>
      </c>
      <c r="C3422" t="s">
        <v>10180</v>
      </c>
      <c r="D3422" t="str">
        <f>VLOOKUP(MID(C3422,7,4),Estrv!I:J,2,FALSE)</f>
        <v>Regulación y desarrollo del sector industrial, comercial y de servicio</v>
      </c>
      <c r="E3422" t="str">
        <f>VLOOKUP(MID(C3422,1,10),Estrv!B:CC,44,FALSE)</f>
        <v>Las unidades economicas generan un ambiente de negocios competitivo en la Ciudad de Mexico.</v>
      </c>
    </row>
    <row r="3423" spans="1:5">
      <c r="A3423" t="str">
        <f t="shared" si="53"/>
        <v>04C001</v>
      </c>
      <c r="B3423" t="str">
        <f>CONCATENATE(A3423,"_",COUNTIF(A$1:A3423,A3423))</f>
        <v>04C001_22</v>
      </c>
      <c r="C3423" t="s">
        <v>10854</v>
      </c>
      <c r="D3423" t="str">
        <f>VLOOKUP(MID(C3423,7,4),Estrv!I:J,2,FALSE)</f>
        <v>Regulación y desarrollo del sector industrial, comercial y de servicio</v>
      </c>
      <c r="E3423" t="str">
        <f>VLOOKUP(MID(C3423,1,10),Estrv!B:CC,48,FALSE)</f>
        <v>Asesorias brindadas para aperturar, mejorar e invertir a unidades economicas por medio de la Oficina Virtual de Informacion Economica</v>
      </c>
    </row>
    <row r="3424" spans="1:5">
      <c r="A3424" t="str">
        <f t="shared" si="53"/>
        <v>04C001</v>
      </c>
      <c r="B3424" t="str">
        <f>CONCATENATE(A3424,"_",COUNTIF(A$1:A3424,A3424))</f>
        <v>04C001_23</v>
      </c>
      <c r="C3424" t="s">
        <v>11528</v>
      </c>
      <c r="D3424" t="str">
        <f>VLOOKUP(MID(C3424,7,4),Estrv!I:J,2,FALSE)</f>
        <v>Regulación y desarrollo del sector industrial, comercial y de servicio</v>
      </c>
      <c r="E3424" t="str">
        <f>VLOOKUP(MID(C3424,1,10),Estrv!B:CC,51,FALSE)</f>
        <v>Regularizacion y registro de los establecimientos mercantiles en la plataforma digital SIAPEM.</v>
      </c>
    </row>
    <row r="3425" spans="1:5">
      <c r="A3425" t="str">
        <f t="shared" si="53"/>
        <v>04C001</v>
      </c>
      <c r="B3425" t="str">
        <f>CONCATENATE(A3425,"_",COUNTIF(A$1:A3425,A3425))</f>
        <v>04C001_24</v>
      </c>
      <c r="C3425" t="s">
        <v>12202</v>
      </c>
      <c r="D3425" t="str">
        <f>VLOOKUP(MID(C3425,7,4),Estrv!I:J,2,FALSE)</f>
        <v>Regulación y desarrollo del sector industrial, comercial y de servicio</v>
      </c>
      <c r="E3425">
        <f>VLOOKUP(MID(C3425,1,10),Estrv!B:CC,54,FALSE)</f>
        <v>0</v>
      </c>
    </row>
    <row r="3426" spans="1:5">
      <c r="A3426" t="str">
        <f t="shared" si="53"/>
        <v>04C001</v>
      </c>
      <c r="B3426" t="str">
        <f>CONCATENATE(A3426,"_",COUNTIF(A$1:A3426,A3426))</f>
        <v>04C001_25</v>
      </c>
      <c r="C3426" t="s">
        <v>12876</v>
      </c>
      <c r="D3426" t="str">
        <f>VLOOKUP(MID(C3426,7,4),Estrv!I:J,2,FALSE)</f>
        <v>Regulación y desarrollo del sector industrial, comercial y de servicio</v>
      </c>
      <c r="E3426">
        <f>VLOOKUP(MID(C3426,1,10),Estrv!B:CC,57,FALSE)</f>
        <v>0</v>
      </c>
    </row>
    <row r="3427" spans="1:5">
      <c r="A3427" t="str">
        <f t="shared" si="53"/>
        <v>04C001</v>
      </c>
      <c r="B3427" t="str">
        <f>CONCATENATE(A3427,"_",COUNTIF(A$1:A3427,A3427))</f>
        <v>04C001_26</v>
      </c>
      <c r="C3427" t="s">
        <v>13550</v>
      </c>
      <c r="D3427" t="str">
        <f>VLOOKUP(MID(C3427,7,4),Estrv!I:J,2,FALSE)</f>
        <v>Regulación y desarrollo del sector industrial, comercial y de servicio</v>
      </c>
      <c r="E3427">
        <f>VLOOKUP(MID(C3427,1,10),Estrv!B:CC,60,FALSE)</f>
        <v>0</v>
      </c>
    </row>
    <row r="3428" spans="1:5">
      <c r="A3428" t="str">
        <f t="shared" si="53"/>
        <v>04C001</v>
      </c>
      <c r="B3428" t="str">
        <f>CONCATENATE(A3428,"_",COUNTIF(A$1:A3428,A3428))</f>
        <v>04C001_27</v>
      </c>
      <c r="C3428" t="s">
        <v>14224</v>
      </c>
      <c r="D3428" t="str">
        <f>VLOOKUP(MID(C3428,7,4),Estrv!I:J,2,FALSE)</f>
        <v>Regulación y desarrollo del sector industrial, comercial y de servicio</v>
      </c>
      <c r="E3428">
        <f>VLOOKUP(MID(C3428,1,10),Estrv!B:CC,63,FALSE)</f>
        <v>0</v>
      </c>
    </row>
    <row r="3429" spans="1:5">
      <c r="A3429" t="str">
        <f t="shared" si="53"/>
        <v>04C001</v>
      </c>
      <c r="B3429" t="str">
        <f>CONCATENATE(A3429,"_",COUNTIF(A$1:A3429,A3429))</f>
        <v>04C001_28</v>
      </c>
      <c r="C3429" t="s">
        <v>14898</v>
      </c>
      <c r="D3429" t="str">
        <f>VLOOKUP(MID(C3429,7,4),Estrv!I:J,2,FALSE)</f>
        <v>Regulación y desarrollo del sector industrial, comercial y de servicio</v>
      </c>
      <c r="E3429">
        <f>VLOOKUP(MID(C3429,1,10),Estrv!B:CC,66,FALSE)</f>
        <v>0</v>
      </c>
    </row>
    <row r="3430" spans="1:5">
      <c r="A3430" t="str">
        <f t="shared" si="53"/>
        <v>04C001</v>
      </c>
      <c r="B3430" t="str">
        <f>CONCATENATE(A3430,"_",COUNTIF(A$1:A3430,A3430))</f>
        <v>04C001_29</v>
      </c>
      <c r="C3430" t="s">
        <v>15572</v>
      </c>
      <c r="D3430" t="str">
        <f>VLOOKUP(MID(C3430,7,4),Estrv!I:J,2,FALSE)</f>
        <v>Regulación y desarrollo del sector industrial, comercial y de servicio</v>
      </c>
      <c r="E3430">
        <f>VLOOKUP(MID(C3430,1,10),Estrv!B:CC,69,FALSE)</f>
        <v>0</v>
      </c>
    </row>
    <row r="3431" spans="1:5">
      <c r="A3431" t="str">
        <f t="shared" si="53"/>
        <v>04C001</v>
      </c>
      <c r="B3431" t="str">
        <f>CONCATENATE(A3431,"_",COUNTIF(A$1:A3431,A3431))</f>
        <v>04C001_30</v>
      </c>
      <c r="C3431" t="s">
        <v>16246</v>
      </c>
      <c r="D3431" t="str">
        <f>VLOOKUP(MID(C3431,7,4),Estrv!I:J,2,FALSE)</f>
        <v>Regulación y desarrollo del sector industrial, comercial y de servicio</v>
      </c>
      <c r="E3431">
        <f>VLOOKUP(MID(C3431,1,10),Estrv!B:CC,72,FALSE)</f>
        <v>0</v>
      </c>
    </row>
    <row r="3432" spans="1:5">
      <c r="A3432" t="str">
        <f t="shared" si="53"/>
        <v>04C001</v>
      </c>
      <c r="B3432" t="str">
        <f>CONCATENATE(A3432,"_",COUNTIF(A$1:A3432,A3432))</f>
        <v>04C001_31</v>
      </c>
      <c r="C3432" t="s">
        <v>10181</v>
      </c>
      <c r="D3432" t="str">
        <f>VLOOKUP(MID(C3432,7,4),Estrv!I:J,2,FALSE)</f>
        <v>Cumplimiento de los programas de protección civil</v>
      </c>
      <c r="E3432" t="str">
        <f>VLOOKUP(MID(C3432,1,10),Estrv!B:CC,44,FALSE)</f>
        <v>Los servidores publicos de la Secretaria de Desarrollo Economico cuentan con conocimientos en materia de proteccion civil.</v>
      </c>
    </row>
    <row r="3433" spans="1:5">
      <c r="A3433" t="str">
        <f t="shared" si="53"/>
        <v>04C001</v>
      </c>
      <c r="B3433" t="str">
        <f>CONCATENATE(A3433,"_",COUNTIF(A$1:A3433,A3433))</f>
        <v>04C001_32</v>
      </c>
      <c r="C3433" t="s">
        <v>10855</v>
      </c>
      <c r="D3433" t="str">
        <f>VLOOKUP(MID(C3433,7,4),Estrv!I:J,2,FALSE)</f>
        <v>Cumplimiento de los programas de protección civil</v>
      </c>
      <c r="E3433" t="str">
        <f>VLOOKUP(MID(C3433,1,10),Estrv!B:CC,48,FALSE)</f>
        <v>Llevar acabo 4 Simulacros en cumplimientos a la Ley de Gestio Intregral de Riesgos y Proteccion Civil y su Reglamento.</v>
      </c>
    </row>
    <row r="3434" spans="1:5">
      <c r="A3434" t="str">
        <f t="shared" si="53"/>
        <v>04C001</v>
      </c>
      <c r="B3434" t="str">
        <f>CONCATENATE(A3434,"_",COUNTIF(A$1:A3434,A3434))</f>
        <v>04C001_33</v>
      </c>
      <c r="C3434" t="s">
        <v>11529</v>
      </c>
      <c r="D3434" t="str">
        <f>VLOOKUP(MID(C3434,7,4),Estrv!I:J,2,FALSE)</f>
        <v>Cumplimiento de los programas de protección civil</v>
      </c>
      <c r="E3434" t="str">
        <f>VLOOKUP(MID(C3434,1,10),Estrv!B:CC,51,FALSE)</f>
        <v>Llevar a cabo 1 verificacion anual de la vigencia del Programa Interno de Proteccion Civil.</v>
      </c>
    </row>
    <row r="3435" spans="1:5">
      <c r="A3435" t="str">
        <f t="shared" si="53"/>
        <v>04C001</v>
      </c>
      <c r="B3435" t="str">
        <f>CONCATENATE(A3435,"_",COUNTIF(A$1:A3435,A3435))</f>
        <v>04C001_34</v>
      </c>
      <c r="C3435" t="s">
        <v>12203</v>
      </c>
      <c r="D3435" t="str">
        <f>VLOOKUP(MID(C3435,7,4),Estrv!I:J,2,FALSE)</f>
        <v>Cumplimiento de los programas de protección civil</v>
      </c>
      <c r="E3435">
        <f>VLOOKUP(MID(C3435,1,10),Estrv!B:CC,54,FALSE)</f>
        <v>0</v>
      </c>
    </row>
    <row r="3436" spans="1:5">
      <c r="A3436" t="str">
        <f t="shared" si="53"/>
        <v>04C001</v>
      </c>
      <c r="B3436" t="str">
        <f>CONCATENATE(A3436,"_",COUNTIF(A$1:A3436,A3436))</f>
        <v>04C001_35</v>
      </c>
      <c r="C3436" t="s">
        <v>12877</v>
      </c>
      <c r="D3436" t="str">
        <f>VLOOKUP(MID(C3436,7,4),Estrv!I:J,2,FALSE)</f>
        <v>Cumplimiento de los programas de protección civil</v>
      </c>
      <c r="E3436">
        <f>VLOOKUP(MID(C3436,1,10),Estrv!B:CC,57,FALSE)</f>
        <v>0</v>
      </c>
    </row>
    <row r="3437" spans="1:5">
      <c r="A3437" t="str">
        <f t="shared" si="53"/>
        <v>04C001</v>
      </c>
      <c r="B3437" t="str">
        <f>CONCATENATE(A3437,"_",COUNTIF(A$1:A3437,A3437))</f>
        <v>04C001_36</v>
      </c>
      <c r="C3437" t="s">
        <v>13551</v>
      </c>
      <c r="D3437" t="str">
        <f>VLOOKUP(MID(C3437,7,4),Estrv!I:J,2,FALSE)</f>
        <v>Cumplimiento de los programas de protección civil</v>
      </c>
      <c r="E3437">
        <f>VLOOKUP(MID(C3437,1,10),Estrv!B:CC,60,FALSE)</f>
        <v>0</v>
      </c>
    </row>
    <row r="3438" spans="1:5">
      <c r="A3438" t="str">
        <f t="shared" si="53"/>
        <v>04C001</v>
      </c>
      <c r="B3438" t="str">
        <f>CONCATENATE(A3438,"_",COUNTIF(A$1:A3438,A3438))</f>
        <v>04C001_37</v>
      </c>
      <c r="C3438" t="s">
        <v>14225</v>
      </c>
      <c r="D3438" t="str">
        <f>VLOOKUP(MID(C3438,7,4),Estrv!I:J,2,FALSE)</f>
        <v>Cumplimiento de los programas de protección civil</v>
      </c>
      <c r="E3438">
        <f>VLOOKUP(MID(C3438,1,10),Estrv!B:CC,63,FALSE)</f>
        <v>0</v>
      </c>
    </row>
    <row r="3439" spans="1:5">
      <c r="A3439" t="str">
        <f t="shared" si="53"/>
        <v>04C001</v>
      </c>
      <c r="B3439" t="str">
        <f>CONCATENATE(A3439,"_",COUNTIF(A$1:A3439,A3439))</f>
        <v>04C001_38</v>
      </c>
      <c r="C3439" t="s">
        <v>14899</v>
      </c>
      <c r="D3439" t="str">
        <f>VLOOKUP(MID(C3439,7,4),Estrv!I:J,2,FALSE)</f>
        <v>Cumplimiento de los programas de protección civil</v>
      </c>
      <c r="E3439">
        <f>VLOOKUP(MID(C3439,1,10),Estrv!B:CC,66,FALSE)</f>
        <v>0</v>
      </c>
    </row>
    <row r="3440" spans="1:5">
      <c r="A3440" t="str">
        <f t="shared" si="53"/>
        <v>04C001</v>
      </c>
      <c r="B3440" t="str">
        <f>CONCATENATE(A3440,"_",COUNTIF(A$1:A3440,A3440))</f>
        <v>04C001_39</v>
      </c>
      <c r="C3440" t="s">
        <v>15573</v>
      </c>
      <c r="D3440" t="str">
        <f>VLOOKUP(MID(C3440,7,4),Estrv!I:J,2,FALSE)</f>
        <v>Cumplimiento de los programas de protección civil</v>
      </c>
      <c r="E3440">
        <f>VLOOKUP(MID(C3440,1,10),Estrv!B:CC,69,FALSE)</f>
        <v>0</v>
      </c>
    </row>
    <row r="3441" spans="1:5">
      <c r="A3441" t="str">
        <f t="shared" si="53"/>
        <v>04C001</v>
      </c>
      <c r="B3441" t="str">
        <f>CONCATENATE(A3441,"_",COUNTIF(A$1:A3441,A3441))</f>
        <v>04C001_40</v>
      </c>
      <c r="C3441" t="s">
        <v>16247</v>
      </c>
      <c r="D3441" t="str">
        <f>VLOOKUP(MID(C3441,7,4),Estrv!I:J,2,FALSE)</f>
        <v>Cumplimiento de los programas de protección civil</v>
      </c>
      <c r="E3441">
        <f>VLOOKUP(MID(C3441,1,10),Estrv!B:CC,72,FALSE)</f>
        <v>0</v>
      </c>
    </row>
    <row r="3442" spans="1:5">
      <c r="A3442" t="str">
        <f t="shared" si="53"/>
        <v>04C001</v>
      </c>
      <c r="B3442" t="str">
        <f>CONCATENATE(A3442,"_",COUNTIF(A$1:A3442,A3442))</f>
        <v>04C001_41</v>
      </c>
      <c r="C3442" t="s">
        <v>10182</v>
      </c>
      <c r="D3442" t="str">
        <f>VLOOKUP(MID(C3442,7,4),Estrv!I:J,2,FALSE)</f>
        <v>Diseño e instrumentación de acciones en materia de competitividad, emprendimiento, competencia y política regulatoria</v>
      </c>
      <c r="E3442" t="str">
        <f>VLOOKUP(MID(C3442,1,10),Estrv!B:CC,44,FALSE)</f>
        <v>Los emprendedores y MiPyMEs de la Ciudad de Mexico cuentan con herramientas para incrementar su competitividad e impactar positivamente en sus consumidores, proveedores e industria.</v>
      </c>
    </row>
    <row r="3443" spans="1:5">
      <c r="A3443" t="str">
        <f t="shared" si="53"/>
        <v>04C001</v>
      </c>
      <c r="B3443" t="str">
        <f>CONCATENATE(A3443,"_",COUNTIF(A$1:A3443,A3443))</f>
        <v>04C001_42</v>
      </c>
      <c r="C3443" t="s">
        <v>10856</v>
      </c>
      <c r="D3443" t="str">
        <f>VLOOKUP(MID(C3443,7,4),Estrv!I:J,2,FALSE)</f>
        <v>Diseño e instrumentación de acciones en materia de competitividad, emprendimiento, competencia y política regulatoria</v>
      </c>
      <c r="E3443" t="str">
        <f>VLOOKUP(MID(C3443,1,10),Estrv!B:CC,48,FALSE)</f>
        <v>Vinculacion entre MiPyMEs y compradores.</v>
      </c>
    </row>
    <row r="3444" spans="1:5">
      <c r="A3444" t="str">
        <f t="shared" si="53"/>
        <v>04C001</v>
      </c>
      <c r="B3444" t="str">
        <f>CONCATENATE(A3444,"_",COUNTIF(A$1:A3444,A3444))</f>
        <v>04C001_43</v>
      </c>
      <c r="C3444" t="s">
        <v>11530</v>
      </c>
      <c r="D3444" t="str">
        <f>VLOOKUP(MID(C3444,7,4),Estrv!I:J,2,FALSE)</f>
        <v>Diseño e instrumentación de acciones en materia de competitividad, emprendimiento, competencia y política regulatoria</v>
      </c>
      <c r="E3444" t="str">
        <f>VLOOKUP(MID(C3444,1,10),Estrv!B:CC,51,FALSE)</f>
        <v>Vincular a las MiPyMES de la Ciudad de Mexico a programas o esquemas de financiamiento.</v>
      </c>
    </row>
    <row r="3445" spans="1:5">
      <c r="A3445" t="str">
        <f t="shared" si="53"/>
        <v>04C001</v>
      </c>
      <c r="B3445" t="str">
        <f>CONCATENATE(A3445,"_",COUNTIF(A$1:A3445,A3445))</f>
        <v>04C001_44</v>
      </c>
      <c r="C3445" t="s">
        <v>12204</v>
      </c>
      <c r="D3445" t="str">
        <f>VLOOKUP(MID(C3445,7,4),Estrv!I:J,2,FALSE)</f>
        <v>Diseño e instrumentación de acciones en materia de competitividad, emprendimiento, competencia y política regulatoria</v>
      </c>
      <c r="E3445" t="str">
        <f>VLOOKUP(MID(C3445,1,10),Estrv!B:CC,54,FALSE)</f>
        <v>Seguimiento de precios a la canasta basica</v>
      </c>
    </row>
    <row r="3446" spans="1:5">
      <c r="A3446" t="str">
        <f t="shared" si="53"/>
        <v>04C001</v>
      </c>
      <c r="B3446" t="str">
        <f>CONCATENATE(A3446,"_",COUNTIF(A$1:A3446,A3446))</f>
        <v>04C001_45</v>
      </c>
      <c r="C3446" t="s">
        <v>12878</v>
      </c>
      <c r="D3446" t="str">
        <f>VLOOKUP(MID(C3446,7,4),Estrv!I:J,2,FALSE)</f>
        <v>Diseño e instrumentación de acciones en materia de competitividad, emprendimiento, competencia y política regulatoria</v>
      </c>
      <c r="E3446">
        <f>VLOOKUP(MID(C3446,1,10),Estrv!B:CC,57,FALSE)</f>
        <v>0</v>
      </c>
    </row>
    <row r="3447" spans="1:5">
      <c r="A3447" t="str">
        <f t="shared" si="53"/>
        <v>04C001</v>
      </c>
      <c r="B3447" t="str">
        <f>CONCATENATE(A3447,"_",COUNTIF(A$1:A3447,A3447))</f>
        <v>04C001_46</v>
      </c>
      <c r="C3447" t="s">
        <v>13552</v>
      </c>
      <c r="D3447" t="str">
        <f>VLOOKUP(MID(C3447,7,4),Estrv!I:J,2,FALSE)</f>
        <v>Diseño e instrumentación de acciones en materia de competitividad, emprendimiento, competencia y política regulatoria</v>
      </c>
      <c r="E3447">
        <f>VLOOKUP(MID(C3447,1,10),Estrv!B:CC,60,FALSE)</f>
        <v>0</v>
      </c>
    </row>
    <row r="3448" spans="1:5">
      <c r="A3448" t="str">
        <f t="shared" si="53"/>
        <v>04C001</v>
      </c>
      <c r="B3448" t="str">
        <f>CONCATENATE(A3448,"_",COUNTIF(A$1:A3448,A3448))</f>
        <v>04C001_47</v>
      </c>
      <c r="C3448" t="s">
        <v>14226</v>
      </c>
      <c r="D3448" t="str">
        <f>VLOOKUP(MID(C3448,7,4),Estrv!I:J,2,FALSE)</f>
        <v>Diseño e instrumentación de acciones en materia de competitividad, emprendimiento, competencia y política regulatoria</v>
      </c>
      <c r="E3448">
        <f>VLOOKUP(MID(C3448,1,10),Estrv!B:CC,63,FALSE)</f>
        <v>0</v>
      </c>
    </row>
    <row r="3449" spans="1:5">
      <c r="A3449" t="str">
        <f t="shared" si="53"/>
        <v>04C001</v>
      </c>
      <c r="B3449" t="str">
        <f>CONCATENATE(A3449,"_",COUNTIF(A$1:A3449,A3449))</f>
        <v>04C001_48</v>
      </c>
      <c r="C3449" t="s">
        <v>14900</v>
      </c>
      <c r="D3449" t="str">
        <f>VLOOKUP(MID(C3449,7,4),Estrv!I:J,2,FALSE)</f>
        <v>Diseño e instrumentación de acciones en materia de competitividad, emprendimiento, competencia y política regulatoria</v>
      </c>
      <c r="E3449">
        <f>VLOOKUP(MID(C3449,1,10),Estrv!B:CC,66,FALSE)</f>
        <v>0</v>
      </c>
    </row>
    <row r="3450" spans="1:5">
      <c r="A3450" t="str">
        <f t="shared" si="53"/>
        <v>04C001</v>
      </c>
      <c r="B3450" t="str">
        <f>CONCATENATE(A3450,"_",COUNTIF(A$1:A3450,A3450))</f>
        <v>04C001_49</v>
      </c>
      <c r="C3450" t="s">
        <v>15574</v>
      </c>
      <c r="D3450" t="str">
        <f>VLOOKUP(MID(C3450,7,4),Estrv!I:J,2,FALSE)</f>
        <v>Diseño e instrumentación de acciones en materia de competitividad, emprendimiento, competencia y política regulatoria</v>
      </c>
      <c r="E3450">
        <f>VLOOKUP(MID(C3450,1,10),Estrv!B:CC,69,FALSE)</f>
        <v>0</v>
      </c>
    </row>
    <row r="3451" spans="1:5">
      <c r="A3451" t="str">
        <f t="shared" si="53"/>
        <v>04C001</v>
      </c>
      <c r="B3451" t="str">
        <f>CONCATENATE(A3451,"_",COUNTIF(A$1:A3451,A3451))</f>
        <v>04C001_50</v>
      </c>
      <c r="C3451" t="s">
        <v>16248</v>
      </c>
      <c r="D3451" t="str">
        <f>VLOOKUP(MID(C3451,7,4),Estrv!I:J,2,FALSE)</f>
        <v>Diseño e instrumentación de acciones en materia de competitividad, emprendimiento, competencia y política regulatoria</v>
      </c>
      <c r="E3451">
        <f>VLOOKUP(MID(C3451,1,10),Estrv!B:CC,72,FALSE)</f>
        <v>0</v>
      </c>
    </row>
    <row r="3452" spans="1:5">
      <c r="A3452" t="str">
        <f t="shared" si="53"/>
        <v>04C001</v>
      </c>
      <c r="B3452" t="str">
        <f>CONCATENATE(A3452,"_",COUNTIF(A$1:A3452,A3452))</f>
        <v>04C001_51</v>
      </c>
      <c r="C3452" t="s">
        <v>10183</v>
      </c>
      <c r="D3452" t="str">
        <f>VLOOKUP(MID(C3452,7,4),Estrv!I:J,2,FALSE)</f>
        <v>Actividades de apoyo administrativo</v>
      </c>
      <c r="E3452" t="str">
        <f>VLOOKUP(MID(C3452,1,10),Estrv!B:CC,44,FALSE)</f>
        <v>La Secretaria utiliza eficientemente sus recursos para la generacion de bienes y servicios de calidad que ofrece a su poblacion.</v>
      </c>
    </row>
    <row r="3453" spans="1:5">
      <c r="A3453" t="str">
        <f t="shared" si="53"/>
        <v>04C001</v>
      </c>
      <c r="B3453" t="str">
        <f>CONCATENATE(A3453,"_",COUNTIF(A$1:A3453,A3453))</f>
        <v>04C001_52</v>
      </c>
      <c r="C3453" t="s">
        <v>10857</v>
      </c>
      <c r="D3453" t="str">
        <f>VLOOKUP(MID(C3453,7,4),Estrv!I:J,2,FALSE)</f>
        <v>Actividades de apoyo administrativo</v>
      </c>
      <c r="E3453">
        <f>VLOOKUP(MID(C3453,1,10),Estrv!B:CC,48,FALSE)</f>
        <v>0</v>
      </c>
    </row>
    <row r="3454" spans="1:5">
      <c r="A3454" t="str">
        <f t="shared" si="53"/>
        <v>04C001</v>
      </c>
      <c r="B3454" t="str">
        <f>CONCATENATE(A3454,"_",COUNTIF(A$1:A3454,A3454))</f>
        <v>04C001_53</v>
      </c>
      <c r="C3454" t="s">
        <v>11531</v>
      </c>
      <c r="D3454" t="str">
        <f>VLOOKUP(MID(C3454,7,4),Estrv!I:J,2,FALSE)</f>
        <v>Actividades de apoyo administrativo</v>
      </c>
      <c r="E3454">
        <f>VLOOKUP(MID(C3454,1,10),Estrv!B:CC,51,FALSE)</f>
        <v>0</v>
      </c>
    </row>
    <row r="3455" spans="1:5">
      <c r="A3455" t="str">
        <f t="shared" si="53"/>
        <v>04C001</v>
      </c>
      <c r="B3455" t="str">
        <f>CONCATENATE(A3455,"_",COUNTIF(A$1:A3455,A3455))</f>
        <v>04C001_54</v>
      </c>
      <c r="C3455" t="s">
        <v>12205</v>
      </c>
      <c r="D3455" t="str">
        <f>VLOOKUP(MID(C3455,7,4),Estrv!I:J,2,FALSE)</f>
        <v>Actividades de apoyo administrativo</v>
      </c>
      <c r="E3455">
        <f>VLOOKUP(MID(C3455,1,10),Estrv!B:CC,54,FALSE)</f>
        <v>0</v>
      </c>
    </row>
    <row r="3456" spans="1:5">
      <c r="A3456" t="str">
        <f t="shared" si="53"/>
        <v>04C001</v>
      </c>
      <c r="B3456" t="str">
        <f>CONCATENATE(A3456,"_",COUNTIF(A$1:A3456,A3456))</f>
        <v>04C001_55</v>
      </c>
      <c r="C3456" t="s">
        <v>12879</v>
      </c>
      <c r="D3456" t="str">
        <f>VLOOKUP(MID(C3456,7,4),Estrv!I:J,2,FALSE)</f>
        <v>Actividades de apoyo administrativo</v>
      </c>
      <c r="E3456">
        <f>VLOOKUP(MID(C3456,1,10),Estrv!B:CC,57,FALSE)</f>
        <v>0</v>
      </c>
    </row>
    <row r="3457" spans="1:5">
      <c r="A3457" t="str">
        <f t="shared" si="53"/>
        <v>04C001</v>
      </c>
      <c r="B3457" t="str">
        <f>CONCATENATE(A3457,"_",COUNTIF(A$1:A3457,A3457))</f>
        <v>04C001_56</v>
      </c>
      <c r="C3457" t="s">
        <v>13553</v>
      </c>
      <c r="D3457" t="str">
        <f>VLOOKUP(MID(C3457,7,4),Estrv!I:J,2,FALSE)</f>
        <v>Actividades de apoyo administrativo</v>
      </c>
      <c r="E3457">
        <f>VLOOKUP(MID(C3457,1,10),Estrv!B:CC,60,FALSE)</f>
        <v>0</v>
      </c>
    </row>
    <row r="3458" spans="1:5">
      <c r="A3458" t="str">
        <f t="shared" si="53"/>
        <v>04C001</v>
      </c>
      <c r="B3458" t="str">
        <f>CONCATENATE(A3458,"_",COUNTIF(A$1:A3458,A3458))</f>
        <v>04C001_57</v>
      </c>
      <c r="C3458" t="s">
        <v>14227</v>
      </c>
      <c r="D3458" t="str">
        <f>VLOOKUP(MID(C3458,7,4),Estrv!I:J,2,FALSE)</f>
        <v>Actividades de apoyo administrativo</v>
      </c>
      <c r="E3458">
        <f>VLOOKUP(MID(C3458,1,10),Estrv!B:CC,63,FALSE)</f>
        <v>0</v>
      </c>
    </row>
    <row r="3459" spans="1:5">
      <c r="A3459" t="str">
        <f t="shared" ref="A3459:A3522" si="54">MID(C3459,1,6)</f>
        <v>04C001</v>
      </c>
      <c r="B3459" t="str">
        <f>CONCATENATE(A3459,"_",COUNTIF(A$1:A3459,A3459))</f>
        <v>04C001_58</v>
      </c>
      <c r="C3459" t="s">
        <v>14901</v>
      </c>
      <c r="D3459" t="str">
        <f>VLOOKUP(MID(C3459,7,4),Estrv!I:J,2,FALSE)</f>
        <v>Actividades de apoyo administrativo</v>
      </c>
      <c r="E3459">
        <f>VLOOKUP(MID(C3459,1,10),Estrv!B:CC,66,FALSE)</f>
        <v>0</v>
      </c>
    </row>
    <row r="3460" spans="1:5">
      <c r="A3460" t="str">
        <f t="shared" si="54"/>
        <v>04C001</v>
      </c>
      <c r="B3460" t="str">
        <f>CONCATENATE(A3460,"_",COUNTIF(A$1:A3460,A3460))</f>
        <v>04C001_59</v>
      </c>
      <c r="C3460" t="s">
        <v>15575</v>
      </c>
      <c r="D3460" t="str">
        <f>VLOOKUP(MID(C3460,7,4),Estrv!I:J,2,FALSE)</f>
        <v>Actividades de apoyo administrativo</v>
      </c>
      <c r="E3460">
        <f>VLOOKUP(MID(C3460,1,10),Estrv!B:CC,69,FALSE)</f>
        <v>0</v>
      </c>
    </row>
    <row r="3461" spans="1:5">
      <c r="A3461" t="str">
        <f t="shared" si="54"/>
        <v>04C001</v>
      </c>
      <c r="B3461" t="str">
        <f>CONCATENATE(A3461,"_",COUNTIF(A$1:A3461,A3461))</f>
        <v>04C001_60</v>
      </c>
      <c r="C3461" t="s">
        <v>16249</v>
      </c>
      <c r="D3461" t="str">
        <f>VLOOKUP(MID(C3461,7,4),Estrv!I:J,2,FALSE)</f>
        <v>Actividades de apoyo administrativo</v>
      </c>
      <c r="E3461">
        <f>VLOOKUP(MID(C3461,1,10),Estrv!B:CC,72,FALSE)</f>
        <v>0</v>
      </c>
    </row>
    <row r="3462" spans="1:5">
      <c r="A3462" t="str">
        <f t="shared" si="54"/>
        <v>04C001</v>
      </c>
      <c r="B3462" t="str">
        <f>CONCATENATE(A3462,"_",COUNTIF(A$1:A3462,A3462))</f>
        <v>04C001_61</v>
      </c>
      <c r="C3462" t="s">
        <v>10184</v>
      </c>
      <c r="D3462" t="str">
        <f>VLOOKUP(MID(C3462,7,4),Estrv!I:J,2,FALSE)</f>
        <v>Provisiones para contingencias</v>
      </c>
      <c r="E3462" t="str">
        <f>VLOOKUP(MID(C3462,1,10),Estrv!B:CC,44,FALSE)</f>
        <v>La Secretaria atiende las obligaciones judiciales sin riesgos para su operacion al termino de la presente administracion.</v>
      </c>
    </row>
    <row r="3463" spans="1:5">
      <c r="A3463" t="str">
        <f t="shared" si="54"/>
        <v>04C001</v>
      </c>
      <c r="B3463" t="str">
        <f>CONCATENATE(A3463,"_",COUNTIF(A$1:A3463,A3463))</f>
        <v>04C001_62</v>
      </c>
      <c r="C3463" t="s">
        <v>10858</v>
      </c>
      <c r="D3463" t="str">
        <f>VLOOKUP(MID(C3463,7,4),Estrv!I:J,2,FALSE)</f>
        <v>Provisiones para contingencias</v>
      </c>
      <c r="E3463">
        <f>VLOOKUP(MID(C3463,1,10),Estrv!B:CC,48,FALSE)</f>
        <v>0</v>
      </c>
    </row>
    <row r="3464" spans="1:5">
      <c r="A3464" t="str">
        <f t="shared" si="54"/>
        <v>04C001</v>
      </c>
      <c r="B3464" t="str">
        <f>CONCATENATE(A3464,"_",COUNTIF(A$1:A3464,A3464))</f>
        <v>04C001_63</v>
      </c>
      <c r="C3464" t="s">
        <v>11532</v>
      </c>
      <c r="D3464" t="str">
        <f>VLOOKUP(MID(C3464,7,4),Estrv!I:J,2,FALSE)</f>
        <v>Provisiones para contingencias</v>
      </c>
      <c r="E3464">
        <f>VLOOKUP(MID(C3464,1,10),Estrv!B:CC,51,FALSE)</f>
        <v>0</v>
      </c>
    </row>
    <row r="3465" spans="1:5">
      <c r="A3465" t="str">
        <f t="shared" si="54"/>
        <v>04C001</v>
      </c>
      <c r="B3465" t="str">
        <f>CONCATENATE(A3465,"_",COUNTIF(A$1:A3465,A3465))</f>
        <v>04C001_64</v>
      </c>
      <c r="C3465" t="s">
        <v>12206</v>
      </c>
      <c r="D3465" t="str">
        <f>VLOOKUP(MID(C3465,7,4),Estrv!I:J,2,FALSE)</f>
        <v>Provisiones para contingencias</v>
      </c>
      <c r="E3465">
        <f>VLOOKUP(MID(C3465,1,10),Estrv!B:CC,54,FALSE)</f>
        <v>0</v>
      </c>
    </row>
    <row r="3466" spans="1:5">
      <c r="A3466" t="str">
        <f t="shared" si="54"/>
        <v>04C001</v>
      </c>
      <c r="B3466" t="str">
        <f>CONCATENATE(A3466,"_",COUNTIF(A$1:A3466,A3466))</f>
        <v>04C001_65</v>
      </c>
      <c r="C3466" t="s">
        <v>12880</v>
      </c>
      <c r="D3466" t="str">
        <f>VLOOKUP(MID(C3466,7,4),Estrv!I:J,2,FALSE)</f>
        <v>Provisiones para contingencias</v>
      </c>
      <c r="E3466">
        <f>VLOOKUP(MID(C3466,1,10),Estrv!B:CC,57,FALSE)</f>
        <v>0</v>
      </c>
    </row>
    <row r="3467" spans="1:5">
      <c r="A3467" t="str">
        <f t="shared" si="54"/>
        <v>04C001</v>
      </c>
      <c r="B3467" t="str">
        <f>CONCATENATE(A3467,"_",COUNTIF(A$1:A3467,A3467))</f>
        <v>04C001_66</v>
      </c>
      <c r="C3467" t="s">
        <v>13554</v>
      </c>
      <c r="D3467" t="str">
        <f>VLOOKUP(MID(C3467,7,4),Estrv!I:J,2,FALSE)</f>
        <v>Provisiones para contingencias</v>
      </c>
      <c r="E3467">
        <f>VLOOKUP(MID(C3467,1,10),Estrv!B:CC,60,FALSE)</f>
        <v>0</v>
      </c>
    </row>
    <row r="3468" spans="1:5">
      <c r="A3468" t="str">
        <f t="shared" si="54"/>
        <v>04C001</v>
      </c>
      <c r="B3468" t="str">
        <f>CONCATENATE(A3468,"_",COUNTIF(A$1:A3468,A3468))</f>
        <v>04C001_67</v>
      </c>
      <c r="C3468" t="s">
        <v>14228</v>
      </c>
      <c r="D3468" t="str">
        <f>VLOOKUP(MID(C3468,7,4),Estrv!I:J,2,FALSE)</f>
        <v>Provisiones para contingencias</v>
      </c>
      <c r="E3468">
        <f>VLOOKUP(MID(C3468,1,10),Estrv!B:CC,63,FALSE)</f>
        <v>0</v>
      </c>
    </row>
    <row r="3469" spans="1:5">
      <c r="A3469" t="str">
        <f t="shared" si="54"/>
        <v>04C001</v>
      </c>
      <c r="B3469" t="str">
        <f>CONCATENATE(A3469,"_",COUNTIF(A$1:A3469,A3469))</f>
        <v>04C001_68</v>
      </c>
      <c r="C3469" t="s">
        <v>14902</v>
      </c>
      <c r="D3469" t="str">
        <f>VLOOKUP(MID(C3469,7,4),Estrv!I:J,2,FALSE)</f>
        <v>Provisiones para contingencias</v>
      </c>
      <c r="E3469">
        <f>VLOOKUP(MID(C3469,1,10),Estrv!B:CC,66,FALSE)</f>
        <v>0</v>
      </c>
    </row>
    <row r="3470" spans="1:5">
      <c r="A3470" t="str">
        <f t="shared" si="54"/>
        <v>04C001</v>
      </c>
      <c r="B3470" t="str">
        <f>CONCATENATE(A3470,"_",COUNTIF(A$1:A3470,A3470))</f>
        <v>04C001_69</v>
      </c>
      <c r="C3470" t="s">
        <v>15576</v>
      </c>
      <c r="D3470" t="str">
        <f>VLOOKUP(MID(C3470,7,4),Estrv!I:J,2,FALSE)</f>
        <v>Provisiones para contingencias</v>
      </c>
      <c r="E3470">
        <f>VLOOKUP(MID(C3470,1,10),Estrv!B:CC,69,FALSE)</f>
        <v>0</v>
      </c>
    </row>
    <row r="3471" spans="1:5">
      <c r="A3471" t="str">
        <f t="shared" si="54"/>
        <v>04C001</v>
      </c>
      <c r="B3471" t="str">
        <f>CONCATENATE(A3471,"_",COUNTIF(A$1:A3471,A3471))</f>
        <v>04C001_70</v>
      </c>
      <c r="C3471" t="s">
        <v>16250</v>
      </c>
      <c r="D3471" t="str">
        <f>VLOOKUP(MID(C3471,7,4),Estrv!I:J,2,FALSE)</f>
        <v>Provisiones para contingencias</v>
      </c>
      <c r="E3471">
        <f>VLOOKUP(MID(C3471,1,10),Estrv!B:CC,72,FALSE)</f>
        <v>0</v>
      </c>
    </row>
    <row r="3472" spans="1:5">
      <c r="A3472" t="str">
        <f t="shared" si="54"/>
        <v>04P0DE</v>
      </c>
      <c r="B3472" t="str">
        <f>CONCATENATE(A3472,"_",COUNTIF(A$1:A3472,A3472))</f>
        <v>04P0DE_1</v>
      </c>
      <c r="C3472" t="s">
        <v>10185</v>
      </c>
      <c r="D3472" t="str">
        <f>VLOOKUP(MID(C3472,7,4),Estrv!I:J,2,FALSE)</f>
        <v>Seguimiento a recuperación de cartera</v>
      </c>
      <c r="E3472" t="str">
        <f>VLOOKUP(MID(C3472,1,10),Estrv!B:CC,44,FALSE)</f>
        <v>Promover la recuperacion de recursos economicos y la prestacion de bienes y servicios para la poblacion</v>
      </c>
    </row>
    <row r="3473" spans="1:5">
      <c r="A3473" t="str">
        <f t="shared" si="54"/>
        <v>04P0DE</v>
      </c>
      <c r="B3473" t="str">
        <f>CONCATENATE(A3473,"_",COUNTIF(A$1:A3473,A3473))</f>
        <v>04P0DE_2</v>
      </c>
      <c r="C3473" t="s">
        <v>10859</v>
      </c>
      <c r="D3473" t="str">
        <f>VLOOKUP(MID(C3473,7,4),Estrv!I:J,2,FALSE)</f>
        <v>Seguimiento a recuperación de cartera</v>
      </c>
      <c r="E3473" t="str">
        <f>VLOOKUP(MID(C3473,1,10),Estrv!B:CC,48,FALSE)</f>
        <v>Recuperacion de cartera.</v>
      </c>
    </row>
    <row r="3474" spans="1:5">
      <c r="A3474" t="str">
        <f t="shared" si="54"/>
        <v>04P0DE</v>
      </c>
      <c r="B3474" t="str">
        <f>CONCATENATE(A3474,"_",COUNTIF(A$1:A3474,A3474))</f>
        <v>04P0DE_3</v>
      </c>
      <c r="C3474" t="s">
        <v>11533</v>
      </c>
      <c r="D3474" t="str">
        <f>VLOOKUP(MID(C3474,7,4),Estrv!I:J,2,FALSE)</f>
        <v>Seguimiento a recuperación de cartera</v>
      </c>
      <c r="E3474" t="str">
        <f>VLOOKUP(MID(C3474,1,10),Estrv!B:CC,51,FALSE)</f>
        <v>Venta de unidades privativas disponibles.</v>
      </c>
    </row>
    <row r="3475" spans="1:5">
      <c r="A3475" t="str">
        <f t="shared" si="54"/>
        <v>04P0DE</v>
      </c>
      <c r="B3475" t="str">
        <f>CONCATENATE(A3475,"_",COUNTIF(A$1:A3475,A3475))</f>
        <v>04P0DE_4</v>
      </c>
      <c r="C3475" t="s">
        <v>12207</v>
      </c>
      <c r="D3475" t="str">
        <f>VLOOKUP(MID(C3475,7,4),Estrv!I:J,2,FALSE)</f>
        <v>Seguimiento a recuperación de cartera</v>
      </c>
      <c r="E3475" t="str">
        <f>VLOOKUP(MID(C3475,1,10),Estrv!B:CC,54,FALSE)</f>
        <v>Recuperacion de unidades privativas invadidas</v>
      </c>
    </row>
    <row r="3476" spans="1:5">
      <c r="A3476" t="str">
        <f t="shared" si="54"/>
        <v>04P0DE</v>
      </c>
      <c r="B3476" t="str">
        <f>CONCATENATE(A3476,"_",COUNTIF(A$1:A3476,A3476))</f>
        <v>04P0DE_5</v>
      </c>
      <c r="C3476" t="s">
        <v>12881</v>
      </c>
      <c r="D3476" t="str">
        <f>VLOOKUP(MID(C3476,7,4),Estrv!I:J,2,FALSE)</f>
        <v>Seguimiento a recuperación de cartera</v>
      </c>
      <c r="E3476">
        <f>VLOOKUP(MID(C3476,1,10),Estrv!B:CC,57,FALSE)</f>
        <v>0</v>
      </c>
    </row>
    <row r="3477" spans="1:5">
      <c r="A3477" t="str">
        <f t="shared" si="54"/>
        <v>04P0DE</v>
      </c>
      <c r="B3477" t="str">
        <f>CONCATENATE(A3477,"_",COUNTIF(A$1:A3477,A3477))</f>
        <v>04P0DE_6</v>
      </c>
      <c r="C3477" t="s">
        <v>13555</v>
      </c>
      <c r="D3477" t="str">
        <f>VLOOKUP(MID(C3477,7,4),Estrv!I:J,2,FALSE)</f>
        <v>Seguimiento a recuperación de cartera</v>
      </c>
      <c r="E3477">
        <f>VLOOKUP(MID(C3477,1,10),Estrv!B:CC,60,FALSE)</f>
        <v>0</v>
      </c>
    </row>
    <row r="3478" spans="1:5">
      <c r="A3478" t="str">
        <f t="shared" si="54"/>
        <v>04P0DE</v>
      </c>
      <c r="B3478" t="str">
        <f>CONCATENATE(A3478,"_",COUNTIF(A$1:A3478,A3478))</f>
        <v>04P0DE_7</v>
      </c>
      <c r="C3478" t="s">
        <v>14229</v>
      </c>
      <c r="D3478" t="str">
        <f>VLOOKUP(MID(C3478,7,4),Estrv!I:J,2,FALSE)</f>
        <v>Seguimiento a recuperación de cartera</v>
      </c>
      <c r="E3478">
        <f>VLOOKUP(MID(C3478,1,10),Estrv!B:CC,63,FALSE)</f>
        <v>0</v>
      </c>
    </row>
    <row r="3479" spans="1:5">
      <c r="A3479" t="str">
        <f t="shared" si="54"/>
        <v>04P0DE</v>
      </c>
      <c r="B3479" t="str">
        <f>CONCATENATE(A3479,"_",COUNTIF(A$1:A3479,A3479))</f>
        <v>04P0DE_8</v>
      </c>
      <c r="C3479" t="s">
        <v>14903</v>
      </c>
      <c r="D3479" t="str">
        <f>VLOOKUP(MID(C3479,7,4),Estrv!I:J,2,FALSE)</f>
        <v>Seguimiento a recuperación de cartera</v>
      </c>
      <c r="E3479">
        <f>VLOOKUP(MID(C3479,1,10),Estrv!B:CC,66,FALSE)</f>
        <v>0</v>
      </c>
    </row>
    <row r="3480" spans="1:5">
      <c r="A3480" t="str">
        <f t="shared" si="54"/>
        <v>04P0DE</v>
      </c>
      <c r="B3480" t="str">
        <f>CONCATENATE(A3480,"_",COUNTIF(A$1:A3480,A3480))</f>
        <v>04P0DE_9</v>
      </c>
      <c r="C3480" t="s">
        <v>15577</v>
      </c>
      <c r="D3480" t="str">
        <f>VLOOKUP(MID(C3480,7,4),Estrv!I:J,2,FALSE)</f>
        <v>Seguimiento a recuperación de cartera</v>
      </c>
      <c r="E3480">
        <f>VLOOKUP(MID(C3480,1,10),Estrv!B:CC,69,FALSE)</f>
        <v>0</v>
      </c>
    </row>
    <row r="3481" spans="1:5">
      <c r="A3481" t="str">
        <f t="shared" si="54"/>
        <v>04P0DE</v>
      </c>
      <c r="B3481" t="str">
        <f>CONCATENATE(A3481,"_",COUNTIF(A$1:A3481,A3481))</f>
        <v>04P0DE_10</v>
      </c>
      <c r="C3481" t="s">
        <v>16251</v>
      </c>
      <c r="D3481" t="str">
        <f>VLOOKUP(MID(C3481,7,4),Estrv!I:J,2,FALSE)</f>
        <v>Seguimiento a recuperación de cartera</v>
      </c>
      <c r="E3481">
        <f>VLOOKUP(MID(C3481,1,10),Estrv!B:CC,72,FALSE)</f>
        <v>0</v>
      </c>
    </row>
    <row r="3482" spans="1:5">
      <c r="A3482" t="str">
        <f t="shared" si="54"/>
        <v>04P0DS</v>
      </c>
      <c r="B3482" t="str">
        <f>CONCATENATE(A3482,"_",COUNTIF(A$1:A3482,A3482))</f>
        <v>04P0DS_1</v>
      </c>
      <c r="C3482" t="s">
        <v>10186</v>
      </c>
      <c r="D3482" t="str">
        <f>VLOOKUP(MID(C3482,7,4),Estrv!I:J,2,FALSE)</f>
        <v>Financiamiento a microcréditos para el autoempleo, atención a las medianas y pequeñas empresas y comercialización de productos rurales</v>
      </c>
      <c r="E3482" t="str">
        <f>VLOOKUP(MID(C3482,1,10),Estrv!B:CC,44,FALSE)</f>
        <v>Las personas habitantes de la Ciudad de Mexico mayores de 18 años inician una actividad economica para su autoempleo.</v>
      </c>
    </row>
    <row r="3483" spans="1:5">
      <c r="A3483" t="str">
        <f t="shared" si="54"/>
        <v>04P0DS</v>
      </c>
      <c r="B3483" t="str">
        <f>CONCATENATE(A3483,"_",COUNTIF(A$1:A3483,A3483))</f>
        <v>04P0DS_2</v>
      </c>
      <c r="C3483" t="s">
        <v>10860</v>
      </c>
      <c r="D3483" t="str">
        <f>VLOOKUP(MID(C3483,7,4),Estrv!I:J,2,FALSE)</f>
        <v>Financiamiento a microcréditos para el autoempleo, atención a las medianas y pequeñas empresas y comercialización de productos rurales</v>
      </c>
      <c r="E3483" t="str">
        <f>VLOOKUP(MID(C3483,1,10),Estrv!B:CC,48,FALSE)</f>
        <v>Jornadas de capacitacion para el acceso a financiamientos.</v>
      </c>
    </row>
    <row r="3484" spans="1:5">
      <c r="A3484" t="str">
        <f t="shared" si="54"/>
        <v>04P0DS</v>
      </c>
      <c r="B3484" t="str">
        <f>CONCATENATE(A3484,"_",COUNTIF(A$1:A3484,A3484))</f>
        <v>04P0DS_3</v>
      </c>
      <c r="C3484" t="s">
        <v>11534</v>
      </c>
      <c r="D3484" t="str">
        <f>VLOOKUP(MID(C3484,7,4),Estrv!I:J,2,FALSE)</f>
        <v>Financiamiento a microcréditos para el autoempleo, atención a las medianas y pequeñas empresas y comercialización de productos rurales</v>
      </c>
      <c r="E3484" t="str">
        <f>VLOOKUP(MID(C3484,1,10),Estrv!B:CC,51,FALSE)</f>
        <v>Otorgamiento de apoyos y creditos economicos</v>
      </c>
    </row>
    <row r="3485" spans="1:5">
      <c r="A3485" t="str">
        <f t="shared" si="54"/>
        <v>04P0DS</v>
      </c>
      <c r="B3485" t="str">
        <f>CONCATENATE(A3485,"_",COUNTIF(A$1:A3485,A3485))</f>
        <v>04P0DS_4</v>
      </c>
      <c r="C3485" t="s">
        <v>12208</v>
      </c>
      <c r="D3485" t="str">
        <f>VLOOKUP(MID(C3485,7,4),Estrv!I:J,2,FALSE)</f>
        <v>Financiamiento a microcréditos para el autoempleo, atención a las medianas y pequeñas empresas y comercialización de productos rurales</v>
      </c>
      <c r="E3485" t="str">
        <f>VLOOKUP(MID(C3485,1,10),Estrv!B:CC,54,FALSE)</f>
        <v>Coordinar el proceso de otorgamiento del credito en todas sus etapas: recepcion de solicitudes, integracion de expedientes, evaluacion, dictaminacion, presentacion y formalizacion del credito.</v>
      </c>
    </row>
    <row r="3486" spans="1:5">
      <c r="A3486" t="str">
        <f t="shared" si="54"/>
        <v>04P0DS</v>
      </c>
      <c r="B3486" t="str">
        <f>CONCATENATE(A3486,"_",COUNTIF(A$1:A3486,A3486))</f>
        <v>04P0DS_5</v>
      </c>
      <c r="C3486" t="s">
        <v>12882</v>
      </c>
      <c r="D3486" t="str">
        <f>VLOOKUP(MID(C3486,7,4),Estrv!I:J,2,FALSE)</f>
        <v>Financiamiento a microcréditos para el autoempleo, atención a las medianas y pequeñas empresas y comercialización de productos rurales</v>
      </c>
      <c r="E3486" t="str">
        <f>VLOOKUP(MID(C3486,1,10),Estrv!B:CC,57,FALSE)</f>
        <v>Acciones de recuperacion de creditos</v>
      </c>
    </row>
    <row r="3487" spans="1:5">
      <c r="A3487" t="str">
        <f t="shared" si="54"/>
        <v>04P0DS</v>
      </c>
      <c r="B3487" t="str">
        <f>CONCATENATE(A3487,"_",COUNTIF(A$1:A3487,A3487))</f>
        <v>04P0DS_6</v>
      </c>
      <c r="C3487" t="s">
        <v>13556</v>
      </c>
      <c r="D3487" t="str">
        <f>VLOOKUP(MID(C3487,7,4),Estrv!I:J,2,FALSE)</f>
        <v>Financiamiento a microcréditos para el autoempleo, atención a las medianas y pequeñas empresas y comercialización de productos rurales</v>
      </c>
      <c r="E3487">
        <f>VLOOKUP(MID(C3487,1,10),Estrv!B:CC,60,FALSE)</f>
        <v>0</v>
      </c>
    </row>
    <row r="3488" spans="1:5">
      <c r="A3488" t="str">
        <f t="shared" si="54"/>
        <v>04P0DS</v>
      </c>
      <c r="B3488" t="str">
        <f>CONCATENATE(A3488,"_",COUNTIF(A$1:A3488,A3488))</f>
        <v>04P0DS_7</v>
      </c>
      <c r="C3488" t="s">
        <v>14230</v>
      </c>
      <c r="D3488" t="str">
        <f>VLOOKUP(MID(C3488,7,4),Estrv!I:J,2,FALSE)</f>
        <v>Financiamiento a microcréditos para el autoempleo, atención a las medianas y pequeñas empresas y comercialización de productos rurales</v>
      </c>
      <c r="E3488">
        <f>VLOOKUP(MID(C3488,1,10),Estrv!B:CC,63,FALSE)</f>
        <v>0</v>
      </c>
    </row>
    <row r="3489" spans="1:5">
      <c r="A3489" t="str">
        <f t="shared" si="54"/>
        <v>04P0DS</v>
      </c>
      <c r="B3489" t="str">
        <f>CONCATENATE(A3489,"_",COUNTIF(A$1:A3489,A3489))</f>
        <v>04P0DS_8</v>
      </c>
      <c r="C3489" t="s">
        <v>14904</v>
      </c>
      <c r="D3489" t="str">
        <f>VLOOKUP(MID(C3489,7,4),Estrv!I:J,2,FALSE)</f>
        <v>Financiamiento a microcréditos para el autoempleo, atención a las medianas y pequeñas empresas y comercialización de productos rurales</v>
      </c>
      <c r="E3489">
        <f>VLOOKUP(MID(C3489,1,10),Estrv!B:CC,66,FALSE)</f>
        <v>0</v>
      </c>
    </row>
    <row r="3490" spans="1:5">
      <c r="A3490" t="str">
        <f t="shared" si="54"/>
        <v>04P0DS</v>
      </c>
      <c r="B3490" t="str">
        <f>CONCATENATE(A3490,"_",COUNTIF(A$1:A3490,A3490))</f>
        <v>04P0DS_9</v>
      </c>
      <c r="C3490" t="s">
        <v>15578</v>
      </c>
      <c r="D3490" t="str">
        <f>VLOOKUP(MID(C3490,7,4),Estrv!I:J,2,FALSE)</f>
        <v>Financiamiento a microcréditos para el autoempleo, atención a las medianas y pequeñas empresas y comercialización de productos rurales</v>
      </c>
      <c r="E3490">
        <f>VLOOKUP(MID(C3490,1,10),Estrv!B:CC,69,FALSE)</f>
        <v>0</v>
      </c>
    </row>
    <row r="3491" spans="1:5">
      <c r="A3491" t="str">
        <f t="shared" si="54"/>
        <v>04P0DS</v>
      </c>
      <c r="B3491" t="str">
        <f>CONCATENATE(A3491,"_",COUNTIF(A$1:A3491,A3491))</f>
        <v>04P0DS_10</v>
      </c>
      <c r="C3491" t="s">
        <v>16252</v>
      </c>
      <c r="D3491" t="str">
        <f>VLOOKUP(MID(C3491,7,4),Estrv!I:J,2,FALSE)</f>
        <v>Financiamiento a microcréditos para el autoempleo, atención a las medianas y pequeñas empresas y comercialización de productos rurales</v>
      </c>
      <c r="E3491">
        <f>VLOOKUP(MID(C3491,1,10),Estrv!B:CC,72,FALSE)</f>
        <v>0</v>
      </c>
    </row>
    <row r="3492" spans="1:5">
      <c r="A3492" t="str">
        <f t="shared" si="54"/>
        <v>04P0DS</v>
      </c>
      <c r="B3492" t="str">
        <f>CONCATENATE(A3492,"_",COUNTIF(A$1:A3492,A3492))</f>
        <v>04P0DS_11</v>
      </c>
      <c r="C3492" t="s">
        <v>10187</v>
      </c>
      <c r="D3492" t="str">
        <f>VLOOKUP(MID(C3492,7,4),Estrv!I:J,2,FALSE)</f>
        <v>Actividades de apoyo administrativo</v>
      </c>
      <c r="E3492" t="str">
        <f>VLOOKUP(MID(C3492,1,10),Estrv!B:CC,44,FALSE)</f>
        <v>El fondo utiliza eficientemente sus recursos para la generacion de bienes y servicios de calidad que ofrece a su poblacion.</v>
      </c>
    </row>
    <row r="3493" spans="1:5">
      <c r="A3493" t="str">
        <f t="shared" si="54"/>
        <v>04P0DS</v>
      </c>
      <c r="B3493" t="str">
        <f>CONCATENATE(A3493,"_",COUNTIF(A$1:A3493,A3493))</f>
        <v>04P0DS_12</v>
      </c>
      <c r="C3493" t="s">
        <v>10861</v>
      </c>
      <c r="D3493" t="str">
        <f>VLOOKUP(MID(C3493,7,4),Estrv!I:J,2,FALSE)</f>
        <v>Actividades de apoyo administrativo</v>
      </c>
      <c r="E3493">
        <f>VLOOKUP(MID(C3493,1,10),Estrv!B:CC,48,FALSE)</f>
        <v>0</v>
      </c>
    </row>
    <row r="3494" spans="1:5">
      <c r="A3494" t="str">
        <f t="shared" si="54"/>
        <v>04P0DS</v>
      </c>
      <c r="B3494" t="str">
        <f>CONCATENATE(A3494,"_",COUNTIF(A$1:A3494,A3494))</f>
        <v>04P0DS_13</v>
      </c>
      <c r="C3494" t="s">
        <v>11535</v>
      </c>
      <c r="D3494" t="str">
        <f>VLOOKUP(MID(C3494,7,4),Estrv!I:J,2,FALSE)</f>
        <v>Actividades de apoyo administrativo</v>
      </c>
      <c r="E3494">
        <f>VLOOKUP(MID(C3494,1,10),Estrv!B:CC,51,FALSE)</f>
        <v>0</v>
      </c>
    </row>
    <row r="3495" spans="1:5">
      <c r="A3495" t="str">
        <f t="shared" si="54"/>
        <v>04P0DS</v>
      </c>
      <c r="B3495" t="str">
        <f>CONCATENATE(A3495,"_",COUNTIF(A$1:A3495,A3495))</f>
        <v>04P0DS_14</v>
      </c>
      <c r="C3495" t="s">
        <v>12209</v>
      </c>
      <c r="D3495" t="str">
        <f>VLOOKUP(MID(C3495,7,4),Estrv!I:J,2,FALSE)</f>
        <v>Actividades de apoyo administrativo</v>
      </c>
      <c r="E3495">
        <f>VLOOKUP(MID(C3495,1,10),Estrv!B:CC,54,FALSE)</f>
        <v>0</v>
      </c>
    </row>
    <row r="3496" spans="1:5">
      <c r="A3496" t="str">
        <f t="shared" si="54"/>
        <v>04P0DS</v>
      </c>
      <c r="B3496" t="str">
        <f>CONCATENATE(A3496,"_",COUNTIF(A$1:A3496,A3496))</f>
        <v>04P0DS_15</v>
      </c>
      <c r="C3496" t="s">
        <v>12883</v>
      </c>
      <c r="D3496" t="str">
        <f>VLOOKUP(MID(C3496,7,4),Estrv!I:J,2,FALSE)</f>
        <v>Actividades de apoyo administrativo</v>
      </c>
      <c r="E3496">
        <f>VLOOKUP(MID(C3496,1,10),Estrv!B:CC,57,FALSE)</f>
        <v>0</v>
      </c>
    </row>
    <row r="3497" spans="1:5">
      <c r="A3497" t="str">
        <f t="shared" si="54"/>
        <v>04P0DS</v>
      </c>
      <c r="B3497" t="str">
        <f>CONCATENATE(A3497,"_",COUNTIF(A$1:A3497,A3497))</f>
        <v>04P0DS_16</v>
      </c>
      <c r="C3497" t="s">
        <v>13557</v>
      </c>
      <c r="D3497" t="str">
        <f>VLOOKUP(MID(C3497,7,4),Estrv!I:J,2,FALSE)</f>
        <v>Actividades de apoyo administrativo</v>
      </c>
      <c r="E3497">
        <f>VLOOKUP(MID(C3497,1,10),Estrv!B:CC,60,FALSE)</f>
        <v>0</v>
      </c>
    </row>
    <row r="3498" spans="1:5">
      <c r="A3498" t="str">
        <f t="shared" si="54"/>
        <v>04P0DS</v>
      </c>
      <c r="B3498" t="str">
        <f>CONCATENATE(A3498,"_",COUNTIF(A$1:A3498,A3498))</f>
        <v>04P0DS_17</v>
      </c>
      <c r="C3498" t="s">
        <v>14231</v>
      </c>
      <c r="D3498" t="str">
        <f>VLOOKUP(MID(C3498,7,4),Estrv!I:J,2,FALSE)</f>
        <v>Actividades de apoyo administrativo</v>
      </c>
      <c r="E3498">
        <f>VLOOKUP(MID(C3498,1,10),Estrv!B:CC,63,FALSE)</f>
        <v>0</v>
      </c>
    </row>
    <row r="3499" spans="1:5">
      <c r="A3499" t="str">
        <f t="shared" si="54"/>
        <v>04P0DS</v>
      </c>
      <c r="B3499" t="str">
        <f>CONCATENATE(A3499,"_",COUNTIF(A$1:A3499,A3499))</f>
        <v>04P0DS_18</v>
      </c>
      <c r="C3499" t="s">
        <v>14905</v>
      </c>
      <c r="D3499" t="str">
        <f>VLOOKUP(MID(C3499,7,4),Estrv!I:J,2,FALSE)</f>
        <v>Actividades de apoyo administrativo</v>
      </c>
      <c r="E3499">
        <f>VLOOKUP(MID(C3499,1,10),Estrv!B:CC,66,FALSE)</f>
        <v>0</v>
      </c>
    </row>
    <row r="3500" spans="1:5">
      <c r="A3500" t="str">
        <f t="shared" si="54"/>
        <v>04P0DS</v>
      </c>
      <c r="B3500" t="str">
        <f>CONCATENATE(A3500,"_",COUNTIF(A$1:A3500,A3500))</f>
        <v>04P0DS_19</v>
      </c>
      <c r="C3500" t="s">
        <v>15579</v>
      </c>
      <c r="D3500" t="str">
        <f>VLOOKUP(MID(C3500,7,4),Estrv!I:J,2,FALSE)</f>
        <v>Actividades de apoyo administrativo</v>
      </c>
      <c r="E3500">
        <f>VLOOKUP(MID(C3500,1,10),Estrv!B:CC,69,FALSE)</f>
        <v>0</v>
      </c>
    </row>
    <row r="3501" spans="1:5">
      <c r="A3501" t="str">
        <f t="shared" si="54"/>
        <v>04P0DS</v>
      </c>
      <c r="B3501" t="str">
        <f>CONCATENATE(A3501,"_",COUNTIF(A$1:A3501,A3501))</f>
        <v>04P0DS_20</v>
      </c>
      <c r="C3501" t="s">
        <v>16253</v>
      </c>
      <c r="D3501" t="str">
        <f>VLOOKUP(MID(C3501,7,4),Estrv!I:J,2,FALSE)</f>
        <v>Actividades de apoyo administrativo</v>
      </c>
      <c r="E3501">
        <f>VLOOKUP(MID(C3501,1,10),Estrv!B:CC,72,FALSE)</f>
        <v>0</v>
      </c>
    </row>
    <row r="3502" spans="1:5">
      <c r="A3502" t="str">
        <f t="shared" si="54"/>
        <v>04P0DS</v>
      </c>
      <c r="B3502" t="str">
        <f>CONCATENATE(A3502,"_",COUNTIF(A$1:A3502,A3502))</f>
        <v>04P0DS_21</v>
      </c>
      <c r="C3502" t="s">
        <v>10188</v>
      </c>
      <c r="D3502" t="str">
        <f>VLOOKUP(MID(C3502,7,4),Estrv!I:J,2,FALSE)</f>
        <v>Provisiones para contingencias</v>
      </c>
      <c r="E3502" t="str">
        <f>VLOOKUP(MID(C3502,1,10),Estrv!B:CC,44,FALSE)</f>
        <v>El fondo atiende las obligaciones judiciales sin riesgos para su operacion al termino de la presente administracion.</v>
      </c>
    </row>
    <row r="3503" spans="1:5">
      <c r="A3503" t="str">
        <f t="shared" si="54"/>
        <v>04P0DS</v>
      </c>
      <c r="B3503" t="str">
        <f>CONCATENATE(A3503,"_",COUNTIF(A$1:A3503,A3503))</f>
        <v>04P0DS_22</v>
      </c>
      <c r="C3503" t="s">
        <v>10862</v>
      </c>
      <c r="D3503" t="str">
        <f>VLOOKUP(MID(C3503,7,4),Estrv!I:J,2,FALSE)</f>
        <v>Provisiones para contingencias</v>
      </c>
      <c r="E3503">
        <f>VLOOKUP(MID(C3503,1,10),Estrv!B:CC,48,FALSE)</f>
        <v>0</v>
      </c>
    </row>
    <row r="3504" spans="1:5">
      <c r="A3504" t="str">
        <f t="shared" si="54"/>
        <v>04P0DS</v>
      </c>
      <c r="B3504" t="str">
        <f>CONCATENATE(A3504,"_",COUNTIF(A$1:A3504,A3504))</f>
        <v>04P0DS_23</v>
      </c>
      <c r="C3504" t="s">
        <v>11536</v>
      </c>
      <c r="D3504" t="str">
        <f>VLOOKUP(MID(C3504,7,4),Estrv!I:J,2,FALSE)</f>
        <v>Provisiones para contingencias</v>
      </c>
      <c r="E3504">
        <f>VLOOKUP(MID(C3504,1,10),Estrv!B:CC,51,FALSE)</f>
        <v>0</v>
      </c>
    </row>
    <row r="3505" spans="1:5">
      <c r="A3505" t="str">
        <f t="shared" si="54"/>
        <v>04P0DS</v>
      </c>
      <c r="B3505" t="str">
        <f>CONCATENATE(A3505,"_",COUNTIF(A$1:A3505,A3505))</f>
        <v>04P0DS_24</v>
      </c>
      <c r="C3505" t="s">
        <v>12210</v>
      </c>
      <c r="D3505" t="str">
        <f>VLOOKUP(MID(C3505,7,4),Estrv!I:J,2,FALSE)</f>
        <v>Provisiones para contingencias</v>
      </c>
      <c r="E3505">
        <f>VLOOKUP(MID(C3505,1,10),Estrv!B:CC,54,FALSE)</f>
        <v>0</v>
      </c>
    </row>
    <row r="3506" spans="1:5">
      <c r="A3506" t="str">
        <f t="shared" si="54"/>
        <v>04P0DS</v>
      </c>
      <c r="B3506" t="str">
        <f>CONCATENATE(A3506,"_",COUNTIF(A$1:A3506,A3506))</f>
        <v>04P0DS_25</v>
      </c>
      <c r="C3506" t="s">
        <v>12884</v>
      </c>
      <c r="D3506" t="str">
        <f>VLOOKUP(MID(C3506,7,4),Estrv!I:J,2,FALSE)</f>
        <v>Provisiones para contingencias</v>
      </c>
      <c r="E3506">
        <f>VLOOKUP(MID(C3506,1,10),Estrv!B:CC,57,FALSE)</f>
        <v>0</v>
      </c>
    </row>
    <row r="3507" spans="1:5">
      <c r="A3507" t="str">
        <f t="shared" si="54"/>
        <v>04P0DS</v>
      </c>
      <c r="B3507" t="str">
        <f>CONCATENATE(A3507,"_",COUNTIF(A$1:A3507,A3507))</f>
        <v>04P0DS_26</v>
      </c>
      <c r="C3507" t="s">
        <v>13558</v>
      </c>
      <c r="D3507" t="str">
        <f>VLOOKUP(MID(C3507,7,4),Estrv!I:J,2,FALSE)</f>
        <v>Provisiones para contingencias</v>
      </c>
      <c r="E3507">
        <f>VLOOKUP(MID(C3507,1,10),Estrv!B:CC,60,FALSE)</f>
        <v>0</v>
      </c>
    </row>
    <row r="3508" spans="1:5">
      <c r="A3508" t="str">
        <f t="shared" si="54"/>
        <v>04P0DS</v>
      </c>
      <c r="B3508" t="str">
        <f>CONCATENATE(A3508,"_",COUNTIF(A$1:A3508,A3508))</f>
        <v>04P0DS_27</v>
      </c>
      <c r="C3508" t="s">
        <v>14232</v>
      </c>
      <c r="D3508" t="str">
        <f>VLOOKUP(MID(C3508,7,4),Estrv!I:J,2,FALSE)</f>
        <v>Provisiones para contingencias</v>
      </c>
      <c r="E3508">
        <f>VLOOKUP(MID(C3508,1,10),Estrv!B:CC,63,FALSE)</f>
        <v>0</v>
      </c>
    </row>
    <row r="3509" spans="1:5">
      <c r="A3509" t="str">
        <f t="shared" si="54"/>
        <v>04P0DS</v>
      </c>
      <c r="B3509" t="str">
        <f>CONCATENATE(A3509,"_",COUNTIF(A$1:A3509,A3509))</f>
        <v>04P0DS_28</v>
      </c>
      <c r="C3509" t="s">
        <v>14906</v>
      </c>
      <c r="D3509" t="str">
        <f>VLOOKUP(MID(C3509,7,4),Estrv!I:J,2,FALSE)</f>
        <v>Provisiones para contingencias</v>
      </c>
      <c r="E3509">
        <f>VLOOKUP(MID(C3509,1,10),Estrv!B:CC,66,FALSE)</f>
        <v>0</v>
      </c>
    </row>
    <row r="3510" spans="1:5">
      <c r="A3510" t="str">
        <f t="shared" si="54"/>
        <v>04P0DS</v>
      </c>
      <c r="B3510" t="str">
        <f>CONCATENATE(A3510,"_",COUNTIF(A$1:A3510,A3510))</f>
        <v>04P0DS_29</v>
      </c>
      <c r="C3510" t="s">
        <v>15580</v>
      </c>
      <c r="D3510" t="str">
        <f>VLOOKUP(MID(C3510,7,4),Estrv!I:J,2,FALSE)</f>
        <v>Provisiones para contingencias</v>
      </c>
      <c r="E3510">
        <f>VLOOKUP(MID(C3510,1,10),Estrv!B:CC,69,FALSE)</f>
        <v>0</v>
      </c>
    </row>
    <row r="3511" spans="1:5">
      <c r="A3511" t="str">
        <f t="shared" si="54"/>
        <v>04P0DS</v>
      </c>
      <c r="B3511" t="str">
        <f>CONCATENATE(A3511,"_",COUNTIF(A$1:A3511,A3511))</f>
        <v>04P0DS_30</v>
      </c>
      <c r="C3511" t="s">
        <v>16254</v>
      </c>
      <c r="D3511" t="str">
        <f>VLOOKUP(MID(C3511,7,4),Estrv!I:J,2,FALSE)</f>
        <v>Provisiones para contingencias</v>
      </c>
      <c r="E3511">
        <f>VLOOKUP(MID(C3511,1,10),Estrv!B:CC,72,FALSE)</f>
        <v>0</v>
      </c>
    </row>
    <row r="3512" spans="1:5">
      <c r="A3512" t="str">
        <f t="shared" si="54"/>
        <v>04P0DS</v>
      </c>
      <c r="B3512" t="str">
        <f>CONCATENATE(A3512,"_",COUNTIF(A$1:A3512,A3512))</f>
        <v>04P0DS_31</v>
      </c>
      <c r="C3512" t="s">
        <v>10189</v>
      </c>
      <c r="D3512" t="str">
        <f>VLOOKUP(MID(C3512,7,4),Estrv!I:J,2,FALSE)</f>
        <v>Cumplimiento de los programas de protección civil</v>
      </c>
      <c r="E3512" t="str">
        <f>VLOOKUP(MID(C3512,1,10),Estrv!B:CC,44,FALSE)</f>
        <v>Las personas servidoras publicas se capacitan y cuentan con insumos para atender emergencias ocasionadas por siniestros y salvaguardan la integridad fisica de las personas.</v>
      </c>
    </row>
    <row r="3513" spans="1:5">
      <c r="A3513" t="str">
        <f t="shared" si="54"/>
        <v>04P0DS</v>
      </c>
      <c r="B3513" t="str">
        <f>CONCATENATE(A3513,"_",COUNTIF(A$1:A3513,A3513))</f>
        <v>04P0DS_32</v>
      </c>
      <c r="C3513" t="s">
        <v>10863</v>
      </c>
      <c r="D3513" t="str">
        <f>VLOOKUP(MID(C3513,7,4),Estrv!I:J,2,FALSE)</f>
        <v>Cumplimiento de los programas de protección civil</v>
      </c>
      <c r="E3513" t="str">
        <f>VLOOKUP(MID(C3513,1,10),Estrv!B:CC,48,FALSE)</f>
        <v>Capacitacion en materia de Proteccion Civil</v>
      </c>
    </row>
    <row r="3514" spans="1:5">
      <c r="A3514" t="str">
        <f t="shared" si="54"/>
        <v>04P0DS</v>
      </c>
      <c r="B3514" t="str">
        <f>CONCATENATE(A3514,"_",COUNTIF(A$1:A3514,A3514))</f>
        <v>04P0DS_33</v>
      </c>
      <c r="C3514" t="s">
        <v>11537</v>
      </c>
      <c r="D3514" t="str">
        <f>VLOOKUP(MID(C3514,7,4),Estrv!I:J,2,FALSE)</f>
        <v>Cumplimiento de los programas de protección civil</v>
      </c>
      <c r="E3514">
        <f>VLOOKUP(MID(C3514,1,10),Estrv!B:CC,51,FALSE)</f>
        <v>0</v>
      </c>
    </row>
    <row r="3515" spans="1:5">
      <c r="A3515" t="str">
        <f t="shared" si="54"/>
        <v>04P0DS</v>
      </c>
      <c r="B3515" t="str">
        <f>CONCATENATE(A3515,"_",COUNTIF(A$1:A3515,A3515))</f>
        <v>04P0DS_34</v>
      </c>
      <c r="C3515" t="s">
        <v>12211</v>
      </c>
      <c r="D3515" t="str">
        <f>VLOOKUP(MID(C3515,7,4),Estrv!I:J,2,FALSE)</f>
        <v>Cumplimiento de los programas de protección civil</v>
      </c>
      <c r="E3515">
        <f>VLOOKUP(MID(C3515,1,10),Estrv!B:CC,54,FALSE)</f>
        <v>0</v>
      </c>
    </row>
    <row r="3516" spans="1:5">
      <c r="A3516" t="str">
        <f t="shared" si="54"/>
        <v>04P0DS</v>
      </c>
      <c r="B3516" t="str">
        <f>CONCATENATE(A3516,"_",COUNTIF(A$1:A3516,A3516))</f>
        <v>04P0DS_35</v>
      </c>
      <c r="C3516" t="s">
        <v>12885</v>
      </c>
      <c r="D3516" t="str">
        <f>VLOOKUP(MID(C3516,7,4),Estrv!I:J,2,FALSE)</f>
        <v>Cumplimiento de los programas de protección civil</v>
      </c>
      <c r="E3516">
        <f>VLOOKUP(MID(C3516,1,10),Estrv!B:CC,57,FALSE)</f>
        <v>0</v>
      </c>
    </row>
    <row r="3517" spans="1:5">
      <c r="A3517" t="str">
        <f t="shared" si="54"/>
        <v>04P0DS</v>
      </c>
      <c r="B3517" t="str">
        <f>CONCATENATE(A3517,"_",COUNTIF(A$1:A3517,A3517))</f>
        <v>04P0DS_36</v>
      </c>
      <c r="C3517" t="s">
        <v>13559</v>
      </c>
      <c r="D3517" t="str">
        <f>VLOOKUP(MID(C3517,7,4),Estrv!I:J,2,FALSE)</f>
        <v>Cumplimiento de los programas de protección civil</v>
      </c>
      <c r="E3517">
        <f>VLOOKUP(MID(C3517,1,10),Estrv!B:CC,60,FALSE)</f>
        <v>0</v>
      </c>
    </row>
    <row r="3518" spans="1:5">
      <c r="A3518" t="str">
        <f t="shared" si="54"/>
        <v>04P0DS</v>
      </c>
      <c r="B3518" t="str">
        <f>CONCATENATE(A3518,"_",COUNTIF(A$1:A3518,A3518))</f>
        <v>04P0DS_37</v>
      </c>
      <c r="C3518" t="s">
        <v>14233</v>
      </c>
      <c r="D3518" t="str">
        <f>VLOOKUP(MID(C3518,7,4),Estrv!I:J,2,FALSE)</f>
        <v>Cumplimiento de los programas de protección civil</v>
      </c>
      <c r="E3518">
        <f>VLOOKUP(MID(C3518,1,10),Estrv!B:CC,63,FALSE)</f>
        <v>0</v>
      </c>
    </row>
    <row r="3519" spans="1:5">
      <c r="A3519" t="str">
        <f t="shared" si="54"/>
        <v>04P0DS</v>
      </c>
      <c r="B3519" t="str">
        <f>CONCATENATE(A3519,"_",COUNTIF(A$1:A3519,A3519))</f>
        <v>04P0DS_38</v>
      </c>
      <c r="C3519" t="s">
        <v>14907</v>
      </c>
      <c r="D3519" t="str">
        <f>VLOOKUP(MID(C3519,7,4),Estrv!I:J,2,FALSE)</f>
        <v>Cumplimiento de los programas de protección civil</v>
      </c>
      <c r="E3519">
        <f>VLOOKUP(MID(C3519,1,10),Estrv!B:CC,66,FALSE)</f>
        <v>0</v>
      </c>
    </row>
    <row r="3520" spans="1:5">
      <c r="A3520" t="str">
        <f t="shared" si="54"/>
        <v>04P0DS</v>
      </c>
      <c r="B3520" t="str">
        <f>CONCATENATE(A3520,"_",COUNTIF(A$1:A3520,A3520))</f>
        <v>04P0DS_39</v>
      </c>
      <c r="C3520" t="s">
        <v>15581</v>
      </c>
      <c r="D3520" t="str">
        <f>VLOOKUP(MID(C3520,7,4),Estrv!I:J,2,FALSE)</f>
        <v>Cumplimiento de los programas de protección civil</v>
      </c>
      <c r="E3520">
        <f>VLOOKUP(MID(C3520,1,10),Estrv!B:CC,69,FALSE)</f>
        <v>0</v>
      </c>
    </row>
    <row r="3521" spans="1:5">
      <c r="A3521" t="str">
        <f t="shared" si="54"/>
        <v>04P0DS</v>
      </c>
      <c r="B3521" t="str">
        <f>CONCATENATE(A3521,"_",COUNTIF(A$1:A3521,A3521))</f>
        <v>04P0DS_40</v>
      </c>
      <c r="C3521" t="s">
        <v>16255</v>
      </c>
      <c r="D3521" t="str">
        <f>VLOOKUP(MID(C3521,7,4),Estrv!I:J,2,FALSE)</f>
        <v>Cumplimiento de los programas de protección civil</v>
      </c>
      <c r="E3521">
        <f>VLOOKUP(MID(C3521,1,10),Estrv!B:CC,72,FALSE)</f>
        <v>0</v>
      </c>
    </row>
    <row r="3522" spans="1:5">
      <c r="A3522" t="str">
        <f t="shared" si="54"/>
        <v>05C001</v>
      </c>
      <c r="B3522" t="str">
        <f>CONCATENATE(A3522,"_",COUNTIF(A$1:A3522,A3522))</f>
        <v>05C001_1</v>
      </c>
      <c r="C3522" t="s">
        <v>10190</v>
      </c>
      <c r="D3522" t="str">
        <f>VLOOKUP(MID(C3522,7,4),Estrv!I:J,2,FALSE)</f>
        <v>Desarrollo y promoción de productos y proyectos turísticos sustentables</v>
      </c>
      <c r="E3522" t="str">
        <f>VLOOKUP(MID(C3522,1,10),Estrv!B:CC,44,FALSE)</f>
        <v>La Ciudad de Mexico se posiciona como uno de los atractivos turisticos mas visitados de latinoamerica.</v>
      </c>
    </row>
    <row r="3523" spans="1:5">
      <c r="A3523" t="str">
        <f t="shared" ref="A3523:A3586" si="55">MID(C3523,1,6)</f>
        <v>05C001</v>
      </c>
      <c r="B3523" t="str">
        <f>CONCATENATE(A3523,"_",COUNTIF(A$1:A3523,A3523))</f>
        <v>05C001_2</v>
      </c>
      <c r="C3523" t="s">
        <v>10864</v>
      </c>
      <c r="D3523" t="str">
        <f>VLOOKUP(MID(C3523,7,4),Estrv!I:J,2,FALSE)</f>
        <v>Desarrollo y promoción de productos y proyectos turísticos sustentables</v>
      </c>
      <c r="E3523" t="str">
        <f>VLOOKUP(MID(C3523,1,10),Estrv!B:CC,48,FALSE)</f>
        <v>Fomento a Mypimes, cooperativas y emprendedores turisticos</v>
      </c>
    </row>
    <row r="3524" spans="1:5">
      <c r="A3524" t="str">
        <f t="shared" si="55"/>
        <v>05C001</v>
      </c>
      <c r="B3524" t="str">
        <f>CONCATENATE(A3524,"_",COUNTIF(A$1:A3524,A3524))</f>
        <v>05C001_3</v>
      </c>
      <c r="C3524" t="s">
        <v>11538</v>
      </c>
      <c r="D3524" t="str">
        <f>VLOOKUP(MID(C3524,7,4),Estrv!I:J,2,FALSE)</f>
        <v>Desarrollo y promoción de productos y proyectos turísticos sustentables</v>
      </c>
      <c r="E3524" t="str">
        <f>VLOOKUP(MID(C3524,1,10),Estrv!B:CC,51,FALSE)</f>
        <v>Seguimiento de informes de indicadores del sector</v>
      </c>
    </row>
    <row r="3525" spans="1:5">
      <c r="A3525" t="str">
        <f t="shared" si="55"/>
        <v>05C001</v>
      </c>
      <c r="B3525" t="str">
        <f>CONCATENATE(A3525,"_",COUNTIF(A$1:A3525,A3525))</f>
        <v>05C001_4</v>
      </c>
      <c r="C3525" t="s">
        <v>12212</v>
      </c>
      <c r="D3525" t="str">
        <f>VLOOKUP(MID(C3525,7,4),Estrv!I:J,2,FALSE)</f>
        <v>Desarrollo y promoción de productos y proyectos turísticos sustentables</v>
      </c>
      <c r="E3525" t="str">
        <f>VLOOKUP(MID(C3525,1,10),Estrv!B:CC,54,FALSE)</f>
        <v>Servicios de atencion turistica</v>
      </c>
    </row>
    <row r="3526" spans="1:5">
      <c r="A3526" t="str">
        <f t="shared" si="55"/>
        <v>05C001</v>
      </c>
      <c r="B3526" t="str">
        <f>CONCATENATE(A3526,"_",COUNTIF(A$1:A3526,A3526))</f>
        <v>05C001_5</v>
      </c>
      <c r="C3526" t="s">
        <v>12886</v>
      </c>
      <c r="D3526" t="str">
        <f>VLOOKUP(MID(C3526,7,4),Estrv!I:J,2,FALSE)</f>
        <v>Desarrollo y promoción de productos y proyectos turísticos sustentables</v>
      </c>
      <c r="E3526" t="str">
        <f>VLOOKUP(MID(C3526,1,10),Estrv!B:CC,57,FALSE)</f>
        <v>Creacion de proyectos turisticos con instituciones publicas y privadas</v>
      </c>
    </row>
    <row r="3527" spans="1:5">
      <c r="A3527" t="str">
        <f t="shared" si="55"/>
        <v>05C001</v>
      </c>
      <c r="B3527" t="str">
        <f>CONCATENATE(A3527,"_",COUNTIF(A$1:A3527,A3527))</f>
        <v>05C001_6</v>
      </c>
      <c r="C3527" t="s">
        <v>13560</v>
      </c>
      <c r="D3527" t="str">
        <f>VLOOKUP(MID(C3527,7,4),Estrv!I:J,2,FALSE)</f>
        <v>Desarrollo y promoción de productos y proyectos turísticos sustentables</v>
      </c>
      <c r="E3527" t="str">
        <f>VLOOKUP(MID(C3527,1,10),Estrv!B:CC,60,FALSE)</f>
        <v>Festivales y eventos turisticos</v>
      </c>
    </row>
    <row r="3528" spans="1:5">
      <c r="A3528" t="str">
        <f t="shared" si="55"/>
        <v>05C001</v>
      </c>
      <c r="B3528" t="str">
        <f>CONCATENATE(A3528,"_",COUNTIF(A$1:A3528,A3528))</f>
        <v>05C001_7</v>
      </c>
      <c r="C3528" t="s">
        <v>14234</v>
      </c>
      <c r="D3528" t="str">
        <f>VLOOKUP(MID(C3528,7,4),Estrv!I:J,2,FALSE)</f>
        <v>Desarrollo y promoción de productos y proyectos turísticos sustentables</v>
      </c>
      <c r="E3528" t="str">
        <f>VLOOKUP(MID(C3528,1,10),Estrv!B:CC,63,FALSE)</f>
        <v>Reactivacion de rutas turisticas</v>
      </c>
    </row>
    <row r="3529" spans="1:5">
      <c r="A3529" t="str">
        <f t="shared" si="55"/>
        <v>05C001</v>
      </c>
      <c r="B3529" t="str">
        <f>CONCATENATE(A3529,"_",COUNTIF(A$1:A3529,A3529))</f>
        <v>05C001_8</v>
      </c>
      <c r="C3529" t="s">
        <v>14908</v>
      </c>
      <c r="D3529" t="str">
        <f>VLOOKUP(MID(C3529,7,4),Estrv!I:J,2,FALSE)</f>
        <v>Desarrollo y promoción de productos y proyectos turísticos sustentables</v>
      </c>
      <c r="E3529" t="str">
        <f>VLOOKUP(MID(C3529,1,10),Estrv!B:CC,66,FALSE)</f>
        <v>Actualizacion y promocion del catalogo de artesanos</v>
      </c>
    </row>
    <row r="3530" spans="1:5">
      <c r="A3530" t="str">
        <f t="shared" si="55"/>
        <v>05C001</v>
      </c>
      <c r="B3530" t="str">
        <f>CONCATENATE(A3530,"_",COUNTIF(A$1:A3530,A3530))</f>
        <v>05C001_9</v>
      </c>
      <c r="C3530" t="s">
        <v>15582</v>
      </c>
      <c r="D3530" t="str">
        <f>VLOOKUP(MID(C3530,7,4),Estrv!I:J,2,FALSE)</f>
        <v>Desarrollo y promoción de productos y proyectos turísticos sustentables</v>
      </c>
      <c r="E3530" t="str">
        <f>VLOOKUP(MID(C3530,1,10),Estrv!B:CC,69,FALSE)</f>
        <v/>
      </c>
    </row>
    <row r="3531" spans="1:5">
      <c r="A3531" t="str">
        <f t="shared" si="55"/>
        <v>05C001</v>
      </c>
      <c r="B3531" t="str">
        <f>CONCATENATE(A3531,"_",COUNTIF(A$1:A3531,A3531))</f>
        <v>05C001_10</v>
      </c>
      <c r="C3531" t="s">
        <v>16256</v>
      </c>
      <c r="D3531" t="str">
        <f>VLOOKUP(MID(C3531,7,4),Estrv!I:J,2,FALSE)</f>
        <v>Desarrollo y promoción de productos y proyectos turísticos sustentables</v>
      </c>
      <c r="E3531" t="str">
        <f>VLOOKUP(MID(C3531,1,10),Estrv!B:CC,72,FALSE)</f>
        <v/>
      </c>
    </row>
    <row r="3532" spans="1:5">
      <c r="A3532" t="str">
        <f t="shared" si="55"/>
        <v>05C001</v>
      </c>
      <c r="B3532" t="str">
        <f>CONCATENATE(A3532,"_",COUNTIF(A$1:A3532,A3532))</f>
        <v>05C001_11</v>
      </c>
      <c r="C3532" t="s">
        <v>10191</v>
      </c>
      <c r="D3532" t="str">
        <f>VLOOKUP(MID(C3532,7,4),Estrv!I:J,2,FALSE)</f>
        <v>Actividades de apoyo administrativo</v>
      </c>
      <c r="E3532" t="str">
        <f>VLOOKUP(MID(C3532,1,10),Estrv!B:CC,44,FALSE)</f>
        <v>La Secretaria de Turismo cuenta con los recursos necesarios para el buen desarrollo de sus funciones, al cumplir debidamente con la programacion de los gastos administrativos.</v>
      </c>
    </row>
    <row r="3533" spans="1:5">
      <c r="A3533" t="str">
        <f t="shared" si="55"/>
        <v>05C001</v>
      </c>
      <c r="B3533" t="str">
        <f>CONCATENATE(A3533,"_",COUNTIF(A$1:A3533,A3533))</f>
        <v>05C001_12</v>
      </c>
      <c r="C3533" t="s">
        <v>10865</v>
      </c>
      <c r="D3533" t="str">
        <f>VLOOKUP(MID(C3533,7,4),Estrv!I:J,2,FALSE)</f>
        <v>Actividades de apoyo administrativo</v>
      </c>
      <c r="E3533" t="str">
        <f>VLOOKUP(MID(C3533,1,10),Estrv!B:CC,48,FALSE)</f>
        <v>Pagos de servicios generales, profesionales, conservacion y mantenimiento del inmueble.</v>
      </c>
    </row>
    <row r="3534" spans="1:5">
      <c r="A3534" t="str">
        <f t="shared" si="55"/>
        <v>05C001</v>
      </c>
      <c r="B3534" t="str">
        <f>CONCATENATE(A3534,"_",COUNTIF(A$1:A3534,A3534))</f>
        <v>05C001_13</v>
      </c>
      <c r="C3534" t="s">
        <v>11539</v>
      </c>
      <c r="D3534" t="str">
        <f>VLOOKUP(MID(C3534,7,4),Estrv!I:J,2,FALSE)</f>
        <v>Actividades de apoyo administrativo</v>
      </c>
      <c r="E3534" t="str">
        <f>VLOOKUP(MID(C3534,1,10),Estrv!B:CC,51,FALSE)</f>
        <v/>
      </c>
    </row>
    <row r="3535" spans="1:5">
      <c r="A3535" t="str">
        <f t="shared" si="55"/>
        <v>05C001</v>
      </c>
      <c r="B3535" t="str">
        <f>CONCATENATE(A3535,"_",COUNTIF(A$1:A3535,A3535))</f>
        <v>05C001_14</v>
      </c>
      <c r="C3535" t="s">
        <v>12213</v>
      </c>
      <c r="D3535" t="str">
        <f>VLOOKUP(MID(C3535,7,4),Estrv!I:J,2,FALSE)</f>
        <v>Actividades de apoyo administrativo</v>
      </c>
      <c r="E3535" t="str">
        <f>VLOOKUP(MID(C3535,1,10),Estrv!B:CC,54,FALSE)</f>
        <v/>
      </c>
    </row>
    <row r="3536" spans="1:5">
      <c r="A3536" t="str">
        <f t="shared" si="55"/>
        <v>05C001</v>
      </c>
      <c r="B3536" t="str">
        <f>CONCATENATE(A3536,"_",COUNTIF(A$1:A3536,A3536))</f>
        <v>05C001_15</v>
      </c>
      <c r="C3536" t="s">
        <v>12887</v>
      </c>
      <c r="D3536" t="str">
        <f>VLOOKUP(MID(C3536,7,4),Estrv!I:J,2,FALSE)</f>
        <v>Actividades de apoyo administrativo</v>
      </c>
      <c r="E3536" t="str">
        <f>VLOOKUP(MID(C3536,1,10),Estrv!B:CC,57,FALSE)</f>
        <v/>
      </c>
    </row>
    <row r="3537" spans="1:5">
      <c r="A3537" t="str">
        <f t="shared" si="55"/>
        <v>05C001</v>
      </c>
      <c r="B3537" t="str">
        <f>CONCATENATE(A3537,"_",COUNTIF(A$1:A3537,A3537))</f>
        <v>05C001_16</v>
      </c>
      <c r="C3537" t="s">
        <v>13561</v>
      </c>
      <c r="D3537" t="str">
        <f>VLOOKUP(MID(C3537,7,4),Estrv!I:J,2,FALSE)</f>
        <v>Actividades de apoyo administrativo</v>
      </c>
      <c r="E3537" t="str">
        <f>VLOOKUP(MID(C3537,1,10),Estrv!B:CC,60,FALSE)</f>
        <v/>
      </c>
    </row>
    <row r="3538" spans="1:5">
      <c r="A3538" t="str">
        <f t="shared" si="55"/>
        <v>05C001</v>
      </c>
      <c r="B3538" t="str">
        <f>CONCATENATE(A3538,"_",COUNTIF(A$1:A3538,A3538))</f>
        <v>05C001_17</v>
      </c>
      <c r="C3538" t="s">
        <v>14235</v>
      </c>
      <c r="D3538" t="str">
        <f>VLOOKUP(MID(C3538,7,4),Estrv!I:J,2,FALSE)</f>
        <v>Actividades de apoyo administrativo</v>
      </c>
      <c r="E3538" t="str">
        <f>VLOOKUP(MID(C3538,1,10),Estrv!B:CC,63,FALSE)</f>
        <v/>
      </c>
    </row>
    <row r="3539" spans="1:5">
      <c r="A3539" t="str">
        <f t="shared" si="55"/>
        <v>05C001</v>
      </c>
      <c r="B3539" t="str">
        <f>CONCATENATE(A3539,"_",COUNTIF(A$1:A3539,A3539))</f>
        <v>05C001_18</v>
      </c>
      <c r="C3539" t="s">
        <v>14909</v>
      </c>
      <c r="D3539" t="str">
        <f>VLOOKUP(MID(C3539,7,4),Estrv!I:J,2,FALSE)</f>
        <v>Actividades de apoyo administrativo</v>
      </c>
      <c r="E3539" t="str">
        <f>VLOOKUP(MID(C3539,1,10),Estrv!B:CC,66,FALSE)</f>
        <v/>
      </c>
    </row>
    <row r="3540" spans="1:5">
      <c r="A3540" t="str">
        <f t="shared" si="55"/>
        <v>05C001</v>
      </c>
      <c r="B3540" t="str">
        <f>CONCATENATE(A3540,"_",COUNTIF(A$1:A3540,A3540))</f>
        <v>05C001_19</v>
      </c>
      <c r="C3540" t="s">
        <v>15583</v>
      </c>
      <c r="D3540" t="str">
        <f>VLOOKUP(MID(C3540,7,4),Estrv!I:J,2,FALSE)</f>
        <v>Actividades de apoyo administrativo</v>
      </c>
      <c r="E3540" t="str">
        <f>VLOOKUP(MID(C3540,1,10),Estrv!B:CC,69,FALSE)</f>
        <v/>
      </c>
    </row>
    <row r="3541" spans="1:5">
      <c r="A3541" t="str">
        <f t="shared" si="55"/>
        <v>05C001</v>
      </c>
      <c r="B3541" t="str">
        <f>CONCATENATE(A3541,"_",COUNTIF(A$1:A3541,A3541))</f>
        <v>05C001_20</v>
      </c>
      <c r="C3541" t="s">
        <v>16257</v>
      </c>
      <c r="D3541" t="str">
        <f>VLOOKUP(MID(C3541,7,4),Estrv!I:J,2,FALSE)</f>
        <v>Actividades de apoyo administrativo</v>
      </c>
      <c r="E3541" t="str">
        <f>VLOOKUP(MID(C3541,1,10),Estrv!B:CC,72,FALSE)</f>
        <v/>
      </c>
    </row>
    <row r="3542" spans="1:5">
      <c r="A3542" t="str">
        <f t="shared" si="55"/>
        <v>05C001</v>
      </c>
      <c r="B3542" t="str">
        <f>CONCATENATE(A3542,"_",COUNTIF(A$1:A3542,A3542))</f>
        <v>05C001_21</v>
      </c>
      <c r="C3542" t="s">
        <v>10192</v>
      </c>
      <c r="D3542" t="str">
        <f>VLOOKUP(MID(C3542,7,4),Estrv!I:J,2,FALSE)</f>
        <v>Provisiones para contingencias</v>
      </c>
      <c r="E3542" t="str">
        <f>VLOOKUP(MID(C3542,1,10),Estrv!B:CC,44,FALSE)</f>
        <v>La Secretaria de Turismo cuenta con los recursos necesarios para cubrir sus obligaciones judiciales.</v>
      </c>
    </row>
    <row r="3543" spans="1:5">
      <c r="A3543" t="str">
        <f t="shared" si="55"/>
        <v>05C001</v>
      </c>
      <c r="B3543" t="str">
        <f>CONCATENATE(A3543,"_",COUNTIF(A$1:A3543,A3543))</f>
        <v>05C001_22</v>
      </c>
      <c r="C3543" t="s">
        <v>10866</v>
      </c>
      <c r="D3543" t="str">
        <f>VLOOKUP(MID(C3543,7,4),Estrv!I:J,2,FALSE)</f>
        <v>Provisiones para contingencias</v>
      </c>
      <c r="E3543" t="str">
        <f>VLOOKUP(MID(C3543,1,10),Estrv!B:CC,48,FALSE)</f>
        <v/>
      </c>
    </row>
    <row r="3544" spans="1:5">
      <c r="A3544" t="str">
        <f t="shared" si="55"/>
        <v>05C001</v>
      </c>
      <c r="B3544" t="str">
        <f>CONCATENATE(A3544,"_",COUNTIF(A$1:A3544,A3544))</f>
        <v>05C001_23</v>
      </c>
      <c r="C3544" t="s">
        <v>11540</v>
      </c>
      <c r="D3544" t="str">
        <f>VLOOKUP(MID(C3544,7,4),Estrv!I:J,2,FALSE)</f>
        <v>Provisiones para contingencias</v>
      </c>
      <c r="E3544" t="str">
        <f>VLOOKUP(MID(C3544,1,10),Estrv!B:CC,51,FALSE)</f>
        <v/>
      </c>
    </row>
    <row r="3545" spans="1:5">
      <c r="A3545" t="str">
        <f t="shared" si="55"/>
        <v>05C001</v>
      </c>
      <c r="B3545" t="str">
        <f>CONCATENATE(A3545,"_",COUNTIF(A$1:A3545,A3545))</f>
        <v>05C001_24</v>
      </c>
      <c r="C3545" t="s">
        <v>12214</v>
      </c>
      <c r="D3545" t="str">
        <f>VLOOKUP(MID(C3545,7,4),Estrv!I:J,2,FALSE)</f>
        <v>Provisiones para contingencias</v>
      </c>
      <c r="E3545" t="str">
        <f>VLOOKUP(MID(C3545,1,10),Estrv!B:CC,54,FALSE)</f>
        <v/>
      </c>
    </row>
    <row r="3546" spans="1:5">
      <c r="A3546" t="str">
        <f t="shared" si="55"/>
        <v>05C001</v>
      </c>
      <c r="B3546" t="str">
        <f>CONCATENATE(A3546,"_",COUNTIF(A$1:A3546,A3546))</f>
        <v>05C001_25</v>
      </c>
      <c r="C3546" t="s">
        <v>12888</v>
      </c>
      <c r="D3546" t="str">
        <f>VLOOKUP(MID(C3546,7,4),Estrv!I:J,2,FALSE)</f>
        <v>Provisiones para contingencias</v>
      </c>
      <c r="E3546" t="str">
        <f>VLOOKUP(MID(C3546,1,10),Estrv!B:CC,57,FALSE)</f>
        <v/>
      </c>
    </row>
    <row r="3547" spans="1:5">
      <c r="A3547" t="str">
        <f t="shared" si="55"/>
        <v>05C001</v>
      </c>
      <c r="B3547" t="str">
        <f>CONCATENATE(A3547,"_",COUNTIF(A$1:A3547,A3547))</f>
        <v>05C001_26</v>
      </c>
      <c r="C3547" t="s">
        <v>13562</v>
      </c>
      <c r="D3547" t="str">
        <f>VLOOKUP(MID(C3547,7,4),Estrv!I:J,2,FALSE)</f>
        <v>Provisiones para contingencias</v>
      </c>
      <c r="E3547" t="str">
        <f>VLOOKUP(MID(C3547,1,10),Estrv!B:CC,60,FALSE)</f>
        <v/>
      </c>
    </row>
    <row r="3548" spans="1:5">
      <c r="A3548" t="str">
        <f t="shared" si="55"/>
        <v>05C001</v>
      </c>
      <c r="B3548" t="str">
        <f>CONCATENATE(A3548,"_",COUNTIF(A$1:A3548,A3548))</f>
        <v>05C001_27</v>
      </c>
      <c r="C3548" t="s">
        <v>14236</v>
      </c>
      <c r="D3548" t="str">
        <f>VLOOKUP(MID(C3548,7,4),Estrv!I:J,2,FALSE)</f>
        <v>Provisiones para contingencias</v>
      </c>
      <c r="E3548" t="str">
        <f>VLOOKUP(MID(C3548,1,10),Estrv!B:CC,63,FALSE)</f>
        <v/>
      </c>
    </row>
    <row r="3549" spans="1:5">
      <c r="A3549" t="str">
        <f t="shared" si="55"/>
        <v>05C001</v>
      </c>
      <c r="B3549" t="str">
        <f>CONCATENATE(A3549,"_",COUNTIF(A$1:A3549,A3549))</f>
        <v>05C001_28</v>
      </c>
      <c r="C3549" t="s">
        <v>14910</v>
      </c>
      <c r="D3549" t="str">
        <f>VLOOKUP(MID(C3549,7,4),Estrv!I:J,2,FALSE)</f>
        <v>Provisiones para contingencias</v>
      </c>
      <c r="E3549" t="str">
        <f>VLOOKUP(MID(C3549,1,10),Estrv!B:CC,66,FALSE)</f>
        <v/>
      </c>
    </row>
    <row r="3550" spans="1:5">
      <c r="A3550" t="str">
        <f t="shared" si="55"/>
        <v>05C001</v>
      </c>
      <c r="B3550" t="str">
        <f>CONCATENATE(A3550,"_",COUNTIF(A$1:A3550,A3550))</f>
        <v>05C001_29</v>
      </c>
      <c r="C3550" t="s">
        <v>15584</v>
      </c>
      <c r="D3550" t="str">
        <f>VLOOKUP(MID(C3550,7,4),Estrv!I:J,2,FALSE)</f>
        <v>Provisiones para contingencias</v>
      </c>
      <c r="E3550" t="str">
        <f>VLOOKUP(MID(C3550,1,10),Estrv!B:CC,69,FALSE)</f>
        <v/>
      </c>
    </row>
    <row r="3551" spans="1:5">
      <c r="A3551" t="str">
        <f t="shared" si="55"/>
        <v>05C001</v>
      </c>
      <c r="B3551" t="str">
        <f>CONCATENATE(A3551,"_",COUNTIF(A$1:A3551,A3551))</f>
        <v>05C001_30</v>
      </c>
      <c r="C3551" t="s">
        <v>16258</v>
      </c>
      <c r="D3551" t="str">
        <f>VLOOKUP(MID(C3551,7,4),Estrv!I:J,2,FALSE)</f>
        <v>Provisiones para contingencias</v>
      </c>
      <c r="E3551" t="str">
        <f>VLOOKUP(MID(C3551,1,10),Estrv!B:CC,72,FALSE)</f>
        <v/>
      </c>
    </row>
    <row r="3552" spans="1:5">
      <c r="A3552" t="str">
        <f t="shared" si="55"/>
        <v>05C001</v>
      </c>
      <c r="B3552" t="str">
        <f>CONCATENATE(A3552,"_",COUNTIF(A$1:A3552,A3552))</f>
        <v>05C001_31</v>
      </c>
      <c r="C3552" t="s">
        <v>10193</v>
      </c>
      <c r="D3552" t="str">
        <f>VLOOKUP(MID(C3552,7,4),Estrv!I:J,2,FALSE)</f>
        <v>Cumplimiento de los programas de protección civil</v>
      </c>
      <c r="E3552" t="str">
        <f>VLOOKUP(MID(C3552,1,10),Estrv!B:CC,44,FALSE)</f>
        <v>Las personas servidoras publicas de la Secretaria de Turismo ponen en practica los conocimientos adquiridos ante una emergencia para salvaguardar su propia vida, la de los visitantes y los bienes.</v>
      </c>
    </row>
    <row r="3553" spans="1:5">
      <c r="A3553" t="str">
        <f t="shared" si="55"/>
        <v>05C001</v>
      </c>
      <c r="B3553" t="str">
        <f>CONCATENATE(A3553,"_",COUNTIF(A$1:A3553,A3553))</f>
        <v>05C001_32</v>
      </c>
      <c r="C3553" t="s">
        <v>10867</v>
      </c>
      <c r="D3553" t="str">
        <f>VLOOKUP(MID(C3553,7,4),Estrv!I:J,2,FALSE)</f>
        <v>Cumplimiento de los programas de protección civil</v>
      </c>
      <c r="E3553" t="str">
        <f>VLOOKUP(MID(C3553,1,10),Estrv!B:CC,48,FALSE)</f>
        <v>Capacitacion en materia de proteccion civil a servidores publicos</v>
      </c>
    </row>
    <row r="3554" spans="1:5">
      <c r="A3554" t="str">
        <f t="shared" si="55"/>
        <v>05C001</v>
      </c>
      <c r="B3554" t="str">
        <f>CONCATENATE(A3554,"_",COUNTIF(A$1:A3554,A3554))</f>
        <v>05C001_33</v>
      </c>
      <c r="C3554" t="s">
        <v>11541</v>
      </c>
      <c r="D3554" t="str">
        <f>VLOOKUP(MID(C3554,7,4),Estrv!I:J,2,FALSE)</f>
        <v>Cumplimiento de los programas de protección civil</v>
      </c>
      <c r="E3554" t="str">
        <f>VLOOKUP(MID(C3554,1,10),Estrv!B:CC,51,FALSE)</f>
        <v>Simulacros</v>
      </c>
    </row>
    <row r="3555" spans="1:5">
      <c r="A3555" t="str">
        <f t="shared" si="55"/>
        <v>05C001</v>
      </c>
      <c r="B3555" t="str">
        <f>CONCATENATE(A3555,"_",COUNTIF(A$1:A3555,A3555))</f>
        <v>05C001_34</v>
      </c>
      <c r="C3555" t="s">
        <v>12215</v>
      </c>
      <c r="D3555" t="str">
        <f>VLOOKUP(MID(C3555,7,4),Estrv!I:J,2,FALSE)</f>
        <v>Cumplimiento de los programas de protección civil</v>
      </c>
      <c r="E3555" t="str">
        <f>VLOOKUP(MID(C3555,1,10),Estrv!B:CC,54,FALSE)</f>
        <v/>
      </c>
    </row>
    <row r="3556" spans="1:5">
      <c r="A3556" t="str">
        <f t="shared" si="55"/>
        <v>05C001</v>
      </c>
      <c r="B3556" t="str">
        <f>CONCATENATE(A3556,"_",COUNTIF(A$1:A3556,A3556))</f>
        <v>05C001_35</v>
      </c>
      <c r="C3556" t="s">
        <v>12889</v>
      </c>
      <c r="D3556" t="str">
        <f>VLOOKUP(MID(C3556,7,4),Estrv!I:J,2,FALSE)</f>
        <v>Cumplimiento de los programas de protección civil</v>
      </c>
      <c r="E3556" t="str">
        <f>VLOOKUP(MID(C3556,1,10),Estrv!B:CC,57,FALSE)</f>
        <v/>
      </c>
    </row>
    <row r="3557" spans="1:5">
      <c r="A3557" t="str">
        <f t="shared" si="55"/>
        <v>05C001</v>
      </c>
      <c r="B3557" t="str">
        <f>CONCATENATE(A3557,"_",COUNTIF(A$1:A3557,A3557))</f>
        <v>05C001_36</v>
      </c>
      <c r="C3557" t="s">
        <v>13563</v>
      </c>
      <c r="D3557" t="str">
        <f>VLOOKUP(MID(C3557,7,4),Estrv!I:J,2,FALSE)</f>
        <v>Cumplimiento de los programas de protección civil</v>
      </c>
      <c r="E3557" t="str">
        <f>VLOOKUP(MID(C3557,1,10),Estrv!B:CC,60,FALSE)</f>
        <v/>
      </c>
    </row>
    <row r="3558" spans="1:5">
      <c r="A3558" t="str">
        <f t="shared" si="55"/>
        <v>05C001</v>
      </c>
      <c r="B3558" t="str">
        <f>CONCATENATE(A3558,"_",COUNTIF(A$1:A3558,A3558))</f>
        <v>05C001_37</v>
      </c>
      <c r="C3558" t="s">
        <v>14237</v>
      </c>
      <c r="D3558" t="str">
        <f>VLOOKUP(MID(C3558,7,4),Estrv!I:J,2,FALSE)</f>
        <v>Cumplimiento de los programas de protección civil</v>
      </c>
      <c r="E3558" t="str">
        <f>VLOOKUP(MID(C3558,1,10),Estrv!B:CC,63,FALSE)</f>
        <v/>
      </c>
    </row>
    <row r="3559" spans="1:5">
      <c r="A3559" t="str">
        <f t="shared" si="55"/>
        <v>05C001</v>
      </c>
      <c r="B3559" t="str">
        <f>CONCATENATE(A3559,"_",COUNTIF(A$1:A3559,A3559))</f>
        <v>05C001_38</v>
      </c>
      <c r="C3559" t="s">
        <v>14911</v>
      </c>
      <c r="D3559" t="str">
        <f>VLOOKUP(MID(C3559,7,4),Estrv!I:J,2,FALSE)</f>
        <v>Cumplimiento de los programas de protección civil</v>
      </c>
      <c r="E3559" t="str">
        <f>VLOOKUP(MID(C3559,1,10),Estrv!B:CC,66,FALSE)</f>
        <v/>
      </c>
    </row>
    <row r="3560" spans="1:5">
      <c r="A3560" t="str">
        <f t="shared" si="55"/>
        <v>05C001</v>
      </c>
      <c r="B3560" t="str">
        <f>CONCATENATE(A3560,"_",COUNTIF(A$1:A3560,A3560))</f>
        <v>05C001_39</v>
      </c>
      <c r="C3560" t="s">
        <v>15585</v>
      </c>
      <c r="D3560" t="str">
        <f>VLOOKUP(MID(C3560,7,4),Estrv!I:J,2,FALSE)</f>
        <v>Cumplimiento de los programas de protección civil</v>
      </c>
      <c r="E3560" t="str">
        <f>VLOOKUP(MID(C3560,1,10),Estrv!B:CC,69,FALSE)</f>
        <v/>
      </c>
    </row>
    <row r="3561" spans="1:5">
      <c r="A3561" t="str">
        <f t="shared" si="55"/>
        <v>05C001</v>
      </c>
      <c r="B3561" t="str">
        <f>CONCATENATE(A3561,"_",COUNTIF(A$1:A3561,A3561))</f>
        <v>05C001_40</v>
      </c>
      <c r="C3561" t="s">
        <v>16259</v>
      </c>
      <c r="D3561" t="str">
        <f>VLOOKUP(MID(C3561,7,4),Estrv!I:J,2,FALSE)</f>
        <v>Cumplimiento de los programas de protección civil</v>
      </c>
      <c r="E3561" t="str">
        <f>VLOOKUP(MID(C3561,1,10),Estrv!B:CC,72,FALSE)</f>
        <v/>
      </c>
    </row>
    <row r="3562" spans="1:5">
      <c r="A3562" t="str">
        <f t="shared" si="55"/>
        <v>05P0PT</v>
      </c>
      <c r="B3562" t="str">
        <f>CONCATENATE(A3562,"_",COUNTIF(A$1:A3562,A3562))</f>
        <v>05P0PT_1</v>
      </c>
      <c r="C3562" t="s">
        <v>10194</v>
      </c>
      <c r="D3562" t="str">
        <f>VLOOKUP(MID(C3562,7,4),Estrv!I:J,2,FALSE)</f>
        <v>Desarrollo, promoción y posicionamiento de la Ciudad de México y su marca CDMX</v>
      </c>
      <c r="E3562" t="str">
        <f>VLOOKUP(MID(C3562,1,10),Estrv!B:CC,44,FALSE)</f>
        <v>La Ciudad de Mexico incrementa el numero de visitas de turistas nacionales e internacionales, lo que permite el desarrollo economico a traves de la generacion de empleos directos e indirectos, mejorando la calidad de vida de la poblacion.</v>
      </c>
    </row>
    <row r="3563" spans="1:5">
      <c r="A3563" t="str">
        <f t="shared" si="55"/>
        <v>05P0PT</v>
      </c>
      <c r="B3563" t="str">
        <f>CONCATENATE(A3563,"_",COUNTIF(A$1:A3563,A3563))</f>
        <v>05P0PT_2</v>
      </c>
      <c r="C3563" t="s">
        <v>10868</v>
      </c>
      <c r="D3563" t="str">
        <f>VLOOKUP(MID(C3563,7,4),Estrv!I:J,2,FALSE)</f>
        <v>Desarrollo, promoción y posicionamiento de la Ciudad de México y su marca CDMX</v>
      </c>
      <c r="E3563" t="str">
        <f>VLOOKUP(MID(C3563,1,10),Estrv!B:CC,48,FALSE)</f>
        <v>Promocion de eventos turisticos con sede en la Ciudad de Mexico</v>
      </c>
    </row>
    <row r="3564" spans="1:5">
      <c r="A3564" t="str">
        <f t="shared" si="55"/>
        <v>05P0PT</v>
      </c>
      <c r="B3564" t="str">
        <f>CONCATENATE(A3564,"_",COUNTIF(A$1:A3564,A3564))</f>
        <v>05P0PT_3</v>
      </c>
      <c r="C3564" t="s">
        <v>11542</v>
      </c>
      <c r="D3564" t="str">
        <f>VLOOKUP(MID(C3564,7,4),Estrv!I:J,2,FALSE)</f>
        <v>Desarrollo, promoción y posicionamiento de la Ciudad de México y su marca CDMX</v>
      </c>
      <c r="E3564" t="str">
        <f>VLOOKUP(MID(C3564,1,10),Estrv!B:CC,51,FALSE)</f>
        <v/>
      </c>
    </row>
    <row r="3565" spans="1:5">
      <c r="A3565" t="str">
        <f t="shared" si="55"/>
        <v>05P0PT</v>
      </c>
      <c r="B3565" t="str">
        <f>CONCATENATE(A3565,"_",COUNTIF(A$1:A3565,A3565))</f>
        <v>05P0PT_4</v>
      </c>
      <c r="C3565" t="s">
        <v>12216</v>
      </c>
      <c r="D3565" t="str">
        <f>VLOOKUP(MID(C3565,7,4),Estrv!I:J,2,FALSE)</f>
        <v>Desarrollo, promoción y posicionamiento de la Ciudad de México y su marca CDMX</v>
      </c>
      <c r="E3565" t="str">
        <f>VLOOKUP(MID(C3565,1,10),Estrv!B:CC,54,FALSE)</f>
        <v/>
      </c>
    </row>
    <row r="3566" spans="1:5">
      <c r="A3566" t="str">
        <f t="shared" si="55"/>
        <v>05P0PT</v>
      </c>
      <c r="B3566" t="str">
        <f>CONCATENATE(A3566,"_",COUNTIF(A$1:A3566,A3566))</f>
        <v>05P0PT_5</v>
      </c>
      <c r="C3566" t="s">
        <v>12890</v>
      </c>
      <c r="D3566" t="str">
        <f>VLOOKUP(MID(C3566,7,4),Estrv!I:J,2,FALSE)</f>
        <v>Desarrollo, promoción y posicionamiento de la Ciudad de México y su marca CDMX</v>
      </c>
      <c r="E3566" t="str">
        <f>VLOOKUP(MID(C3566,1,10),Estrv!B:CC,57,FALSE)</f>
        <v/>
      </c>
    </row>
    <row r="3567" spans="1:5">
      <c r="A3567" t="str">
        <f t="shared" si="55"/>
        <v>05P0PT</v>
      </c>
      <c r="B3567" t="str">
        <f>CONCATENATE(A3567,"_",COUNTIF(A$1:A3567,A3567))</f>
        <v>05P0PT_6</v>
      </c>
      <c r="C3567" t="s">
        <v>13564</v>
      </c>
      <c r="D3567" t="str">
        <f>VLOOKUP(MID(C3567,7,4),Estrv!I:J,2,FALSE)</f>
        <v>Desarrollo, promoción y posicionamiento de la Ciudad de México y su marca CDMX</v>
      </c>
      <c r="E3567" t="str">
        <f>VLOOKUP(MID(C3567,1,10),Estrv!B:CC,60,FALSE)</f>
        <v/>
      </c>
    </row>
    <row r="3568" spans="1:5">
      <c r="A3568" t="str">
        <f t="shared" si="55"/>
        <v>05P0PT</v>
      </c>
      <c r="B3568" t="str">
        <f>CONCATENATE(A3568,"_",COUNTIF(A$1:A3568,A3568))</f>
        <v>05P0PT_7</v>
      </c>
      <c r="C3568" t="s">
        <v>14238</v>
      </c>
      <c r="D3568" t="str">
        <f>VLOOKUP(MID(C3568,7,4),Estrv!I:J,2,FALSE)</f>
        <v>Desarrollo, promoción y posicionamiento de la Ciudad de México y su marca CDMX</v>
      </c>
      <c r="E3568" t="str">
        <f>VLOOKUP(MID(C3568,1,10),Estrv!B:CC,63,FALSE)</f>
        <v/>
      </c>
    </row>
    <row r="3569" spans="1:5">
      <c r="A3569" t="str">
        <f t="shared" si="55"/>
        <v>05P0PT</v>
      </c>
      <c r="B3569" t="str">
        <f>CONCATENATE(A3569,"_",COUNTIF(A$1:A3569,A3569))</f>
        <v>05P0PT_8</v>
      </c>
      <c r="C3569" t="s">
        <v>14912</v>
      </c>
      <c r="D3569" t="str">
        <f>VLOOKUP(MID(C3569,7,4),Estrv!I:J,2,FALSE)</f>
        <v>Desarrollo, promoción y posicionamiento de la Ciudad de México y su marca CDMX</v>
      </c>
      <c r="E3569" t="str">
        <f>VLOOKUP(MID(C3569,1,10),Estrv!B:CC,66,FALSE)</f>
        <v/>
      </c>
    </row>
    <row r="3570" spans="1:5">
      <c r="A3570" t="str">
        <f t="shared" si="55"/>
        <v>05P0PT</v>
      </c>
      <c r="B3570" t="str">
        <f>CONCATENATE(A3570,"_",COUNTIF(A$1:A3570,A3570))</f>
        <v>05P0PT_9</v>
      </c>
      <c r="C3570" t="s">
        <v>15586</v>
      </c>
      <c r="D3570" t="str">
        <f>VLOOKUP(MID(C3570,7,4),Estrv!I:J,2,FALSE)</f>
        <v>Desarrollo, promoción y posicionamiento de la Ciudad de México y su marca CDMX</v>
      </c>
      <c r="E3570" t="str">
        <f>VLOOKUP(MID(C3570,1,10),Estrv!B:CC,69,FALSE)</f>
        <v/>
      </c>
    </row>
    <row r="3571" spans="1:5">
      <c r="A3571" t="str">
        <f t="shared" si="55"/>
        <v>05P0PT</v>
      </c>
      <c r="B3571" t="str">
        <f>CONCATENATE(A3571,"_",COUNTIF(A$1:A3571,A3571))</f>
        <v>05P0PT_10</v>
      </c>
      <c r="C3571" t="s">
        <v>16260</v>
      </c>
      <c r="D3571" t="str">
        <f>VLOOKUP(MID(C3571,7,4),Estrv!I:J,2,FALSE)</f>
        <v>Desarrollo, promoción y posicionamiento de la Ciudad de México y su marca CDMX</v>
      </c>
      <c r="E3571" t="str">
        <f>VLOOKUP(MID(C3571,1,10),Estrv!B:CC,72,FALSE)</f>
        <v/>
      </c>
    </row>
    <row r="3572" spans="1:5">
      <c r="A3572" t="str">
        <f t="shared" si="55"/>
        <v>05P0PT</v>
      </c>
      <c r="B3572" t="str">
        <f>CONCATENATE(A3572,"_",COUNTIF(A$1:A3572,A3572))</f>
        <v>05P0PT_11</v>
      </c>
      <c r="C3572" t="s">
        <v>10195</v>
      </c>
      <c r="D3572" t="str">
        <f>VLOOKUP(MID(C3572,7,4),Estrv!I:J,2,FALSE)</f>
        <v>Actividades de apoyo administrativo</v>
      </c>
      <c r="E3572" t="str">
        <f>VLOOKUP(MID(C3572,1,10),Estrv!B:CC,44,FALSE)</f>
        <v>El Fondo Mixto de Promocion Turistica cuenta con los recursos necesarios para el buen desarrollo de sus funciones.</v>
      </c>
    </row>
    <row r="3573" spans="1:5">
      <c r="A3573" t="str">
        <f t="shared" si="55"/>
        <v>05P0PT</v>
      </c>
      <c r="B3573" t="str">
        <f>CONCATENATE(A3573,"_",COUNTIF(A$1:A3573,A3573))</f>
        <v>05P0PT_12</v>
      </c>
      <c r="C3573" t="s">
        <v>10869</v>
      </c>
      <c r="D3573" t="str">
        <f>VLOOKUP(MID(C3573,7,4),Estrv!I:J,2,FALSE)</f>
        <v>Actividades de apoyo administrativo</v>
      </c>
      <c r="E3573" t="str">
        <f>VLOOKUP(MID(C3573,1,10),Estrv!B:CC,48,FALSE)</f>
        <v>Pago de servicios generales, profesionales, conservacion y mantenimiento</v>
      </c>
    </row>
    <row r="3574" spans="1:5">
      <c r="A3574" t="str">
        <f t="shared" si="55"/>
        <v>05P0PT</v>
      </c>
      <c r="B3574" t="str">
        <f>CONCATENATE(A3574,"_",COUNTIF(A$1:A3574,A3574))</f>
        <v>05P0PT_13</v>
      </c>
      <c r="C3574" t="s">
        <v>11543</v>
      </c>
      <c r="D3574" t="str">
        <f>VLOOKUP(MID(C3574,7,4),Estrv!I:J,2,FALSE)</f>
        <v>Actividades de apoyo administrativo</v>
      </c>
      <c r="E3574" t="str">
        <f>VLOOKUP(MID(C3574,1,10),Estrv!B:CC,51,FALSE)</f>
        <v/>
      </c>
    </row>
    <row r="3575" spans="1:5">
      <c r="A3575" t="str">
        <f t="shared" si="55"/>
        <v>05P0PT</v>
      </c>
      <c r="B3575" t="str">
        <f>CONCATENATE(A3575,"_",COUNTIF(A$1:A3575,A3575))</f>
        <v>05P0PT_14</v>
      </c>
      <c r="C3575" t="s">
        <v>12217</v>
      </c>
      <c r="D3575" t="str">
        <f>VLOOKUP(MID(C3575,7,4),Estrv!I:J,2,FALSE)</f>
        <v>Actividades de apoyo administrativo</v>
      </c>
      <c r="E3575" t="str">
        <f>VLOOKUP(MID(C3575,1,10),Estrv!B:CC,54,FALSE)</f>
        <v/>
      </c>
    </row>
    <row r="3576" spans="1:5">
      <c r="A3576" t="str">
        <f t="shared" si="55"/>
        <v>05P0PT</v>
      </c>
      <c r="B3576" t="str">
        <f>CONCATENATE(A3576,"_",COUNTIF(A$1:A3576,A3576))</f>
        <v>05P0PT_15</v>
      </c>
      <c r="C3576" t="s">
        <v>12891</v>
      </c>
      <c r="D3576" t="str">
        <f>VLOOKUP(MID(C3576,7,4),Estrv!I:J,2,FALSE)</f>
        <v>Actividades de apoyo administrativo</v>
      </c>
      <c r="E3576" t="str">
        <f>VLOOKUP(MID(C3576,1,10),Estrv!B:CC,57,FALSE)</f>
        <v/>
      </c>
    </row>
    <row r="3577" spans="1:5">
      <c r="A3577" t="str">
        <f t="shared" si="55"/>
        <v>05P0PT</v>
      </c>
      <c r="B3577" t="str">
        <f>CONCATENATE(A3577,"_",COUNTIF(A$1:A3577,A3577))</f>
        <v>05P0PT_16</v>
      </c>
      <c r="C3577" t="s">
        <v>13565</v>
      </c>
      <c r="D3577" t="str">
        <f>VLOOKUP(MID(C3577,7,4),Estrv!I:J,2,FALSE)</f>
        <v>Actividades de apoyo administrativo</v>
      </c>
      <c r="E3577" t="str">
        <f>VLOOKUP(MID(C3577,1,10),Estrv!B:CC,60,FALSE)</f>
        <v/>
      </c>
    </row>
    <row r="3578" spans="1:5">
      <c r="A3578" t="str">
        <f t="shared" si="55"/>
        <v>05P0PT</v>
      </c>
      <c r="B3578" t="str">
        <f>CONCATENATE(A3578,"_",COUNTIF(A$1:A3578,A3578))</f>
        <v>05P0PT_17</v>
      </c>
      <c r="C3578" t="s">
        <v>14239</v>
      </c>
      <c r="D3578" t="str">
        <f>VLOOKUP(MID(C3578,7,4),Estrv!I:J,2,FALSE)</f>
        <v>Actividades de apoyo administrativo</v>
      </c>
      <c r="E3578" t="str">
        <f>VLOOKUP(MID(C3578,1,10),Estrv!B:CC,63,FALSE)</f>
        <v/>
      </c>
    </row>
    <row r="3579" spans="1:5">
      <c r="A3579" t="str">
        <f t="shared" si="55"/>
        <v>05P0PT</v>
      </c>
      <c r="B3579" t="str">
        <f>CONCATENATE(A3579,"_",COUNTIF(A$1:A3579,A3579))</f>
        <v>05P0PT_18</v>
      </c>
      <c r="C3579" t="s">
        <v>14913</v>
      </c>
      <c r="D3579" t="str">
        <f>VLOOKUP(MID(C3579,7,4),Estrv!I:J,2,FALSE)</f>
        <v>Actividades de apoyo administrativo</v>
      </c>
      <c r="E3579" t="str">
        <f>VLOOKUP(MID(C3579,1,10),Estrv!B:CC,66,FALSE)</f>
        <v/>
      </c>
    </row>
    <row r="3580" spans="1:5">
      <c r="A3580" t="str">
        <f t="shared" si="55"/>
        <v>05P0PT</v>
      </c>
      <c r="B3580" t="str">
        <f>CONCATENATE(A3580,"_",COUNTIF(A$1:A3580,A3580))</f>
        <v>05P0PT_19</v>
      </c>
      <c r="C3580" t="s">
        <v>15587</v>
      </c>
      <c r="D3580" t="str">
        <f>VLOOKUP(MID(C3580,7,4),Estrv!I:J,2,FALSE)</f>
        <v>Actividades de apoyo administrativo</v>
      </c>
      <c r="E3580" t="str">
        <f>VLOOKUP(MID(C3580,1,10),Estrv!B:CC,69,FALSE)</f>
        <v/>
      </c>
    </row>
    <row r="3581" spans="1:5">
      <c r="A3581" t="str">
        <f t="shared" si="55"/>
        <v>05P0PT</v>
      </c>
      <c r="B3581" t="str">
        <f>CONCATENATE(A3581,"_",COUNTIF(A$1:A3581,A3581))</f>
        <v>05P0PT_20</v>
      </c>
      <c r="C3581" t="s">
        <v>16261</v>
      </c>
      <c r="D3581" t="str">
        <f>VLOOKUP(MID(C3581,7,4),Estrv!I:J,2,FALSE)</f>
        <v>Actividades de apoyo administrativo</v>
      </c>
      <c r="E3581" t="str">
        <f>VLOOKUP(MID(C3581,1,10),Estrv!B:CC,72,FALSE)</f>
        <v/>
      </c>
    </row>
    <row r="3582" spans="1:5">
      <c r="A3582" t="str">
        <f t="shared" si="55"/>
        <v>05P0PT</v>
      </c>
      <c r="B3582" t="str">
        <f>CONCATENATE(A3582,"_",COUNTIF(A$1:A3582,A3582))</f>
        <v>05P0PT_21</v>
      </c>
      <c r="C3582" t="s">
        <v>10196</v>
      </c>
      <c r="D3582" t="str">
        <f>VLOOKUP(MID(C3582,7,4),Estrv!I:J,2,FALSE)</f>
        <v>Provisiones para contingencias</v>
      </c>
      <c r="E3582" t="str">
        <f>VLOOKUP(MID(C3582,1,10),Estrv!B:CC,44,FALSE)</f>
        <v>El Fondo Mixto de Promocion Turistica cuenta con los recursos necesarios para cubrir sus obligaciones judiciales.</v>
      </c>
    </row>
    <row r="3583" spans="1:5">
      <c r="A3583" t="str">
        <f t="shared" si="55"/>
        <v>05P0PT</v>
      </c>
      <c r="B3583" t="str">
        <f>CONCATENATE(A3583,"_",COUNTIF(A$1:A3583,A3583))</f>
        <v>05P0PT_22</v>
      </c>
      <c r="C3583" t="s">
        <v>10870</v>
      </c>
      <c r="D3583" t="str">
        <f>VLOOKUP(MID(C3583,7,4),Estrv!I:J,2,FALSE)</f>
        <v>Provisiones para contingencias</v>
      </c>
      <c r="E3583" t="str">
        <f>VLOOKUP(MID(C3583,1,10),Estrv!B:CC,48,FALSE)</f>
        <v/>
      </c>
    </row>
    <row r="3584" spans="1:5">
      <c r="A3584" t="str">
        <f t="shared" si="55"/>
        <v>05P0PT</v>
      </c>
      <c r="B3584" t="str">
        <f>CONCATENATE(A3584,"_",COUNTIF(A$1:A3584,A3584))</f>
        <v>05P0PT_23</v>
      </c>
      <c r="C3584" t="s">
        <v>11544</v>
      </c>
      <c r="D3584" t="str">
        <f>VLOOKUP(MID(C3584,7,4),Estrv!I:J,2,FALSE)</f>
        <v>Provisiones para contingencias</v>
      </c>
      <c r="E3584" t="str">
        <f>VLOOKUP(MID(C3584,1,10),Estrv!B:CC,51,FALSE)</f>
        <v/>
      </c>
    </row>
    <row r="3585" spans="1:5">
      <c r="A3585" t="str">
        <f t="shared" si="55"/>
        <v>05P0PT</v>
      </c>
      <c r="B3585" t="str">
        <f>CONCATENATE(A3585,"_",COUNTIF(A$1:A3585,A3585))</f>
        <v>05P0PT_24</v>
      </c>
      <c r="C3585" t="s">
        <v>12218</v>
      </c>
      <c r="D3585" t="str">
        <f>VLOOKUP(MID(C3585,7,4),Estrv!I:J,2,FALSE)</f>
        <v>Provisiones para contingencias</v>
      </c>
      <c r="E3585" t="str">
        <f>VLOOKUP(MID(C3585,1,10),Estrv!B:CC,54,FALSE)</f>
        <v/>
      </c>
    </row>
    <row r="3586" spans="1:5">
      <c r="A3586" t="str">
        <f t="shared" si="55"/>
        <v>05P0PT</v>
      </c>
      <c r="B3586" t="str">
        <f>CONCATENATE(A3586,"_",COUNTIF(A$1:A3586,A3586))</f>
        <v>05P0PT_25</v>
      </c>
      <c r="C3586" t="s">
        <v>12892</v>
      </c>
      <c r="D3586" t="str">
        <f>VLOOKUP(MID(C3586,7,4),Estrv!I:J,2,FALSE)</f>
        <v>Provisiones para contingencias</v>
      </c>
      <c r="E3586" t="str">
        <f>VLOOKUP(MID(C3586,1,10),Estrv!B:CC,57,FALSE)</f>
        <v/>
      </c>
    </row>
    <row r="3587" spans="1:5">
      <c r="A3587" t="str">
        <f t="shared" ref="A3587:A3650" si="56">MID(C3587,1,6)</f>
        <v>05P0PT</v>
      </c>
      <c r="B3587" t="str">
        <f>CONCATENATE(A3587,"_",COUNTIF(A$1:A3587,A3587))</f>
        <v>05P0PT_26</v>
      </c>
      <c r="C3587" t="s">
        <v>13566</v>
      </c>
      <c r="D3587" t="str">
        <f>VLOOKUP(MID(C3587,7,4),Estrv!I:J,2,FALSE)</f>
        <v>Provisiones para contingencias</v>
      </c>
      <c r="E3587" t="str">
        <f>VLOOKUP(MID(C3587,1,10),Estrv!B:CC,60,FALSE)</f>
        <v/>
      </c>
    </row>
    <row r="3588" spans="1:5">
      <c r="A3588" t="str">
        <f t="shared" si="56"/>
        <v>05P0PT</v>
      </c>
      <c r="B3588" t="str">
        <f>CONCATENATE(A3588,"_",COUNTIF(A$1:A3588,A3588))</f>
        <v>05P0PT_27</v>
      </c>
      <c r="C3588" t="s">
        <v>14240</v>
      </c>
      <c r="D3588" t="str">
        <f>VLOOKUP(MID(C3588,7,4),Estrv!I:J,2,FALSE)</f>
        <v>Provisiones para contingencias</v>
      </c>
      <c r="E3588" t="str">
        <f>VLOOKUP(MID(C3588,1,10),Estrv!B:CC,63,FALSE)</f>
        <v/>
      </c>
    </row>
    <row r="3589" spans="1:5">
      <c r="A3589" t="str">
        <f t="shared" si="56"/>
        <v>05P0PT</v>
      </c>
      <c r="B3589" t="str">
        <f>CONCATENATE(A3589,"_",COUNTIF(A$1:A3589,A3589))</f>
        <v>05P0PT_28</v>
      </c>
      <c r="C3589" t="s">
        <v>14914</v>
      </c>
      <c r="D3589" t="str">
        <f>VLOOKUP(MID(C3589,7,4),Estrv!I:J,2,FALSE)</f>
        <v>Provisiones para contingencias</v>
      </c>
      <c r="E3589" t="str">
        <f>VLOOKUP(MID(C3589,1,10),Estrv!B:CC,66,FALSE)</f>
        <v/>
      </c>
    </row>
    <row r="3590" spans="1:5">
      <c r="A3590" t="str">
        <f t="shared" si="56"/>
        <v>05P0PT</v>
      </c>
      <c r="B3590" t="str">
        <f>CONCATENATE(A3590,"_",COUNTIF(A$1:A3590,A3590))</f>
        <v>05P0PT_29</v>
      </c>
      <c r="C3590" t="s">
        <v>15588</v>
      </c>
      <c r="D3590" t="str">
        <f>VLOOKUP(MID(C3590,7,4),Estrv!I:J,2,FALSE)</f>
        <v>Provisiones para contingencias</v>
      </c>
      <c r="E3590" t="str">
        <f>VLOOKUP(MID(C3590,1,10),Estrv!B:CC,69,FALSE)</f>
        <v/>
      </c>
    </row>
    <row r="3591" spans="1:5">
      <c r="A3591" t="str">
        <f t="shared" si="56"/>
        <v>05P0PT</v>
      </c>
      <c r="B3591" t="str">
        <f>CONCATENATE(A3591,"_",COUNTIF(A$1:A3591,A3591))</f>
        <v>05P0PT_30</v>
      </c>
      <c r="C3591" t="s">
        <v>16262</v>
      </c>
      <c r="D3591" t="str">
        <f>VLOOKUP(MID(C3591,7,4),Estrv!I:J,2,FALSE)</f>
        <v>Provisiones para contingencias</v>
      </c>
      <c r="E3591" t="str">
        <f>VLOOKUP(MID(C3591,1,10),Estrv!B:CC,72,FALSE)</f>
        <v/>
      </c>
    </row>
    <row r="3592" spans="1:5">
      <c r="A3592" t="str">
        <f t="shared" si="56"/>
        <v>05P0PT</v>
      </c>
      <c r="B3592" t="str">
        <f>CONCATENATE(A3592,"_",COUNTIF(A$1:A3592,A3592))</f>
        <v>05P0PT_31</v>
      </c>
      <c r="C3592" t="s">
        <v>10197</v>
      </c>
      <c r="D3592" t="str">
        <f>VLOOKUP(MID(C3592,7,4),Estrv!I:J,2,FALSE)</f>
        <v>Cumplimiento de los programas de protección civil</v>
      </c>
      <c r="E3592" t="str">
        <f>VLOOKUP(MID(C3592,1,10),Estrv!B:CC,44,FALSE)</f>
        <v>Las personas servidoras publicas del Fondo Mixto de Promocion Turistica ponen en practica los conocimientos adquiridos ante una emergencia para salvaguardar su propia vida, la de los visitantes y los bienes.</v>
      </c>
    </row>
    <row r="3593" spans="1:5">
      <c r="A3593" t="str">
        <f t="shared" si="56"/>
        <v>05P0PT</v>
      </c>
      <c r="B3593" t="str">
        <f>CONCATENATE(A3593,"_",COUNTIF(A$1:A3593,A3593))</f>
        <v>05P0PT_32</v>
      </c>
      <c r="C3593" t="s">
        <v>10871</v>
      </c>
      <c r="D3593" t="str">
        <f>VLOOKUP(MID(C3593,7,4),Estrv!I:J,2,FALSE)</f>
        <v>Cumplimiento de los programas de protección civil</v>
      </c>
      <c r="E3593" t="str">
        <f>VLOOKUP(MID(C3593,1,10),Estrv!B:CC,48,FALSE)</f>
        <v>Capacitacion en materia de proteccion civil a servidores publicos</v>
      </c>
    </row>
    <row r="3594" spans="1:5">
      <c r="A3594" t="str">
        <f t="shared" si="56"/>
        <v>05P0PT</v>
      </c>
      <c r="B3594" t="str">
        <f>CONCATENATE(A3594,"_",COUNTIF(A$1:A3594,A3594))</f>
        <v>05P0PT_33</v>
      </c>
      <c r="C3594" t="s">
        <v>11545</v>
      </c>
      <c r="D3594" t="str">
        <f>VLOOKUP(MID(C3594,7,4),Estrv!I:J,2,FALSE)</f>
        <v>Cumplimiento de los programas de protección civil</v>
      </c>
      <c r="E3594" t="str">
        <f>VLOOKUP(MID(C3594,1,10),Estrv!B:CC,51,FALSE)</f>
        <v>Simulacros</v>
      </c>
    </row>
    <row r="3595" spans="1:5">
      <c r="A3595" t="str">
        <f t="shared" si="56"/>
        <v>05P0PT</v>
      </c>
      <c r="B3595" t="str">
        <f>CONCATENATE(A3595,"_",COUNTIF(A$1:A3595,A3595))</f>
        <v>05P0PT_34</v>
      </c>
      <c r="C3595" t="s">
        <v>12219</v>
      </c>
      <c r="D3595" t="str">
        <f>VLOOKUP(MID(C3595,7,4),Estrv!I:J,2,FALSE)</f>
        <v>Cumplimiento de los programas de protección civil</v>
      </c>
      <c r="E3595" t="str">
        <f>VLOOKUP(MID(C3595,1,10),Estrv!B:CC,54,FALSE)</f>
        <v/>
      </c>
    </row>
    <row r="3596" spans="1:5">
      <c r="A3596" t="str">
        <f t="shared" si="56"/>
        <v>05P0PT</v>
      </c>
      <c r="B3596" t="str">
        <f>CONCATENATE(A3596,"_",COUNTIF(A$1:A3596,A3596))</f>
        <v>05P0PT_35</v>
      </c>
      <c r="C3596" t="s">
        <v>12893</v>
      </c>
      <c r="D3596" t="str">
        <f>VLOOKUP(MID(C3596,7,4),Estrv!I:J,2,FALSE)</f>
        <v>Cumplimiento de los programas de protección civil</v>
      </c>
      <c r="E3596" t="str">
        <f>VLOOKUP(MID(C3596,1,10),Estrv!B:CC,57,FALSE)</f>
        <v/>
      </c>
    </row>
    <row r="3597" spans="1:5">
      <c r="A3597" t="str">
        <f t="shared" si="56"/>
        <v>05P0PT</v>
      </c>
      <c r="B3597" t="str">
        <f>CONCATENATE(A3597,"_",COUNTIF(A$1:A3597,A3597))</f>
        <v>05P0PT_36</v>
      </c>
      <c r="C3597" t="s">
        <v>13567</v>
      </c>
      <c r="D3597" t="str">
        <f>VLOOKUP(MID(C3597,7,4),Estrv!I:J,2,FALSE)</f>
        <v>Cumplimiento de los programas de protección civil</v>
      </c>
      <c r="E3597" t="str">
        <f>VLOOKUP(MID(C3597,1,10),Estrv!B:CC,60,FALSE)</f>
        <v/>
      </c>
    </row>
    <row r="3598" spans="1:5">
      <c r="A3598" t="str">
        <f t="shared" si="56"/>
        <v>05P0PT</v>
      </c>
      <c r="B3598" t="str">
        <f>CONCATENATE(A3598,"_",COUNTIF(A$1:A3598,A3598))</f>
        <v>05P0PT_37</v>
      </c>
      <c r="C3598" t="s">
        <v>14241</v>
      </c>
      <c r="D3598" t="str">
        <f>VLOOKUP(MID(C3598,7,4),Estrv!I:J,2,FALSE)</f>
        <v>Cumplimiento de los programas de protección civil</v>
      </c>
      <c r="E3598" t="str">
        <f>VLOOKUP(MID(C3598,1,10),Estrv!B:CC,63,FALSE)</f>
        <v/>
      </c>
    </row>
    <row r="3599" spans="1:5">
      <c r="A3599" t="str">
        <f t="shared" si="56"/>
        <v>05P0PT</v>
      </c>
      <c r="B3599" t="str">
        <f>CONCATENATE(A3599,"_",COUNTIF(A$1:A3599,A3599))</f>
        <v>05P0PT_38</v>
      </c>
      <c r="C3599" t="s">
        <v>14915</v>
      </c>
      <c r="D3599" t="str">
        <f>VLOOKUP(MID(C3599,7,4),Estrv!I:J,2,FALSE)</f>
        <v>Cumplimiento de los programas de protección civil</v>
      </c>
      <c r="E3599" t="str">
        <f>VLOOKUP(MID(C3599,1,10),Estrv!B:CC,66,FALSE)</f>
        <v/>
      </c>
    </row>
    <row r="3600" spans="1:5">
      <c r="A3600" t="str">
        <f t="shared" si="56"/>
        <v>05P0PT</v>
      </c>
      <c r="B3600" t="str">
        <f>CONCATENATE(A3600,"_",COUNTIF(A$1:A3600,A3600))</f>
        <v>05P0PT_39</v>
      </c>
      <c r="C3600" t="s">
        <v>15589</v>
      </c>
      <c r="D3600" t="str">
        <f>VLOOKUP(MID(C3600,7,4),Estrv!I:J,2,FALSE)</f>
        <v>Cumplimiento de los programas de protección civil</v>
      </c>
      <c r="E3600" t="str">
        <f>VLOOKUP(MID(C3600,1,10),Estrv!B:CC,69,FALSE)</f>
        <v/>
      </c>
    </row>
    <row r="3601" spans="1:5">
      <c r="A3601" t="str">
        <f t="shared" si="56"/>
        <v>05P0PT</v>
      </c>
      <c r="B3601" t="str">
        <f>CONCATENATE(A3601,"_",COUNTIF(A$1:A3601,A3601))</f>
        <v>05P0PT_40</v>
      </c>
      <c r="C3601" t="s">
        <v>16263</v>
      </c>
      <c r="D3601" t="str">
        <f>VLOOKUP(MID(C3601,7,4),Estrv!I:J,2,FALSE)</f>
        <v>Cumplimiento de los programas de protección civil</v>
      </c>
      <c r="E3601" t="str">
        <f>VLOOKUP(MID(C3601,1,10),Estrv!B:CC,72,FALSE)</f>
        <v/>
      </c>
    </row>
    <row r="3602" spans="1:5">
      <c r="A3602" t="str">
        <f t="shared" si="56"/>
        <v>06C001</v>
      </c>
      <c r="B3602" t="str">
        <f>CONCATENATE(A3602,"_",COUNTIF(A$1:A3602,A3602))</f>
        <v>06C001_1</v>
      </c>
      <c r="C3602" t="s">
        <v>10198</v>
      </c>
      <c r="D3602" t="str">
        <f>VLOOKUP(MID(C3602,7,4),Estrv!I:J,2,FALSE)</f>
        <v>Calidad del aire</v>
      </c>
      <c r="E3602" t="str">
        <f>VLOOKUP(MID(C3602,1,10),Estrv!B:CC,44,FALSE)</f>
        <v>Contar con el derecho a un medio ambiente sano contribuyendo a una mejor calidad del aire en beneficio de la salud y bienestar de los habitantes, y fortalecer la toma de decisiones en politicas publicas.</v>
      </c>
    </row>
    <row r="3603" spans="1:5">
      <c r="A3603" t="str">
        <f t="shared" si="56"/>
        <v>06C001</v>
      </c>
      <c r="B3603" t="str">
        <f>CONCATENATE(A3603,"_",COUNTIF(A$1:A3603,A3603))</f>
        <v>06C001_2</v>
      </c>
      <c r="C3603" t="s">
        <v>10872</v>
      </c>
      <c r="D3603" t="str">
        <f>VLOOKUP(MID(C3603,7,4),Estrv!I:J,2,FALSE)</f>
        <v>Calidad del aire</v>
      </c>
      <c r="E3603" t="str">
        <f>VLOOKUP(MID(C3603,1,10),Estrv!B:CC,48,FALSE)</f>
        <v>Difundir la calidad del aire en la Ciudad de Mexico y su area conurbada a la poblacion susceptible y poblacion general.</v>
      </c>
    </row>
    <row r="3604" spans="1:5">
      <c r="A3604" t="str">
        <f t="shared" si="56"/>
        <v>06C001</v>
      </c>
      <c r="B3604" t="str">
        <f>CONCATENATE(A3604,"_",COUNTIF(A$1:A3604,A3604))</f>
        <v>06C001_3</v>
      </c>
      <c r="C3604" t="s">
        <v>11546</v>
      </c>
      <c r="D3604" t="str">
        <f>VLOOKUP(MID(C3604,7,4),Estrv!I:J,2,FALSE)</f>
        <v>Calidad del aire</v>
      </c>
      <c r="E3604" t="str">
        <f>VLOOKUP(MID(C3604,1,10),Estrv!B:CC,51,FALSE)</f>
        <v>Realizar el mantenimiento preventivo y/o correctivo del equipo del Sensor Remoto para garantizar su optima operacion.</v>
      </c>
    </row>
    <row r="3605" spans="1:5">
      <c r="A3605" t="str">
        <f t="shared" si="56"/>
        <v>06C001</v>
      </c>
      <c r="B3605" t="str">
        <f>CONCATENATE(A3605,"_",COUNTIF(A$1:A3605,A3605))</f>
        <v>06C001_4</v>
      </c>
      <c r="C3605" t="s">
        <v>12220</v>
      </c>
      <c r="D3605" t="str">
        <f>VLOOKUP(MID(C3605,7,4),Estrv!I:J,2,FALSE)</f>
        <v>Calidad del aire</v>
      </c>
      <c r="E3605" t="str">
        <f>VLOOKUP(MID(C3605,1,10),Estrv!B:CC,54,FALSE)</f>
        <v>Implementar las campañas de Sensor Remoto programadas considerando las condiciones climaticas y analizar los datos generados por las mismas para proporcionar informacion util para el desarrollo de politicas publicas.</v>
      </c>
    </row>
    <row r="3606" spans="1:5">
      <c r="A3606" t="str">
        <f t="shared" si="56"/>
        <v>06C001</v>
      </c>
      <c r="B3606" t="str">
        <f>CONCATENATE(A3606,"_",COUNTIF(A$1:A3606,A3606))</f>
        <v>06C001_5</v>
      </c>
      <c r="C3606" t="s">
        <v>12894</v>
      </c>
      <c r="D3606" t="str">
        <f>VLOOKUP(MID(C3606,7,4),Estrv!I:J,2,FALSE)</f>
        <v>Calidad del aire</v>
      </c>
      <c r="E3606" t="str">
        <f>VLOOKUP(MID(C3606,1,10),Estrv!B:CC,57,FALSE)</f>
        <v>Realizar la verificacion de los vehiculos matriculados en la Ciudad de Mexico.</v>
      </c>
    </row>
    <row r="3607" spans="1:5">
      <c r="A3607" t="str">
        <f t="shared" si="56"/>
        <v>06C001</v>
      </c>
      <c r="B3607" t="str">
        <f>CONCATENATE(A3607,"_",COUNTIF(A$1:A3607,A3607))</f>
        <v>06C001_6</v>
      </c>
      <c r="C3607" t="s">
        <v>13568</v>
      </c>
      <c r="D3607" t="str">
        <f>VLOOKUP(MID(C3607,7,4),Estrv!I:J,2,FALSE)</f>
        <v>Calidad del aire</v>
      </c>
      <c r="E3607" t="str">
        <f>VLOOKUP(MID(C3607,1,10),Estrv!B:CC,60,FALSE)</f>
        <v>Otorgar las constancias de verificacion vehicular a los automoviles de la Ciudad de Mexico para definir las condiciones de circulacion de cada uno.</v>
      </c>
    </row>
    <row r="3608" spans="1:5">
      <c r="A3608" t="str">
        <f t="shared" si="56"/>
        <v>06C001</v>
      </c>
      <c r="B3608" t="str">
        <f>CONCATENATE(A3608,"_",COUNTIF(A$1:A3608,A3608))</f>
        <v>06C001_7</v>
      </c>
      <c r="C3608" t="s">
        <v>14242</v>
      </c>
      <c r="D3608" t="str">
        <f>VLOOKUP(MID(C3608,7,4),Estrv!I:J,2,FALSE)</f>
        <v>Calidad del aire</v>
      </c>
      <c r="E3608">
        <f>VLOOKUP(MID(C3608,1,10),Estrv!B:CC,63,FALSE)</f>
        <v>0</v>
      </c>
    </row>
    <row r="3609" spans="1:5">
      <c r="A3609" t="str">
        <f t="shared" si="56"/>
        <v>06C001</v>
      </c>
      <c r="B3609" t="str">
        <f>CONCATENATE(A3609,"_",COUNTIF(A$1:A3609,A3609))</f>
        <v>06C001_8</v>
      </c>
      <c r="C3609" t="s">
        <v>14916</v>
      </c>
      <c r="D3609" t="str">
        <f>VLOOKUP(MID(C3609,7,4),Estrv!I:J,2,FALSE)</f>
        <v>Calidad del aire</v>
      </c>
      <c r="E3609">
        <f>VLOOKUP(MID(C3609,1,10),Estrv!B:CC,66,FALSE)</f>
        <v>0</v>
      </c>
    </row>
    <row r="3610" spans="1:5">
      <c r="A3610" t="str">
        <f t="shared" si="56"/>
        <v>06C001</v>
      </c>
      <c r="B3610" t="str">
        <f>CONCATENATE(A3610,"_",COUNTIF(A$1:A3610,A3610))</f>
        <v>06C001_9</v>
      </c>
      <c r="C3610" t="s">
        <v>15590</v>
      </c>
      <c r="D3610" t="str">
        <f>VLOOKUP(MID(C3610,7,4),Estrv!I:J,2,FALSE)</f>
        <v>Calidad del aire</v>
      </c>
      <c r="E3610">
        <f>VLOOKUP(MID(C3610,1,10),Estrv!B:CC,69,FALSE)</f>
        <v>0</v>
      </c>
    </row>
    <row r="3611" spans="1:5">
      <c r="A3611" t="str">
        <f t="shared" si="56"/>
        <v>06C001</v>
      </c>
      <c r="B3611" t="str">
        <f>CONCATENATE(A3611,"_",COUNTIF(A$1:A3611,A3611))</f>
        <v>06C001_10</v>
      </c>
      <c r="C3611" t="s">
        <v>16264</v>
      </c>
      <c r="D3611" t="str">
        <f>VLOOKUP(MID(C3611,7,4),Estrv!I:J,2,FALSE)</f>
        <v>Calidad del aire</v>
      </c>
      <c r="E3611">
        <f>VLOOKUP(MID(C3611,1,10),Estrv!B:CC,72,FALSE)</f>
        <v>0</v>
      </c>
    </row>
    <row r="3612" spans="1:5">
      <c r="A3612" t="str">
        <f t="shared" si="56"/>
        <v>06C001</v>
      </c>
      <c r="B3612" t="str">
        <f>CONCATENATE(A3612,"_",COUNTIF(A$1:A3612,A3612))</f>
        <v>06C001_11</v>
      </c>
      <c r="C3612" t="s">
        <v>10199</v>
      </c>
      <c r="D3612" t="str">
        <f>VLOOKUP(MID(C3612,7,4),Estrv!I:J,2,FALSE)</f>
        <v>Cuidado y conservación de los bosques, áreas de valor ambiental y suelo de conservación</v>
      </c>
      <c r="E3612" t="str">
        <f>VLOOKUP(MID(C3612,1,10),Estrv!B:CC,44,FALSE)</f>
        <v>Recuperacion de los servicios ambientales de bosques, areas de valor ambiental y suelos de conservacion en beneficio de la calidad de vida y salud de los habitantes de la Ciudad de Mexico.</v>
      </c>
    </row>
    <row r="3613" spans="1:5">
      <c r="A3613" t="str">
        <f t="shared" si="56"/>
        <v>06C001</v>
      </c>
      <c r="B3613" t="str">
        <f>CONCATENATE(A3613,"_",COUNTIF(A$1:A3613,A3613))</f>
        <v>06C001_12</v>
      </c>
      <c r="C3613" t="s">
        <v>10873</v>
      </c>
      <c r="D3613" t="str">
        <f>VLOOKUP(MID(C3613,7,4),Estrv!I:J,2,FALSE)</f>
        <v>Cuidado y conservación de los bosques, áreas de valor ambiental y suelo de conservación</v>
      </c>
      <c r="E3613" t="str">
        <f>VLOOKUP(MID(C3613,1,10),Estrv!B:CC,48,FALSE)</f>
        <v>Mantenimiento y conservacion de areas verdes, cuerpos de agua y restauracion de suelos en el Bosque de San Juan de Aragon y Chapultepec.</v>
      </c>
    </row>
    <row r="3614" spans="1:5">
      <c r="A3614" t="str">
        <f t="shared" si="56"/>
        <v>06C001</v>
      </c>
      <c r="B3614" t="str">
        <f>CONCATENATE(A3614,"_",COUNTIF(A$1:A3614,A3614))</f>
        <v>06C001_13</v>
      </c>
      <c r="C3614" t="s">
        <v>11547</v>
      </c>
      <c r="D3614" t="str">
        <f>VLOOKUP(MID(C3614,7,4),Estrv!I:J,2,FALSE)</f>
        <v>Cuidado y conservación de los bosques, áreas de valor ambiental y suelo de conservación</v>
      </c>
      <c r="E3614" t="str">
        <f>VLOOKUP(MID(C3614,1,10),Estrv!B:CC,51,FALSE)</f>
        <v>Llevar a cabo el suministro de insumos (sustratos, semillas, material vegetativo, fertilizantes, entre otros), equipo, herramientas y personal para alcanzar la meta de produccion programada.</v>
      </c>
    </row>
    <row r="3615" spans="1:5">
      <c r="A3615" t="str">
        <f t="shared" si="56"/>
        <v>06C001</v>
      </c>
      <c r="B3615" t="str">
        <f>CONCATENATE(A3615,"_",COUNTIF(A$1:A3615,A3615))</f>
        <v>06C001_14</v>
      </c>
      <c r="C3615" t="s">
        <v>12221</v>
      </c>
      <c r="D3615" t="str">
        <f>VLOOKUP(MID(C3615,7,4),Estrv!I:J,2,FALSE)</f>
        <v>Cuidado y conservación de los bosques, áreas de valor ambiental y suelo de conservación</v>
      </c>
      <c r="E3615" t="str">
        <f>VLOOKUP(MID(C3615,1,10),Estrv!B:CC,54,FALSE)</f>
        <v>Coordinar con las 16 alcaldias el suministro y la revegetacion de las areas verdes urbanas seleccionadas de acuerdo con el plan maestro de infraestructura verde.</v>
      </c>
    </row>
    <row r="3616" spans="1:5">
      <c r="A3616" t="str">
        <f t="shared" si="56"/>
        <v>06C001</v>
      </c>
      <c r="B3616" t="str">
        <f>CONCATENATE(A3616,"_",COUNTIF(A$1:A3616,A3616))</f>
        <v>06C001_15</v>
      </c>
      <c r="C3616" t="s">
        <v>12895</v>
      </c>
      <c r="D3616" t="str">
        <f>VLOOKUP(MID(C3616,7,4),Estrv!I:J,2,FALSE)</f>
        <v>Cuidado y conservación de los bosques, áreas de valor ambiental y suelo de conservación</v>
      </c>
      <c r="E3616" t="str">
        <f>VLOOKUP(MID(C3616,1,10),Estrv!B:CC,57,FALSE)</f>
        <v>Emprender las principales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v>
      </c>
    </row>
    <row r="3617" spans="1:5">
      <c r="A3617" t="str">
        <f t="shared" si="56"/>
        <v>06C001</v>
      </c>
      <c r="B3617" t="str">
        <f>CONCATENATE(A3617,"_",COUNTIF(A$1:A3617,A3617))</f>
        <v>06C001_16</v>
      </c>
      <c r="C3617" t="s">
        <v>13569</v>
      </c>
      <c r="D3617" t="str">
        <f>VLOOKUP(MID(C3617,7,4),Estrv!I:J,2,FALSE)</f>
        <v>Cuidado y conservación de los bosques, áreas de valor ambiental y suelo de conservación</v>
      </c>
      <c r="E3617" t="str">
        <f>VLOOKUP(MID(C3617,1,10),Estrv!B:CC,60,FALSE)</f>
        <v>Establecer una politica integral ambiental de operacion sustentable del vivero, y diseñar y ejecutar un programa de produccion de planta para la restauracion del suelo de conservacion de la Ciudad de Mexico.</v>
      </c>
    </row>
    <row r="3618" spans="1:5">
      <c r="A3618" t="str">
        <f t="shared" si="56"/>
        <v>06C001</v>
      </c>
      <c r="B3618" t="str">
        <f>CONCATENATE(A3618,"_",COUNTIF(A$1:A3618,A3618))</f>
        <v>06C001_17</v>
      </c>
      <c r="C3618" t="s">
        <v>14243</v>
      </c>
      <c r="D3618" t="str">
        <f>VLOOKUP(MID(C3618,7,4),Estrv!I:J,2,FALSE)</f>
        <v>Cuidado y conservación de los bosques, áreas de valor ambiental y suelo de conservación</v>
      </c>
      <c r="E3618" t="str">
        <f>VLOOKUP(MID(C3618,1,10),Estrv!B:CC,63,FALSE)</f>
        <v>Planeacion, supervision y evaluacion del programa de reforestacion del suelo de conservacion de la Ciudad de Mexico.</v>
      </c>
    </row>
    <row r="3619" spans="1:5">
      <c r="A3619" t="str">
        <f t="shared" si="56"/>
        <v>06C001</v>
      </c>
      <c r="B3619" t="str">
        <f>CONCATENATE(A3619,"_",COUNTIF(A$1:A3619,A3619))</f>
        <v>06C001_18</v>
      </c>
      <c r="C3619" t="s">
        <v>14917</v>
      </c>
      <c r="D3619" t="str">
        <f>VLOOKUP(MID(C3619,7,4),Estrv!I:J,2,FALSE)</f>
        <v>Cuidado y conservación de los bosques, áreas de valor ambiental y suelo de conservación</v>
      </c>
      <c r="E3619" t="str">
        <f>VLOOKUP(MID(C3619,1,10),Estrv!B:CC,66,FALSE)</f>
        <v>Concientizar a la poblacion sobre la importancia del suelo de conservacion y los servicios ambientales y daños producidos por incendios forestales.</v>
      </c>
    </row>
    <row r="3620" spans="1:5">
      <c r="A3620" t="str">
        <f t="shared" si="56"/>
        <v>06C001</v>
      </c>
      <c r="B3620" t="str">
        <f>CONCATENATE(A3620,"_",COUNTIF(A$1:A3620,A3620))</f>
        <v>06C001_19</v>
      </c>
      <c r="C3620" t="s">
        <v>15591</v>
      </c>
      <c r="D3620" t="str">
        <f>VLOOKUP(MID(C3620,7,4),Estrv!I:J,2,FALSE)</f>
        <v>Cuidado y conservación de los bosques, áreas de valor ambiental y suelo de conservación</v>
      </c>
      <c r="E3620" t="str">
        <f>VLOOKUP(MID(C3620,1,10),Estrv!B:CC,69,FALSE)</f>
        <v>Ejecutar un programa de apoyos y ayudas orientadas a la produccion, conservacion y aprovechamiento de los recursos naturales del suelo de conservacion y el manejo sustentable de los ecosistemas.</v>
      </c>
    </row>
    <row r="3621" spans="1:5">
      <c r="A3621" t="str">
        <f t="shared" si="56"/>
        <v>06C001</v>
      </c>
      <c r="B3621" t="str">
        <f>CONCATENATE(A3621,"_",COUNTIF(A$1:A3621,A3621))</f>
        <v>06C001_20</v>
      </c>
      <c r="C3621" t="s">
        <v>16265</v>
      </c>
      <c r="D3621" t="str">
        <f>VLOOKUP(MID(C3621,7,4),Estrv!I:J,2,FALSE)</f>
        <v>Cuidado y conservación de los bosques, áreas de valor ambiental y suelo de conservación</v>
      </c>
      <c r="E3621" t="str">
        <f>VLOOKUP(MID(C3621,1,10),Estrv!B:CC,72,FALSE)</f>
        <v>Ejecutar trabajos de prevencion, vigilancia, contencion y control de incendios forestales.</v>
      </c>
    </row>
    <row r="3622" spans="1:5">
      <c r="A3622" t="str">
        <f t="shared" si="56"/>
        <v>06C001</v>
      </c>
      <c r="B3622" t="str">
        <f>CONCATENATE(A3622,"_",COUNTIF(A$1:A3622,A3622))</f>
        <v>06C001_21</v>
      </c>
      <c r="C3622" t="s">
        <v>10200</v>
      </c>
      <c r="D3622" t="str">
        <f>VLOOKUP(MID(C3622,7,4),Estrv!I:J,2,FALSE)</f>
        <v>Conservación y operación de zoológicos</v>
      </c>
      <c r="E3622" t="str">
        <f>VLOOKUP(MID(C3622,1,10),Estrv!B:CC,44,FALSE)</f>
        <v>Promover el respeto hacia el medio ambiente para revertir y prevenir daños a la ecologia, y favorecer la conservacion de la biodiversidad a traves de la investigacion, bienestar animal y la educacion ambiental.</v>
      </c>
    </row>
    <row r="3623" spans="1:5">
      <c r="A3623" t="str">
        <f t="shared" si="56"/>
        <v>06C001</v>
      </c>
      <c r="B3623" t="str">
        <f>CONCATENATE(A3623,"_",COUNTIF(A$1:A3623,A3623))</f>
        <v>06C001_22</v>
      </c>
      <c r="C3623" t="s">
        <v>10874</v>
      </c>
      <c r="D3623" t="str">
        <f>VLOOKUP(MID(C3623,7,4),Estrv!I:J,2,FALSE)</f>
        <v>Conservación y operación de zoológicos</v>
      </c>
      <c r="E3623" t="str">
        <f>VLOOKUP(MID(C3623,1,10),Estrv!B:CC,48,FALSE)</f>
        <v>Atencion de las operaciones del Zoologico de San Juan de Aragon.</v>
      </c>
    </row>
    <row r="3624" spans="1:5">
      <c r="A3624" t="str">
        <f t="shared" si="56"/>
        <v>06C001</v>
      </c>
      <c r="B3624" t="str">
        <f>CONCATENATE(A3624,"_",COUNTIF(A$1:A3624,A3624))</f>
        <v>06C001_23</v>
      </c>
      <c r="C3624" t="s">
        <v>11548</v>
      </c>
      <c r="D3624" t="str">
        <f>VLOOKUP(MID(C3624,7,4),Estrv!I:J,2,FALSE)</f>
        <v>Conservación y operación de zoológicos</v>
      </c>
      <c r="E3624" t="str">
        <f>VLOOKUP(MID(C3624,1,10),Estrv!B:CC,51,FALSE)</f>
        <v>Atencion de las operaciones del Zoologico Los Coyotes.</v>
      </c>
    </row>
    <row r="3625" spans="1:5">
      <c r="A3625" t="str">
        <f t="shared" si="56"/>
        <v>06C001</v>
      </c>
      <c r="B3625" t="str">
        <f>CONCATENATE(A3625,"_",COUNTIF(A$1:A3625,A3625))</f>
        <v>06C001_24</v>
      </c>
      <c r="C3625" t="s">
        <v>12222</v>
      </c>
      <c r="D3625" t="str">
        <f>VLOOKUP(MID(C3625,7,4),Estrv!I:J,2,FALSE)</f>
        <v>Conservación y operación de zoológicos</v>
      </c>
      <c r="E3625" t="str">
        <f>VLOOKUP(MID(C3625,1,10),Estrv!B:CC,54,FALSE)</f>
        <v>Realizacion coordinada de actividades de bienestar animal que incluyen el condicionamiento operante y el enriquecimiento en todas las instalaciones zoologicas que integran la DGZCFS.</v>
      </c>
    </row>
    <row r="3626" spans="1:5">
      <c r="A3626" t="str">
        <f t="shared" si="56"/>
        <v>06C001</v>
      </c>
      <c r="B3626" t="str">
        <f>CONCATENATE(A3626,"_",COUNTIF(A$1:A3626,A3626))</f>
        <v>06C001_25</v>
      </c>
      <c r="C3626" t="s">
        <v>12896</v>
      </c>
      <c r="D3626" t="str">
        <f>VLOOKUP(MID(C3626,7,4),Estrv!I:J,2,FALSE)</f>
        <v>Conservación y operación de zoológicos</v>
      </c>
      <c r="E3626" t="str">
        <f>VLOOKUP(MID(C3626,1,10),Estrv!B:CC,57,FALSE)</f>
        <v>Atencion a los programas de educacion para la conservacion en todas las instalaciones zoologicas que integran la DGZCFS.</v>
      </c>
    </row>
    <row r="3627" spans="1:5">
      <c r="A3627" t="str">
        <f t="shared" si="56"/>
        <v>06C001</v>
      </c>
      <c r="B3627" t="str">
        <f>CONCATENATE(A3627,"_",COUNTIF(A$1:A3627,A3627))</f>
        <v>06C001_26</v>
      </c>
      <c r="C3627" t="s">
        <v>13570</v>
      </c>
      <c r="D3627" t="str">
        <f>VLOOKUP(MID(C3627,7,4),Estrv!I:J,2,FALSE)</f>
        <v>Conservación y operación de zoológicos</v>
      </c>
      <c r="E3627" t="str">
        <f>VLOOKUP(MID(C3627,1,10),Estrv!B:CC,60,FALSE)</f>
        <v>Coordinar las acciones de medicina preventiva, terapeutica y rehabilitadora para promover la salud de la fauna silvestre en los zoologicos de la CDMX.</v>
      </c>
    </row>
    <row r="3628" spans="1:5">
      <c r="A3628" t="str">
        <f t="shared" si="56"/>
        <v>06C001</v>
      </c>
      <c r="B3628" t="str">
        <f>CONCATENATE(A3628,"_",COUNTIF(A$1:A3628,A3628))</f>
        <v>06C001_27</v>
      </c>
      <c r="C3628" t="s">
        <v>14244</v>
      </c>
      <c r="D3628" t="str">
        <f>VLOOKUP(MID(C3628,7,4),Estrv!I:J,2,FALSE)</f>
        <v>Conservación y operación de zoológicos</v>
      </c>
      <c r="E3628" t="str">
        <f>VLOOKUP(MID(C3628,1,10),Estrv!B:CC,63,FALSE)</f>
        <v>Integrar y dar seguimiento a los proyectos de investigacion en las instalaciones zoologicas que integran la DGZCFS.</v>
      </c>
    </row>
    <row r="3629" spans="1:5">
      <c r="A3629" t="str">
        <f t="shared" si="56"/>
        <v>06C001</v>
      </c>
      <c r="B3629" t="str">
        <f>CONCATENATE(A3629,"_",COUNTIF(A$1:A3629,A3629))</f>
        <v>06C001_28</v>
      </c>
      <c r="C3629" t="s">
        <v>14918</v>
      </c>
      <c r="D3629" t="str">
        <f>VLOOKUP(MID(C3629,7,4),Estrv!I:J,2,FALSE)</f>
        <v>Conservación y operación de zoológicos</v>
      </c>
      <c r="E3629">
        <f>VLOOKUP(MID(C3629,1,10),Estrv!B:CC,66,FALSE)</f>
        <v>0</v>
      </c>
    </row>
    <row r="3630" spans="1:5">
      <c r="A3630" t="str">
        <f t="shared" si="56"/>
        <v>06C001</v>
      </c>
      <c r="B3630" t="str">
        <f>CONCATENATE(A3630,"_",COUNTIF(A$1:A3630,A3630))</f>
        <v>06C001_29</v>
      </c>
      <c r="C3630" t="s">
        <v>15592</v>
      </c>
      <c r="D3630" t="str">
        <f>VLOOKUP(MID(C3630,7,4),Estrv!I:J,2,FALSE)</f>
        <v>Conservación y operación de zoológicos</v>
      </c>
      <c r="E3630">
        <f>VLOOKUP(MID(C3630,1,10),Estrv!B:CC,69,FALSE)</f>
        <v>0</v>
      </c>
    </row>
    <row r="3631" spans="1:5">
      <c r="A3631" t="str">
        <f t="shared" si="56"/>
        <v>06C001</v>
      </c>
      <c r="B3631" t="str">
        <f>CONCATENATE(A3631,"_",COUNTIF(A$1:A3631,A3631))</f>
        <v>06C001_30</v>
      </c>
      <c r="C3631" t="s">
        <v>16266</v>
      </c>
      <c r="D3631" t="str">
        <f>VLOOKUP(MID(C3631,7,4),Estrv!I:J,2,FALSE)</f>
        <v>Conservación y operación de zoológicos</v>
      </c>
      <c r="E3631">
        <f>VLOOKUP(MID(C3631,1,10),Estrv!B:CC,72,FALSE)</f>
        <v>0</v>
      </c>
    </row>
    <row r="3632" spans="1:5">
      <c r="A3632" t="str">
        <f t="shared" si="56"/>
        <v>06C001</v>
      </c>
      <c r="B3632" t="str">
        <f>CONCATENATE(A3632,"_",COUNTIF(A$1:A3632,A3632))</f>
        <v>06C001_31</v>
      </c>
      <c r="C3632" t="s">
        <v>10201</v>
      </c>
      <c r="D3632" t="str">
        <f>VLOOKUP(MID(C3632,7,4),Estrv!I:J,2,FALSE)</f>
        <v>Educación y divulgación ambiental</v>
      </c>
      <c r="E3632" t="str">
        <f>VLOOKUP(MID(C3632,1,10),Estrv!B:CC,44,FALSE)</f>
        <v>Fortalecer la cultura ambiental y cientifica de los habitantes de la ciudad de Mexico a traves de actividades educativas y museisticas.</v>
      </c>
    </row>
    <row r="3633" spans="1:5">
      <c r="A3633" t="str">
        <f t="shared" si="56"/>
        <v>06C001</v>
      </c>
      <c r="B3633" t="str">
        <f>CONCATENATE(A3633,"_",COUNTIF(A$1:A3633,A3633))</f>
        <v>06C001_32</v>
      </c>
      <c r="C3633" t="s">
        <v>10875</v>
      </c>
      <c r="D3633" t="str">
        <f>VLOOKUP(MID(C3633,7,4),Estrv!I:J,2,FALSE)</f>
        <v>Educación y divulgación ambiental</v>
      </c>
      <c r="E3633" t="str">
        <f>VLOOKUP(MID(C3633,1,10),Estrv!B:CC,48,FALSE)</f>
        <v>Llevar a cabo actividades relacionadas con el manejo adecuado del agua, con el fin de generar soluciones ambientales y concientizar a la ciudadania mediante un enfoque de derechos.</v>
      </c>
    </row>
    <row r="3634" spans="1:5">
      <c r="A3634" t="str">
        <f t="shared" si="56"/>
        <v>06C001</v>
      </c>
      <c r="B3634" t="str">
        <f>CONCATENATE(A3634,"_",COUNTIF(A$1:A3634,A3634))</f>
        <v>06C001_33</v>
      </c>
      <c r="C3634" t="s">
        <v>11549</v>
      </c>
      <c r="D3634" t="str">
        <f>VLOOKUP(MID(C3634,7,4),Estrv!I:J,2,FALSE)</f>
        <v>Educación y divulgación ambiental</v>
      </c>
      <c r="E3634" t="str">
        <f>VLOOKUP(MID(C3634,1,10),Estrv!B:CC,51,FALSE)</f>
        <v>Llevar a cabo actividades relacionadas al problema del manejo de residuos solidos, con el fin de generar soluciones ambientales y concientizar a la ciudadania mediante un enfoque de derechos.</v>
      </c>
    </row>
    <row r="3635" spans="1:5">
      <c r="A3635" t="str">
        <f t="shared" si="56"/>
        <v>06C001</v>
      </c>
      <c r="B3635" t="str">
        <f>CONCATENATE(A3635,"_",COUNTIF(A$1:A3635,A3635))</f>
        <v>06C001_34</v>
      </c>
      <c r="C3635" t="s">
        <v>12223</v>
      </c>
      <c r="D3635" t="str">
        <f>VLOOKUP(MID(C3635,7,4),Estrv!I:J,2,FALSE)</f>
        <v>Educación y divulgación ambiental</v>
      </c>
      <c r="E3635" t="str">
        <f>VLOOKUP(MID(C3635,1,10),Estrv!B:CC,54,FALSE)</f>
        <v>Llevar a cabo actividades relacionadas a la conservacion de areas verdes, con el fin de generar soluciones ambientales y concientizar a la ciudadania mediante un enfoque de derechos.</v>
      </c>
    </row>
    <row r="3636" spans="1:5">
      <c r="A3636" t="str">
        <f t="shared" si="56"/>
        <v>06C001</v>
      </c>
      <c r="B3636" t="str">
        <f>CONCATENATE(A3636,"_",COUNTIF(A$1:A3636,A3636))</f>
        <v>06C001_35</v>
      </c>
      <c r="C3636" t="s">
        <v>12897</v>
      </c>
      <c r="D3636" t="str">
        <f>VLOOKUP(MID(C3636,7,4),Estrv!I:J,2,FALSE)</f>
        <v>Educación y divulgación ambiental</v>
      </c>
      <c r="E3636" t="str">
        <f>VLOOKUP(MID(C3636,1,10),Estrv!B:CC,57,FALSE)</f>
        <v>Llevar a cabo actividades relacionadas al consumo responsable, con el fin de generar soluciones ambientales y concientizar a la ciudadania mediante un enfoque de derechos.</v>
      </c>
    </row>
    <row r="3637" spans="1:5">
      <c r="A3637" t="str">
        <f t="shared" si="56"/>
        <v>06C001</v>
      </c>
      <c r="B3637" t="str">
        <f>CONCATENATE(A3637,"_",COUNTIF(A$1:A3637,A3637))</f>
        <v>06C001_36</v>
      </c>
      <c r="C3637" t="s">
        <v>13571</v>
      </c>
      <c r="D3637" t="str">
        <f>VLOOKUP(MID(C3637,7,4),Estrv!I:J,2,FALSE)</f>
        <v>Educación y divulgación ambiental</v>
      </c>
      <c r="E3637" t="str">
        <f>VLOOKUP(MID(C3637,1,10),Estrv!B:CC,60,FALSE)</f>
        <v>Llevar a cabo actividades relacionadas con problemas ambientales en la ciudad, con el fin de generar soluciones ambientales y concientizar a la ciudadania mediante un enfoque de derechos.</v>
      </c>
    </row>
    <row r="3638" spans="1:5">
      <c r="A3638" t="str">
        <f t="shared" si="56"/>
        <v>06C001</v>
      </c>
      <c r="B3638" t="str">
        <f>CONCATENATE(A3638,"_",COUNTIF(A$1:A3638,A3638))</f>
        <v>06C001_37</v>
      </c>
      <c r="C3638" t="s">
        <v>14245</v>
      </c>
      <c r="D3638" t="str">
        <f>VLOOKUP(MID(C3638,7,4),Estrv!I:J,2,FALSE)</f>
        <v>Educación y divulgación ambiental</v>
      </c>
      <c r="E3638" t="str">
        <f>VLOOKUP(MID(C3638,1,10),Estrv!B:CC,63,FALSE)</f>
        <v>Difundir el acervo a traves de exposiciones permanentes que promuevan la divulgacion cientifica y una cultura ambiental sustentable entre la ciudadania.</v>
      </c>
    </row>
    <row r="3639" spans="1:5">
      <c r="A3639" t="str">
        <f t="shared" si="56"/>
        <v>06C001</v>
      </c>
      <c r="B3639" t="str">
        <f>CONCATENATE(A3639,"_",COUNTIF(A$1:A3639,A3639))</f>
        <v>06C001_38</v>
      </c>
      <c r="C3639" t="s">
        <v>14919</v>
      </c>
      <c r="D3639" t="str">
        <f>VLOOKUP(MID(C3639,7,4),Estrv!I:J,2,FALSE)</f>
        <v>Educación y divulgación ambiental</v>
      </c>
      <c r="E3639" t="str">
        <f>VLOOKUP(MID(C3639,1,10),Estrv!B:CC,66,FALSE)</f>
        <v>Implementar exposiciones temporales con tematicas diferentes para promover la divulgacion cientifica y una cultura ambiental sustentable entre los ciudadanos.</v>
      </c>
    </row>
    <row r="3640" spans="1:5">
      <c r="A3640" t="str">
        <f t="shared" si="56"/>
        <v>06C001</v>
      </c>
      <c r="B3640" t="str">
        <f>CONCATENATE(A3640,"_",COUNTIF(A$1:A3640,A3640))</f>
        <v>06C001_39</v>
      </c>
      <c r="C3640" t="s">
        <v>15593</v>
      </c>
      <c r="D3640" t="str">
        <f>VLOOKUP(MID(C3640,7,4),Estrv!I:J,2,FALSE)</f>
        <v>Educación y divulgación ambiental</v>
      </c>
      <c r="E3640" t="str">
        <f>VLOOKUP(MID(C3640,1,10),Estrv!B:CC,69,FALSE)</f>
        <v>Llevar a cabo actividades educativas presenciales con el fin de promover la divulgacion cientifica y una cultura ambiental sustentable.</v>
      </c>
    </row>
    <row r="3641" spans="1:5">
      <c r="A3641" t="str">
        <f t="shared" si="56"/>
        <v>06C001</v>
      </c>
      <c r="B3641" t="str">
        <f>CONCATENATE(A3641,"_",COUNTIF(A$1:A3641,A3641))</f>
        <v>06C001_40</v>
      </c>
      <c r="C3641" t="s">
        <v>16267</v>
      </c>
      <c r="D3641" t="str">
        <f>VLOOKUP(MID(C3641,7,4),Estrv!I:J,2,FALSE)</f>
        <v>Educación y divulgación ambiental</v>
      </c>
      <c r="E3641" t="str">
        <f>VLOOKUP(MID(C3641,1,10),Estrv!B:CC,72,FALSE)</f>
        <v>Llevar a cabo actividades educativas virtuales con el fin de promover la divulgacion cientifica y una cultura ambiental sustentable.</v>
      </c>
    </row>
    <row r="3642" spans="1:5">
      <c r="A3642" t="str">
        <f t="shared" si="56"/>
        <v>06C001</v>
      </c>
      <c r="B3642" t="str">
        <f>CONCATENATE(A3642,"_",COUNTIF(A$1:A3642,A3642))</f>
        <v>06C001_41</v>
      </c>
      <c r="C3642" t="s">
        <v>10202</v>
      </c>
      <c r="D3642" t="str">
        <f>VLOOKUP(MID(C3642,7,4),Estrv!I:J,2,FALSE)</f>
        <v>Inspección y vigilancia medioambiental.</v>
      </c>
      <c r="E3642" t="str">
        <f>VLOOKUP(MID(C3642,1,10),Estrv!B:CC,44,FALSE)</f>
        <v>Los habitantes de la Ciudad de Mexico disfrutan de un medio ambiente sano derivado de las medidas de prevencion de la contaminacion del aire, el suelo y de la perdida del suelo de conservacion, areas naturales protegidas y areas de valor ambiental de la Ciudad.</v>
      </c>
    </row>
    <row r="3643" spans="1:5">
      <c r="A3643" t="str">
        <f t="shared" si="56"/>
        <v>06C001</v>
      </c>
      <c r="B3643" t="str">
        <f>CONCATENATE(A3643,"_",COUNTIF(A$1:A3643,A3643))</f>
        <v>06C001_42</v>
      </c>
      <c r="C3643" t="s">
        <v>10876</v>
      </c>
      <c r="D3643" t="str">
        <f>VLOOKUP(MID(C3643,7,4),Estrv!I:J,2,FALSE)</f>
        <v>Inspección y vigilancia medioambiental.</v>
      </c>
      <c r="E3643" t="str">
        <f>VLOOKUP(MID(C3643,1,10),Estrv!B:CC,48,FALSE)</f>
        <v>Operacion del Programa de Vehiculos Contaminantes.</v>
      </c>
    </row>
    <row r="3644" spans="1:5">
      <c r="A3644" t="str">
        <f t="shared" si="56"/>
        <v>06C001</v>
      </c>
      <c r="B3644" t="str">
        <f>CONCATENATE(A3644,"_",COUNTIF(A$1:A3644,A3644))</f>
        <v>06C001_43</v>
      </c>
      <c r="C3644" t="s">
        <v>11550</v>
      </c>
      <c r="D3644" t="str">
        <f>VLOOKUP(MID(C3644,7,4),Estrv!I:J,2,FALSE)</f>
        <v>Inspección y vigilancia medioambiental.</v>
      </c>
      <c r="E3644" t="str">
        <f>VLOOKUP(MID(C3644,1,10),Estrv!B:CC,51,FALSE)</f>
        <v>Acciones de Inspeccion y Vigilancia Ambiental en el Suelo Urbano y en las materias de: arbolado, impacto ambiental, ruido, emisiones, agua, residuos solidos, LAU</v>
      </c>
    </row>
    <row r="3645" spans="1:5">
      <c r="A3645" t="str">
        <f t="shared" si="56"/>
        <v>06C001</v>
      </c>
      <c r="B3645" t="str">
        <f>CONCATENATE(A3645,"_",COUNTIF(A$1:A3645,A3645))</f>
        <v>06C001_44</v>
      </c>
      <c r="C3645" t="s">
        <v>12224</v>
      </c>
      <c r="D3645" t="str">
        <f>VLOOKUP(MID(C3645,7,4),Estrv!I:J,2,FALSE)</f>
        <v>Inspección y vigilancia medioambiental.</v>
      </c>
      <c r="E3645" t="str">
        <f>VLOOKUP(MID(C3645,1,10),Estrv!B:CC,54,FALSE)</f>
        <v>Acciones de inspeccion y vigilancia para dar cumplimiento a la legislacion en la materia de Uso de Plasticos de un solo Uso y Desechables y acciones para el cumplimiento de la legislacion ambiental durante Contingencias Ambientales.</v>
      </c>
    </row>
    <row r="3646" spans="1:5">
      <c r="A3646" t="str">
        <f t="shared" si="56"/>
        <v>06C001</v>
      </c>
      <c r="B3646" t="str">
        <f>CONCATENATE(A3646,"_",COUNTIF(A$1:A3646,A3646))</f>
        <v>06C001_45</v>
      </c>
      <c r="C3646" t="s">
        <v>12898</v>
      </c>
      <c r="D3646" t="str">
        <f>VLOOKUP(MID(C3646,7,4),Estrv!I:J,2,FALSE)</f>
        <v>Inspección y vigilancia medioambiental.</v>
      </c>
      <c r="E3646" t="str">
        <f>VLOOKUP(MID(C3646,1,10),Estrv!B:CC,57,FALSE)</f>
        <v>Realizar las acciones oportunas a efecto de dar seguimiento a las denuncias ciudadanas a fin de identificar posibles irregularidades en materia ambiental.</v>
      </c>
    </row>
    <row r="3647" spans="1:5">
      <c r="A3647" t="str">
        <f t="shared" si="56"/>
        <v>06C001</v>
      </c>
      <c r="B3647" t="str">
        <f>CONCATENATE(A3647,"_",COUNTIF(A$1:A3647,A3647))</f>
        <v>06C001_46</v>
      </c>
      <c r="C3647" t="s">
        <v>13572</v>
      </c>
      <c r="D3647" t="str">
        <f>VLOOKUP(MID(C3647,7,4),Estrv!I:J,2,FALSE)</f>
        <v>Inspección y vigilancia medioambiental.</v>
      </c>
      <c r="E3647" t="str">
        <f>VLOOKUP(MID(C3647,1,10),Estrv!B:CC,60,FALSE)</f>
        <v>Acciones de inspeccion, recorridos, vigilancia y operativos de recuperacion ambiental en suelos de conservacion, Areas Naturales Protegidas, y Areas de Valor Ambiental.</v>
      </c>
    </row>
    <row r="3648" spans="1:5">
      <c r="A3648" t="str">
        <f t="shared" si="56"/>
        <v>06C001</v>
      </c>
      <c r="B3648" t="str">
        <f>CONCATENATE(A3648,"_",COUNTIF(A$1:A3648,A3648))</f>
        <v>06C001_47</v>
      </c>
      <c r="C3648" t="s">
        <v>14246</v>
      </c>
      <c r="D3648" t="str">
        <f>VLOOKUP(MID(C3648,7,4),Estrv!I:J,2,FALSE)</f>
        <v>Inspección y vigilancia medioambiental.</v>
      </c>
      <c r="E3648" t="str">
        <f>VLOOKUP(MID(C3648,1,10),Estrv!B:CC,63,FALSE)</f>
        <v>Registro y evaluacion de establecimientos pertenecientes a los sectores de Industria, Comercio, Servicios y Espectaculos, del Programa de Auditoria Ambiental, e inmuebles participantes en el Programa de Certificacion de Edificaciones Sustentables en la Ciudad de Mexico.</v>
      </c>
    </row>
    <row r="3649" spans="1:5">
      <c r="A3649" t="str">
        <f t="shared" si="56"/>
        <v>06C001</v>
      </c>
      <c r="B3649" t="str">
        <f>CONCATENATE(A3649,"_",COUNTIF(A$1:A3649,A3649))</f>
        <v>06C001_48</v>
      </c>
      <c r="C3649" t="s">
        <v>14920</v>
      </c>
      <c r="D3649" t="str">
        <f>VLOOKUP(MID(C3649,7,4),Estrv!I:J,2,FALSE)</f>
        <v>Inspección y vigilancia medioambiental.</v>
      </c>
      <c r="E3649" t="str">
        <f>VLOOKUP(MID(C3649,1,10),Estrv!B:CC,66,FALSE)</f>
        <v>Registro, Evaluacion y Emision de Autorizacion y Renovacion de establecimientos mercantiles y /o unidades de transporte relacionados con el manejo integral de residuos solidos urbanos (RAMIR).</v>
      </c>
    </row>
    <row r="3650" spans="1:5">
      <c r="A3650" t="str">
        <f t="shared" si="56"/>
        <v>06C001</v>
      </c>
      <c r="B3650" t="str">
        <f>CONCATENATE(A3650,"_",COUNTIF(A$1:A3650,A3650))</f>
        <v>06C001_49</v>
      </c>
      <c r="C3650" t="s">
        <v>15594</v>
      </c>
      <c r="D3650" t="str">
        <f>VLOOKUP(MID(C3650,7,4),Estrv!I:J,2,FALSE)</f>
        <v>Inspección y vigilancia medioambiental.</v>
      </c>
      <c r="E3650" t="str">
        <f>VLOOKUP(MID(C3650,1,10),Estrv!B:CC,69,FALSE)</f>
        <v>Evaluacion y Emision de Constancias de Reduccion fiscal establecidas en el Articulo 130, Fraccion III, numeral 2 y Articulos 276 y 277 del Codigo Fiscal de la Ciudad de Mexico.</v>
      </c>
    </row>
    <row r="3651" spans="1:5">
      <c r="A3651" t="str">
        <f t="shared" ref="A3651:A3714" si="57">MID(C3651,1,6)</f>
        <v>06C001</v>
      </c>
      <c r="B3651" t="str">
        <f>CONCATENATE(A3651,"_",COUNTIF(A$1:A3651,A3651))</f>
        <v>06C001_50</v>
      </c>
      <c r="C3651" t="s">
        <v>16268</v>
      </c>
      <c r="D3651" t="str">
        <f>VLOOKUP(MID(C3651,7,4),Estrv!I:J,2,FALSE)</f>
        <v>Inspección y vigilancia medioambiental.</v>
      </c>
      <c r="E3651" t="str">
        <f>VLOOKUP(MID(C3651,1,10),Estrv!B:CC,72,FALSE)</f>
        <v>Evaluacion y Emision de Autorizacion, Actualizacion y Renovacion de la Licencia Ambiental Unica de la Ciudad de Mexico.</v>
      </c>
    </row>
    <row r="3652" spans="1:5">
      <c r="A3652" t="str">
        <f t="shared" si="57"/>
        <v>06C001</v>
      </c>
      <c r="B3652" t="str">
        <f>CONCATENATE(A3652,"_",COUNTIF(A$1:A3652,A3652))</f>
        <v>06C001_51</v>
      </c>
      <c r="C3652" t="s">
        <v>10203</v>
      </c>
      <c r="D3652" t="str">
        <f>VLOOKUP(MID(C3652,7,4),Estrv!I:J,2,FALSE)</f>
        <v>Actividades de apoyo administrativo</v>
      </c>
      <c r="E3652" t="str">
        <f>VLOOKUP(MID(C3652,1,10),Estrv!B:CC,44,FALSE)</f>
        <v>Garantizar los recursos necesarios para el cumplimiento y desarrollo adecuado de las funciones de la SEDEMA.</v>
      </c>
    </row>
    <row r="3653" spans="1:5">
      <c r="A3653" t="str">
        <f t="shared" si="57"/>
        <v>06C001</v>
      </c>
      <c r="B3653" t="str">
        <f>CONCATENATE(A3653,"_",COUNTIF(A$1:A3653,A3653))</f>
        <v>06C001_52</v>
      </c>
      <c r="C3653" t="s">
        <v>10877</v>
      </c>
      <c r="D3653" t="str">
        <f>VLOOKUP(MID(C3653,7,4),Estrv!I:J,2,FALSE)</f>
        <v>Actividades de apoyo administrativo</v>
      </c>
      <c r="E3653" t="str">
        <f>VLOOKUP(MID(C3653,1,10),Estrv!B:CC,48,FALSE)</f>
        <v>Gestion para el proceso de contratacion de servicios, conforme a la requisicion de las diversas areas administrativas para la adecuada operacion y funcionamiento de la SEDEMA, que contribuya a la transparencia, eficacia y eficiencia en el ejercicio de los recursos publicos.</v>
      </c>
    </row>
    <row r="3654" spans="1:5">
      <c r="A3654" t="str">
        <f t="shared" si="57"/>
        <v>06C001</v>
      </c>
      <c r="B3654" t="str">
        <f>CONCATENATE(A3654,"_",COUNTIF(A$1:A3654,A3654))</f>
        <v>06C001_53</v>
      </c>
      <c r="C3654" t="s">
        <v>11551</v>
      </c>
      <c r="D3654" t="str">
        <f>VLOOKUP(MID(C3654,7,4),Estrv!I:J,2,FALSE)</f>
        <v>Actividades de apoyo administrativo</v>
      </c>
      <c r="E3654">
        <f>VLOOKUP(MID(C3654,1,10),Estrv!B:CC,51,FALSE)</f>
        <v>0</v>
      </c>
    </row>
    <row r="3655" spans="1:5">
      <c r="A3655" t="str">
        <f t="shared" si="57"/>
        <v>06C001</v>
      </c>
      <c r="B3655" t="str">
        <f>CONCATENATE(A3655,"_",COUNTIF(A$1:A3655,A3655))</f>
        <v>06C001_54</v>
      </c>
      <c r="C3655" t="s">
        <v>12225</v>
      </c>
      <c r="D3655" t="str">
        <f>VLOOKUP(MID(C3655,7,4),Estrv!I:J,2,FALSE)</f>
        <v>Actividades de apoyo administrativo</v>
      </c>
      <c r="E3655">
        <f>VLOOKUP(MID(C3655,1,10),Estrv!B:CC,54,FALSE)</f>
        <v>0</v>
      </c>
    </row>
    <row r="3656" spans="1:5">
      <c r="A3656" t="str">
        <f t="shared" si="57"/>
        <v>06C001</v>
      </c>
      <c r="B3656" t="str">
        <f>CONCATENATE(A3656,"_",COUNTIF(A$1:A3656,A3656))</f>
        <v>06C001_55</v>
      </c>
      <c r="C3656" t="s">
        <v>12899</v>
      </c>
      <c r="D3656" t="str">
        <f>VLOOKUP(MID(C3656,7,4),Estrv!I:J,2,FALSE)</f>
        <v>Actividades de apoyo administrativo</v>
      </c>
      <c r="E3656">
        <f>VLOOKUP(MID(C3656,1,10),Estrv!B:CC,57,FALSE)</f>
        <v>0</v>
      </c>
    </row>
    <row r="3657" spans="1:5">
      <c r="A3657" t="str">
        <f t="shared" si="57"/>
        <v>06C001</v>
      </c>
      <c r="B3657" t="str">
        <f>CONCATENATE(A3657,"_",COUNTIF(A$1:A3657,A3657))</f>
        <v>06C001_56</v>
      </c>
      <c r="C3657" t="s">
        <v>13573</v>
      </c>
      <c r="D3657" t="str">
        <f>VLOOKUP(MID(C3657,7,4),Estrv!I:J,2,FALSE)</f>
        <v>Actividades de apoyo administrativo</v>
      </c>
      <c r="E3657">
        <f>VLOOKUP(MID(C3657,1,10),Estrv!B:CC,60,FALSE)</f>
        <v>0</v>
      </c>
    </row>
    <row r="3658" spans="1:5">
      <c r="A3658" t="str">
        <f t="shared" si="57"/>
        <v>06C001</v>
      </c>
      <c r="B3658" t="str">
        <f>CONCATENATE(A3658,"_",COUNTIF(A$1:A3658,A3658))</f>
        <v>06C001_57</v>
      </c>
      <c r="C3658" t="s">
        <v>14247</v>
      </c>
      <c r="D3658" t="str">
        <f>VLOOKUP(MID(C3658,7,4),Estrv!I:J,2,FALSE)</f>
        <v>Actividades de apoyo administrativo</v>
      </c>
      <c r="E3658">
        <f>VLOOKUP(MID(C3658,1,10),Estrv!B:CC,63,FALSE)</f>
        <v>0</v>
      </c>
    </row>
    <row r="3659" spans="1:5">
      <c r="A3659" t="str">
        <f t="shared" si="57"/>
        <v>06C001</v>
      </c>
      <c r="B3659" t="str">
        <f>CONCATENATE(A3659,"_",COUNTIF(A$1:A3659,A3659))</f>
        <v>06C001_58</v>
      </c>
      <c r="C3659" t="s">
        <v>14921</v>
      </c>
      <c r="D3659" t="str">
        <f>VLOOKUP(MID(C3659,7,4),Estrv!I:J,2,FALSE)</f>
        <v>Actividades de apoyo administrativo</v>
      </c>
      <c r="E3659">
        <f>VLOOKUP(MID(C3659,1,10),Estrv!B:CC,66,FALSE)</f>
        <v>0</v>
      </c>
    </row>
    <row r="3660" spans="1:5">
      <c r="A3660" t="str">
        <f t="shared" si="57"/>
        <v>06C001</v>
      </c>
      <c r="B3660" t="str">
        <f>CONCATENATE(A3660,"_",COUNTIF(A$1:A3660,A3660))</f>
        <v>06C001_59</v>
      </c>
      <c r="C3660" t="s">
        <v>15595</v>
      </c>
      <c r="D3660" t="str">
        <f>VLOOKUP(MID(C3660,7,4),Estrv!I:J,2,FALSE)</f>
        <v>Actividades de apoyo administrativo</v>
      </c>
      <c r="E3660">
        <f>VLOOKUP(MID(C3660,1,10),Estrv!B:CC,69,FALSE)</f>
        <v>0</v>
      </c>
    </row>
    <row r="3661" spans="1:5">
      <c r="A3661" t="str">
        <f t="shared" si="57"/>
        <v>06C001</v>
      </c>
      <c r="B3661" t="str">
        <f>CONCATENATE(A3661,"_",COUNTIF(A$1:A3661,A3661))</f>
        <v>06C001_60</v>
      </c>
      <c r="C3661" t="s">
        <v>16269</v>
      </c>
      <c r="D3661" t="str">
        <f>VLOOKUP(MID(C3661,7,4),Estrv!I:J,2,FALSE)</f>
        <v>Actividades de apoyo administrativo</v>
      </c>
      <c r="E3661">
        <f>VLOOKUP(MID(C3661,1,10),Estrv!B:CC,72,FALSE)</f>
        <v>0</v>
      </c>
    </row>
    <row r="3662" spans="1:5">
      <c r="A3662" t="str">
        <f t="shared" si="57"/>
        <v>06C001</v>
      </c>
      <c r="B3662" t="str">
        <f>CONCATENATE(A3662,"_",COUNTIF(A$1:A3662,A3662))</f>
        <v>06C001_61</v>
      </c>
      <c r="C3662" t="s">
        <v>10204</v>
      </c>
      <c r="D3662" t="str">
        <f>VLOOKUP(MID(C3662,7,4),Estrv!I:J,2,FALSE)</f>
        <v>Provisiones para contingencias</v>
      </c>
      <c r="E3662" t="str">
        <f>VLOOKUP(MID(C3662,1,10),Estrv!B:CC,44,FALSE)</f>
        <v>Cumplir las obligaciones de pago derivado de las sentencias emitidas por la autoridad.</v>
      </c>
    </row>
    <row r="3663" spans="1:5">
      <c r="A3663" t="str">
        <f t="shared" si="57"/>
        <v>06C001</v>
      </c>
      <c r="B3663" t="str">
        <f>CONCATENATE(A3663,"_",COUNTIF(A$1:A3663,A3663))</f>
        <v>06C001_62</v>
      </c>
      <c r="C3663" t="s">
        <v>10878</v>
      </c>
      <c r="D3663" t="str">
        <f>VLOOKUP(MID(C3663,7,4),Estrv!I:J,2,FALSE)</f>
        <v>Provisiones para contingencias</v>
      </c>
      <c r="E3663">
        <f>VLOOKUP(MID(C3663,1,10),Estrv!B:CC,48,FALSE)</f>
        <v>0</v>
      </c>
    </row>
    <row r="3664" spans="1:5">
      <c r="A3664" t="str">
        <f t="shared" si="57"/>
        <v>06C001</v>
      </c>
      <c r="B3664" t="str">
        <f>CONCATENATE(A3664,"_",COUNTIF(A$1:A3664,A3664))</f>
        <v>06C001_63</v>
      </c>
      <c r="C3664" t="s">
        <v>11552</v>
      </c>
      <c r="D3664" t="str">
        <f>VLOOKUP(MID(C3664,7,4),Estrv!I:J,2,FALSE)</f>
        <v>Provisiones para contingencias</v>
      </c>
      <c r="E3664">
        <f>VLOOKUP(MID(C3664,1,10),Estrv!B:CC,51,FALSE)</f>
        <v>0</v>
      </c>
    </row>
    <row r="3665" spans="1:5">
      <c r="A3665" t="str">
        <f t="shared" si="57"/>
        <v>06C001</v>
      </c>
      <c r="B3665" t="str">
        <f>CONCATENATE(A3665,"_",COUNTIF(A$1:A3665,A3665))</f>
        <v>06C001_64</v>
      </c>
      <c r="C3665" t="s">
        <v>12226</v>
      </c>
      <c r="D3665" t="str">
        <f>VLOOKUP(MID(C3665,7,4),Estrv!I:J,2,FALSE)</f>
        <v>Provisiones para contingencias</v>
      </c>
      <c r="E3665">
        <f>VLOOKUP(MID(C3665,1,10),Estrv!B:CC,54,FALSE)</f>
        <v>0</v>
      </c>
    </row>
    <row r="3666" spans="1:5">
      <c r="A3666" t="str">
        <f t="shared" si="57"/>
        <v>06C001</v>
      </c>
      <c r="B3666" t="str">
        <f>CONCATENATE(A3666,"_",COUNTIF(A$1:A3666,A3666))</f>
        <v>06C001_65</v>
      </c>
      <c r="C3666" t="s">
        <v>12900</v>
      </c>
      <c r="D3666" t="str">
        <f>VLOOKUP(MID(C3666,7,4),Estrv!I:J,2,FALSE)</f>
        <v>Provisiones para contingencias</v>
      </c>
      <c r="E3666">
        <f>VLOOKUP(MID(C3666,1,10),Estrv!B:CC,57,FALSE)</f>
        <v>0</v>
      </c>
    </row>
    <row r="3667" spans="1:5">
      <c r="A3667" t="str">
        <f t="shared" si="57"/>
        <v>06C001</v>
      </c>
      <c r="B3667" t="str">
        <f>CONCATENATE(A3667,"_",COUNTIF(A$1:A3667,A3667))</f>
        <v>06C001_66</v>
      </c>
      <c r="C3667" t="s">
        <v>13574</v>
      </c>
      <c r="D3667" t="str">
        <f>VLOOKUP(MID(C3667,7,4),Estrv!I:J,2,FALSE)</f>
        <v>Provisiones para contingencias</v>
      </c>
      <c r="E3667">
        <f>VLOOKUP(MID(C3667,1,10),Estrv!B:CC,60,FALSE)</f>
        <v>0</v>
      </c>
    </row>
    <row r="3668" spans="1:5">
      <c r="A3668" t="str">
        <f t="shared" si="57"/>
        <v>06C001</v>
      </c>
      <c r="B3668" t="str">
        <f>CONCATENATE(A3668,"_",COUNTIF(A$1:A3668,A3668))</f>
        <v>06C001_67</v>
      </c>
      <c r="C3668" t="s">
        <v>14248</v>
      </c>
      <c r="D3668" t="str">
        <f>VLOOKUP(MID(C3668,7,4),Estrv!I:J,2,FALSE)</f>
        <v>Provisiones para contingencias</v>
      </c>
      <c r="E3668">
        <f>VLOOKUP(MID(C3668,1,10),Estrv!B:CC,63,FALSE)</f>
        <v>0</v>
      </c>
    </row>
    <row r="3669" spans="1:5">
      <c r="A3669" t="str">
        <f t="shared" si="57"/>
        <v>06C001</v>
      </c>
      <c r="B3669" t="str">
        <f>CONCATENATE(A3669,"_",COUNTIF(A$1:A3669,A3669))</f>
        <v>06C001_68</v>
      </c>
      <c r="C3669" t="s">
        <v>14922</v>
      </c>
      <c r="D3669" t="str">
        <f>VLOOKUP(MID(C3669,7,4),Estrv!I:J,2,FALSE)</f>
        <v>Provisiones para contingencias</v>
      </c>
      <c r="E3669">
        <f>VLOOKUP(MID(C3669,1,10),Estrv!B:CC,66,FALSE)</f>
        <v>0</v>
      </c>
    </row>
    <row r="3670" spans="1:5">
      <c r="A3670" t="str">
        <f t="shared" si="57"/>
        <v>06C001</v>
      </c>
      <c r="B3670" t="str">
        <f>CONCATENATE(A3670,"_",COUNTIF(A$1:A3670,A3670))</f>
        <v>06C001_69</v>
      </c>
      <c r="C3670" t="s">
        <v>15596</v>
      </c>
      <c r="D3670" t="str">
        <f>VLOOKUP(MID(C3670,7,4),Estrv!I:J,2,FALSE)</f>
        <v>Provisiones para contingencias</v>
      </c>
      <c r="E3670">
        <f>VLOOKUP(MID(C3670,1,10),Estrv!B:CC,69,FALSE)</f>
        <v>0</v>
      </c>
    </row>
    <row r="3671" spans="1:5">
      <c r="A3671" t="str">
        <f t="shared" si="57"/>
        <v>06C001</v>
      </c>
      <c r="B3671" t="str">
        <f>CONCATENATE(A3671,"_",COUNTIF(A$1:A3671,A3671))</f>
        <v>06C001_70</v>
      </c>
      <c r="C3671" t="s">
        <v>16270</v>
      </c>
      <c r="D3671" t="str">
        <f>VLOOKUP(MID(C3671,7,4),Estrv!I:J,2,FALSE)</f>
        <v>Provisiones para contingencias</v>
      </c>
      <c r="E3671">
        <f>VLOOKUP(MID(C3671,1,10),Estrv!B:CC,72,FALSE)</f>
        <v>0</v>
      </c>
    </row>
    <row r="3672" spans="1:5">
      <c r="A3672" t="str">
        <f t="shared" si="57"/>
        <v>06C001</v>
      </c>
      <c r="B3672" t="str">
        <f>CONCATENATE(A3672,"_",COUNTIF(A$1:A3672,A3672))</f>
        <v>06C001_71</v>
      </c>
      <c r="C3672" t="s">
        <v>10205</v>
      </c>
      <c r="D3672" t="str">
        <f>VLOOKUP(MID(C3672,7,4),Estrv!I:J,2,FALSE)</f>
        <v>Cumplimiento de los programas de protección civil</v>
      </c>
      <c r="E3672" t="str">
        <f>VLOOKUP(MID(C3672,1,10),Estrv!B:CC,44,FALSE)</f>
        <v>El personal adscrito a la Secretaria del Medio Ambiente cuenta con la cultura de proteccion civil para la prevencion de riesgos.</v>
      </c>
    </row>
    <row r="3673" spans="1:5">
      <c r="A3673" t="str">
        <f t="shared" si="57"/>
        <v>06C001</v>
      </c>
      <c r="B3673" t="str">
        <f>CONCATENATE(A3673,"_",COUNTIF(A$1:A3673,A3673))</f>
        <v>06C001_72</v>
      </c>
      <c r="C3673" t="s">
        <v>10879</v>
      </c>
      <c r="D3673" t="str">
        <f>VLOOKUP(MID(C3673,7,4),Estrv!I:J,2,FALSE)</f>
        <v>Cumplimiento de los programas de protección civil</v>
      </c>
      <c r="E3673" t="str">
        <f>VLOOKUP(MID(C3673,1,10),Estrv!B:CC,48,FALSE)</f>
        <v>Adquisicion de materiales necesarios relacionados con temas de proteccion civil, es decir, equipos de prevencion, señaleticas y material medico.</v>
      </c>
    </row>
    <row r="3674" spans="1:5">
      <c r="A3674" t="str">
        <f t="shared" si="57"/>
        <v>06C001</v>
      </c>
      <c r="B3674" t="str">
        <f>CONCATENATE(A3674,"_",COUNTIF(A$1:A3674,A3674))</f>
        <v>06C001_73</v>
      </c>
      <c r="C3674" t="s">
        <v>11553</v>
      </c>
      <c r="D3674" t="str">
        <f>VLOOKUP(MID(C3674,7,4),Estrv!I:J,2,FALSE)</f>
        <v>Cumplimiento de los programas de protección civil</v>
      </c>
      <c r="E3674" t="str">
        <f>VLOOKUP(MID(C3674,1,10),Estrv!B:CC,51,FALSE)</f>
        <v>Desarrollo de programas internos de proteccion civil y ajustarlos al programa general de la SEDEMA.</v>
      </c>
    </row>
    <row r="3675" spans="1:5">
      <c r="A3675" t="str">
        <f t="shared" si="57"/>
        <v>06C001</v>
      </c>
      <c r="B3675" t="str">
        <f>CONCATENATE(A3675,"_",COUNTIF(A$1:A3675,A3675))</f>
        <v>06C001_74</v>
      </c>
      <c r="C3675" t="s">
        <v>12227</v>
      </c>
      <c r="D3675" t="str">
        <f>VLOOKUP(MID(C3675,7,4),Estrv!I:J,2,FALSE)</f>
        <v>Cumplimiento de los programas de protección civil</v>
      </c>
      <c r="E3675">
        <f>VLOOKUP(MID(C3675,1,10),Estrv!B:CC,54,FALSE)</f>
        <v>0</v>
      </c>
    </row>
    <row r="3676" spans="1:5">
      <c r="A3676" t="str">
        <f t="shared" si="57"/>
        <v>06C001</v>
      </c>
      <c r="B3676" t="str">
        <f>CONCATENATE(A3676,"_",COUNTIF(A$1:A3676,A3676))</f>
        <v>06C001_75</v>
      </c>
      <c r="C3676" t="s">
        <v>12901</v>
      </c>
      <c r="D3676" t="str">
        <f>VLOOKUP(MID(C3676,7,4),Estrv!I:J,2,FALSE)</f>
        <v>Cumplimiento de los programas de protección civil</v>
      </c>
      <c r="E3676">
        <f>VLOOKUP(MID(C3676,1,10),Estrv!B:CC,57,FALSE)</f>
        <v>0</v>
      </c>
    </row>
    <row r="3677" spans="1:5">
      <c r="A3677" t="str">
        <f t="shared" si="57"/>
        <v>06C001</v>
      </c>
      <c r="B3677" t="str">
        <f>CONCATENATE(A3677,"_",COUNTIF(A$1:A3677,A3677))</f>
        <v>06C001_76</v>
      </c>
      <c r="C3677" t="s">
        <v>13575</v>
      </c>
      <c r="D3677" t="str">
        <f>VLOOKUP(MID(C3677,7,4),Estrv!I:J,2,FALSE)</f>
        <v>Cumplimiento de los programas de protección civil</v>
      </c>
      <c r="E3677">
        <f>VLOOKUP(MID(C3677,1,10),Estrv!B:CC,60,FALSE)</f>
        <v>0</v>
      </c>
    </row>
    <row r="3678" spans="1:5">
      <c r="A3678" t="str">
        <f t="shared" si="57"/>
        <v>06C001</v>
      </c>
      <c r="B3678" t="str">
        <f>CONCATENATE(A3678,"_",COUNTIF(A$1:A3678,A3678))</f>
        <v>06C001_77</v>
      </c>
      <c r="C3678" t="s">
        <v>14249</v>
      </c>
      <c r="D3678" t="str">
        <f>VLOOKUP(MID(C3678,7,4),Estrv!I:J,2,FALSE)</f>
        <v>Cumplimiento de los programas de protección civil</v>
      </c>
      <c r="E3678">
        <f>VLOOKUP(MID(C3678,1,10),Estrv!B:CC,63,FALSE)</f>
        <v>0</v>
      </c>
    </row>
    <row r="3679" spans="1:5">
      <c r="A3679" t="str">
        <f t="shared" si="57"/>
        <v>06C001</v>
      </c>
      <c r="B3679" t="str">
        <f>CONCATENATE(A3679,"_",COUNTIF(A$1:A3679,A3679))</f>
        <v>06C001_78</v>
      </c>
      <c r="C3679" t="s">
        <v>14923</v>
      </c>
      <c r="D3679" t="str">
        <f>VLOOKUP(MID(C3679,7,4),Estrv!I:J,2,FALSE)</f>
        <v>Cumplimiento de los programas de protección civil</v>
      </c>
      <c r="E3679">
        <f>VLOOKUP(MID(C3679,1,10),Estrv!B:CC,66,FALSE)</f>
        <v>0</v>
      </c>
    </row>
    <row r="3680" spans="1:5">
      <c r="A3680" t="str">
        <f t="shared" si="57"/>
        <v>06C001</v>
      </c>
      <c r="B3680" t="str">
        <f>CONCATENATE(A3680,"_",COUNTIF(A$1:A3680,A3680))</f>
        <v>06C001_79</v>
      </c>
      <c r="C3680" t="s">
        <v>15597</v>
      </c>
      <c r="D3680" t="str">
        <f>VLOOKUP(MID(C3680,7,4),Estrv!I:J,2,FALSE)</f>
        <v>Cumplimiento de los programas de protección civil</v>
      </c>
      <c r="E3680">
        <f>VLOOKUP(MID(C3680,1,10),Estrv!B:CC,69,FALSE)</f>
        <v>0</v>
      </c>
    </row>
    <row r="3681" spans="1:5">
      <c r="A3681" t="str">
        <f t="shared" si="57"/>
        <v>06C001</v>
      </c>
      <c r="B3681" t="str">
        <f>CONCATENATE(A3681,"_",COUNTIF(A$1:A3681,A3681))</f>
        <v>06C001_80</v>
      </c>
      <c r="C3681" t="s">
        <v>16271</v>
      </c>
      <c r="D3681" t="str">
        <f>VLOOKUP(MID(C3681,7,4),Estrv!I:J,2,FALSE)</f>
        <v>Cumplimiento de los programas de protección civil</v>
      </c>
      <c r="E3681">
        <f>VLOOKUP(MID(C3681,1,10),Estrv!B:CC,72,FALSE)</f>
        <v>0</v>
      </c>
    </row>
    <row r="3682" spans="1:5">
      <c r="A3682" t="str">
        <f t="shared" si="57"/>
        <v>06C001</v>
      </c>
      <c r="B3682" t="str">
        <f>CONCATENATE(A3682,"_",COUNTIF(A$1:A3682,A3682))</f>
        <v>06C001_81</v>
      </c>
      <c r="C3682" t="s">
        <v>10206</v>
      </c>
      <c r="D3682" t="str">
        <f>VLOOKUP(MID(C3682,7,4),Estrv!I:J,2,FALSE)</f>
        <v>Conducción de la política del medio ambiente</v>
      </c>
      <c r="E3682" t="str">
        <f>VLOOKUP(MID(C3682,1,10),Estrv!B:CC,44,FALSE)</f>
        <v>El establecimiento de directrices para la proteccion del medio ambiente sobre el cambio climatico, la gestion de residuos solidos y la preservacion de la biodiversidad permite contar con un medio ambiente sano en beneficio de los habitantes de la Ciudad de Mexico.</v>
      </c>
    </row>
    <row r="3683" spans="1:5">
      <c r="A3683" t="str">
        <f t="shared" si="57"/>
        <v>06C001</v>
      </c>
      <c r="B3683" t="str">
        <f>CONCATENATE(A3683,"_",COUNTIF(A$1:A3683,A3683))</f>
        <v>06C001_82</v>
      </c>
      <c r="C3683" t="s">
        <v>10880</v>
      </c>
      <c r="D3683" t="str">
        <f>VLOOKUP(MID(C3683,7,4),Estrv!I:J,2,FALSE)</f>
        <v>Conducción de la política del medio ambiente</v>
      </c>
      <c r="E3683" t="str">
        <f>VLOOKUP(MID(C3683,1,10),Estrv!B:CC,48,FALSE)</f>
        <v>Promover entre las unidades administrativas del gobierno de la Ciudad de Mexico la incorporacion al Sistema de Administracion Ambiental.</v>
      </c>
    </row>
    <row r="3684" spans="1:5">
      <c r="A3684" t="str">
        <f t="shared" si="57"/>
        <v>06C001</v>
      </c>
      <c r="B3684" t="str">
        <f>CONCATENATE(A3684,"_",COUNTIF(A$1:A3684,A3684))</f>
        <v>06C001_83</v>
      </c>
      <c r="C3684" t="s">
        <v>11554</v>
      </c>
      <c r="D3684" t="str">
        <f>VLOOKUP(MID(C3684,7,4),Estrv!I:J,2,FALSE)</f>
        <v>Conducción de la política del medio ambiente</v>
      </c>
      <c r="E3684" t="str">
        <f>VLOOKUP(MID(C3684,1,10),Estrv!B:CC,51,FALSE)</f>
        <v>Seguimiento a las medidas del Programa de Accion Climatica de la Ciudad de Mexico, a fin de contar con elementos que permitan evaluar el progreso de la mitigacion de emisiones de Gases de Efecto Invernadero (GEI), y la generacion de capacidades adaptativas.</v>
      </c>
    </row>
    <row r="3685" spans="1:5">
      <c r="A3685" t="str">
        <f t="shared" si="57"/>
        <v>06C001</v>
      </c>
      <c r="B3685" t="str">
        <f>CONCATENATE(A3685,"_",COUNTIF(A$1:A3685,A3685))</f>
        <v>06C001_84</v>
      </c>
      <c r="C3685" t="s">
        <v>12228</v>
      </c>
      <c r="D3685" t="str">
        <f>VLOOKUP(MID(C3685,7,4),Estrv!I:J,2,FALSE)</f>
        <v>Conducción de la política del medio ambiente</v>
      </c>
      <c r="E3685" t="str">
        <f>VLOOKUP(MID(C3685,1,10),Estrv!B:CC,54,FALSE)</f>
        <v>Coordinar y monitorear la implementacion de la Estrategia para la Conservacion y el Uso Sustentable de la Biodiversidad de la Ciudad de Mexico y Plan de Accion 2030.</v>
      </c>
    </row>
    <row r="3686" spans="1:5">
      <c r="A3686" t="str">
        <f t="shared" si="57"/>
        <v>06C001</v>
      </c>
      <c r="B3686" t="str">
        <f>CONCATENATE(A3686,"_",COUNTIF(A$1:A3686,A3686))</f>
        <v>06C001_85</v>
      </c>
      <c r="C3686" t="s">
        <v>12902</v>
      </c>
      <c r="D3686" t="str">
        <f>VLOOKUP(MID(C3686,7,4),Estrv!I:J,2,FALSE)</f>
        <v>Conducción de la política del medio ambiente</v>
      </c>
      <c r="E3686">
        <f>VLOOKUP(MID(C3686,1,10),Estrv!B:CC,57,FALSE)</f>
        <v>0</v>
      </c>
    </row>
    <row r="3687" spans="1:5">
      <c r="A3687" t="str">
        <f t="shared" si="57"/>
        <v>06C001</v>
      </c>
      <c r="B3687" t="str">
        <f>CONCATENATE(A3687,"_",COUNTIF(A$1:A3687,A3687))</f>
        <v>06C001_86</v>
      </c>
      <c r="C3687" t="s">
        <v>13576</v>
      </c>
      <c r="D3687" t="str">
        <f>VLOOKUP(MID(C3687,7,4),Estrv!I:J,2,FALSE)</f>
        <v>Conducción de la política del medio ambiente</v>
      </c>
      <c r="E3687">
        <f>VLOOKUP(MID(C3687,1,10),Estrv!B:CC,60,FALSE)</f>
        <v>0</v>
      </c>
    </row>
    <row r="3688" spans="1:5">
      <c r="A3688" t="str">
        <f t="shared" si="57"/>
        <v>06C001</v>
      </c>
      <c r="B3688" t="str">
        <f>CONCATENATE(A3688,"_",COUNTIF(A$1:A3688,A3688))</f>
        <v>06C001_87</v>
      </c>
      <c r="C3688" t="s">
        <v>14250</v>
      </c>
      <c r="D3688" t="str">
        <f>VLOOKUP(MID(C3688,7,4),Estrv!I:J,2,FALSE)</f>
        <v>Conducción de la política del medio ambiente</v>
      </c>
      <c r="E3688">
        <f>VLOOKUP(MID(C3688,1,10),Estrv!B:CC,63,FALSE)</f>
        <v>0</v>
      </c>
    </row>
    <row r="3689" spans="1:5">
      <c r="A3689" t="str">
        <f t="shared" si="57"/>
        <v>06C001</v>
      </c>
      <c r="B3689" t="str">
        <f>CONCATENATE(A3689,"_",COUNTIF(A$1:A3689,A3689))</f>
        <v>06C001_88</v>
      </c>
      <c r="C3689" t="s">
        <v>14924</v>
      </c>
      <c r="D3689" t="str">
        <f>VLOOKUP(MID(C3689,7,4),Estrv!I:J,2,FALSE)</f>
        <v>Conducción de la política del medio ambiente</v>
      </c>
      <c r="E3689">
        <f>VLOOKUP(MID(C3689,1,10),Estrv!B:CC,66,FALSE)</f>
        <v>0</v>
      </c>
    </row>
    <row r="3690" spans="1:5">
      <c r="A3690" t="str">
        <f t="shared" si="57"/>
        <v>06C001</v>
      </c>
      <c r="B3690" t="str">
        <f>CONCATENATE(A3690,"_",COUNTIF(A$1:A3690,A3690))</f>
        <v>06C001_89</v>
      </c>
      <c r="C3690" t="s">
        <v>15598</v>
      </c>
      <c r="D3690" t="str">
        <f>VLOOKUP(MID(C3690,7,4),Estrv!I:J,2,FALSE)</f>
        <v>Conducción de la política del medio ambiente</v>
      </c>
      <c r="E3690">
        <f>VLOOKUP(MID(C3690,1,10),Estrv!B:CC,69,FALSE)</f>
        <v>0</v>
      </c>
    </row>
    <row r="3691" spans="1:5">
      <c r="A3691" t="str">
        <f t="shared" si="57"/>
        <v>06C001</v>
      </c>
      <c r="B3691" t="str">
        <f>CONCATENATE(A3691,"_",COUNTIF(A$1:A3691,A3691))</f>
        <v>06C001_90</v>
      </c>
      <c r="C3691" t="s">
        <v>16272</v>
      </c>
      <c r="D3691" t="str">
        <f>VLOOKUP(MID(C3691,7,4),Estrv!I:J,2,FALSE)</f>
        <v>Conducción de la política del medio ambiente</v>
      </c>
      <c r="E3691">
        <f>VLOOKUP(MID(C3691,1,10),Estrv!B:CC,72,FALSE)</f>
        <v>0</v>
      </c>
    </row>
    <row r="3692" spans="1:5">
      <c r="A3692" t="str">
        <f t="shared" si="57"/>
        <v>06CD03</v>
      </c>
      <c r="B3692" t="str">
        <f>CONCATENATE(A3692,"_",COUNTIF(A$1:A3692,A3692))</f>
        <v>06CD03_1</v>
      </c>
      <c r="C3692" t="s">
        <v>10207</v>
      </c>
      <c r="D3692" t="str">
        <f>VLOOKUP(MID(C3692,7,4),Estrv!I:J,2,FALSE)</f>
        <v>Actividades de apoyo administrativo</v>
      </c>
      <c r="E3692" t="str">
        <f>VLOOKUP(MID(C3692,1,10),Estrv!B:CC,44,FALSE)</f>
        <v>La poblacion de la Ciudad de Mexico cuente cada dia con mayor calidad y cantidad de servicios de agua potable y drenaje, a traves del trabajo del personal del Sistema de Aguas de la Ciudad de Mexico que cuenta con los pagos por sueldos, salarios y prestaciones.</v>
      </c>
    </row>
    <row r="3693" spans="1:5">
      <c r="A3693" t="str">
        <f t="shared" si="57"/>
        <v>06CD03</v>
      </c>
      <c r="B3693" t="str">
        <f>CONCATENATE(A3693,"_",COUNTIF(A$1:A3693,A3693))</f>
        <v>06CD03_2</v>
      </c>
      <c r="C3693" t="s">
        <v>10881</v>
      </c>
      <c r="D3693" t="str">
        <f>VLOOKUP(MID(C3693,7,4),Estrv!I:J,2,FALSE)</f>
        <v>Actividades de apoyo administrativo</v>
      </c>
      <c r="E3693" t="str">
        <f>VLOOKUP(MID(C3693,1,10),Estrv!B:CC,48,FALSE)</f>
        <v>Imparticion cursos y actulizacion de actividades administrativas y operativas.</v>
      </c>
    </row>
    <row r="3694" spans="1:5">
      <c r="A3694" t="str">
        <f t="shared" si="57"/>
        <v>06CD03</v>
      </c>
      <c r="B3694" t="str">
        <f>CONCATENATE(A3694,"_",COUNTIF(A$1:A3694,A3694))</f>
        <v>06CD03_3</v>
      </c>
      <c r="C3694" t="s">
        <v>11555</v>
      </c>
      <c r="D3694" t="str">
        <f>VLOOKUP(MID(C3694,7,4),Estrv!I:J,2,FALSE)</f>
        <v>Actividades de apoyo administrativo</v>
      </c>
      <c r="E3694">
        <f>VLOOKUP(MID(C3694,1,10),Estrv!B:CC,51,FALSE)</f>
        <v>0</v>
      </c>
    </row>
    <row r="3695" spans="1:5">
      <c r="A3695" t="str">
        <f t="shared" si="57"/>
        <v>06CD03</v>
      </c>
      <c r="B3695" t="str">
        <f>CONCATENATE(A3695,"_",COUNTIF(A$1:A3695,A3695))</f>
        <v>06CD03_4</v>
      </c>
      <c r="C3695" t="s">
        <v>12229</v>
      </c>
      <c r="D3695" t="str">
        <f>VLOOKUP(MID(C3695,7,4),Estrv!I:J,2,FALSE)</f>
        <v>Actividades de apoyo administrativo</v>
      </c>
      <c r="E3695">
        <f>VLOOKUP(MID(C3695,1,10),Estrv!B:CC,54,FALSE)</f>
        <v>0</v>
      </c>
    </row>
    <row r="3696" spans="1:5">
      <c r="A3696" t="str">
        <f t="shared" si="57"/>
        <v>06CD03</v>
      </c>
      <c r="B3696" t="str">
        <f>CONCATENATE(A3696,"_",COUNTIF(A$1:A3696,A3696))</f>
        <v>06CD03_5</v>
      </c>
      <c r="C3696" t="s">
        <v>12903</v>
      </c>
      <c r="D3696" t="str">
        <f>VLOOKUP(MID(C3696,7,4),Estrv!I:J,2,FALSE)</f>
        <v>Actividades de apoyo administrativo</v>
      </c>
      <c r="E3696">
        <f>VLOOKUP(MID(C3696,1,10),Estrv!B:CC,57,FALSE)</f>
        <v>0</v>
      </c>
    </row>
    <row r="3697" spans="1:5">
      <c r="A3697" t="str">
        <f t="shared" si="57"/>
        <v>06CD03</v>
      </c>
      <c r="B3697" t="str">
        <f>CONCATENATE(A3697,"_",COUNTIF(A$1:A3697,A3697))</f>
        <v>06CD03_6</v>
      </c>
      <c r="C3697" t="s">
        <v>13577</v>
      </c>
      <c r="D3697" t="str">
        <f>VLOOKUP(MID(C3697,7,4),Estrv!I:J,2,FALSE)</f>
        <v>Actividades de apoyo administrativo</v>
      </c>
      <c r="E3697">
        <f>VLOOKUP(MID(C3697,1,10),Estrv!B:CC,60,FALSE)</f>
        <v>0</v>
      </c>
    </row>
    <row r="3698" spans="1:5">
      <c r="A3698" t="str">
        <f t="shared" si="57"/>
        <v>06CD03</v>
      </c>
      <c r="B3698" t="str">
        <f>CONCATENATE(A3698,"_",COUNTIF(A$1:A3698,A3698))</f>
        <v>06CD03_7</v>
      </c>
      <c r="C3698" t="s">
        <v>14251</v>
      </c>
      <c r="D3698" t="str">
        <f>VLOOKUP(MID(C3698,7,4),Estrv!I:J,2,FALSE)</f>
        <v>Actividades de apoyo administrativo</v>
      </c>
      <c r="E3698">
        <f>VLOOKUP(MID(C3698,1,10),Estrv!B:CC,63,FALSE)</f>
        <v>0</v>
      </c>
    </row>
    <row r="3699" spans="1:5">
      <c r="A3699" t="str">
        <f t="shared" si="57"/>
        <v>06CD03</v>
      </c>
      <c r="B3699" t="str">
        <f>CONCATENATE(A3699,"_",COUNTIF(A$1:A3699,A3699))</f>
        <v>06CD03_8</v>
      </c>
      <c r="C3699" t="s">
        <v>14925</v>
      </c>
      <c r="D3699" t="str">
        <f>VLOOKUP(MID(C3699,7,4),Estrv!I:J,2,FALSE)</f>
        <v>Actividades de apoyo administrativo</v>
      </c>
      <c r="E3699">
        <f>VLOOKUP(MID(C3699,1,10),Estrv!B:CC,66,FALSE)</f>
        <v>0</v>
      </c>
    </row>
    <row r="3700" spans="1:5">
      <c r="A3700" t="str">
        <f t="shared" si="57"/>
        <v>06CD03</v>
      </c>
      <c r="B3700" t="str">
        <f>CONCATENATE(A3700,"_",COUNTIF(A$1:A3700,A3700))</f>
        <v>06CD03_9</v>
      </c>
      <c r="C3700" t="s">
        <v>15599</v>
      </c>
      <c r="D3700" t="str">
        <f>VLOOKUP(MID(C3700,7,4),Estrv!I:J,2,FALSE)</f>
        <v>Actividades de apoyo administrativo</v>
      </c>
      <c r="E3700">
        <f>VLOOKUP(MID(C3700,1,10),Estrv!B:CC,69,FALSE)</f>
        <v>0</v>
      </c>
    </row>
    <row r="3701" spans="1:5">
      <c r="A3701" t="str">
        <f t="shared" si="57"/>
        <v>06CD03</v>
      </c>
      <c r="B3701" t="str">
        <f>CONCATENATE(A3701,"_",COUNTIF(A$1:A3701,A3701))</f>
        <v>06CD03_10</v>
      </c>
      <c r="C3701" t="s">
        <v>16273</v>
      </c>
      <c r="D3701" t="str">
        <f>VLOOKUP(MID(C3701,7,4),Estrv!I:J,2,FALSE)</f>
        <v>Actividades de apoyo administrativo</v>
      </c>
      <c r="E3701">
        <f>VLOOKUP(MID(C3701,1,10),Estrv!B:CC,72,FALSE)</f>
        <v>0</v>
      </c>
    </row>
    <row r="3702" spans="1:5">
      <c r="A3702" t="str">
        <f t="shared" si="57"/>
        <v>06CD03</v>
      </c>
      <c r="B3702" t="str">
        <f>CONCATENATE(A3702,"_",COUNTIF(A$1:A3702,A3702))</f>
        <v>06CD03_11</v>
      </c>
      <c r="C3702" t="s">
        <v>10208</v>
      </c>
      <c r="D3702" t="str">
        <f>VLOOKUP(MID(C3702,7,4),Estrv!I:J,2,FALSE)</f>
        <v>Provisiones para contingencias</v>
      </c>
      <c r="E3702" t="str">
        <f>VLOOKUP(MID(C3702,1,10),Estrv!B:CC,44,FALSE)</f>
        <v>Garantizar el cumplimiento de los laudos y evitar la imposicion de medidas de apremio y multas al SACMEX.</v>
      </c>
    </row>
    <row r="3703" spans="1:5">
      <c r="A3703" t="str">
        <f t="shared" si="57"/>
        <v>06CD03</v>
      </c>
      <c r="B3703" t="str">
        <f>CONCATENATE(A3703,"_",COUNTIF(A$1:A3703,A3703))</f>
        <v>06CD03_12</v>
      </c>
      <c r="C3703" t="s">
        <v>10882</v>
      </c>
      <c r="D3703" t="str">
        <f>VLOOKUP(MID(C3703,7,4),Estrv!I:J,2,FALSE)</f>
        <v>Provisiones para contingencias</v>
      </c>
      <c r="E3703" t="str">
        <f>VLOOKUP(MID(C3703,1,10),Estrv!B:CC,48,FALSE)</f>
        <v>Solicitar cedula de costeo.</v>
      </c>
    </row>
    <row r="3704" spans="1:5">
      <c r="A3704" t="str">
        <f t="shared" si="57"/>
        <v>06CD03</v>
      </c>
      <c r="B3704" t="str">
        <f>CONCATENATE(A3704,"_",COUNTIF(A$1:A3704,A3704))</f>
        <v>06CD03_13</v>
      </c>
      <c r="C3704" t="s">
        <v>11556</v>
      </c>
      <c r="D3704" t="str">
        <f>VLOOKUP(MID(C3704,7,4),Estrv!I:J,2,FALSE)</f>
        <v>Provisiones para contingencias</v>
      </c>
      <c r="E3704" t="str">
        <f>VLOOKUP(MID(C3704,1,10),Estrv!B:CC,51,FALSE)</f>
        <v>Solicitar visto bueno consejeria juridica y servicios legales.</v>
      </c>
    </row>
    <row r="3705" spans="1:5">
      <c r="A3705" t="str">
        <f t="shared" si="57"/>
        <v>06CD03</v>
      </c>
      <c r="B3705" t="str">
        <f>CONCATENATE(A3705,"_",COUNTIF(A$1:A3705,A3705))</f>
        <v>06CD03_14</v>
      </c>
      <c r="C3705" t="s">
        <v>12230</v>
      </c>
      <c r="D3705" t="str">
        <f>VLOOKUP(MID(C3705,7,4),Estrv!I:J,2,FALSE)</f>
        <v>Provisiones para contingencias</v>
      </c>
      <c r="E3705" t="str">
        <f>VLOOKUP(MID(C3705,1,10),Estrv!B:CC,54,FALSE)</f>
        <v>Solicitar suficiencia presupuestal.</v>
      </c>
    </row>
    <row r="3706" spans="1:5">
      <c r="A3706" t="str">
        <f t="shared" si="57"/>
        <v>06CD03</v>
      </c>
      <c r="B3706" t="str">
        <f>CONCATENATE(A3706,"_",COUNTIF(A$1:A3706,A3706))</f>
        <v>06CD03_15</v>
      </c>
      <c r="C3706" t="s">
        <v>12904</v>
      </c>
      <c r="D3706" t="str">
        <f>VLOOKUP(MID(C3706,7,4),Estrv!I:J,2,FALSE)</f>
        <v>Provisiones para contingencias</v>
      </c>
      <c r="E3706" t="str">
        <f>VLOOKUP(MID(C3706,1,10),Estrv!B:CC,57,FALSE)</f>
        <v>Solicitar expedicion de cheque.</v>
      </c>
    </row>
    <row r="3707" spans="1:5">
      <c r="A3707" t="str">
        <f t="shared" si="57"/>
        <v>06CD03</v>
      </c>
      <c r="B3707" t="str">
        <f>CONCATENATE(A3707,"_",COUNTIF(A$1:A3707,A3707))</f>
        <v>06CD03_16</v>
      </c>
      <c r="C3707" t="s">
        <v>13578</v>
      </c>
      <c r="D3707" t="str">
        <f>VLOOKUP(MID(C3707,7,4),Estrv!I:J,2,FALSE)</f>
        <v>Provisiones para contingencias</v>
      </c>
      <c r="E3707" t="str">
        <f>VLOOKUP(MID(C3707,1,10),Estrv!B:CC,60,FALSE)</f>
        <v>Pago ante tribunal.</v>
      </c>
    </row>
    <row r="3708" spans="1:5">
      <c r="A3708" t="str">
        <f t="shared" si="57"/>
        <v>06CD03</v>
      </c>
      <c r="B3708" t="str">
        <f>CONCATENATE(A3708,"_",COUNTIF(A$1:A3708,A3708))</f>
        <v>06CD03_17</v>
      </c>
      <c r="C3708" t="s">
        <v>14252</v>
      </c>
      <c r="D3708" t="str">
        <f>VLOOKUP(MID(C3708,7,4),Estrv!I:J,2,FALSE)</f>
        <v>Provisiones para contingencias</v>
      </c>
      <c r="E3708" t="str">
        <f>VLOOKUP(MID(C3708,1,10),Estrv!B:CC,63,FALSE)</f>
        <v>Generar la informacion respecto al total de juicios laborales para poder determinar un probable impacto en el presupuesto del SACMEX.</v>
      </c>
    </row>
    <row r="3709" spans="1:5">
      <c r="A3709" t="str">
        <f t="shared" si="57"/>
        <v>06CD03</v>
      </c>
      <c r="B3709" t="str">
        <f>CONCATENATE(A3709,"_",COUNTIF(A$1:A3709,A3709))</f>
        <v>06CD03_18</v>
      </c>
      <c r="C3709" t="s">
        <v>14926</v>
      </c>
      <c r="D3709" t="str">
        <f>VLOOKUP(MID(C3709,7,4),Estrv!I:J,2,FALSE)</f>
        <v>Provisiones para contingencias</v>
      </c>
      <c r="E3709" t="str">
        <f>VLOOKUP(MID(C3709,1,10),Estrv!B:CC,66,FALSE)</f>
        <v>Gestionar ante la Secretaria de Administracion y Finanzas la suficiencia presupuestal para dar cumplimiento a los laudos.</v>
      </c>
    </row>
    <row r="3710" spans="1:5">
      <c r="A3710" t="str">
        <f t="shared" si="57"/>
        <v>06CD03</v>
      </c>
      <c r="B3710" t="str">
        <f>CONCATENATE(A3710,"_",COUNTIF(A$1:A3710,A3710))</f>
        <v>06CD03_19</v>
      </c>
      <c r="C3710" t="s">
        <v>15600</v>
      </c>
      <c r="D3710" t="str">
        <f>VLOOKUP(MID(C3710,7,4),Estrv!I:J,2,FALSE)</f>
        <v>Provisiones para contingencias</v>
      </c>
      <c r="E3710">
        <f>VLOOKUP(MID(C3710,1,10),Estrv!B:CC,69,FALSE)</f>
        <v>0</v>
      </c>
    </row>
    <row r="3711" spans="1:5">
      <c r="A3711" t="str">
        <f t="shared" si="57"/>
        <v>06CD03</v>
      </c>
      <c r="B3711" t="str">
        <f>CONCATENATE(A3711,"_",COUNTIF(A$1:A3711,A3711))</f>
        <v>06CD03_20</v>
      </c>
      <c r="C3711" t="s">
        <v>16274</v>
      </c>
      <c r="D3711" t="str">
        <f>VLOOKUP(MID(C3711,7,4),Estrv!I:J,2,FALSE)</f>
        <v>Provisiones para contingencias</v>
      </c>
      <c r="E3711">
        <f>VLOOKUP(MID(C3711,1,10),Estrv!B:CC,72,FALSE)</f>
        <v>0</v>
      </c>
    </row>
    <row r="3712" spans="1:5">
      <c r="A3712" t="str">
        <f t="shared" si="57"/>
        <v>06CD03</v>
      </c>
      <c r="B3712" t="str">
        <f>CONCATENATE(A3712,"_",COUNTIF(A$1:A3712,A3712))</f>
        <v>06CD03_21</v>
      </c>
      <c r="C3712" t="s">
        <v>10209</v>
      </c>
      <c r="D3712" t="str">
        <f>VLOOKUP(MID(C3712,7,4),Estrv!I:J,2,FALSE)</f>
        <v>Cumplimiento de los programas de protección civil</v>
      </c>
      <c r="E3712" t="str">
        <f>VLOOKUP(MID(C3712,1,10),Estrv!B:CC,44,FALSE)</f>
        <v>Al contar el personal del Sistema de Aguas de la Ciudad de Mexico con la proteccion adecuada para el desarrollo optimo de actividades encomendadas, se tendra como objetivo primordial la prevencion de riesgos de los trabajadores y el otorgamiento de seguridad institucional.</v>
      </c>
    </row>
    <row r="3713" spans="1:5">
      <c r="A3713" t="str">
        <f t="shared" si="57"/>
        <v>06CD03</v>
      </c>
      <c r="B3713" t="str">
        <f>CONCATENATE(A3713,"_",COUNTIF(A$1:A3713,A3713))</f>
        <v>06CD03_22</v>
      </c>
      <c r="C3713" t="s">
        <v>10883</v>
      </c>
      <c r="D3713" t="str">
        <f>VLOOKUP(MID(C3713,7,4),Estrv!I:J,2,FALSE)</f>
        <v>Cumplimiento de los programas de protección civil</v>
      </c>
      <c r="E3713">
        <f>VLOOKUP(MID(C3713,1,10),Estrv!B:CC,48,FALSE)</f>
        <v>0</v>
      </c>
    </row>
    <row r="3714" spans="1:5">
      <c r="A3714" t="str">
        <f t="shared" si="57"/>
        <v>06CD03</v>
      </c>
      <c r="B3714" t="str">
        <f>CONCATENATE(A3714,"_",COUNTIF(A$1:A3714,A3714))</f>
        <v>06CD03_23</v>
      </c>
      <c r="C3714" t="s">
        <v>11557</v>
      </c>
      <c r="D3714" t="str">
        <f>VLOOKUP(MID(C3714,7,4),Estrv!I:J,2,FALSE)</f>
        <v>Cumplimiento de los programas de protección civil</v>
      </c>
      <c r="E3714">
        <f>VLOOKUP(MID(C3714,1,10),Estrv!B:CC,51,FALSE)</f>
        <v>0</v>
      </c>
    </row>
    <row r="3715" spans="1:5">
      <c r="A3715" t="str">
        <f t="shared" ref="A3715:A3778" si="58">MID(C3715,1,6)</f>
        <v>06CD03</v>
      </c>
      <c r="B3715" t="str">
        <f>CONCATENATE(A3715,"_",COUNTIF(A$1:A3715,A3715))</f>
        <v>06CD03_24</v>
      </c>
      <c r="C3715" t="s">
        <v>12231</v>
      </c>
      <c r="D3715" t="str">
        <f>VLOOKUP(MID(C3715,7,4),Estrv!I:J,2,FALSE)</f>
        <v>Cumplimiento de los programas de protección civil</v>
      </c>
      <c r="E3715">
        <f>VLOOKUP(MID(C3715,1,10),Estrv!B:CC,54,FALSE)</f>
        <v>0</v>
      </c>
    </row>
    <row r="3716" spans="1:5">
      <c r="A3716" t="str">
        <f t="shared" si="58"/>
        <v>06CD03</v>
      </c>
      <c r="B3716" t="str">
        <f>CONCATENATE(A3716,"_",COUNTIF(A$1:A3716,A3716))</f>
        <v>06CD03_25</v>
      </c>
      <c r="C3716" t="s">
        <v>12905</v>
      </c>
      <c r="D3716" t="str">
        <f>VLOOKUP(MID(C3716,7,4),Estrv!I:J,2,FALSE)</f>
        <v>Cumplimiento de los programas de protección civil</v>
      </c>
      <c r="E3716">
        <f>VLOOKUP(MID(C3716,1,10),Estrv!B:CC,57,FALSE)</f>
        <v>0</v>
      </c>
    </row>
    <row r="3717" spans="1:5">
      <c r="A3717" t="str">
        <f t="shared" si="58"/>
        <v>06CD03</v>
      </c>
      <c r="B3717" t="str">
        <f>CONCATENATE(A3717,"_",COUNTIF(A$1:A3717,A3717))</f>
        <v>06CD03_26</v>
      </c>
      <c r="C3717" t="s">
        <v>13579</v>
      </c>
      <c r="D3717" t="str">
        <f>VLOOKUP(MID(C3717,7,4),Estrv!I:J,2,FALSE)</f>
        <v>Cumplimiento de los programas de protección civil</v>
      </c>
      <c r="E3717">
        <f>VLOOKUP(MID(C3717,1,10),Estrv!B:CC,60,FALSE)</f>
        <v>0</v>
      </c>
    </row>
    <row r="3718" spans="1:5">
      <c r="A3718" t="str">
        <f t="shared" si="58"/>
        <v>06CD03</v>
      </c>
      <c r="B3718" t="str">
        <f>CONCATENATE(A3718,"_",COUNTIF(A$1:A3718,A3718))</f>
        <v>06CD03_27</v>
      </c>
      <c r="C3718" t="s">
        <v>14253</v>
      </c>
      <c r="D3718" t="str">
        <f>VLOOKUP(MID(C3718,7,4),Estrv!I:J,2,FALSE)</f>
        <v>Cumplimiento de los programas de protección civil</v>
      </c>
      <c r="E3718">
        <f>VLOOKUP(MID(C3718,1,10),Estrv!B:CC,63,FALSE)</f>
        <v>0</v>
      </c>
    </row>
    <row r="3719" spans="1:5">
      <c r="A3719" t="str">
        <f t="shared" si="58"/>
        <v>06CD03</v>
      </c>
      <c r="B3719" t="str">
        <f>CONCATENATE(A3719,"_",COUNTIF(A$1:A3719,A3719))</f>
        <v>06CD03_28</v>
      </c>
      <c r="C3719" t="s">
        <v>14927</v>
      </c>
      <c r="D3719" t="str">
        <f>VLOOKUP(MID(C3719,7,4),Estrv!I:J,2,FALSE)</f>
        <v>Cumplimiento de los programas de protección civil</v>
      </c>
      <c r="E3719">
        <f>VLOOKUP(MID(C3719,1,10),Estrv!B:CC,66,FALSE)</f>
        <v>0</v>
      </c>
    </row>
    <row r="3720" spans="1:5">
      <c r="A3720" t="str">
        <f t="shared" si="58"/>
        <v>06CD03</v>
      </c>
      <c r="B3720" t="str">
        <f>CONCATENATE(A3720,"_",COUNTIF(A$1:A3720,A3720))</f>
        <v>06CD03_29</v>
      </c>
      <c r="C3720" t="s">
        <v>15601</v>
      </c>
      <c r="D3720" t="str">
        <f>VLOOKUP(MID(C3720,7,4),Estrv!I:J,2,FALSE)</f>
        <v>Cumplimiento de los programas de protección civil</v>
      </c>
      <c r="E3720">
        <f>VLOOKUP(MID(C3720,1,10),Estrv!B:CC,69,FALSE)</f>
        <v>0</v>
      </c>
    </row>
    <row r="3721" spans="1:5">
      <c r="A3721" t="str">
        <f t="shared" si="58"/>
        <v>06CD03</v>
      </c>
      <c r="B3721" t="str">
        <f>CONCATENATE(A3721,"_",COUNTIF(A$1:A3721,A3721))</f>
        <v>06CD03_30</v>
      </c>
      <c r="C3721" t="s">
        <v>16275</v>
      </c>
      <c r="D3721" t="str">
        <f>VLOOKUP(MID(C3721,7,4),Estrv!I:J,2,FALSE)</f>
        <v>Cumplimiento de los programas de protección civil</v>
      </c>
      <c r="E3721">
        <f>VLOOKUP(MID(C3721,1,10),Estrv!B:CC,72,FALSE)</f>
        <v>0</v>
      </c>
    </row>
    <row r="3722" spans="1:5">
      <c r="A3722" t="str">
        <f t="shared" si="58"/>
        <v>06CD03</v>
      </c>
      <c r="B3722" t="str">
        <f>CONCATENATE(A3722,"_",COUNTIF(A$1:A3722,A3722))</f>
        <v>06CD03_31</v>
      </c>
      <c r="C3722" t="s">
        <v>10210</v>
      </c>
      <c r="D3722" t="str">
        <f>VLOOKUP(MID(C3722,7,4),Estrv!I:J,2,FALSE)</f>
        <v>Infraestructura de agua potable</v>
      </c>
      <c r="E3722" t="str">
        <f>VLOOKUP(MID(C3722,1,10),Estrv!B:CC,44,FALSE)</f>
        <v>Contribuir a que mas del 60% de la poblacion de la Ciudad de Mexico cuenten con un servicio de agua adecuado y suficiente a traves de obras publicas de infraestructura de agua potable.</v>
      </c>
    </row>
    <row r="3723" spans="1:5">
      <c r="A3723" t="str">
        <f t="shared" si="58"/>
        <v>06CD03</v>
      </c>
      <c r="B3723" t="str">
        <f>CONCATENATE(A3723,"_",COUNTIF(A$1:A3723,A3723))</f>
        <v>06CD03_32</v>
      </c>
      <c r="C3723" t="s">
        <v>10884</v>
      </c>
      <c r="D3723" t="str">
        <f>VLOOKUP(MID(C3723,7,4),Estrv!I:J,2,FALSE)</f>
        <v>Infraestructura de agua potable</v>
      </c>
      <c r="E3723" t="str">
        <f>VLOOKUP(MID(C3723,1,10),Estrv!B:CC,48,FALSE)</f>
        <v>Mejora de la Calidad de Agua Potable: Obras para mejorar la calidad del agua potable (plantas potabilizadoras, plantas cloradoras, sustitucion de lineas de conduccion, etc.).</v>
      </c>
    </row>
    <row r="3724" spans="1:5">
      <c r="A3724" t="str">
        <f t="shared" si="58"/>
        <v>06CD03</v>
      </c>
      <c r="B3724" t="str">
        <f>CONCATENATE(A3724,"_",COUNTIF(A$1:A3724,A3724))</f>
        <v>06CD03_33</v>
      </c>
      <c r="C3724" t="s">
        <v>11558</v>
      </c>
      <c r="D3724" t="str">
        <f>VLOOKUP(MID(C3724,7,4),Estrv!I:J,2,FALSE)</f>
        <v>Infraestructura de agua potable</v>
      </c>
      <c r="E3724" t="str">
        <f>VLOOKUP(MID(C3724,1,10),Estrv!B:CC,51,FALSE)</f>
        <v>Recuperacion y Mejora de Fuentes de Abastecimiento : Obras de mantenimiento y conservacion de la infraestrucura de agua potable existente (rehabilitacion de pozos, plantas, manantiales, etc.).</v>
      </c>
    </row>
    <row r="3725" spans="1:5">
      <c r="A3725" t="str">
        <f t="shared" si="58"/>
        <v>06CD03</v>
      </c>
      <c r="B3725" t="str">
        <f>CONCATENATE(A3725,"_",COUNTIF(A$1:A3725,A3725))</f>
        <v>06CD03_34</v>
      </c>
      <c r="C3725" t="s">
        <v>12232</v>
      </c>
      <c r="D3725" t="str">
        <f>VLOOKUP(MID(C3725,7,4),Estrv!I:J,2,FALSE)</f>
        <v>Infraestructura de agua potable</v>
      </c>
      <c r="E3725" t="str">
        <f>VLOOKUP(MID(C3725,1,10),Estrv!B:CC,54,FALSE)</f>
        <v>Macromedicion y Telemetria: Obras de acondicionamiento de la infraestructura de agua potable para la conformacion de sectores para cuantificar el agua potable, (micro y macromedicion, etc.).</v>
      </c>
    </row>
    <row r="3726" spans="1:5">
      <c r="A3726" t="str">
        <f t="shared" si="58"/>
        <v>06CD03</v>
      </c>
      <c r="B3726" t="str">
        <f>CONCATENATE(A3726,"_",COUNTIF(A$1:A3726,A3726))</f>
        <v>06CD03_35</v>
      </c>
      <c r="C3726" t="s">
        <v>12906</v>
      </c>
      <c r="D3726" t="str">
        <f>VLOOKUP(MID(C3726,7,4),Estrv!I:J,2,FALSE)</f>
        <v>Infraestructura de agua potable</v>
      </c>
      <c r="E3726" t="str">
        <f>VLOOKUP(MID(C3726,1,10),Estrv!B:CC,57,FALSE)</f>
        <v>Proyectos ejecutivos de agua potable: Proyectos para la realizacion de obras de la infraestructura de agua potable.</v>
      </c>
    </row>
    <row r="3727" spans="1:5">
      <c r="A3727" t="str">
        <f t="shared" si="58"/>
        <v>06CD03</v>
      </c>
      <c r="B3727" t="str">
        <f>CONCATENATE(A3727,"_",COUNTIF(A$1:A3727,A3727))</f>
        <v>06CD03_36</v>
      </c>
      <c r="C3727" t="s">
        <v>13580</v>
      </c>
      <c r="D3727" t="str">
        <f>VLOOKUP(MID(C3727,7,4),Estrv!I:J,2,FALSE)</f>
        <v>Infraestructura de agua potable</v>
      </c>
      <c r="E3727">
        <f>VLOOKUP(MID(C3727,1,10),Estrv!B:CC,60,FALSE)</f>
        <v>0</v>
      </c>
    </row>
    <row r="3728" spans="1:5">
      <c r="A3728" t="str">
        <f t="shared" si="58"/>
        <v>06CD03</v>
      </c>
      <c r="B3728" t="str">
        <f>CONCATENATE(A3728,"_",COUNTIF(A$1:A3728,A3728))</f>
        <v>06CD03_37</v>
      </c>
      <c r="C3728" t="s">
        <v>14254</v>
      </c>
      <c r="D3728" t="str">
        <f>VLOOKUP(MID(C3728,7,4),Estrv!I:J,2,FALSE)</f>
        <v>Infraestructura de agua potable</v>
      </c>
      <c r="E3728">
        <f>VLOOKUP(MID(C3728,1,10),Estrv!B:CC,63,FALSE)</f>
        <v>0</v>
      </c>
    </row>
    <row r="3729" spans="1:5">
      <c r="A3729" t="str">
        <f t="shared" si="58"/>
        <v>06CD03</v>
      </c>
      <c r="B3729" t="str">
        <f>CONCATENATE(A3729,"_",COUNTIF(A$1:A3729,A3729))</f>
        <v>06CD03_38</v>
      </c>
      <c r="C3729" t="s">
        <v>14928</v>
      </c>
      <c r="D3729" t="str">
        <f>VLOOKUP(MID(C3729,7,4),Estrv!I:J,2,FALSE)</f>
        <v>Infraestructura de agua potable</v>
      </c>
      <c r="E3729">
        <f>VLOOKUP(MID(C3729,1,10),Estrv!B:CC,66,FALSE)</f>
        <v>0</v>
      </c>
    </row>
    <row r="3730" spans="1:5">
      <c r="A3730" t="str">
        <f t="shared" si="58"/>
        <v>06CD03</v>
      </c>
      <c r="B3730" t="str">
        <f>CONCATENATE(A3730,"_",COUNTIF(A$1:A3730,A3730))</f>
        <v>06CD03_39</v>
      </c>
      <c r="C3730" t="s">
        <v>15602</v>
      </c>
      <c r="D3730" t="str">
        <f>VLOOKUP(MID(C3730,7,4),Estrv!I:J,2,FALSE)</f>
        <v>Infraestructura de agua potable</v>
      </c>
      <c r="E3730">
        <f>VLOOKUP(MID(C3730,1,10),Estrv!B:CC,69,FALSE)</f>
        <v>0</v>
      </c>
    </row>
    <row r="3731" spans="1:5">
      <c r="A3731" t="str">
        <f t="shared" si="58"/>
        <v>06CD03</v>
      </c>
      <c r="B3731" t="str">
        <f>CONCATENATE(A3731,"_",COUNTIF(A$1:A3731,A3731))</f>
        <v>06CD03_40</v>
      </c>
      <c r="C3731" t="s">
        <v>16276</v>
      </c>
      <c r="D3731" t="str">
        <f>VLOOKUP(MID(C3731,7,4),Estrv!I:J,2,FALSE)</f>
        <v>Infraestructura de agua potable</v>
      </c>
      <c r="E3731">
        <f>VLOOKUP(MID(C3731,1,10),Estrv!B:CC,72,FALSE)</f>
        <v>0</v>
      </c>
    </row>
    <row r="3732" spans="1:5">
      <c r="A3732" t="str">
        <f t="shared" si="58"/>
        <v>06CD03</v>
      </c>
      <c r="B3732" t="str">
        <f>CONCATENATE(A3732,"_",COUNTIF(A$1:A3732,A3732))</f>
        <v>06CD03_41</v>
      </c>
      <c r="C3732" t="s">
        <v>10211</v>
      </c>
      <c r="D3732" t="str">
        <f>VLOOKUP(MID(C3732,7,4),Estrv!I:J,2,FALSE)</f>
        <v>Infraestructura de drenaje, alcantarillado y saneamiento</v>
      </c>
      <c r="E3732" t="str">
        <f>VLOOKUP(MID(C3732,1,10),Estrv!B:CC,44,FALSE)</f>
        <v>Mejorar los servicios de drenaje, tratamiento y reuso otorgados eficientemente en todas las zonas de la Ciudad de Mexico.</v>
      </c>
    </row>
    <row r="3733" spans="1:5">
      <c r="A3733" t="str">
        <f t="shared" si="58"/>
        <v>06CD03</v>
      </c>
      <c r="B3733" t="str">
        <f>CONCATENATE(A3733,"_",COUNTIF(A$1:A3733,A3733))</f>
        <v>06CD03_42</v>
      </c>
      <c r="C3733" t="s">
        <v>10885</v>
      </c>
      <c r="D3733" t="str">
        <f>VLOOKUP(MID(C3733,7,4),Estrv!I:J,2,FALSE)</f>
        <v>Infraestructura de drenaje, alcantarillado y saneamiento</v>
      </c>
      <c r="E3733" t="str">
        <f>VLOOKUP(MID(C3733,1,10),Estrv!B:CC,48,FALSE)</f>
        <v>Rehabilitacion de drenaje profundo.</v>
      </c>
    </row>
    <row r="3734" spans="1:5">
      <c r="A3734" t="str">
        <f t="shared" si="58"/>
        <v>06CD03</v>
      </c>
      <c r="B3734" t="str">
        <f>CONCATENATE(A3734,"_",COUNTIF(A$1:A3734,A3734))</f>
        <v>06CD03_43</v>
      </c>
      <c r="C3734" t="s">
        <v>11559</v>
      </c>
      <c r="D3734" t="str">
        <f>VLOOKUP(MID(C3734,7,4),Estrv!I:J,2,FALSE)</f>
        <v>Infraestructura de drenaje, alcantarillado y saneamiento</v>
      </c>
      <c r="E3734" t="str">
        <f>VLOOKUP(MID(C3734,1,10),Estrv!B:CC,51,FALSE)</f>
        <v>Construccion y rehabilitacion de plantas de bombeo y plantas de tratamiento.</v>
      </c>
    </row>
    <row r="3735" spans="1:5">
      <c r="A3735" t="str">
        <f t="shared" si="58"/>
        <v>06CD03</v>
      </c>
      <c r="B3735" t="str">
        <f>CONCATENATE(A3735,"_",COUNTIF(A$1:A3735,A3735))</f>
        <v>06CD03_44</v>
      </c>
      <c r="C3735" t="s">
        <v>12233</v>
      </c>
      <c r="D3735" t="str">
        <f>VLOOKUP(MID(C3735,7,4),Estrv!I:J,2,FALSE)</f>
        <v>Infraestructura de drenaje, alcantarillado y saneamiento</v>
      </c>
      <c r="E3735" t="str">
        <f>VLOOKUP(MID(C3735,1,10),Estrv!B:CC,54,FALSE)</f>
        <v>Acciones para el control de inundaciones.</v>
      </c>
    </row>
    <row r="3736" spans="1:5">
      <c r="A3736" t="str">
        <f t="shared" si="58"/>
        <v>06CD03</v>
      </c>
      <c r="B3736" t="str">
        <f>CONCATENATE(A3736,"_",COUNTIF(A$1:A3736,A3736))</f>
        <v>06CD03_45</v>
      </c>
      <c r="C3736" t="s">
        <v>12907</v>
      </c>
      <c r="D3736" t="str">
        <f>VLOOKUP(MID(C3736,7,4),Estrv!I:J,2,FALSE)</f>
        <v>Infraestructura de drenaje, alcantarillado y saneamiento</v>
      </c>
      <c r="E3736" t="str">
        <f>VLOOKUP(MID(C3736,1,10),Estrv!B:CC,57,FALSE)</f>
        <v>Realizar proyectos de drenaje.</v>
      </c>
    </row>
    <row r="3737" spans="1:5">
      <c r="A3737" t="str">
        <f t="shared" si="58"/>
        <v>06CD03</v>
      </c>
      <c r="B3737" t="str">
        <f>CONCATENATE(A3737,"_",COUNTIF(A$1:A3737,A3737))</f>
        <v>06CD03_46</v>
      </c>
      <c r="C3737" t="s">
        <v>13581</v>
      </c>
      <c r="D3737" t="str">
        <f>VLOOKUP(MID(C3737,7,4),Estrv!I:J,2,FALSE)</f>
        <v>Infraestructura de drenaje, alcantarillado y saneamiento</v>
      </c>
      <c r="E3737" t="str">
        <f>VLOOKUP(MID(C3737,1,10),Estrv!B:CC,60,FALSE)</f>
        <v>Realizar medicion y telemetria del sistema de drenaje.</v>
      </c>
    </row>
    <row r="3738" spans="1:5">
      <c r="A3738" t="str">
        <f t="shared" si="58"/>
        <v>06CD03</v>
      </c>
      <c r="B3738" t="str">
        <f>CONCATENATE(A3738,"_",COUNTIF(A$1:A3738,A3738))</f>
        <v>06CD03_47</v>
      </c>
      <c r="C3738" t="s">
        <v>14255</v>
      </c>
      <c r="D3738" t="str">
        <f>VLOOKUP(MID(C3738,7,4),Estrv!I:J,2,FALSE)</f>
        <v>Infraestructura de drenaje, alcantarillado y saneamiento</v>
      </c>
      <c r="E3738">
        <f>VLOOKUP(MID(C3738,1,10),Estrv!B:CC,63,FALSE)</f>
        <v>0</v>
      </c>
    </row>
    <row r="3739" spans="1:5">
      <c r="A3739" t="str">
        <f t="shared" si="58"/>
        <v>06CD03</v>
      </c>
      <c r="B3739" t="str">
        <f>CONCATENATE(A3739,"_",COUNTIF(A$1:A3739,A3739))</f>
        <v>06CD03_48</v>
      </c>
      <c r="C3739" t="s">
        <v>14929</v>
      </c>
      <c r="D3739" t="str">
        <f>VLOOKUP(MID(C3739,7,4),Estrv!I:J,2,FALSE)</f>
        <v>Infraestructura de drenaje, alcantarillado y saneamiento</v>
      </c>
      <c r="E3739">
        <f>VLOOKUP(MID(C3739,1,10),Estrv!B:CC,66,FALSE)</f>
        <v>0</v>
      </c>
    </row>
    <row r="3740" spans="1:5">
      <c r="A3740" t="str">
        <f t="shared" si="58"/>
        <v>06CD03</v>
      </c>
      <c r="B3740" t="str">
        <f>CONCATENATE(A3740,"_",COUNTIF(A$1:A3740,A3740))</f>
        <v>06CD03_49</v>
      </c>
      <c r="C3740" t="s">
        <v>15603</v>
      </c>
      <c r="D3740" t="str">
        <f>VLOOKUP(MID(C3740,7,4),Estrv!I:J,2,FALSE)</f>
        <v>Infraestructura de drenaje, alcantarillado y saneamiento</v>
      </c>
      <c r="E3740">
        <f>VLOOKUP(MID(C3740,1,10),Estrv!B:CC,69,FALSE)</f>
        <v>0</v>
      </c>
    </row>
    <row r="3741" spans="1:5">
      <c r="A3741" t="str">
        <f t="shared" si="58"/>
        <v>06CD03</v>
      </c>
      <c r="B3741" t="str">
        <f>CONCATENATE(A3741,"_",COUNTIF(A$1:A3741,A3741))</f>
        <v>06CD03_50</v>
      </c>
      <c r="C3741" t="s">
        <v>16277</v>
      </c>
      <c r="D3741" t="str">
        <f>VLOOKUP(MID(C3741,7,4),Estrv!I:J,2,FALSE)</f>
        <v>Infraestructura de drenaje, alcantarillado y saneamiento</v>
      </c>
      <c r="E3741">
        <f>VLOOKUP(MID(C3741,1,10),Estrv!B:CC,72,FALSE)</f>
        <v>0</v>
      </c>
    </row>
    <row r="3742" spans="1:5">
      <c r="A3742" t="str">
        <f t="shared" si="58"/>
        <v>06CD03</v>
      </c>
      <c r="B3742" t="str">
        <f>CONCATENATE(A3742,"_",COUNTIF(A$1:A3742,A3742))</f>
        <v>06CD03_51</v>
      </c>
      <c r="C3742" t="s">
        <v>10212</v>
      </c>
      <c r="D3742" t="str">
        <f>VLOOKUP(MID(C3742,7,4),Estrv!I:J,2,FALSE)</f>
        <v>Servicio de agua potable</v>
      </c>
      <c r="E3742" t="str">
        <f>VLOOKUP(MID(C3742,1,10),Estrv!B:CC,44,FALSE)</f>
        <v>Aumentar la eficiencia y eficacia en la atencion a usuarios que solicitan algun servicio y/o tramite al Sistema de Aguas de la Ciudad de Mexico.</v>
      </c>
    </row>
    <row r="3743" spans="1:5">
      <c r="A3743" t="str">
        <f t="shared" si="58"/>
        <v>06CD03</v>
      </c>
      <c r="B3743" t="str">
        <f>CONCATENATE(A3743,"_",COUNTIF(A$1:A3743,A3743))</f>
        <v>06CD03_52</v>
      </c>
      <c r="C3743" t="s">
        <v>10886</v>
      </c>
      <c r="D3743" t="str">
        <f>VLOOKUP(MID(C3743,7,4),Estrv!I:J,2,FALSE)</f>
        <v>Servicio de agua potable</v>
      </c>
      <c r="E3743" t="str">
        <f>VLOOKUP(MID(C3743,1,10),Estrv!B:CC,48,FALSE)</f>
        <v>Atencion a las solicitudes de instalacion de medidores presentadas por los usuarios a la Direccion de Atencion al Publico hasta su resolucion en tiempo y forma.</v>
      </c>
    </row>
    <row r="3744" spans="1:5">
      <c r="A3744" t="str">
        <f t="shared" si="58"/>
        <v>06CD03</v>
      </c>
      <c r="B3744" t="str">
        <f>CONCATENATE(A3744,"_",COUNTIF(A$1:A3744,A3744))</f>
        <v>06CD03_53</v>
      </c>
      <c r="C3744" t="s">
        <v>11560</v>
      </c>
      <c r="D3744" t="str">
        <f>VLOOKUP(MID(C3744,7,4),Estrv!I:J,2,FALSE)</f>
        <v>Servicio de agua potable</v>
      </c>
      <c r="E3744" t="str">
        <f>VLOOKUP(MID(C3744,1,10),Estrv!B:CC,51,FALSE)</f>
        <v>Atencion a las solicitudes de dictamenes de factibilidad de servicios relativos a la dotacion de los servicios hidraulicos de agua potable, para la construccion de obras nuevas, ampliaciones, modificaciones y registros de obra en la Ciudad de Mexico en tiempo y forma.</v>
      </c>
    </row>
    <row r="3745" spans="1:5">
      <c r="A3745" t="str">
        <f t="shared" si="58"/>
        <v>06CD03</v>
      </c>
      <c r="B3745" t="str">
        <f>CONCATENATE(A3745,"_",COUNTIF(A$1:A3745,A3745))</f>
        <v>06CD03_54</v>
      </c>
      <c r="C3745" t="s">
        <v>12234</v>
      </c>
      <c r="D3745" t="str">
        <f>VLOOKUP(MID(C3745,7,4),Estrv!I:J,2,FALSE)</f>
        <v>Servicio de agua potable</v>
      </c>
      <c r="E3745" t="str">
        <f>VLOOKUP(MID(C3745,1,10),Estrv!B:CC,54,FALSE)</f>
        <v>Atencion a las solicitudes de conexion de los servicios hidraulicos para tramites de licencia de construccion y manifestaciones de obra en tiempo y forma.</v>
      </c>
    </row>
    <row r="3746" spans="1:5">
      <c r="A3746" t="str">
        <f t="shared" si="58"/>
        <v>06CD03</v>
      </c>
      <c r="B3746" t="str">
        <f>CONCATENATE(A3746,"_",COUNTIF(A$1:A3746,A3746))</f>
        <v>06CD03_55</v>
      </c>
      <c r="C3746" t="s">
        <v>12908</v>
      </c>
      <c r="D3746" t="str">
        <f>VLOOKUP(MID(C3746,7,4),Estrv!I:J,2,FALSE)</f>
        <v>Servicio de agua potable</v>
      </c>
      <c r="E3746" t="str">
        <f>VLOOKUP(MID(C3746,1,10),Estrv!B:CC,57,FALSE)</f>
        <v>Atencion a las solicitudes de actualizacion de las areas que componen la Direccion General de Servicios a Usuarios en el Sistema Comercial Centralizado (SICOMCE).</v>
      </c>
    </row>
    <row r="3747" spans="1:5">
      <c r="A3747" t="str">
        <f t="shared" si="58"/>
        <v>06CD03</v>
      </c>
      <c r="B3747" t="str">
        <f>CONCATENATE(A3747,"_",COUNTIF(A$1:A3747,A3747))</f>
        <v>06CD03_56</v>
      </c>
      <c r="C3747" t="s">
        <v>13582</v>
      </c>
      <c r="D3747" t="str">
        <f>VLOOKUP(MID(C3747,7,4),Estrv!I:J,2,FALSE)</f>
        <v>Servicio de agua potable</v>
      </c>
      <c r="E3747">
        <f>VLOOKUP(MID(C3747,1,10),Estrv!B:CC,60,FALSE)</f>
        <v>0</v>
      </c>
    </row>
    <row r="3748" spans="1:5">
      <c r="A3748" t="str">
        <f t="shared" si="58"/>
        <v>06CD03</v>
      </c>
      <c r="B3748" t="str">
        <f>CONCATENATE(A3748,"_",COUNTIF(A$1:A3748,A3748))</f>
        <v>06CD03_57</v>
      </c>
      <c r="C3748" t="s">
        <v>14256</v>
      </c>
      <c r="D3748" t="str">
        <f>VLOOKUP(MID(C3748,7,4),Estrv!I:J,2,FALSE)</f>
        <v>Servicio de agua potable</v>
      </c>
      <c r="E3748">
        <f>VLOOKUP(MID(C3748,1,10),Estrv!B:CC,63,FALSE)</f>
        <v>0</v>
      </c>
    </row>
    <row r="3749" spans="1:5">
      <c r="A3749" t="str">
        <f t="shared" si="58"/>
        <v>06CD03</v>
      </c>
      <c r="B3749" t="str">
        <f>CONCATENATE(A3749,"_",COUNTIF(A$1:A3749,A3749))</f>
        <v>06CD03_58</v>
      </c>
      <c r="C3749" t="s">
        <v>14930</v>
      </c>
      <c r="D3749" t="str">
        <f>VLOOKUP(MID(C3749,7,4),Estrv!I:J,2,FALSE)</f>
        <v>Servicio de agua potable</v>
      </c>
      <c r="E3749">
        <f>VLOOKUP(MID(C3749,1,10),Estrv!B:CC,66,FALSE)</f>
        <v>0</v>
      </c>
    </row>
    <row r="3750" spans="1:5">
      <c r="A3750" t="str">
        <f t="shared" si="58"/>
        <v>06CD03</v>
      </c>
      <c r="B3750" t="str">
        <f>CONCATENATE(A3750,"_",COUNTIF(A$1:A3750,A3750))</f>
        <v>06CD03_59</v>
      </c>
      <c r="C3750" t="s">
        <v>15604</v>
      </c>
      <c r="D3750" t="str">
        <f>VLOOKUP(MID(C3750,7,4),Estrv!I:J,2,FALSE)</f>
        <v>Servicio de agua potable</v>
      </c>
      <c r="E3750">
        <f>VLOOKUP(MID(C3750,1,10),Estrv!B:CC,69,FALSE)</f>
        <v>0</v>
      </c>
    </row>
    <row r="3751" spans="1:5">
      <c r="A3751" t="str">
        <f t="shared" si="58"/>
        <v>06CD03</v>
      </c>
      <c r="B3751" t="str">
        <f>CONCATENATE(A3751,"_",COUNTIF(A$1:A3751,A3751))</f>
        <v>06CD03_60</v>
      </c>
      <c r="C3751" t="s">
        <v>16278</v>
      </c>
      <c r="D3751" t="str">
        <f>VLOOKUP(MID(C3751,7,4),Estrv!I:J,2,FALSE)</f>
        <v>Servicio de agua potable</v>
      </c>
      <c r="E3751">
        <f>VLOOKUP(MID(C3751,1,10),Estrv!B:CC,72,FALSE)</f>
        <v>0</v>
      </c>
    </row>
    <row r="3752" spans="1:5">
      <c r="A3752" t="str">
        <f t="shared" si="58"/>
        <v>06CD03</v>
      </c>
      <c r="B3752" t="str">
        <f>CONCATENATE(A3752,"_",COUNTIF(A$1:A3752,A3752))</f>
        <v>06CD03_61</v>
      </c>
      <c r="C3752" t="s">
        <v>10213</v>
      </c>
      <c r="D3752" t="str">
        <f>VLOOKUP(MID(C3752,7,4),Estrv!I:J,2,FALSE)</f>
        <v>Servicio de drenaje, alcantarillado y saneamiento</v>
      </c>
      <c r="E3752" t="str">
        <f>VLOOKUP(MID(C3752,1,10),Estrv!B:CC,44,FALSE)</f>
        <v>Aumentar la eficiencia y eficacia en la atencion a usuarios con los tramites de solicitud de conexion de drenaje que soliciten al Sistema de Aguas de la Ciudad de Mexico.</v>
      </c>
    </row>
    <row r="3753" spans="1:5">
      <c r="A3753" t="str">
        <f t="shared" si="58"/>
        <v>06CD03</v>
      </c>
      <c r="B3753" t="str">
        <f>CONCATENATE(A3753,"_",COUNTIF(A$1:A3753,A3753))</f>
        <v>06CD03_62</v>
      </c>
      <c r="C3753" t="s">
        <v>10887</v>
      </c>
      <c r="D3753" t="str">
        <f>VLOOKUP(MID(C3753,7,4),Estrv!I:J,2,FALSE)</f>
        <v>Servicio de drenaje, alcantarillado y saneamiento</v>
      </c>
      <c r="E3753">
        <f>VLOOKUP(MID(C3753,1,10),Estrv!B:CC,48,FALSE)</f>
        <v>0</v>
      </c>
    </row>
    <row r="3754" spans="1:5">
      <c r="A3754" t="str">
        <f t="shared" si="58"/>
        <v>06CD03</v>
      </c>
      <c r="B3754" t="str">
        <f>CONCATENATE(A3754,"_",COUNTIF(A$1:A3754,A3754))</f>
        <v>06CD03_63</v>
      </c>
      <c r="C3754" t="s">
        <v>11561</v>
      </c>
      <c r="D3754" t="str">
        <f>VLOOKUP(MID(C3754,7,4),Estrv!I:J,2,FALSE)</f>
        <v>Servicio de drenaje, alcantarillado y saneamiento</v>
      </c>
      <c r="E3754">
        <f>VLOOKUP(MID(C3754,1,10),Estrv!B:CC,51,FALSE)</f>
        <v>0</v>
      </c>
    </row>
    <row r="3755" spans="1:5">
      <c r="A3755" t="str">
        <f t="shared" si="58"/>
        <v>06CD03</v>
      </c>
      <c r="B3755" t="str">
        <f>CONCATENATE(A3755,"_",COUNTIF(A$1:A3755,A3755))</f>
        <v>06CD03_64</v>
      </c>
      <c r="C3755" t="s">
        <v>12235</v>
      </c>
      <c r="D3755" t="str">
        <f>VLOOKUP(MID(C3755,7,4),Estrv!I:J,2,FALSE)</f>
        <v>Servicio de drenaje, alcantarillado y saneamiento</v>
      </c>
      <c r="E3755">
        <f>VLOOKUP(MID(C3755,1,10),Estrv!B:CC,54,FALSE)</f>
        <v>0</v>
      </c>
    </row>
    <row r="3756" spans="1:5">
      <c r="A3756" t="str">
        <f t="shared" si="58"/>
        <v>06CD03</v>
      </c>
      <c r="B3756" t="str">
        <f>CONCATENATE(A3756,"_",COUNTIF(A$1:A3756,A3756))</f>
        <v>06CD03_65</v>
      </c>
      <c r="C3756" t="s">
        <v>12909</v>
      </c>
      <c r="D3756" t="str">
        <f>VLOOKUP(MID(C3756,7,4),Estrv!I:J,2,FALSE)</f>
        <v>Servicio de drenaje, alcantarillado y saneamiento</v>
      </c>
      <c r="E3756">
        <f>VLOOKUP(MID(C3756,1,10),Estrv!B:CC,57,FALSE)</f>
        <v>0</v>
      </c>
    </row>
    <row r="3757" spans="1:5">
      <c r="A3757" t="str">
        <f t="shared" si="58"/>
        <v>06CD03</v>
      </c>
      <c r="B3757" t="str">
        <f>CONCATENATE(A3757,"_",COUNTIF(A$1:A3757,A3757))</f>
        <v>06CD03_66</v>
      </c>
      <c r="C3757" t="s">
        <v>13583</v>
      </c>
      <c r="D3757" t="str">
        <f>VLOOKUP(MID(C3757,7,4),Estrv!I:J,2,FALSE)</f>
        <v>Servicio de drenaje, alcantarillado y saneamiento</v>
      </c>
      <c r="E3757">
        <f>VLOOKUP(MID(C3757,1,10),Estrv!B:CC,60,FALSE)</f>
        <v>0</v>
      </c>
    </row>
    <row r="3758" spans="1:5">
      <c r="A3758" t="str">
        <f t="shared" si="58"/>
        <v>06CD03</v>
      </c>
      <c r="B3758" t="str">
        <f>CONCATENATE(A3758,"_",COUNTIF(A$1:A3758,A3758))</f>
        <v>06CD03_67</v>
      </c>
      <c r="C3758" t="s">
        <v>14257</v>
      </c>
      <c r="D3758" t="str">
        <f>VLOOKUP(MID(C3758,7,4),Estrv!I:J,2,FALSE)</f>
        <v>Servicio de drenaje, alcantarillado y saneamiento</v>
      </c>
      <c r="E3758">
        <f>VLOOKUP(MID(C3758,1,10),Estrv!B:CC,63,FALSE)</f>
        <v>0</v>
      </c>
    </row>
    <row r="3759" spans="1:5">
      <c r="A3759" t="str">
        <f t="shared" si="58"/>
        <v>06CD03</v>
      </c>
      <c r="B3759" t="str">
        <f>CONCATENATE(A3759,"_",COUNTIF(A$1:A3759,A3759))</f>
        <v>06CD03_68</v>
      </c>
      <c r="C3759" t="s">
        <v>14931</v>
      </c>
      <c r="D3759" t="str">
        <f>VLOOKUP(MID(C3759,7,4),Estrv!I:J,2,FALSE)</f>
        <v>Servicio de drenaje, alcantarillado y saneamiento</v>
      </c>
      <c r="E3759">
        <f>VLOOKUP(MID(C3759,1,10),Estrv!B:CC,66,FALSE)</f>
        <v>0</v>
      </c>
    </row>
    <row r="3760" spans="1:5">
      <c r="A3760" t="str">
        <f t="shared" si="58"/>
        <v>06CD03</v>
      </c>
      <c r="B3760" t="str">
        <f>CONCATENATE(A3760,"_",COUNTIF(A$1:A3760,A3760))</f>
        <v>06CD03_69</v>
      </c>
      <c r="C3760" t="s">
        <v>15605</v>
      </c>
      <c r="D3760" t="str">
        <f>VLOOKUP(MID(C3760,7,4),Estrv!I:J,2,FALSE)</f>
        <v>Servicio de drenaje, alcantarillado y saneamiento</v>
      </c>
      <c r="E3760">
        <f>VLOOKUP(MID(C3760,1,10),Estrv!B:CC,69,FALSE)</f>
        <v>0</v>
      </c>
    </row>
    <row r="3761" spans="1:5">
      <c r="A3761" t="str">
        <f t="shared" si="58"/>
        <v>06CD03</v>
      </c>
      <c r="B3761" t="str">
        <f>CONCATENATE(A3761,"_",COUNTIF(A$1:A3761,A3761))</f>
        <v>06CD03_70</v>
      </c>
      <c r="C3761" t="s">
        <v>16279</v>
      </c>
      <c r="D3761" t="str">
        <f>VLOOKUP(MID(C3761,7,4),Estrv!I:J,2,FALSE)</f>
        <v>Servicio de drenaje, alcantarillado y saneamiento</v>
      </c>
      <c r="E3761">
        <f>VLOOKUP(MID(C3761,1,10),Estrv!B:CC,72,FALSE)</f>
        <v>0</v>
      </c>
    </row>
    <row r="3762" spans="1:5">
      <c r="A3762" t="str">
        <f t="shared" si="58"/>
        <v>06CD05</v>
      </c>
      <c r="B3762" t="str">
        <f>CONCATENATE(A3762,"_",COUNTIF(A$1:A3762,A3762))</f>
        <v>06CD05_1</v>
      </c>
      <c r="C3762" t="s">
        <v>10214</v>
      </c>
      <c r="D3762" t="str">
        <f>VLOOKUP(MID(C3762,7,4),Estrv!I:J,2,FALSE)</f>
        <v>Acciones para el bienestar animal</v>
      </c>
      <c r="E3762" t="str">
        <f>VLOOKUP(MID(C3762,1,10),Estrv!B:CC,44,FALSE)</f>
        <v>Promover la proteccion y el bienestar animal para garantizar un ambiente saludable para los habitantes de la Ciudad de Mexico.</v>
      </c>
    </row>
    <row r="3763" spans="1:5">
      <c r="A3763" t="str">
        <f t="shared" si="58"/>
        <v>06CD05</v>
      </c>
      <c r="B3763" t="str">
        <f>CONCATENATE(A3763,"_",COUNTIF(A$1:A3763,A3763))</f>
        <v>06CD05_2</v>
      </c>
      <c r="C3763" t="s">
        <v>10888</v>
      </c>
      <c r="D3763" t="str">
        <f>VLOOKUP(MID(C3763,7,4),Estrv!I:J,2,FALSE)</f>
        <v>Acciones para el bienestar animal</v>
      </c>
      <c r="E3763" t="str">
        <f>VLOOKUP(MID(C3763,1,10),Estrv!B:CC,48,FALSE)</f>
        <v>Jornadas de Salud Animal (atencion veterinaria, control natal, vacunacion y medicina preventiva); Capacitacion en bienestar animal, legislacion y tutela responsable, asi como Atencion a casos de animales en conflicto con el humano.</v>
      </c>
    </row>
    <row r="3764" spans="1:5">
      <c r="A3764" t="str">
        <f t="shared" si="58"/>
        <v>06CD05</v>
      </c>
      <c r="B3764" t="str">
        <f>CONCATENATE(A3764,"_",COUNTIF(A$1:A3764,A3764))</f>
        <v>06CD05_3</v>
      </c>
      <c r="C3764" t="s">
        <v>11562</v>
      </c>
      <c r="D3764" t="str">
        <f>VLOOKUP(MID(C3764,7,4),Estrv!I:J,2,FALSE)</f>
        <v>Acciones para el bienestar animal</v>
      </c>
      <c r="E3764" t="str">
        <f>VLOOKUP(MID(C3764,1,10),Estrv!B:CC,51,FALSE)</f>
        <v>Registro Unico de Animales de Compañia (RUAC) y Registro de Asociaciones Protectoras de Animales.</v>
      </c>
    </row>
    <row r="3765" spans="1:5">
      <c r="A3765" t="str">
        <f t="shared" si="58"/>
        <v>06CD05</v>
      </c>
      <c r="B3765" t="str">
        <f>CONCATENATE(A3765,"_",COUNTIF(A$1:A3765,A3765))</f>
        <v>06CD05_4</v>
      </c>
      <c r="C3765" t="s">
        <v>12236</v>
      </c>
      <c r="D3765" t="str">
        <f>VLOOKUP(MID(C3765,7,4),Estrv!I:J,2,FALSE)</f>
        <v>Acciones para el bienestar animal</v>
      </c>
      <c r="E3765">
        <f>VLOOKUP(MID(C3765,1,10),Estrv!B:CC,54,FALSE)</f>
        <v>0</v>
      </c>
    </row>
    <row r="3766" spans="1:5">
      <c r="A3766" t="str">
        <f t="shared" si="58"/>
        <v>06CD05</v>
      </c>
      <c r="B3766" t="str">
        <f>CONCATENATE(A3766,"_",COUNTIF(A$1:A3766,A3766))</f>
        <v>06CD05_5</v>
      </c>
      <c r="C3766" t="s">
        <v>12910</v>
      </c>
      <c r="D3766" t="str">
        <f>VLOOKUP(MID(C3766,7,4),Estrv!I:J,2,FALSE)</f>
        <v>Acciones para el bienestar animal</v>
      </c>
      <c r="E3766">
        <f>VLOOKUP(MID(C3766,1,10),Estrv!B:CC,57,FALSE)</f>
        <v>0</v>
      </c>
    </row>
    <row r="3767" spans="1:5">
      <c r="A3767" t="str">
        <f t="shared" si="58"/>
        <v>06CD05</v>
      </c>
      <c r="B3767" t="str">
        <f>CONCATENATE(A3767,"_",COUNTIF(A$1:A3767,A3767))</f>
        <v>06CD05_6</v>
      </c>
      <c r="C3767" t="s">
        <v>13584</v>
      </c>
      <c r="D3767" t="str">
        <f>VLOOKUP(MID(C3767,7,4),Estrv!I:J,2,FALSE)</f>
        <v>Acciones para el bienestar animal</v>
      </c>
      <c r="E3767">
        <f>VLOOKUP(MID(C3767,1,10),Estrv!B:CC,60,FALSE)</f>
        <v>0</v>
      </c>
    </row>
    <row r="3768" spans="1:5">
      <c r="A3768" t="str">
        <f t="shared" si="58"/>
        <v>06CD05</v>
      </c>
      <c r="B3768" t="str">
        <f>CONCATENATE(A3768,"_",COUNTIF(A$1:A3768,A3768))</f>
        <v>06CD05_7</v>
      </c>
      <c r="C3768" t="s">
        <v>14258</v>
      </c>
      <c r="D3768" t="str">
        <f>VLOOKUP(MID(C3768,7,4),Estrv!I:J,2,FALSE)</f>
        <v>Acciones para el bienestar animal</v>
      </c>
      <c r="E3768">
        <f>VLOOKUP(MID(C3768,1,10),Estrv!B:CC,63,FALSE)</f>
        <v>0</v>
      </c>
    </row>
    <row r="3769" spans="1:5">
      <c r="A3769" t="str">
        <f t="shared" si="58"/>
        <v>06CD05</v>
      </c>
      <c r="B3769" t="str">
        <f>CONCATENATE(A3769,"_",COUNTIF(A$1:A3769,A3769))</f>
        <v>06CD05_8</v>
      </c>
      <c r="C3769" t="s">
        <v>14932</v>
      </c>
      <c r="D3769" t="str">
        <f>VLOOKUP(MID(C3769,7,4),Estrv!I:J,2,FALSE)</f>
        <v>Acciones para el bienestar animal</v>
      </c>
      <c r="E3769">
        <f>VLOOKUP(MID(C3769,1,10),Estrv!B:CC,66,FALSE)</f>
        <v>0</v>
      </c>
    </row>
    <row r="3770" spans="1:5">
      <c r="A3770" t="str">
        <f t="shared" si="58"/>
        <v>06CD05</v>
      </c>
      <c r="B3770" t="str">
        <f>CONCATENATE(A3770,"_",COUNTIF(A$1:A3770,A3770))</f>
        <v>06CD05_9</v>
      </c>
      <c r="C3770" t="s">
        <v>15606</v>
      </c>
      <c r="D3770" t="str">
        <f>VLOOKUP(MID(C3770,7,4),Estrv!I:J,2,FALSE)</f>
        <v>Acciones para el bienestar animal</v>
      </c>
      <c r="E3770">
        <f>VLOOKUP(MID(C3770,1,10),Estrv!B:CC,69,FALSE)</f>
        <v>0</v>
      </c>
    </row>
    <row r="3771" spans="1:5">
      <c r="A3771" t="str">
        <f t="shared" si="58"/>
        <v>06CD05</v>
      </c>
      <c r="B3771" t="str">
        <f>CONCATENATE(A3771,"_",COUNTIF(A$1:A3771,A3771))</f>
        <v>06CD05_10</v>
      </c>
      <c r="C3771" t="s">
        <v>16280</v>
      </c>
      <c r="D3771" t="str">
        <f>VLOOKUP(MID(C3771,7,4),Estrv!I:J,2,FALSE)</f>
        <v>Acciones para el bienestar animal</v>
      </c>
      <c r="E3771">
        <f>VLOOKUP(MID(C3771,1,10),Estrv!B:CC,72,FALSE)</f>
        <v>0</v>
      </c>
    </row>
    <row r="3772" spans="1:5">
      <c r="A3772" t="str">
        <f t="shared" si="58"/>
        <v>06CD05</v>
      </c>
      <c r="B3772" t="str">
        <f>CONCATENATE(A3772,"_",COUNTIF(A$1:A3772,A3772))</f>
        <v>06CD05_11</v>
      </c>
      <c r="C3772" t="s">
        <v>10215</v>
      </c>
      <c r="D3772" t="str">
        <f>VLOOKUP(MID(C3772,7,4),Estrv!I:J,2,FALSE)</f>
        <v>Cumplimiento de los programas de protección civil</v>
      </c>
      <c r="E3772" t="str">
        <f>VLOOKUP(MID(C3772,1,10),Estrv!B:CC,44,FALSE)</f>
        <v>El personal adscrito a la Agencia de Atencion Animal cuenta con la cultura de proteccion civil para la prevencion de riesgos.</v>
      </c>
    </row>
    <row r="3773" spans="1:5">
      <c r="A3773" t="str">
        <f t="shared" si="58"/>
        <v>06CD05</v>
      </c>
      <c r="B3773" t="str">
        <f>CONCATENATE(A3773,"_",COUNTIF(A$1:A3773,A3773))</f>
        <v>06CD05_12</v>
      </c>
      <c r="C3773" t="s">
        <v>10889</v>
      </c>
      <c r="D3773" t="str">
        <f>VLOOKUP(MID(C3773,7,4),Estrv!I:J,2,FALSE)</f>
        <v>Cumplimiento de los programas de protección civil</v>
      </c>
      <c r="E3773">
        <f>VLOOKUP(MID(C3773,1,10),Estrv!B:CC,48,FALSE)</f>
        <v>0</v>
      </c>
    </row>
    <row r="3774" spans="1:5">
      <c r="A3774" t="str">
        <f t="shared" si="58"/>
        <v>06CD05</v>
      </c>
      <c r="B3774" t="str">
        <f>CONCATENATE(A3774,"_",COUNTIF(A$1:A3774,A3774))</f>
        <v>06CD05_13</v>
      </c>
      <c r="C3774" t="s">
        <v>11563</v>
      </c>
      <c r="D3774" t="str">
        <f>VLOOKUP(MID(C3774,7,4),Estrv!I:J,2,FALSE)</f>
        <v>Cumplimiento de los programas de protección civil</v>
      </c>
      <c r="E3774">
        <f>VLOOKUP(MID(C3774,1,10),Estrv!B:CC,51,FALSE)</f>
        <v>0</v>
      </c>
    </row>
    <row r="3775" spans="1:5">
      <c r="A3775" t="str">
        <f t="shared" si="58"/>
        <v>06CD05</v>
      </c>
      <c r="B3775" t="str">
        <f>CONCATENATE(A3775,"_",COUNTIF(A$1:A3775,A3775))</f>
        <v>06CD05_14</v>
      </c>
      <c r="C3775" t="s">
        <v>12237</v>
      </c>
      <c r="D3775" t="str">
        <f>VLOOKUP(MID(C3775,7,4),Estrv!I:J,2,FALSE)</f>
        <v>Cumplimiento de los programas de protección civil</v>
      </c>
      <c r="E3775">
        <f>VLOOKUP(MID(C3775,1,10),Estrv!B:CC,54,FALSE)</f>
        <v>0</v>
      </c>
    </row>
    <row r="3776" spans="1:5">
      <c r="A3776" t="str">
        <f t="shared" si="58"/>
        <v>06CD05</v>
      </c>
      <c r="B3776" t="str">
        <f>CONCATENATE(A3776,"_",COUNTIF(A$1:A3776,A3776))</f>
        <v>06CD05_15</v>
      </c>
      <c r="C3776" t="s">
        <v>12911</v>
      </c>
      <c r="D3776" t="str">
        <f>VLOOKUP(MID(C3776,7,4),Estrv!I:J,2,FALSE)</f>
        <v>Cumplimiento de los programas de protección civil</v>
      </c>
      <c r="E3776">
        <f>VLOOKUP(MID(C3776,1,10),Estrv!B:CC,57,FALSE)</f>
        <v>0</v>
      </c>
    </row>
    <row r="3777" spans="1:5">
      <c r="A3777" t="str">
        <f t="shared" si="58"/>
        <v>06CD05</v>
      </c>
      <c r="B3777" t="str">
        <f>CONCATENATE(A3777,"_",COUNTIF(A$1:A3777,A3777))</f>
        <v>06CD05_16</v>
      </c>
      <c r="C3777" t="s">
        <v>13585</v>
      </c>
      <c r="D3777" t="str">
        <f>VLOOKUP(MID(C3777,7,4),Estrv!I:J,2,FALSE)</f>
        <v>Cumplimiento de los programas de protección civil</v>
      </c>
      <c r="E3777">
        <f>VLOOKUP(MID(C3777,1,10),Estrv!B:CC,60,FALSE)</f>
        <v>0</v>
      </c>
    </row>
    <row r="3778" spans="1:5">
      <c r="A3778" t="str">
        <f t="shared" si="58"/>
        <v>06CD05</v>
      </c>
      <c r="B3778" t="str">
        <f>CONCATENATE(A3778,"_",COUNTIF(A$1:A3778,A3778))</f>
        <v>06CD05_17</v>
      </c>
      <c r="C3778" t="s">
        <v>14259</v>
      </c>
      <c r="D3778" t="str">
        <f>VLOOKUP(MID(C3778,7,4),Estrv!I:J,2,FALSE)</f>
        <v>Cumplimiento de los programas de protección civil</v>
      </c>
      <c r="E3778">
        <f>VLOOKUP(MID(C3778,1,10),Estrv!B:CC,63,FALSE)</f>
        <v>0</v>
      </c>
    </row>
    <row r="3779" spans="1:5">
      <c r="A3779" t="str">
        <f t="shared" ref="A3779:A3842" si="59">MID(C3779,1,6)</f>
        <v>06CD05</v>
      </c>
      <c r="B3779" t="str">
        <f>CONCATENATE(A3779,"_",COUNTIF(A$1:A3779,A3779))</f>
        <v>06CD05_18</v>
      </c>
      <c r="C3779" t="s">
        <v>14933</v>
      </c>
      <c r="D3779" t="str">
        <f>VLOOKUP(MID(C3779,7,4),Estrv!I:J,2,FALSE)</f>
        <v>Cumplimiento de los programas de protección civil</v>
      </c>
      <c r="E3779">
        <f>VLOOKUP(MID(C3779,1,10),Estrv!B:CC,66,FALSE)</f>
        <v>0</v>
      </c>
    </row>
    <row r="3780" spans="1:5">
      <c r="A3780" t="str">
        <f t="shared" si="59"/>
        <v>06CD05</v>
      </c>
      <c r="B3780" t="str">
        <f>CONCATENATE(A3780,"_",COUNTIF(A$1:A3780,A3780))</f>
        <v>06CD05_19</v>
      </c>
      <c r="C3780" t="s">
        <v>15607</v>
      </c>
      <c r="D3780" t="str">
        <f>VLOOKUP(MID(C3780,7,4),Estrv!I:J,2,FALSE)</f>
        <v>Cumplimiento de los programas de protección civil</v>
      </c>
      <c r="E3780">
        <f>VLOOKUP(MID(C3780,1,10),Estrv!B:CC,69,FALSE)</f>
        <v>0</v>
      </c>
    </row>
    <row r="3781" spans="1:5">
      <c r="A3781" t="str">
        <f t="shared" si="59"/>
        <v>06CD05</v>
      </c>
      <c r="B3781" t="str">
        <f>CONCATENATE(A3781,"_",COUNTIF(A$1:A3781,A3781))</f>
        <v>06CD05_20</v>
      </c>
      <c r="C3781" t="s">
        <v>16281</v>
      </c>
      <c r="D3781" t="str">
        <f>VLOOKUP(MID(C3781,7,4),Estrv!I:J,2,FALSE)</f>
        <v>Cumplimiento de los programas de protección civil</v>
      </c>
      <c r="E3781">
        <f>VLOOKUP(MID(C3781,1,10),Estrv!B:CC,72,FALSE)</f>
        <v>0</v>
      </c>
    </row>
    <row r="3782" spans="1:5">
      <c r="A3782" t="str">
        <f t="shared" si="59"/>
        <v>06P0FA</v>
      </c>
      <c r="B3782" t="str">
        <f>CONCATENATE(A3782,"_",COUNTIF(A$1:A3782,A3782))</f>
        <v>06P0FA_1</v>
      </c>
      <c r="C3782" t="s">
        <v>10216</v>
      </c>
      <c r="D3782" t="str">
        <f>VLOOKUP(MID(C3782,7,4),Estrv!I:J,2,FALSE)</f>
        <v>Acciones para proyectos ambientales</v>
      </c>
      <c r="E3782" t="str">
        <f>VLOOKUP(MID(C3782,1,10),Estrv!B:CC,44,FALSE)</f>
        <v>Se cuenta con una cultura ambiental que contribuye a un medio ambiente sano en beneficio de una mejor calidad de vida de los habitantes de la Ciudad de Mexico.</v>
      </c>
    </row>
    <row r="3783" spans="1:5">
      <c r="A3783" t="str">
        <f t="shared" si="59"/>
        <v>06P0FA</v>
      </c>
      <c r="B3783" t="str">
        <f>CONCATENATE(A3783,"_",COUNTIF(A$1:A3783,A3783))</f>
        <v>06P0FA_2</v>
      </c>
      <c r="C3783" t="s">
        <v>10890</v>
      </c>
      <c r="D3783" t="str">
        <f>VLOOKUP(MID(C3783,7,4),Estrv!I:J,2,FALSE)</f>
        <v>Acciones para proyectos ambientales</v>
      </c>
      <c r="E3783" t="str">
        <f>VLOOKUP(MID(C3783,1,10),Estrv!B:CC,48,FALSE)</f>
        <v>Proyectos financiados de mitigacion y adaptacion al cambio climatico con recursos del Fondo Ambiental para el Cambio Climatico (FACC).</v>
      </c>
    </row>
    <row r="3784" spans="1:5">
      <c r="A3784" t="str">
        <f t="shared" si="59"/>
        <v>06P0FA</v>
      </c>
      <c r="B3784" t="str">
        <f>CONCATENATE(A3784,"_",COUNTIF(A$1:A3784,A3784))</f>
        <v>06P0FA_3</v>
      </c>
      <c r="C3784" t="s">
        <v>11564</v>
      </c>
      <c r="D3784" t="str">
        <f>VLOOKUP(MID(C3784,7,4),Estrv!I:J,2,FALSE)</f>
        <v>Acciones para proyectos ambientales</v>
      </c>
      <c r="E3784">
        <f>VLOOKUP(MID(C3784,1,10),Estrv!B:CC,51,FALSE)</f>
        <v>0</v>
      </c>
    </row>
    <row r="3785" spans="1:5">
      <c r="A3785" t="str">
        <f t="shared" si="59"/>
        <v>06P0FA</v>
      </c>
      <c r="B3785" t="str">
        <f>CONCATENATE(A3785,"_",COUNTIF(A$1:A3785,A3785))</f>
        <v>06P0FA_4</v>
      </c>
      <c r="C3785" t="s">
        <v>12238</v>
      </c>
      <c r="D3785" t="str">
        <f>VLOOKUP(MID(C3785,7,4),Estrv!I:J,2,FALSE)</f>
        <v>Acciones para proyectos ambientales</v>
      </c>
      <c r="E3785">
        <f>VLOOKUP(MID(C3785,1,10),Estrv!B:CC,54,FALSE)</f>
        <v>0</v>
      </c>
    </row>
    <row r="3786" spans="1:5">
      <c r="A3786" t="str">
        <f t="shared" si="59"/>
        <v>06P0FA</v>
      </c>
      <c r="B3786" t="str">
        <f>CONCATENATE(A3786,"_",COUNTIF(A$1:A3786,A3786))</f>
        <v>06P0FA_5</v>
      </c>
      <c r="C3786" t="s">
        <v>12912</v>
      </c>
      <c r="D3786" t="str">
        <f>VLOOKUP(MID(C3786,7,4),Estrv!I:J,2,FALSE)</f>
        <v>Acciones para proyectos ambientales</v>
      </c>
      <c r="E3786">
        <f>VLOOKUP(MID(C3786,1,10),Estrv!B:CC,57,FALSE)</f>
        <v>0</v>
      </c>
    </row>
    <row r="3787" spans="1:5">
      <c r="A3787" t="str">
        <f t="shared" si="59"/>
        <v>06P0FA</v>
      </c>
      <c r="B3787" t="str">
        <f>CONCATENATE(A3787,"_",COUNTIF(A$1:A3787,A3787))</f>
        <v>06P0FA_6</v>
      </c>
      <c r="C3787" t="s">
        <v>13586</v>
      </c>
      <c r="D3787" t="str">
        <f>VLOOKUP(MID(C3787,7,4),Estrv!I:J,2,FALSE)</f>
        <v>Acciones para proyectos ambientales</v>
      </c>
      <c r="E3787">
        <f>VLOOKUP(MID(C3787,1,10),Estrv!B:CC,60,FALSE)</f>
        <v>0</v>
      </c>
    </row>
    <row r="3788" spans="1:5">
      <c r="A3788" t="str">
        <f t="shared" si="59"/>
        <v>06P0FA</v>
      </c>
      <c r="B3788" t="str">
        <f>CONCATENATE(A3788,"_",COUNTIF(A$1:A3788,A3788))</f>
        <v>06P0FA_7</v>
      </c>
      <c r="C3788" t="s">
        <v>14260</v>
      </c>
      <c r="D3788" t="str">
        <f>VLOOKUP(MID(C3788,7,4),Estrv!I:J,2,FALSE)</f>
        <v>Acciones para proyectos ambientales</v>
      </c>
      <c r="E3788">
        <f>VLOOKUP(MID(C3788,1,10),Estrv!B:CC,63,FALSE)</f>
        <v>0</v>
      </c>
    </row>
    <row r="3789" spans="1:5">
      <c r="A3789" t="str">
        <f t="shared" si="59"/>
        <v>06P0FA</v>
      </c>
      <c r="B3789" t="str">
        <f>CONCATENATE(A3789,"_",COUNTIF(A$1:A3789,A3789))</f>
        <v>06P0FA_8</v>
      </c>
      <c r="C3789" t="s">
        <v>14934</v>
      </c>
      <c r="D3789" t="str">
        <f>VLOOKUP(MID(C3789,7,4),Estrv!I:J,2,FALSE)</f>
        <v>Acciones para proyectos ambientales</v>
      </c>
      <c r="E3789">
        <f>VLOOKUP(MID(C3789,1,10),Estrv!B:CC,66,FALSE)</f>
        <v>0</v>
      </c>
    </row>
    <row r="3790" spans="1:5">
      <c r="A3790" t="str">
        <f t="shared" si="59"/>
        <v>06P0FA</v>
      </c>
      <c r="B3790" t="str">
        <f>CONCATENATE(A3790,"_",COUNTIF(A$1:A3790,A3790))</f>
        <v>06P0FA_9</v>
      </c>
      <c r="C3790" t="s">
        <v>15608</v>
      </c>
      <c r="D3790" t="str">
        <f>VLOOKUP(MID(C3790,7,4),Estrv!I:J,2,FALSE)</f>
        <v>Acciones para proyectos ambientales</v>
      </c>
      <c r="E3790">
        <f>VLOOKUP(MID(C3790,1,10),Estrv!B:CC,69,FALSE)</f>
        <v>0</v>
      </c>
    </row>
    <row r="3791" spans="1:5">
      <c r="A3791" t="str">
        <f t="shared" si="59"/>
        <v>06P0FA</v>
      </c>
      <c r="B3791" t="str">
        <f>CONCATENATE(A3791,"_",COUNTIF(A$1:A3791,A3791))</f>
        <v>06P0FA_10</v>
      </c>
      <c r="C3791" t="s">
        <v>16282</v>
      </c>
      <c r="D3791" t="str">
        <f>VLOOKUP(MID(C3791,7,4),Estrv!I:J,2,FALSE)</f>
        <v>Acciones para proyectos ambientales</v>
      </c>
      <c r="E3791">
        <f>VLOOKUP(MID(C3791,1,10),Estrv!B:CC,72,FALSE)</f>
        <v>0</v>
      </c>
    </row>
    <row r="3792" spans="1:5">
      <c r="A3792" t="str">
        <f t="shared" si="59"/>
        <v>06P0FA</v>
      </c>
      <c r="B3792" t="str">
        <f>CONCATENATE(A3792,"_",COUNTIF(A$1:A3792,A3792))</f>
        <v>06P0FA_11</v>
      </c>
      <c r="C3792" t="s">
        <v>10217</v>
      </c>
      <c r="D3792" t="str">
        <f>VLOOKUP(MID(C3792,7,4),Estrv!I:J,2,FALSE)</f>
        <v>Programa sistemas de captación de agua de lluvia en viviendas de la Ciudad de México</v>
      </c>
      <c r="E3792" t="str">
        <f>VLOOKUP(MID(C3792,1,10),Estrv!B:CC,44,FALSE)</f>
        <v>Los habitantes con problemas de acceso al agua y alta precariedad hidrica gozan del derecho al agua fomentando la autonomia hidrica en sus hogares.</v>
      </c>
    </row>
    <row r="3793" spans="1:5">
      <c r="A3793" t="str">
        <f t="shared" si="59"/>
        <v>06P0FA</v>
      </c>
      <c r="B3793" t="str">
        <f>CONCATENATE(A3793,"_",COUNTIF(A$1:A3793,A3793))</f>
        <v>06P0FA_12</v>
      </c>
      <c r="C3793" t="s">
        <v>10891</v>
      </c>
      <c r="D3793" t="str">
        <f>VLOOKUP(MID(C3793,7,4),Estrv!I:J,2,FALSE)</f>
        <v>Programa sistemas de captación de agua de lluvia en viviendas de la Ciudad de México</v>
      </c>
      <c r="E3793" t="str">
        <f>VLOOKUP(MID(C3793,1,10),Estrv!B:CC,48,FALSE)</f>
        <v>Capacitar a las personas beneficiarias sobre los beneficios, uso y limpieza de los Cosechadores de Agua de Lluvia</v>
      </c>
    </row>
    <row r="3794" spans="1:5">
      <c r="A3794" t="str">
        <f t="shared" si="59"/>
        <v>06P0FA</v>
      </c>
      <c r="B3794" t="str">
        <f>CONCATENATE(A3794,"_",COUNTIF(A$1:A3794,A3794))</f>
        <v>06P0FA_13</v>
      </c>
      <c r="C3794" t="s">
        <v>11565</v>
      </c>
      <c r="D3794" t="str">
        <f>VLOOKUP(MID(C3794,7,4),Estrv!I:J,2,FALSE)</f>
        <v>Programa sistemas de captación de agua de lluvia en viviendas de la Ciudad de México</v>
      </c>
      <c r="E3794" t="str">
        <f>VLOOKUP(MID(C3794,1,10),Estrv!B:CC,51,FALSE)</f>
        <v>Implementacion acciones enfocadas al empoderamiento y autosuficiencia de las mujeres, mediante capacitaciones y charlas</v>
      </c>
    </row>
    <row r="3795" spans="1:5">
      <c r="A3795" t="str">
        <f t="shared" si="59"/>
        <v>06P0FA</v>
      </c>
      <c r="B3795" t="str">
        <f>CONCATENATE(A3795,"_",COUNTIF(A$1:A3795,A3795))</f>
        <v>06P0FA_14</v>
      </c>
      <c r="C3795" t="s">
        <v>12239</v>
      </c>
      <c r="D3795" t="str">
        <f>VLOOKUP(MID(C3795,7,4),Estrv!I:J,2,FALSE)</f>
        <v>Programa sistemas de captación de agua de lluvia en viviendas de la Ciudad de México</v>
      </c>
      <c r="E3795">
        <f>VLOOKUP(MID(C3795,1,10),Estrv!B:CC,54,FALSE)</f>
        <v>0</v>
      </c>
    </row>
    <row r="3796" spans="1:5">
      <c r="A3796" t="str">
        <f t="shared" si="59"/>
        <v>06P0FA</v>
      </c>
      <c r="B3796" t="str">
        <f>CONCATENATE(A3796,"_",COUNTIF(A$1:A3796,A3796))</f>
        <v>06P0FA_15</v>
      </c>
      <c r="C3796" t="s">
        <v>12913</v>
      </c>
      <c r="D3796" t="str">
        <f>VLOOKUP(MID(C3796,7,4),Estrv!I:J,2,FALSE)</f>
        <v>Programa sistemas de captación de agua de lluvia en viviendas de la Ciudad de México</v>
      </c>
      <c r="E3796">
        <f>VLOOKUP(MID(C3796,1,10),Estrv!B:CC,57,FALSE)</f>
        <v>0</v>
      </c>
    </row>
    <row r="3797" spans="1:5">
      <c r="A3797" t="str">
        <f t="shared" si="59"/>
        <v>06P0FA</v>
      </c>
      <c r="B3797" t="str">
        <f>CONCATENATE(A3797,"_",COUNTIF(A$1:A3797,A3797))</f>
        <v>06P0FA_16</v>
      </c>
      <c r="C3797" t="s">
        <v>13587</v>
      </c>
      <c r="D3797" t="str">
        <f>VLOOKUP(MID(C3797,7,4),Estrv!I:J,2,FALSE)</f>
        <v>Programa sistemas de captación de agua de lluvia en viviendas de la Ciudad de México</v>
      </c>
      <c r="E3797">
        <f>VLOOKUP(MID(C3797,1,10),Estrv!B:CC,60,FALSE)</f>
        <v>0</v>
      </c>
    </row>
    <row r="3798" spans="1:5">
      <c r="A3798" t="str">
        <f t="shared" si="59"/>
        <v>06P0FA</v>
      </c>
      <c r="B3798" t="str">
        <f>CONCATENATE(A3798,"_",COUNTIF(A$1:A3798,A3798))</f>
        <v>06P0FA_17</v>
      </c>
      <c r="C3798" t="s">
        <v>14261</v>
      </c>
      <c r="D3798" t="str">
        <f>VLOOKUP(MID(C3798,7,4),Estrv!I:J,2,FALSE)</f>
        <v>Programa sistemas de captación de agua de lluvia en viviendas de la Ciudad de México</v>
      </c>
      <c r="E3798">
        <f>VLOOKUP(MID(C3798,1,10),Estrv!B:CC,63,FALSE)</f>
        <v>0</v>
      </c>
    </row>
    <row r="3799" spans="1:5">
      <c r="A3799" t="str">
        <f t="shared" si="59"/>
        <v>06P0FA</v>
      </c>
      <c r="B3799" t="str">
        <f>CONCATENATE(A3799,"_",COUNTIF(A$1:A3799,A3799))</f>
        <v>06P0FA_18</v>
      </c>
      <c r="C3799" t="s">
        <v>14935</v>
      </c>
      <c r="D3799" t="str">
        <f>VLOOKUP(MID(C3799,7,4),Estrv!I:J,2,FALSE)</f>
        <v>Programa sistemas de captación de agua de lluvia en viviendas de la Ciudad de México</v>
      </c>
      <c r="E3799">
        <f>VLOOKUP(MID(C3799,1,10),Estrv!B:CC,66,FALSE)</f>
        <v>0</v>
      </c>
    </row>
    <row r="3800" spans="1:5">
      <c r="A3800" t="str">
        <f t="shared" si="59"/>
        <v>06P0FA</v>
      </c>
      <c r="B3800" t="str">
        <f>CONCATENATE(A3800,"_",COUNTIF(A$1:A3800,A3800))</f>
        <v>06P0FA_19</v>
      </c>
      <c r="C3800" t="s">
        <v>15609</v>
      </c>
      <c r="D3800" t="str">
        <f>VLOOKUP(MID(C3800,7,4),Estrv!I:J,2,FALSE)</f>
        <v>Programa sistemas de captación de agua de lluvia en viviendas de la Ciudad de México</v>
      </c>
      <c r="E3800">
        <f>VLOOKUP(MID(C3800,1,10),Estrv!B:CC,69,FALSE)</f>
        <v>0</v>
      </c>
    </row>
    <row r="3801" spans="1:5">
      <c r="A3801" t="str">
        <f t="shared" si="59"/>
        <v>06P0FA</v>
      </c>
      <c r="B3801" t="str">
        <f>CONCATENATE(A3801,"_",COUNTIF(A$1:A3801,A3801))</f>
        <v>06P0FA_20</v>
      </c>
      <c r="C3801" t="s">
        <v>16283</v>
      </c>
      <c r="D3801" t="str">
        <f>VLOOKUP(MID(C3801,7,4),Estrv!I:J,2,FALSE)</f>
        <v>Programa sistemas de captación de agua de lluvia en viviendas de la Ciudad de México</v>
      </c>
      <c r="E3801">
        <f>VLOOKUP(MID(C3801,1,10),Estrv!B:CC,72,FALSE)</f>
        <v>0</v>
      </c>
    </row>
    <row r="3802" spans="1:5">
      <c r="A3802" t="str">
        <f t="shared" si="59"/>
        <v>06P0FA</v>
      </c>
      <c r="B3802" t="str">
        <f>CONCATENATE(A3802,"_",COUNTIF(A$1:A3802,A3802))</f>
        <v>06P0FA_21</v>
      </c>
      <c r="C3802" t="s">
        <v>10218</v>
      </c>
      <c r="D3802" t="str">
        <f>VLOOKUP(MID(C3802,7,4),Estrv!I:J,2,FALSE)</f>
        <v>Programa Altepetl</v>
      </c>
      <c r="E3802" t="str">
        <f>VLOOKUP(MID(C3802,1,10),Estrv!B:CC,44,FALSE)</f>
        <v>Las personas propietarias de las unidades productivas se benefician a traves de los apoyos economicos o en especie, y se promueve la regeneracion de las condiciones ecologicas de los suelos de conservacion mediante el mantenimiento y restauracion de los ecosistemas.</v>
      </c>
    </row>
    <row r="3803" spans="1:5">
      <c r="A3803" t="str">
        <f t="shared" si="59"/>
        <v>06P0FA</v>
      </c>
      <c r="B3803" t="str">
        <f>CONCATENATE(A3803,"_",COUNTIF(A$1:A3803,A3803))</f>
        <v>06P0FA_22</v>
      </c>
      <c r="C3803" t="s">
        <v>10892</v>
      </c>
      <c r="D3803" t="str">
        <f>VLOOKUP(MID(C3803,7,4),Estrv!I:J,2,FALSE)</f>
        <v>Programa Altepetl</v>
      </c>
      <c r="E3803" t="str">
        <f>VLOOKUP(MID(C3803,1,10),Estrv!B:CC,48,FALSE)</f>
        <v>Desarrollar e implementar el Componente 2. Sembrando Vida Ciudad de Mexico.</v>
      </c>
    </row>
    <row r="3804" spans="1:5">
      <c r="A3804" t="str">
        <f t="shared" si="59"/>
        <v>06P0FA</v>
      </c>
      <c r="B3804" t="str">
        <f>CONCATENATE(A3804,"_",COUNTIF(A$1:A3804,A3804))</f>
        <v>06P0FA_23</v>
      </c>
      <c r="C3804" t="s">
        <v>11566</v>
      </c>
      <c r="D3804" t="str">
        <f>VLOOKUP(MID(C3804,7,4),Estrv!I:J,2,FALSE)</f>
        <v>Programa Altepetl</v>
      </c>
      <c r="E3804" t="str">
        <f>VLOOKUP(MID(C3804,1,10),Estrv!B:CC,51,FALSE)</f>
        <v>Desarrollar e implementar el Componente 3. Bienestar para el Campo.</v>
      </c>
    </row>
    <row r="3805" spans="1:5">
      <c r="A3805" t="str">
        <f t="shared" si="59"/>
        <v>06P0FA</v>
      </c>
      <c r="B3805" t="str">
        <f>CONCATENATE(A3805,"_",COUNTIF(A$1:A3805,A3805))</f>
        <v>06P0FA_24</v>
      </c>
      <c r="C3805" t="s">
        <v>12240</v>
      </c>
      <c r="D3805" t="str">
        <f>VLOOKUP(MID(C3805,7,4),Estrv!I:J,2,FALSE)</f>
        <v>Programa Altepetl</v>
      </c>
      <c r="E3805" t="str">
        <f>VLOOKUP(MID(C3805,1,10),Estrv!B:CC,54,FALSE)</f>
        <v>Desarrollar e implementar el Componente 4. Facilitadores del Cambio.</v>
      </c>
    </row>
    <row r="3806" spans="1:5">
      <c r="A3806" t="str">
        <f t="shared" si="59"/>
        <v>06P0FA</v>
      </c>
      <c r="B3806" t="str">
        <f>CONCATENATE(A3806,"_",COUNTIF(A$1:A3806,A3806))</f>
        <v>06P0FA_25</v>
      </c>
      <c r="C3806" t="s">
        <v>12914</v>
      </c>
      <c r="D3806" t="str">
        <f>VLOOKUP(MID(C3806,7,4),Estrv!I:J,2,FALSE)</f>
        <v>Programa Altepetl</v>
      </c>
      <c r="E3806" t="str">
        <f>VLOOKUP(MID(C3806,1,10),Estrv!B:CC,57,FALSE)</f>
        <v>Desarrollar e implementar el Componente 5. Desarrollo de Capacidades y Bienestar Rural.</v>
      </c>
    </row>
    <row r="3807" spans="1:5">
      <c r="A3807" t="str">
        <f t="shared" si="59"/>
        <v>06P0FA</v>
      </c>
      <c r="B3807" t="str">
        <f>CONCATENATE(A3807,"_",COUNTIF(A$1:A3807,A3807))</f>
        <v>06P0FA_26</v>
      </c>
      <c r="C3807" t="s">
        <v>13588</v>
      </c>
      <c r="D3807" t="str">
        <f>VLOOKUP(MID(C3807,7,4),Estrv!I:J,2,FALSE)</f>
        <v>Programa Altepetl</v>
      </c>
      <c r="E3807">
        <f>VLOOKUP(MID(C3807,1,10),Estrv!B:CC,60,FALSE)</f>
        <v>0</v>
      </c>
    </row>
    <row r="3808" spans="1:5">
      <c r="A3808" t="str">
        <f t="shared" si="59"/>
        <v>06P0FA</v>
      </c>
      <c r="B3808" t="str">
        <f>CONCATENATE(A3808,"_",COUNTIF(A$1:A3808,A3808))</f>
        <v>06P0FA_27</v>
      </c>
      <c r="C3808" t="s">
        <v>14262</v>
      </c>
      <c r="D3808" t="str">
        <f>VLOOKUP(MID(C3808,7,4),Estrv!I:J,2,FALSE)</f>
        <v>Programa Altepetl</v>
      </c>
      <c r="E3808">
        <f>VLOOKUP(MID(C3808,1,10),Estrv!B:CC,63,FALSE)</f>
        <v>0</v>
      </c>
    </row>
    <row r="3809" spans="1:5">
      <c r="A3809" t="str">
        <f t="shared" si="59"/>
        <v>06P0FA</v>
      </c>
      <c r="B3809" t="str">
        <f>CONCATENATE(A3809,"_",COUNTIF(A$1:A3809,A3809))</f>
        <v>06P0FA_28</v>
      </c>
      <c r="C3809" t="s">
        <v>14936</v>
      </c>
      <c r="D3809" t="str">
        <f>VLOOKUP(MID(C3809,7,4),Estrv!I:J,2,FALSE)</f>
        <v>Programa Altepetl</v>
      </c>
      <c r="E3809">
        <f>VLOOKUP(MID(C3809,1,10),Estrv!B:CC,66,FALSE)</f>
        <v>0</v>
      </c>
    </row>
    <row r="3810" spans="1:5">
      <c r="A3810" t="str">
        <f t="shared" si="59"/>
        <v>06P0FA</v>
      </c>
      <c r="B3810" t="str">
        <f>CONCATENATE(A3810,"_",COUNTIF(A$1:A3810,A3810))</f>
        <v>06P0FA_29</v>
      </c>
      <c r="C3810" t="s">
        <v>15610</v>
      </c>
      <c r="D3810" t="str">
        <f>VLOOKUP(MID(C3810,7,4),Estrv!I:J,2,FALSE)</f>
        <v>Programa Altepetl</v>
      </c>
      <c r="E3810">
        <f>VLOOKUP(MID(C3810,1,10),Estrv!B:CC,69,FALSE)</f>
        <v>0</v>
      </c>
    </row>
    <row r="3811" spans="1:5">
      <c r="A3811" t="str">
        <f t="shared" si="59"/>
        <v>06P0FA</v>
      </c>
      <c r="B3811" t="str">
        <f>CONCATENATE(A3811,"_",COUNTIF(A$1:A3811,A3811))</f>
        <v>06P0FA_30</v>
      </c>
      <c r="C3811" t="s">
        <v>16284</v>
      </c>
      <c r="D3811" t="str">
        <f>VLOOKUP(MID(C3811,7,4),Estrv!I:J,2,FALSE)</f>
        <v>Programa Altepetl</v>
      </c>
      <c r="E3811">
        <f>VLOOKUP(MID(C3811,1,10),Estrv!B:CC,72,FALSE)</f>
        <v>0</v>
      </c>
    </row>
    <row r="3812" spans="1:5">
      <c r="A3812" t="str">
        <f t="shared" si="59"/>
        <v>06P0FA</v>
      </c>
      <c r="B3812" t="str">
        <f>CONCATENATE(A3812,"_",COUNTIF(A$1:A3812,A3812))</f>
        <v>06P0FA_31</v>
      </c>
      <c r="C3812" t="s">
        <v>10219</v>
      </c>
      <c r="D3812" t="str">
        <f>VLOOKUP(MID(C3812,7,4),Estrv!I:J,2,FALSE)</f>
        <v>Subsidios ambientales</v>
      </c>
      <c r="E3812" t="str">
        <f>VLOOKUP(MID(C3812,1,10),Estrv!B:CC,44,FALSE)</f>
        <v>Las personas propietarias de las unidades productivas se mantienen y mejoran el patrimonio Fito zoosanitario y de inocuidad agroalimentaria, asi como el uso sustentable del agua favoreciendo la autosuficiencia alimentaria y las condiciones ecologicas de los suelos de conservacion.</v>
      </c>
    </row>
    <row r="3813" spans="1:5">
      <c r="A3813" t="str">
        <f t="shared" si="59"/>
        <v>06P0FA</v>
      </c>
      <c r="B3813" t="str">
        <f>CONCATENATE(A3813,"_",COUNTIF(A$1:A3813,A3813))</f>
        <v>06P0FA_32</v>
      </c>
      <c r="C3813" t="s">
        <v>10893</v>
      </c>
      <c r="D3813" t="str">
        <f>VLOOKUP(MID(C3813,7,4),Estrv!I:J,2,FALSE)</f>
        <v>Subsidios ambientales</v>
      </c>
      <c r="E3813" t="str">
        <f>VLOOKUP(MID(C3813,1,10),Estrv!B:CC,48,FALSE)</f>
        <v>Implementacion de proyectos del Programa de Infraestructura Hidroagricola.</v>
      </c>
    </row>
    <row r="3814" spans="1:5">
      <c r="A3814" t="str">
        <f t="shared" si="59"/>
        <v>06P0FA</v>
      </c>
      <c r="B3814" t="str">
        <f>CONCATENATE(A3814,"_",COUNTIF(A$1:A3814,A3814))</f>
        <v>06P0FA_33</v>
      </c>
      <c r="C3814" t="s">
        <v>11567</v>
      </c>
      <c r="D3814" t="str">
        <f>VLOOKUP(MID(C3814,7,4),Estrv!I:J,2,FALSE)</f>
        <v>Subsidios ambientales</v>
      </c>
      <c r="E3814">
        <f>VLOOKUP(MID(C3814,1,10),Estrv!B:CC,51,FALSE)</f>
        <v>0</v>
      </c>
    </row>
    <row r="3815" spans="1:5">
      <c r="A3815" t="str">
        <f t="shared" si="59"/>
        <v>06P0FA</v>
      </c>
      <c r="B3815" t="str">
        <f>CONCATENATE(A3815,"_",COUNTIF(A$1:A3815,A3815))</f>
        <v>06P0FA_34</v>
      </c>
      <c r="C3815" t="s">
        <v>12241</v>
      </c>
      <c r="D3815" t="str">
        <f>VLOOKUP(MID(C3815,7,4),Estrv!I:J,2,FALSE)</f>
        <v>Subsidios ambientales</v>
      </c>
      <c r="E3815">
        <f>VLOOKUP(MID(C3815,1,10),Estrv!B:CC,54,FALSE)</f>
        <v>0</v>
      </c>
    </row>
    <row r="3816" spans="1:5">
      <c r="A3816" t="str">
        <f t="shared" si="59"/>
        <v>06P0FA</v>
      </c>
      <c r="B3816" t="str">
        <f>CONCATENATE(A3816,"_",COUNTIF(A$1:A3816,A3816))</f>
        <v>06P0FA_35</v>
      </c>
      <c r="C3816" t="s">
        <v>12915</v>
      </c>
      <c r="D3816" t="str">
        <f>VLOOKUP(MID(C3816,7,4),Estrv!I:J,2,FALSE)</f>
        <v>Subsidios ambientales</v>
      </c>
      <c r="E3816">
        <f>VLOOKUP(MID(C3816,1,10),Estrv!B:CC,57,FALSE)</f>
        <v>0</v>
      </c>
    </row>
    <row r="3817" spans="1:5">
      <c r="A3817" t="str">
        <f t="shared" si="59"/>
        <v>06P0FA</v>
      </c>
      <c r="B3817" t="str">
        <f>CONCATENATE(A3817,"_",COUNTIF(A$1:A3817,A3817))</f>
        <v>06P0FA_36</v>
      </c>
      <c r="C3817" t="s">
        <v>13589</v>
      </c>
      <c r="D3817" t="str">
        <f>VLOOKUP(MID(C3817,7,4),Estrv!I:J,2,FALSE)</f>
        <v>Subsidios ambientales</v>
      </c>
      <c r="E3817">
        <f>VLOOKUP(MID(C3817,1,10),Estrv!B:CC,60,FALSE)</f>
        <v>0</v>
      </c>
    </row>
    <row r="3818" spans="1:5">
      <c r="A3818" t="str">
        <f t="shared" si="59"/>
        <v>06P0FA</v>
      </c>
      <c r="B3818" t="str">
        <f>CONCATENATE(A3818,"_",COUNTIF(A$1:A3818,A3818))</f>
        <v>06P0FA_37</v>
      </c>
      <c r="C3818" t="s">
        <v>14263</v>
      </c>
      <c r="D3818" t="str">
        <f>VLOOKUP(MID(C3818,7,4),Estrv!I:J,2,FALSE)</f>
        <v>Subsidios ambientales</v>
      </c>
      <c r="E3818">
        <f>VLOOKUP(MID(C3818,1,10),Estrv!B:CC,63,FALSE)</f>
        <v>0</v>
      </c>
    </row>
    <row r="3819" spans="1:5">
      <c r="A3819" t="str">
        <f t="shared" si="59"/>
        <v>06P0FA</v>
      </c>
      <c r="B3819" t="str">
        <f>CONCATENATE(A3819,"_",COUNTIF(A$1:A3819,A3819))</f>
        <v>06P0FA_38</v>
      </c>
      <c r="C3819" t="s">
        <v>14937</v>
      </c>
      <c r="D3819" t="str">
        <f>VLOOKUP(MID(C3819,7,4),Estrv!I:J,2,FALSE)</f>
        <v>Subsidios ambientales</v>
      </c>
      <c r="E3819">
        <f>VLOOKUP(MID(C3819,1,10),Estrv!B:CC,66,FALSE)</f>
        <v>0</v>
      </c>
    </row>
    <row r="3820" spans="1:5">
      <c r="A3820" t="str">
        <f t="shared" si="59"/>
        <v>06P0FA</v>
      </c>
      <c r="B3820" t="str">
        <f>CONCATENATE(A3820,"_",COUNTIF(A$1:A3820,A3820))</f>
        <v>06P0FA_39</v>
      </c>
      <c r="C3820" t="s">
        <v>15611</v>
      </c>
      <c r="D3820" t="str">
        <f>VLOOKUP(MID(C3820,7,4),Estrv!I:J,2,FALSE)</f>
        <v>Subsidios ambientales</v>
      </c>
      <c r="E3820">
        <f>VLOOKUP(MID(C3820,1,10),Estrv!B:CC,69,FALSE)</f>
        <v>0</v>
      </c>
    </row>
    <row r="3821" spans="1:5">
      <c r="A3821" t="str">
        <f t="shared" si="59"/>
        <v>06P0FA</v>
      </c>
      <c r="B3821" t="str">
        <f>CONCATENATE(A3821,"_",COUNTIF(A$1:A3821,A3821))</f>
        <v>06P0FA_40</v>
      </c>
      <c r="C3821" t="s">
        <v>16285</v>
      </c>
      <c r="D3821" t="str">
        <f>VLOOKUP(MID(C3821,7,4),Estrv!I:J,2,FALSE)</f>
        <v>Subsidios ambientales</v>
      </c>
      <c r="E3821">
        <f>VLOOKUP(MID(C3821,1,10),Estrv!B:CC,72,FALSE)</f>
        <v>0</v>
      </c>
    </row>
    <row r="3822" spans="1:5">
      <c r="A3822" t="str">
        <f t="shared" si="59"/>
        <v>06PDPA</v>
      </c>
      <c r="B3822" t="str">
        <f>CONCATENATE(A3822,"_",COUNTIF(A$1:A3822,A3822))</f>
        <v>06PDPA_1</v>
      </c>
      <c r="C3822" t="s">
        <v>10220</v>
      </c>
      <c r="D3822" t="str">
        <f>VLOOKUP(MID(C3822,7,4),Estrv!I:J,2,FALSE)</f>
        <v>Acceso a la justicia ambiental, urbana y de protección y bienestar animal</v>
      </c>
      <c r="E3822" t="str">
        <f>VLOOKUP(MID(C3822,1,10),Estrv!B:CC,44,FALSE)</f>
        <v>Los habitantes de la Ciudad de Mexico disfrutan de un medio ambiente sano y ordenado a traves del cumplimiento de las disposiciones juridicas en materia ambiental, territorial y de proteccion y bienestar animal.</v>
      </c>
    </row>
    <row r="3823" spans="1:5">
      <c r="A3823" t="str">
        <f t="shared" si="59"/>
        <v>06PDPA</v>
      </c>
      <c r="B3823" t="str">
        <f>CONCATENATE(A3823,"_",COUNTIF(A$1:A3823,A3823))</f>
        <v>06PDPA_2</v>
      </c>
      <c r="C3823" t="s">
        <v>10894</v>
      </c>
      <c r="D3823" t="str">
        <f>VLOOKUP(MID(C3823,7,4),Estrv!I:J,2,FALSE)</f>
        <v>Acceso a la justicia ambiental, urbana y de protección y bienestar animal</v>
      </c>
      <c r="E3823" t="str">
        <f>VLOOKUP(MID(C3823,1,10),Estrv!B:CC,48,FALSE)</f>
        <v>Brindar asesorias a la poblacion de la Ciudad de Mexico en materia de derechos y obligaciones ambientales y territoriales. (6%)</v>
      </c>
    </row>
    <row r="3824" spans="1:5">
      <c r="A3824" t="str">
        <f t="shared" si="59"/>
        <v>06PDPA</v>
      </c>
      <c r="B3824" t="str">
        <f>CONCATENATE(A3824,"_",COUNTIF(A$1:A3824,A3824))</f>
        <v>06PDPA_3</v>
      </c>
      <c r="C3824" t="s">
        <v>11568</v>
      </c>
      <c r="D3824" t="str">
        <f>VLOOKUP(MID(C3824,7,4),Estrv!I:J,2,FALSE)</f>
        <v>Acceso a la justicia ambiental, urbana y de protección y bienestar animal</v>
      </c>
      <c r="E3824" t="str">
        <f>VLOOKUP(MID(C3824,1,10),Estrv!B:CC,51,FALSE)</f>
        <v>Participar en acciones legales en defensa de los intereses de la Procuraduria y de los habitantes de la Ciudad de Mexico. (4%)</v>
      </c>
    </row>
    <row r="3825" spans="1:5">
      <c r="A3825" t="str">
        <f t="shared" si="59"/>
        <v>06PDPA</v>
      </c>
      <c r="B3825" t="str">
        <f>CONCATENATE(A3825,"_",COUNTIF(A$1:A3825,A3825))</f>
        <v>06PDPA_4</v>
      </c>
      <c r="C3825" t="s">
        <v>12242</v>
      </c>
      <c r="D3825" t="str">
        <f>VLOOKUP(MID(C3825,7,4),Estrv!I:J,2,FALSE)</f>
        <v>Acceso a la justicia ambiental, urbana y de protección y bienestar animal</v>
      </c>
      <c r="E3825" t="str">
        <f>VLOOKUP(MID(C3825,1,10),Estrv!B:CC,54,FALSE)</f>
        <v>Emitir opiniones juridicas en materia ambiental y del ordenamiento territorial, asi como celebrar convenios de colaboracion y/o coordinacion con diferentes actores privados, sociales, instituciones de investigacion y educacion, autoridades y demas interesados. (6%)</v>
      </c>
    </row>
    <row r="3826" spans="1:5">
      <c r="A3826" t="str">
        <f t="shared" si="59"/>
        <v>06PDPA</v>
      </c>
      <c r="B3826" t="str">
        <f>CONCATENATE(A3826,"_",COUNTIF(A$1:A3826,A3826))</f>
        <v>06PDPA_5</v>
      </c>
      <c r="C3826" t="s">
        <v>12916</v>
      </c>
      <c r="D3826" t="str">
        <f>VLOOKUP(MID(C3826,7,4),Estrv!I:J,2,FALSE)</f>
        <v>Acceso a la justicia ambiental, urbana y de protección y bienestar animal</v>
      </c>
      <c r="E3826" t="str">
        <f>VLOOKUP(MID(C3826,1,10),Estrv!B:CC,57,FALSE)</f>
        <v>Proyectar Acuerdos de Inicio de Investigacion de oficio relacionadas con violaciones o incumplimientos a las disposiciones juridicas en materia ambiental y del ordenamiento territorial. (3%)</v>
      </c>
    </row>
    <row r="3827" spans="1:5">
      <c r="A3827" t="str">
        <f t="shared" si="59"/>
        <v>06PDPA</v>
      </c>
      <c r="B3827" t="str">
        <f>CONCATENATE(A3827,"_",COUNTIF(A$1:A3827,A3827))</f>
        <v>06PDPA_6</v>
      </c>
      <c r="C3827" t="s">
        <v>13590</v>
      </c>
      <c r="D3827" t="str">
        <f>VLOOKUP(MID(C3827,7,4),Estrv!I:J,2,FALSE)</f>
        <v>Acceso a la justicia ambiental, urbana y de protección y bienestar animal</v>
      </c>
      <c r="E3827" t="str">
        <f>VLOOKUP(MID(C3827,1,10),Estrv!B:CC,60,FALSE)</f>
        <v>Publicacion de capas de informacion geografica en la Plataforma SIG-PAOT, capacitar en el manejo de dicha plataforma y en SIG a la poblacion, Realizacion de los procesos de estandarizacion cartografica y creacion de bases de datos geoespaciales y metadatos; Generar informacion especializada en materia ambiental y urbana, asociada a proyectos y estudios de analisis geoespacial en temas ambientales y territoriales que sean de interes para la Ciudad de Mexico. Generar repositorios de informacion de la Ciudad de Mexico en materia de bienestar animal, ambiental y/o de ordenamiento territorial para que las personas interesadas en los temas cuenten con informacion organizada, actualizada y disponible en todo momento. (20%)</v>
      </c>
    </row>
    <row r="3828" spans="1:5">
      <c r="A3828" t="str">
        <f t="shared" si="59"/>
        <v>06PDPA</v>
      </c>
      <c r="B3828" t="str">
        <f>CONCATENATE(A3828,"_",COUNTIF(A$1:A3828,A3828))</f>
        <v>06PDPA_7</v>
      </c>
      <c r="C3828" t="s">
        <v>14264</v>
      </c>
      <c r="D3828" t="str">
        <f>VLOOKUP(MID(C3828,7,4),Estrv!I:J,2,FALSE)</f>
        <v>Acceso a la justicia ambiental, urbana y de protección y bienestar animal</v>
      </c>
      <c r="E3828" t="str">
        <f>VLOOKUP(MID(C3828,1,10),Estrv!B:CC,63,FALSE)</f>
        <v>Elaboracion de documentos tecnicos e informacion especializada en materia ambiental y del ordenamiento territorial, incluyendo cartografias digitales (10%)</v>
      </c>
    </row>
    <row r="3829" spans="1:5">
      <c r="A3829" t="str">
        <f t="shared" si="59"/>
        <v>06PDPA</v>
      </c>
      <c r="B3829" t="str">
        <f>CONCATENATE(A3829,"_",COUNTIF(A$1:A3829,A3829))</f>
        <v>06PDPA_8</v>
      </c>
      <c r="C3829" t="s">
        <v>14938</v>
      </c>
      <c r="D3829" t="str">
        <f>VLOOKUP(MID(C3829,7,4),Estrv!I:J,2,FALSE)</f>
        <v>Acceso a la justicia ambiental, urbana y de protección y bienestar animal</v>
      </c>
      <c r="E3829" t="str">
        <f>VLOOKUP(MID(C3829,1,10),Estrv!B:CC,66,FALSE)</f>
        <v>Promover acciones de litigio estrategico a traves de la representacion del interes legitimo de los habitantes de la Ciudad de Mexico ante autoridades judiciales para obtener sentencias favorables que integre la reparacion del daño. (3%)</v>
      </c>
    </row>
    <row r="3830" spans="1:5">
      <c r="A3830" t="str">
        <f t="shared" si="59"/>
        <v>06PDPA</v>
      </c>
      <c r="B3830" t="str">
        <f>CONCATENATE(A3830,"_",COUNTIF(A$1:A3830,A3830))</f>
        <v>06PDPA_9</v>
      </c>
      <c r="C3830" t="s">
        <v>15612</v>
      </c>
      <c r="D3830" t="str">
        <f>VLOOKUP(MID(C3830,7,4),Estrv!I:J,2,FALSE)</f>
        <v>Acceso a la justicia ambiental, urbana y de protección y bienestar animal</v>
      </c>
      <c r="E3830" t="str">
        <f>VLOOKUP(MID(C3830,1,10),Estrv!B:CC,69,FALSE)</f>
        <v>Imposicion de acciones precautorias para evitar la consumacion irreparable a las violaciones de las disposiciones juridicas en materia ambiental, del ordenamiento territorial y de proteccion y bienestar animal. (4%)</v>
      </c>
    </row>
    <row r="3831" spans="1:5">
      <c r="A3831" t="str">
        <f t="shared" si="59"/>
        <v>06PDPA</v>
      </c>
      <c r="B3831" t="str">
        <f>CONCATENATE(A3831,"_",COUNTIF(A$1:A3831,A3831))</f>
        <v>06PDPA_10</v>
      </c>
      <c r="C3831" t="s">
        <v>16286</v>
      </c>
      <c r="D3831" t="str">
        <f>VLOOKUP(MID(C3831,7,4),Estrv!I:J,2,FALSE)</f>
        <v>Acceso a la justicia ambiental, urbana y de protección y bienestar animal</v>
      </c>
      <c r="E3831" t="str">
        <f>VLOOKUP(MID(C3831,1,10),Estrv!B:CC,72,FALSE)</f>
        <v>Orientar y realizar acciones de participacion ciudadana a la poblacion de la CDMX en materia de derechos y obligaciones ambientales del ordenamiento territorial, asi como proteccion y bienestar a los animales. Documento anual de Analisis de las denuncias presentadas por ciudadanas y ciudadanos ante la PAOT (14%)</v>
      </c>
    </row>
    <row r="3832" spans="1:5">
      <c r="A3832" t="str">
        <f t="shared" si="59"/>
        <v>06PDPA</v>
      </c>
      <c r="B3832" t="str">
        <f>CONCATENATE(A3832,"_",COUNTIF(A$1:A3832,A3832))</f>
        <v>06PDPA_11</v>
      </c>
      <c r="C3832" t="s">
        <v>10221</v>
      </c>
      <c r="D3832" t="str">
        <f>VLOOKUP(MID(C3832,7,4),Estrv!I:J,2,FALSE)</f>
        <v>Actividades de apoyo administrativo</v>
      </c>
      <c r="E3832" t="str">
        <f>VLOOKUP(MID(C3832,1,10),Estrv!B:CC,44,FALSE)</f>
        <v>Garantizar los recursos necesarios para el cumplimiento y desarrollo adecuado de las funciones de la PAOT.</v>
      </c>
    </row>
    <row r="3833" spans="1:5">
      <c r="A3833" t="str">
        <f t="shared" si="59"/>
        <v>06PDPA</v>
      </c>
      <c r="B3833" t="str">
        <f>CONCATENATE(A3833,"_",COUNTIF(A$1:A3833,A3833))</f>
        <v>06PDPA_12</v>
      </c>
      <c r="C3833" t="s">
        <v>10895</v>
      </c>
      <c r="D3833" t="str">
        <f>VLOOKUP(MID(C3833,7,4),Estrv!I:J,2,FALSE)</f>
        <v>Actividades de apoyo administrativo</v>
      </c>
      <c r="E3833" t="str">
        <f>VLOOKUP(MID(C3833,1,10),Estrv!B:CC,48,FALSE)</f>
        <v>Gestion para el proceso de contratacion de servicios, conforme a la requisicion de las diversas areas administrativas para la adecuada operacion y funcionamiento de la PAOT, que contribuya a la transparencia, eficacia y eficiencia en el ejercicio de los recursos publicos (30%).</v>
      </c>
    </row>
    <row r="3834" spans="1:5">
      <c r="A3834" t="str">
        <f t="shared" si="59"/>
        <v>06PDPA</v>
      </c>
      <c r="B3834" t="str">
        <f>CONCATENATE(A3834,"_",COUNTIF(A$1:A3834,A3834))</f>
        <v>06PDPA_13</v>
      </c>
      <c r="C3834" t="s">
        <v>11569</v>
      </c>
      <c r="D3834" t="str">
        <f>VLOOKUP(MID(C3834,7,4),Estrv!I:J,2,FALSE)</f>
        <v>Actividades de apoyo administrativo</v>
      </c>
      <c r="E3834" t="str">
        <f>VLOOKUP(MID(C3834,1,10),Estrv!B:CC,51,FALSE)</f>
        <v>Garantizar que los servidores publicos de la PAOT cuenten con herramientas tecnologicas necesarias para el desarrollo de sus actividades, asi como asegurar el buen funcionamiento de los bienes informaticos y de comunicacion (15%)</v>
      </c>
    </row>
    <row r="3835" spans="1:5">
      <c r="A3835" t="str">
        <f t="shared" si="59"/>
        <v>06PDPA</v>
      </c>
      <c r="B3835" t="str">
        <f>CONCATENATE(A3835,"_",COUNTIF(A$1:A3835,A3835))</f>
        <v>06PDPA_14</v>
      </c>
      <c r="C3835" t="s">
        <v>12243</v>
      </c>
      <c r="D3835" t="str">
        <f>VLOOKUP(MID(C3835,7,4),Estrv!I:J,2,FALSE)</f>
        <v>Actividades de apoyo administrativo</v>
      </c>
      <c r="E3835" t="str">
        <f>VLOOKUP(MID(C3835,1,10),Estrv!B:CC,54,FALSE)</f>
        <v>Diseño y actualizacion del centro de documentacion digital PAOTECA y de los micrositios web relacionados con las acciones, metas y resultados de las diferentes areas administrativas de la PAOT (10%)</v>
      </c>
    </row>
    <row r="3836" spans="1:5">
      <c r="A3836" t="str">
        <f t="shared" si="59"/>
        <v>06PDPA</v>
      </c>
      <c r="B3836" t="str">
        <f>CONCATENATE(A3836,"_",COUNTIF(A$1:A3836,A3836))</f>
        <v>06PDPA_15</v>
      </c>
      <c r="C3836" t="s">
        <v>12917</v>
      </c>
      <c r="D3836" t="str">
        <f>VLOOKUP(MID(C3836,7,4),Estrv!I:J,2,FALSE)</f>
        <v>Actividades de apoyo administrativo</v>
      </c>
      <c r="E3836" t="str">
        <f>VLOOKUP(MID(C3836,1,10),Estrv!B:CC,57,FALSE)</f>
        <v>Elaborar el Informe Anual de Actividades de la PAOT 2022 y difundirlo a traves del Centro de Documentacion digital PAOTECA (15%)</v>
      </c>
    </row>
    <row r="3837" spans="1:5">
      <c r="A3837" t="str">
        <f t="shared" si="59"/>
        <v>06PDPA</v>
      </c>
      <c r="B3837" t="str">
        <f>CONCATENATE(A3837,"_",COUNTIF(A$1:A3837,A3837))</f>
        <v>06PDPA_16</v>
      </c>
      <c r="C3837" t="s">
        <v>13591</v>
      </c>
      <c r="D3837" t="str">
        <f>VLOOKUP(MID(C3837,7,4),Estrv!I:J,2,FALSE)</f>
        <v>Actividades de apoyo administrativo</v>
      </c>
      <c r="E3837">
        <f>VLOOKUP(MID(C3837,1,10),Estrv!B:CC,60,FALSE)</f>
        <v>0</v>
      </c>
    </row>
    <row r="3838" spans="1:5">
      <c r="A3838" t="str">
        <f t="shared" si="59"/>
        <v>06PDPA</v>
      </c>
      <c r="B3838" t="str">
        <f>CONCATENATE(A3838,"_",COUNTIF(A$1:A3838,A3838))</f>
        <v>06PDPA_17</v>
      </c>
      <c r="C3838" t="s">
        <v>14265</v>
      </c>
      <c r="D3838" t="str">
        <f>VLOOKUP(MID(C3838,7,4),Estrv!I:J,2,FALSE)</f>
        <v>Actividades de apoyo administrativo</v>
      </c>
      <c r="E3838">
        <f>VLOOKUP(MID(C3838,1,10),Estrv!B:CC,63,FALSE)</f>
        <v>0</v>
      </c>
    </row>
    <row r="3839" spans="1:5">
      <c r="A3839" t="str">
        <f t="shared" si="59"/>
        <v>06PDPA</v>
      </c>
      <c r="B3839" t="str">
        <f>CONCATENATE(A3839,"_",COUNTIF(A$1:A3839,A3839))</f>
        <v>06PDPA_18</v>
      </c>
      <c r="C3839" t="s">
        <v>14939</v>
      </c>
      <c r="D3839" t="str">
        <f>VLOOKUP(MID(C3839,7,4),Estrv!I:J,2,FALSE)</f>
        <v>Actividades de apoyo administrativo</v>
      </c>
      <c r="E3839">
        <f>VLOOKUP(MID(C3839,1,10),Estrv!B:CC,66,FALSE)</f>
        <v>0</v>
      </c>
    </row>
    <row r="3840" spans="1:5">
      <c r="A3840" t="str">
        <f t="shared" si="59"/>
        <v>06PDPA</v>
      </c>
      <c r="B3840" t="str">
        <f>CONCATENATE(A3840,"_",COUNTIF(A$1:A3840,A3840))</f>
        <v>06PDPA_19</v>
      </c>
      <c r="C3840" t="s">
        <v>15613</v>
      </c>
      <c r="D3840" t="str">
        <f>VLOOKUP(MID(C3840,7,4),Estrv!I:J,2,FALSE)</f>
        <v>Actividades de apoyo administrativo</v>
      </c>
      <c r="E3840">
        <f>VLOOKUP(MID(C3840,1,10),Estrv!B:CC,69,FALSE)</f>
        <v>0</v>
      </c>
    </row>
    <row r="3841" spans="1:5">
      <c r="A3841" t="str">
        <f t="shared" si="59"/>
        <v>06PDPA</v>
      </c>
      <c r="B3841" t="str">
        <f>CONCATENATE(A3841,"_",COUNTIF(A$1:A3841,A3841))</f>
        <v>06PDPA_20</v>
      </c>
      <c r="C3841" t="s">
        <v>16287</v>
      </c>
      <c r="D3841" t="str">
        <f>VLOOKUP(MID(C3841,7,4),Estrv!I:J,2,FALSE)</f>
        <v>Actividades de apoyo administrativo</v>
      </c>
      <c r="E3841">
        <f>VLOOKUP(MID(C3841,1,10),Estrv!B:CC,72,FALSE)</f>
        <v>0</v>
      </c>
    </row>
    <row r="3842" spans="1:5">
      <c r="A3842" t="str">
        <f t="shared" si="59"/>
        <v>06PDPA</v>
      </c>
      <c r="B3842" t="str">
        <f>CONCATENATE(A3842,"_",COUNTIF(A$1:A3842,A3842))</f>
        <v>06PDPA_21</v>
      </c>
      <c r="C3842" t="s">
        <v>10222</v>
      </c>
      <c r="D3842" t="str">
        <f>VLOOKUP(MID(C3842,7,4),Estrv!I:J,2,FALSE)</f>
        <v>Provisiones para contingencias</v>
      </c>
      <c r="E3842" t="str">
        <f>VLOOKUP(MID(C3842,1,10),Estrv!B:CC,44,FALSE)</f>
        <v>Cumplir las obligaciones de pago derivado de las sentencias emitidas por la autoridad.</v>
      </c>
    </row>
    <row r="3843" spans="1:5">
      <c r="A3843" t="str">
        <f t="shared" ref="A3843:A3906" si="60">MID(C3843,1,6)</f>
        <v>06PDPA</v>
      </c>
      <c r="B3843" t="str">
        <f>CONCATENATE(A3843,"_",COUNTIF(A$1:A3843,A3843))</f>
        <v>06PDPA_22</v>
      </c>
      <c r="C3843" t="s">
        <v>10896</v>
      </c>
      <c r="D3843" t="str">
        <f>VLOOKUP(MID(C3843,7,4),Estrv!I:J,2,FALSE)</f>
        <v>Provisiones para contingencias</v>
      </c>
      <c r="E3843">
        <f>VLOOKUP(MID(C3843,1,10),Estrv!B:CC,48,FALSE)</f>
        <v>0</v>
      </c>
    </row>
    <row r="3844" spans="1:5">
      <c r="A3844" t="str">
        <f t="shared" si="60"/>
        <v>06PDPA</v>
      </c>
      <c r="B3844" t="str">
        <f>CONCATENATE(A3844,"_",COUNTIF(A$1:A3844,A3844))</f>
        <v>06PDPA_23</v>
      </c>
      <c r="C3844" t="s">
        <v>11570</v>
      </c>
      <c r="D3844" t="str">
        <f>VLOOKUP(MID(C3844,7,4),Estrv!I:J,2,FALSE)</f>
        <v>Provisiones para contingencias</v>
      </c>
      <c r="E3844">
        <f>VLOOKUP(MID(C3844,1,10),Estrv!B:CC,51,FALSE)</f>
        <v>0</v>
      </c>
    </row>
    <row r="3845" spans="1:5">
      <c r="A3845" t="str">
        <f t="shared" si="60"/>
        <v>06PDPA</v>
      </c>
      <c r="B3845" t="str">
        <f>CONCATENATE(A3845,"_",COUNTIF(A$1:A3845,A3845))</f>
        <v>06PDPA_24</v>
      </c>
      <c r="C3845" t="s">
        <v>12244</v>
      </c>
      <c r="D3845" t="str">
        <f>VLOOKUP(MID(C3845,7,4),Estrv!I:J,2,FALSE)</f>
        <v>Provisiones para contingencias</v>
      </c>
      <c r="E3845">
        <f>VLOOKUP(MID(C3845,1,10),Estrv!B:CC,54,FALSE)</f>
        <v>0</v>
      </c>
    </row>
    <row r="3846" spans="1:5">
      <c r="A3846" t="str">
        <f t="shared" si="60"/>
        <v>06PDPA</v>
      </c>
      <c r="B3846" t="str">
        <f>CONCATENATE(A3846,"_",COUNTIF(A$1:A3846,A3846))</f>
        <v>06PDPA_25</v>
      </c>
      <c r="C3846" t="s">
        <v>12918</v>
      </c>
      <c r="D3846" t="str">
        <f>VLOOKUP(MID(C3846,7,4),Estrv!I:J,2,FALSE)</f>
        <v>Provisiones para contingencias</v>
      </c>
      <c r="E3846">
        <f>VLOOKUP(MID(C3846,1,10),Estrv!B:CC,57,FALSE)</f>
        <v>0</v>
      </c>
    </row>
    <row r="3847" spans="1:5">
      <c r="A3847" t="str">
        <f t="shared" si="60"/>
        <v>06PDPA</v>
      </c>
      <c r="B3847" t="str">
        <f>CONCATENATE(A3847,"_",COUNTIF(A$1:A3847,A3847))</f>
        <v>06PDPA_26</v>
      </c>
      <c r="C3847" t="s">
        <v>13592</v>
      </c>
      <c r="D3847" t="str">
        <f>VLOOKUP(MID(C3847,7,4),Estrv!I:J,2,FALSE)</f>
        <v>Provisiones para contingencias</v>
      </c>
      <c r="E3847">
        <f>VLOOKUP(MID(C3847,1,10),Estrv!B:CC,60,FALSE)</f>
        <v>0</v>
      </c>
    </row>
    <row r="3848" spans="1:5">
      <c r="A3848" t="str">
        <f t="shared" si="60"/>
        <v>06PDPA</v>
      </c>
      <c r="B3848" t="str">
        <f>CONCATENATE(A3848,"_",COUNTIF(A$1:A3848,A3848))</f>
        <v>06PDPA_27</v>
      </c>
      <c r="C3848" t="s">
        <v>14266</v>
      </c>
      <c r="D3848" t="str">
        <f>VLOOKUP(MID(C3848,7,4),Estrv!I:J,2,FALSE)</f>
        <v>Provisiones para contingencias</v>
      </c>
      <c r="E3848">
        <f>VLOOKUP(MID(C3848,1,10),Estrv!B:CC,63,FALSE)</f>
        <v>0</v>
      </c>
    </row>
    <row r="3849" spans="1:5">
      <c r="A3849" t="str">
        <f t="shared" si="60"/>
        <v>06PDPA</v>
      </c>
      <c r="B3849" t="str">
        <f>CONCATENATE(A3849,"_",COUNTIF(A$1:A3849,A3849))</f>
        <v>06PDPA_28</v>
      </c>
      <c r="C3849" t="s">
        <v>14940</v>
      </c>
      <c r="D3849" t="str">
        <f>VLOOKUP(MID(C3849,7,4),Estrv!I:J,2,FALSE)</f>
        <v>Provisiones para contingencias</v>
      </c>
      <c r="E3849">
        <f>VLOOKUP(MID(C3849,1,10),Estrv!B:CC,66,FALSE)</f>
        <v>0</v>
      </c>
    </row>
    <row r="3850" spans="1:5">
      <c r="A3850" t="str">
        <f t="shared" si="60"/>
        <v>06PDPA</v>
      </c>
      <c r="B3850" t="str">
        <f>CONCATENATE(A3850,"_",COUNTIF(A$1:A3850,A3850))</f>
        <v>06PDPA_29</v>
      </c>
      <c r="C3850" t="s">
        <v>15614</v>
      </c>
      <c r="D3850" t="str">
        <f>VLOOKUP(MID(C3850,7,4),Estrv!I:J,2,FALSE)</f>
        <v>Provisiones para contingencias</v>
      </c>
      <c r="E3850">
        <f>VLOOKUP(MID(C3850,1,10),Estrv!B:CC,69,FALSE)</f>
        <v>0</v>
      </c>
    </row>
    <row r="3851" spans="1:5">
      <c r="A3851" t="str">
        <f t="shared" si="60"/>
        <v>06PDPA</v>
      </c>
      <c r="B3851" t="str">
        <f>CONCATENATE(A3851,"_",COUNTIF(A$1:A3851,A3851))</f>
        <v>06PDPA_30</v>
      </c>
      <c r="C3851" t="s">
        <v>16288</v>
      </c>
      <c r="D3851" t="str">
        <f>VLOOKUP(MID(C3851,7,4),Estrv!I:J,2,FALSE)</f>
        <v>Provisiones para contingencias</v>
      </c>
      <c r="E3851">
        <f>VLOOKUP(MID(C3851,1,10),Estrv!B:CC,72,FALSE)</f>
        <v>0</v>
      </c>
    </row>
    <row r="3852" spans="1:5">
      <c r="A3852" t="str">
        <f t="shared" si="60"/>
        <v>06PDPA</v>
      </c>
      <c r="B3852" t="str">
        <f>CONCATENATE(A3852,"_",COUNTIF(A$1:A3852,A3852))</f>
        <v>06PDPA_31</v>
      </c>
      <c r="C3852" t="s">
        <v>10223</v>
      </c>
      <c r="D3852" t="str">
        <f>VLOOKUP(MID(C3852,7,4),Estrv!I:J,2,FALSE)</f>
        <v>Cumplimiento de los programas de protección civil</v>
      </c>
      <c r="E3852" t="str">
        <f>VLOOKUP(MID(C3852,1,10),Estrv!B:CC,44,FALSE)</f>
        <v>El personal adscrito a la Procuraduria Ambiental y del Ordenamiento Territorial cuenta con la cultura de proteccion civil para la prevencion de riesgos.</v>
      </c>
    </row>
    <row r="3853" spans="1:5">
      <c r="A3853" t="str">
        <f t="shared" si="60"/>
        <v>06PDPA</v>
      </c>
      <c r="B3853" t="str">
        <f>CONCATENATE(A3853,"_",COUNTIF(A$1:A3853,A3853))</f>
        <v>06PDPA_32</v>
      </c>
      <c r="C3853" t="s">
        <v>10897</v>
      </c>
      <c r="D3853" t="str">
        <f>VLOOKUP(MID(C3853,7,4),Estrv!I:J,2,FALSE)</f>
        <v>Cumplimiento de los programas de protección civil</v>
      </c>
      <c r="E3853" t="str">
        <f>VLOOKUP(MID(C3853,1,10),Estrv!B:CC,48,FALSE)</f>
        <v>Capacitacion del Comite Interno de Proteccion Civil a traves de cursos. (30%)</v>
      </c>
    </row>
    <row r="3854" spans="1:5">
      <c r="A3854" t="str">
        <f t="shared" si="60"/>
        <v>06PDPA</v>
      </c>
      <c r="B3854" t="str">
        <f>CONCATENATE(A3854,"_",COUNTIF(A$1:A3854,A3854))</f>
        <v>06PDPA_33</v>
      </c>
      <c r="C3854" t="s">
        <v>11571</v>
      </c>
      <c r="D3854" t="str">
        <f>VLOOKUP(MID(C3854,7,4),Estrv!I:J,2,FALSE)</f>
        <v>Cumplimiento de los programas de protección civil</v>
      </c>
      <c r="E3854" t="str">
        <f>VLOOKUP(MID(C3854,1,10),Estrv!B:CC,51,FALSE)</f>
        <v>Ejecucion de simulacros en materia de Proteccion Civil. (40%)</v>
      </c>
    </row>
    <row r="3855" spans="1:5">
      <c r="A3855" t="str">
        <f t="shared" si="60"/>
        <v>06PDPA</v>
      </c>
      <c r="B3855" t="str">
        <f>CONCATENATE(A3855,"_",COUNTIF(A$1:A3855,A3855))</f>
        <v>06PDPA_34</v>
      </c>
      <c r="C3855" t="s">
        <v>12245</v>
      </c>
      <c r="D3855" t="str">
        <f>VLOOKUP(MID(C3855,7,4),Estrv!I:J,2,FALSE)</f>
        <v>Cumplimiento de los programas de protección civil</v>
      </c>
      <c r="E3855">
        <f>VLOOKUP(MID(C3855,1,10),Estrv!B:CC,54,FALSE)</f>
        <v>0</v>
      </c>
    </row>
    <row r="3856" spans="1:5">
      <c r="A3856" t="str">
        <f t="shared" si="60"/>
        <v>06PDPA</v>
      </c>
      <c r="B3856" t="str">
        <f>CONCATENATE(A3856,"_",COUNTIF(A$1:A3856,A3856))</f>
        <v>06PDPA_35</v>
      </c>
      <c r="C3856" t="s">
        <v>12919</v>
      </c>
      <c r="D3856" t="str">
        <f>VLOOKUP(MID(C3856,7,4),Estrv!I:J,2,FALSE)</f>
        <v>Cumplimiento de los programas de protección civil</v>
      </c>
      <c r="E3856">
        <f>VLOOKUP(MID(C3856,1,10),Estrv!B:CC,57,FALSE)</f>
        <v>0</v>
      </c>
    </row>
    <row r="3857" spans="1:5">
      <c r="A3857" t="str">
        <f t="shared" si="60"/>
        <v>06PDPA</v>
      </c>
      <c r="B3857" t="str">
        <f>CONCATENATE(A3857,"_",COUNTIF(A$1:A3857,A3857))</f>
        <v>06PDPA_36</v>
      </c>
      <c r="C3857" t="s">
        <v>13593</v>
      </c>
      <c r="D3857" t="str">
        <f>VLOOKUP(MID(C3857,7,4),Estrv!I:J,2,FALSE)</f>
        <v>Cumplimiento de los programas de protección civil</v>
      </c>
      <c r="E3857">
        <f>VLOOKUP(MID(C3857,1,10),Estrv!B:CC,60,FALSE)</f>
        <v>0</v>
      </c>
    </row>
    <row r="3858" spans="1:5">
      <c r="A3858" t="str">
        <f t="shared" si="60"/>
        <v>06PDPA</v>
      </c>
      <c r="B3858" t="str">
        <f>CONCATENATE(A3858,"_",COUNTIF(A$1:A3858,A3858))</f>
        <v>06PDPA_37</v>
      </c>
      <c r="C3858" t="s">
        <v>14267</v>
      </c>
      <c r="D3858" t="str">
        <f>VLOOKUP(MID(C3858,7,4),Estrv!I:J,2,FALSE)</f>
        <v>Cumplimiento de los programas de protección civil</v>
      </c>
      <c r="E3858">
        <f>VLOOKUP(MID(C3858,1,10),Estrv!B:CC,63,FALSE)</f>
        <v>0</v>
      </c>
    </row>
    <row r="3859" spans="1:5">
      <c r="A3859" t="str">
        <f t="shared" si="60"/>
        <v>06PDPA</v>
      </c>
      <c r="B3859" t="str">
        <f>CONCATENATE(A3859,"_",COUNTIF(A$1:A3859,A3859))</f>
        <v>06PDPA_38</v>
      </c>
      <c r="C3859" t="s">
        <v>14941</v>
      </c>
      <c r="D3859" t="str">
        <f>VLOOKUP(MID(C3859,7,4),Estrv!I:J,2,FALSE)</f>
        <v>Cumplimiento de los programas de protección civil</v>
      </c>
      <c r="E3859">
        <f>VLOOKUP(MID(C3859,1,10),Estrv!B:CC,66,FALSE)</f>
        <v>0</v>
      </c>
    </row>
    <row r="3860" spans="1:5">
      <c r="A3860" t="str">
        <f t="shared" si="60"/>
        <v>06PDPA</v>
      </c>
      <c r="B3860" t="str">
        <f>CONCATENATE(A3860,"_",COUNTIF(A$1:A3860,A3860))</f>
        <v>06PDPA_39</v>
      </c>
      <c r="C3860" t="s">
        <v>15615</v>
      </c>
      <c r="D3860" t="str">
        <f>VLOOKUP(MID(C3860,7,4),Estrv!I:J,2,FALSE)</f>
        <v>Cumplimiento de los programas de protección civil</v>
      </c>
      <c r="E3860">
        <f>VLOOKUP(MID(C3860,1,10),Estrv!B:CC,69,FALSE)</f>
        <v>0</v>
      </c>
    </row>
    <row r="3861" spans="1:5">
      <c r="A3861" t="str">
        <f t="shared" si="60"/>
        <v>06PDPA</v>
      </c>
      <c r="B3861" t="str">
        <f>CONCATENATE(A3861,"_",COUNTIF(A$1:A3861,A3861))</f>
        <v>06PDPA_40</v>
      </c>
      <c r="C3861" t="s">
        <v>16289</v>
      </c>
      <c r="D3861" t="str">
        <f>VLOOKUP(MID(C3861,7,4),Estrv!I:J,2,FALSE)</f>
        <v>Cumplimiento de los programas de protección civil</v>
      </c>
      <c r="E3861">
        <f>VLOOKUP(MID(C3861,1,10),Estrv!B:CC,72,FALSE)</f>
        <v>0</v>
      </c>
    </row>
    <row r="3862" spans="1:5">
      <c r="A3862" t="str">
        <f t="shared" si="60"/>
        <v>07C001</v>
      </c>
      <c r="B3862" t="str">
        <f>CONCATENATE(A3862,"_",COUNTIF(A$1:A3862,A3862))</f>
        <v>07C001_1</v>
      </c>
      <c r="C3862" t="s">
        <v>10224</v>
      </c>
      <c r="D3862" t="str">
        <f>VLOOKUP(MID(C3862,7,4),Estrv!I:J,2,FALSE)</f>
        <v>Manejo integral de residuos sólidos urbanos</v>
      </c>
      <c r="E3862" t="str">
        <f>VLOOKUP(MID(C3862,1,10),Estrv!B:CC,44,FALSE)</f>
        <v>Brindar un medio ambiente sano y sustentable a los habitantes de la Ciudad de Mexico.</v>
      </c>
    </row>
    <row r="3863" spans="1:5">
      <c r="A3863" t="str">
        <f t="shared" si="60"/>
        <v>07C001</v>
      </c>
      <c r="B3863" t="str">
        <f>CONCATENATE(A3863,"_",COUNTIF(A$1:A3863,A3863))</f>
        <v>07C001_2</v>
      </c>
      <c r="C3863" t="s">
        <v>10898</v>
      </c>
      <c r="D3863" t="str">
        <f>VLOOKUP(MID(C3863,7,4),Estrv!I:J,2,FALSE)</f>
        <v>Manejo integral de residuos sólidos urbanos</v>
      </c>
      <c r="E3863" t="str">
        <f>VLOOKUP(MID(C3863,1,10),Estrv!B:CC,48,FALSE)</f>
        <v>Seleccion y Tratamiento de Residuos Solidos Urbanos</v>
      </c>
    </row>
    <row r="3864" spans="1:5">
      <c r="A3864" t="str">
        <f t="shared" si="60"/>
        <v>07C001</v>
      </c>
      <c r="B3864" t="str">
        <f>CONCATENATE(A3864,"_",COUNTIF(A$1:A3864,A3864))</f>
        <v>07C001_3</v>
      </c>
      <c r="C3864" t="s">
        <v>11572</v>
      </c>
      <c r="D3864" t="str">
        <f>VLOOKUP(MID(C3864,7,4),Estrv!I:J,2,FALSE)</f>
        <v>Manejo integral de residuos sólidos urbanos</v>
      </c>
      <c r="E3864" t="str">
        <f>VLOOKUP(MID(C3864,1,10),Estrv!B:CC,51,FALSE)</f>
        <v>Disposicion de los residuos solidos urbanos</v>
      </c>
    </row>
    <row r="3865" spans="1:5">
      <c r="A3865" t="str">
        <f t="shared" si="60"/>
        <v>07C001</v>
      </c>
      <c r="B3865" t="str">
        <f>CONCATENATE(A3865,"_",COUNTIF(A$1:A3865,A3865))</f>
        <v>07C001_4</v>
      </c>
      <c r="C3865" t="s">
        <v>12246</v>
      </c>
      <c r="D3865" t="str">
        <f>VLOOKUP(MID(C3865,7,4),Estrv!I:J,2,FALSE)</f>
        <v>Manejo integral de residuos sólidos urbanos</v>
      </c>
      <c r="E3865">
        <f>VLOOKUP(MID(C3865,1,10),Estrv!B:CC,54,FALSE)</f>
        <v>0</v>
      </c>
    </row>
    <row r="3866" spans="1:5">
      <c r="A3866" t="str">
        <f t="shared" si="60"/>
        <v>07C001</v>
      </c>
      <c r="B3866" t="str">
        <f>CONCATENATE(A3866,"_",COUNTIF(A$1:A3866,A3866))</f>
        <v>07C001_5</v>
      </c>
      <c r="C3866" t="s">
        <v>12920</v>
      </c>
      <c r="D3866" t="str">
        <f>VLOOKUP(MID(C3866,7,4),Estrv!I:J,2,FALSE)</f>
        <v>Manejo integral de residuos sólidos urbanos</v>
      </c>
      <c r="E3866">
        <f>VLOOKUP(MID(C3866,1,10),Estrv!B:CC,57,FALSE)</f>
        <v>0</v>
      </c>
    </row>
    <row r="3867" spans="1:5">
      <c r="A3867" t="str">
        <f t="shared" si="60"/>
        <v>07C001</v>
      </c>
      <c r="B3867" t="str">
        <f>CONCATENATE(A3867,"_",COUNTIF(A$1:A3867,A3867))</f>
        <v>07C001_6</v>
      </c>
      <c r="C3867" t="s">
        <v>13594</v>
      </c>
      <c r="D3867" t="str">
        <f>VLOOKUP(MID(C3867,7,4),Estrv!I:J,2,FALSE)</f>
        <v>Manejo integral de residuos sólidos urbanos</v>
      </c>
      <c r="E3867">
        <f>VLOOKUP(MID(C3867,1,10),Estrv!B:CC,60,FALSE)</f>
        <v>0</v>
      </c>
    </row>
    <row r="3868" spans="1:5">
      <c r="A3868" t="str">
        <f t="shared" si="60"/>
        <v>07C001</v>
      </c>
      <c r="B3868" t="str">
        <f>CONCATENATE(A3868,"_",COUNTIF(A$1:A3868,A3868))</f>
        <v>07C001_7</v>
      </c>
      <c r="C3868" t="s">
        <v>14268</v>
      </c>
      <c r="D3868" t="str">
        <f>VLOOKUP(MID(C3868,7,4),Estrv!I:J,2,FALSE)</f>
        <v>Manejo integral de residuos sólidos urbanos</v>
      </c>
      <c r="E3868">
        <f>VLOOKUP(MID(C3868,1,10),Estrv!B:CC,63,FALSE)</f>
        <v>0</v>
      </c>
    </row>
    <row r="3869" spans="1:5">
      <c r="A3869" t="str">
        <f t="shared" si="60"/>
        <v>07C001</v>
      </c>
      <c r="B3869" t="str">
        <f>CONCATENATE(A3869,"_",COUNTIF(A$1:A3869,A3869))</f>
        <v>07C001_8</v>
      </c>
      <c r="C3869" t="s">
        <v>14942</v>
      </c>
      <c r="D3869" t="str">
        <f>VLOOKUP(MID(C3869,7,4),Estrv!I:J,2,FALSE)</f>
        <v>Manejo integral de residuos sólidos urbanos</v>
      </c>
      <c r="E3869">
        <f>VLOOKUP(MID(C3869,1,10),Estrv!B:CC,66,FALSE)</f>
        <v>0</v>
      </c>
    </row>
    <row r="3870" spans="1:5">
      <c r="A3870" t="str">
        <f t="shared" si="60"/>
        <v>07C001</v>
      </c>
      <c r="B3870" t="str">
        <f>CONCATENATE(A3870,"_",COUNTIF(A$1:A3870,A3870))</f>
        <v>07C001_9</v>
      </c>
      <c r="C3870" t="s">
        <v>15616</v>
      </c>
      <c r="D3870" t="str">
        <f>VLOOKUP(MID(C3870,7,4),Estrv!I:J,2,FALSE)</f>
        <v>Manejo integral de residuos sólidos urbanos</v>
      </c>
      <c r="E3870">
        <f>VLOOKUP(MID(C3870,1,10),Estrv!B:CC,69,FALSE)</f>
        <v>0</v>
      </c>
    </row>
    <row r="3871" spans="1:5">
      <c r="A3871" t="str">
        <f t="shared" si="60"/>
        <v>07C001</v>
      </c>
      <c r="B3871" t="str">
        <f>CONCATENATE(A3871,"_",COUNTIF(A$1:A3871,A3871))</f>
        <v>07C001_10</v>
      </c>
      <c r="C3871" t="s">
        <v>16290</v>
      </c>
      <c r="D3871" t="str">
        <f>VLOOKUP(MID(C3871,7,4),Estrv!I:J,2,FALSE)</f>
        <v>Manejo integral de residuos sólidos urbanos</v>
      </c>
      <c r="E3871">
        <f>VLOOKUP(MID(C3871,1,10),Estrv!B:CC,72,FALSE)</f>
        <v>0</v>
      </c>
    </row>
    <row r="3872" spans="1:5">
      <c r="A3872" t="str">
        <f t="shared" si="60"/>
        <v>07C001</v>
      </c>
      <c r="B3872" t="str">
        <f>CONCATENATE(A3872,"_",COUNTIF(A$1:A3872,A3872))</f>
        <v>07C001_11</v>
      </c>
      <c r="C3872" t="s">
        <v>10225</v>
      </c>
      <c r="D3872" t="str">
        <f>VLOOKUP(MID(C3872,7,4),Estrv!I:J,2,FALSE)</f>
        <v>Ampliación, operación y mantenimiento del alumbrado público</v>
      </c>
      <c r="E3872" t="str">
        <f>VLOOKUP(MID(C3872,1,10),Estrv!B:CC,44,FALSE)</f>
        <v>Infraestructura de alumbrado publico renovada acorde a las necesidades de bienestar y seguridad de los habitantes de la Ciudad de Mexico.</v>
      </c>
    </row>
    <row r="3873" spans="1:5">
      <c r="A3873" t="str">
        <f t="shared" si="60"/>
        <v>07C001</v>
      </c>
      <c r="B3873" t="str">
        <f>CONCATENATE(A3873,"_",COUNTIF(A$1:A3873,A3873))</f>
        <v>07C001_12</v>
      </c>
      <c r="C3873" t="s">
        <v>10899</v>
      </c>
      <c r="D3873" t="str">
        <f>VLOOKUP(MID(C3873,7,4),Estrv!I:J,2,FALSE)</f>
        <v>Ampliación, operación y mantenimiento del alumbrado público</v>
      </c>
      <c r="E3873" t="str">
        <f>VLOOKUP(MID(C3873,1,10),Estrv!B:CC,48,FALSE)</f>
        <v>Renovacion de la infraestructura de alumbrado publico.</v>
      </c>
    </row>
    <row r="3874" spans="1:5">
      <c r="A3874" t="str">
        <f t="shared" si="60"/>
        <v>07C001</v>
      </c>
      <c r="B3874" t="str">
        <f>CONCATENATE(A3874,"_",COUNTIF(A$1:A3874,A3874))</f>
        <v>07C001_13</v>
      </c>
      <c r="C3874" t="s">
        <v>11573</v>
      </c>
      <c r="D3874" t="str">
        <f>VLOOKUP(MID(C3874,7,4),Estrv!I:J,2,FALSE)</f>
        <v>Ampliación, operación y mantenimiento del alumbrado público</v>
      </c>
      <c r="E3874" t="str">
        <f>VLOOKUP(MID(C3874,1,10),Estrv!B:CC,51,FALSE)</f>
        <v>Elaboracion del expediente tecnico.</v>
      </c>
    </row>
    <row r="3875" spans="1:5">
      <c r="A3875" t="str">
        <f t="shared" si="60"/>
        <v>07C001</v>
      </c>
      <c r="B3875" t="str">
        <f>CONCATENATE(A3875,"_",COUNTIF(A$1:A3875,A3875))</f>
        <v>07C001_14</v>
      </c>
      <c r="C3875" t="s">
        <v>12247</v>
      </c>
      <c r="D3875" t="str">
        <f>VLOOKUP(MID(C3875,7,4),Estrv!I:J,2,FALSE)</f>
        <v>Ampliación, operación y mantenimiento del alumbrado público</v>
      </c>
      <c r="E3875">
        <f>VLOOKUP(MID(C3875,1,10),Estrv!B:CC,54,FALSE)</f>
        <v>0</v>
      </c>
    </row>
    <row r="3876" spans="1:5">
      <c r="A3876" t="str">
        <f t="shared" si="60"/>
        <v>07C001</v>
      </c>
      <c r="B3876" t="str">
        <f>CONCATENATE(A3876,"_",COUNTIF(A$1:A3876,A3876))</f>
        <v>07C001_15</v>
      </c>
      <c r="C3876" t="s">
        <v>12921</v>
      </c>
      <c r="D3876" t="str">
        <f>VLOOKUP(MID(C3876,7,4),Estrv!I:J,2,FALSE)</f>
        <v>Ampliación, operación y mantenimiento del alumbrado público</v>
      </c>
      <c r="E3876">
        <f>VLOOKUP(MID(C3876,1,10),Estrv!B:CC,57,FALSE)</f>
        <v>0</v>
      </c>
    </row>
    <row r="3877" spans="1:5">
      <c r="A3877" t="str">
        <f t="shared" si="60"/>
        <v>07C001</v>
      </c>
      <c r="B3877" t="str">
        <f>CONCATENATE(A3877,"_",COUNTIF(A$1:A3877,A3877))</f>
        <v>07C001_16</v>
      </c>
      <c r="C3877" t="s">
        <v>13595</v>
      </c>
      <c r="D3877" t="str">
        <f>VLOOKUP(MID(C3877,7,4),Estrv!I:J,2,FALSE)</f>
        <v>Ampliación, operación y mantenimiento del alumbrado público</v>
      </c>
      <c r="E3877">
        <f>VLOOKUP(MID(C3877,1,10),Estrv!B:CC,60,FALSE)</f>
        <v>0</v>
      </c>
    </row>
    <row r="3878" spans="1:5">
      <c r="A3878" t="str">
        <f t="shared" si="60"/>
        <v>07C001</v>
      </c>
      <c r="B3878" t="str">
        <f>CONCATENATE(A3878,"_",COUNTIF(A$1:A3878,A3878))</f>
        <v>07C001_17</v>
      </c>
      <c r="C3878" t="s">
        <v>14269</v>
      </c>
      <c r="D3878" t="str">
        <f>VLOOKUP(MID(C3878,7,4),Estrv!I:J,2,FALSE)</f>
        <v>Ampliación, operación y mantenimiento del alumbrado público</v>
      </c>
      <c r="E3878">
        <f>VLOOKUP(MID(C3878,1,10),Estrv!B:CC,63,FALSE)</f>
        <v>0</v>
      </c>
    </row>
    <row r="3879" spans="1:5">
      <c r="A3879" t="str">
        <f t="shared" si="60"/>
        <v>07C001</v>
      </c>
      <c r="B3879" t="str">
        <f>CONCATENATE(A3879,"_",COUNTIF(A$1:A3879,A3879))</f>
        <v>07C001_18</v>
      </c>
      <c r="C3879" t="s">
        <v>14943</v>
      </c>
      <c r="D3879" t="str">
        <f>VLOOKUP(MID(C3879,7,4),Estrv!I:J,2,FALSE)</f>
        <v>Ampliación, operación y mantenimiento del alumbrado público</v>
      </c>
      <c r="E3879">
        <f>VLOOKUP(MID(C3879,1,10),Estrv!B:CC,66,FALSE)</f>
        <v>0</v>
      </c>
    </row>
    <row r="3880" spans="1:5">
      <c r="A3880" t="str">
        <f t="shared" si="60"/>
        <v>07C001</v>
      </c>
      <c r="B3880" t="str">
        <f>CONCATENATE(A3880,"_",COUNTIF(A$1:A3880,A3880))</f>
        <v>07C001_19</v>
      </c>
      <c r="C3880" t="s">
        <v>15617</v>
      </c>
      <c r="D3880" t="str">
        <f>VLOOKUP(MID(C3880,7,4),Estrv!I:J,2,FALSE)</f>
        <v>Ampliación, operación y mantenimiento del alumbrado público</v>
      </c>
      <c r="E3880">
        <f>VLOOKUP(MID(C3880,1,10),Estrv!B:CC,69,FALSE)</f>
        <v>0</v>
      </c>
    </row>
    <row r="3881" spans="1:5">
      <c r="A3881" t="str">
        <f t="shared" si="60"/>
        <v>07C001</v>
      </c>
      <c r="B3881" t="str">
        <f>CONCATENATE(A3881,"_",COUNTIF(A$1:A3881,A3881))</f>
        <v>07C001_20</v>
      </c>
      <c r="C3881" t="s">
        <v>16291</v>
      </c>
      <c r="D3881" t="str">
        <f>VLOOKUP(MID(C3881,7,4),Estrv!I:J,2,FALSE)</f>
        <v>Ampliación, operación y mantenimiento del alumbrado público</v>
      </c>
      <c r="E3881">
        <f>VLOOKUP(MID(C3881,1,10),Estrv!B:CC,72,FALSE)</f>
        <v>0</v>
      </c>
    </row>
    <row r="3882" spans="1:5">
      <c r="A3882" t="str">
        <f t="shared" si="60"/>
        <v>07C001</v>
      </c>
      <c r="B3882" t="str">
        <f>CONCATENATE(A3882,"_",COUNTIF(A$1:A3882,A3882))</f>
        <v>07C001_21</v>
      </c>
      <c r="C3882" t="s">
        <v>10226</v>
      </c>
      <c r="D3882" t="str">
        <f>VLOOKUP(MID(C3882,7,4),Estrv!I:J,2,FALSE)</f>
        <v>Construcción, ampliación y mejoramiento de infraestructura urbana</v>
      </c>
      <c r="E3882" t="str">
        <f>VLOOKUP(MID(C3882,1,10),Estrv!B:CC,44,FALSE)</f>
        <v>Los habitantes de la Ciudad de Mexico gozan de espacios publicos en condiciones optimas que mejoran la calidad de vida y su bienestar.</v>
      </c>
    </row>
    <row r="3883" spans="1:5">
      <c r="A3883" t="str">
        <f t="shared" si="60"/>
        <v>07C001</v>
      </c>
      <c r="B3883" t="str">
        <f>CONCATENATE(A3883,"_",COUNTIF(A$1:A3883,A3883))</f>
        <v>07C001_22</v>
      </c>
      <c r="C3883" t="s">
        <v>10900</v>
      </c>
      <c r="D3883" t="str">
        <f>VLOOKUP(MID(C3883,7,4),Estrv!I:J,2,FALSE)</f>
        <v>Construcción, ampliación y mejoramiento de infraestructura urbana</v>
      </c>
      <c r="E3883" t="str">
        <f>VLOOKUP(MID(C3883,1,10),Estrv!B:CC,48,FALSE)</f>
        <v>Limpieza a 1,217,774,500 metros de la infraestructura urbana.</v>
      </c>
    </row>
    <row r="3884" spans="1:5">
      <c r="A3884" t="str">
        <f t="shared" si="60"/>
        <v>07C001</v>
      </c>
      <c r="B3884" t="str">
        <f>CONCATENATE(A3884,"_",COUNTIF(A$1:A3884,A3884))</f>
        <v>07C001_23</v>
      </c>
      <c r="C3884" t="s">
        <v>11574</v>
      </c>
      <c r="D3884" t="str">
        <f>VLOOKUP(MID(C3884,7,4),Estrv!I:J,2,FALSE)</f>
        <v>Construcción, ampliación y mejoramiento de infraestructura urbana</v>
      </c>
      <c r="E3884" t="str">
        <f>VLOOKUP(MID(C3884,1,10),Estrv!B:CC,51,FALSE)</f>
        <v>Mejoramiento y mantenimiento de Vialidades Primarias, que incluye bacheo, mapeo, repavimentacion, señalamiento vertical, horizontal y mobiliario urbano, guarniciones y banquetas, asi como el proyecto Integral del Circuito Interior.</v>
      </c>
    </row>
    <row r="3885" spans="1:5">
      <c r="A3885" t="str">
        <f t="shared" si="60"/>
        <v>07C001</v>
      </c>
      <c r="B3885" t="str">
        <f>CONCATENATE(A3885,"_",COUNTIF(A$1:A3885,A3885))</f>
        <v>07C001_24</v>
      </c>
      <c r="C3885" t="s">
        <v>12248</v>
      </c>
      <c r="D3885" t="str">
        <f>VLOOKUP(MID(C3885,7,4),Estrv!I:J,2,FALSE)</f>
        <v>Construcción, ampliación y mejoramiento de infraestructura urbana</v>
      </c>
      <c r="E3885" t="str">
        <f>VLOOKUP(MID(C3885,1,10),Estrv!B:CC,54,FALSE)</f>
        <v>Construccion o Mantenimiento a Puentes Vehiculares y peatonales en la Ciudad de Mexico.</v>
      </c>
    </row>
    <row r="3886" spans="1:5">
      <c r="A3886" t="str">
        <f t="shared" si="60"/>
        <v>07C001</v>
      </c>
      <c r="B3886" t="str">
        <f>CONCATENATE(A3886,"_",COUNTIF(A$1:A3886,A3886))</f>
        <v>07C001_25</v>
      </c>
      <c r="C3886" t="s">
        <v>12922</v>
      </c>
      <c r="D3886" t="str">
        <f>VLOOKUP(MID(C3886,7,4),Estrv!I:J,2,FALSE)</f>
        <v>Construcción, ampliación y mejoramiento de infraestructura urbana</v>
      </c>
      <c r="E3886" t="str">
        <f>VLOOKUP(MID(C3886,1,10),Estrv!B:CC,57,FALSE)</f>
        <v>Construccion del Complejo Cultural Bosque de Chapultepec.</v>
      </c>
    </row>
    <row r="3887" spans="1:5">
      <c r="A3887" t="str">
        <f t="shared" si="60"/>
        <v>07C001</v>
      </c>
      <c r="B3887" t="str">
        <f>CONCATENATE(A3887,"_",COUNTIF(A$1:A3887,A3887))</f>
        <v>07C001_26</v>
      </c>
      <c r="C3887" t="s">
        <v>13596</v>
      </c>
      <c r="D3887" t="str">
        <f>VLOOKUP(MID(C3887,7,4),Estrv!I:J,2,FALSE)</f>
        <v>Construcción, ampliación y mejoramiento de infraestructura urbana</v>
      </c>
      <c r="E3887">
        <f>VLOOKUP(MID(C3887,1,10),Estrv!B:CC,60,FALSE)</f>
        <v>0</v>
      </c>
    </row>
    <row r="3888" spans="1:5">
      <c r="A3888" t="str">
        <f t="shared" si="60"/>
        <v>07C001</v>
      </c>
      <c r="B3888" t="str">
        <f>CONCATENATE(A3888,"_",COUNTIF(A$1:A3888,A3888))</f>
        <v>07C001_27</v>
      </c>
      <c r="C3888" t="s">
        <v>14270</v>
      </c>
      <c r="D3888" t="str">
        <f>VLOOKUP(MID(C3888,7,4),Estrv!I:J,2,FALSE)</f>
        <v>Construcción, ampliación y mejoramiento de infraestructura urbana</v>
      </c>
      <c r="E3888">
        <f>VLOOKUP(MID(C3888,1,10),Estrv!B:CC,63,FALSE)</f>
        <v>0</v>
      </c>
    </row>
    <row r="3889" spans="1:5">
      <c r="A3889" t="str">
        <f t="shared" si="60"/>
        <v>07C001</v>
      </c>
      <c r="B3889" t="str">
        <f>CONCATENATE(A3889,"_",COUNTIF(A$1:A3889,A3889))</f>
        <v>07C001_28</v>
      </c>
      <c r="C3889" t="s">
        <v>14944</v>
      </c>
      <c r="D3889" t="str">
        <f>VLOOKUP(MID(C3889,7,4),Estrv!I:J,2,FALSE)</f>
        <v>Construcción, ampliación y mejoramiento de infraestructura urbana</v>
      </c>
      <c r="E3889">
        <f>VLOOKUP(MID(C3889,1,10),Estrv!B:CC,66,FALSE)</f>
        <v>0</v>
      </c>
    </row>
    <row r="3890" spans="1:5">
      <c r="A3890" t="str">
        <f t="shared" si="60"/>
        <v>07C001</v>
      </c>
      <c r="B3890" t="str">
        <f>CONCATENATE(A3890,"_",COUNTIF(A$1:A3890,A3890))</f>
        <v>07C001_29</v>
      </c>
      <c r="C3890" t="s">
        <v>15618</v>
      </c>
      <c r="D3890" t="str">
        <f>VLOOKUP(MID(C3890,7,4),Estrv!I:J,2,FALSE)</f>
        <v>Construcción, ampliación y mejoramiento de infraestructura urbana</v>
      </c>
      <c r="E3890">
        <f>VLOOKUP(MID(C3890,1,10),Estrv!B:CC,69,FALSE)</f>
        <v>0</v>
      </c>
    </row>
    <row r="3891" spans="1:5">
      <c r="A3891" t="str">
        <f t="shared" si="60"/>
        <v>07C001</v>
      </c>
      <c r="B3891" t="str">
        <f>CONCATENATE(A3891,"_",COUNTIF(A$1:A3891,A3891))</f>
        <v>07C001_30</v>
      </c>
      <c r="C3891" t="s">
        <v>16292</v>
      </c>
      <c r="D3891" t="str">
        <f>VLOOKUP(MID(C3891,7,4),Estrv!I:J,2,FALSE)</f>
        <v>Construcción, ampliación y mejoramiento de infraestructura urbana</v>
      </c>
      <c r="E3891">
        <f>VLOOKUP(MID(C3891,1,10),Estrv!B:CC,72,FALSE)</f>
        <v>0</v>
      </c>
    </row>
    <row r="3892" spans="1:5">
      <c r="A3892" t="str">
        <f t="shared" si="60"/>
        <v>07C001</v>
      </c>
      <c r="B3892" t="str">
        <f>CONCATENATE(A3892,"_",COUNTIF(A$1:A3892,A3892))</f>
        <v>07C001_31</v>
      </c>
      <c r="C3892" t="s">
        <v>10227</v>
      </c>
      <c r="D3892" t="str">
        <f>VLOOKUP(MID(C3892,7,4),Estrv!I:J,2,FALSE)</f>
        <v>Construccion, ampliación y mejoramiento de infraestructura y edificios públicos</v>
      </c>
      <c r="E3892" t="str">
        <f>VLOOKUP(MID(C3892,1,10),Estrv!B:CC,44,FALSE)</f>
        <v>La infraestructura publica mejorada permite la ampliacion de la cobertura de bienes y servicios a los habitantes de la Ciudad de Mexico.</v>
      </c>
    </row>
    <row r="3893" spans="1:5">
      <c r="A3893" t="str">
        <f t="shared" si="60"/>
        <v>07C001</v>
      </c>
      <c r="B3893" t="str">
        <f>CONCATENATE(A3893,"_",COUNTIF(A$1:A3893,A3893))</f>
        <v>07C001_32</v>
      </c>
      <c r="C3893" t="s">
        <v>10901</v>
      </c>
      <c r="D3893" t="str">
        <f>VLOOKUP(MID(C3893,7,4),Estrv!I:J,2,FALSE)</f>
        <v>Construccion, ampliación y mejoramiento de infraestructura y edificios públicos</v>
      </c>
      <c r="E3893" t="str">
        <f>VLOOKUP(MID(C3893,1,10),Estrv!B:CC,48,FALSE)</f>
        <v>Construccion, mantenimiento, rehabilitacion y reforzamiento en Escuelas de Educacion Basica y de Educacion Especifica en la Ciudad de Mexico.</v>
      </c>
    </row>
    <row r="3894" spans="1:5">
      <c r="A3894" t="str">
        <f t="shared" si="60"/>
        <v>07C001</v>
      </c>
      <c r="B3894" t="str">
        <f>CONCATENATE(A3894,"_",COUNTIF(A$1:A3894,A3894))</f>
        <v>07C001_33</v>
      </c>
      <c r="C3894" t="s">
        <v>11575</v>
      </c>
      <c r="D3894" t="str">
        <f>VLOOKUP(MID(C3894,7,4),Estrv!I:J,2,FALSE)</f>
        <v>Construccion, ampliación y mejoramiento de infraestructura y edificios públicos</v>
      </c>
      <c r="E3894" t="str">
        <f>VLOOKUP(MID(C3894,1,10),Estrv!B:CC,51,FALSE)</f>
        <v>Construccion de la Escuela Preparatoria IEMS Azcapotzalco 2.</v>
      </c>
    </row>
    <row r="3895" spans="1:5">
      <c r="A3895" t="str">
        <f t="shared" si="60"/>
        <v>07C001</v>
      </c>
      <c r="B3895" t="str">
        <f>CONCATENATE(A3895,"_",COUNTIF(A$1:A3895,A3895))</f>
        <v>07C001_34</v>
      </c>
      <c r="C3895" t="s">
        <v>12249</v>
      </c>
      <c r="D3895" t="str">
        <f>VLOOKUP(MID(C3895,7,4),Estrv!I:J,2,FALSE)</f>
        <v>Construccion, ampliación y mejoramiento de infraestructura y edificios públicos</v>
      </c>
      <c r="E3895" t="str">
        <f>VLOOKUP(MID(C3895,1,10),Estrv!B:CC,54,FALSE)</f>
        <v>Construccion de la Escuela Preparatoria en la Alcaldia Tlalpan.</v>
      </c>
    </row>
    <row r="3896" spans="1:5">
      <c r="A3896" t="str">
        <f t="shared" si="60"/>
        <v>07C001</v>
      </c>
      <c r="B3896" t="str">
        <f>CONCATENATE(A3896,"_",COUNTIF(A$1:A3896,A3896))</f>
        <v>07C001_35</v>
      </c>
      <c r="C3896" t="s">
        <v>12923</v>
      </c>
      <c r="D3896" t="str">
        <f>VLOOKUP(MID(C3896,7,4),Estrv!I:J,2,FALSE)</f>
        <v>Construccion, ampliación y mejoramiento de infraestructura y edificios públicos</v>
      </c>
      <c r="E3896" t="str">
        <f>VLOOKUP(MID(C3896,1,10),Estrv!B:CC,57,FALSE)</f>
        <v>Construccion de la Universidad Rosario Castellanos Plantel Santo Tomas.</v>
      </c>
    </row>
    <row r="3897" spans="1:5">
      <c r="A3897" t="str">
        <f t="shared" si="60"/>
        <v>07C001</v>
      </c>
      <c r="B3897" t="str">
        <f>CONCATENATE(A3897,"_",COUNTIF(A$1:A3897,A3897))</f>
        <v>07C001_36</v>
      </c>
      <c r="C3897" t="s">
        <v>13597</v>
      </c>
      <c r="D3897" t="str">
        <f>VLOOKUP(MID(C3897,7,4),Estrv!I:J,2,FALSE)</f>
        <v>Construccion, ampliación y mejoramiento de infraestructura y edificios públicos</v>
      </c>
      <c r="E3897" t="str">
        <f>VLOOKUP(MID(C3897,1,10),Estrv!B:CC,60,FALSE)</f>
        <v>Construccion de la Bodega Nacional de Arte y Talleres de Artes y Oficios.</v>
      </c>
    </row>
    <row r="3898" spans="1:5">
      <c r="A3898" t="str">
        <f t="shared" si="60"/>
        <v>07C001</v>
      </c>
      <c r="B3898" t="str">
        <f>CONCATENATE(A3898,"_",COUNTIF(A$1:A3898,A3898))</f>
        <v>07C001_37</v>
      </c>
      <c r="C3898" t="s">
        <v>14271</v>
      </c>
      <c r="D3898" t="str">
        <f>VLOOKUP(MID(C3898,7,4),Estrv!I:J,2,FALSE)</f>
        <v>Construccion, ampliación y mejoramiento de infraestructura y edificios públicos</v>
      </c>
      <c r="E3898" t="str">
        <f>VLOOKUP(MID(C3898,1,10),Estrv!B:CC,63,FALSE)</f>
        <v>Rehabilitacion del Panteon Dolores - Equipamiento.</v>
      </c>
    </row>
    <row r="3899" spans="1:5">
      <c r="A3899" t="str">
        <f t="shared" si="60"/>
        <v>07C001</v>
      </c>
      <c r="B3899" t="str">
        <f>CONCATENATE(A3899,"_",COUNTIF(A$1:A3899,A3899))</f>
        <v>07C001_38</v>
      </c>
      <c r="C3899" t="s">
        <v>14945</v>
      </c>
      <c r="D3899" t="str">
        <f>VLOOKUP(MID(C3899,7,4),Estrv!I:J,2,FALSE)</f>
        <v>Construccion, ampliación y mejoramiento de infraestructura y edificios públicos</v>
      </c>
      <c r="E3899" t="str">
        <f>VLOOKUP(MID(C3899,1,10),Estrv!B:CC,66,FALSE)</f>
        <v>Construccion de Clinica de Odontogeriatrica y unidad de especialidades medicas en enfermedades cronicas y obras complementarias en la colonia Carlos A. Madrazo de la Delegacion Alvaro Obregon y Construccion del Centro Social, en la Colonia Carlos A. Madrazo de la Delegacion Alvaro Obregon en la Ciudad de Mexico.</v>
      </c>
    </row>
    <row r="3900" spans="1:5">
      <c r="A3900" t="str">
        <f t="shared" si="60"/>
        <v>07C001</v>
      </c>
      <c r="B3900" t="str">
        <f>CONCATENATE(A3900,"_",COUNTIF(A$1:A3900,A3900))</f>
        <v>07C001_39</v>
      </c>
      <c r="C3900" t="s">
        <v>15619</v>
      </c>
      <c r="D3900" t="str">
        <f>VLOOKUP(MID(C3900,7,4),Estrv!I:J,2,FALSE)</f>
        <v>Construccion, ampliación y mejoramiento de infraestructura y edificios públicos</v>
      </c>
      <c r="E3900">
        <f>VLOOKUP(MID(C3900,1,10),Estrv!B:CC,69,FALSE)</f>
        <v>0</v>
      </c>
    </row>
    <row r="3901" spans="1:5">
      <c r="A3901" t="str">
        <f t="shared" si="60"/>
        <v>07C001</v>
      </c>
      <c r="B3901" t="str">
        <f>CONCATENATE(A3901,"_",COUNTIF(A$1:A3901,A3901))</f>
        <v>07C001_40</v>
      </c>
      <c r="C3901" t="s">
        <v>16293</v>
      </c>
      <c r="D3901" t="str">
        <f>VLOOKUP(MID(C3901,7,4),Estrv!I:J,2,FALSE)</f>
        <v>Construccion, ampliación y mejoramiento de infraestructura y edificios públicos</v>
      </c>
      <c r="E3901">
        <f>VLOOKUP(MID(C3901,1,10),Estrv!B:CC,72,FALSE)</f>
        <v>0</v>
      </c>
    </row>
    <row r="3902" spans="1:5">
      <c r="A3902" t="str">
        <f t="shared" si="60"/>
        <v>07C001</v>
      </c>
      <c r="B3902" t="str">
        <f>CONCATENATE(A3902,"_",COUNTIF(A$1:A3902,A3902))</f>
        <v>07C001_41</v>
      </c>
      <c r="C3902" t="s">
        <v>10228</v>
      </c>
      <c r="D3902" t="str">
        <f>VLOOKUP(MID(C3902,7,4),Estrv!I:J,2,FALSE)</f>
        <v>Construccion, ampliación y mejoramiento de infraestructura de transporte público</v>
      </c>
      <c r="E3902" t="str">
        <f>VLOOKUP(MID(C3902,1,10),Estrv!B:CC,44,FALSE)</f>
        <v>La ampliacion de la infraestructura que conforma la red de transporte publico sustentable mejora la movilidad de la poblacion que habita y transita en la Ciudad de Mexico.</v>
      </c>
    </row>
    <row r="3903" spans="1:5">
      <c r="A3903" t="str">
        <f t="shared" si="60"/>
        <v>07C001</v>
      </c>
      <c r="B3903" t="str">
        <f>CONCATENATE(A3903,"_",COUNTIF(A$1:A3903,A3903))</f>
        <v>07C001_42</v>
      </c>
      <c r="C3903" t="s">
        <v>10902</v>
      </c>
      <c r="D3903" t="str">
        <f>VLOOKUP(MID(C3903,7,4),Estrv!I:J,2,FALSE)</f>
        <v>Construccion, ampliación y mejoramiento de infraestructura de transporte público</v>
      </c>
      <c r="E3903" t="str">
        <f>VLOOKUP(MID(C3903,1,10),Estrv!B:CC,48,FALSE)</f>
        <v>Construccion del Trolebus Elevado (Eje 8 Sur Ermita)</v>
      </c>
    </row>
    <row r="3904" spans="1:5">
      <c r="A3904" t="str">
        <f t="shared" si="60"/>
        <v>07C001</v>
      </c>
      <c r="B3904" t="str">
        <f>CONCATENATE(A3904,"_",COUNTIF(A$1:A3904,A3904))</f>
        <v>07C001_43</v>
      </c>
      <c r="C3904" t="s">
        <v>11576</v>
      </c>
      <c r="D3904" t="str">
        <f>VLOOKUP(MID(C3904,7,4),Estrv!I:J,2,FALSE)</f>
        <v>Construccion, ampliación y mejoramiento de infraestructura de transporte público</v>
      </c>
      <c r="E3904" t="str">
        <f>VLOOKUP(MID(C3904,1,10),Estrv!B:CC,51,FALSE)</f>
        <v>Construccion del Tren Interurbano de Pasajeros Toluca-Valle de Mexico.</v>
      </c>
    </row>
    <row r="3905" spans="1:5">
      <c r="A3905" t="str">
        <f t="shared" si="60"/>
        <v>07C001</v>
      </c>
      <c r="B3905" t="str">
        <f>CONCATENATE(A3905,"_",COUNTIF(A$1:A3905,A3905))</f>
        <v>07C001_44</v>
      </c>
      <c r="C3905" t="s">
        <v>12250</v>
      </c>
      <c r="D3905" t="str">
        <f>VLOOKUP(MID(C3905,7,4),Estrv!I:J,2,FALSE)</f>
        <v>Construccion, ampliación y mejoramiento de infraestructura de transporte público</v>
      </c>
      <c r="E3905" t="str">
        <f>VLOOKUP(MID(C3905,1,10),Estrv!B:CC,54,FALSE)</f>
        <v>Construccion de la Ampliacion de la Linea 12 del Sistema de Transporte Colectivo tramo Mixcoac-Observatorio.</v>
      </c>
    </row>
    <row r="3906" spans="1:5">
      <c r="A3906" t="str">
        <f t="shared" si="60"/>
        <v>07C001</v>
      </c>
      <c r="B3906" t="str">
        <f>CONCATENATE(A3906,"_",COUNTIF(A$1:A3906,A3906))</f>
        <v>07C001_45</v>
      </c>
      <c r="C3906" t="s">
        <v>12924</v>
      </c>
      <c r="D3906" t="str">
        <f>VLOOKUP(MID(C3906,7,4),Estrv!I:J,2,FALSE)</f>
        <v>Construccion, ampliación y mejoramiento de infraestructura de transporte público</v>
      </c>
      <c r="E3906" t="str">
        <f>VLOOKUP(MID(C3906,1,10),Estrv!B:CC,57,FALSE)</f>
        <v>Mantenimiento de las Lineas del Metrobus de la Ciudad de Mexico.</v>
      </c>
    </row>
    <row r="3907" spans="1:5">
      <c r="A3907" t="str">
        <f t="shared" ref="A3907:A3970" si="61">MID(C3907,1,6)</f>
        <v>07C001</v>
      </c>
      <c r="B3907" t="str">
        <f>CONCATENATE(A3907,"_",COUNTIF(A$1:A3907,A3907))</f>
        <v>07C001_46</v>
      </c>
      <c r="C3907" t="s">
        <v>13598</v>
      </c>
      <c r="D3907" t="str">
        <f>VLOOKUP(MID(C3907,7,4),Estrv!I:J,2,FALSE)</f>
        <v>Construccion, ampliación y mejoramiento de infraestructura de transporte público</v>
      </c>
      <c r="E3907">
        <f>VLOOKUP(MID(C3907,1,10),Estrv!B:CC,60,FALSE)</f>
        <v>0</v>
      </c>
    </row>
    <row r="3908" spans="1:5">
      <c r="A3908" t="str">
        <f t="shared" si="61"/>
        <v>07C001</v>
      </c>
      <c r="B3908" t="str">
        <f>CONCATENATE(A3908,"_",COUNTIF(A$1:A3908,A3908))</f>
        <v>07C001_47</v>
      </c>
      <c r="C3908" t="s">
        <v>14272</v>
      </c>
      <c r="D3908" t="str">
        <f>VLOOKUP(MID(C3908,7,4),Estrv!I:J,2,FALSE)</f>
        <v>Construccion, ampliación y mejoramiento de infraestructura de transporte público</v>
      </c>
      <c r="E3908">
        <f>VLOOKUP(MID(C3908,1,10),Estrv!B:CC,63,FALSE)</f>
        <v>0</v>
      </c>
    </row>
    <row r="3909" spans="1:5">
      <c r="A3909" t="str">
        <f t="shared" si="61"/>
        <v>07C001</v>
      </c>
      <c r="B3909" t="str">
        <f>CONCATENATE(A3909,"_",COUNTIF(A$1:A3909,A3909))</f>
        <v>07C001_48</v>
      </c>
      <c r="C3909" t="s">
        <v>14946</v>
      </c>
      <c r="D3909" t="str">
        <f>VLOOKUP(MID(C3909,7,4),Estrv!I:J,2,FALSE)</f>
        <v>Construccion, ampliación y mejoramiento de infraestructura de transporte público</v>
      </c>
      <c r="E3909">
        <f>VLOOKUP(MID(C3909,1,10),Estrv!B:CC,66,FALSE)</f>
        <v>0</v>
      </c>
    </row>
    <row r="3910" spans="1:5">
      <c r="A3910" t="str">
        <f t="shared" si="61"/>
        <v>07C001</v>
      </c>
      <c r="B3910" t="str">
        <f>CONCATENATE(A3910,"_",COUNTIF(A$1:A3910,A3910))</f>
        <v>07C001_49</v>
      </c>
      <c r="C3910" t="s">
        <v>15620</v>
      </c>
      <c r="D3910" t="str">
        <f>VLOOKUP(MID(C3910,7,4),Estrv!I:J,2,FALSE)</f>
        <v>Construccion, ampliación y mejoramiento de infraestructura de transporte público</v>
      </c>
      <c r="E3910">
        <f>VLOOKUP(MID(C3910,1,10),Estrv!B:CC,69,FALSE)</f>
        <v>0</v>
      </c>
    </row>
    <row r="3911" spans="1:5">
      <c r="A3911" t="str">
        <f t="shared" si="61"/>
        <v>07C001</v>
      </c>
      <c r="B3911" t="str">
        <f>CONCATENATE(A3911,"_",COUNTIF(A$1:A3911,A3911))</f>
        <v>07C001_50</v>
      </c>
      <c r="C3911" t="s">
        <v>16294</v>
      </c>
      <c r="D3911" t="str">
        <f>VLOOKUP(MID(C3911,7,4),Estrv!I:J,2,FALSE)</f>
        <v>Construccion, ampliación y mejoramiento de infraestructura de transporte público</v>
      </c>
      <c r="E3911">
        <f>VLOOKUP(MID(C3911,1,10),Estrv!B:CC,72,FALSE)</f>
        <v>0</v>
      </c>
    </row>
    <row r="3912" spans="1:5">
      <c r="A3912" t="str">
        <f t="shared" si="61"/>
        <v>07C001</v>
      </c>
      <c r="B3912" t="str">
        <f>CONCATENATE(A3912,"_",COUNTIF(A$1:A3912,A3912))</f>
        <v>07C001_51</v>
      </c>
      <c r="C3912" t="s">
        <v>10229</v>
      </c>
      <c r="D3912" t="str">
        <f>VLOOKUP(MID(C3912,7,4),Estrv!I:J,2,FALSE)</f>
        <v>Actividades de apoyo administrativo</v>
      </c>
      <c r="E3912" t="str">
        <f>VLOOKUP(MID(C3912,1,10),Estrv!B:CC,44,FALSE)</f>
        <v>Las areas que integran la Secretaria de Obras y Servicios cuentan con un buen desarrollo y funcionan de manera optima.</v>
      </c>
    </row>
    <row r="3913" spans="1:5">
      <c r="A3913" t="str">
        <f t="shared" si="61"/>
        <v>07C001</v>
      </c>
      <c r="B3913" t="str">
        <f>CONCATENATE(A3913,"_",COUNTIF(A$1:A3913,A3913))</f>
        <v>07C001_52</v>
      </c>
      <c r="C3913" t="s">
        <v>10903</v>
      </c>
      <c r="D3913" t="str">
        <f>VLOOKUP(MID(C3913,7,4),Estrv!I:J,2,FALSE)</f>
        <v>Actividades de apoyo administrativo</v>
      </c>
      <c r="E3913" t="str">
        <f>VLOOKUP(MID(C3913,1,10),Estrv!B:CC,48,FALSE)</f>
        <v>Gestion para el proceso de contratacion de servicios, conforme a la requisicion de las diversas areas administrativas para la adecuada operacion y funcionamiento de la Secretaria, que contribuya a la transparencia, eficacia y eficiencia en el ejercicio de los recursos publicos.</v>
      </c>
    </row>
    <row r="3914" spans="1:5">
      <c r="A3914" t="str">
        <f t="shared" si="61"/>
        <v>07C001</v>
      </c>
      <c r="B3914" t="str">
        <f>CONCATENATE(A3914,"_",COUNTIF(A$1:A3914,A3914))</f>
        <v>07C001_53</v>
      </c>
      <c r="C3914" t="s">
        <v>11577</v>
      </c>
      <c r="D3914" t="str">
        <f>VLOOKUP(MID(C3914,7,4),Estrv!I:J,2,FALSE)</f>
        <v>Actividades de apoyo administrativo</v>
      </c>
      <c r="E3914">
        <f>VLOOKUP(MID(C3914,1,10),Estrv!B:CC,51,FALSE)</f>
        <v>0</v>
      </c>
    </row>
    <row r="3915" spans="1:5">
      <c r="A3915" t="str">
        <f t="shared" si="61"/>
        <v>07C001</v>
      </c>
      <c r="B3915" t="str">
        <f>CONCATENATE(A3915,"_",COUNTIF(A$1:A3915,A3915))</f>
        <v>07C001_54</v>
      </c>
      <c r="C3915" t="s">
        <v>12251</v>
      </c>
      <c r="D3915" t="str">
        <f>VLOOKUP(MID(C3915,7,4),Estrv!I:J,2,FALSE)</f>
        <v>Actividades de apoyo administrativo</v>
      </c>
      <c r="E3915">
        <f>VLOOKUP(MID(C3915,1,10),Estrv!B:CC,54,FALSE)</f>
        <v>0</v>
      </c>
    </row>
    <row r="3916" spans="1:5">
      <c r="A3916" t="str">
        <f t="shared" si="61"/>
        <v>07C001</v>
      </c>
      <c r="B3916" t="str">
        <f>CONCATENATE(A3916,"_",COUNTIF(A$1:A3916,A3916))</f>
        <v>07C001_55</v>
      </c>
      <c r="C3916" t="s">
        <v>12925</v>
      </c>
      <c r="D3916" t="str">
        <f>VLOOKUP(MID(C3916,7,4),Estrv!I:J,2,FALSE)</f>
        <v>Actividades de apoyo administrativo</v>
      </c>
      <c r="E3916">
        <f>VLOOKUP(MID(C3916,1,10),Estrv!B:CC,57,FALSE)</f>
        <v>0</v>
      </c>
    </row>
    <row r="3917" spans="1:5">
      <c r="A3917" t="str">
        <f t="shared" si="61"/>
        <v>07C001</v>
      </c>
      <c r="B3917" t="str">
        <f>CONCATENATE(A3917,"_",COUNTIF(A$1:A3917,A3917))</f>
        <v>07C001_56</v>
      </c>
      <c r="C3917" t="s">
        <v>13599</v>
      </c>
      <c r="D3917" t="str">
        <f>VLOOKUP(MID(C3917,7,4),Estrv!I:J,2,FALSE)</f>
        <v>Actividades de apoyo administrativo</v>
      </c>
      <c r="E3917">
        <f>VLOOKUP(MID(C3917,1,10),Estrv!B:CC,60,FALSE)</f>
        <v>0</v>
      </c>
    </row>
    <row r="3918" spans="1:5">
      <c r="A3918" t="str">
        <f t="shared" si="61"/>
        <v>07C001</v>
      </c>
      <c r="B3918" t="str">
        <f>CONCATENATE(A3918,"_",COUNTIF(A$1:A3918,A3918))</f>
        <v>07C001_57</v>
      </c>
      <c r="C3918" t="s">
        <v>14273</v>
      </c>
      <c r="D3918" t="str">
        <f>VLOOKUP(MID(C3918,7,4),Estrv!I:J,2,FALSE)</f>
        <v>Actividades de apoyo administrativo</v>
      </c>
      <c r="E3918">
        <f>VLOOKUP(MID(C3918,1,10),Estrv!B:CC,63,FALSE)</f>
        <v>0</v>
      </c>
    </row>
    <row r="3919" spans="1:5">
      <c r="A3919" t="str">
        <f t="shared" si="61"/>
        <v>07C001</v>
      </c>
      <c r="B3919" t="str">
        <f>CONCATENATE(A3919,"_",COUNTIF(A$1:A3919,A3919))</f>
        <v>07C001_58</v>
      </c>
      <c r="C3919" t="s">
        <v>14947</v>
      </c>
      <c r="D3919" t="str">
        <f>VLOOKUP(MID(C3919,7,4),Estrv!I:J,2,FALSE)</f>
        <v>Actividades de apoyo administrativo</v>
      </c>
      <c r="E3919">
        <f>VLOOKUP(MID(C3919,1,10),Estrv!B:CC,66,FALSE)</f>
        <v>0</v>
      </c>
    </row>
    <row r="3920" spans="1:5">
      <c r="A3920" t="str">
        <f t="shared" si="61"/>
        <v>07C001</v>
      </c>
      <c r="B3920" t="str">
        <f>CONCATENATE(A3920,"_",COUNTIF(A$1:A3920,A3920))</f>
        <v>07C001_59</v>
      </c>
      <c r="C3920" t="s">
        <v>15621</v>
      </c>
      <c r="D3920" t="str">
        <f>VLOOKUP(MID(C3920,7,4),Estrv!I:J,2,FALSE)</f>
        <v>Actividades de apoyo administrativo</v>
      </c>
      <c r="E3920">
        <f>VLOOKUP(MID(C3920,1,10),Estrv!B:CC,69,FALSE)</f>
        <v>0</v>
      </c>
    </row>
    <row r="3921" spans="1:5">
      <c r="A3921" t="str">
        <f t="shared" si="61"/>
        <v>07C001</v>
      </c>
      <c r="B3921" t="str">
        <f>CONCATENATE(A3921,"_",COUNTIF(A$1:A3921,A3921))</f>
        <v>07C001_60</v>
      </c>
      <c r="C3921" t="s">
        <v>16295</v>
      </c>
      <c r="D3921" t="str">
        <f>VLOOKUP(MID(C3921,7,4),Estrv!I:J,2,FALSE)</f>
        <v>Actividades de apoyo administrativo</v>
      </c>
      <c r="E3921">
        <f>VLOOKUP(MID(C3921,1,10),Estrv!B:CC,72,FALSE)</f>
        <v>0</v>
      </c>
    </row>
    <row r="3922" spans="1:5">
      <c r="A3922" t="str">
        <f t="shared" si="61"/>
        <v>07C001</v>
      </c>
      <c r="B3922" t="str">
        <f>CONCATENATE(A3922,"_",COUNTIF(A$1:A3922,A3922))</f>
        <v>07C001_61</v>
      </c>
      <c r="C3922" t="s">
        <v>10230</v>
      </c>
      <c r="D3922" t="str">
        <f>VLOOKUP(MID(C3922,7,4),Estrv!I:J,2,FALSE)</f>
        <v>Provisiones para contingencias</v>
      </c>
      <c r="E3922" t="str">
        <f>VLOOKUP(MID(C3922,1,10),Estrv!B:CC,44,FALSE)</f>
        <v>Cumplir las obligaciones de pago derivado de las sentencias emitidas por la autoridad</v>
      </c>
    </row>
    <row r="3923" spans="1:5">
      <c r="A3923" t="str">
        <f t="shared" si="61"/>
        <v>07C001</v>
      </c>
      <c r="B3923" t="str">
        <f>CONCATENATE(A3923,"_",COUNTIF(A$1:A3923,A3923))</f>
        <v>07C001_62</v>
      </c>
      <c r="C3923" t="s">
        <v>10904</v>
      </c>
      <c r="D3923" t="str">
        <f>VLOOKUP(MID(C3923,7,4),Estrv!I:J,2,FALSE)</f>
        <v>Provisiones para contingencias</v>
      </c>
      <c r="E3923">
        <f>VLOOKUP(MID(C3923,1,10),Estrv!B:CC,48,FALSE)</f>
        <v>0</v>
      </c>
    </row>
    <row r="3924" spans="1:5">
      <c r="A3924" t="str">
        <f t="shared" si="61"/>
        <v>07C001</v>
      </c>
      <c r="B3924" t="str">
        <f>CONCATENATE(A3924,"_",COUNTIF(A$1:A3924,A3924))</f>
        <v>07C001_63</v>
      </c>
      <c r="C3924" t="s">
        <v>11578</v>
      </c>
      <c r="D3924" t="str">
        <f>VLOOKUP(MID(C3924,7,4),Estrv!I:J,2,FALSE)</f>
        <v>Provisiones para contingencias</v>
      </c>
      <c r="E3924">
        <f>VLOOKUP(MID(C3924,1,10),Estrv!B:CC,51,FALSE)</f>
        <v>0</v>
      </c>
    </row>
    <row r="3925" spans="1:5">
      <c r="A3925" t="str">
        <f t="shared" si="61"/>
        <v>07C001</v>
      </c>
      <c r="B3925" t="str">
        <f>CONCATENATE(A3925,"_",COUNTIF(A$1:A3925,A3925))</f>
        <v>07C001_64</v>
      </c>
      <c r="C3925" t="s">
        <v>12252</v>
      </c>
      <c r="D3925" t="str">
        <f>VLOOKUP(MID(C3925,7,4),Estrv!I:J,2,FALSE)</f>
        <v>Provisiones para contingencias</v>
      </c>
      <c r="E3925">
        <f>VLOOKUP(MID(C3925,1,10),Estrv!B:CC,54,FALSE)</f>
        <v>0</v>
      </c>
    </row>
    <row r="3926" spans="1:5">
      <c r="A3926" t="str">
        <f t="shared" si="61"/>
        <v>07C001</v>
      </c>
      <c r="B3926" t="str">
        <f>CONCATENATE(A3926,"_",COUNTIF(A$1:A3926,A3926))</f>
        <v>07C001_65</v>
      </c>
      <c r="C3926" t="s">
        <v>12926</v>
      </c>
      <c r="D3926" t="str">
        <f>VLOOKUP(MID(C3926,7,4),Estrv!I:J,2,FALSE)</f>
        <v>Provisiones para contingencias</v>
      </c>
      <c r="E3926">
        <f>VLOOKUP(MID(C3926,1,10),Estrv!B:CC,57,FALSE)</f>
        <v>0</v>
      </c>
    </row>
    <row r="3927" spans="1:5">
      <c r="A3927" t="str">
        <f t="shared" si="61"/>
        <v>07C001</v>
      </c>
      <c r="B3927" t="str">
        <f>CONCATENATE(A3927,"_",COUNTIF(A$1:A3927,A3927))</f>
        <v>07C001_66</v>
      </c>
      <c r="C3927" t="s">
        <v>13600</v>
      </c>
      <c r="D3927" t="str">
        <f>VLOOKUP(MID(C3927,7,4),Estrv!I:J,2,FALSE)</f>
        <v>Provisiones para contingencias</v>
      </c>
      <c r="E3927">
        <f>VLOOKUP(MID(C3927,1,10),Estrv!B:CC,60,FALSE)</f>
        <v>0</v>
      </c>
    </row>
    <row r="3928" spans="1:5">
      <c r="A3928" t="str">
        <f t="shared" si="61"/>
        <v>07C001</v>
      </c>
      <c r="B3928" t="str">
        <f>CONCATENATE(A3928,"_",COUNTIF(A$1:A3928,A3928))</f>
        <v>07C001_67</v>
      </c>
      <c r="C3928" t="s">
        <v>14274</v>
      </c>
      <c r="D3928" t="str">
        <f>VLOOKUP(MID(C3928,7,4),Estrv!I:J,2,FALSE)</f>
        <v>Provisiones para contingencias</v>
      </c>
      <c r="E3928">
        <f>VLOOKUP(MID(C3928,1,10),Estrv!B:CC,63,FALSE)</f>
        <v>0</v>
      </c>
    </row>
    <row r="3929" spans="1:5">
      <c r="A3929" t="str">
        <f t="shared" si="61"/>
        <v>07C001</v>
      </c>
      <c r="B3929" t="str">
        <f>CONCATENATE(A3929,"_",COUNTIF(A$1:A3929,A3929))</f>
        <v>07C001_68</v>
      </c>
      <c r="C3929" t="s">
        <v>14948</v>
      </c>
      <c r="D3929" t="str">
        <f>VLOOKUP(MID(C3929,7,4),Estrv!I:J,2,FALSE)</f>
        <v>Provisiones para contingencias</v>
      </c>
      <c r="E3929">
        <f>VLOOKUP(MID(C3929,1,10),Estrv!B:CC,66,FALSE)</f>
        <v>0</v>
      </c>
    </row>
    <row r="3930" spans="1:5">
      <c r="A3930" t="str">
        <f t="shared" si="61"/>
        <v>07C001</v>
      </c>
      <c r="B3930" t="str">
        <f>CONCATENATE(A3930,"_",COUNTIF(A$1:A3930,A3930))</f>
        <v>07C001_69</v>
      </c>
      <c r="C3930" t="s">
        <v>15622</v>
      </c>
      <c r="D3930" t="str">
        <f>VLOOKUP(MID(C3930,7,4),Estrv!I:J,2,FALSE)</f>
        <v>Provisiones para contingencias</v>
      </c>
      <c r="E3930">
        <f>VLOOKUP(MID(C3930,1,10),Estrv!B:CC,69,FALSE)</f>
        <v>0</v>
      </c>
    </row>
    <row r="3931" spans="1:5">
      <c r="A3931" t="str">
        <f t="shared" si="61"/>
        <v>07C001</v>
      </c>
      <c r="B3931" t="str">
        <f>CONCATENATE(A3931,"_",COUNTIF(A$1:A3931,A3931))</f>
        <v>07C001_70</v>
      </c>
      <c r="C3931" t="s">
        <v>16296</v>
      </c>
      <c r="D3931" t="str">
        <f>VLOOKUP(MID(C3931,7,4),Estrv!I:J,2,FALSE)</f>
        <v>Provisiones para contingencias</v>
      </c>
      <c r="E3931">
        <f>VLOOKUP(MID(C3931,1,10),Estrv!B:CC,72,FALSE)</f>
        <v>0</v>
      </c>
    </row>
    <row r="3932" spans="1:5">
      <c r="A3932" t="str">
        <f t="shared" si="61"/>
        <v>07C001</v>
      </c>
      <c r="B3932" t="str">
        <f>CONCATENATE(A3932,"_",COUNTIF(A$1:A3932,A3932))</f>
        <v>07C001_71</v>
      </c>
      <c r="C3932" t="s">
        <v>10231</v>
      </c>
      <c r="D3932" t="str">
        <f>VLOOKUP(MID(C3932,7,4),Estrv!I:J,2,FALSE)</f>
        <v>Cumplimiento de los programas de protección civil</v>
      </c>
      <c r="E3932" t="str">
        <f>VLOOKUP(MID(C3932,1,10),Estrv!B:CC,44,FALSE)</f>
        <v>El personal adscrito a la Secretaria de Obras y Servicios cuenta con la cultura de proteccion civil para la prevencion de riesgos.</v>
      </c>
    </row>
    <row r="3933" spans="1:5">
      <c r="A3933" t="str">
        <f t="shared" si="61"/>
        <v>07C001</v>
      </c>
      <c r="B3933" t="str">
        <f>CONCATENATE(A3933,"_",COUNTIF(A$1:A3933,A3933))</f>
        <v>07C001_72</v>
      </c>
      <c r="C3933" t="s">
        <v>10905</v>
      </c>
      <c r="D3933" t="str">
        <f>VLOOKUP(MID(C3933,7,4),Estrv!I:J,2,FALSE)</f>
        <v>Cumplimiento de los programas de protección civil</v>
      </c>
      <c r="E3933" t="str">
        <f>VLOOKUP(MID(C3933,1,10),Estrv!B:CC,48,FALSE)</f>
        <v>Capacitacion de las Brigadas de Proteccion Civil.</v>
      </c>
    </row>
    <row r="3934" spans="1:5">
      <c r="A3934" t="str">
        <f t="shared" si="61"/>
        <v>07C001</v>
      </c>
      <c r="B3934" t="str">
        <f>CONCATENATE(A3934,"_",COUNTIF(A$1:A3934,A3934))</f>
        <v>07C001_73</v>
      </c>
      <c r="C3934" t="s">
        <v>11579</v>
      </c>
      <c r="D3934" t="str">
        <f>VLOOKUP(MID(C3934,7,4),Estrv!I:J,2,FALSE)</f>
        <v>Cumplimiento de los programas de protección civil</v>
      </c>
      <c r="E3934">
        <f>VLOOKUP(MID(C3934,1,10),Estrv!B:CC,51,FALSE)</f>
        <v>0</v>
      </c>
    </row>
    <row r="3935" spans="1:5">
      <c r="A3935" t="str">
        <f t="shared" si="61"/>
        <v>07C001</v>
      </c>
      <c r="B3935" t="str">
        <f>CONCATENATE(A3935,"_",COUNTIF(A$1:A3935,A3935))</f>
        <v>07C001_74</v>
      </c>
      <c r="C3935" t="s">
        <v>12253</v>
      </c>
      <c r="D3935" t="str">
        <f>VLOOKUP(MID(C3935,7,4),Estrv!I:J,2,FALSE)</f>
        <v>Cumplimiento de los programas de protección civil</v>
      </c>
      <c r="E3935">
        <f>VLOOKUP(MID(C3935,1,10),Estrv!B:CC,54,FALSE)</f>
        <v>0</v>
      </c>
    </row>
    <row r="3936" spans="1:5">
      <c r="A3936" t="str">
        <f t="shared" si="61"/>
        <v>07C001</v>
      </c>
      <c r="B3936" t="str">
        <f>CONCATENATE(A3936,"_",COUNTIF(A$1:A3936,A3936))</f>
        <v>07C001_75</v>
      </c>
      <c r="C3936" t="s">
        <v>12927</v>
      </c>
      <c r="D3936" t="str">
        <f>VLOOKUP(MID(C3936,7,4),Estrv!I:J,2,FALSE)</f>
        <v>Cumplimiento de los programas de protección civil</v>
      </c>
      <c r="E3936">
        <f>VLOOKUP(MID(C3936,1,10),Estrv!B:CC,57,FALSE)</f>
        <v>0</v>
      </c>
    </row>
    <row r="3937" spans="1:5">
      <c r="A3937" t="str">
        <f t="shared" si="61"/>
        <v>07C001</v>
      </c>
      <c r="B3937" t="str">
        <f>CONCATENATE(A3937,"_",COUNTIF(A$1:A3937,A3937))</f>
        <v>07C001_76</v>
      </c>
      <c r="C3937" t="s">
        <v>13601</v>
      </c>
      <c r="D3937" t="str">
        <f>VLOOKUP(MID(C3937,7,4),Estrv!I:J,2,FALSE)</f>
        <v>Cumplimiento de los programas de protección civil</v>
      </c>
      <c r="E3937">
        <f>VLOOKUP(MID(C3937,1,10),Estrv!B:CC,60,FALSE)</f>
        <v>0</v>
      </c>
    </row>
    <row r="3938" spans="1:5">
      <c r="A3938" t="str">
        <f t="shared" si="61"/>
        <v>07C001</v>
      </c>
      <c r="B3938" t="str">
        <f>CONCATENATE(A3938,"_",COUNTIF(A$1:A3938,A3938))</f>
        <v>07C001_77</v>
      </c>
      <c r="C3938" t="s">
        <v>14275</v>
      </c>
      <c r="D3938" t="str">
        <f>VLOOKUP(MID(C3938,7,4),Estrv!I:J,2,FALSE)</f>
        <v>Cumplimiento de los programas de protección civil</v>
      </c>
      <c r="E3938">
        <f>VLOOKUP(MID(C3938,1,10),Estrv!B:CC,63,FALSE)</f>
        <v>0</v>
      </c>
    </row>
    <row r="3939" spans="1:5">
      <c r="A3939" t="str">
        <f t="shared" si="61"/>
        <v>07C001</v>
      </c>
      <c r="B3939" t="str">
        <f>CONCATENATE(A3939,"_",COUNTIF(A$1:A3939,A3939))</f>
        <v>07C001_78</v>
      </c>
      <c r="C3939" t="s">
        <v>14949</v>
      </c>
      <c r="D3939" t="str">
        <f>VLOOKUP(MID(C3939,7,4),Estrv!I:J,2,FALSE)</f>
        <v>Cumplimiento de los programas de protección civil</v>
      </c>
      <c r="E3939">
        <f>VLOOKUP(MID(C3939,1,10),Estrv!B:CC,66,FALSE)</f>
        <v>0</v>
      </c>
    </row>
    <row r="3940" spans="1:5">
      <c r="A3940" t="str">
        <f t="shared" si="61"/>
        <v>07C001</v>
      </c>
      <c r="B3940" t="str">
        <f>CONCATENATE(A3940,"_",COUNTIF(A$1:A3940,A3940))</f>
        <v>07C001_79</v>
      </c>
      <c r="C3940" t="s">
        <v>15623</v>
      </c>
      <c r="D3940" t="str">
        <f>VLOOKUP(MID(C3940,7,4),Estrv!I:J,2,FALSE)</f>
        <v>Cumplimiento de los programas de protección civil</v>
      </c>
      <c r="E3940">
        <f>VLOOKUP(MID(C3940,1,10),Estrv!B:CC,69,FALSE)</f>
        <v>0</v>
      </c>
    </row>
    <row r="3941" spans="1:5">
      <c r="A3941" t="str">
        <f t="shared" si="61"/>
        <v>07C001</v>
      </c>
      <c r="B3941" t="str">
        <f>CONCATENATE(A3941,"_",COUNTIF(A$1:A3941,A3941))</f>
        <v>07C001_80</v>
      </c>
      <c r="C3941" t="s">
        <v>16297</v>
      </c>
      <c r="D3941" t="str">
        <f>VLOOKUP(MID(C3941,7,4),Estrv!I:J,2,FALSE)</f>
        <v>Cumplimiento de los programas de protección civil</v>
      </c>
      <c r="E3941">
        <f>VLOOKUP(MID(C3941,1,10),Estrv!B:CC,72,FALSE)</f>
        <v>0</v>
      </c>
    </row>
    <row r="3942" spans="1:5">
      <c r="A3942" t="str">
        <f t="shared" si="61"/>
        <v>07C001</v>
      </c>
      <c r="B3942" t="str">
        <f>CONCATENATE(A3942,"_",COUNTIF(A$1:A3942,A3942))</f>
        <v>07C001_81</v>
      </c>
      <c r="C3942" t="s">
        <v>10232</v>
      </c>
      <c r="D3942" t="str">
        <f>VLOOKUP(MID(C3942,7,4),Estrv!I:J,2,FALSE)</f>
        <v>Ayudas por afectaciones de obra pública</v>
      </c>
      <c r="E3942" t="str">
        <f>VLOOKUP(MID(C3942,1,10),Estrv!B:CC,44,FALSE)</f>
        <v>Reparacion de los daños causados por las afectaciones de las obras de infraestructura en transporte de los proyectos de la Ampliacion de la Linea 12 del Metro y del Tren Interurbano Toluca-Ciudad de Mexico.</v>
      </c>
    </row>
    <row r="3943" spans="1:5">
      <c r="A3943" t="str">
        <f t="shared" si="61"/>
        <v>07C001</v>
      </c>
      <c r="B3943" t="str">
        <f>CONCATENATE(A3943,"_",COUNTIF(A$1:A3943,A3943))</f>
        <v>07C001_82</v>
      </c>
      <c r="C3943" t="s">
        <v>10906</v>
      </c>
      <c r="D3943" t="str">
        <f>VLOOKUP(MID(C3943,7,4),Estrv!I:J,2,FALSE)</f>
        <v>Ayudas por afectaciones de obra pública</v>
      </c>
      <c r="E3943" t="str">
        <f>VLOOKUP(MID(C3943,1,10),Estrv!B:CC,48,FALSE)</f>
        <v>Accion Social para apoyos a los Habitantes de la Colonia Primera Victoria Afectados por la Ejecucion de la Obra de Ampliacion de la Linea 12 del Sistema de Transporte Colectivo Metro. Apoyo economico para renta, mensuales programados durante los 12 meses del 2022, a un maximo de 35 beneficiarios por concepto de Apoyo de rentas.</v>
      </c>
    </row>
    <row r="3944" spans="1:5">
      <c r="A3944" t="str">
        <f t="shared" si="61"/>
        <v>07C001</v>
      </c>
      <c r="B3944" t="str">
        <f>CONCATENATE(A3944,"_",COUNTIF(A$1:A3944,A3944))</f>
        <v>07C001_83</v>
      </c>
      <c r="C3944" t="s">
        <v>11580</v>
      </c>
      <c r="D3944" t="str">
        <f>VLOOKUP(MID(C3944,7,4),Estrv!I:J,2,FALSE)</f>
        <v>Ayudas por afectaciones de obra pública</v>
      </c>
      <c r="E3944" t="str">
        <f>VLOOKUP(MID(C3944,1,10),Estrv!B:CC,51,FALSE)</f>
        <v>Accion Social para Habitantes de las Colonias Cove y Minas de Cristo Afectados por la Ejecucion de la Obra de Ampliacion de la Linea 12 del Sistema de Transporte Colectivo Metro, con un apoyo economico para renta, programados durante los 12 meses del 2022, a un maximo de 150 beneficiarios por concepto de Apoyo de rentas.</v>
      </c>
    </row>
    <row r="3945" spans="1:5">
      <c r="A3945" t="str">
        <f t="shared" si="61"/>
        <v>07C001</v>
      </c>
      <c r="B3945" t="str">
        <f>CONCATENATE(A3945,"_",COUNTIF(A$1:A3945,A3945))</f>
        <v>07C001_84</v>
      </c>
      <c r="C3945" t="s">
        <v>12254</v>
      </c>
      <c r="D3945" t="str">
        <f>VLOOKUP(MID(C3945,7,4),Estrv!I:J,2,FALSE)</f>
        <v>Ayudas por afectaciones de obra pública</v>
      </c>
      <c r="E3945" t="str">
        <f>VLOOKUP(MID(C3945,1,10),Estrv!B:CC,54,FALSE)</f>
        <v>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v>
      </c>
    </row>
    <row r="3946" spans="1:5">
      <c r="A3946" t="str">
        <f t="shared" si="61"/>
        <v>07C001</v>
      </c>
      <c r="B3946" t="str">
        <f>CONCATENATE(A3946,"_",COUNTIF(A$1:A3946,A3946))</f>
        <v>07C001_85</v>
      </c>
      <c r="C3946" t="s">
        <v>12928</v>
      </c>
      <c r="D3946" t="str">
        <f>VLOOKUP(MID(C3946,7,4),Estrv!I:J,2,FALSE)</f>
        <v>Ayudas por afectaciones de obra pública</v>
      </c>
      <c r="E3946" t="str">
        <f>VLOOKUP(MID(C3946,1,10),Estrv!B:CC,57,FALSE)</f>
        <v>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v>
      </c>
    </row>
    <row r="3947" spans="1:5">
      <c r="A3947" t="str">
        <f t="shared" si="61"/>
        <v>07C001</v>
      </c>
      <c r="B3947" t="str">
        <f>CONCATENATE(A3947,"_",COUNTIF(A$1:A3947,A3947))</f>
        <v>07C001_86</v>
      </c>
      <c r="C3947" t="s">
        <v>13602</v>
      </c>
      <c r="D3947" t="str">
        <f>VLOOKUP(MID(C3947,7,4),Estrv!I:J,2,FALSE)</f>
        <v>Ayudas por afectaciones de obra pública</v>
      </c>
      <c r="E3947">
        <f>VLOOKUP(MID(C3947,1,10),Estrv!B:CC,60,FALSE)</f>
        <v>0</v>
      </c>
    </row>
    <row r="3948" spans="1:5">
      <c r="A3948" t="str">
        <f t="shared" si="61"/>
        <v>07C001</v>
      </c>
      <c r="B3948" t="str">
        <f>CONCATENATE(A3948,"_",COUNTIF(A$1:A3948,A3948))</f>
        <v>07C001_87</v>
      </c>
      <c r="C3948" t="s">
        <v>14276</v>
      </c>
      <c r="D3948" t="str">
        <f>VLOOKUP(MID(C3948,7,4),Estrv!I:J,2,FALSE)</f>
        <v>Ayudas por afectaciones de obra pública</v>
      </c>
      <c r="E3948">
        <f>VLOOKUP(MID(C3948,1,10),Estrv!B:CC,63,FALSE)</f>
        <v>0</v>
      </c>
    </row>
    <row r="3949" spans="1:5">
      <c r="A3949" t="str">
        <f t="shared" si="61"/>
        <v>07C001</v>
      </c>
      <c r="B3949" t="str">
        <f>CONCATENATE(A3949,"_",COUNTIF(A$1:A3949,A3949))</f>
        <v>07C001_88</v>
      </c>
      <c r="C3949" t="s">
        <v>14950</v>
      </c>
      <c r="D3949" t="str">
        <f>VLOOKUP(MID(C3949,7,4),Estrv!I:J,2,FALSE)</f>
        <v>Ayudas por afectaciones de obra pública</v>
      </c>
      <c r="E3949">
        <f>VLOOKUP(MID(C3949,1,10),Estrv!B:CC,66,FALSE)</f>
        <v>0</v>
      </c>
    </row>
    <row r="3950" spans="1:5">
      <c r="A3950" t="str">
        <f t="shared" si="61"/>
        <v>07C001</v>
      </c>
      <c r="B3950" t="str">
        <f>CONCATENATE(A3950,"_",COUNTIF(A$1:A3950,A3950))</f>
        <v>07C001_89</v>
      </c>
      <c r="C3950" t="s">
        <v>15624</v>
      </c>
      <c r="D3950" t="str">
        <f>VLOOKUP(MID(C3950,7,4),Estrv!I:J,2,FALSE)</f>
        <v>Ayudas por afectaciones de obra pública</v>
      </c>
      <c r="E3950">
        <f>VLOOKUP(MID(C3950,1,10),Estrv!B:CC,69,FALSE)</f>
        <v>0</v>
      </c>
    </row>
    <row r="3951" spans="1:5">
      <c r="A3951" t="str">
        <f t="shared" si="61"/>
        <v>07C001</v>
      </c>
      <c r="B3951" t="str">
        <f>CONCATENATE(A3951,"_",COUNTIF(A$1:A3951,A3951))</f>
        <v>07C001_90</v>
      </c>
      <c r="C3951" t="s">
        <v>16298</v>
      </c>
      <c r="D3951" t="str">
        <f>VLOOKUP(MID(C3951,7,4),Estrv!I:J,2,FALSE)</f>
        <v>Ayudas por afectaciones de obra pública</v>
      </c>
      <c r="E3951">
        <f>VLOOKUP(MID(C3951,1,10),Estrv!B:CC,72,FALSE)</f>
        <v>0</v>
      </c>
    </row>
    <row r="3952" spans="1:5">
      <c r="A3952" t="str">
        <f t="shared" si="61"/>
        <v>07CD01</v>
      </c>
      <c r="B3952" t="str">
        <f>CONCATENATE(A3952,"_",COUNTIF(A$1:A3952,A3952))</f>
        <v>07CD01_1</v>
      </c>
      <c r="C3952" t="s">
        <v>10233</v>
      </c>
      <c r="D3952" t="str">
        <f>VLOOKUP(MID(C3952,7,4),Estrv!I:J,2,FALSE)</f>
        <v>Producción y comercialización de mezclas asfálticas</v>
      </c>
      <c r="E3952" t="str">
        <f>VLOOKUP(MID(C3952,1,10),Estrv!B:CC,44,FALSE)</f>
        <v>Mejor movilidad y vialidades seguras, en beneficio de la calidad de vida de los habitantes de la Ciudad de Mexico.</v>
      </c>
    </row>
    <row r="3953" spans="1:5">
      <c r="A3953" t="str">
        <f t="shared" si="61"/>
        <v>07CD01</v>
      </c>
      <c r="B3953" t="str">
        <f>CONCATENATE(A3953,"_",COUNTIF(A$1:A3953,A3953))</f>
        <v>07CD01_2</v>
      </c>
      <c r="C3953" t="s">
        <v>10907</v>
      </c>
      <c r="D3953" t="str">
        <f>VLOOKUP(MID(C3953,7,4),Estrv!I:J,2,FALSE)</f>
        <v>Producción y comercialización de mezclas asfálticas</v>
      </c>
      <c r="E3953">
        <f>VLOOKUP(MID(C3953,1,10),Estrv!B:CC,48,FALSE)</f>
        <v>0</v>
      </c>
    </row>
    <row r="3954" spans="1:5">
      <c r="A3954" t="str">
        <f t="shared" si="61"/>
        <v>07CD01</v>
      </c>
      <c r="B3954" t="str">
        <f>CONCATENATE(A3954,"_",COUNTIF(A$1:A3954,A3954))</f>
        <v>07CD01_3</v>
      </c>
      <c r="C3954" t="s">
        <v>11581</v>
      </c>
      <c r="D3954" t="str">
        <f>VLOOKUP(MID(C3954,7,4),Estrv!I:J,2,FALSE)</f>
        <v>Producción y comercialización de mezclas asfálticas</v>
      </c>
      <c r="E3954">
        <f>VLOOKUP(MID(C3954,1,10),Estrv!B:CC,51,FALSE)</f>
        <v>0</v>
      </c>
    </row>
    <row r="3955" spans="1:5">
      <c r="A3955" t="str">
        <f t="shared" si="61"/>
        <v>07CD01</v>
      </c>
      <c r="B3955" t="str">
        <f>CONCATENATE(A3955,"_",COUNTIF(A$1:A3955,A3955))</f>
        <v>07CD01_4</v>
      </c>
      <c r="C3955" t="s">
        <v>12255</v>
      </c>
      <c r="D3955" t="str">
        <f>VLOOKUP(MID(C3955,7,4),Estrv!I:J,2,FALSE)</f>
        <v>Producción y comercialización de mezclas asfálticas</v>
      </c>
      <c r="E3955">
        <f>VLOOKUP(MID(C3955,1,10),Estrv!B:CC,54,FALSE)</f>
        <v>0</v>
      </c>
    </row>
    <row r="3956" spans="1:5">
      <c r="A3956" t="str">
        <f t="shared" si="61"/>
        <v>07CD01</v>
      </c>
      <c r="B3956" t="str">
        <f>CONCATENATE(A3956,"_",COUNTIF(A$1:A3956,A3956))</f>
        <v>07CD01_5</v>
      </c>
      <c r="C3956" t="s">
        <v>12929</v>
      </c>
      <c r="D3956" t="str">
        <f>VLOOKUP(MID(C3956,7,4),Estrv!I:J,2,FALSE)</f>
        <v>Producción y comercialización de mezclas asfálticas</v>
      </c>
      <c r="E3956">
        <f>VLOOKUP(MID(C3956,1,10),Estrv!B:CC,57,FALSE)</f>
        <v>0</v>
      </c>
    </row>
    <row r="3957" spans="1:5">
      <c r="A3957" t="str">
        <f t="shared" si="61"/>
        <v>07CD01</v>
      </c>
      <c r="B3957" t="str">
        <f>CONCATENATE(A3957,"_",COUNTIF(A$1:A3957,A3957))</f>
        <v>07CD01_6</v>
      </c>
      <c r="C3957" t="s">
        <v>13603</v>
      </c>
      <c r="D3957" t="str">
        <f>VLOOKUP(MID(C3957,7,4),Estrv!I:J,2,FALSE)</f>
        <v>Producción y comercialización de mezclas asfálticas</v>
      </c>
      <c r="E3957">
        <f>VLOOKUP(MID(C3957,1,10),Estrv!B:CC,60,FALSE)</f>
        <v>0</v>
      </c>
    </row>
    <row r="3958" spans="1:5">
      <c r="A3958" t="str">
        <f t="shared" si="61"/>
        <v>07CD01</v>
      </c>
      <c r="B3958" t="str">
        <f>CONCATENATE(A3958,"_",COUNTIF(A$1:A3958,A3958))</f>
        <v>07CD01_7</v>
      </c>
      <c r="C3958" t="s">
        <v>14277</v>
      </c>
      <c r="D3958" t="str">
        <f>VLOOKUP(MID(C3958,7,4),Estrv!I:J,2,FALSE)</f>
        <v>Producción y comercialización de mezclas asfálticas</v>
      </c>
      <c r="E3958">
        <f>VLOOKUP(MID(C3958,1,10),Estrv!B:CC,63,FALSE)</f>
        <v>0</v>
      </c>
    </row>
    <row r="3959" spans="1:5">
      <c r="A3959" t="str">
        <f t="shared" si="61"/>
        <v>07CD01</v>
      </c>
      <c r="B3959" t="str">
        <f>CONCATENATE(A3959,"_",COUNTIF(A$1:A3959,A3959))</f>
        <v>07CD01_8</v>
      </c>
      <c r="C3959" t="s">
        <v>14951</v>
      </c>
      <c r="D3959" t="str">
        <f>VLOOKUP(MID(C3959,7,4),Estrv!I:J,2,FALSE)</f>
        <v>Producción y comercialización de mezclas asfálticas</v>
      </c>
      <c r="E3959">
        <f>VLOOKUP(MID(C3959,1,10),Estrv!B:CC,66,FALSE)</f>
        <v>0</v>
      </c>
    </row>
    <row r="3960" spans="1:5">
      <c r="A3960" t="str">
        <f t="shared" si="61"/>
        <v>07CD01</v>
      </c>
      <c r="B3960" t="str">
        <f>CONCATENATE(A3960,"_",COUNTIF(A$1:A3960,A3960))</f>
        <v>07CD01_9</v>
      </c>
      <c r="C3960" t="s">
        <v>15625</v>
      </c>
      <c r="D3960" t="str">
        <f>VLOOKUP(MID(C3960,7,4),Estrv!I:J,2,FALSE)</f>
        <v>Producción y comercialización de mezclas asfálticas</v>
      </c>
      <c r="E3960">
        <f>VLOOKUP(MID(C3960,1,10),Estrv!B:CC,69,FALSE)</f>
        <v>0</v>
      </c>
    </row>
    <row r="3961" spans="1:5">
      <c r="A3961" t="str">
        <f t="shared" si="61"/>
        <v>07CD01</v>
      </c>
      <c r="B3961" t="str">
        <f>CONCATENATE(A3961,"_",COUNTIF(A$1:A3961,A3961))</f>
        <v>07CD01_10</v>
      </c>
      <c r="C3961" t="s">
        <v>16299</v>
      </c>
      <c r="D3961" t="str">
        <f>VLOOKUP(MID(C3961,7,4),Estrv!I:J,2,FALSE)</f>
        <v>Producción y comercialización de mezclas asfálticas</v>
      </c>
      <c r="E3961">
        <f>VLOOKUP(MID(C3961,1,10),Estrv!B:CC,72,FALSE)</f>
        <v>0</v>
      </c>
    </row>
    <row r="3962" spans="1:5">
      <c r="A3962" t="str">
        <f t="shared" si="61"/>
        <v>07CD01</v>
      </c>
      <c r="B3962" t="str">
        <f>CONCATENATE(A3962,"_",COUNTIF(A$1:A3962,A3962))</f>
        <v>07CD01_11</v>
      </c>
      <c r="C3962" t="s">
        <v>10234</v>
      </c>
      <c r="D3962" t="str">
        <f>VLOOKUP(MID(C3962,7,4),Estrv!I:J,2,FALSE)</f>
        <v>Actividades de apoyo administrativo</v>
      </c>
      <c r="E3962" t="str">
        <f>VLOOKUP(MID(C3962,1,10),Estrv!B:CC,44,FALSE)</f>
        <v>Garantizar los recursos necesarios para el cumplimiento y desarrollo adecuado de las funciones de la Planta Productora de Mezclas Asfalticas.</v>
      </c>
    </row>
    <row r="3963" spans="1:5">
      <c r="A3963" t="str">
        <f t="shared" si="61"/>
        <v>07CD01</v>
      </c>
      <c r="B3963" t="str">
        <f>CONCATENATE(A3963,"_",COUNTIF(A$1:A3963,A3963))</f>
        <v>07CD01_12</v>
      </c>
      <c r="C3963" t="s">
        <v>10908</v>
      </c>
      <c r="D3963" t="str">
        <f>VLOOKUP(MID(C3963,7,4),Estrv!I:J,2,FALSE)</f>
        <v>Actividades de apoyo administrativo</v>
      </c>
      <c r="E3963" t="str">
        <f>VLOOKUP(MID(C3963,1,10),Estrv!B:CC,48,FALSE)</f>
        <v>Gestion para el proceso de contratacion de servicios, conforme a la requisicion de las diversas areas administrativas para la adecuada operacion y funcionamiento de la Planta Productora de Mezclas Asfalticas, que contribuya a la transparencia, eficacia y eficiencia en el ejercicio de los recursos publicos.</v>
      </c>
    </row>
    <row r="3964" spans="1:5">
      <c r="A3964" t="str">
        <f t="shared" si="61"/>
        <v>07CD01</v>
      </c>
      <c r="B3964" t="str">
        <f>CONCATENATE(A3964,"_",COUNTIF(A$1:A3964,A3964))</f>
        <v>07CD01_13</v>
      </c>
      <c r="C3964" t="s">
        <v>11582</v>
      </c>
      <c r="D3964" t="str">
        <f>VLOOKUP(MID(C3964,7,4),Estrv!I:J,2,FALSE)</f>
        <v>Actividades de apoyo administrativo</v>
      </c>
      <c r="E3964">
        <f>VLOOKUP(MID(C3964,1,10),Estrv!B:CC,51,FALSE)</f>
        <v>0</v>
      </c>
    </row>
    <row r="3965" spans="1:5">
      <c r="A3965" t="str">
        <f t="shared" si="61"/>
        <v>07CD01</v>
      </c>
      <c r="B3965" t="str">
        <f>CONCATENATE(A3965,"_",COUNTIF(A$1:A3965,A3965))</f>
        <v>07CD01_14</v>
      </c>
      <c r="C3965" t="s">
        <v>12256</v>
      </c>
      <c r="D3965" t="str">
        <f>VLOOKUP(MID(C3965,7,4),Estrv!I:J,2,FALSE)</f>
        <v>Actividades de apoyo administrativo</v>
      </c>
      <c r="E3965">
        <f>VLOOKUP(MID(C3965,1,10),Estrv!B:CC,54,FALSE)</f>
        <v>0</v>
      </c>
    </row>
    <row r="3966" spans="1:5">
      <c r="A3966" t="str">
        <f t="shared" si="61"/>
        <v>07CD01</v>
      </c>
      <c r="B3966" t="str">
        <f>CONCATENATE(A3966,"_",COUNTIF(A$1:A3966,A3966))</f>
        <v>07CD01_15</v>
      </c>
      <c r="C3966" t="s">
        <v>12930</v>
      </c>
      <c r="D3966" t="str">
        <f>VLOOKUP(MID(C3966,7,4),Estrv!I:J,2,FALSE)</f>
        <v>Actividades de apoyo administrativo</v>
      </c>
      <c r="E3966">
        <f>VLOOKUP(MID(C3966,1,10),Estrv!B:CC,57,FALSE)</f>
        <v>0</v>
      </c>
    </row>
    <row r="3967" spans="1:5">
      <c r="A3967" t="str">
        <f t="shared" si="61"/>
        <v>07CD01</v>
      </c>
      <c r="B3967" t="str">
        <f>CONCATENATE(A3967,"_",COUNTIF(A$1:A3967,A3967))</f>
        <v>07CD01_16</v>
      </c>
      <c r="C3967" t="s">
        <v>13604</v>
      </c>
      <c r="D3967" t="str">
        <f>VLOOKUP(MID(C3967,7,4),Estrv!I:J,2,FALSE)</f>
        <v>Actividades de apoyo administrativo</v>
      </c>
      <c r="E3967">
        <f>VLOOKUP(MID(C3967,1,10),Estrv!B:CC,60,FALSE)</f>
        <v>0</v>
      </c>
    </row>
    <row r="3968" spans="1:5">
      <c r="A3968" t="str">
        <f t="shared" si="61"/>
        <v>07CD01</v>
      </c>
      <c r="B3968" t="str">
        <f>CONCATENATE(A3968,"_",COUNTIF(A$1:A3968,A3968))</f>
        <v>07CD01_17</v>
      </c>
      <c r="C3968" t="s">
        <v>14278</v>
      </c>
      <c r="D3968" t="str">
        <f>VLOOKUP(MID(C3968,7,4),Estrv!I:J,2,FALSE)</f>
        <v>Actividades de apoyo administrativo</v>
      </c>
      <c r="E3968">
        <f>VLOOKUP(MID(C3968,1,10),Estrv!B:CC,63,FALSE)</f>
        <v>0</v>
      </c>
    </row>
    <row r="3969" spans="1:5">
      <c r="A3969" t="str">
        <f t="shared" si="61"/>
        <v>07CD01</v>
      </c>
      <c r="B3969" t="str">
        <f>CONCATENATE(A3969,"_",COUNTIF(A$1:A3969,A3969))</f>
        <v>07CD01_18</v>
      </c>
      <c r="C3969" t="s">
        <v>14952</v>
      </c>
      <c r="D3969" t="str">
        <f>VLOOKUP(MID(C3969,7,4),Estrv!I:J,2,FALSE)</f>
        <v>Actividades de apoyo administrativo</v>
      </c>
      <c r="E3969">
        <f>VLOOKUP(MID(C3969,1,10),Estrv!B:CC,66,FALSE)</f>
        <v>0</v>
      </c>
    </row>
    <row r="3970" spans="1:5">
      <c r="A3970" t="str">
        <f t="shared" si="61"/>
        <v>07CD01</v>
      </c>
      <c r="B3970" t="str">
        <f>CONCATENATE(A3970,"_",COUNTIF(A$1:A3970,A3970))</f>
        <v>07CD01_19</v>
      </c>
      <c r="C3970" t="s">
        <v>15626</v>
      </c>
      <c r="D3970" t="str">
        <f>VLOOKUP(MID(C3970,7,4),Estrv!I:J,2,FALSE)</f>
        <v>Actividades de apoyo administrativo</v>
      </c>
      <c r="E3970">
        <f>VLOOKUP(MID(C3970,1,10),Estrv!B:CC,69,FALSE)</f>
        <v>0</v>
      </c>
    </row>
    <row r="3971" spans="1:5">
      <c r="A3971" t="str">
        <f t="shared" ref="A3971:A4034" si="62">MID(C3971,1,6)</f>
        <v>07CD01</v>
      </c>
      <c r="B3971" t="str">
        <f>CONCATENATE(A3971,"_",COUNTIF(A$1:A3971,A3971))</f>
        <v>07CD01_20</v>
      </c>
      <c r="C3971" t="s">
        <v>16300</v>
      </c>
      <c r="D3971" t="str">
        <f>VLOOKUP(MID(C3971,7,4),Estrv!I:J,2,FALSE)</f>
        <v>Actividades de apoyo administrativo</v>
      </c>
      <c r="E3971">
        <f>VLOOKUP(MID(C3971,1,10),Estrv!B:CC,72,FALSE)</f>
        <v>0</v>
      </c>
    </row>
    <row r="3972" spans="1:5">
      <c r="A3972" t="str">
        <f t="shared" si="62"/>
        <v>07CD01</v>
      </c>
      <c r="B3972" t="str">
        <f>CONCATENATE(A3972,"_",COUNTIF(A$1:A3972,A3972))</f>
        <v>07CD01_21</v>
      </c>
      <c r="C3972" t="s">
        <v>10235</v>
      </c>
      <c r="D3972" t="str">
        <f>VLOOKUP(MID(C3972,7,4),Estrv!I:J,2,FALSE)</f>
        <v>Provisiones para contingencias</v>
      </c>
      <c r="E3972" t="str">
        <f>VLOOKUP(MID(C3972,1,10),Estrv!B:CC,44,FALSE)</f>
        <v>Cumplir las obligaciones de pago derivado de las sentencias emitidas por la autoridad.</v>
      </c>
    </row>
    <row r="3973" spans="1:5">
      <c r="A3973" t="str">
        <f t="shared" si="62"/>
        <v>07CD01</v>
      </c>
      <c r="B3973" t="str">
        <f>CONCATENATE(A3973,"_",COUNTIF(A$1:A3973,A3973))</f>
        <v>07CD01_22</v>
      </c>
      <c r="C3973" t="s">
        <v>10909</v>
      </c>
      <c r="D3973" t="str">
        <f>VLOOKUP(MID(C3973,7,4),Estrv!I:J,2,FALSE)</f>
        <v>Provisiones para contingencias</v>
      </c>
      <c r="E3973">
        <f>VLOOKUP(MID(C3973,1,10),Estrv!B:CC,48,FALSE)</f>
        <v>0</v>
      </c>
    </row>
    <row r="3974" spans="1:5">
      <c r="A3974" t="str">
        <f t="shared" si="62"/>
        <v>07CD01</v>
      </c>
      <c r="B3974" t="str">
        <f>CONCATENATE(A3974,"_",COUNTIF(A$1:A3974,A3974))</f>
        <v>07CD01_23</v>
      </c>
      <c r="C3974" t="s">
        <v>11583</v>
      </c>
      <c r="D3974" t="str">
        <f>VLOOKUP(MID(C3974,7,4),Estrv!I:J,2,FALSE)</f>
        <v>Provisiones para contingencias</v>
      </c>
      <c r="E3974">
        <f>VLOOKUP(MID(C3974,1,10),Estrv!B:CC,51,FALSE)</f>
        <v>0</v>
      </c>
    </row>
    <row r="3975" spans="1:5">
      <c r="A3975" t="str">
        <f t="shared" si="62"/>
        <v>07CD01</v>
      </c>
      <c r="B3975" t="str">
        <f>CONCATENATE(A3975,"_",COUNTIF(A$1:A3975,A3975))</f>
        <v>07CD01_24</v>
      </c>
      <c r="C3975" t="s">
        <v>12257</v>
      </c>
      <c r="D3975" t="str">
        <f>VLOOKUP(MID(C3975,7,4),Estrv!I:J,2,FALSE)</f>
        <v>Provisiones para contingencias</v>
      </c>
      <c r="E3975">
        <f>VLOOKUP(MID(C3975,1,10),Estrv!B:CC,54,FALSE)</f>
        <v>0</v>
      </c>
    </row>
    <row r="3976" spans="1:5">
      <c r="A3976" t="str">
        <f t="shared" si="62"/>
        <v>07CD01</v>
      </c>
      <c r="B3976" t="str">
        <f>CONCATENATE(A3976,"_",COUNTIF(A$1:A3976,A3976))</f>
        <v>07CD01_25</v>
      </c>
      <c r="C3976" t="s">
        <v>12931</v>
      </c>
      <c r="D3976" t="str">
        <f>VLOOKUP(MID(C3976,7,4),Estrv!I:J,2,FALSE)</f>
        <v>Provisiones para contingencias</v>
      </c>
      <c r="E3976">
        <f>VLOOKUP(MID(C3976,1,10),Estrv!B:CC,57,FALSE)</f>
        <v>0</v>
      </c>
    </row>
    <row r="3977" spans="1:5">
      <c r="A3977" t="str">
        <f t="shared" si="62"/>
        <v>07CD01</v>
      </c>
      <c r="B3977" t="str">
        <f>CONCATENATE(A3977,"_",COUNTIF(A$1:A3977,A3977))</f>
        <v>07CD01_26</v>
      </c>
      <c r="C3977" t="s">
        <v>13605</v>
      </c>
      <c r="D3977" t="str">
        <f>VLOOKUP(MID(C3977,7,4),Estrv!I:J,2,FALSE)</f>
        <v>Provisiones para contingencias</v>
      </c>
      <c r="E3977">
        <f>VLOOKUP(MID(C3977,1,10),Estrv!B:CC,60,FALSE)</f>
        <v>0</v>
      </c>
    </row>
    <row r="3978" spans="1:5">
      <c r="A3978" t="str">
        <f t="shared" si="62"/>
        <v>07CD01</v>
      </c>
      <c r="B3978" t="str">
        <f>CONCATENATE(A3978,"_",COUNTIF(A$1:A3978,A3978))</f>
        <v>07CD01_27</v>
      </c>
      <c r="C3978" t="s">
        <v>14279</v>
      </c>
      <c r="D3978" t="str">
        <f>VLOOKUP(MID(C3978,7,4),Estrv!I:J,2,FALSE)</f>
        <v>Provisiones para contingencias</v>
      </c>
      <c r="E3978">
        <f>VLOOKUP(MID(C3978,1,10),Estrv!B:CC,63,FALSE)</f>
        <v>0</v>
      </c>
    </row>
    <row r="3979" spans="1:5">
      <c r="A3979" t="str">
        <f t="shared" si="62"/>
        <v>07CD01</v>
      </c>
      <c r="B3979" t="str">
        <f>CONCATENATE(A3979,"_",COUNTIF(A$1:A3979,A3979))</f>
        <v>07CD01_28</v>
      </c>
      <c r="C3979" t="s">
        <v>14953</v>
      </c>
      <c r="D3979" t="str">
        <f>VLOOKUP(MID(C3979,7,4),Estrv!I:J,2,FALSE)</f>
        <v>Provisiones para contingencias</v>
      </c>
      <c r="E3979">
        <f>VLOOKUP(MID(C3979,1,10),Estrv!B:CC,66,FALSE)</f>
        <v>0</v>
      </c>
    </row>
    <row r="3980" spans="1:5">
      <c r="A3980" t="str">
        <f t="shared" si="62"/>
        <v>07CD01</v>
      </c>
      <c r="B3980" t="str">
        <f>CONCATENATE(A3980,"_",COUNTIF(A$1:A3980,A3980))</f>
        <v>07CD01_29</v>
      </c>
      <c r="C3980" t="s">
        <v>15627</v>
      </c>
      <c r="D3980" t="str">
        <f>VLOOKUP(MID(C3980,7,4),Estrv!I:J,2,FALSE)</f>
        <v>Provisiones para contingencias</v>
      </c>
      <c r="E3980">
        <f>VLOOKUP(MID(C3980,1,10),Estrv!B:CC,69,FALSE)</f>
        <v>0</v>
      </c>
    </row>
    <row r="3981" spans="1:5">
      <c r="A3981" t="str">
        <f t="shared" si="62"/>
        <v>07CD01</v>
      </c>
      <c r="B3981" t="str">
        <f>CONCATENATE(A3981,"_",COUNTIF(A$1:A3981,A3981))</f>
        <v>07CD01_30</v>
      </c>
      <c r="C3981" t="s">
        <v>16301</v>
      </c>
      <c r="D3981" t="str">
        <f>VLOOKUP(MID(C3981,7,4),Estrv!I:J,2,FALSE)</f>
        <v>Provisiones para contingencias</v>
      </c>
      <c r="E3981">
        <f>VLOOKUP(MID(C3981,1,10),Estrv!B:CC,72,FALSE)</f>
        <v>0</v>
      </c>
    </row>
    <row r="3982" spans="1:5">
      <c r="A3982" t="str">
        <f t="shared" si="62"/>
        <v>07CD01</v>
      </c>
      <c r="B3982" t="str">
        <f>CONCATENATE(A3982,"_",COUNTIF(A$1:A3982,A3982))</f>
        <v>07CD01_31</v>
      </c>
      <c r="C3982" t="s">
        <v>10236</v>
      </c>
      <c r="D3982" t="str">
        <f>VLOOKUP(MID(C3982,7,4),Estrv!I:J,2,FALSE)</f>
        <v>Cumplimiento de los programas de protección civil</v>
      </c>
      <c r="E3982" t="str">
        <f>VLOOKUP(MID(C3982,1,10),Estrv!B:CC,44,FALSE)</f>
        <v>El personal adscrito a la Planta Productora de Mezclas Asfalticas cuenta con la cultura de proteccion civil para la prevencion de riesgos.</v>
      </c>
    </row>
    <row r="3983" spans="1:5">
      <c r="A3983" t="str">
        <f t="shared" si="62"/>
        <v>07CD01</v>
      </c>
      <c r="B3983" t="str">
        <f>CONCATENATE(A3983,"_",COUNTIF(A$1:A3983,A3983))</f>
        <v>07CD01_32</v>
      </c>
      <c r="C3983" t="s">
        <v>10910</v>
      </c>
      <c r="D3983" t="str">
        <f>VLOOKUP(MID(C3983,7,4),Estrv!I:J,2,FALSE)</f>
        <v>Cumplimiento de los programas de protección civil</v>
      </c>
      <c r="E3983" t="str">
        <f>VLOOKUP(MID(C3983,1,10),Estrv!B:CC,48,FALSE)</f>
        <v>Capacitar al personal para prevenir y actuar ante cualquier siniestro, emergencia o desastre de origen natural o derivado de las actividades humanas.</v>
      </c>
    </row>
    <row r="3984" spans="1:5">
      <c r="A3984" t="str">
        <f t="shared" si="62"/>
        <v>07CD01</v>
      </c>
      <c r="B3984" t="str">
        <f>CONCATENATE(A3984,"_",COUNTIF(A$1:A3984,A3984))</f>
        <v>07CD01_33</v>
      </c>
      <c r="C3984" t="s">
        <v>11584</v>
      </c>
      <c r="D3984" t="str">
        <f>VLOOKUP(MID(C3984,7,4),Estrv!I:J,2,FALSE)</f>
        <v>Cumplimiento de los programas de protección civil</v>
      </c>
      <c r="E3984">
        <f>VLOOKUP(MID(C3984,1,10),Estrv!B:CC,51,FALSE)</f>
        <v>0</v>
      </c>
    </row>
    <row r="3985" spans="1:5">
      <c r="A3985" t="str">
        <f t="shared" si="62"/>
        <v>07CD01</v>
      </c>
      <c r="B3985" t="str">
        <f>CONCATENATE(A3985,"_",COUNTIF(A$1:A3985,A3985))</f>
        <v>07CD01_34</v>
      </c>
      <c r="C3985" t="s">
        <v>12258</v>
      </c>
      <c r="D3985" t="str">
        <f>VLOOKUP(MID(C3985,7,4),Estrv!I:J,2,FALSE)</f>
        <v>Cumplimiento de los programas de protección civil</v>
      </c>
      <c r="E3985">
        <f>VLOOKUP(MID(C3985,1,10),Estrv!B:CC,54,FALSE)</f>
        <v>0</v>
      </c>
    </row>
    <row r="3986" spans="1:5">
      <c r="A3986" t="str">
        <f t="shared" si="62"/>
        <v>07CD01</v>
      </c>
      <c r="B3986" t="str">
        <f>CONCATENATE(A3986,"_",COUNTIF(A$1:A3986,A3986))</f>
        <v>07CD01_35</v>
      </c>
      <c r="C3986" t="s">
        <v>12932</v>
      </c>
      <c r="D3986" t="str">
        <f>VLOOKUP(MID(C3986,7,4),Estrv!I:J,2,FALSE)</f>
        <v>Cumplimiento de los programas de protección civil</v>
      </c>
      <c r="E3986">
        <f>VLOOKUP(MID(C3986,1,10),Estrv!B:CC,57,FALSE)</f>
        <v>0</v>
      </c>
    </row>
    <row r="3987" spans="1:5">
      <c r="A3987" t="str">
        <f t="shared" si="62"/>
        <v>07CD01</v>
      </c>
      <c r="B3987" t="str">
        <f>CONCATENATE(A3987,"_",COUNTIF(A$1:A3987,A3987))</f>
        <v>07CD01_36</v>
      </c>
      <c r="C3987" t="s">
        <v>13606</v>
      </c>
      <c r="D3987" t="str">
        <f>VLOOKUP(MID(C3987,7,4),Estrv!I:J,2,FALSE)</f>
        <v>Cumplimiento de los programas de protección civil</v>
      </c>
      <c r="E3987">
        <f>VLOOKUP(MID(C3987,1,10),Estrv!B:CC,60,FALSE)</f>
        <v>0</v>
      </c>
    </row>
    <row r="3988" spans="1:5">
      <c r="A3988" t="str">
        <f t="shared" si="62"/>
        <v>07CD01</v>
      </c>
      <c r="B3988" t="str">
        <f>CONCATENATE(A3988,"_",COUNTIF(A$1:A3988,A3988))</f>
        <v>07CD01_37</v>
      </c>
      <c r="C3988" t="s">
        <v>14280</v>
      </c>
      <c r="D3988" t="str">
        <f>VLOOKUP(MID(C3988,7,4),Estrv!I:J,2,FALSE)</f>
        <v>Cumplimiento de los programas de protección civil</v>
      </c>
      <c r="E3988">
        <f>VLOOKUP(MID(C3988,1,10),Estrv!B:CC,63,FALSE)</f>
        <v>0</v>
      </c>
    </row>
    <row r="3989" spans="1:5">
      <c r="A3989" t="str">
        <f t="shared" si="62"/>
        <v>07CD01</v>
      </c>
      <c r="B3989" t="str">
        <f>CONCATENATE(A3989,"_",COUNTIF(A$1:A3989,A3989))</f>
        <v>07CD01_38</v>
      </c>
      <c r="C3989" t="s">
        <v>14954</v>
      </c>
      <c r="D3989" t="str">
        <f>VLOOKUP(MID(C3989,7,4),Estrv!I:J,2,FALSE)</f>
        <v>Cumplimiento de los programas de protección civil</v>
      </c>
      <c r="E3989">
        <f>VLOOKUP(MID(C3989,1,10),Estrv!B:CC,66,FALSE)</f>
        <v>0</v>
      </c>
    </row>
    <row r="3990" spans="1:5">
      <c r="A3990" t="str">
        <f t="shared" si="62"/>
        <v>07CD01</v>
      </c>
      <c r="B3990" t="str">
        <f>CONCATENATE(A3990,"_",COUNTIF(A$1:A3990,A3990))</f>
        <v>07CD01_39</v>
      </c>
      <c r="C3990" t="s">
        <v>15628</v>
      </c>
      <c r="D3990" t="str">
        <f>VLOOKUP(MID(C3990,7,4),Estrv!I:J,2,FALSE)</f>
        <v>Cumplimiento de los programas de protección civil</v>
      </c>
      <c r="E3990">
        <f>VLOOKUP(MID(C3990,1,10),Estrv!B:CC,69,FALSE)</f>
        <v>0</v>
      </c>
    </row>
    <row r="3991" spans="1:5">
      <c r="A3991" t="str">
        <f t="shared" si="62"/>
        <v>07CD01</v>
      </c>
      <c r="B3991" t="str">
        <f>CONCATENATE(A3991,"_",COUNTIF(A$1:A3991,A3991))</f>
        <v>07CD01_40</v>
      </c>
      <c r="C3991" t="s">
        <v>16302</v>
      </c>
      <c r="D3991" t="str">
        <f>VLOOKUP(MID(C3991,7,4),Estrv!I:J,2,FALSE)</f>
        <v>Cumplimiento de los programas de protección civil</v>
      </c>
      <c r="E3991">
        <f>VLOOKUP(MID(C3991,1,10),Estrv!B:CC,72,FALSE)</f>
        <v>0</v>
      </c>
    </row>
    <row r="3992" spans="1:5">
      <c r="A3992" t="str">
        <f t="shared" si="62"/>
        <v>07PDIF</v>
      </c>
      <c r="B3992" t="str">
        <f>CONCATENATE(A3992,"_",COUNTIF(A$1:A3992,A3992))</f>
        <v>07PDIF_1</v>
      </c>
      <c r="C3992" t="s">
        <v>10237</v>
      </c>
      <c r="D3992" t="str">
        <f>VLOOKUP(MID(C3992,7,4),Estrv!I:J,2,FALSE)</f>
        <v>Actividades de apoyo administrativo</v>
      </c>
      <c r="E3992" t="e">
        <f>VLOOKUP(MID(C3992,1,10),Estrv!B:CC,44,FALSE)</f>
        <v>#N/A</v>
      </c>
    </row>
    <row r="3993" spans="1:5">
      <c r="A3993" t="str">
        <f t="shared" si="62"/>
        <v>07PDIF</v>
      </c>
      <c r="B3993" t="str">
        <f>CONCATENATE(A3993,"_",COUNTIF(A$1:A3993,A3993))</f>
        <v>07PDIF_2</v>
      </c>
      <c r="C3993" t="s">
        <v>10911</v>
      </c>
      <c r="D3993" t="str">
        <f>VLOOKUP(MID(C3993,7,4),Estrv!I:J,2,FALSE)</f>
        <v>Actividades de apoyo administrativo</v>
      </c>
      <c r="E3993" t="e">
        <f>VLOOKUP(MID(C3993,1,10),Estrv!B:CC,48,FALSE)</f>
        <v>#N/A</v>
      </c>
    </row>
    <row r="3994" spans="1:5">
      <c r="A3994" t="str">
        <f t="shared" si="62"/>
        <v>07PDIF</v>
      </c>
      <c r="B3994" t="str">
        <f>CONCATENATE(A3994,"_",COUNTIF(A$1:A3994,A3994))</f>
        <v>07PDIF_3</v>
      </c>
      <c r="C3994" t="s">
        <v>11585</v>
      </c>
      <c r="D3994" t="str">
        <f>VLOOKUP(MID(C3994,7,4),Estrv!I:J,2,FALSE)</f>
        <v>Actividades de apoyo administrativo</v>
      </c>
      <c r="E3994" t="e">
        <f>VLOOKUP(MID(C3994,1,10),Estrv!B:CC,51,FALSE)</f>
        <v>#N/A</v>
      </c>
    </row>
    <row r="3995" spans="1:5">
      <c r="A3995" t="str">
        <f t="shared" si="62"/>
        <v>07PDIF</v>
      </c>
      <c r="B3995" t="str">
        <f>CONCATENATE(A3995,"_",COUNTIF(A$1:A3995,A3995))</f>
        <v>07PDIF_4</v>
      </c>
      <c r="C3995" t="s">
        <v>12259</v>
      </c>
      <c r="D3995" t="str">
        <f>VLOOKUP(MID(C3995,7,4),Estrv!I:J,2,FALSE)</f>
        <v>Actividades de apoyo administrativo</v>
      </c>
      <c r="E3995" t="e">
        <f>VLOOKUP(MID(C3995,1,10),Estrv!B:CC,54,FALSE)</f>
        <v>#N/A</v>
      </c>
    </row>
    <row r="3996" spans="1:5">
      <c r="A3996" t="str">
        <f t="shared" si="62"/>
        <v>07PDIF</v>
      </c>
      <c r="B3996" t="str">
        <f>CONCATENATE(A3996,"_",COUNTIF(A$1:A3996,A3996))</f>
        <v>07PDIF_5</v>
      </c>
      <c r="C3996" t="s">
        <v>12933</v>
      </c>
      <c r="D3996" t="str">
        <f>VLOOKUP(MID(C3996,7,4),Estrv!I:J,2,FALSE)</f>
        <v>Actividades de apoyo administrativo</v>
      </c>
      <c r="E3996" t="e">
        <f>VLOOKUP(MID(C3996,1,10),Estrv!B:CC,57,FALSE)</f>
        <v>#N/A</v>
      </c>
    </row>
    <row r="3997" spans="1:5">
      <c r="A3997" t="str">
        <f t="shared" si="62"/>
        <v>07PDIF</v>
      </c>
      <c r="B3997" t="str">
        <f>CONCATENATE(A3997,"_",COUNTIF(A$1:A3997,A3997))</f>
        <v>07PDIF_6</v>
      </c>
      <c r="C3997" t="s">
        <v>13607</v>
      </c>
      <c r="D3997" t="str">
        <f>VLOOKUP(MID(C3997,7,4),Estrv!I:J,2,FALSE)</f>
        <v>Actividades de apoyo administrativo</v>
      </c>
      <c r="E3997" t="e">
        <f>VLOOKUP(MID(C3997,1,10),Estrv!B:CC,60,FALSE)</f>
        <v>#N/A</v>
      </c>
    </row>
    <row r="3998" spans="1:5">
      <c r="A3998" t="str">
        <f t="shared" si="62"/>
        <v>07PDIF</v>
      </c>
      <c r="B3998" t="str">
        <f>CONCATENATE(A3998,"_",COUNTIF(A$1:A3998,A3998))</f>
        <v>07PDIF_7</v>
      </c>
      <c r="C3998" t="s">
        <v>14281</v>
      </c>
      <c r="D3998" t="str">
        <f>VLOOKUP(MID(C3998,7,4),Estrv!I:J,2,FALSE)</f>
        <v>Actividades de apoyo administrativo</v>
      </c>
      <c r="E3998" t="e">
        <f>VLOOKUP(MID(C3998,1,10),Estrv!B:CC,63,FALSE)</f>
        <v>#N/A</v>
      </c>
    </row>
    <row r="3999" spans="1:5">
      <c r="A3999" t="str">
        <f t="shared" si="62"/>
        <v>07PDIF</v>
      </c>
      <c r="B3999" t="str">
        <f>CONCATENATE(A3999,"_",COUNTIF(A$1:A3999,A3999))</f>
        <v>07PDIF_8</v>
      </c>
      <c r="C3999" t="s">
        <v>14955</v>
      </c>
      <c r="D3999" t="str">
        <f>VLOOKUP(MID(C3999,7,4),Estrv!I:J,2,FALSE)</f>
        <v>Actividades de apoyo administrativo</v>
      </c>
      <c r="E3999" t="e">
        <f>VLOOKUP(MID(C3999,1,10),Estrv!B:CC,66,FALSE)</f>
        <v>#N/A</v>
      </c>
    </row>
    <row r="4000" spans="1:5">
      <c r="A4000" t="str">
        <f t="shared" si="62"/>
        <v>07PDIF</v>
      </c>
      <c r="B4000" t="str">
        <f>CONCATENATE(A4000,"_",COUNTIF(A$1:A4000,A4000))</f>
        <v>07PDIF_9</v>
      </c>
      <c r="C4000" t="s">
        <v>15629</v>
      </c>
      <c r="D4000" t="str">
        <f>VLOOKUP(MID(C4000,7,4),Estrv!I:J,2,FALSE)</f>
        <v>Actividades de apoyo administrativo</v>
      </c>
      <c r="E4000" t="e">
        <f>VLOOKUP(MID(C4000,1,10),Estrv!B:CC,69,FALSE)</f>
        <v>#N/A</v>
      </c>
    </row>
    <row r="4001" spans="1:5">
      <c r="A4001" t="str">
        <f t="shared" si="62"/>
        <v>07PDIF</v>
      </c>
      <c r="B4001" t="str">
        <f>CONCATENATE(A4001,"_",COUNTIF(A$1:A4001,A4001))</f>
        <v>07PDIF_10</v>
      </c>
      <c r="C4001" t="s">
        <v>16303</v>
      </c>
      <c r="D4001" t="str">
        <f>VLOOKUP(MID(C4001,7,4),Estrv!I:J,2,FALSE)</f>
        <v>Actividades de apoyo administrativo</v>
      </c>
      <c r="E4001" t="e">
        <f>VLOOKUP(MID(C4001,1,10),Estrv!B:CC,72,FALSE)</f>
        <v>#N/A</v>
      </c>
    </row>
    <row r="4002" spans="1:5">
      <c r="A4002" t="str">
        <f t="shared" si="62"/>
        <v>07PDIF</v>
      </c>
      <c r="B4002" t="str">
        <f>CONCATENATE(A4002,"_",COUNTIF(A$1:A4002,A4002))</f>
        <v>07PDIF_11</v>
      </c>
      <c r="C4002" t="s">
        <v>10238</v>
      </c>
      <c r="D4002" t="str">
        <f>VLOOKUP(MID(C4002,7,4),Estrv!I:J,2,FALSE)</f>
        <v>Provisiones para contingencias</v>
      </c>
      <c r="E4002" t="str">
        <f>VLOOKUP(MID(C4002,1,10),Estrv!B:CC,44,FALSE)</f>
        <v>Cumplir las obligaciones de pago derivado de las sentencias emitidas por la autoridad.</v>
      </c>
    </row>
    <row r="4003" spans="1:5">
      <c r="A4003" t="str">
        <f t="shared" si="62"/>
        <v>07PDIF</v>
      </c>
      <c r="B4003" t="str">
        <f>CONCATENATE(A4003,"_",COUNTIF(A$1:A4003,A4003))</f>
        <v>07PDIF_12</v>
      </c>
      <c r="C4003" t="s">
        <v>10912</v>
      </c>
      <c r="D4003" t="str">
        <f>VLOOKUP(MID(C4003,7,4),Estrv!I:J,2,FALSE)</f>
        <v>Provisiones para contingencias</v>
      </c>
      <c r="E4003">
        <f>VLOOKUP(MID(C4003,1,10),Estrv!B:CC,48,FALSE)</f>
        <v>0</v>
      </c>
    </row>
    <row r="4004" spans="1:5">
      <c r="A4004" t="str">
        <f t="shared" si="62"/>
        <v>07PDIF</v>
      </c>
      <c r="B4004" t="str">
        <f>CONCATENATE(A4004,"_",COUNTIF(A$1:A4004,A4004))</f>
        <v>07PDIF_13</v>
      </c>
      <c r="C4004" t="s">
        <v>11586</v>
      </c>
      <c r="D4004" t="str">
        <f>VLOOKUP(MID(C4004,7,4),Estrv!I:J,2,FALSE)</f>
        <v>Provisiones para contingencias</v>
      </c>
      <c r="E4004">
        <f>VLOOKUP(MID(C4004,1,10),Estrv!B:CC,51,FALSE)</f>
        <v>0</v>
      </c>
    </row>
    <row r="4005" spans="1:5">
      <c r="A4005" t="str">
        <f t="shared" si="62"/>
        <v>07PDIF</v>
      </c>
      <c r="B4005" t="str">
        <f>CONCATENATE(A4005,"_",COUNTIF(A$1:A4005,A4005))</f>
        <v>07PDIF_14</v>
      </c>
      <c r="C4005" t="s">
        <v>12260</v>
      </c>
      <c r="D4005" t="str">
        <f>VLOOKUP(MID(C4005,7,4),Estrv!I:J,2,FALSE)</f>
        <v>Provisiones para contingencias</v>
      </c>
      <c r="E4005">
        <f>VLOOKUP(MID(C4005,1,10),Estrv!B:CC,54,FALSE)</f>
        <v>0</v>
      </c>
    </row>
    <row r="4006" spans="1:5">
      <c r="A4006" t="str">
        <f t="shared" si="62"/>
        <v>07PDIF</v>
      </c>
      <c r="B4006" t="str">
        <f>CONCATENATE(A4006,"_",COUNTIF(A$1:A4006,A4006))</f>
        <v>07PDIF_15</v>
      </c>
      <c r="C4006" t="s">
        <v>12934</v>
      </c>
      <c r="D4006" t="str">
        <f>VLOOKUP(MID(C4006,7,4),Estrv!I:J,2,FALSE)</f>
        <v>Provisiones para contingencias</v>
      </c>
      <c r="E4006">
        <f>VLOOKUP(MID(C4006,1,10),Estrv!B:CC,57,FALSE)</f>
        <v>0</v>
      </c>
    </row>
    <row r="4007" spans="1:5">
      <c r="A4007" t="str">
        <f t="shared" si="62"/>
        <v>07PDIF</v>
      </c>
      <c r="B4007" t="str">
        <f>CONCATENATE(A4007,"_",COUNTIF(A$1:A4007,A4007))</f>
        <v>07PDIF_16</v>
      </c>
      <c r="C4007" t="s">
        <v>13608</v>
      </c>
      <c r="D4007" t="str">
        <f>VLOOKUP(MID(C4007,7,4),Estrv!I:J,2,FALSE)</f>
        <v>Provisiones para contingencias</v>
      </c>
      <c r="E4007">
        <f>VLOOKUP(MID(C4007,1,10),Estrv!B:CC,60,FALSE)</f>
        <v>0</v>
      </c>
    </row>
    <row r="4008" spans="1:5">
      <c r="A4008" t="str">
        <f t="shared" si="62"/>
        <v>07PDIF</v>
      </c>
      <c r="B4008" t="str">
        <f>CONCATENATE(A4008,"_",COUNTIF(A$1:A4008,A4008))</f>
        <v>07PDIF_17</v>
      </c>
      <c r="C4008" t="s">
        <v>14282</v>
      </c>
      <c r="D4008" t="str">
        <f>VLOOKUP(MID(C4008,7,4),Estrv!I:J,2,FALSE)</f>
        <v>Provisiones para contingencias</v>
      </c>
      <c r="E4008">
        <f>VLOOKUP(MID(C4008,1,10),Estrv!B:CC,63,FALSE)</f>
        <v>0</v>
      </c>
    </row>
    <row r="4009" spans="1:5">
      <c r="A4009" t="str">
        <f t="shared" si="62"/>
        <v>07PDIF</v>
      </c>
      <c r="B4009" t="str">
        <f>CONCATENATE(A4009,"_",COUNTIF(A$1:A4009,A4009))</f>
        <v>07PDIF_18</v>
      </c>
      <c r="C4009" t="s">
        <v>14956</v>
      </c>
      <c r="D4009" t="str">
        <f>VLOOKUP(MID(C4009,7,4),Estrv!I:J,2,FALSE)</f>
        <v>Provisiones para contingencias</v>
      </c>
      <c r="E4009">
        <f>VLOOKUP(MID(C4009,1,10),Estrv!B:CC,66,FALSE)</f>
        <v>0</v>
      </c>
    </row>
    <row r="4010" spans="1:5">
      <c r="A4010" t="str">
        <f t="shared" si="62"/>
        <v>07PDIF</v>
      </c>
      <c r="B4010" t="str">
        <f>CONCATENATE(A4010,"_",COUNTIF(A$1:A4010,A4010))</f>
        <v>07PDIF_19</v>
      </c>
      <c r="C4010" t="s">
        <v>15630</v>
      </c>
      <c r="D4010" t="str">
        <f>VLOOKUP(MID(C4010,7,4),Estrv!I:J,2,FALSE)</f>
        <v>Provisiones para contingencias</v>
      </c>
      <c r="E4010">
        <f>VLOOKUP(MID(C4010,1,10),Estrv!B:CC,69,FALSE)</f>
        <v>0</v>
      </c>
    </row>
    <row r="4011" spans="1:5">
      <c r="A4011" t="str">
        <f t="shared" si="62"/>
        <v>07PDIF</v>
      </c>
      <c r="B4011" t="str">
        <f>CONCATENATE(A4011,"_",COUNTIF(A$1:A4011,A4011))</f>
        <v>07PDIF_20</v>
      </c>
      <c r="C4011" t="s">
        <v>16304</v>
      </c>
      <c r="D4011" t="str">
        <f>VLOOKUP(MID(C4011,7,4),Estrv!I:J,2,FALSE)</f>
        <v>Provisiones para contingencias</v>
      </c>
      <c r="E4011">
        <f>VLOOKUP(MID(C4011,1,10),Estrv!B:CC,72,FALSE)</f>
        <v>0</v>
      </c>
    </row>
    <row r="4012" spans="1:5">
      <c r="A4012" t="str">
        <f t="shared" si="62"/>
        <v>07PDIF</v>
      </c>
      <c r="B4012" t="str">
        <f>CONCATENATE(A4012,"_",COUNTIF(A$1:A4012,A4012))</f>
        <v>07PDIF_21</v>
      </c>
      <c r="C4012" t="s">
        <v>10239</v>
      </c>
      <c r="D4012" t="str">
        <f>VLOOKUP(MID(C4012,7,4),Estrv!I:J,2,FALSE)</f>
        <v>Cumplimiento de los programas de protección civil</v>
      </c>
      <c r="E4012" t="str">
        <f>VLOOKUP(MID(C4012,1,10),Estrv!B:CC,44,FALSE)</f>
        <v>El personal adscrito al Instituto Local de la Infraestructura Fisica Educativa cuenta con la cultura de proteccion civil para la prevencion de riesgos.</v>
      </c>
    </row>
    <row r="4013" spans="1:5">
      <c r="A4013" t="str">
        <f t="shared" si="62"/>
        <v>07PDIF</v>
      </c>
      <c r="B4013" t="str">
        <f>CONCATENATE(A4013,"_",COUNTIF(A$1:A4013,A4013))</f>
        <v>07PDIF_22</v>
      </c>
      <c r="C4013" t="s">
        <v>10913</v>
      </c>
      <c r="D4013" t="str">
        <f>VLOOKUP(MID(C4013,7,4),Estrv!I:J,2,FALSE)</f>
        <v>Cumplimiento de los programas de protección civil</v>
      </c>
      <c r="E4013" t="str">
        <f>VLOOKUP(MID(C4013,1,10),Estrv!B:CC,48,FALSE)</f>
        <v>Capacitar al personal para prevenir y actuar ante cualquier siniestro, emergencia o desastre de origen natural o derivado de las actividades humanas.</v>
      </c>
    </row>
    <row r="4014" spans="1:5">
      <c r="A4014" t="str">
        <f t="shared" si="62"/>
        <v>07PDIF</v>
      </c>
      <c r="B4014" t="str">
        <f>CONCATENATE(A4014,"_",COUNTIF(A$1:A4014,A4014))</f>
        <v>07PDIF_23</v>
      </c>
      <c r="C4014" t="s">
        <v>11587</v>
      </c>
      <c r="D4014" t="str">
        <f>VLOOKUP(MID(C4014,7,4),Estrv!I:J,2,FALSE)</f>
        <v>Cumplimiento de los programas de protección civil</v>
      </c>
      <c r="E4014">
        <f>VLOOKUP(MID(C4014,1,10),Estrv!B:CC,51,FALSE)</f>
        <v>0</v>
      </c>
    </row>
    <row r="4015" spans="1:5">
      <c r="A4015" t="str">
        <f t="shared" si="62"/>
        <v>07PDIF</v>
      </c>
      <c r="B4015" t="str">
        <f>CONCATENATE(A4015,"_",COUNTIF(A$1:A4015,A4015))</f>
        <v>07PDIF_24</v>
      </c>
      <c r="C4015" t="s">
        <v>12261</v>
      </c>
      <c r="D4015" t="str">
        <f>VLOOKUP(MID(C4015,7,4),Estrv!I:J,2,FALSE)</f>
        <v>Cumplimiento de los programas de protección civil</v>
      </c>
      <c r="E4015">
        <f>VLOOKUP(MID(C4015,1,10),Estrv!B:CC,54,FALSE)</f>
        <v>0</v>
      </c>
    </row>
    <row r="4016" spans="1:5">
      <c r="A4016" t="str">
        <f t="shared" si="62"/>
        <v>07PDIF</v>
      </c>
      <c r="B4016" t="str">
        <f>CONCATENATE(A4016,"_",COUNTIF(A$1:A4016,A4016))</f>
        <v>07PDIF_25</v>
      </c>
      <c r="C4016" t="s">
        <v>12935</v>
      </c>
      <c r="D4016" t="str">
        <f>VLOOKUP(MID(C4016,7,4),Estrv!I:J,2,FALSE)</f>
        <v>Cumplimiento de los programas de protección civil</v>
      </c>
      <c r="E4016">
        <f>VLOOKUP(MID(C4016,1,10),Estrv!B:CC,57,FALSE)</f>
        <v>0</v>
      </c>
    </row>
    <row r="4017" spans="1:5">
      <c r="A4017" t="str">
        <f t="shared" si="62"/>
        <v>07PDIF</v>
      </c>
      <c r="B4017" t="str">
        <f>CONCATENATE(A4017,"_",COUNTIF(A$1:A4017,A4017))</f>
        <v>07PDIF_26</v>
      </c>
      <c r="C4017" t="s">
        <v>13609</v>
      </c>
      <c r="D4017" t="str">
        <f>VLOOKUP(MID(C4017,7,4),Estrv!I:J,2,FALSE)</f>
        <v>Cumplimiento de los programas de protección civil</v>
      </c>
      <c r="E4017">
        <f>VLOOKUP(MID(C4017,1,10),Estrv!B:CC,60,FALSE)</f>
        <v>0</v>
      </c>
    </row>
    <row r="4018" spans="1:5">
      <c r="A4018" t="str">
        <f t="shared" si="62"/>
        <v>07PDIF</v>
      </c>
      <c r="B4018" t="str">
        <f>CONCATENATE(A4018,"_",COUNTIF(A$1:A4018,A4018))</f>
        <v>07PDIF_27</v>
      </c>
      <c r="C4018" t="s">
        <v>14283</v>
      </c>
      <c r="D4018" t="str">
        <f>VLOOKUP(MID(C4018,7,4),Estrv!I:J,2,FALSE)</f>
        <v>Cumplimiento de los programas de protección civil</v>
      </c>
      <c r="E4018">
        <f>VLOOKUP(MID(C4018,1,10),Estrv!B:CC,63,FALSE)</f>
        <v>0</v>
      </c>
    </row>
    <row r="4019" spans="1:5">
      <c r="A4019" t="str">
        <f t="shared" si="62"/>
        <v>07PDIF</v>
      </c>
      <c r="B4019" t="str">
        <f>CONCATENATE(A4019,"_",COUNTIF(A$1:A4019,A4019))</f>
        <v>07PDIF_28</v>
      </c>
      <c r="C4019" t="s">
        <v>14957</v>
      </c>
      <c r="D4019" t="str">
        <f>VLOOKUP(MID(C4019,7,4),Estrv!I:J,2,FALSE)</f>
        <v>Cumplimiento de los programas de protección civil</v>
      </c>
      <c r="E4019">
        <f>VLOOKUP(MID(C4019,1,10),Estrv!B:CC,66,FALSE)</f>
        <v>0</v>
      </c>
    </row>
    <row r="4020" spans="1:5">
      <c r="A4020" t="str">
        <f t="shared" si="62"/>
        <v>07PDIF</v>
      </c>
      <c r="B4020" t="str">
        <f>CONCATENATE(A4020,"_",COUNTIF(A$1:A4020,A4020))</f>
        <v>07PDIF_29</v>
      </c>
      <c r="C4020" t="s">
        <v>15631</v>
      </c>
      <c r="D4020" t="str">
        <f>VLOOKUP(MID(C4020,7,4),Estrv!I:J,2,FALSE)</f>
        <v>Cumplimiento de los programas de protección civil</v>
      </c>
      <c r="E4020">
        <f>VLOOKUP(MID(C4020,1,10),Estrv!B:CC,69,FALSE)</f>
        <v>0</v>
      </c>
    </row>
    <row r="4021" spans="1:5">
      <c r="A4021" t="str">
        <f t="shared" si="62"/>
        <v>07PDIF</v>
      </c>
      <c r="B4021" t="str">
        <f>CONCATENATE(A4021,"_",COUNTIF(A$1:A4021,A4021))</f>
        <v>07PDIF_30</v>
      </c>
      <c r="C4021" t="s">
        <v>16305</v>
      </c>
      <c r="D4021" t="str">
        <f>VLOOKUP(MID(C4021,7,4),Estrv!I:J,2,FALSE)</f>
        <v>Cumplimiento de los programas de protección civil</v>
      </c>
      <c r="E4021">
        <f>VLOOKUP(MID(C4021,1,10),Estrv!B:CC,72,FALSE)</f>
        <v>0</v>
      </c>
    </row>
    <row r="4022" spans="1:5">
      <c r="A4022" t="str">
        <f t="shared" si="62"/>
        <v>07PDIF</v>
      </c>
      <c r="B4022" t="str">
        <f>CONCATENATE(A4022,"_",COUNTIF(A$1:A4022,A4022))</f>
        <v>07PDIF_31</v>
      </c>
      <c r="C4022" t="s">
        <v>10240</v>
      </c>
      <c r="D4022" t="str">
        <f>VLOOKUP(MID(C4022,7,4),Estrv!I:J,2,FALSE)</f>
        <v>Rehabilitación, equipamiento y construcción de infraestructura educativa</v>
      </c>
      <c r="E4022" t="str">
        <f>VLOOKUP(MID(C4022,1,10),Estrv!B:CC,44,FALSE)</f>
        <v>Promover el derecho a la educacion a traves de brindar instalaciones educativas seguras y equipadas mediante la rehabilitacion y mantenimiento.</v>
      </c>
    </row>
    <row r="4023" spans="1:5">
      <c r="A4023" t="str">
        <f t="shared" si="62"/>
        <v>07PDIF</v>
      </c>
      <c r="B4023" t="str">
        <f>CONCATENATE(A4023,"_",COUNTIF(A$1:A4023,A4023))</f>
        <v>07PDIF_32</v>
      </c>
      <c r="C4023" t="s">
        <v>10914</v>
      </c>
      <c r="D4023" t="str">
        <f>VLOOKUP(MID(C4023,7,4),Estrv!I:J,2,FALSE)</f>
        <v>Rehabilitación, equipamiento y construcción de infraestructura educativa</v>
      </c>
      <c r="E4023" t="str">
        <f>VLOOKUP(MID(C4023,1,10),Estrv!B:CC,48,FALSE)</f>
        <v>Elaboracion de catalogos de conceptos para el proceso de licitacion.</v>
      </c>
    </row>
    <row r="4024" spans="1:5">
      <c r="A4024" t="str">
        <f t="shared" si="62"/>
        <v>07PDIF</v>
      </c>
      <c r="B4024" t="str">
        <f>CONCATENATE(A4024,"_",COUNTIF(A$1:A4024,A4024))</f>
        <v>07PDIF_33</v>
      </c>
      <c r="C4024" t="s">
        <v>11588</v>
      </c>
      <c r="D4024" t="str">
        <f>VLOOKUP(MID(C4024,7,4),Estrv!I:J,2,FALSE)</f>
        <v>Rehabilitación, equipamiento y construcción de infraestructura educativa</v>
      </c>
      <c r="E4024" t="str">
        <f>VLOOKUP(MID(C4024,1,10),Estrv!B:CC,51,FALSE)</f>
        <v>Mantenimiento, equipamiento y/o rehabilitacion de escuelas.</v>
      </c>
    </row>
    <row r="4025" spans="1:5">
      <c r="A4025" t="str">
        <f t="shared" si="62"/>
        <v>07PDIF</v>
      </c>
      <c r="B4025" t="str">
        <f>CONCATENATE(A4025,"_",COUNTIF(A$1:A4025,A4025))</f>
        <v>07PDIF_34</v>
      </c>
      <c r="C4025" t="s">
        <v>12262</v>
      </c>
      <c r="D4025" t="str">
        <f>VLOOKUP(MID(C4025,7,4),Estrv!I:J,2,FALSE)</f>
        <v>Rehabilitación, equipamiento y construcción de infraestructura educativa</v>
      </c>
      <c r="E4025">
        <f>VLOOKUP(MID(C4025,1,10),Estrv!B:CC,54,FALSE)</f>
        <v>0</v>
      </c>
    </row>
    <row r="4026" spans="1:5">
      <c r="A4026" t="str">
        <f t="shared" si="62"/>
        <v>07PDIF</v>
      </c>
      <c r="B4026" t="str">
        <f>CONCATENATE(A4026,"_",COUNTIF(A$1:A4026,A4026))</f>
        <v>07PDIF_35</v>
      </c>
      <c r="C4026" t="s">
        <v>12936</v>
      </c>
      <c r="D4026" t="str">
        <f>VLOOKUP(MID(C4026,7,4),Estrv!I:J,2,FALSE)</f>
        <v>Rehabilitación, equipamiento y construcción de infraestructura educativa</v>
      </c>
      <c r="E4026">
        <f>VLOOKUP(MID(C4026,1,10),Estrv!B:CC,57,FALSE)</f>
        <v>0</v>
      </c>
    </row>
    <row r="4027" spans="1:5">
      <c r="A4027" t="str">
        <f t="shared" si="62"/>
        <v>07PDIF</v>
      </c>
      <c r="B4027" t="str">
        <f>CONCATENATE(A4027,"_",COUNTIF(A$1:A4027,A4027))</f>
        <v>07PDIF_36</v>
      </c>
      <c r="C4027" t="s">
        <v>13610</v>
      </c>
      <c r="D4027" t="str">
        <f>VLOOKUP(MID(C4027,7,4),Estrv!I:J,2,FALSE)</f>
        <v>Rehabilitación, equipamiento y construcción de infraestructura educativa</v>
      </c>
      <c r="E4027">
        <f>VLOOKUP(MID(C4027,1,10),Estrv!B:CC,60,FALSE)</f>
        <v>0</v>
      </c>
    </row>
    <row r="4028" spans="1:5">
      <c r="A4028" t="str">
        <f t="shared" si="62"/>
        <v>07PDIF</v>
      </c>
      <c r="B4028" t="str">
        <f>CONCATENATE(A4028,"_",COUNTIF(A$1:A4028,A4028))</f>
        <v>07PDIF_37</v>
      </c>
      <c r="C4028" t="s">
        <v>14284</v>
      </c>
      <c r="D4028" t="str">
        <f>VLOOKUP(MID(C4028,7,4),Estrv!I:J,2,FALSE)</f>
        <v>Rehabilitación, equipamiento y construcción de infraestructura educativa</v>
      </c>
      <c r="E4028">
        <f>VLOOKUP(MID(C4028,1,10),Estrv!B:CC,63,FALSE)</f>
        <v>0</v>
      </c>
    </row>
    <row r="4029" spans="1:5">
      <c r="A4029" t="str">
        <f t="shared" si="62"/>
        <v>07PDIF</v>
      </c>
      <c r="B4029" t="str">
        <f>CONCATENATE(A4029,"_",COUNTIF(A$1:A4029,A4029))</f>
        <v>07PDIF_38</v>
      </c>
      <c r="C4029" t="s">
        <v>14958</v>
      </c>
      <c r="D4029" t="str">
        <f>VLOOKUP(MID(C4029,7,4),Estrv!I:J,2,FALSE)</f>
        <v>Rehabilitación, equipamiento y construcción de infraestructura educativa</v>
      </c>
      <c r="E4029">
        <f>VLOOKUP(MID(C4029,1,10),Estrv!B:CC,66,FALSE)</f>
        <v>0</v>
      </c>
    </row>
    <row r="4030" spans="1:5">
      <c r="A4030" t="str">
        <f t="shared" si="62"/>
        <v>07PDIF</v>
      </c>
      <c r="B4030" t="str">
        <f>CONCATENATE(A4030,"_",COUNTIF(A$1:A4030,A4030))</f>
        <v>07PDIF_39</v>
      </c>
      <c r="C4030" t="s">
        <v>15632</v>
      </c>
      <c r="D4030" t="str">
        <f>VLOOKUP(MID(C4030,7,4),Estrv!I:J,2,FALSE)</f>
        <v>Rehabilitación, equipamiento y construcción de infraestructura educativa</v>
      </c>
      <c r="E4030">
        <f>VLOOKUP(MID(C4030,1,10),Estrv!B:CC,69,FALSE)</f>
        <v>0</v>
      </c>
    </row>
    <row r="4031" spans="1:5">
      <c r="A4031" t="str">
        <f t="shared" si="62"/>
        <v>07PDIF</v>
      </c>
      <c r="B4031" t="str">
        <f>CONCATENATE(A4031,"_",COUNTIF(A$1:A4031,A4031))</f>
        <v>07PDIF_40</v>
      </c>
      <c r="C4031" t="s">
        <v>16306</v>
      </c>
      <c r="D4031" t="str">
        <f>VLOOKUP(MID(C4031,7,4),Estrv!I:J,2,FALSE)</f>
        <v>Rehabilitación, equipamiento y construcción de infraestructura educativa</v>
      </c>
      <c r="E4031">
        <f>VLOOKUP(MID(C4031,1,10),Estrv!B:CC,72,FALSE)</f>
        <v>0</v>
      </c>
    </row>
    <row r="4032" spans="1:5">
      <c r="A4032" t="str">
        <f t="shared" si="62"/>
        <v>07PDIS</v>
      </c>
      <c r="B4032" t="str">
        <f>CONCATENATE(A4032,"_",COUNTIF(A$1:A4032,A4032))</f>
        <v>07PDIS_1</v>
      </c>
      <c r="C4032" t="s">
        <v>10241</v>
      </c>
      <c r="D4032" t="str">
        <f>VLOOKUP(MID(C4032,7,4),Estrv!I:J,2,FALSE)</f>
        <v>Operación del sistema para la seguridad de las construcciones de la Ciudad de México</v>
      </c>
      <c r="E4032" t="str">
        <f>VLOOKUP(MID(C4032,1,10),Estrv!B:CC,44,FALSE)</f>
        <v>Contribuir al fortalecimiento de la Gestion Integral del Riesgo de Desastres en la ciudad de Mexico mediante las acciones de seguridad estructural en beneficio de los habitantes de la Ciudad de Mexico.</v>
      </c>
    </row>
    <row r="4033" spans="1:5">
      <c r="A4033" t="str">
        <f t="shared" si="62"/>
        <v>07PDIS</v>
      </c>
      <c r="B4033" t="str">
        <f>CONCATENATE(A4033,"_",COUNTIF(A$1:A4033,A4033))</f>
        <v>07PDIS_2</v>
      </c>
      <c r="C4033" t="s">
        <v>10915</v>
      </c>
      <c r="D4033" t="str">
        <f>VLOOKUP(MID(C4033,7,4),Estrv!I:J,2,FALSE)</f>
        <v>Operación del sistema para la seguridad de las construcciones de la Ciudad de México</v>
      </c>
      <c r="E4033" t="str">
        <f>VLOOKUP(MID(C4033,1,10),Estrv!B:CC,48,FALSE)</f>
        <v>Desarrollo de proyectos en materia de seguridad estructural</v>
      </c>
    </row>
    <row r="4034" spans="1:5">
      <c r="A4034" t="str">
        <f t="shared" si="62"/>
        <v>07PDIS</v>
      </c>
      <c r="B4034" t="str">
        <f>CONCATENATE(A4034,"_",COUNTIF(A$1:A4034,A4034))</f>
        <v>07PDIS_3</v>
      </c>
      <c r="C4034" t="s">
        <v>11589</v>
      </c>
      <c r="D4034" t="str">
        <f>VLOOKUP(MID(C4034,7,4),Estrv!I:J,2,FALSE)</f>
        <v>Operación del sistema para la seguridad de las construcciones de la Ciudad de México</v>
      </c>
      <c r="E4034" t="str">
        <f>VLOOKUP(MID(C4034,1,10),Estrv!B:CC,51,FALSE)</f>
        <v>Desarrollo de Estudios de Investigacion</v>
      </c>
    </row>
    <row r="4035" spans="1:5">
      <c r="A4035" t="str">
        <f t="shared" ref="A4035:A4098" si="63">MID(C4035,1,6)</f>
        <v>07PDIS</v>
      </c>
      <c r="B4035" t="str">
        <f>CONCATENATE(A4035,"_",COUNTIF(A$1:A4035,A4035))</f>
        <v>07PDIS_4</v>
      </c>
      <c r="C4035" t="s">
        <v>12263</v>
      </c>
      <c r="D4035" t="str">
        <f>VLOOKUP(MID(C4035,7,4),Estrv!I:J,2,FALSE)</f>
        <v>Operación del sistema para la seguridad de las construcciones de la Ciudad de México</v>
      </c>
      <c r="E4035" t="str">
        <f>VLOOKUP(MID(C4035,1,10),Estrv!B:CC,54,FALSE)</f>
        <v>Actividades de la operacion de la Red Acelerografica de la Ciudad de Mexico (RACM), del Sistema de Alerta Sismica de la Ciudad de Mexico (SASMEX-CDMX) y del Sistema de Acciones Sismicas de diseño (SASID)</v>
      </c>
    </row>
    <row r="4036" spans="1:5">
      <c r="A4036" t="str">
        <f t="shared" si="63"/>
        <v>07PDIS</v>
      </c>
      <c r="B4036" t="str">
        <f>CONCATENATE(A4036,"_",COUNTIF(A$1:A4036,A4036))</f>
        <v>07PDIS_5</v>
      </c>
      <c r="C4036" t="s">
        <v>12937</v>
      </c>
      <c r="D4036" t="str">
        <f>VLOOKUP(MID(C4036,7,4),Estrv!I:J,2,FALSE)</f>
        <v>Operación del sistema para la seguridad de las construcciones de la Ciudad de México</v>
      </c>
      <c r="E4036" t="str">
        <f>VLOOKUP(MID(C4036,1,10),Estrv!B:CC,57,FALSE)</f>
        <v>Capacitar al personal adscrito al Instituto para la Seguridad de las Construcciones, fomentando una conciencia de equidad de genero y respeto a los derechos humanos.</v>
      </c>
    </row>
    <row r="4037" spans="1:5">
      <c r="A4037" t="str">
        <f t="shared" si="63"/>
        <v>07PDIS</v>
      </c>
      <c r="B4037" t="str">
        <f>CONCATENATE(A4037,"_",COUNTIF(A$1:A4037,A4037))</f>
        <v>07PDIS_6</v>
      </c>
      <c r="C4037" t="s">
        <v>13611</v>
      </c>
      <c r="D4037" t="str">
        <f>VLOOKUP(MID(C4037,7,4),Estrv!I:J,2,FALSE)</f>
        <v>Operación del sistema para la seguridad de las construcciones de la Ciudad de México</v>
      </c>
      <c r="E4037">
        <f>VLOOKUP(MID(C4037,1,10),Estrv!B:CC,60,FALSE)</f>
        <v>0</v>
      </c>
    </row>
    <row r="4038" spans="1:5">
      <c r="A4038" t="str">
        <f t="shared" si="63"/>
        <v>07PDIS</v>
      </c>
      <c r="B4038" t="str">
        <f>CONCATENATE(A4038,"_",COUNTIF(A$1:A4038,A4038))</f>
        <v>07PDIS_7</v>
      </c>
      <c r="C4038" t="s">
        <v>14285</v>
      </c>
      <c r="D4038" t="str">
        <f>VLOOKUP(MID(C4038,7,4),Estrv!I:J,2,FALSE)</f>
        <v>Operación del sistema para la seguridad de las construcciones de la Ciudad de México</v>
      </c>
      <c r="E4038">
        <f>VLOOKUP(MID(C4038,1,10),Estrv!B:CC,63,FALSE)</f>
        <v>0</v>
      </c>
    </row>
    <row r="4039" spans="1:5">
      <c r="A4039" t="str">
        <f t="shared" si="63"/>
        <v>07PDIS</v>
      </c>
      <c r="B4039" t="str">
        <f>CONCATENATE(A4039,"_",COUNTIF(A$1:A4039,A4039))</f>
        <v>07PDIS_8</v>
      </c>
      <c r="C4039" t="s">
        <v>14959</v>
      </c>
      <c r="D4039" t="str">
        <f>VLOOKUP(MID(C4039,7,4),Estrv!I:J,2,FALSE)</f>
        <v>Operación del sistema para la seguridad de las construcciones de la Ciudad de México</v>
      </c>
      <c r="E4039">
        <f>VLOOKUP(MID(C4039,1,10),Estrv!B:CC,66,FALSE)</f>
        <v>0</v>
      </c>
    </row>
    <row r="4040" spans="1:5">
      <c r="A4040" t="str">
        <f t="shared" si="63"/>
        <v>07PDIS</v>
      </c>
      <c r="B4040" t="str">
        <f>CONCATENATE(A4040,"_",COUNTIF(A$1:A4040,A4040))</f>
        <v>07PDIS_9</v>
      </c>
      <c r="C4040" t="s">
        <v>15633</v>
      </c>
      <c r="D4040" t="str">
        <f>VLOOKUP(MID(C4040,7,4),Estrv!I:J,2,FALSE)</f>
        <v>Operación del sistema para la seguridad de las construcciones de la Ciudad de México</v>
      </c>
      <c r="E4040">
        <f>VLOOKUP(MID(C4040,1,10),Estrv!B:CC,69,FALSE)</f>
        <v>0</v>
      </c>
    </row>
    <row r="4041" spans="1:5">
      <c r="A4041" t="str">
        <f t="shared" si="63"/>
        <v>07PDIS</v>
      </c>
      <c r="B4041" t="str">
        <f>CONCATENATE(A4041,"_",COUNTIF(A$1:A4041,A4041))</f>
        <v>07PDIS_10</v>
      </c>
      <c r="C4041" t="s">
        <v>16307</v>
      </c>
      <c r="D4041" t="str">
        <f>VLOOKUP(MID(C4041,7,4),Estrv!I:J,2,FALSE)</f>
        <v>Operación del sistema para la seguridad de las construcciones de la Ciudad de México</v>
      </c>
      <c r="E4041">
        <f>VLOOKUP(MID(C4041,1,10),Estrv!B:CC,72,FALSE)</f>
        <v>0</v>
      </c>
    </row>
    <row r="4042" spans="1:5">
      <c r="A4042" t="str">
        <f t="shared" si="63"/>
        <v>07PDIS</v>
      </c>
      <c r="B4042" t="str">
        <f>CONCATENATE(A4042,"_",COUNTIF(A$1:A4042,A4042))</f>
        <v>07PDIS_11</v>
      </c>
      <c r="C4042" t="s">
        <v>10242</v>
      </c>
      <c r="D4042" t="str">
        <f>VLOOKUP(MID(C4042,7,4),Estrv!I:J,2,FALSE)</f>
        <v>Actividades de apoyo administrativo</v>
      </c>
      <c r="E4042" t="str">
        <f>VLOOKUP(MID(C4042,1,10),Estrv!B:CC,44,FALSE)</f>
        <v>Garantizar los recursos necesarios para el cumplimiento y desarrollo adecuado de las funciones del Instituto para la Seguridad de las Construcciones.</v>
      </c>
    </row>
    <row r="4043" spans="1:5">
      <c r="A4043" t="str">
        <f t="shared" si="63"/>
        <v>07PDIS</v>
      </c>
      <c r="B4043" t="str">
        <f>CONCATENATE(A4043,"_",COUNTIF(A$1:A4043,A4043))</f>
        <v>07PDIS_12</v>
      </c>
      <c r="C4043" t="s">
        <v>10916</v>
      </c>
      <c r="D4043" t="str">
        <f>VLOOKUP(MID(C4043,7,4),Estrv!I:J,2,FALSE)</f>
        <v>Actividades de apoyo administrativo</v>
      </c>
      <c r="E4043" t="str">
        <f>VLOOKUP(MID(C4043,1,10),Estrv!B:CC,48,FALSE)</f>
        <v>Gestion para el proceso de contratacion de servicios, conforme a la requisicion de las diversas areas administrativas para la adecuada operacion y funcionamiento del Instituto para la Seguridad de las Construcciones, que contribuya a la transparencia, eficacia y eficiencia en el ejercicio de los recursos publicos.</v>
      </c>
    </row>
    <row r="4044" spans="1:5">
      <c r="A4044" t="str">
        <f t="shared" si="63"/>
        <v>07PDIS</v>
      </c>
      <c r="B4044" t="str">
        <f>CONCATENATE(A4044,"_",COUNTIF(A$1:A4044,A4044))</f>
        <v>07PDIS_13</v>
      </c>
      <c r="C4044" t="s">
        <v>11590</v>
      </c>
      <c r="D4044" t="str">
        <f>VLOOKUP(MID(C4044,7,4),Estrv!I:J,2,FALSE)</f>
        <v>Actividades de apoyo administrativo</v>
      </c>
      <c r="E4044">
        <f>VLOOKUP(MID(C4044,1,10),Estrv!B:CC,51,FALSE)</f>
        <v>0</v>
      </c>
    </row>
    <row r="4045" spans="1:5">
      <c r="A4045" t="str">
        <f t="shared" si="63"/>
        <v>07PDIS</v>
      </c>
      <c r="B4045" t="str">
        <f>CONCATENATE(A4045,"_",COUNTIF(A$1:A4045,A4045))</f>
        <v>07PDIS_14</v>
      </c>
      <c r="C4045" t="s">
        <v>12264</v>
      </c>
      <c r="D4045" t="str">
        <f>VLOOKUP(MID(C4045,7,4),Estrv!I:J,2,FALSE)</f>
        <v>Actividades de apoyo administrativo</v>
      </c>
      <c r="E4045">
        <f>VLOOKUP(MID(C4045,1,10),Estrv!B:CC,54,FALSE)</f>
        <v>0</v>
      </c>
    </row>
    <row r="4046" spans="1:5">
      <c r="A4046" t="str">
        <f t="shared" si="63"/>
        <v>07PDIS</v>
      </c>
      <c r="B4046" t="str">
        <f>CONCATENATE(A4046,"_",COUNTIF(A$1:A4046,A4046))</f>
        <v>07PDIS_15</v>
      </c>
      <c r="C4046" t="s">
        <v>12938</v>
      </c>
      <c r="D4046" t="str">
        <f>VLOOKUP(MID(C4046,7,4),Estrv!I:J,2,FALSE)</f>
        <v>Actividades de apoyo administrativo</v>
      </c>
      <c r="E4046">
        <f>VLOOKUP(MID(C4046,1,10),Estrv!B:CC,57,FALSE)</f>
        <v>0</v>
      </c>
    </row>
    <row r="4047" spans="1:5">
      <c r="A4047" t="str">
        <f t="shared" si="63"/>
        <v>07PDIS</v>
      </c>
      <c r="B4047" t="str">
        <f>CONCATENATE(A4047,"_",COUNTIF(A$1:A4047,A4047))</f>
        <v>07PDIS_16</v>
      </c>
      <c r="C4047" t="s">
        <v>13612</v>
      </c>
      <c r="D4047" t="str">
        <f>VLOOKUP(MID(C4047,7,4),Estrv!I:J,2,FALSE)</f>
        <v>Actividades de apoyo administrativo</v>
      </c>
      <c r="E4047">
        <f>VLOOKUP(MID(C4047,1,10),Estrv!B:CC,60,FALSE)</f>
        <v>0</v>
      </c>
    </row>
    <row r="4048" spans="1:5">
      <c r="A4048" t="str">
        <f t="shared" si="63"/>
        <v>07PDIS</v>
      </c>
      <c r="B4048" t="str">
        <f>CONCATENATE(A4048,"_",COUNTIF(A$1:A4048,A4048))</f>
        <v>07PDIS_17</v>
      </c>
      <c r="C4048" t="s">
        <v>14286</v>
      </c>
      <c r="D4048" t="str">
        <f>VLOOKUP(MID(C4048,7,4),Estrv!I:J,2,FALSE)</f>
        <v>Actividades de apoyo administrativo</v>
      </c>
      <c r="E4048">
        <f>VLOOKUP(MID(C4048,1,10),Estrv!B:CC,63,FALSE)</f>
        <v>0</v>
      </c>
    </row>
    <row r="4049" spans="1:5">
      <c r="A4049" t="str">
        <f t="shared" si="63"/>
        <v>07PDIS</v>
      </c>
      <c r="B4049" t="str">
        <f>CONCATENATE(A4049,"_",COUNTIF(A$1:A4049,A4049))</f>
        <v>07PDIS_18</v>
      </c>
      <c r="C4049" t="s">
        <v>14960</v>
      </c>
      <c r="D4049" t="str">
        <f>VLOOKUP(MID(C4049,7,4),Estrv!I:J,2,FALSE)</f>
        <v>Actividades de apoyo administrativo</v>
      </c>
      <c r="E4049">
        <f>VLOOKUP(MID(C4049,1,10),Estrv!B:CC,66,FALSE)</f>
        <v>0</v>
      </c>
    </row>
    <row r="4050" spans="1:5">
      <c r="A4050" t="str">
        <f t="shared" si="63"/>
        <v>07PDIS</v>
      </c>
      <c r="B4050" t="str">
        <f>CONCATENATE(A4050,"_",COUNTIF(A$1:A4050,A4050))</f>
        <v>07PDIS_19</v>
      </c>
      <c r="C4050" t="s">
        <v>15634</v>
      </c>
      <c r="D4050" t="str">
        <f>VLOOKUP(MID(C4050,7,4),Estrv!I:J,2,FALSE)</f>
        <v>Actividades de apoyo administrativo</v>
      </c>
      <c r="E4050">
        <f>VLOOKUP(MID(C4050,1,10),Estrv!B:CC,69,FALSE)</f>
        <v>0</v>
      </c>
    </row>
    <row r="4051" spans="1:5">
      <c r="A4051" t="str">
        <f t="shared" si="63"/>
        <v>07PDIS</v>
      </c>
      <c r="B4051" t="str">
        <f>CONCATENATE(A4051,"_",COUNTIF(A$1:A4051,A4051))</f>
        <v>07PDIS_20</v>
      </c>
      <c r="C4051" t="s">
        <v>16308</v>
      </c>
      <c r="D4051" t="str">
        <f>VLOOKUP(MID(C4051,7,4),Estrv!I:J,2,FALSE)</f>
        <v>Actividades de apoyo administrativo</v>
      </c>
      <c r="E4051">
        <f>VLOOKUP(MID(C4051,1,10),Estrv!B:CC,72,FALSE)</f>
        <v>0</v>
      </c>
    </row>
    <row r="4052" spans="1:5">
      <c r="A4052" t="str">
        <f t="shared" si="63"/>
        <v>07PDIS</v>
      </c>
      <c r="B4052" t="str">
        <f>CONCATENATE(A4052,"_",COUNTIF(A$1:A4052,A4052))</f>
        <v>07PDIS_21</v>
      </c>
      <c r="C4052" t="s">
        <v>10243</v>
      </c>
      <c r="D4052" t="str">
        <f>VLOOKUP(MID(C4052,7,4),Estrv!I:J,2,FALSE)</f>
        <v>Provisiones para contingencias</v>
      </c>
      <c r="E4052" t="str">
        <f>VLOOKUP(MID(C4052,1,10),Estrv!B:CC,44,FALSE)</f>
        <v>Cumplir las obligaciones de pago derivado de las sentencias emitidas por la autoridad.</v>
      </c>
    </row>
    <row r="4053" spans="1:5">
      <c r="A4053" t="str">
        <f t="shared" si="63"/>
        <v>07PDIS</v>
      </c>
      <c r="B4053" t="str">
        <f>CONCATENATE(A4053,"_",COUNTIF(A$1:A4053,A4053))</f>
        <v>07PDIS_22</v>
      </c>
      <c r="C4053" t="s">
        <v>10917</v>
      </c>
      <c r="D4053" t="str">
        <f>VLOOKUP(MID(C4053,7,4),Estrv!I:J,2,FALSE)</f>
        <v>Provisiones para contingencias</v>
      </c>
      <c r="E4053">
        <f>VLOOKUP(MID(C4053,1,10),Estrv!B:CC,48,FALSE)</f>
        <v>0</v>
      </c>
    </row>
    <row r="4054" spans="1:5">
      <c r="A4054" t="str">
        <f t="shared" si="63"/>
        <v>07PDIS</v>
      </c>
      <c r="B4054" t="str">
        <f>CONCATENATE(A4054,"_",COUNTIF(A$1:A4054,A4054))</f>
        <v>07PDIS_23</v>
      </c>
      <c r="C4054" t="s">
        <v>11591</v>
      </c>
      <c r="D4054" t="str">
        <f>VLOOKUP(MID(C4054,7,4),Estrv!I:J,2,FALSE)</f>
        <v>Provisiones para contingencias</v>
      </c>
      <c r="E4054">
        <f>VLOOKUP(MID(C4054,1,10),Estrv!B:CC,51,FALSE)</f>
        <v>0</v>
      </c>
    </row>
    <row r="4055" spans="1:5">
      <c r="A4055" t="str">
        <f t="shared" si="63"/>
        <v>07PDIS</v>
      </c>
      <c r="B4055" t="str">
        <f>CONCATENATE(A4055,"_",COUNTIF(A$1:A4055,A4055))</f>
        <v>07PDIS_24</v>
      </c>
      <c r="C4055" t="s">
        <v>12265</v>
      </c>
      <c r="D4055" t="str">
        <f>VLOOKUP(MID(C4055,7,4),Estrv!I:J,2,FALSE)</f>
        <v>Provisiones para contingencias</v>
      </c>
      <c r="E4055">
        <f>VLOOKUP(MID(C4055,1,10),Estrv!B:CC,54,FALSE)</f>
        <v>0</v>
      </c>
    </row>
    <row r="4056" spans="1:5">
      <c r="A4056" t="str">
        <f t="shared" si="63"/>
        <v>07PDIS</v>
      </c>
      <c r="B4056" t="str">
        <f>CONCATENATE(A4056,"_",COUNTIF(A$1:A4056,A4056))</f>
        <v>07PDIS_25</v>
      </c>
      <c r="C4056" t="s">
        <v>12939</v>
      </c>
      <c r="D4056" t="str">
        <f>VLOOKUP(MID(C4056,7,4),Estrv!I:J,2,FALSE)</f>
        <v>Provisiones para contingencias</v>
      </c>
      <c r="E4056">
        <f>VLOOKUP(MID(C4056,1,10),Estrv!B:CC,57,FALSE)</f>
        <v>0</v>
      </c>
    </row>
    <row r="4057" spans="1:5">
      <c r="A4057" t="str">
        <f t="shared" si="63"/>
        <v>07PDIS</v>
      </c>
      <c r="B4057" t="str">
        <f>CONCATENATE(A4057,"_",COUNTIF(A$1:A4057,A4057))</f>
        <v>07PDIS_26</v>
      </c>
      <c r="C4057" t="s">
        <v>13613</v>
      </c>
      <c r="D4057" t="str">
        <f>VLOOKUP(MID(C4057,7,4),Estrv!I:J,2,FALSE)</f>
        <v>Provisiones para contingencias</v>
      </c>
      <c r="E4057">
        <f>VLOOKUP(MID(C4057,1,10),Estrv!B:CC,60,FALSE)</f>
        <v>0</v>
      </c>
    </row>
    <row r="4058" spans="1:5">
      <c r="A4058" t="str">
        <f t="shared" si="63"/>
        <v>07PDIS</v>
      </c>
      <c r="B4058" t="str">
        <f>CONCATENATE(A4058,"_",COUNTIF(A$1:A4058,A4058))</f>
        <v>07PDIS_27</v>
      </c>
      <c r="C4058" t="s">
        <v>14287</v>
      </c>
      <c r="D4058" t="str">
        <f>VLOOKUP(MID(C4058,7,4),Estrv!I:J,2,FALSE)</f>
        <v>Provisiones para contingencias</v>
      </c>
      <c r="E4058">
        <f>VLOOKUP(MID(C4058,1,10),Estrv!B:CC,63,FALSE)</f>
        <v>0</v>
      </c>
    </row>
    <row r="4059" spans="1:5">
      <c r="A4059" t="str">
        <f t="shared" si="63"/>
        <v>07PDIS</v>
      </c>
      <c r="B4059" t="str">
        <f>CONCATENATE(A4059,"_",COUNTIF(A$1:A4059,A4059))</f>
        <v>07PDIS_28</v>
      </c>
      <c r="C4059" t="s">
        <v>14961</v>
      </c>
      <c r="D4059" t="str">
        <f>VLOOKUP(MID(C4059,7,4),Estrv!I:J,2,FALSE)</f>
        <v>Provisiones para contingencias</v>
      </c>
      <c r="E4059">
        <f>VLOOKUP(MID(C4059,1,10),Estrv!B:CC,66,FALSE)</f>
        <v>0</v>
      </c>
    </row>
    <row r="4060" spans="1:5">
      <c r="A4060" t="str">
        <f t="shared" si="63"/>
        <v>07PDIS</v>
      </c>
      <c r="B4060" t="str">
        <f>CONCATENATE(A4060,"_",COUNTIF(A$1:A4060,A4060))</f>
        <v>07PDIS_29</v>
      </c>
      <c r="C4060" t="s">
        <v>15635</v>
      </c>
      <c r="D4060" t="str">
        <f>VLOOKUP(MID(C4060,7,4),Estrv!I:J,2,FALSE)</f>
        <v>Provisiones para contingencias</v>
      </c>
      <c r="E4060">
        <f>VLOOKUP(MID(C4060,1,10),Estrv!B:CC,69,FALSE)</f>
        <v>0</v>
      </c>
    </row>
    <row r="4061" spans="1:5">
      <c r="A4061" t="str">
        <f t="shared" si="63"/>
        <v>07PDIS</v>
      </c>
      <c r="B4061" t="str">
        <f>CONCATENATE(A4061,"_",COUNTIF(A$1:A4061,A4061))</f>
        <v>07PDIS_30</v>
      </c>
      <c r="C4061" t="s">
        <v>16309</v>
      </c>
      <c r="D4061" t="str">
        <f>VLOOKUP(MID(C4061,7,4),Estrv!I:J,2,FALSE)</f>
        <v>Provisiones para contingencias</v>
      </c>
      <c r="E4061">
        <f>VLOOKUP(MID(C4061,1,10),Estrv!B:CC,72,FALSE)</f>
        <v>0</v>
      </c>
    </row>
    <row r="4062" spans="1:5">
      <c r="A4062" t="str">
        <f t="shared" si="63"/>
        <v>07PDIS</v>
      </c>
      <c r="B4062" t="str">
        <f>CONCATENATE(A4062,"_",COUNTIF(A$1:A4062,A4062))</f>
        <v>07PDIS_31</v>
      </c>
      <c r="C4062" t="s">
        <v>10244</v>
      </c>
      <c r="D4062" t="str">
        <f>VLOOKUP(MID(C4062,7,4),Estrv!I:J,2,FALSE)</f>
        <v>Cumplimiento de los programas de protección civil</v>
      </c>
      <c r="E4062" t="str">
        <f>VLOOKUP(MID(C4062,1,10),Estrv!B:CC,44,FALSE)</f>
        <v>El personal adscrito al Instituto para la Seguridad de las Construcciones cuenta con la cultura de proteccion civil para la prevencion de riesgos.</v>
      </c>
    </row>
    <row r="4063" spans="1:5">
      <c r="A4063" t="str">
        <f t="shared" si="63"/>
        <v>07PDIS</v>
      </c>
      <c r="B4063" t="str">
        <f>CONCATENATE(A4063,"_",COUNTIF(A$1:A4063,A4063))</f>
        <v>07PDIS_32</v>
      </c>
      <c r="C4063" t="s">
        <v>10918</v>
      </c>
      <c r="D4063" t="str">
        <f>VLOOKUP(MID(C4063,7,4),Estrv!I:J,2,FALSE)</f>
        <v>Cumplimiento de los programas de protección civil</v>
      </c>
      <c r="E4063" t="str">
        <f>VLOOKUP(MID(C4063,1,10),Estrv!B:CC,48,FALSE)</f>
        <v>Capacitar al personal para prevenir y actuar ante cualquier siniestro, emergencia o desastre de origen natural o derivado de las actividades humanas.</v>
      </c>
    </row>
    <row r="4064" spans="1:5">
      <c r="A4064" t="str">
        <f t="shared" si="63"/>
        <v>07PDIS</v>
      </c>
      <c r="B4064" t="str">
        <f>CONCATENATE(A4064,"_",COUNTIF(A$1:A4064,A4064))</f>
        <v>07PDIS_33</v>
      </c>
      <c r="C4064" t="s">
        <v>11592</v>
      </c>
      <c r="D4064" t="str">
        <f>VLOOKUP(MID(C4064,7,4),Estrv!I:J,2,FALSE)</f>
        <v>Cumplimiento de los programas de protección civil</v>
      </c>
      <c r="E4064">
        <f>VLOOKUP(MID(C4064,1,10),Estrv!B:CC,51,FALSE)</f>
        <v>0</v>
      </c>
    </row>
    <row r="4065" spans="1:5">
      <c r="A4065" t="str">
        <f t="shared" si="63"/>
        <v>07PDIS</v>
      </c>
      <c r="B4065" t="str">
        <f>CONCATENATE(A4065,"_",COUNTIF(A$1:A4065,A4065))</f>
        <v>07PDIS_34</v>
      </c>
      <c r="C4065" t="s">
        <v>12266</v>
      </c>
      <c r="D4065" t="str">
        <f>VLOOKUP(MID(C4065,7,4),Estrv!I:J,2,FALSE)</f>
        <v>Cumplimiento de los programas de protección civil</v>
      </c>
      <c r="E4065">
        <f>VLOOKUP(MID(C4065,1,10),Estrv!B:CC,54,FALSE)</f>
        <v>0</v>
      </c>
    </row>
    <row r="4066" spans="1:5">
      <c r="A4066" t="str">
        <f t="shared" si="63"/>
        <v>07PDIS</v>
      </c>
      <c r="B4066" t="str">
        <f>CONCATENATE(A4066,"_",COUNTIF(A$1:A4066,A4066))</f>
        <v>07PDIS_35</v>
      </c>
      <c r="C4066" t="s">
        <v>12940</v>
      </c>
      <c r="D4066" t="str">
        <f>VLOOKUP(MID(C4066,7,4),Estrv!I:J,2,FALSE)</f>
        <v>Cumplimiento de los programas de protección civil</v>
      </c>
      <c r="E4066">
        <f>VLOOKUP(MID(C4066,1,10),Estrv!B:CC,57,FALSE)</f>
        <v>0</v>
      </c>
    </row>
    <row r="4067" spans="1:5">
      <c r="A4067" t="str">
        <f t="shared" si="63"/>
        <v>07PDIS</v>
      </c>
      <c r="B4067" t="str">
        <f>CONCATENATE(A4067,"_",COUNTIF(A$1:A4067,A4067))</f>
        <v>07PDIS_36</v>
      </c>
      <c r="C4067" t="s">
        <v>13614</v>
      </c>
      <c r="D4067" t="str">
        <f>VLOOKUP(MID(C4067,7,4),Estrv!I:J,2,FALSE)</f>
        <v>Cumplimiento de los programas de protección civil</v>
      </c>
      <c r="E4067">
        <f>VLOOKUP(MID(C4067,1,10),Estrv!B:CC,60,FALSE)</f>
        <v>0</v>
      </c>
    </row>
    <row r="4068" spans="1:5">
      <c r="A4068" t="str">
        <f t="shared" si="63"/>
        <v>07PDIS</v>
      </c>
      <c r="B4068" t="str">
        <f>CONCATENATE(A4068,"_",COUNTIF(A$1:A4068,A4068))</f>
        <v>07PDIS_37</v>
      </c>
      <c r="C4068" t="s">
        <v>14288</v>
      </c>
      <c r="D4068" t="str">
        <f>VLOOKUP(MID(C4068,7,4),Estrv!I:J,2,FALSE)</f>
        <v>Cumplimiento de los programas de protección civil</v>
      </c>
      <c r="E4068">
        <f>VLOOKUP(MID(C4068,1,10),Estrv!B:CC,63,FALSE)</f>
        <v>0</v>
      </c>
    </row>
    <row r="4069" spans="1:5">
      <c r="A4069" t="str">
        <f t="shared" si="63"/>
        <v>07PDIS</v>
      </c>
      <c r="B4069" t="str">
        <f>CONCATENATE(A4069,"_",COUNTIF(A$1:A4069,A4069))</f>
        <v>07PDIS_38</v>
      </c>
      <c r="C4069" t="s">
        <v>14962</v>
      </c>
      <c r="D4069" t="str">
        <f>VLOOKUP(MID(C4069,7,4),Estrv!I:J,2,FALSE)</f>
        <v>Cumplimiento de los programas de protección civil</v>
      </c>
      <c r="E4069">
        <f>VLOOKUP(MID(C4069,1,10),Estrv!B:CC,66,FALSE)</f>
        <v>0</v>
      </c>
    </row>
    <row r="4070" spans="1:5">
      <c r="A4070" t="str">
        <f t="shared" si="63"/>
        <v>07PDIS</v>
      </c>
      <c r="B4070" t="str">
        <f>CONCATENATE(A4070,"_",COUNTIF(A$1:A4070,A4070))</f>
        <v>07PDIS_39</v>
      </c>
      <c r="C4070" t="s">
        <v>15636</v>
      </c>
      <c r="D4070" t="str">
        <f>VLOOKUP(MID(C4070,7,4),Estrv!I:J,2,FALSE)</f>
        <v>Cumplimiento de los programas de protección civil</v>
      </c>
      <c r="E4070">
        <f>VLOOKUP(MID(C4070,1,10),Estrv!B:CC,69,FALSE)</f>
        <v>0</v>
      </c>
    </row>
    <row r="4071" spans="1:5">
      <c r="A4071" t="str">
        <f t="shared" si="63"/>
        <v>07PDIS</v>
      </c>
      <c r="B4071" t="str">
        <f>CONCATENATE(A4071,"_",COUNTIF(A$1:A4071,A4071))</f>
        <v>07PDIS_40</v>
      </c>
      <c r="C4071" t="s">
        <v>16310</v>
      </c>
      <c r="D4071" t="str">
        <f>VLOOKUP(MID(C4071,7,4),Estrv!I:J,2,FALSE)</f>
        <v>Cumplimiento de los programas de protección civil</v>
      </c>
      <c r="E4071">
        <f>VLOOKUP(MID(C4071,1,10),Estrv!B:CC,72,FALSE)</f>
        <v>0</v>
      </c>
    </row>
    <row r="4072" spans="1:5">
      <c r="A4072" t="str">
        <f t="shared" si="63"/>
        <v>08C001</v>
      </c>
      <c r="B4072" t="str">
        <f>CONCATENATE(A4072,"_",COUNTIF(A$1:A4072,A4072))</f>
        <v>08C001_1</v>
      </c>
      <c r="C4072" t="s">
        <v>10245</v>
      </c>
      <c r="D4072" t="str">
        <f>VLOOKUP(MID(C4072,7,4),Estrv!I:J,2,FALSE)</f>
        <v>Servicios integrales de asistencia social</v>
      </c>
      <c r="E4072" t="str">
        <f>VLOOKUP(MID(C4072,1,10),Estrv!B:CC,44,FALSE)</f>
        <v>Las personas que acuden a los Centros de Asistencia e Integracion Social y Centros de Valoracion y Canalizacion transitan a la inclusion progresiva y al acceso a los derechos sociales.</v>
      </c>
    </row>
    <row r="4073" spans="1:5">
      <c r="A4073" t="str">
        <f t="shared" si="63"/>
        <v>08C001</v>
      </c>
      <c r="B4073" t="str">
        <f>CONCATENATE(A4073,"_",COUNTIF(A$1:A4073,A4073))</f>
        <v>08C001_2</v>
      </c>
      <c r="C4073" t="s">
        <v>10919</v>
      </c>
      <c r="D4073" t="str">
        <f>VLOOKUP(MID(C4073,7,4),Estrv!I:J,2,FALSE)</f>
        <v>Servicios integrales de asistencia social</v>
      </c>
      <c r="E4073" t="str">
        <f>VLOOKUP(MID(C4073,1,10),Estrv!B:CC,48,FALSE)</f>
        <v>Otorgamiento de tres raciones alimentarias a las personas en situacion de calle.</v>
      </c>
    </row>
    <row r="4074" spans="1:5">
      <c r="A4074" t="str">
        <f t="shared" si="63"/>
        <v>08C001</v>
      </c>
      <c r="B4074" t="str">
        <f>CONCATENATE(A4074,"_",COUNTIF(A$1:A4074,A4074))</f>
        <v>08C001_3</v>
      </c>
      <c r="C4074" t="s">
        <v>11593</v>
      </c>
      <c r="D4074" t="str">
        <f>VLOOKUP(MID(C4074,7,4),Estrv!I:J,2,FALSE)</f>
        <v>Servicios integrales de asistencia social</v>
      </c>
      <c r="E4074" t="str">
        <f>VLOOKUP(MID(C4074,1,10),Estrv!B:CC,51,FALSE)</f>
        <v>Supervision de la operacion de las cocinas de los Centros de Asistencia e Integracion Social y verificar que la preparacion de los alimentos cumpla con el valor nutrimental que corresponda, asi como que las raciones alimenticias sean suficientes para sus residentes.</v>
      </c>
    </row>
    <row r="4075" spans="1:5">
      <c r="A4075" t="str">
        <f t="shared" si="63"/>
        <v>08C001</v>
      </c>
      <c r="B4075" t="str">
        <f>CONCATENATE(A4075,"_",COUNTIF(A$1:A4075,A4075))</f>
        <v>08C001_4</v>
      </c>
      <c r="C4075" t="s">
        <v>12267</v>
      </c>
      <c r="D4075" t="str">
        <f>VLOOKUP(MID(C4075,7,4),Estrv!I:J,2,FALSE)</f>
        <v>Servicios integrales de asistencia social</v>
      </c>
      <c r="E4075" t="str">
        <f>VLOOKUP(MID(C4075,1,10),Estrv!B:CC,54,FALSE)</f>
        <v>Valoracion y canalizacion de personas que requieren servicios asistenciales.</v>
      </c>
    </row>
    <row r="4076" spans="1:5">
      <c r="A4076" t="str">
        <f t="shared" si="63"/>
        <v>08C001</v>
      </c>
      <c r="B4076" t="str">
        <f>CONCATENATE(A4076,"_",COUNTIF(A$1:A4076,A4076))</f>
        <v>08C001_5</v>
      </c>
      <c r="C4076" t="s">
        <v>12941</v>
      </c>
      <c r="D4076" t="str">
        <f>VLOOKUP(MID(C4076,7,4),Estrv!I:J,2,FALSE)</f>
        <v>Servicios integrales de asistencia social</v>
      </c>
      <c r="E4076">
        <f>VLOOKUP(MID(C4076,1,10),Estrv!B:CC,57,FALSE)</f>
        <v>0</v>
      </c>
    </row>
    <row r="4077" spans="1:5">
      <c r="A4077" t="str">
        <f t="shared" si="63"/>
        <v>08C001</v>
      </c>
      <c r="B4077" t="str">
        <f>CONCATENATE(A4077,"_",COUNTIF(A$1:A4077,A4077))</f>
        <v>08C001_6</v>
      </c>
      <c r="C4077" t="s">
        <v>13615</v>
      </c>
      <c r="D4077" t="str">
        <f>VLOOKUP(MID(C4077,7,4),Estrv!I:J,2,FALSE)</f>
        <v>Servicios integrales de asistencia social</v>
      </c>
      <c r="E4077">
        <f>VLOOKUP(MID(C4077,1,10),Estrv!B:CC,60,FALSE)</f>
        <v>0</v>
      </c>
    </row>
    <row r="4078" spans="1:5">
      <c r="A4078" t="str">
        <f t="shared" si="63"/>
        <v>08C001</v>
      </c>
      <c r="B4078" t="str">
        <f>CONCATENATE(A4078,"_",COUNTIF(A$1:A4078,A4078))</f>
        <v>08C001_7</v>
      </c>
      <c r="C4078" t="s">
        <v>14289</v>
      </c>
      <c r="D4078" t="str">
        <f>VLOOKUP(MID(C4078,7,4),Estrv!I:J,2,FALSE)</f>
        <v>Servicios integrales de asistencia social</v>
      </c>
      <c r="E4078">
        <f>VLOOKUP(MID(C4078,1,10),Estrv!B:CC,63,FALSE)</f>
        <v>0</v>
      </c>
    </row>
    <row r="4079" spans="1:5">
      <c r="A4079" t="str">
        <f t="shared" si="63"/>
        <v>08C001</v>
      </c>
      <c r="B4079" t="str">
        <f>CONCATENATE(A4079,"_",COUNTIF(A$1:A4079,A4079))</f>
        <v>08C001_8</v>
      </c>
      <c r="C4079" t="s">
        <v>14963</v>
      </c>
      <c r="D4079" t="str">
        <f>VLOOKUP(MID(C4079,7,4),Estrv!I:J,2,FALSE)</f>
        <v>Servicios integrales de asistencia social</v>
      </c>
      <c r="E4079">
        <f>VLOOKUP(MID(C4079,1,10),Estrv!B:CC,66,FALSE)</f>
        <v>0</v>
      </c>
    </row>
    <row r="4080" spans="1:5">
      <c r="A4080" t="str">
        <f t="shared" si="63"/>
        <v>08C001</v>
      </c>
      <c r="B4080" t="str">
        <f>CONCATENATE(A4080,"_",COUNTIF(A$1:A4080,A4080))</f>
        <v>08C001_9</v>
      </c>
      <c r="C4080" t="s">
        <v>15637</v>
      </c>
      <c r="D4080" t="str">
        <f>VLOOKUP(MID(C4080,7,4),Estrv!I:J,2,FALSE)</f>
        <v>Servicios integrales de asistencia social</v>
      </c>
      <c r="E4080">
        <f>VLOOKUP(MID(C4080,1,10),Estrv!B:CC,69,FALSE)</f>
        <v>0</v>
      </c>
    </row>
    <row r="4081" spans="1:5">
      <c r="A4081" t="str">
        <f t="shared" si="63"/>
        <v>08C001</v>
      </c>
      <c r="B4081" t="str">
        <f>CONCATENATE(A4081,"_",COUNTIF(A$1:A4081,A4081))</f>
        <v>08C001_10</v>
      </c>
      <c r="C4081" t="s">
        <v>16311</v>
      </c>
      <c r="D4081" t="str">
        <f>VLOOKUP(MID(C4081,7,4),Estrv!I:J,2,FALSE)</f>
        <v>Servicios integrales de asistencia social</v>
      </c>
      <c r="E4081">
        <f>VLOOKUP(MID(C4081,1,10),Estrv!B:CC,72,FALSE)</f>
        <v>0</v>
      </c>
    </row>
    <row r="4082" spans="1:5">
      <c r="A4082" t="str">
        <f t="shared" si="63"/>
        <v>08C001</v>
      </c>
      <c r="B4082" t="str">
        <f>CONCATENATE(A4082,"_",COUNTIF(A$1:A4082,A4082))</f>
        <v>08C001_11</v>
      </c>
      <c r="C4082" t="s">
        <v>10246</v>
      </c>
      <c r="D4082" t="str">
        <f>VLOOKUP(MID(C4082,7,4),Estrv!I:J,2,FALSE)</f>
        <v>Servidores de la Ciudad</v>
      </c>
      <c r="E4082" t="str">
        <f>VLOOKUP(MID(C4082,1,10),Estrv!B:CC,44,FALSE)</f>
        <v>La ciudadania participa en los programas sociales del gobierno para la recuperacion de los espacios publicos y mejora de calidad de vida.</v>
      </c>
    </row>
    <row r="4083" spans="1:5">
      <c r="A4083" t="str">
        <f t="shared" si="63"/>
        <v>08C001</v>
      </c>
      <c r="B4083" t="str">
        <f>CONCATENATE(A4083,"_",COUNTIF(A$1:A4083,A4083))</f>
        <v>08C001_12</v>
      </c>
      <c r="C4083" t="s">
        <v>10920</v>
      </c>
      <c r="D4083" t="str">
        <f>VLOOKUP(MID(C4083,7,4),Estrv!I:J,2,FALSE)</f>
        <v>Servidores de la Ciudad</v>
      </c>
      <c r="E4083" t="str">
        <f>VLOOKUP(MID(C4083,1,10),Estrv!B:CC,48,FALSE)</f>
        <v>Jornadas comunitarias de mejoramiento urbano (tequio) en la Ciudad de Mexico</v>
      </c>
    </row>
    <row r="4084" spans="1:5">
      <c r="A4084" t="str">
        <f t="shared" si="63"/>
        <v>08C001</v>
      </c>
      <c r="B4084" t="str">
        <f>CONCATENATE(A4084,"_",COUNTIF(A$1:A4084,A4084))</f>
        <v>08C001_13</v>
      </c>
      <c r="C4084" t="s">
        <v>11594</v>
      </c>
      <c r="D4084" t="str">
        <f>VLOOKUP(MID(C4084,7,4),Estrv!I:J,2,FALSE)</f>
        <v>Servidores de la Ciudad</v>
      </c>
      <c r="E4084" t="str">
        <f>VLOOKUP(MID(C4084,1,10),Estrv!B:CC,51,FALSE)</f>
        <v>Identificacion de nuevos beneficiarios de los programas sociales a traves de visitas domiciliarias</v>
      </c>
    </row>
    <row r="4085" spans="1:5">
      <c r="A4085" t="str">
        <f t="shared" si="63"/>
        <v>08C001</v>
      </c>
      <c r="B4085" t="str">
        <f>CONCATENATE(A4085,"_",COUNTIF(A$1:A4085,A4085))</f>
        <v>08C001_14</v>
      </c>
      <c r="C4085" t="s">
        <v>12268</v>
      </c>
      <c r="D4085" t="str">
        <f>VLOOKUP(MID(C4085,7,4),Estrv!I:J,2,FALSE)</f>
        <v>Servidores de la Ciudad</v>
      </c>
      <c r="E4085" t="str">
        <f>VLOOKUP(MID(C4085,1,10),Estrv!B:CC,54,FALSE)</f>
        <v>Entrega de apoyos economicos a los beneficiarios facilitadores</v>
      </c>
    </row>
    <row r="4086" spans="1:5">
      <c r="A4086" t="str">
        <f t="shared" si="63"/>
        <v>08C001</v>
      </c>
      <c r="B4086" t="str">
        <f>CONCATENATE(A4086,"_",COUNTIF(A$1:A4086,A4086))</f>
        <v>08C001_15</v>
      </c>
      <c r="C4086" t="s">
        <v>12942</v>
      </c>
      <c r="D4086" t="str">
        <f>VLOOKUP(MID(C4086,7,4),Estrv!I:J,2,FALSE)</f>
        <v>Servidores de la Ciudad</v>
      </c>
      <c r="E4086">
        <f>VLOOKUP(MID(C4086,1,10),Estrv!B:CC,57,FALSE)</f>
        <v>0</v>
      </c>
    </row>
    <row r="4087" spans="1:5">
      <c r="A4087" t="str">
        <f t="shared" si="63"/>
        <v>08C001</v>
      </c>
      <c r="B4087" t="str">
        <f>CONCATENATE(A4087,"_",COUNTIF(A$1:A4087,A4087))</f>
        <v>08C001_16</v>
      </c>
      <c r="C4087" t="s">
        <v>13616</v>
      </c>
      <c r="D4087" t="str">
        <f>VLOOKUP(MID(C4087,7,4),Estrv!I:J,2,FALSE)</f>
        <v>Servidores de la Ciudad</v>
      </c>
      <c r="E4087">
        <f>VLOOKUP(MID(C4087,1,10),Estrv!B:CC,60,FALSE)</f>
        <v>0</v>
      </c>
    </row>
    <row r="4088" spans="1:5">
      <c r="A4088" t="str">
        <f t="shared" si="63"/>
        <v>08C001</v>
      </c>
      <c r="B4088" t="str">
        <f>CONCATENATE(A4088,"_",COUNTIF(A$1:A4088,A4088))</f>
        <v>08C001_17</v>
      </c>
      <c r="C4088" t="s">
        <v>14290</v>
      </c>
      <c r="D4088" t="str">
        <f>VLOOKUP(MID(C4088,7,4),Estrv!I:J,2,FALSE)</f>
        <v>Servidores de la Ciudad</v>
      </c>
      <c r="E4088">
        <f>VLOOKUP(MID(C4088,1,10),Estrv!B:CC,63,FALSE)</f>
        <v>0</v>
      </c>
    </row>
    <row r="4089" spans="1:5">
      <c r="A4089" t="str">
        <f t="shared" si="63"/>
        <v>08C001</v>
      </c>
      <c r="B4089" t="str">
        <f>CONCATENATE(A4089,"_",COUNTIF(A$1:A4089,A4089))</f>
        <v>08C001_18</v>
      </c>
      <c r="C4089" t="s">
        <v>14964</v>
      </c>
      <c r="D4089" t="str">
        <f>VLOOKUP(MID(C4089,7,4),Estrv!I:J,2,FALSE)</f>
        <v>Servidores de la Ciudad</v>
      </c>
      <c r="E4089">
        <f>VLOOKUP(MID(C4089,1,10),Estrv!B:CC,66,FALSE)</f>
        <v>0</v>
      </c>
    </row>
    <row r="4090" spans="1:5">
      <c r="A4090" t="str">
        <f t="shared" si="63"/>
        <v>08C001</v>
      </c>
      <c r="B4090" t="str">
        <f>CONCATENATE(A4090,"_",COUNTIF(A$1:A4090,A4090))</f>
        <v>08C001_19</v>
      </c>
      <c r="C4090" t="s">
        <v>15638</v>
      </c>
      <c r="D4090" t="str">
        <f>VLOOKUP(MID(C4090,7,4),Estrv!I:J,2,FALSE)</f>
        <v>Servidores de la Ciudad</v>
      </c>
      <c r="E4090">
        <f>VLOOKUP(MID(C4090,1,10),Estrv!B:CC,69,FALSE)</f>
        <v>0</v>
      </c>
    </row>
    <row r="4091" spans="1:5">
      <c r="A4091" t="str">
        <f t="shared" si="63"/>
        <v>08C001</v>
      </c>
      <c r="B4091" t="str">
        <f>CONCATENATE(A4091,"_",COUNTIF(A$1:A4091,A4091))</f>
        <v>08C001_20</v>
      </c>
      <c r="C4091" t="s">
        <v>16312</v>
      </c>
      <c r="D4091" t="str">
        <f>VLOOKUP(MID(C4091,7,4),Estrv!I:J,2,FALSE)</f>
        <v>Servidores de la Ciudad</v>
      </c>
      <c r="E4091">
        <f>VLOOKUP(MID(C4091,1,10),Estrv!B:CC,72,FALSE)</f>
        <v>0</v>
      </c>
    </row>
    <row r="4092" spans="1:5">
      <c r="A4092" t="str">
        <f t="shared" si="63"/>
        <v>08C001</v>
      </c>
      <c r="B4092" t="str">
        <f>CONCATENATE(A4092,"_",COUNTIF(A$1:A4092,A4092))</f>
        <v>08C001_21</v>
      </c>
      <c r="C4092" t="s">
        <v>10247</v>
      </c>
      <c r="D4092" t="str">
        <f>VLOOKUP(MID(C4092,7,4),Estrv!I:J,2,FALSE)</f>
        <v>Atención integral para el bienestar de los adultos mayores</v>
      </c>
      <c r="E4092" t="str">
        <f>VLOOKUP(MID(C4092,1,10),Estrv!B:CC,44,FALSE)</f>
        <v>Las personas mayores de la Ciudad de Mexico mejoran sus condiciones de vida derivado de la igualdad de oportunidades, la equidad y la disminucion de la exclusion social.</v>
      </c>
    </row>
    <row r="4093" spans="1:5">
      <c r="A4093" t="str">
        <f t="shared" si="63"/>
        <v>08C001</v>
      </c>
      <c r="B4093" t="str">
        <f>CONCATENATE(A4093,"_",COUNTIF(A$1:A4093,A4093))</f>
        <v>08C001_22</v>
      </c>
      <c r="C4093" t="s">
        <v>10921</v>
      </c>
      <c r="D4093" t="str">
        <f>VLOOKUP(MID(C4093,7,4),Estrv!I:J,2,FALSE)</f>
        <v>Atención integral para el bienestar de los adultos mayores</v>
      </c>
      <c r="E4093" t="str">
        <f>VLOOKUP(MID(C4093,1,10),Estrv!B:CC,48,FALSE)</f>
        <v>Servicios de atencion gerontologica de activacion fisica, mental, actividades educativas, culturales, recreativas y deportivas.</v>
      </c>
    </row>
    <row r="4094" spans="1:5">
      <c r="A4094" t="str">
        <f t="shared" si="63"/>
        <v>08C001</v>
      </c>
      <c r="B4094" t="str">
        <f>CONCATENATE(A4094,"_",COUNTIF(A$1:A4094,A4094))</f>
        <v>08C001_23</v>
      </c>
      <c r="C4094" t="s">
        <v>11595</v>
      </c>
      <c r="D4094" t="str">
        <f>VLOOKUP(MID(C4094,7,4),Estrv!I:J,2,FALSE)</f>
        <v>Atención integral para el bienestar de los adultos mayores</v>
      </c>
      <c r="E4094" t="str">
        <f>VLOOKUP(MID(C4094,1,10),Estrv!B:CC,51,FALSE)</f>
        <v>Realizar visitas de seguimiento y acompañamiento.</v>
      </c>
    </row>
    <row r="4095" spans="1:5">
      <c r="A4095" t="str">
        <f t="shared" si="63"/>
        <v>08C001</v>
      </c>
      <c r="B4095" t="str">
        <f>CONCATENATE(A4095,"_",COUNTIF(A$1:A4095,A4095))</f>
        <v>08C001_24</v>
      </c>
      <c r="C4095" t="s">
        <v>12269</v>
      </c>
      <c r="D4095" t="str">
        <f>VLOOKUP(MID(C4095,7,4),Estrv!I:J,2,FALSE)</f>
        <v>Atención integral para el bienestar de los adultos mayores</v>
      </c>
      <c r="E4095" t="str">
        <f>VLOOKUP(MID(C4095,1,10),Estrv!B:CC,54,FALSE)</f>
        <v>Proporcionar acciones de cuidados y atencion multidisciplinaria.</v>
      </c>
    </row>
    <row r="4096" spans="1:5">
      <c r="A4096" t="str">
        <f t="shared" si="63"/>
        <v>08C001</v>
      </c>
      <c r="B4096" t="str">
        <f>CONCATENATE(A4096,"_",COUNTIF(A$1:A4096,A4096))</f>
        <v>08C001_25</v>
      </c>
      <c r="C4096" t="s">
        <v>12943</v>
      </c>
      <c r="D4096" t="str">
        <f>VLOOKUP(MID(C4096,7,4),Estrv!I:J,2,FALSE)</f>
        <v>Atención integral para el bienestar de los adultos mayores</v>
      </c>
      <c r="E4096">
        <f>VLOOKUP(MID(C4096,1,10),Estrv!B:CC,57,FALSE)</f>
        <v>0</v>
      </c>
    </row>
    <row r="4097" spans="1:5">
      <c r="A4097" t="str">
        <f t="shared" si="63"/>
        <v>08C001</v>
      </c>
      <c r="B4097" t="str">
        <f>CONCATENATE(A4097,"_",COUNTIF(A$1:A4097,A4097))</f>
        <v>08C001_26</v>
      </c>
      <c r="C4097" t="s">
        <v>13617</v>
      </c>
      <c r="D4097" t="str">
        <f>VLOOKUP(MID(C4097,7,4),Estrv!I:J,2,FALSE)</f>
        <v>Atención integral para el bienestar de los adultos mayores</v>
      </c>
      <c r="E4097">
        <f>VLOOKUP(MID(C4097,1,10),Estrv!B:CC,60,FALSE)</f>
        <v>0</v>
      </c>
    </row>
    <row r="4098" spans="1:5">
      <c r="A4098" t="str">
        <f t="shared" si="63"/>
        <v>08C001</v>
      </c>
      <c r="B4098" t="str">
        <f>CONCATENATE(A4098,"_",COUNTIF(A$1:A4098,A4098))</f>
        <v>08C001_27</v>
      </c>
      <c r="C4098" t="s">
        <v>14291</v>
      </c>
      <c r="D4098" t="str">
        <f>VLOOKUP(MID(C4098,7,4),Estrv!I:J,2,FALSE)</f>
        <v>Atención integral para el bienestar de los adultos mayores</v>
      </c>
      <c r="E4098">
        <f>VLOOKUP(MID(C4098,1,10),Estrv!B:CC,63,FALSE)</f>
        <v>0</v>
      </c>
    </row>
    <row r="4099" spans="1:5">
      <c r="A4099" t="str">
        <f t="shared" ref="A4099:A4162" si="64">MID(C4099,1,6)</f>
        <v>08C001</v>
      </c>
      <c r="B4099" t="str">
        <f>CONCATENATE(A4099,"_",COUNTIF(A$1:A4099,A4099))</f>
        <v>08C001_28</v>
      </c>
      <c r="C4099" t="s">
        <v>14965</v>
      </c>
      <c r="D4099" t="str">
        <f>VLOOKUP(MID(C4099,7,4),Estrv!I:J,2,FALSE)</f>
        <v>Atención integral para el bienestar de los adultos mayores</v>
      </c>
      <c r="E4099">
        <f>VLOOKUP(MID(C4099,1,10),Estrv!B:CC,66,FALSE)</f>
        <v>0</v>
      </c>
    </row>
    <row r="4100" spans="1:5">
      <c r="A4100" t="str">
        <f t="shared" si="64"/>
        <v>08C001</v>
      </c>
      <c r="B4100" t="str">
        <f>CONCATENATE(A4100,"_",COUNTIF(A$1:A4100,A4100))</f>
        <v>08C001_29</v>
      </c>
      <c r="C4100" t="s">
        <v>15639</v>
      </c>
      <c r="D4100" t="str">
        <f>VLOOKUP(MID(C4100,7,4),Estrv!I:J,2,FALSE)</f>
        <v>Atención integral para el bienestar de los adultos mayores</v>
      </c>
      <c r="E4100">
        <f>VLOOKUP(MID(C4100,1,10),Estrv!B:CC,69,FALSE)</f>
        <v>0</v>
      </c>
    </row>
    <row r="4101" spans="1:5">
      <c r="A4101" t="str">
        <f t="shared" si="64"/>
        <v>08C001</v>
      </c>
      <c r="B4101" t="str">
        <f>CONCATENATE(A4101,"_",COUNTIF(A$1:A4101,A4101))</f>
        <v>08C001_30</v>
      </c>
      <c r="C4101" t="s">
        <v>16313</v>
      </c>
      <c r="D4101" t="str">
        <f>VLOOKUP(MID(C4101,7,4),Estrv!I:J,2,FALSE)</f>
        <v>Atención integral para el bienestar de los adultos mayores</v>
      </c>
      <c r="E4101">
        <f>VLOOKUP(MID(C4101,1,10),Estrv!B:CC,72,FALSE)</f>
        <v>0</v>
      </c>
    </row>
    <row r="4102" spans="1:5">
      <c r="A4102" t="str">
        <f t="shared" si="64"/>
        <v>08C001</v>
      </c>
      <c r="B4102" t="str">
        <f>CONCATENATE(A4102,"_",COUNTIF(A$1:A4102,A4102))</f>
        <v>08C001_31</v>
      </c>
      <c r="C4102" t="s">
        <v>10248</v>
      </c>
      <c r="D4102" t="str">
        <f>VLOOKUP(MID(C4102,7,4),Estrv!I:J,2,FALSE)</f>
        <v>Cumplimiento de los programas de protección civil</v>
      </c>
      <c r="E4102" t="str">
        <f>VLOOKUP(MID(C4102,1,10),Estrv!B:CC,44,FALSE)</f>
        <v>La Administracion cuenta con los conocimientos sobre los protocolos de actuacion, y se promueve la cultura de prevencion ante una emergencia, para salvaguardar la integridad fisica del personal.</v>
      </c>
    </row>
    <row r="4103" spans="1:5">
      <c r="A4103" t="str">
        <f t="shared" si="64"/>
        <v>08C001</v>
      </c>
      <c r="B4103" t="str">
        <f>CONCATENATE(A4103,"_",COUNTIF(A$1:A4103,A4103))</f>
        <v>08C001_32</v>
      </c>
      <c r="C4103" t="s">
        <v>10922</v>
      </c>
      <c r="D4103" t="str">
        <f>VLOOKUP(MID(C4103,7,4),Estrv!I:J,2,FALSE)</f>
        <v>Cumplimiento de los programas de protección civil</v>
      </c>
      <c r="E4103" t="str">
        <f>VLOOKUP(MID(C4103,1,10),Estrv!B:CC,48,FALSE)</f>
        <v>Ejecucion de 12 simulacros anuales con diferentes hipotesis de emergencia, en los inmuebles de la Secretaria (sismo, incendio, amenaza de bomba, inundacion y fuga de gas), con una ponderacion del 90%</v>
      </c>
    </row>
    <row r="4104" spans="1:5">
      <c r="A4104" t="str">
        <f t="shared" si="64"/>
        <v>08C001</v>
      </c>
      <c r="B4104" t="str">
        <f>CONCATENATE(A4104,"_",COUNTIF(A$1:A4104,A4104))</f>
        <v>08C001_33</v>
      </c>
      <c r="C4104" t="s">
        <v>11596</v>
      </c>
      <c r="D4104" t="str">
        <f>VLOOKUP(MID(C4104,7,4),Estrv!I:J,2,FALSE)</f>
        <v>Cumplimiento de los programas de protección civil</v>
      </c>
      <c r="E4104">
        <f>VLOOKUP(MID(C4104,1,10),Estrv!B:CC,51,FALSE)</f>
        <v>0</v>
      </c>
    </row>
    <row r="4105" spans="1:5">
      <c r="A4105" t="str">
        <f t="shared" si="64"/>
        <v>08C001</v>
      </c>
      <c r="B4105" t="str">
        <f>CONCATENATE(A4105,"_",COUNTIF(A$1:A4105,A4105))</f>
        <v>08C001_34</v>
      </c>
      <c r="C4105" t="s">
        <v>12270</v>
      </c>
      <c r="D4105" t="str">
        <f>VLOOKUP(MID(C4105,7,4),Estrv!I:J,2,FALSE)</f>
        <v>Cumplimiento de los programas de protección civil</v>
      </c>
      <c r="E4105">
        <f>VLOOKUP(MID(C4105,1,10),Estrv!B:CC,54,FALSE)</f>
        <v>0</v>
      </c>
    </row>
    <row r="4106" spans="1:5">
      <c r="A4106" t="str">
        <f t="shared" si="64"/>
        <v>08C001</v>
      </c>
      <c r="B4106" t="str">
        <f>CONCATENATE(A4106,"_",COUNTIF(A$1:A4106,A4106))</f>
        <v>08C001_35</v>
      </c>
      <c r="C4106" t="s">
        <v>12944</v>
      </c>
      <c r="D4106" t="str">
        <f>VLOOKUP(MID(C4106,7,4),Estrv!I:J,2,FALSE)</f>
        <v>Cumplimiento de los programas de protección civil</v>
      </c>
      <c r="E4106">
        <f>VLOOKUP(MID(C4106,1,10),Estrv!B:CC,57,FALSE)</f>
        <v>0</v>
      </c>
    </row>
    <row r="4107" spans="1:5">
      <c r="A4107" t="str">
        <f t="shared" si="64"/>
        <v>08C001</v>
      </c>
      <c r="B4107" t="str">
        <f>CONCATENATE(A4107,"_",COUNTIF(A$1:A4107,A4107))</f>
        <v>08C001_36</v>
      </c>
      <c r="C4107" t="s">
        <v>13618</v>
      </c>
      <c r="D4107" t="str">
        <f>VLOOKUP(MID(C4107,7,4),Estrv!I:J,2,FALSE)</f>
        <v>Cumplimiento de los programas de protección civil</v>
      </c>
      <c r="E4107">
        <f>VLOOKUP(MID(C4107,1,10),Estrv!B:CC,60,FALSE)</f>
        <v>0</v>
      </c>
    </row>
    <row r="4108" spans="1:5">
      <c r="A4108" t="str">
        <f t="shared" si="64"/>
        <v>08C001</v>
      </c>
      <c r="B4108" t="str">
        <f>CONCATENATE(A4108,"_",COUNTIF(A$1:A4108,A4108))</f>
        <v>08C001_37</v>
      </c>
      <c r="C4108" t="s">
        <v>14292</v>
      </c>
      <c r="D4108" t="str">
        <f>VLOOKUP(MID(C4108,7,4),Estrv!I:J,2,FALSE)</f>
        <v>Cumplimiento de los programas de protección civil</v>
      </c>
      <c r="E4108">
        <f>VLOOKUP(MID(C4108,1,10),Estrv!B:CC,63,FALSE)</f>
        <v>0</v>
      </c>
    </row>
    <row r="4109" spans="1:5">
      <c r="A4109" t="str">
        <f t="shared" si="64"/>
        <v>08C001</v>
      </c>
      <c r="B4109" t="str">
        <f>CONCATENATE(A4109,"_",COUNTIF(A$1:A4109,A4109))</f>
        <v>08C001_38</v>
      </c>
      <c r="C4109" t="s">
        <v>14966</v>
      </c>
      <c r="D4109" t="str">
        <f>VLOOKUP(MID(C4109,7,4),Estrv!I:J,2,FALSE)</f>
        <v>Cumplimiento de los programas de protección civil</v>
      </c>
      <c r="E4109">
        <f>VLOOKUP(MID(C4109,1,10),Estrv!B:CC,66,FALSE)</f>
        <v>0</v>
      </c>
    </row>
    <row r="4110" spans="1:5">
      <c r="A4110" t="str">
        <f t="shared" si="64"/>
        <v>08C001</v>
      </c>
      <c r="B4110" t="str">
        <f>CONCATENATE(A4110,"_",COUNTIF(A$1:A4110,A4110))</f>
        <v>08C001_39</v>
      </c>
      <c r="C4110" t="s">
        <v>15640</v>
      </c>
      <c r="D4110" t="str">
        <f>VLOOKUP(MID(C4110,7,4),Estrv!I:J,2,FALSE)</f>
        <v>Cumplimiento de los programas de protección civil</v>
      </c>
      <c r="E4110">
        <f>VLOOKUP(MID(C4110,1,10),Estrv!B:CC,69,FALSE)</f>
        <v>0</v>
      </c>
    </row>
    <row r="4111" spans="1:5">
      <c r="A4111" t="str">
        <f t="shared" si="64"/>
        <v>08C001</v>
      </c>
      <c r="B4111" t="str">
        <f>CONCATENATE(A4111,"_",COUNTIF(A$1:A4111,A4111))</f>
        <v>08C001_40</v>
      </c>
      <c r="C4111" t="s">
        <v>16314</v>
      </c>
      <c r="D4111" t="str">
        <f>VLOOKUP(MID(C4111,7,4),Estrv!I:J,2,FALSE)</f>
        <v>Cumplimiento de los programas de protección civil</v>
      </c>
      <c r="E4111">
        <f>VLOOKUP(MID(C4111,1,10),Estrv!B:CC,72,FALSE)</f>
        <v>0</v>
      </c>
    </row>
    <row r="4112" spans="1:5">
      <c r="A4112" t="str">
        <f t="shared" si="64"/>
        <v>08C001</v>
      </c>
      <c r="B4112" t="str">
        <f>CONCATENATE(A4112,"_",COUNTIF(A$1:A4112,A4112))</f>
        <v>08C001_41</v>
      </c>
      <c r="C4112" t="s">
        <v>10249</v>
      </c>
      <c r="D4112" t="str">
        <f>VLOOKUP(MID(C4112,7,4),Estrv!I:J,2,FALSE)</f>
        <v>Programa mejoramiento barrial y comunitario, Tequio Barrio</v>
      </c>
      <c r="E4112" t="str">
        <f>VLOOKUP(MID(C4112,1,10),Estrv!B:CC,44,FALSE)</f>
        <v>Las personas que residen en los barrios, colonias, pueblos y unidades habitacionales en zonas de alta marginalidad en la Ciudad de Mexico disminuyen su rezago social y mejoran su calidad de vida.</v>
      </c>
    </row>
    <row r="4113" spans="1:5">
      <c r="A4113" t="str">
        <f t="shared" si="64"/>
        <v>08C001</v>
      </c>
      <c r="B4113" t="str">
        <f>CONCATENATE(A4113,"_",COUNTIF(A$1:A4113,A4113))</f>
        <v>08C001_42</v>
      </c>
      <c r="C4113" t="s">
        <v>10923</v>
      </c>
      <c r="D4113" t="str">
        <f>VLOOKUP(MID(C4113,7,4),Estrv!I:J,2,FALSE)</f>
        <v>Programa mejoramiento barrial y comunitario, Tequio Barrio</v>
      </c>
      <c r="E4113" t="str">
        <f>VLOOKUP(MID(C4113,1,10),Estrv!B:CC,48,FALSE)</f>
        <v>Visitas de supervision de proyectos.</v>
      </c>
    </row>
    <row r="4114" spans="1:5">
      <c r="A4114" t="str">
        <f t="shared" si="64"/>
        <v>08C001</v>
      </c>
      <c r="B4114" t="str">
        <f>CONCATENATE(A4114,"_",COUNTIF(A$1:A4114,A4114))</f>
        <v>08C001_43</v>
      </c>
      <c r="C4114" t="s">
        <v>11597</v>
      </c>
      <c r="D4114" t="str">
        <f>VLOOKUP(MID(C4114,7,4),Estrv!I:J,2,FALSE)</f>
        <v>Programa mejoramiento barrial y comunitario, Tequio Barrio</v>
      </c>
      <c r="E4114">
        <f>VLOOKUP(MID(C4114,1,10),Estrv!B:CC,51,FALSE)</f>
        <v>0</v>
      </c>
    </row>
    <row r="4115" spans="1:5">
      <c r="A4115" t="str">
        <f t="shared" si="64"/>
        <v>08C001</v>
      </c>
      <c r="B4115" t="str">
        <f>CONCATENATE(A4115,"_",COUNTIF(A$1:A4115,A4115))</f>
        <v>08C001_44</v>
      </c>
      <c r="C4115" t="s">
        <v>12271</v>
      </c>
      <c r="D4115" t="str">
        <f>VLOOKUP(MID(C4115,7,4),Estrv!I:J,2,FALSE)</f>
        <v>Programa mejoramiento barrial y comunitario, Tequio Barrio</v>
      </c>
      <c r="E4115">
        <f>VLOOKUP(MID(C4115,1,10),Estrv!B:CC,54,FALSE)</f>
        <v>0</v>
      </c>
    </row>
    <row r="4116" spans="1:5">
      <c r="A4116" t="str">
        <f t="shared" si="64"/>
        <v>08C001</v>
      </c>
      <c r="B4116" t="str">
        <f>CONCATENATE(A4116,"_",COUNTIF(A$1:A4116,A4116))</f>
        <v>08C001_45</v>
      </c>
      <c r="C4116" t="s">
        <v>12945</v>
      </c>
      <c r="D4116" t="str">
        <f>VLOOKUP(MID(C4116,7,4),Estrv!I:J,2,FALSE)</f>
        <v>Programa mejoramiento barrial y comunitario, Tequio Barrio</v>
      </c>
      <c r="E4116">
        <f>VLOOKUP(MID(C4116,1,10),Estrv!B:CC,57,FALSE)</f>
        <v>0</v>
      </c>
    </row>
    <row r="4117" spans="1:5">
      <c r="A4117" t="str">
        <f t="shared" si="64"/>
        <v>08C001</v>
      </c>
      <c r="B4117" t="str">
        <f>CONCATENATE(A4117,"_",COUNTIF(A$1:A4117,A4117))</f>
        <v>08C001_46</v>
      </c>
      <c r="C4117" t="s">
        <v>13619</v>
      </c>
      <c r="D4117" t="str">
        <f>VLOOKUP(MID(C4117,7,4),Estrv!I:J,2,FALSE)</f>
        <v>Programa mejoramiento barrial y comunitario, Tequio Barrio</v>
      </c>
      <c r="E4117">
        <f>VLOOKUP(MID(C4117,1,10),Estrv!B:CC,60,FALSE)</f>
        <v>0</v>
      </c>
    </row>
    <row r="4118" spans="1:5">
      <c r="A4118" t="str">
        <f t="shared" si="64"/>
        <v>08C001</v>
      </c>
      <c r="B4118" t="str">
        <f>CONCATENATE(A4118,"_",COUNTIF(A$1:A4118,A4118))</f>
        <v>08C001_47</v>
      </c>
      <c r="C4118" t="s">
        <v>14293</v>
      </c>
      <c r="D4118" t="str">
        <f>VLOOKUP(MID(C4118,7,4),Estrv!I:J,2,FALSE)</f>
        <v>Programa mejoramiento barrial y comunitario, Tequio Barrio</v>
      </c>
      <c r="E4118">
        <f>VLOOKUP(MID(C4118,1,10),Estrv!B:CC,63,FALSE)</f>
        <v>0</v>
      </c>
    </row>
    <row r="4119" spans="1:5">
      <c r="A4119" t="str">
        <f t="shared" si="64"/>
        <v>08C001</v>
      </c>
      <c r="B4119" t="str">
        <f>CONCATENATE(A4119,"_",COUNTIF(A$1:A4119,A4119))</f>
        <v>08C001_48</v>
      </c>
      <c r="C4119" t="s">
        <v>14967</v>
      </c>
      <c r="D4119" t="str">
        <f>VLOOKUP(MID(C4119,7,4),Estrv!I:J,2,FALSE)</f>
        <v>Programa mejoramiento barrial y comunitario, Tequio Barrio</v>
      </c>
      <c r="E4119">
        <f>VLOOKUP(MID(C4119,1,10),Estrv!B:CC,66,FALSE)</f>
        <v>0</v>
      </c>
    </row>
    <row r="4120" spans="1:5">
      <c r="A4120" t="str">
        <f t="shared" si="64"/>
        <v>08C001</v>
      </c>
      <c r="B4120" t="str">
        <f>CONCATENATE(A4120,"_",COUNTIF(A$1:A4120,A4120))</f>
        <v>08C001_49</v>
      </c>
      <c r="C4120" t="s">
        <v>15641</v>
      </c>
      <c r="D4120" t="str">
        <f>VLOOKUP(MID(C4120,7,4),Estrv!I:J,2,FALSE)</f>
        <v>Programa mejoramiento barrial y comunitario, Tequio Barrio</v>
      </c>
      <c r="E4120">
        <f>VLOOKUP(MID(C4120,1,10),Estrv!B:CC,69,FALSE)</f>
        <v>0</v>
      </c>
    </row>
    <row r="4121" spans="1:5">
      <c r="A4121" t="str">
        <f t="shared" si="64"/>
        <v>08C001</v>
      </c>
      <c r="B4121" t="str">
        <f>CONCATENATE(A4121,"_",COUNTIF(A$1:A4121,A4121))</f>
        <v>08C001_50</v>
      </c>
      <c r="C4121" t="s">
        <v>16315</v>
      </c>
      <c r="D4121" t="str">
        <f>VLOOKUP(MID(C4121,7,4),Estrv!I:J,2,FALSE)</f>
        <v>Programa mejoramiento barrial y comunitario, Tequio Barrio</v>
      </c>
      <c r="E4121">
        <f>VLOOKUP(MID(C4121,1,10),Estrv!B:CC,72,FALSE)</f>
        <v>0</v>
      </c>
    </row>
    <row r="4122" spans="1:5">
      <c r="A4122" t="str">
        <f t="shared" si="64"/>
        <v>08C001</v>
      </c>
      <c r="B4122" t="str">
        <f>CONCATENATE(A4122,"_",COUNTIF(A$1:A4122,A4122))</f>
        <v>08C001_51</v>
      </c>
      <c r="C4122" t="s">
        <v>10250</v>
      </c>
      <c r="D4122" t="str">
        <f>VLOOKUP(MID(C4122,7,4),Estrv!I:J,2,FALSE)</f>
        <v>Atención Social Inmediata a Poblaciones Prioritarias (ASIPP)</v>
      </c>
      <c r="E4122" t="str">
        <f>VLOOKUP(MID(C4122,1,10),Estrv!B:CC,44,FALSE)</f>
        <v>La poblacion afectada por emergencias o contingencias cuentan con atencion, bienes, apoyos economicos y servicios de asistencia social.</v>
      </c>
    </row>
    <row r="4123" spans="1:5">
      <c r="A4123" t="str">
        <f t="shared" si="64"/>
        <v>08C001</v>
      </c>
      <c r="B4123" t="str">
        <f>CONCATENATE(A4123,"_",COUNTIF(A$1:A4123,A4123))</f>
        <v>08C001_52</v>
      </c>
      <c r="C4123" t="s">
        <v>10924</v>
      </c>
      <c r="D4123" t="str">
        <f>VLOOKUP(MID(C4123,7,4),Estrv!I:J,2,FALSE)</f>
        <v>Atención Social Inmediata a Poblaciones Prioritarias (ASIPP)</v>
      </c>
      <c r="E4123" t="str">
        <f>VLOOKUP(MID(C4123,1,10),Estrv!B:CC,48,FALSE)</f>
        <v>Dictaminacion de las solicitudes para otorgar apoyos economicos.</v>
      </c>
    </row>
    <row r="4124" spans="1:5">
      <c r="A4124" t="str">
        <f t="shared" si="64"/>
        <v>08C001</v>
      </c>
      <c r="B4124" t="str">
        <f>CONCATENATE(A4124,"_",COUNTIF(A$1:A4124,A4124))</f>
        <v>08C001_53</v>
      </c>
      <c r="C4124" t="s">
        <v>11598</v>
      </c>
      <c r="D4124" t="str">
        <f>VLOOKUP(MID(C4124,7,4),Estrv!I:J,2,FALSE)</f>
        <v>Atención Social Inmediata a Poblaciones Prioritarias (ASIPP)</v>
      </c>
      <c r="E4124">
        <f>VLOOKUP(MID(C4124,1,10),Estrv!B:CC,51,FALSE)</f>
        <v>0</v>
      </c>
    </row>
    <row r="4125" spans="1:5">
      <c r="A4125" t="str">
        <f t="shared" si="64"/>
        <v>08C001</v>
      </c>
      <c r="B4125" t="str">
        <f>CONCATENATE(A4125,"_",COUNTIF(A$1:A4125,A4125))</f>
        <v>08C001_54</v>
      </c>
      <c r="C4125" t="s">
        <v>12272</v>
      </c>
      <c r="D4125" t="str">
        <f>VLOOKUP(MID(C4125,7,4),Estrv!I:J,2,FALSE)</f>
        <v>Atención Social Inmediata a Poblaciones Prioritarias (ASIPP)</v>
      </c>
      <c r="E4125">
        <f>VLOOKUP(MID(C4125,1,10),Estrv!B:CC,54,FALSE)</f>
        <v>0</v>
      </c>
    </row>
    <row r="4126" spans="1:5">
      <c r="A4126" t="str">
        <f t="shared" si="64"/>
        <v>08C001</v>
      </c>
      <c r="B4126" t="str">
        <f>CONCATENATE(A4126,"_",COUNTIF(A$1:A4126,A4126))</f>
        <v>08C001_55</v>
      </c>
      <c r="C4126" t="s">
        <v>12946</v>
      </c>
      <c r="D4126" t="str">
        <f>VLOOKUP(MID(C4126,7,4),Estrv!I:J,2,FALSE)</f>
        <v>Atención Social Inmediata a Poblaciones Prioritarias (ASIPP)</v>
      </c>
      <c r="E4126">
        <f>VLOOKUP(MID(C4126,1,10),Estrv!B:CC,57,FALSE)</f>
        <v>0</v>
      </c>
    </row>
    <row r="4127" spans="1:5">
      <c r="A4127" t="str">
        <f t="shared" si="64"/>
        <v>08C001</v>
      </c>
      <c r="B4127" t="str">
        <f>CONCATENATE(A4127,"_",COUNTIF(A$1:A4127,A4127))</f>
        <v>08C001_56</v>
      </c>
      <c r="C4127" t="s">
        <v>13620</v>
      </c>
      <c r="D4127" t="str">
        <f>VLOOKUP(MID(C4127,7,4),Estrv!I:J,2,FALSE)</f>
        <v>Atención Social Inmediata a Poblaciones Prioritarias (ASIPP)</v>
      </c>
      <c r="E4127">
        <f>VLOOKUP(MID(C4127,1,10),Estrv!B:CC,60,FALSE)</f>
        <v>0</v>
      </c>
    </row>
    <row r="4128" spans="1:5">
      <c r="A4128" t="str">
        <f t="shared" si="64"/>
        <v>08C001</v>
      </c>
      <c r="B4128" t="str">
        <f>CONCATENATE(A4128,"_",COUNTIF(A$1:A4128,A4128))</f>
        <v>08C001_57</v>
      </c>
      <c r="C4128" t="s">
        <v>14294</v>
      </c>
      <c r="D4128" t="str">
        <f>VLOOKUP(MID(C4128,7,4),Estrv!I:J,2,FALSE)</f>
        <v>Atención Social Inmediata a Poblaciones Prioritarias (ASIPP)</v>
      </c>
      <c r="E4128">
        <f>VLOOKUP(MID(C4128,1,10),Estrv!B:CC,63,FALSE)</f>
        <v>0</v>
      </c>
    </row>
    <row r="4129" spans="1:5">
      <c r="A4129" t="str">
        <f t="shared" si="64"/>
        <v>08C001</v>
      </c>
      <c r="B4129" t="str">
        <f>CONCATENATE(A4129,"_",COUNTIF(A$1:A4129,A4129))</f>
        <v>08C001_58</v>
      </c>
      <c r="C4129" t="s">
        <v>14968</v>
      </c>
      <c r="D4129" t="str">
        <f>VLOOKUP(MID(C4129,7,4),Estrv!I:J,2,FALSE)</f>
        <v>Atención Social Inmediata a Poblaciones Prioritarias (ASIPP)</v>
      </c>
      <c r="E4129">
        <f>VLOOKUP(MID(C4129,1,10),Estrv!B:CC,66,FALSE)</f>
        <v>0</v>
      </c>
    </row>
    <row r="4130" spans="1:5">
      <c r="A4130" t="str">
        <f t="shared" si="64"/>
        <v>08C001</v>
      </c>
      <c r="B4130" t="str">
        <f>CONCATENATE(A4130,"_",COUNTIF(A$1:A4130,A4130))</f>
        <v>08C001_59</v>
      </c>
      <c r="C4130" t="s">
        <v>15642</v>
      </c>
      <c r="D4130" t="str">
        <f>VLOOKUP(MID(C4130,7,4),Estrv!I:J,2,FALSE)</f>
        <v>Atención Social Inmediata a Poblaciones Prioritarias (ASIPP)</v>
      </c>
      <c r="E4130">
        <f>VLOOKUP(MID(C4130,1,10),Estrv!B:CC,69,FALSE)</f>
        <v>0</v>
      </c>
    </row>
    <row r="4131" spans="1:5">
      <c r="A4131" t="str">
        <f t="shared" si="64"/>
        <v>08C001</v>
      </c>
      <c r="B4131" t="str">
        <f>CONCATENATE(A4131,"_",COUNTIF(A$1:A4131,A4131))</f>
        <v>08C001_60</v>
      </c>
      <c r="C4131" t="s">
        <v>16316</v>
      </c>
      <c r="D4131" t="str">
        <f>VLOOKUP(MID(C4131,7,4),Estrv!I:J,2,FALSE)</f>
        <v>Atención Social Inmediata a Poblaciones Prioritarias (ASIPP)</v>
      </c>
      <c r="E4131">
        <f>VLOOKUP(MID(C4131,1,10),Estrv!B:CC,72,FALSE)</f>
        <v>0</v>
      </c>
    </row>
    <row r="4132" spans="1:5">
      <c r="A4132" t="str">
        <f t="shared" si="64"/>
        <v>08C001</v>
      </c>
      <c r="B4132" t="str">
        <f>CONCATENATE(A4132,"_",COUNTIF(A$1:A4132,A4132))</f>
        <v>08C001_61</v>
      </c>
      <c r="C4132" t="s">
        <v>10251</v>
      </c>
      <c r="D4132" t="str">
        <f>VLOOKUP(MID(C4132,7,4),Estrv!I:J,2,FALSE)</f>
        <v>Comedores para el bienestar</v>
      </c>
      <c r="E4132" t="str">
        <f>VLOOKUP(MID(C4132,1,10),Estrv!B:CC,44,FALSE)</f>
        <v>Las personas que habitan en la Ciudad de Mexico mejoran sus habitos alimentarios a traves de las alternativas de alimentacion adecuada y saludable.</v>
      </c>
    </row>
    <row r="4133" spans="1:5">
      <c r="A4133" t="str">
        <f t="shared" si="64"/>
        <v>08C001</v>
      </c>
      <c r="B4133" t="str">
        <f>CONCATENATE(A4133,"_",COUNTIF(A$1:A4133,A4133))</f>
        <v>08C001_62</v>
      </c>
      <c r="C4133" t="s">
        <v>10925</v>
      </c>
      <c r="D4133" t="str">
        <f>VLOOKUP(MID(C4133,7,4),Estrv!I:J,2,FALSE)</f>
        <v>Comedores para el bienestar</v>
      </c>
      <c r="E4133" t="str">
        <f>VLOOKUP(MID(C4133,1,10),Estrv!B:CC,48,FALSE)</f>
        <v>Supervision de la correcta operacion de la red de Comedores para el Bienestar.</v>
      </c>
    </row>
    <row r="4134" spans="1:5">
      <c r="A4134" t="str">
        <f t="shared" si="64"/>
        <v>08C001</v>
      </c>
      <c r="B4134" t="str">
        <f>CONCATENATE(A4134,"_",COUNTIF(A$1:A4134,A4134))</f>
        <v>08C001_63</v>
      </c>
      <c r="C4134" t="s">
        <v>11599</v>
      </c>
      <c r="D4134" t="str">
        <f>VLOOKUP(MID(C4134,7,4),Estrv!I:J,2,FALSE)</f>
        <v>Comedores para el bienestar</v>
      </c>
      <c r="E4134">
        <f>VLOOKUP(MID(C4134,1,10),Estrv!B:CC,51,FALSE)</f>
        <v>0</v>
      </c>
    </row>
    <row r="4135" spans="1:5">
      <c r="A4135" t="str">
        <f t="shared" si="64"/>
        <v>08C001</v>
      </c>
      <c r="B4135" t="str">
        <f>CONCATENATE(A4135,"_",COUNTIF(A$1:A4135,A4135))</f>
        <v>08C001_64</v>
      </c>
      <c r="C4135" t="s">
        <v>12273</v>
      </c>
      <c r="D4135" t="str">
        <f>VLOOKUP(MID(C4135,7,4),Estrv!I:J,2,FALSE)</f>
        <v>Comedores para el bienestar</v>
      </c>
      <c r="E4135">
        <f>VLOOKUP(MID(C4135,1,10),Estrv!B:CC,54,FALSE)</f>
        <v>0</v>
      </c>
    </row>
    <row r="4136" spans="1:5">
      <c r="A4136" t="str">
        <f t="shared" si="64"/>
        <v>08C001</v>
      </c>
      <c r="B4136" t="str">
        <f>CONCATENATE(A4136,"_",COUNTIF(A$1:A4136,A4136))</f>
        <v>08C001_65</v>
      </c>
      <c r="C4136" t="s">
        <v>12947</v>
      </c>
      <c r="D4136" t="str">
        <f>VLOOKUP(MID(C4136,7,4),Estrv!I:J,2,FALSE)</f>
        <v>Comedores para el bienestar</v>
      </c>
      <c r="E4136">
        <f>VLOOKUP(MID(C4136,1,10),Estrv!B:CC,57,FALSE)</f>
        <v>0</v>
      </c>
    </row>
    <row r="4137" spans="1:5">
      <c r="A4137" t="str">
        <f t="shared" si="64"/>
        <v>08C001</v>
      </c>
      <c r="B4137" t="str">
        <f>CONCATENATE(A4137,"_",COUNTIF(A$1:A4137,A4137))</f>
        <v>08C001_66</v>
      </c>
      <c r="C4137" t="s">
        <v>13621</v>
      </c>
      <c r="D4137" t="str">
        <f>VLOOKUP(MID(C4137,7,4),Estrv!I:J,2,FALSE)</f>
        <v>Comedores para el bienestar</v>
      </c>
      <c r="E4137">
        <f>VLOOKUP(MID(C4137,1,10),Estrv!B:CC,60,FALSE)</f>
        <v>0</v>
      </c>
    </row>
    <row r="4138" spans="1:5">
      <c r="A4138" t="str">
        <f t="shared" si="64"/>
        <v>08C001</v>
      </c>
      <c r="B4138" t="str">
        <f>CONCATENATE(A4138,"_",COUNTIF(A$1:A4138,A4138))</f>
        <v>08C001_67</v>
      </c>
      <c r="C4138" t="s">
        <v>14295</v>
      </c>
      <c r="D4138" t="str">
        <f>VLOOKUP(MID(C4138,7,4),Estrv!I:J,2,FALSE)</f>
        <v>Comedores para el bienestar</v>
      </c>
      <c r="E4138">
        <f>VLOOKUP(MID(C4138,1,10),Estrv!B:CC,63,FALSE)</f>
        <v>0</v>
      </c>
    </row>
    <row r="4139" spans="1:5">
      <c r="A4139" t="str">
        <f t="shared" si="64"/>
        <v>08C001</v>
      </c>
      <c r="B4139" t="str">
        <f>CONCATENATE(A4139,"_",COUNTIF(A$1:A4139,A4139))</f>
        <v>08C001_68</v>
      </c>
      <c r="C4139" t="s">
        <v>14969</v>
      </c>
      <c r="D4139" t="str">
        <f>VLOOKUP(MID(C4139,7,4),Estrv!I:J,2,FALSE)</f>
        <v>Comedores para el bienestar</v>
      </c>
      <c r="E4139">
        <f>VLOOKUP(MID(C4139,1,10),Estrv!B:CC,66,FALSE)</f>
        <v>0</v>
      </c>
    </row>
    <row r="4140" spans="1:5">
      <c r="A4140" t="str">
        <f t="shared" si="64"/>
        <v>08C001</v>
      </c>
      <c r="B4140" t="str">
        <f>CONCATENATE(A4140,"_",COUNTIF(A$1:A4140,A4140))</f>
        <v>08C001_69</v>
      </c>
      <c r="C4140" t="s">
        <v>15643</v>
      </c>
      <c r="D4140" t="str">
        <f>VLOOKUP(MID(C4140,7,4),Estrv!I:J,2,FALSE)</f>
        <v>Comedores para el bienestar</v>
      </c>
      <c r="E4140">
        <f>VLOOKUP(MID(C4140,1,10),Estrv!B:CC,69,FALSE)</f>
        <v>0</v>
      </c>
    </row>
    <row r="4141" spans="1:5">
      <c r="A4141" t="str">
        <f t="shared" si="64"/>
        <v>08C001</v>
      </c>
      <c r="B4141" t="str">
        <f>CONCATENATE(A4141,"_",COUNTIF(A$1:A4141,A4141))</f>
        <v>08C001_70</v>
      </c>
      <c r="C4141" t="s">
        <v>16317</v>
      </c>
      <c r="D4141" t="str">
        <f>VLOOKUP(MID(C4141,7,4),Estrv!I:J,2,FALSE)</f>
        <v>Comedores para el bienestar</v>
      </c>
      <c r="E4141">
        <f>VLOOKUP(MID(C4141,1,10),Estrv!B:CC,72,FALSE)</f>
        <v>0</v>
      </c>
    </row>
    <row r="4142" spans="1:5">
      <c r="A4142" t="str">
        <f t="shared" si="64"/>
        <v>08C001</v>
      </c>
      <c r="B4142" t="str">
        <f>CONCATENATE(A4142,"_",COUNTIF(A$1:A4142,A4142))</f>
        <v>08C001_71</v>
      </c>
      <c r="C4142" t="s">
        <v>10252</v>
      </c>
      <c r="D4142" t="str">
        <f>VLOOKUP(MID(C4142,7,4),Estrv!I:J,2,FALSE)</f>
        <v>Actividades de apoyo administrativo</v>
      </c>
      <c r="E4142" t="str">
        <f>VLOOKUP(MID(C4142,1,10),Estrv!B:CC,44,FALSE)</f>
        <v>Durante la Administracion se brindaron mejores servicios al publico que busca atencion y ayuda dentro de la Secretaria de Inclusion y Bienestar Social.</v>
      </c>
    </row>
    <row r="4143" spans="1:5">
      <c r="A4143" t="str">
        <f t="shared" si="64"/>
        <v>08C001</v>
      </c>
      <c r="B4143" t="str">
        <f>CONCATENATE(A4143,"_",COUNTIF(A$1:A4143,A4143))</f>
        <v>08C001_72</v>
      </c>
      <c r="C4143" t="s">
        <v>10926</v>
      </c>
      <c r="D4143" t="str">
        <f>VLOOKUP(MID(C4143,7,4),Estrv!I:J,2,FALSE)</f>
        <v>Actividades de apoyo administrativo</v>
      </c>
      <c r="E4143" t="str">
        <f>VLOOKUP(MID(C4143,1,10),Estrv!B:CC,48,FALSE)</f>
        <v>Pago de servicios generales, servicios profesionales, conservacion y mantenimiento del inmueble, asi como servicios de difusion.</v>
      </c>
    </row>
    <row r="4144" spans="1:5">
      <c r="A4144" t="str">
        <f t="shared" si="64"/>
        <v>08C001</v>
      </c>
      <c r="B4144" t="str">
        <f>CONCATENATE(A4144,"_",COUNTIF(A$1:A4144,A4144))</f>
        <v>08C001_73</v>
      </c>
      <c r="C4144" t="s">
        <v>11600</v>
      </c>
      <c r="D4144" t="str">
        <f>VLOOKUP(MID(C4144,7,4),Estrv!I:J,2,FALSE)</f>
        <v>Actividades de apoyo administrativo</v>
      </c>
      <c r="E4144">
        <f>VLOOKUP(MID(C4144,1,10),Estrv!B:CC,51,FALSE)</f>
        <v>0</v>
      </c>
    </row>
    <row r="4145" spans="1:5">
      <c r="A4145" t="str">
        <f t="shared" si="64"/>
        <v>08C001</v>
      </c>
      <c r="B4145" t="str">
        <f>CONCATENATE(A4145,"_",COUNTIF(A$1:A4145,A4145))</f>
        <v>08C001_74</v>
      </c>
      <c r="C4145" t="s">
        <v>12274</v>
      </c>
      <c r="D4145" t="str">
        <f>VLOOKUP(MID(C4145,7,4),Estrv!I:J,2,FALSE)</f>
        <v>Actividades de apoyo administrativo</v>
      </c>
      <c r="E4145">
        <f>VLOOKUP(MID(C4145,1,10),Estrv!B:CC,54,FALSE)</f>
        <v>0</v>
      </c>
    </row>
    <row r="4146" spans="1:5">
      <c r="A4146" t="str">
        <f t="shared" si="64"/>
        <v>08C001</v>
      </c>
      <c r="B4146" t="str">
        <f>CONCATENATE(A4146,"_",COUNTIF(A$1:A4146,A4146))</f>
        <v>08C001_75</v>
      </c>
      <c r="C4146" t="s">
        <v>12948</v>
      </c>
      <c r="D4146" t="str">
        <f>VLOOKUP(MID(C4146,7,4),Estrv!I:J,2,FALSE)</f>
        <v>Actividades de apoyo administrativo</v>
      </c>
      <c r="E4146">
        <f>VLOOKUP(MID(C4146,1,10),Estrv!B:CC,57,FALSE)</f>
        <v>0</v>
      </c>
    </row>
    <row r="4147" spans="1:5">
      <c r="A4147" t="str">
        <f t="shared" si="64"/>
        <v>08C001</v>
      </c>
      <c r="B4147" t="str">
        <f>CONCATENATE(A4147,"_",COUNTIF(A$1:A4147,A4147))</f>
        <v>08C001_76</v>
      </c>
      <c r="C4147" t="s">
        <v>13622</v>
      </c>
      <c r="D4147" t="str">
        <f>VLOOKUP(MID(C4147,7,4),Estrv!I:J,2,FALSE)</f>
        <v>Actividades de apoyo administrativo</v>
      </c>
      <c r="E4147">
        <f>VLOOKUP(MID(C4147,1,10),Estrv!B:CC,60,FALSE)</f>
        <v>0</v>
      </c>
    </row>
    <row r="4148" spans="1:5">
      <c r="A4148" t="str">
        <f t="shared" si="64"/>
        <v>08C001</v>
      </c>
      <c r="B4148" t="str">
        <f>CONCATENATE(A4148,"_",COUNTIF(A$1:A4148,A4148))</f>
        <v>08C001_77</v>
      </c>
      <c r="C4148" t="s">
        <v>14296</v>
      </c>
      <c r="D4148" t="str">
        <f>VLOOKUP(MID(C4148,7,4),Estrv!I:J,2,FALSE)</f>
        <v>Actividades de apoyo administrativo</v>
      </c>
      <c r="E4148">
        <f>VLOOKUP(MID(C4148,1,10),Estrv!B:CC,63,FALSE)</f>
        <v>0</v>
      </c>
    </row>
    <row r="4149" spans="1:5">
      <c r="A4149" t="str">
        <f t="shared" si="64"/>
        <v>08C001</v>
      </c>
      <c r="B4149" t="str">
        <f>CONCATENATE(A4149,"_",COUNTIF(A$1:A4149,A4149))</f>
        <v>08C001_78</v>
      </c>
      <c r="C4149" t="s">
        <v>14970</v>
      </c>
      <c r="D4149" t="str">
        <f>VLOOKUP(MID(C4149,7,4),Estrv!I:J,2,FALSE)</f>
        <v>Actividades de apoyo administrativo</v>
      </c>
      <c r="E4149">
        <f>VLOOKUP(MID(C4149,1,10),Estrv!B:CC,66,FALSE)</f>
        <v>0</v>
      </c>
    </row>
    <row r="4150" spans="1:5">
      <c r="A4150" t="str">
        <f t="shared" si="64"/>
        <v>08C001</v>
      </c>
      <c r="B4150" t="str">
        <f>CONCATENATE(A4150,"_",COUNTIF(A$1:A4150,A4150))</f>
        <v>08C001_79</v>
      </c>
      <c r="C4150" t="s">
        <v>15644</v>
      </c>
      <c r="D4150" t="str">
        <f>VLOOKUP(MID(C4150,7,4),Estrv!I:J,2,FALSE)</f>
        <v>Actividades de apoyo administrativo</v>
      </c>
      <c r="E4150">
        <f>VLOOKUP(MID(C4150,1,10),Estrv!B:CC,69,FALSE)</f>
        <v>0</v>
      </c>
    </row>
    <row r="4151" spans="1:5">
      <c r="A4151" t="str">
        <f t="shared" si="64"/>
        <v>08C001</v>
      </c>
      <c r="B4151" t="str">
        <f>CONCATENATE(A4151,"_",COUNTIF(A$1:A4151,A4151))</f>
        <v>08C001_80</v>
      </c>
      <c r="C4151" t="s">
        <v>16318</v>
      </c>
      <c r="D4151" t="str">
        <f>VLOOKUP(MID(C4151,7,4),Estrv!I:J,2,FALSE)</f>
        <v>Actividades de apoyo administrativo</v>
      </c>
      <c r="E4151">
        <f>VLOOKUP(MID(C4151,1,10),Estrv!B:CC,72,FALSE)</f>
        <v>0</v>
      </c>
    </row>
    <row r="4152" spans="1:5">
      <c r="A4152" t="str">
        <f t="shared" si="64"/>
        <v>08C001</v>
      </c>
      <c r="B4152" t="str">
        <f>CONCATENATE(A4152,"_",COUNTIF(A$1:A4152,A4152))</f>
        <v>08C001_81</v>
      </c>
      <c r="C4152" t="s">
        <v>10253</v>
      </c>
      <c r="D4152" t="str">
        <f>VLOOKUP(MID(C4152,7,4),Estrv!I:J,2,FALSE)</f>
        <v>Provisiones para contingencias</v>
      </c>
      <c r="E4152" t="str">
        <f>VLOOKUP(MID(C4152,1,10),Estrv!B:CC,44,FALSE)</f>
        <v>Cumplir las obligaciones de pago derivado de las sentencias emitidas por la autoridad competente.</v>
      </c>
    </row>
    <row r="4153" spans="1:5">
      <c r="A4153" t="str">
        <f t="shared" si="64"/>
        <v>08C001</v>
      </c>
      <c r="B4153" t="str">
        <f>CONCATENATE(A4153,"_",COUNTIF(A$1:A4153,A4153))</f>
        <v>08C001_82</v>
      </c>
      <c r="C4153" t="s">
        <v>10927</v>
      </c>
      <c r="D4153" t="str">
        <f>VLOOKUP(MID(C4153,7,4),Estrv!I:J,2,FALSE)</f>
        <v>Provisiones para contingencias</v>
      </c>
      <c r="E4153">
        <f>VLOOKUP(MID(C4153,1,10),Estrv!B:CC,48,FALSE)</f>
        <v>0</v>
      </c>
    </row>
    <row r="4154" spans="1:5">
      <c r="A4154" t="str">
        <f t="shared" si="64"/>
        <v>08C001</v>
      </c>
      <c r="B4154" t="str">
        <f>CONCATENATE(A4154,"_",COUNTIF(A$1:A4154,A4154))</f>
        <v>08C001_83</v>
      </c>
      <c r="C4154" t="s">
        <v>11601</v>
      </c>
      <c r="D4154" t="str">
        <f>VLOOKUP(MID(C4154,7,4),Estrv!I:J,2,FALSE)</f>
        <v>Provisiones para contingencias</v>
      </c>
      <c r="E4154">
        <f>VLOOKUP(MID(C4154,1,10),Estrv!B:CC,51,FALSE)</f>
        <v>0</v>
      </c>
    </row>
    <row r="4155" spans="1:5">
      <c r="A4155" t="str">
        <f t="shared" si="64"/>
        <v>08C001</v>
      </c>
      <c r="B4155" t="str">
        <f>CONCATENATE(A4155,"_",COUNTIF(A$1:A4155,A4155))</f>
        <v>08C001_84</v>
      </c>
      <c r="C4155" t="s">
        <v>12275</v>
      </c>
      <c r="D4155" t="str">
        <f>VLOOKUP(MID(C4155,7,4),Estrv!I:J,2,FALSE)</f>
        <v>Provisiones para contingencias</v>
      </c>
      <c r="E4155">
        <f>VLOOKUP(MID(C4155,1,10),Estrv!B:CC,54,FALSE)</f>
        <v>0</v>
      </c>
    </row>
    <row r="4156" spans="1:5">
      <c r="A4156" t="str">
        <f t="shared" si="64"/>
        <v>08C001</v>
      </c>
      <c r="B4156" t="str">
        <f>CONCATENATE(A4156,"_",COUNTIF(A$1:A4156,A4156))</f>
        <v>08C001_85</v>
      </c>
      <c r="C4156" t="s">
        <v>12949</v>
      </c>
      <c r="D4156" t="str">
        <f>VLOOKUP(MID(C4156,7,4),Estrv!I:J,2,FALSE)</f>
        <v>Provisiones para contingencias</v>
      </c>
      <c r="E4156">
        <f>VLOOKUP(MID(C4156,1,10),Estrv!B:CC,57,FALSE)</f>
        <v>0</v>
      </c>
    </row>
    <row r="4157" spans="1:5">
      <c r="A4157" t="str">
        <f t="shared" si="64"/>
        <v>08C001</v>
      </c>
      <c r="B4157" t="str">
        <f>CONCATENATE(A4157,"_",COUNTIF(A$1:A4157,A4157))</f>
        <v>08C001_86</v>
      </c>
      <c r="C4157" t="s">
        <v>13623</v>
      </c>
      <c r="D4157" t="str">
        <f>VLOOKUP(MID(C4157,7,4),Estrv!I:J,2,FALSE)</f>
        <v>Provisiones para contingencias</v>
      </c>
      <c r="E4157">
        <f>VLOOKUP(MID(C4157,1,10),Estrv!B:CC,60,FALSE)</f>
        <v>0</v>
      </c>
    </row>
    <row r="4158" spans="1:5">
      <c r="A4158" t="str">
        <f t="shared" si="64"/>
        <v>08C001</v>
      </c>
      <c r="B4158" t="str">
        <f>CONCATENATE(A4158,"_",COUNTIF(A$1:A4158,A4158))</f>
        <v>08C001_87</v>
      </c>
      <c r="C4158" t="s">
        <v>14297</v>
      </c>
      <c r="D4158" t="str">
        <f>VLOOKUP(MID(C4158,7,4),Estrv!I:J,2,FALSE)</f>
        <v>Provisiones para contingencias</v>
      </c>
      <c r="E4158">
        <f>VLOOKUP(MID(C4158,1,10),Estrv!B:CC,63,FALSE)</f>
        <v>0</v>
      </c>
    </row>
    <row r="4159" spans="1:5">
      <c r="A4159" t="str">
        <f t="shared" si="64"/>
        <v>08C001</v>
      </c>
      <c r="B4159" t="str">
        <f>CONCATENATE(A4159,"_",COUNTIF(A$1:A4159,A4159))</f>
        <v>08C001_88</v>
      </c>
      <c r="C4159" t="s">
        <v>14971</v>
      </c>
      <c r="D4159" t="str">
        <f>VLOOKUP(MID(C4159,7,4),Estrv!I:J,2,FALSE)</f>
        <v>Provisiones para contingencias</v>
      </c>
      <c r="E4159">
        <f>VLOOKUP(MID(C4159,1,10),Estrv!B:CC,66,FALSE)</f>
        <v>0</v>
      </c>
    </row>
    <row r="4160" spans="1:5">
      <c r="A4160" t="str">
        <f t="shared" si="64"/>
        <v>08C001</v>
      </c>
      <c r="B4160" t="str">
        <f>CONCATENATE(A4160,"_",COUNTIF(A$1:A4160,A4160))</f>
        <v>08C001_89</v>
      </c>
      <c r="C4160" t="s">
        <v>15645</v>
      </c>
      <c r="D4160" t="str">
        <f>VLOOKUP(MID(C4160,7,4),Estrv!I:J,2,FALSE)</f>
        <v>Provisiones para contingencias</v>
      </c>
      <c r="E4160">
        <f>VLOOKUP(MID(C4160,1,10),Estrv!B:CC,69,FALSE)</f>
        <v>0</v>
      </c>
    </row>
    <row r="4161" spans="1:5">
      <c r="A4161" t="str">
        <f t="shared" si="64"/>
        <v>08C001</v>
      </c>
      <c r="B4161" t="str">
        <f>CONCATENATE(A4161,"_",COUNTIF(A$1:A4161,A4161))</f>
        <v>08C001_90</v>
      </c>
      <c r="C4161" t="s">
        <v>16319</v>
      </c>
      <c r="D4161" t="str">
        <f>VLOOKUP(MID(C4161,7,4),Estrv!I:J,2,FALSE)</f>
        <v>Provisiones para contingencias</v>
      </c>
      <c r="E4161">
        <f>VLOOKUP(MID(C4161,1,10),Estrv!B:CC,72,FALSE)</f>
        <v>0</v>
      </c>
    </row>
    <row r="4162" spans="1:5">
      <c r="A4162" t="str">
        <f t="shared" si="64"/>
        <v>08PDCP</v>
      </c>
      <c r="B4162" t="str">
        <f>CONCATENATE(A4162,"_",COUNTIF(A$1:A4162,A4162))</f>
        <v>08PDCP_1</v>
      </c>
      <c r="C4162" t="s">
        <v>10254</v>
      </c>
      <c r="D4162" t="str">
        <f>VLOOKUP(MID(C4162,7,4),Estrv!I:J,2,FALSE)</f>
        <v>Cumplimiento de los programas de protección civil</v>
      </c>
      <c r="E4162" t="str">
        <f>VLOOKUP(MID(C4162,1,10),Estrv!B:CC,44,FALSE)</f>
        <v>Usuarios de servicios y servidores publicos del COPRED, cuentan con conocimientos en materia de Proteccion Civil.</v>
      </c>
    </row>
    <row r="4163" spans="1:5">
      <c r="A4163" t="str">
        <f t="shared" ref="A4163:A4226" si="65">MID(C4163,1,6)</f>
        <v>08PDCP</v>
      </c>
      <c r="B4163" t="str">
        <f>CONCATENATE(A4163,"_",COUNTIF(A$1:A4163,A4163))</f>
        <v>08PDCP_2</v>
      </c>
      <c r="C4163" t="s">
        <v>10928</v>
      </c>
      <c r="D4163" t="str">
        <f>VLOOKUP(MID(C4163,7,4),Estrv!I:J,2,FALSE)</f>
        <v>Cumplimiento de los programas de protección civil</v>
      </c>
      <c r="E4163" t="str">
        <f>VLOOKUP(MID(C4163,1,10),Estrv!B:CC,48,FALSE)</f>
        <v>Capacitacion en materia de Proteccion Civil.</v>
      </c>
    </row>
    <row r="4164" spans="1:5">
      <c r="A4164" t="str">
        <f t="shared" si="65"/>
        <v>08PDCP</v>
      </c>
      <c r="B4164" t="str">
        <f>CONCATENATE(A4164,"_",COUNTIF(A$1:A4164,A4164))</f>
        <v>08PDCP_3</v>
      </c>
      <c r="C4164" t="s">
        <v>11602</v>
      </c>
      <c r="D4164" t="str">
        <f>VLOOKUP(MID(C4164,7,4),Estrv!I:J,2,FALSE)</f>
        <v>Cumplimiento de los programas de protección civil</v>
      </c>
      <c r="E4164">
        <f>VLOOKUP(MID(C4164,1,10),Estrv!B:CC,51,FALSE)</f>
        <v>0</v>
      </c>
    </row>
    <row r="4165" spans="1:5">
      <c r="A4165" t="str">
        <f t="shared" si="65"/>
        <v>08PDCP</v>
      </c>
      <c r="B4165" t="str">
        <f>CONCATENATE(A4165,"_",COUNTIF(A$1:A4165,A4165))</f>
        <v>08PDCP_4</v>
      </c>
      <c r="C4165" t="s">
        <v>12276</v>
      </c>
      <c r="D4165" t="str">
        <f>VLOOKUP(MID(C4165,7,4),Estrv!I:J,2,FALSE)</f>
        <v>Cumplimiento de los programas de protección civil</v>
      </c>
      <c r="E4165">
        <f>VLOOKUP(MID(C4165,1,10),Estrv!B:CC,54,FALSE)</f>
        <v>0</v>
      </c>
    </row>
    <row r="4166" spans="1:5">
      <c r="A4166" t="str">
        <f t="shared" si="65"/>
        <v>08PDCP</v>
      </c>
      <c r="B4166" t="str">
        <f>CONCATENATE(A4166,"_",COUNTIF(A$1:A4166,A4166))</f>
        <v>08PDCP_5</v>
      </c>
      <c r="C4166" t="s">
        <v>12950</v>
      </c>
      <c r="D4166" t="str">
        <f>VLOOKUP(MID(C4166,7,4),Estrv!I:J,2,FALSE)</f>
        <v>Cumplimiento de los programas de protección civil</v>
      </c>
      <c r="E4166">
        <f>VLOOKUP(MID(C4166,1,10),Estrv!B:CC,57,FALSE)</f>
        <v>0</v>
      </c>
    </row>
    <row r="4167" spans="1:5">
      <c r="A4167" t="str">
        <f t="shared" si="65"/>
        <v>08PDCP</v>
      </c>
      <c r="B4167" t="str">
        <f>CONCATENATE(A4167,"_",COUNTIF(A$1:A4167,A4167))</f>
        <v>08PDCP_6</v>
      </c>
      <c r="C4167" t="s">
        <v>13624</v>
      </c>
      <c r="D4167" t="str">
        <f>VLOOKUP(MID(C4167,7,4),Estrv!I:J,2,FALSE)</f>
        <v>Cumplimiento de los programas de protección civil</v>
      </c>
      <c r="E4167">
        <f>VLOOKUP(MID(C4167,1,10),Estrv!B:CC,60,FALSE)</f>
        <v>0</v>
      </c>
    </row>
    <row r="4168" spans="1:5">
      <c r="A4168" t="str">
        <f t="shared" si="65"/>
        <v>08PDCP</v>
      </c>
      <c r="B4168" t="str">
        <f>CONCATENATE(A4168,"_",COUNTIF(A$1:A4168,A4168))</f>
        <v>08PDCP_7</v>
      </c>
      <c r="C4168" t="s">
        <v>14298</v>
      </c>
      <c r="D4168" t="str">
        <f>VLOOKUP(MID(C4168,7,4),Estrv!I:J,2,FALSE)</f>
        <v>Cumplimiento de los programas de protección civil</v>
      </c>
      <c r="E4168">
        <f>VLOOKUP(MID(C4168,1,10),Estrv!B:CC,63,FALSE)</f>
        <v>0</v>
      </c>
    </row>
    <row r="4169" spans="1:5">
      <c r="A4169" t="str">
        <f t="shared" si="65"/>
        <v>08PDCP</v>
      </c>
      <c r="B4169" t="str">
        <f>CONCATENATE(A4169,"_",COUNTIF(A$1:A4169,A4169))</f>
        <v>08PDCP_8</v>
      </c>
      <c r="C4169" t="s">
        <v>14972</v>
      </c>
      <c r="D4169" t="str">
        <f>VLOOKUP(MID(C4169,7,4),Estrv!I:J,2,FALSE)</f>
        <v>Cumplimiento de los programas de protección civil</v>
      </c>
      <c r="E4169">
        <f>VLOOKUP(MID(C4169,1,10),Estrv!B:CC,66,FALSE)</f>
        <v>0</v>
      </c>
    </row>
    <row r="4170" spans="1:5">
      <c r="A4170" t="str">
        <f t="shared" si="65"/>
        <v>08PDCP</v>
      </c>
      <c r="B4170" t="str">
        <f>CONCATENATE(A4170,"_",COUNTIF(A$1:A4170,A4170))</f>
        <v>08PDCP_9</v>
      </c>
      <c r="C4170" t="s">
        <v>15646</v>
      </c>
      <c r="D4170" t="str">
        <f>VLOOKUP(MID(C4170,7,4),Estrv!I:J,2,FALSE)</f>
        <v>Cumplimiento de los programas de protección civil</v>
      </c>
      <c r="E4170">
        <f>VLOOKUP(MID(C4170,1,10),Estrv!B:CC,69,FALSE)</f>
        <v>0</v>
      </c>
    </row>
    <row r="4171" spans="1:5">
      <c r="A4171" t="str">
        <f t="shared" si="65"/>
        <v>08PDCP</v>
      </c>
      <c r="B4171" t="str">
        <f>CONCATENATE(A4171,"_",COUNTIF(A$1:A4171,A4171))</f>
        <v>08PDCP_10</v>
      </c>
      <c r="C4171" t="s">
        <v>16320</v>
      </c>
      <c r="D4171" t="str">
        <f>VLOOKUP(MID(C4171,7,4),Estrv!I:J,2,FALSE)</f>
        <v>Cumplimiento de los programas de protección civil</v>
      </c>
      <c r="E4171">
        <f>VLOOKUP(MID(C4171,1,10),Estrv!B:CC,72,FALSE)</f>
        <v>0</v>
      </c>
    </row>
    <row r="4172" spans="1:5">
      <c r="A4172" t="str">
        <f t="shared" si="65"/>
        <v>08PDCP</v>
      </c>
      <c r="B4172" t="str">
        <f>CONCATENATE(A4172,"_",COUNTIF(A$1:A4172,A4172))</f>
        <v>08PDCP_11</v>
      </c>
      <c r="C4172" t="s">
        <v>10255</v>
      </c>
      <c r="D4172" t="str">
        <f>VLOOKUP(MID(C4172,7,4),Estrv!I:J,2,FALSE)</f>
        <v>Políticas para la prevención y combate a la discriminación</v>
      </c>
      <c r="E4172" t="str">
        <f>VLOOKUP(MID(C4172,1,10),Estrv!B:CC,44,FALSE)</f>
        <v>Las personas en situacion de discriminacion ejercen su derecho a la igualdad y a la no discriminacion, lo que permite disminuir las brechas de desigualdad.</v>
      </c>
    </row>
    <row r="4173" spans="1:5">
      <c r="A4173" t="str">
        <f t="shared" si="65"/>
        <v>08PDCP</v>
      </c>
      <c r="B4173" t="str">
        <f>CONCATENATE(A4173,"_",COUNTIF(A$1:A4173,A4173))</f>
        <v>08PDCP_12</v>
      </c>
      <c r="C4173" t="s">
        <v>10929</v>
      </c>
      <c r="D4173" t="str">
        <f>VLOOKUP(MID(C4173,7,4),Estrv!I:J,2,FALSE)</f>
        <v>Políticas para la prevención y combate a la discriminación</v>
      </c>
      <c r="E4173" t="str">
        <f>VLOOKUP(MID(C4173,1,10),Estrv!B:CC,48,FALSE)</f>
        <v>Acciones educativas en torno al derecho a la igualdad y no discriminacion dirigidos a personas servidoras publicas y poblacion en general</v>
      </c>
    </row>
    <row r="4174" spans="1:5">
      <c r="A4174" t="str">
        <f t="shared" si="65"/>
        <v>08PDCP</v>
      </c>
      <c r="B4174" t="str">
        <f>CONCATENATE(A4174,"_",COUNTIF(A$1:A4174,A4174))</f>
        <v>08PDCP_13</v>
      </c>
      <c r="C4174" t="s">
        <v>11603</v>
      </c>
      <c r="D4174" t="str">
        <f>VLOOKUP(MID(C4174,7,4),Estrv!I:J,2,FALSE)</f>
        <v>Políticas para la prevención y combate a la discriminación</v>
      </c>
      <c r="E4174" t="str">
        <f>VLOOKUP(MID(C4174,1,10),Estrv!B:CC,51,FALSE)</f>
        <v>Acciones de vinculacion estrategica con el sector privado, instituciones academicas, organizaciones de la sociedad civil, organismos internacionales e instituciones publicas</v>
      </c>
    </row>
    <row r="4175" spans="1:5">
      <c r="A4175" t="str">
        <f t="shared" si="65"/>
        <v>08PDCP</v>
      </c>
      <c r="B4175" t="str">
        <f>CONCATENATE(A4175,"_",COUNTIF(A$1:A4175,A4175))</f>
        <v>08PDCP_14</v>
      </c>
      <c r="C4175" t="s">
        <v>12277</v>
      </c>
      <c r="D4175" t="str">
        <f>VLOOKUP(MID(C4175,7,4),Estrv!I:J,2,FALSE)</f>
        <v>Políticas para la prevención y combate a la discriminación</v>
      </c>
      <c r="E4175" t="str">
        <f>VLOOKUP(MID(C4175,1,10),Estrv!B:CC,54,FALSE)</f>
        <v>Estrategias de promocion y difusion para una cultura de igualdad y no discriminacion</v>
      </c>
    </row>
    <row r="4176" spans="1:5">
      <c r="A4176" t="str">
        <f t="shared" si="65"/>
        <v>08PDCP</v>
      </c>
      <c r="B4176" t="str">
        <f>CONCATENATE(A4176,"_",COUNTIF(A$1:A4176,A4176))</f>
        <v>08PDCP_15</v>
      </c>
      <c r="C4176" t="s">
        <v>12951</v>
      </c>
      <c r="D4176" t="str">
        <f>VLOOKUP(MID(C4176,7,4),Estrv!I:J,2,FALSE)</f>
        <v>Políticas para la prevención y combate a la discriminación</v>
      </c>
      <c r="E4176" t="str">
        <f>VLOOKUP(MID(C4176,1,10),Estrv!B:CC,57,FALSE)</f>
        <v>Diseño de herramientas de politica publica antidiscriminatoria y desarrollo de estudios e investigaciones en torno al derecho a la igualdad y no discriminacion</v>
      </c>
    </row>
    <row r="4177" spans="1:5">
      <c r="A4177" t="str">
        <f t="shared" si="65"/>
        <v>08PDCP</v>
      </c>
      <c r="B4177" t="str">
        <f>CONCATENATE(A4177,"_",COUNTIF(A$1:A4177,A4177))</f>
        <v>08PDCP_16</v>
      </c>
      <c r="C4177" t="s">
        <v>13625</v>
      </c>
      <c r="D4177" t="str">
        <f>VLOOKUP(MID(C4177,7,4),Estrv!I:J,2,FALSE)</f>
        <v>Políticas para la prevención y combate a la discriminación</v>
      </c>
      <c r="E4177">
        <f>VLOOKUP(MID(C4177,1,10),Estrv!B:CC,60,FALSE)</f>
        <v>0</v>
      </c>
    </row>
    <row r="4178" spans="1:5">
      <c r="A4178" t="str">
        <f t="shared" si="65"/>
        <v>08PDCP</v>
      </c>
      <c r="B4178" t="str">
        <f>CONCATENATE(A4178,"_",COUNTIF(A$1:A4178,A4178))</f>
        <v>08PDCP_17</v>
      </c>
      <c r="C4178" t="s">
        <v>14299</v>
      </c>
      <c r="D4178" t="str">
        <f>VLOOKUP(MID(C4178,7,4),Estrv!I:J,2,FALSE)</f>
        <v>Políticas para la prevención y combate a la discriminación</v>
      </c>
      <c r="E4178">
        <f>VLOOKUP(MID(C4178,1,10),Estrv!B:CC,63,FALSE)</f>
        <v>0</v>
      </c>
    </row>
    <row r="4179" spans="1:5">
      <c r="A4179" t="str">
        <f t="shared" si="65"/>
        <v>08PDCP</v>
      </c>
      <c r="B4179" t="str">
        <f>CONCATENATE(A4179,"_",COUNTIF(A$1:A4179,A4179))</f>
        <v>08PDCP_18</v>
      </c>
      <c r="C4179" t="s">
        <v>14973</v>
      </c>
      <c r="D4179" t="str">
        <f>VLOOKUP(MID(C4179,7,4),Estrv!I:J,2,FALSE)</f>
        <v>Políticas para la prevención y combate a la discriminación</v>
      </c>
      <c r="E4179">
        <f>VLOOKUP(MID(C4179,1,10),Estrv!B:CC,66,FALSE)</f>
        <v>0</v>
      </c>
    </row>
    <row r="4180" spans="1:5">
      <c r="A4180" t="str">
        <f t="shared" si="65"/>
        <v>08PDCP</v>
      </c>
      <c r="B4180" t="str">
        <f>CONCATENATE(A4180,"_",COUNTIF(A$1:A4180,A4180))</f>
        <v>08PDCP_19</v>
      </c>
      <c r="C4180" t="s">
        <v>15647</v>
      </c>
      <c r="D4180" t="str">
        <f>VLOOKUP(MID(C4180,7,4),Estrv!I:J,2,FALSE)</f>
        <v>Políticas para la prevención y combate a la discriminación</v>
      </c>
      <c r="E4180">
        <f>VLOOKUP(MID(C4180,1,10),Estrv!B:CC,69,FALSE)</f>
        <v>0</v>
      </c>
    </row>
    <row r="4181" spans="1:5">
      <c r="A4181" t="str">
        <f t="shared" si="65"/>
        <v>08PDCP</v>
      </c>
      <c r="B4181" t="str">
        <f>CONCATENATE(A4181,"_",COUNTIF(A$1:A4181,A4181))</f>
        <v>08PDCP_20</v>
      </c>
      <c r="C4181" t="s">
        <v>16321</v>
      </c>
      <c r="D4181" t="str">
        <f>VLOOKUP(MID(C4181,7,4),Estrv!I:J,2,FALSE)</f>
        <v>Políticas para la prevención y combate a la discriminación</v>
      </c>
      <c r="E4181">
        <f>VLOOKUP(MID(C4181,1,10),Estrv!B:CC,72,FALSE)</f>
        <v>0</v>
      </c>
    </row>
    <row r="4182" spans="1:5">
      <c r="A4182" t="str">
        <f t="shared" si="65"/>
        <v>08PDCP</v>
      </c>
      <c r="B4182" t="str">
        <f>CONCATENATE(A4182,"_",COUNTIF(A$1:A4182,A4182))</f>
        <v>08PDCP_21</v>
      </c>
      <c r="C4182" t="s">
        <v>10256</v>
      </c>
      <c r="D4182" t="str">
        <f>VLOOKUP(MID(C4182,7,4),Estrv!I:J,2,FALSE)</f>
        <v>Actividades de apoyo administrativo</v>
      </c>
      <c r="E4182" t="str">
        <f>VLOOKUP(MID(C4182,1,10),Estrv!B:CC,44,FALSE)</f>
        <v>Proporcionar los servicios y equipamiento necesarios, para la operatividad del COPRED.</v>
      </c>
    </row>
    <row r="4183" spans="1:5">
      <c r="A4183" t="str">
        <f t="shared" si="65"/>
        <v>08PDCP</v>
      </c>
      <c r="B4183" t="str">
        <f>CONCATENATE(A4183,"_",COUNTIF(A$1:A4183,A4183))</f>
        <v>08PDCP_22</v>
      </c>
      <c r="C4183" t="s">
        <v>10930</v>
      </c>
      <c r="D4183" t="str">
        <f>VLOOKUP(MID(C4183,7,4),Estrv!I:J,2,FALSE)</f>
        <v>Actividades de apoyo administrativo</v>
      </c>
      <c r="E4183">
        <f>VLOOKUP(MID(C4183,1,10),Estrv!B:CC,48,FALSE)</f>
        <v>0</v>
      </c>
    </row>
    <row r="4184" spans="1:5">
      <c r="A4184" t="str">
        <f t="shared" si="65"/>
        <v>08PDCP</v>
      </c>
      <c r="B4184" t="str">
        <f>CONCATENATE(A4184,"_",COUNTIF(A$1:A4184,A4184))</f>
        <v>08PDCP_23</v>
      </c>
      <c r="C4184" t="s">
        <v>11604</v>
      </c>
      <c r="D4184" t="str">
        <f>VLOOKUP(MID(C4184,7,4),Estrv!I:J,2,FALSE)</f>
        <v>Actividades de apoyo administrativo</v>
      </c>
      <c r="E4184">
        <f>VLOOKUP(MID(C4184,1,10),Estrv!B:CC,51,FALSE)</f>
        <v>0</v>
      </c>
    </row>
    <row r="4185" spans="1:5">
      <c r="A4185" t="str">
        <f t="shared" si="65"/>
        <v>08PDCP</v>
      </c>
      <c r="B4185" t="str">
        <f>CONCATENATE(A4185,"_",COUNTIF(A$1:A4185,A4185))</f>
        <v>08PDCP_24</v>
      </c>
      <c r="C4185" t="s">
        <v>12278</v>
      </c>
      <c r="D4185" t="str">
        <f>VLOOKUP(MID(C4185,7,4),Estrv!I:J,2,FALSE)</f>
        <v>Actividades de apoyo administrativo</v>
      </c>
      <c r="E4185">
        <f>VLOOKUP(MID(C4185,1,10),Estrv!B:CC,54,FALSE)</f>
        <v>0</v>
      </c>
    </row>
    <row r="4186" spans="1:5">
      <c r="A4186" t="str">
        <f t="shared" si="65"/>
        <v>08PDCP</v>
      </c>
      <c r="B4186" t="str">
        <f>CONCATENATE(A4186,"_",COUNTIF(A$1:A4186,A4186))</f>
        <v>08PDCP_25</v>
      </c>
      <c r="C4186" t="s">
        <v>12952</v>
      </c>
      <c r="D4186" t="str">
        <f>VLOOKUP(MID(C4186,7,4),Estrv!I:J,2,FALSE)</f>
        <v>Actividades de apoyo administrativo</v>
      </c>
      <c r="E4186">
        <f>VLOOKUP(MID(C4186,1,10),Estrv!B:CC,57,FALSE)</f>
        <v>0</v>
      </c>
    </row>
    <row r="4187" spans="1:5">
      <c r="A4187" t="str">
        <f t="shared" si="65"/>
        <v>08PDCP</v>
      </c>
      <c r="B4187" t="str">
        <f>CONCATENATE(A4187,"_",COUNTIF(A$1:A4187,A4187))</f>
        <v>08PDCP_26</v>
      </c>
      <c r="C4187" t="s">
        <v>13626</v>
      </c>
      <c r="D4187" t="str">
        <f>VLOOKUP(MID(C4187,7,4),Estrv!I:J,2,FALSE)</f>
        <v>Actividades de apoyo administrativo</v>
      </c>
      <c r="E4187">
        <f>VLOOKUP(MID(C4187,1,10),Estrv!B:CC,60,FALSE)</f>
        <v>0</v>
      </c>
    </row>
    <row r="4188" spans="1:5">
      <c r="A4188" t="str">
        <f t="shared" si="65"/>
        <v>08PDCP</v>
      </c>
      <c r="B4188" t="str">
        <f>CONCATENATE(A4188,"_",COUNTIF(A$1:A4188,A4188))</f>
        <v>08PDCP_27</v>
      </c>
      <c r="C4188" t="s">
        <v>14300</v>
      </c>
      <c r="D4188" t="str">
        <f>VLOOKUP(MID(C4188,7,4),Estrv!I:J,2,FALSE)</f>
        <v>Actividades de apoyo administrativo</v>
      </c>
      <c r="E4188">
        <f>VLOOKUP(MID(C4188,1,10),Estrv!B:CC,63,FALSE)</f>
        <v>0</v>
      </c>
    </row>
    <row r="4189" spans="1:5">
      <c r="A4189" t="str">
        <f t="shared" si="65"/>
        <v>08PDCP</v>
      </c>
      <c r="B4189" t="str">
        <f>CONCATENATE(A4189,"_",COUNTIF(A$1:A4189,A4189))</f>
        <v>08PDCP_28</v>
      </c>
      <c r="C4189" t="s">
        <v>14974</v>
      </c>
      <c r="D4189" t="str">
        <f>VLOOKUP(MID(C4189,7,4),Estrv!I:J,2,FALSE)</f>
        <v>Actividades de apoyo administrativo</v>
      </c>
      <c r="E4189">
        <f>VLOOKUP(MID(C4189,1,10),Estrv!B:CC,66,FALSE)</f>
        <v>0</v>
      </c>
    </row>
    <row r="4190" spans="1:5">
      <c r="A4190" t="str">
        <f t="shared" si="65"/>
        <v>08PDCP</v>
      </c>
      <c r="B4190" t="str">
        <f>CONCATENATE(A4190,"_",COUNTIF(A$1:A4190,A4190))</f>
        <v>08PDCP_29</v>
      </c>
      <c r="C4190" t="s">
        <v>15648</v>
      </c>
      <c r="D4190" t="str">
        <f>VLOOKUP(MID(C4190,7,4),Estrv!I:J,2,FALSE)</f>
        <v>Actividades de apoyo administrativo</v>
      </c>
      <c r="E4190">
        <f>VLOOKUP(MID(C4190,1,10),Estrv!B:CC,69,FALSE)</f>
        <v>0</v>
      </c>
    </row>
    <row r="4191" spans="1:5">
      <c r="A4191" t="str">
        <f t="shared" si="65"/>
        <v>08PDCP</v>
      </c>
      <c r="B4191" t="str">
        <f>CONCATENATE(A4191,"_",COUNTIF(A$1:A4191,A4191))</f>
        <v>08PDCP_30</v>
      </c>
      <c r="C4191" t="s">
        <v>16322</v>
      </c>
      <c r="D4191" t="str">
        <f>VLOOKUP(MID(C4191,7,4),Estrv!I:J,2,FALSE)</f>
        <v>Actividades de apoyo administrativo</v>
      </c>
      <c r="E4191">
        <f>VLOOKUP(MID(C4191,1,10),Estrv!B:CC,72,FALSE)</f>
        <v>0</v>
      </c>
    </row>
    <row r="4192" spans="1:5">
      <c r="A4192" t="str">
        <f t="shared" si="65"/>
        <v>08PDCP</v>
      </c>
      <c r="B4192" t="str">
        <f>CONCATENATE(A4192,"_",COUNTIF(A$1:A4192,A4192))</f>
        <v>08PDCP_31</v>
      </c>
      <c r="C4192" t="s">
        <v>10257</v>
      </c>
      <c r="D4192" t="str">
        <f>VLOOKUP(MID(C4192,7,4),Estrv!I:J,2,FALSE)</f>
        <v>Provisiones para contingencias</v>
      </c>
      <c r="E4192" t="str">
        <f>VLOOKUP(MID(C4192,1,10),Estrv!B:CC,44,FALSE)</f>
        <v>Cumplir las obligaciones de pago derivado de las sentencias emitidas por la autoridad competente.</v>
      </c>
    </row>
    <row r="4193" spans="1:5">
      <c r="A4193" t="str">
        <f t="shared" si="65"/>
        <v>08PDCP</v>
      </c>
      <c r="B4193" t="str">
        <f>CONCATENATE(A4193,"_",COUNTIF(A$1:A4193,A4193))</f>
        <v>08PDCP_32</v>
      </c>
      <c r="C4193" t="s">
        <v>10931</v>
      </c>
      <c r="D4193" t="str">
        <f>VLOOKUP(MID(C4193,7,4),Estrv!I:J,2,FALSE)</f>
        <v>Provisiones para contingencias</v>
      </c>
      <c r="E4193">
        <f>VLOOKUP(MID(C4193,1,10),Estrv!B:CC,48,FALSE)</f>
        <v>0</v>
      </c>
    </row>
    <row r="4194" spans="1:5">
      <c r="A4194" t="str">
        <f t="shared" si="65"/>
        <v>08PDCP</v>
      </c>
      <c r="B4194" t="str">
        <f>CONCATENATE(A4194,"_",COUNTIF(A$1:A4194,A4194))</f>
        <v>08PDCP_33</v>
      </c>
      <c r="C4194" t="s">
        <v>11605</v>
      </c>
      <c r="D4194" t="str">
        <f>VLOOKUP(MID(C4194,7,4),Estrv!I:J,2,FALSE)</f>
        <v>Provisiones para contingencias</v>
      </c>
      <c r="E4194">
        <f>VLOOKUP(MID(C4194,1,10),Estrv!B:CC,51,FALSE)</f>
        <v>0</v>
      </c>
    </row>
    <row r="4195" spans="1:5">
      <c r="A4195" t="str">
        <f t="shared" si="65"/>
        <v>08PDCP</v>
      </c>
      <c r="B4195" t="str">
        <f>CONCATENATE(A4195,"_",COUNTIF(A$1:A4195,A4195))</f>
        <v>08PDCP_34</v>
      </c>
      <c r="C4195" t="s">
        <v>12279</v>
      </c>
      <c r="D4195" t="str">
        <f>VLOOKUP(MID(C4195,7,4),Estrv!I:J,2,FALSE)</f>
        <v>Provisiones para contingencias</v>
      </c>
      <c r="E4195">
        <f>VLOOKUP(MID(C4195,1,10),Estrv!B:CC,54,FALSE)</f>
        <v>0</v>
      </c>
    </row>
    <row r="4196" spans="1:5">
      <c r="A4196" t="str">
        <f t="shared" si="65"/>
        <v>08PDCP</v>
      </c>
      <c r="B4196" t="str">
        <f>CONCATENATE(A4196,"_",COUNTIF(A$1:A4196,A4196))</f>
        <v>08PDCP_35</v>
      </c>
      <c r="C4196" t="s">
        <v>12953</v>
      </c>
      <c r="D4196" t="str">
        <f>VLOOKUP(MID(C4196,7,4),Estrv!I:J,2,FALSE)</f>
        <v>Provisiones para contingencias</v>
      </c>
      <c r="E4196">
        <f>VLOOKUP(MID(C4196,1,10),Estrv!B:CC,57,FALSE)</f>
        <v>0</v>
      </c>
    </row>
    <row r="4197" spans="1:5">
      <c r="A4197" t="str">
        <f t="shared" si="65"/>
        <v>08PDCP</v>
      </c>
      <c r="B4197" t="str">
        <f>CONCATENATE(A4197,"_",COUNTIF(A$1:A4197,A4197))</f>
        <v>08PDCP_36</v>
      </c>
      <c r="C4197" t="s">
        <v>13627</v>
      </c>
      <c r="D4197" t="str">
        <f>VLOOKUP(MID(C4197,7,4),Estrv!I:J,2,FALSE)</f>
        <v>Provisiones para contingencias</v>
      </c>
      <c r="E4197">
        <f>VLOOKUP(MID(C4197,1,10),Estrv!B:CC,60,FALSE)</f>
        <v>0</v>
      </c>
    </row>
    <row r="4198" spans="1:5">
      <c r="A4198" t="str">
        <f t="shared" si="65"/>
        <v>08PDCP</v>
      </c>
      <c r="B4198" t="str">
        <f>CONCATENATE(A4198,"_",COUNTIF(A$1:A4198,A4198))</f>
        <v>08PDCP_37</v>
      </c>
      <c r="C4198" t="s">
        <v>14301</v>
      </c>
      <c r="D4198" t="str">
        <f>VLOOKUP(MID(C4198,7,4),Estrv!I:J,2,FALSE)</f>
        <v>Provisiones para contingencias</v>
      </c>
      <c r="E4198">
        <f>VLOOKUP(MID(C4198,1,10),Estrv!B:CC,63,FALSE)</f>
        <v>0</v>
      </c>
    </row>
    <row r="4199" spans="1:5">
      <c r="A4199" t="str">
        <f t="shared" si="65"/>
        <v>08PDCP</v>
      </c>
      <c r="B4199" t="str">
        <f>CONCATENATE(A4199,"_",COUNTIF(A$1:A4199,A4199))</f>
        <v>08PDCP_38</v>
      </c>
      <c r="C4199" t="s">
        <v>14975</v>
      </c>
      <c r="D4199" t="str">
        <f>VLOOKUP(MID(C4199,7,4),Estrv!I:J,2,FALSE)</f>
        <v>Provisiones para contingencias</v>
      </c>
      <c r="E4199">
        <f>VLOOKUP(MID(C4199,1,10),Estrv!B:CC,66,FALSE)</f>
        <v>0</v>
      </c>
    </row>
    <row r="4200" spans="1:5">
      <c r="A4200" t="str">
        <f t="shared" si="65"/>
        <v>08PDCP</v>
      </c>
      <c r="B4200" t="str">
        <f>CONCATENATE(A4200,"_",COUNTIF(A$1:A4200,A4200))</f>
        <v>08PDCP_39</v>
      </c>
      <c r="C4200" t="s">
        <v>15649</v>
      </c>
      <c r="D4200" t="str">
        <f>VLOOKUP(MID(C4200,7,4),Estrv!I:J,2,FALSE)</f>
        <v>Provisiones para contingencias</v>
      </c>
      <c r="E4200">
        <f>VLOOKUP(MID(C4200,1,10),Estrv!B:CC,69,FALSE)</f>
        <v>0</v>
      </c>
    </row>
    <row r="4201" spans="1:5">
      <c r="A4201" t="str">
        <f t="shared" si="65"/>
        <v>08PDCP</v>
      </c>
      <c r="B4201" t="str">
        <f>CONCATENATE(A4201,"_",COUNTIF(A$1:A4201,A4201))</f>
        <v>08PDCP_40</v>
      </c>
      <c r="C4201" t="s">
        <v>16323</v>
      </c>
      <c r="D4201" t="str">
        <f>VLOOKUP(MID(C4201,7,4),Estrv!I:J,2,FALSE)</f>
        <v>Provisiones para contingencias</v>
      </c>
      <c r="E4201">
        <f>VLOOKUP(MID(C4201,1,10),Estrv!B:CC,72,FALSE)</f>
        <v>0</v>
      </c>
    </row>
    <row r="4202" spans="1:5">
      <c r="A4202" t="str">
        <f t="shared" si="65"/>
        <v>08PDCP</v>
      </c>
      <c r="B4202" t="str">
        <f>CONCATENATE(A4202,"_",COUNTIF(A$1:A4202,A4202))</f>
        <v>08PDCP_41</v>
      </c>
      <c r="C4202" t="s">
        <v>10258</v>
      </c>
      <c r="D4202" t="str">
        <f>VLOOKUP(MID(C4202,7,4),Estrv!I:J,2,FALSE)</f>
        <v>Apoyos para promover la igualdad y no discriminación</v>
      </c>
      <c r="E4202" t="str">
        <f>VLOOKUP(MID(C4202,1,10),Estrv!B:CC,44,FALSE)</f>
        <v>La poblacion de la Ciudad de Mexico cuenta con informacion actualizada sobre el fenomeno discriminatorio que contribuye a eliminar practicas discriminatorias y desigualdad para los grupos de atencion Prioritaria.</v>
      </c>
    </row>
    <row r="4203" spans="1:5">
      <c r="A4203" t="str">
        <f t="shared" si="65"/>
        <v>08PDCP</v>
      </c>
      <c r="B4203" t="str">
        <f>CONCATENATE(A4203,"_",COUNTIF(A$1:A4203,A4203))</f>
        <v>08PDCP_42</v>
      </c>
      <c r="C4203" t="s">
        <v>10932</v>
      </c>
      <c r="D4203" t="str">
        <f>VLOOKUP(MID(C4203,7,4),Estrv!I:J,2,FALSE)</f>
        <v>Apoyos para promover la igualdad y no discriminación</v>
      </c>
      <c r="E4203" t="str">
        <f>VLOOKUP(MID(C4203,1,10),Estrv!B:CC,48,FALSE)</f>
        <v>Realizar acciones de capacitacion en materia de igualdad y no discriminacion.</v>
      </c>
    </row>
    <row r="4204" spans="1:5">
      <c r="A4204" t="str">
        <f t="shared" si="65"/>
        <v>08PDCP</v>
      </c>
      <c r="B4204" t="str">
        <f>CONCATENATE(A4204,"_",COUNTIF(A$1:A4204,A4204))</f>
        <v>08PDCP_43</v>
      </c>
      <c r="C4204" t="s">
        <v>11606</v>
      </c>
      <c r="D4204" t="str">
        <f>VLOOKUP(MID(C4204,7,4),Estrv!I:J,2,FALSE)</f>
        <v>Apoyos para promover la igualdad y no discriminación</v>
      </c>
      <c r="E4204" t="str">
        <f>VLOOKUP(MID(C4204,1,10),Estrv!B:CC,51,FALSE)</f>
        <v>Realizar acciones sobre diversidad e inclusion con el sector privado.</v>
      </c>
    </row>
    <row r="4205" spans="1:5">
      <c r="A4205" t="str">
        <f t="shared" si="65"/>
        <v>08PDCP</v>
      </c>
      <c r="B4205" t="str">
        <f>CONCATENATE(A4205,"_",COUNTIF(A$1:A4205,A4205))</f>
        <v>08PDCP_44</v>
      </c>
      <c r="C4205" t="s">
        <v>12280</v>
      </c>
      <c r="D4205" t="str">
        <f>VLOOKUP(MID(C4205,7,4),Estrv!I:J,2,FALSE)</f>
        <v>Apoyos para promover la igualdad y no discriminación</v>
      </c>
      <c r="E4205" t="str">
        <f>VLOOKUP(MID(C4205,1,10),Estrv!B:CC,54,FALSE)</f>
        <v>11 Concurso de Tesis sobre Discriminacion en la Ciudad de Mexico.</v>
      </c>
    </row>
    <row r="4206" spans="1:5">
      <c r="A4206" t="str">
        <f t="shared" si="65"/>
        <v>08PDCP</v>
      </c>
      <c r="B4206" t="str">
        <f>CONCATENATE(A4206,"_",COUNTIF(A$1:A4206,A4206))</f>
        <v>08PDCP_45</v>
      </c>
      <c r="C4206" t="s">
        <v>12954</v>
      </c>
      <c r="D4206" t="str">
        <f>VLOOKUP(MID(C4206,7,4),Estrv!I:J,2,FALSE)</f>
        <v>Apoyos para promover la igualdad y no discriminación</v>
      </c>
      <c r="E4206">
        <f>VLOOKUP(MID(C4206,1,10),Estrv!B:CC,57,FALSE)</f>
        <v>0</v>
      </c>
    </row>
    <row r="4207" spans="1:5">
      <c r="A4207" t="str">
        <f t="shared" si="65"/>
        <v>08PDCP</v>
      </c>
      <c r="B4207" t="str">
        <f>CONCATENATE(A4207,"_",COUNTIF(A$1:A4207,A4207))</f>
        <v>08PDCP_46</v>
      </c>
      <c r="C4207" t="s">
        <v>13628</v>
      </c>
      <c r="D4207" t="str">
        <f>VLOOKUP(MID(C4207,7,4),Estrv!I:J,2,FALSE)</f>
        <v>Apoyos para promover la igualdad y no discriminación</v>
      </c>
      <c r="E4207">
        <f>VLOOKUP(MID(C4207,1,10),Estrv!B:CC,60,FALSE)</f>
        <v>0</v>
      </c>
    </row>
    <row r="4208" spans="1:5">
      <c r="A4208" t="str">
        <f t="shared" si="65"/>
        <v>08PDCP</v>
      </c>
      <c r="B4208" t="str">
        <f>CONCATENATE(A4208,"_",COUNTIF(A$1:A4208,A4208))</f>
        <v>08PDCP_47</v>
      </c>
      <c r="C4208" t="s">
        <v>14302</v>
      </c>
      <c r="D4208" t="str">
        <f>VLOOKUP(MID(C4208,7,4),Estrv!I:J,2,FALSE)</f>
        <v>Apoyos para promover la igualdad y no discriminación</v>
      </c>
      <c r="E4208">
        <f>VLOOKUP(MID(C4208,1,10),Estrv!B:CC,63,FALSE)</f>
        <v>0</v>
      </c>
    </row>
    <row r="4209" spans="1:5">
      <c r="A4209" t="str">
        <f t="shared" si="65"/>
        <v>08PDCP</v>
      </c>
      <c r="B4209" t="str">
        <f>CONCATENATE(A4209,"_",COUNTIF(A$1:A4209,A4209))</f>
        <v>08PDCP_48</v>
      </c>
      <c r="C4209" t="s">
        <v>14976</v>
      </c>
      <c r="D4209" t="str">
        <f>VLOOKUP(MID(C4209,7,4),Estrv!I:J,2,FALSE)</f>
        <v>Apoyos para promover la igualdad y no discriminación</v>
      </c>
      <c r="E4209">
        <f>VLOOKUP(MID(C4209,1,10),Estrv!B:CC,66,FALSE)</f>
        <v>0</v>
      </c>
    </row>
    <row r="4210" spans="1:5">
      <c r="A4210" t="str">
        <f t="shared" si="65"/>
        <v>08PDCP</v>
      </c>
      <c r="B4210" t="str">
        <f>CONCATENATE(A4210,"_",COUNTIF(A$1:A4210,A4210))</f>
        <v>08PDCP_49</v>
      </c>
      <c r="C4210" t="s">
        <v>15650</v>
      </c>
      <c r="D4210" t="str">
        <f>VLOOKUP(MID(C4210,7,4),Estrv!I:J,2,FALSE)</f>
        <v>Apoyos para promover la igualdad y no discriminación</v>
      </c>
      <c r="E4210">
        <f>VLOOKUP(MID(C4210,1,10),Estrv!B:CC,69,FALSE)</f>
        <v>0</v>
      </c>
    </row>
    <row r="4211" spans="1:5">
      <c r="A4211" t="str">
        <f t="shared" si="65"/>
        <v>08PDCP</v>
      </c>
      <c r="B4211" t="str">
        <f>CONCATENATE(A4211,"_",COUNTIF(A$1:A4211,A4211))</f>
        <v>08PDCP_50</v>
      </c>
      <c r="C4211" t="s">
        <v>16324</v>
      </c>
      <c r="D4211" t="str">
        <f>VLOOKUP(MID(C4211,7,4),Estrv!I:J,2,FALSE)</f>
        <v>Apoyos para promover la igualdad y no discriminación</v>
      </c>
      <c r="E4211">
        <f>VLOOKUP(MID(C4211,1,10),Estrv!B:CC,72,FALSE)</f>
        <v>0</v>
      </c>
    </row>
    <row r="4212" spans="1:5">
      <c r="A4212" t="str">
        <f t="shared" si="65"/>
        <v>08PDDF</v>
      </c>
      <c r="B4212" t="str">
        <f>CONCATENATE(A4212,"_",COUNTIF(A$1:A4212,A4212))</f>
        <v>08PDDF_1</v>
      </c>
      <c r="C4212" t="s">
        <v>10259</v>
      </c>
      <c r="D4212" t="str">
        <f>VLOOKUP(MID(C4212,7,4),Estrv!I:J,2,FALSE)</f>
        <v>Servicios sociales para el bienestar de la infancia y la adolescencia</v>
      </c>
      <c r="E4212" t="str">
        <f>VLOOKUP(MID(C4212,1,10),Estrv!B:CC,44,FALSE)</f>
        <v>Las niñas, niños y adolescentes que habitan en la Ciudad de Mexico tienen un desarrollo integral optimo que mejora su calidad de vida.</v>
      </c>
    </row>
    <row r="4213" spans="1:5">
      <c r="A4213" t="str">
        <f t="shared" si="65"/>
        <v>08PDDF</v>
      </c>
      <c r="B4213" t="str">
        <f>CONCATENATE(A4213,"_",COUNTIF(A$1:A4213,A4213))</f>
        <v>08PDDF_2</v>
      </c>
      <c r="C4213" t="s">
        <v>10933</v>
      </c>
      <c r="D4213" t="str">
        <f>VLOOKUP(MID(C4213,7,4),Estrv!I:J,2,FALSE)</f>
        <v>Servicios sociales para el bienestar de la infancia y la adolescencia</v>
      </c>
      <c r="E4213" t="str">
        <f>VLOOKUP(MID(C4213,1,10),Estrv!B:CC,48,FALSE)</f>
        <v>Brindar servicios asistenciales de salud, atencion psicologica y alimentacion a niñas, niños y adolescentes.</v>
      </c>
    </row>
    <row r="4214" spans="1:5">
      <c r="A4214" t="str">
        <f t="shared" si="65"/>
        <v>08PDDF</v>
      </c>
      <c r="B4214" t="str">
        <f>CONCATENATE(A4214,"_",COUNTIF(A$1:A4214,A4214))</f>
        <v>08PDDF_3</v>
      </c>
      <c r="C4214" t="s">
        <v>11607</v>
      </c>
      <c r="D4214" t="str">
        <f>VLOOKUP(MID(C4214,7,4),Estrv!I:J,2,FALSE)</f>
        <v>Servicios sociales para el bienestar de la infancia y la adolescencia</v>
      </c>
      <c r="E4214" t="str">
        <f>VLOOKUP(MID(C4214,1,10),Estrv!B:CC,51,FALSE)</f>
        <v>Realizar platicas y talleres para promover los derechos de las niñas, niños y adolescentes.</v>
      </c>
    </row>
    <row r="4215" spans="1:5">
      <c r="A4215" t="str">
        <f t="shared" si="65"/>
        <v>08PDDF</v>
      </c>
      <c r="B4215" t="str">
        <f>CONCATENATE(A4215,"_",COUNTIF(A$1:A4215,A4215))</f>
        <v>08PDDF_4</v>
      </c>
      <c r="C4215" t="s">
        <v>12281</v>
      </c>
      <c r="D4215" t="str">
        <f>VLOOKUP(MID(C4215,7,4),Estrv!I:J,2,FALSE)</f>
        <v>Servicios sociales para el bienestar de la infancia y la adolescencia</v>
      </c>
      <c r="E4215">
        <f>VLOOKUP(MID(C4215,1,10),Estrv!B:CC,54,FALSE)</f>
        <v>0</v>
      </c>
    </row>
    <row r="4216" spans="1:5">
      <c r="A4216" t="str">
        <f t="shared" si="65"/>
        <v>08PDDF</v>
      </c>
      <c r="B4216" t="str">
        <f>CONCATENATE(A4216,"_",COUNTIF(A$1:A4216,A4216))</f>
        <v>08PDDF_5</v>
      </c>
      <c r="C4216" t="s">
        <v>12955</v>
      </c>
      <c r="D4216" t="str">
        <f>VLOOKUP(MID(C4216,7,4),Estrv!I:J,2,FALSE)</f>
        <v>Servicios sociales para el bienestar de la infancia y la adolescencia</v>
      </c>
      <c r="E4216">
        <f>VLOOKUP(MID(C4216,1,10),Estrv!B:CC,57,FALSE)</f>
        <v>0</v>
      </c>
    </row>
    <row r="4217" spans="1:5">
      <c r="A4217" t="str">
        <f t="shared" si="65"/>
        <v>08PDDF</v>
      </c>
      <c r="B4217" t="str">
        <f>CONCATENATE(A4217,"_",COUNTIF(A$1:A4217,A4217))</f>
        <v>08PDDF_6</v>
      </c>
      <c r="C4217" t="s">
        <v>13629</v>
      </c>
      <c r="D4217" t="str">
        <f>VLOOKUP(MID(C4217,7,4),Estrv!I:J,2,FALSE)</f>
        <v>Servicios sociales para el bienestar de la infancia y la adolescencia</v>
      </c>
      <c r="E4217">
        <f>VLOOKUP(MID(C4217,1,10),Estrv!B:CC,60,FALSE)</f>
        <v>0</v>
      </c>
    </row>
    <row r="4218" spans="1:5">
      <c r="A4218" t="str">
        <f t="shared" si="65"/>
        <v>08PDDF</v>
      </c>
      <c r="B4218" t="str">
        <f>CONCATENATE(A4218,"_",COUNTIF(A$1:A4218,A4218))</f>
        <v>08PDDF_7</v>
      </c>
      <c r="C4218" t="s">
        <v>14303</v>
      </c>
      <c r="D4218" t="str">
        <f>VLOOKUP(MID(C4218,7,4),Estrv!I:J,2,FALSE)</f>
        <v>Servicios sociales para el bienestar de la infancia y la adolescencia</v>
      </c>
      <c r="E4218">
        <f>VLOOKUP(MID(C4218,1,10),Estrv!B:CC,63,FALSE)</f>
        <v>0</v>
      </c>
    </row>
    <row r="4219" spans="1:5">
      <c r="A4219" t="str">
        <f t="shared" si="65"/>
        <v>08PDDF</v>
      </c>
      <c r="B4219" t="str">
        <f>CONCATENATE(A4219,"_",COUNTIF(A$1:A4219,A4219))</f>
        <v>08PDDF_8</v>
      </c>
      <c r="C4219" t="s">
        <v>14977</v>
      </c>
      <c r="D4219" t="str">
        <f>VLOOKUP(MID(C4219,7,4),Estrv!I:J,2,FALSE)</f>
        <v>Servicios sociales para el bienestar de la infancia y la adolescencia</v>
      </c>
      <c r="E4219">
        <f>VLOOKUP(MID(C4219,1,10),Estrv!B:CC,66,FALSE)</f>
        <v>0</v>
      </c>
    </row>
    <row r="4220" spans="1:5">
      <c r="A4220" t="str">
        <f t="shared" si="65"/>
        <v>08PDDF</v>
      </c>
      <c r="B4220" t="str">
        <f>CONCATENATE(A4220,"_",COUNTIF(A$1:A4220,A4220))</f>
        <v>08PDDF_9</v>
      </c>
      <c r="C4220" t="s">
        <v>15651</v>
      </c>
      <c r="D4220" t="str">
        <f>VLOOKUP(MID(C4220,7,4),Estrv!I:J,2,FALSE)</f>
        <v>Servicios sociales para el bienestar de la infancia y la adolescencia</v>
      </c>
      <c r="E4220">
        <f>VLOOKUP(MID(C4220,1,10),Estrv!B:CC,69,FALSE)</f>
        <v>0</v>
      </c>
    </row>
    <row r="4221" spans="1:5">
      <c r="A4221" t="str">
        <f t="shared" si="65"/>
        <v>08PDDF</v>
      </c>
      <c r="B4221" t="str">
        <f>CONCATENATE(A4221,"_",COUNTIF(A$1:A4221,A4221))</f>
        <v>08PDDF_10</v>
      </c>
      <c r="C4221" t="s">
        <v>16325</v>
      </c>
      <c r="D4221" t="str">
        <f>VLOOKUP(MID(C4221,7,4),Estrv!I:J,2,FALSE)</f>
        <v>Servicios sociales para el bienestar de la infancia y la adolescencia</v>
      </c>
      <c r="E4221">
        <f>VLOOKUP(MID(C4221,1,10),Estrv!B:CC,72,FALSE)</f>
        <v>0</v>
      </c>
    </row>
    <row r="4222" spans="1:5">
      <c r="A4222" t="str">
        <f t="shared" si="65"/>
        <v>08PDDF</v>
      </c>
      <c r="B4222" t="str">
        <f>CONCATENATE(A4222,"_",COUNTIF(A$1:A4222,A4222))</f>
        <v>08PDDF_11</v>
      </c>
      <c r="C4222" t="s">
        <v>10260</v>
      </c>
      <c r="D4222" t="str">
        <f>VLOOKUP(MID(C4222,7,4),Estrv!I:J,2,FALSE)</f>
        <v>Servicios de protección infantil y adolescente</v>
      </c>
      <c r="E4222" t="str">
        <f>VLOOKUP(MID(C4222,1,10),Estrv!B:CC,44,FALSE)</f>
        <v>Las niñas, niños y adolescentes se benefician de los planes de restitucion social y se desarrollan en optimas condiciones en ambientes libres de violencia.</v>
      </c>
    </row>
    <row r="4223" spans="1:5">
      <c r="A4223" t="str">
        <f t="shared" si="65"/>
        <v>08PDDF</v>
      </c>
      <c r="B4223" t="str">
        <f>CONCATENATE(A4223,"_",COUNTIF(A$1:A4223,A4223))</f>
        <v>08PDDF_12</v>
      </c>
      <c r="C4223" t="s">
        <v>10934</v>
      </c>
      <c r="D4223" t="str">
        <f>VLOOKUP(MID(C4223,7,4),Estrv!I:J,2,FALSE)</f>
        <v>Servicios de protección infantil y adolescente</v>
      </c>
      <c r="E4223" t="str">
        <f>VLOOKUP(MID(C4223,1,10),Estrv!B:CC,48,FALSE)</f>
        <v>Atencion juridica, psicologica y social a madres, padres y tutores</v>
      </c>
    </row>
    <row r="4224" spans="1:5">
      <c r="A4224" t="str">
        <f t="shared" si="65"/>
        <v>08PDDF</v>
      </c>
      <c r="B4224" t="str">
        <f>CONCATENATE(A4224,"_",COUNTIF(A$1:A4224,A4224))</f>
        <v>08PDDF_13</v>
      </c>
      <c r="C4224" t="s">
        <v>11608</v>
      </c>
      <c r="D4224" t="str">
        <f>VLOOKUP(MID(C4224,7,4),Estrv!I:J,2,FALSE)</f>
        <v>Servicios de protección infantil y adolescente</v>
      </c>
      <c r="E4224" t="str">
        <f>VLOOKUP(MID(C4224,1,10),Estrv!B:CC,51,FALSE)</f>
        <v>Atencion psicologica y social a niñas, niños y adolescentes que son maltratados</v>
      </c>
    </row>
    <row r="4225" spans="1:5">
      <c r="A4225" t="str">
        <f t="shared" si="65"/>
        <v>08PDDF</v>
      </c>
      <c r="B4225" t="str">
        <f>CONCATENATE(A4225,"_",COUNTIF(A$1:A4225,A4225))</f>
        <v>08PDDF_14</v>
      </c>
      <c r="C4225" t="s">
        <v>12282</v>
      </c>
      <c r="D4225" t="str">
        <f>VLOOKUP(MID(C4225,7,4),Estrv!I:J,2,FALSE)</f>
        <v>Servicios de protección infantil y adolescente</v>
      </c>
      <c r="E4225" t="str">
        <f>VLOOKUP(MID(C4225,1,10),Estrv!B:CC,54,FALSE)</f>
        <v>Acogimiento residencial para proteger a niñas, niños y adolescentes</v>
      </c>
    </row>
    <row r="4226" spans="1:5">
      <c r="A4226" t="str">
        <f t="shared" si="65"/>
        <v>08PDDF</v>
      </c>
      <c r="B4226" t="str">
        <f>CONCATENATE(A4226,"_",COUNTIF(A$1:A4226,A4226))</f>
        <v>08PDDF_15</v>
      </c>
      <c r="C4226" t="s">
        <v>12956</v>
      </c>
      <c r="D4226" t="str">
        <f>VLOOKUP(MID(C4226,7,4),Estrv!I:J,2,FALSE)</f>
        <v>Servicios de protección infantil y adolescente</v>
      </c>
      <c r="E4226" t="str">
        <f>VLOOKUP(MID(C4226,1,10),Estrv!B:CC,57,FALSE)</f>
        <v>Seguimiento y gestion de adopciones de niñas, niños y adolescentes</v>
      </c>
    </row>
    <row r="4227" spans="1:5">
      <c r="A4227" t="str">
        <f t="shared" ref="A4227:A4290" si="66">MID(C4227,1,6)</f>
        <v>08PDDF</v>
      </c>
      <c r="B4227" t="str">
        <f>CONCATENATE(A4227,"_",COUNTIF(A$1:A4227,A4227))</f>
        <v>08PDDF_16</v>
      </c>
      <c r="C4227" t="s">
        <v>13630</v>
      </c>
      <c r="D4227" t="str">
        <f>VLOOKUP(MID(C4227,7,4),Estrv!I:J,2,FALSE)</f>
        <v>Servicios de protección infantil y adolescente</v>
      </c>
      <c r="E4227">
        <f>VLOOKUP(MID(C4227,1,10),Estrv!B:CC,60,FALSE)</f>
        <v>0</v>
      </c>
    </row>
    <row r="4228" spans="1:5">
      <c r="A4228" t="str">
        <f t="shared" si="66"/>
        <v>08PDDF</v>
      </c>
      <c r="B4228" t="str">
        <f>CONCATENATE(A4228,"_",COUNTIF(A$1:A4228,A4228))</f>
        <v>08PDDF_17</v>
      </c>
      <c r="C4228" t="s">
        <v>14304</v>
      </c>
      <c r="D4228" t="str">
        <f>VLOOKUP(MID(C4228,7,4),Estrv!I:J,2,FALSE)</f>
        <v>Servicios de protección infantil y adolescente</v>
      </c>
      <c r="E4228">
        <f>VLOOKUP(MID(C4228,1,10),Estrv!B:CC,63,FALSE)</f>
        <v>0</v>
      </c>
    </row>
    <row r="4229" spans="1:5">
      <c r="A4229" t="str">
        <f t="shared" si="66"/>
        <v>08PDDF</v>
      </c>
      <c r="B4229" t="str">
        <f>CONCATENATE(A4229,"_",COUNTIF(A$1:A4229,A4229))</f>
        <v>08PDDF_18</v>
      </c>
      <c r="C4229" t="s">
        <v>14978</v>
      </c>
      <c r="D4229" t="str">
        <f>VLOOKUP(MID(C4229,7,4),Estrv!I:J,2,FALSE)</f>
        <v>Servicios de protección infantil y adolescente</v>
      </c>
      <c r="E4229">
        <f>VLOOKUP(MID(C4229,1,10),Estrv!B:CC,66,FALSE)</f>
        <v>0</v>
      </c>
    </row>
    <row r="4230" spans="1:5">
      <c r="A4230" t="str">
        <f t="shared" si="66"/>
        <v>08PDDF</v>
      </c>
      <c r="B4230" t="str">
        <f>CONCATENATE(A4230,"_",COUNTIF(A$1:A4230,A4230))</f>
        <v>08PDDF_19</v>
      </c>
      <c r="C4230" t="s">
        <v>15652</v>
      </c>
      <c r="D4230" t="str">
        <f>VLOOKUP(MID(C4230,7,4),Estrv!I:J,2,FALSE)</f>
        <v>Servicios de protección infantil y adolescente</v>
      </c>
      <c r="E4230">
        <f>VLOOKUP(MID(C4230,1,10),Estrv!B:CC,69,FALSE)</f>
        <v>0</v>
      </c>
    </row>
    <row r="4231" spans="1:5">
      <c r="A4231" t="str">
        <f t="shared" si="66"/>
        <v>08PDDF</v>
      </c>
      <c r="B4231" t="str">
        <f>CONCATENATE(A4231,"_",COUNTIF(A$1:A4231,A4231))</f>
        <v>08PDDF_20</v>
      </c>
      <c r="C4231" t="s">
        <v>16326</v>
      </c>
      <c r="D4231" t="str">
        <f>VLOOKUP(MID(C4231,7,4),Estrv!I:J,2,FALSE)</f>
        <v>Servicios de protección infantil y adolescente</v>
      </c>
      <c r="E4231">
        <f>VLOOKUP(MID(C4231,1,10),Estrv!B:CC,72,FALSE)</f>
        <v>0</v>
      </c>
    </row>
    <row r="4232" spans="1:5">
      <c r="A4232" t="str">
        <f t="shared" si="66"/>
        <v>08PDDF</v>
      </c>
      <c r="B4232" t="str">
        <f>CONCATENATE(A4232,"_",COUNTIF(A$1:A4232,A4232))</f>
        <v>08PDDF_21</v>
      </c>
      <c r="C4232" t="s">
        <v>10261</v>
      </c>
      <c r="D4232" t="str">
        <f>VLOOKUP(MID(C4232,7,4),Estrv!I:J,2,FALSE)</f>
        <v>Servicios especiales para personas con discapacidad</v>
      </c>
      <c r="E4232" t="str">
        <f>VLOOKUP(MID(C4232,1,10),Estrv!B:CC,44,FALSE)</f>
        <v>Las personas con discapacidad cuentan con servicios asistenciales que mejoran su calidad de vida</v>
      </c>
    </row>
    <row r="4233" spans="1:5">
      <c r="A4233" t="str">
        <f t="shared" si="66"/>
        <v>08PDDF</v>
      </c>
      <c r="B4233" t="str">
        <f>CONCATENATE(A4233,"_",COUNTIF(A$1:A4233,A4233))</f>
        <v>08PDDF_22</v>
      </c>
      <c r="C4233" t="s">
        <v>10935</v>
      </c>
      <c r="D4233" t="str">
        <f>VLOOKUP(MID(C4233,7,4),Estrv!I:J,2,FALSE)</f>
        <v>Servicios especiales para personas con discapacidad</v>
      </c>
      <c r="E4233" t="str">
        <f>VLOOKUP(MID(C4233,1,10),Estrv!B:CC,48,FALSE)</f>
        <v>Realizar talleres para la insercion laboral</v>
      </c>
    </row>
    <row r="4234" spans="1:5">
      <c r="A4234" t="str">
        <f t="shared" si="66"/>
        <v>08PDDF</v>
      </c>
      <c r="B4234" t="str">
        <f>CONCATENATE(A4234,"_",COUNTIF(A$1:A4234,A4234))</f>
        <v>08PDDF_23</v>
      </c>
      <c r="C4234" t="s">
        <v>11609</v>
      </c>
      <c r="D4234" t="str">
        <f>VLOOKUP(MID(C4234,7,4),Estrv!I:J,2,FALSE)</f>
        <v>Servicios especiales para personas con discapacidad</v>
      </c>
      <c r="E4234" t="str">
        <f>VLOOKUP(MID(C4234,1,10),Estrv!B:CC,51,FALSE)</f>
        <v>Entrega de apoyos a personas con discapacidad</v>
      </c>
    </row>
    <row r="4235" spans="1:5">
      <c r="A4235" t="str">
        <f t="shared" si="66"/>
        <v>08PDDF</v>
      </c>
      <c r="B4235" t="str">
        <f>CONCATENATE(A4235,"_",COUNTIF(A$1:A4235,A4235))</f>
        <v>08PDDF_24</v>
      </c>
      <c r="C4235" t="s">
        <v>12283</v>
      </c>
      <c r="D4235" t="str">
        <f>VLOOKUP(MID(C4235,7,4),Estrv!I:J,2,FALSE)</f>
        <v>Servicios especiales para personas con discapacidad</v>
      </c>
      <c r="E4235" t="str">
        <f>VLOOKUP(MID(C4235,1,10),Estrv!B:CC,54,FALSE)</f>
        <v>Brindar servicios de rehabilitacion a personas con discapacidad</v>
      </c>
    </row>
    <row r="4236" spans="1:5">
      <c r="A4236" t="str">
        <f t="shared" si="66"/>
        <v>08PDDF</v>
      </c>
      <c r="B4236" t="str">
        <f>CONCATENATE(A4236,"_",COUNTIF(A$1:A4236,A4236))</f>
        <v>08PDDF_25</v>
      </c>
      <c r="C4236" t="s">
        <v>12957</v>
      </c>
      <c r="D4236" t="str">
        <f>VLOOKUP(MID(C4236,7,4),Estrv!I:J,2,FALSE)</f>
        <v>Servicios especiales para personas con discapacidad</v>
      </c>
      <c r="E4236">
        <f>VLOOKUP(MID(C4236,1,10),Estrv!B:CC,57,FALSE)</f>
        <v>0</v>
      </c>
    </row>
    <row r="4237" spans="1:5">
      <c r="A4237" t="str">
        <f t="shared" si="66"/>
        <v>08PDDF</v>
      </c>
      <c r="B4237" t="str">
        <f>CONCATENATE(A4237,"_",COUNTIF(A$1:A4237,A4237))</f>
        <v>08PDDF_26</v>
      </c>
      <c r="C4237" t="s">
        <v>13631</v>
      </c>
      <c r="D4237" t="str">
        <f>VLOOKUP(MID(C4237,7,4),Estrv!I:J,2,FALSE)</f>
        <v>Servicios especiales para personas con discapacidad</v>
      </c>
      <c r="E4237">
        <f>VLOOKUP(MID(C4237,1,10),Estrv!B:CC,60,FALSE)</f>
        <v>0</v>
      </c>
    </row>
    <row r="4238" spans="1:5">
      <c r="A4238" t="str">
        <f t="shared" si="66"/>
        <v>08PDDF</v>
      </c>
      <c r="B4238" t="str">
        <f>CONCATENATE(A4238,"_",COUNTIF(A$1:A4238,A4238))</f>
        <v>08PDDF_27</v>
      </c>
      <c r="C4238" t="s">
        <v>14305</v>
      </c>
      <c r="D4238" t="str">
        <f>VLOOKUP(MID(C4238,7,4),Estrv!I:J,2,FALSE)</f>
        <v>Servicios especiales para personas con discapacidad</v>
      </c>
      <c r="E4238">
        <f>VLOOKUP(MID(C4238,1,10),Estrv!B:CC,63,FALSE)</f>
        <v>0</v>
      </c>
    </row>
    <row r="4239" spans="1:5">
      <c r="A4239" t="str">
        <f t="shared" si="66"/>
        <v>08PDDF</v>
      </c>
      <c r="B4239" t="str">
        <f>CONCATENATE(A4239,"_",COUNTIF(A$1:A4239,A4239))</f>
        <v>08PDDF_28</v>
      </c>
      <c r="C4239" t="s">
        <v>14979</v>
      </c>
      <c r="D4239" t="str">
        <f>VLOOKUP(MID(C4239,7,4),Estrv!I:J,2,FALSE)</f>
        <v>Servicios especiales para personas con discapacidad</v>
      </c>
      <c r="E4239">
        <f>VLOOKUP(MID(C4239,1,10),Estrv!B:CC,66,FALSE)</f>
        <v>0</v>
      </c>
    </row>
    <row r="4240" spans="1:5">
      <c r="A4240" t="str">
        <f t="shared" si="66"/>
        <v>08PDDF</v>
      </c>
      <c r="B4240" t="str">
        <f>CONCATENATE(A4240,"_",COUNTIF(A$1:A4240,A4240))</f>
        <v>08PDDF_29</v>
      </c>
      <c r="C4240" t="s">
        <v>15653</v>
      </c>
      <c r="D4240" t="str">
        <f>VLOOKUP(MID(C4240,7,4),Estrv!I:J,2,FALSE)</f>
        <v>Servicios especiales para personas con discapacidad</v>
      </c>
      <c r="E4240">
        <f>VLOOKUP(MID(C4240,1,10),Estrv!B:CC,69,FALSE)</f>
        <v>0</v>
      </c>
    </row>
    <row r="4241" spans="1:5">
      <c r="A4241" t="str">
        <f t="shared" si="66"/>
        <v>08PDDF</v>
      </c>
      <c r="B4241" t="str">
        <f>CONCATENATE(A4241,"_",COUNTIF(A$1:A4241,A4241))</f>
        <v>08PDDF_30</v>
      </c>
      <c r="C4241" t="s">
        <v>16327</v>
      </c>
      <c r="D4241" t="str">
        <f>VLOOKUP(MID(C4241,7,4),Estrv!I:J,2,FALSE)</f>
        <v>Servicios especiales para personas con discapacidad</v>
      </c>
      <c r="E4241">
        <f>VLOOKUP(MID(C4241,1,10),Estrv!B:CC,72,FALSE)</f>
        <v>0</v>
      </c>
    </row>
    <row r="4242" spans="1:5">
      <c r="A4242" t="str">
        <f t="shared" si="66"/>
        <v>08PDDF</v>
      </c>
      <c r="B4242" t="str">
        <f>CONCATENATE(A4242,"_",COUNTIF(A$1:A4242,A4242))</f>
        <v>08PDDF_31</v>
      </c>
      <c r="C4242" t="s">
        <v>10262</v>
      </c>
      <c r="D4242" t="str">
        <f>VLOOKUP(MID(C4242,7,4),Estrv!I:J,2,FALSE)</f>
        <v>Servicios asistenciales a personas vulnerables</v>
      </c>
      <c r="E4242" t="str">
        <f>VLOOKUP(MID(C4242,1,10),Estrv!B:CC,44,FALSE)</f>
        <v>Las personas que habitan en zonas de mayor vulnerabilidad de la Ciudad de Mexico mejoran su calidad de vida debido a la prestacion de los servicios de salud.</v>
      </c>
    </row>
    <row r="4243" spans="1:5">
      <c r="A4243" t="str">
        <f t="shared" si="66"/>
        <v>08PDDF</v>
      </c>
      <c r="B4243" t="str">
        <f>CONCATENATE(A4243,"_",COUNTIF(A$1:A4243,A4243))</f>
        <v>08PDDF_32</v>
      </c>
      <c r="C4243" t="s">
        <v>10936</v>
      </c>
      <c r="D4243" t="str">
        <f>VLOOKUP(MID(C4243,7,4),Estrv!I:J,2,FALSE)</f>
        <v>Servicios asistenciales a personas vulnerables</v>
      </c>
      <c r="E4243" t="str">
        <f>VLOOKUP(MID(C4243,1,10),Estrv!B:CC,48,FALSE)</f>
        <v>Otorgar platicas, talleres, webinar y foros para la prevencion de la violencia familiar y hacia las mujeres</v>
      </c>
    </row>
    <row r="4244" spans="1:5">
      <c r="A4244" t="str">
        <f t="shared" si="66"/>
        <v>08PDDF</v>
      </c>
      <c r="B4244" t="str">
        <f>CONCATENATE(A4244,"_",COUNTIF(A$1:A4244,A4244))</f>
        <v>08PDDF_33</v>
      </c>
      <c r="C4244" t="s">
        <v>11610</v>
      </c>
      <c r="D4244" t="str">
        <f>VLOOKUP(MID(C4244,7,4),Estrv!I:J,2,FALSE)</f>
        <v>Servicios asistenciales a personas vulnerables</v>
      </c>
      <c r="E4244" t="str">
        <f>VLOOKUP(MID(C4244,1,10),Estrv!B:CC,51,FALSE)</f>
        <v>Brindar atencion psicologica y reeducativa a hombres generadores de violencia hacia las mujeres</v>
      </c>
    </row>
    <row r="4245" spans="1:5">
      <c r="A4245" t="str">
        <f t="shared" si="66"/>
        <v>08PDDF</v>
      </c>
      <c r="B4245" t="str">
        <f>CONCATENATE(A4245,"_",COUNTIF(A$1:A4245,A4245))</f>
        <v>08PDDF_34</v>
      </c>
      <c r="C4245" t="s">
        <v>12284</v>
      </c>
      <c r="D4245" t="str">
        <f>VLOOKUP(MID(C4245,7,4),Estrv!I:J,2,FALSE)</f>
        <v>Servicios asistenciales a personas vulnerables</v>
      </c>
      <c r="E4245">
        <f>VLOOKUP(MID(C4245,1,10),Estrv!B:CC,54,FALSE)</f>
        <v>0</v>
      </c>
    </row>
    <row r="4246" spans="1:5">
      <c r="A4246" t="str">
        <f t="shared" si="66"/>
        <v>08PDDF</v>
      </c>
      <c r="B4246" t="str">
        <f>CONCATENATE(A4246,"_",COUNTIF(A$1:A4246,A4246))</f>
        <v>08PDDF_35</v>
      </c>
      <c r="C4246" t="s">
        <v>12958</v>
      </c>
      <c r="D4246" t="str">
        <f>VLOOKUP(MID(C4246,7,4),Estrv!I:J,2,FALSE)</f>
        <v>Servicios asistenciales a personas vulnerables</v>
      </c>
      <c r="E4246">
        <f>VLOOKUP(MID(C4246,1,10),Estrv!B:CC,57,FALSE)</f>
        <v>0</v>
      </c>
    </row>
    <row r="4247" spans="1:5">
      <c r="A4247" t="str">
        <f t="shared" si="66"/>
        <v>08PDDF</v>
      </c>
      <c r="B4247" t="str">
        <f>CONCATENATE(A4247,"_",COUNTIF(A$1:A4247,A4247))</f>
        <v>08PDDF_36</v>
      </c>
      <c r="C4247" t="s">
        <v>13632</v>
      </c>
      <c r="D4247" t="str">
        <f>VLOOKUP(MID(C4247,7,4),Estrv!I:J,2,FALSE)</f>
        <v>Servicios asistenciales a personas vulnerables</v>
      </c>
      <c r="E4247">
        <f>VLOOKUP(MID(C4247,1,10),Estrv!B:CC,60,FALSE)</f>
        <v>0</v>
      </c>
    </row>
    <row r="4248" spans="1:5">
      <c r="A4248" t="str">
        <f t="shared" si="66"/>
        <v>08PDDF</v>
      </c>
      <c r="B4248" t="str">
        <f>CONCATENATE(A4248,"_",COUNTIF(A$1:A4248,A4248))</f>
        <v>08PDDF_37</v>
      </c>
      <c r="C4248" t="s">
        <v>14306</v>
      </c>
      <c r="D4248" t="str">
        <f>VLOOKUP(MID(C4248,7,4),Estrv!I:J,2,FALSE)</f>
        <v>Servicios asistenciales a personas vulnerables</v>
      </c>
      <c r="E4248">
        <f>VLOOKUP(MID(C4248,1,10),Estrv!B:CC,63,FALSE)</f>
        <v>0</v>
      </c>
    </row>
    <row r="4249" spans="1:5">
      <c r="A4249" t="str">
        <f t="shared" si="66"/>
        <v>08PDDF</v>
      </c>
      <c r="B4249" t="str">
        <f>CONCATENATE(A4249,"_",COUNTIF(A$1:A4249,A4249))</f>
        <v>08PDDF_38</v>
      </c>
      <c r="C4249" t="s">
        <v>14980</v>
      </c>
      <c r="D4249" t="str">
        <f>VLOOKUP(MID(C4249,7,4),Estrv!I:J,2,FALSE)</f>
        <v>Servicios asistenciales a personas vulnerables</v>
      </c>
      <c r="E4249">
        <f>VLOOKUP(MID(C4249,1,10),Estrv!B:CC,66,FALSE)</f>
        <v>0</v>
      </c>
    </row>
    <row r="4250" spans="1:5">
      <c r="A4250" t="str">
        <f t="shared" si="66"/>
        <v>08PDDF</v>
      </c>
      <c r="B4250" t="str">
        <f>CONCATENATE(A4250,"_",COUNTIF(A$1:A4250,A4250))</f>
        <v>08PDDF_39</v>
      </c>
      <c r="C4250" t="s">
        <v>15654</v>
      </c>
      <c r="D4250" t="str">
        <f>VLOOKUP(MID(C4250,7,4),Estrv!I:J,2,FALSE)</f>
        <v>Servicios asistenciales a personas vulnerables</v>
      </c>
      <c r="E4250">
        <f>VLOOKUP(MID(C4250,1,10),Estrv!B:CC,69,FALSE)</f>
        <v>0</v>
      </c>
    </row>
    <row r="4251" spans="1:5">
      <c r="A4251" t="str">
        <f t="shared" si="66"/>
        <v>08PDDF</v>
      </c>
      <c r="B4251" t="str">
        <f>CONCATENATE(A4251,"_",COUNTIF(A$1:A4251,A4251))</f>
        <v>08PDDF_40</v>
      </c>
      <c r="C4251" t="s">
        <v>16328</v>
      </c>
      <c r="D4251" t="str">
        <f>VLOOKUP(MID(C4251,7,4),Estrv!I:J,2,FALSE)</f>
        <v>Servicios asistenciales a personas vulnerables</v>
      </c>
      <c r="E4251">
        <f>VLOOKUP(MID(C4251,1,10),Estrv!B:CC,72,FALSE)</f>
        <v>0</v>
      </c>
    </row>
    <row r="4252" spans="1:5">
      <c r="A4252" t="str">
        <f t="shared" si="66"/>
        <v>08PDDF</v>
      </c>
      <c r="B4252" t="str">
        <f>CONCATENATE(A4252,"_",COUNTIF(A$1:A4252,A4252))</f>
        <v>08PDDF_41</v>
      </c>
      <c r="C4252" t="s">
        <v>10263</v>
      </c>
      <c r="D4252" t="str">
        <f>VLOOKUP(MID(C4252,7,4),Estrv!I:J,2,FALSE)</f>
        <v>Actividades de apoyo administrativo</v>
      </c>
      <c r="E4252" t="str">
        <f>VLOOKUP(MID(C4252,1,10),Estrv!B:CC,44,FALSE)</f>
        <v>Durante la Administracion se brindaron mejores servicios al publico que busca atencion y ayuda dentro del Sistema para el Desarrollo Integral de la Familia.</v>
      </c>
    </row>
    <row r="4253" spans="1:5">
      <c r="A4253" t="str">
        <f t="shared" si="66"/>
        <v>08PDDF</v>
      </c>
      <c r="B4253" t="str">
        <f>CONCATENATE(A4253,"_",COUNTIF(A$1:A4253,A4253))</f>
        <v>08PDDF_42</v>
      </c>
      <c r="C4253" t="s">
        <v>10937</v>
      </c>
      <c r="D4253" t="str">
        <f>VLOOKUP(MID(C4253,7,4),Estrv!I:J,2,FALSE)</f>
        <v>Actividades de apoyo administrativo</v>
      </c>
      <c r="E4253">
        <f>VLOOKUP(MID(C4253,1,10),Estrv!B:CC,48,FALSE)</f>
        <v>0</v>
      </c>
    </row>
    <row r="4254" spans="1:5">
      <c r="A4254" t="str">
        <f t="shared" si="66"/>
        <v>08PDDF</v>
      </c>
      <c r="B4254" t="str">
        <f>CONCATENATE(A4254,"_",COUNTIF(A$1:A4254,A4254))</f>
        <v>08PDDF_43</v>
      </c>
      <c r="C4254" t="s">
        <v>11611</v>
      </c>
      <c r="D4254" t="str">
        <f>VLOOKUP(MID(C4254,7,4),Estrv!I:J,2,FALSE)</f>
        <v>Actividades de apoyo administrativo</v>
      </c>
      <c r="E4254">
        <f>VLOOKUP(MID(C4254,1,10),Estrv!B:CC,51,FALSE)</f>
        <v>0</v>
      </c>
    </row>
    <row r="4255" spans="1:5">
      <c r="A4255" t="str">
        <f t="shared" si="66"/>
        <v>08PDDF</v>
      </c>
      <c r="B4255" t="str">
        <f>CONCATENATE(A4255,"_",COUNTIF(A$1:A4255,A4255))</f>
        <v>08PDDF_44</v>
      </c>
      <c r="C4255" t="s">
        <v>12285</v>
      </c>
      <c r="D4255" t="str">
        <f>VLOOKUP(MID(C4255,7,4),Estrv!I:J,2,FALSE)</f>
        <v>Actividades de apoyo administrativo</v>
      </c>
      <c r="E4255">
        <f>VLOOKUP(MID(C4255,1,10),Estrv!B:CC,54,FALSE)</f>
        <v>0</v>
      </c>
    </row>
    <row r="4256" spans="1:5">
      <c r="A4256" t="str">
        <f t="shared" si="66"/>
        <v>08PDDF</v>
      </c>
      <c r="B4256" t="str">
        <f>CONCATENATE(A4256,"_",COUNTIF(A$1:A4256,A4256))</f>
        <v>08PDDF_45</v>
      </c>
      <c r="C4256" t="s">
        <v>12959</v>
      </c>
      <c r="D4256" t="str">
        <f>VLOOKUP(MID(C4256,7,4),Estrv!I:J,2,FALSE)</f>
        <v>Actividades de apoyo administrativo</v>
      </c>
      <c r="E4256">
        <f>VLOOKUP(MID(C4256,1,10),Estrv!B:CC,57,FALSE)</f>
        <v>0</v>
      </c>
    </row>
    <row r="4257" spans="1:5">
      <c r="A4257" t="str">
        <f t="shared" si="66"/>
        <v>08PDDF</v>
      </c>
      <c r="B4257" t="str">
        <f>CONCATENATE(A4257,"_",COUNTIF(A$1:A4257,A4257))</f>
        <v>08PDDF_46</v>
      </c>
      <c r="C4257" t="s">
        <v>13633</v>
      </c>
      <c r="D4257" t="str">
        <f>VLOOKUP(MID(C4257,7,4),Estrv!I:J,2,FALSE)</f>
        <v>Actividades de apoyo administrativo</v>
      </c>
      <c r="E4257">
        <f>VLOOKUP(MID(C4257,1,10),Estrv!B:CC,60,FALSE)</f>
        <v>0</v>
      </c>
    </row>
    <row r="4258" spans="1:5">
      <c r="A4258" t="str">
        <f t="shared" si="66"/>
        <v>08PDDF</v>
      </c>
      <c r="B4258" t="str">
        <f>CONCATENATE(A4258,"_",COUNTIF(A$1:A4258,A4258))</f>
        <v>08PDDF_47</v>
      </c>
      <c r="C4258" t="s">
        <v>14307</v>
      </c>
      <c r="D4258" t="str">
        <f>VLOOKUP(MID(C4258,7,4),Estrv!I:J,2,FALSE)</f>
        <v>Actividades de apoyo administrativo</v>
      </c>
      <c r="E4258">
        <f>VLOOKUP(MID(C4258,1,10),Estrv!B:CC,63,FALSE)</f>
        <v>0</v>
      </c>
    </row>
    <row r="4259" spans="1:5">
      <c r="A4259" t="str">
        <f t="shared" si="66"/>
        <v>08PDDF</v>
      </c>
      <c r="B4259" t="str">
        <f>CONCATENATE(A4259,"_",COUNTIF(A$1:A4259,A4259))</f>
        <v>08PDDF_48</v>
      </c>
      <c r="C4259" t="s">
        <v>14981</v>
      </c>
      <c r="D4259" t="str">
        <f>VLOOKUP(MID(C4259,7,4),Estrv!I:J,2,FALSE)</f>
        <v>Actividades de apoyo administrativo</v>
      </c>
      <c r="E4259">
        <f>VLOOKUP(MID(C4259,1,10),Estrv!B:CC,66,FALSE)</f>
        <v>0</v>
      </c>
    </row>
    <row r="4260" spans="1:5">
      <c r="A4260" t="str">
        <f t="shared" si="66"/>
        <v>08PDDF</v>
      </c>
      <c r="B4260" t="str">
        <f>CONCATENATE(A4260,"_",COUNTIF(A$1:A4260,A4260))</f>
        <v>08PDDF_49</v>
      </c>
      <c r="C4260" t="s">
        <v>15655</v>
      </c>
      <c r="D4260" t="str">
        <f>VLOOKUP(MID(C4260,7,4),Estrv!I:J,2,FALSE)</f>
        <v>Actividades de apoyo administrativo</v>
      </c>
      <c r="E4260">
        <f>VLOOKUP(MID(C4260,1,10),Estrv!B:CC,69,FALSE)</f>
        <v>0</v>
      </c>
    </row>
    <row r="4261" spans="1:5">
      <c r="A4261" t="str">
        <f t="shared" si="66"/>
        <v>08PDDF</v>
      </c>
      <c r="B4261" t="str">
        <f>CONCATENATE(A4261,"_",COUNTIF(A$1:A4261,A4261))</f>
        <v>08PDDF_50</v>
      </c>
      <c r="C4261" t="s">
        <v>16329</v>
      </c>
      <c r="D4261" t="str">
        <f>VLOOKUP(MID(C4261,7,4),Estrv!I:J,2,FALSE)</f>
        <v>Actividades de apoyo administrativo</v>
      </c>
      <c r="E4261">
        <f>VLOOKUP(MID(C4261,1,10),Estrv!B:CC,72,FALSE)</f>
        <v>0</v>
      </c>
    </row>
    <row r="4262" spans="1:5">
      <c r="A4262" t="str">
        <f t="shared" si="66"/>
        <v>08PDDF</v>
      </c>
      <c r="B4262" t="str">
        <f>CONCATENATE(A4262,"_",COUNTIF(A$1:A4262,A4262))</f>
        <v>08PDDF_51</v>
      </c>
      <c r="C4262" t="s">
        <v>10264</v>
      </c>
      <c r="D4262" t="str">
        <f>VLOOKUP(MID(C4262,7,4),Estrv!I:J,2,FALSE)</f>
        <v>Provisiones para contingencias</v>
      </c>
      <c r="E4262" t="str">
        <f>VLOOKUP(MID(C4262,1,10),Estrv!B:CC,44,FALSE)</f>
        <v>Cumplir las obligaciones de pago derivado de las sentencias emitidas por la autoridad competente.</v>
      </c>
    </row>
    <row r="4263" spans="1:5">
      <c r="A4263" t="str">
        <f t="shared" si="66"/>
        <v>08PDDF</v>
      </c>
      <c r="B4263" t="str">
        <f>CONCATENATE(A4263,"_",COUNTIF(A$1:A4263,A4263))</f>
        <v>08PDDF_52</v>
      </c>
      <c r="C4263" t="s">
        <v>10938</v>
      </c>
      <c r="D4263" t="str">
        <f>VLOOKUP(MID(C4263,7,4),Estrv!I:J,2,FALSE)</f>
        <v>Provisiones para contingencias</v>
      </c>
      <c r="E4263">
        <f>VLOOKUP(MID(C4263,1,10),Estrv!B:CC,48,FALSE)</f>
        <v>0</v>
      </c>
    </row>
    <row r="4264" spans="1:5">
      <c r="A4264" t="str">
        <f t="shared" si="66"/>
        <v>08PDDF</v>
      </c>
      <c r="B4264" t="str">
        <f>CONCATENATE(A4264,"_",COUNTIF(A$1:A4264,A4264))</f>
        <v>08PDDF_53</v>
      </c>
      <c r="C4264" t="s">
        <v>11612</v>
      </c>
      <c r="D4264" t="str">
        <f>VLOOKUP(MID(C4264,7,4),Estrv!I:J,2,FALSE)</f>
        <v>Provisiones para contingencias</v>
      </c>
      <c r="E4264">
        <f>VLOOKUP(MID(C4264,1,10),Estrv!B:CC,51,FALSE)</f>
        <v>0</v>
      </c>
    </row>
    <row r="4265" spans="1:5">
      <c r="A4265" t="str">
        <f t="shared" si="66"/>
        <v>08PDDF</v>
      </c>
      <c r="B4265" t="str">
        <f>CONCATENATE(A4265,"_",COUNTIF(A$1:A4265,A4265))</f>
        <v>08PDDF_54</v>
      </c>
      <c r="C4265" t="s">
        <v>12286</v>
      </c>
      <c r="D4265" t="str">
        <f>VLOOKUP(MID(C4265,7,4),Estrv!I:J,2,FALSE)</f>
        <v>Provisiones para contingencias</v>
      </c>
      <c r="E4265">
        <f>VLOOKUP(MID(C4265,1,10),Estrv!B:CC,54,FALSE)</f>
        <v>0</v>
      </c>
    </row>
    <row r="4266" spans="1:5">
      <c r="A4266" t="str">
        <f t="shared" si="66"/>
        <v>08PDDF</v>
      </c>
      <c r="B4266" t="str">
        <f>CONCATENATE(A4266,"_",COUNTIF(A$1:A4266,A4266))</f>
        <v>08PDDF_55</v>
      </c>
      <c r="C4266" t="s">
        <v>12960</v>
      </c>
      <c r="D4266" t="str">
        <f>VLOOKUP(MID(C4266,7,4),Estrv!I:J,2,FALSE)</f>
        <v>Provisiones para contingencias</v>
      </c>
      <c r="E4266">
        <f>VLOOKUP(MID(C4266,1,10),Estrv!B:CC,57,FALSE)</f>
        <v>0</v>
      </c>
    </row>
    <row r="4267" spans="1:5">
      <c r="A4267" t="str">
        <f t="shared" si="66"/>
        <v>08PDDF</v>
      </c>
      <c r="B4267" t="str">
        <f>CONCATENATE(A4267,"_",COUNTIF(A$1:A4267,A4267))</f>
        <v>08PDDF_56</v>
      </c>
      <c r="C4267" t="s">
        <v>13634</v>
      </c>
      <c r="D4267" t="str">
        <f>VLOOKUP(MID(C4267,7,4),Estrv!I:J,2,FALSE)</f>
        <v>Provisiones para contingencias</v>
      </c>
      <c r="E4267">
        <f>VLOOKUP(MID(C4267,1,10),Estrv!B:CC,60,FALSE)</f>
        <v>0</v>
      </c>
    </row>
    <row r="4268" spans="1:5">
      <c r="A4268" t="str">
        <f t="shared" si="66"/>
        <v>08PDDF</v>
      </c>
      <c r="B4268" t="str">
        <f>CONCATENATE(A4268,"_",COUNTIF(A$1:A4268,A4268))</f>
        <v>08PDDF_57</v>
      </c>
      <c r="C4268" t="s">
        <v>14308</v>
      </c>
      <c r="D4268" t="str">
        <f>VLOOKUP(MID(C4268,7,4),Estrv!I:J,2,FALSE)</f>
        <v>Provisiones para contingencias</v>
      </c>
      <c r="E4268">
        <f>VLOOKUP(MID(C4268,1,10),Estrv!B:CC,63,FALSE)</f>
        <v>0</v>
      </c>
    </row>
    <row r="4269" spans="1:5">
      <c r="A4269" t="str">
        <f t="shared" si="66"/>
        <v>08PDDF</v>
      </c>
      <c r="B4269" t="str">
        <f>CONCATENATE(A4269,"_",COUNTIF(A$1:A4269,A4269))</f>
        <v>08PDDF_58</v>
      </c>
      <c r="C4269" t="s">
        <v>14982</v>
      </c>
      <c r="D4269" t="str">
        <f>VLOOKUP(MID(C4269,7,4),Estrv!I:J,2,FALSE)</f>
        <v>Provisiones para contingencias</v>
      </c>
      <c r="E4269">
        <f>VLOOKUP(MID(C4269,1,10),Estrv!B:CC,66,FALSE)</f>
        <v>0</v>
      </c>
    </row>
    <row r="4270" spans="1:5">
      <c r="A4270" t="str">
        <f t="shared" si="66"/>
        <v>08PDDF</v>
      </c>
      <c r="B4270" t="str">
        <f>CONCATENATE(A4270,"_",COUNTIF(A$1:A4270,A4270))</f>
        <v>08PDDF_59</v>
      </c>
      <c r="C4270" t="s">
        <v>15656</v>
      </c>
      <c r="D4270" t="str">
        <f>VLOOKUP(MID(C4270,7,4),Estrv!I:J,2,FALSE)</f>
        <v>Provisiones para contingencias</v>
      </c>
      <c r="E4270">
        <f>VLOOKUP(MID(C4270,1,10),Estrv!B:CC,69,FALSE)</f>
        <v>0</v>
      </c>
    </row>
    <row r="4271" spans="1:5">
      <c r="A4271" t="str">
        <f t="shared" si="66"/>
        <v>08PDDF</v>
      </c>
      <c r="B4271" t="str">
        <f>CONCATENATE(A4271,"_",COUNTIF(A$1:A4271,A4271))</f>
        <v>08PDDF_60</v>
      </c>
      <c r="C4271" t="s">
        <v>16330</v>
      </c>
      <c r="D4271" t="str">
        <f>VLOOKUP(MID(C4271,7,4),Estrv!I:J,2,FALSE)</f>
        <v>Provisiones para contingencias</v>
      </c>
      <c r="E4271">
        <f>VLOOKUP(MID(C4271,1,10),Estrv!B:CC,72,FALSE)</f>
        <v>0</v>
      </c>
    </row>
    <row r="4272" spans="1:5">
      <c r="A4272" t="str">
        <f t="shared" si="66"/>
        <v>08PDDF</v>
      </c>
      <c r="B4272" t="str">
        <f>CONCATENATE(A4272,"_",COUNTIF(A$1:A4272,A4272))</f>
        <v>08PDDF_61</v>
      </c>
      <c r="C4272" t="s">
        <v>10265</v>
      </c>
      <c r="D4272" t="str">
        <f>VLOOKUP(MID(C4272,7,4),Estrv!I:J,2,FALSE)</f>
        <v>Cumplimiento de los programas de protección civil</v>
      </c>
      <c r="E4272" t="str">
        <f>VLOOKUP(MID(C4272,1,10),Estrv!B:CC,44,FALSE)</f>
        <v>La Administracion cuenta con los conocimientos sobre los protocolos de actuacion, y se promueve la cultura de prevencion ante una emergencia, para salvaguardar la integridad fisica del personal.</v>
      </c>
    </row>
    <row r="4273" spans="1:5">
      <c r="A4273" t="str">
        <f t="shared" si="66"/>
        <v>08PDDF</v>
      </c>
      <c r="B4273" t="str">
        <f>CONCATENATE(A4273,"_",COUNTIF(A$1:A4273,A4273))</f>
        <v>08PDDF_62</v>
      </c>
      <c r="C4273" t="s">
        <v>10939</v>
      </c>
      <c r="D4273" t="str">
        <f>VLOOKUP(MID(C4273,7,4),Estrv!I:J,2,FALSE)</f>
        <v>Cumplimiento de los programas de protección civil</v>
      </c>
      <c r="E4273" t="str">
        <f>VLOOKUP(MID(C4273,1,10),Estrv!B:CC,48,FALSE)</f>
        <v>Capacitacion en materia de Proteccion Civil</v>
      </c>
    </row>
    <row r="4274" spans="1:5">
      <c r="A4274" t="str">
        <f t="shared" si="66"/>
        <v>08PDDF</v>
      </c>
      <c r="B4274" t="str">
        <f>CONCATENATE(A4274,"_",COUNTIF(A$1:A4274,A4274))</f>
        <v>08PDDF_63</v>
      </c>
      <c r="C4274" t="s">
        <v>11613</v>
      </c>
      <c r="D4274" t="str">
        <f>VLOOKUP(MID(C4274,7,4),Estrv!I:J,2,FALSE)</f>
        <v>Cumplimiento de los programas de protección civil</v>
      </c>
      <c r="E4274">
        <f>VLOOKUP(MID(C4274,1,10),Estrv!B:CC,51,FALSE)</f>
        <v>0</v>
      </c>
    </row>
    <row r="4275" spans="1:5">
      <c r="A4275" t="str">
        <f t="shared" si="66"/>
        <v>08PDDF</v>
      </c>
      <c r="B4275" t="str">
        <f>CONCATENATE(A4275,"_",COUNTIF(A$1:A4275,A4275))</f>
        <v>08PDDF_64</v>
      </c>
      <c r="C4275" t="s">
        <v>12287</v>
      </c>
      <c r="D4275" t="str">
        <f>VLOOKUP(MID(C4275,7,4),Estrv!I:J,2,FALSE)</f>
        <v>Cumplimiento de los programas de protección civil</v>
      </c>
      <c r="E4275">
        <f>VLOOKUP(MID(C4275,1,10),Estrv!B:CC,54,FALSE)</f>
        <v>0</v>
      </c>
    </row>
    <row r="4276" spans="1:5">
      <c r="A4276" t="str">
        <f t="shared" si="66"/>
        <v>08PDDF</v>
      </c>
      <c r="B4276" t="str">
        <f>CONCATENATE(A4276,"_",COUNTIF(A$1:A4276,A4276))</f>
        <v>08PDDF_65</v>
      </c>
      <c r="C4276" t="s">
        <v>12961</v>
      </c>
      <c r="D4276" t="str">
        <f>VLOOKUP(MID(C4276,7,4),Estrv!I:J,2,FALSE)</f>
        <v>Cumplimiento de los programas de protección civil</v>
      </c>
      <c r="E4276">
        <f>VLOOKUP(MID(C4276,1,10),Estrv!B:CC,57,FALSE)</f>
        <v>0</v>
      </c>
    </row>
    <row r="4277" spans="1:5">
      <c r="A4277" t="str">
        <f t="shared" si="66"/>
        <v>08PDDF</v>
      </c>
      <c r="B4277" t="str">
        <f>CONCATENATE(A4277,"_",COUNTIF(A$1:A4277,A4277))</f>
        <v>08PDDF_66</v>
      </c>
      <c r="C4277" t="s">
        <v>13635</v>
      </c>
      <c r="D4277" t="str">
        <f>VLOOKUP(MID(C4277,7,4),Estrv!I:J,2,FALSE)</f>
        <v>Cumplimiento de los programas de protección civil</v>
      </c>
      <c r="E4277">
        <f>VLOOKUP(MID(C4277,1,10),Estrv!B:CC,60,FALSE)</f>
        <v>0</v>
      </c>
    </row>
    <row r="4278" spans="1:5">
      <c r="A4278" t="str">
        <f t="shared" si="66"/>
        <v>08PDDF</v>
      </c>
      <c r="B4278" t="str">
        <f>CONCATENATE(A4278,"_",COUNTIF(A$1:A4278,A4278))</f>
        <v>08PDDF_67</v>
      </c>
      <c r="C4278" t="s">
        <v>14309</v>
      </c>
      <c r="D4278" t="str">
        <f>VLOOKUP(MID(C4278,7,4),Estrv!I:J,2,FALSE)</f>
        <v>Cumplimiento de los programas de protección civil</v>
      </c>
      <c r="E4278">
        <f>VLOOKUP(MID(C4278,1,10),Estrv!B:CC,63,FALSE)</f>
        <v>0</v>
      </c>
    </row>
    <row r="4279" spans="1:5">
      <c r="A4279" t="str">
        <f t="shared" si="66"/>
        <v>08PDDF</v>
      </c>
      <c r="B4279" t="str">
        <f>CONCATENATE(A4279,"_",COUNTIF(A$1:A4279,A4279))</f>
        <v>08PDDF_68</v>
      </c>
      <c r="C4279" t="s">
        <v>14983</v>
      </c>
      <c r="D4279" t="str">
        <f>VLOOKUP(MID(C4279,7,4),Estrv!I:J,2,FALSE)</f>
        <v>Cumplimiento de los programas de protección civil</v>
      </c>
      <c r="E4279">
        <f>VLOOKUP(MID(C4279,1,10),Estrv!B:CC,66,FALSE)</f>
        <v>0</v>
      </c>
    </row>
    <row r="4280" spans="1:5">
      <c r="A4280" t="str">
        <f t="shared" si="66"/>
        <v>08PDDF</v>
      </c>
      <c r="B4280" t="str">
        <f>CONCATENATE(A4280,"_",COUNTIF(A$1:A4280,A4280))</f>
        <v>08PDDF_69</v>
      </c>
      <c r="C4280" t="s">
        <v>15657</v>
      </c>
      <c r="D4280" t="str">
        <f>VLOOKUP(MID(C4280,7,4),Estrv!I:J,2,FALSE)</f>
        <v>Cumplimiento de los programas de protección civil</v>
      </c>
      <c r="E4280">
        <f>VLOOKUP(MID(C4280,1,10),Estrv!B:CC,69,FALSE)</f>
        <v>0</v>
      </c>
    </row>
    <row r="4281" spans="1:5">
      <c r="A4281" t="str">
        <f t="shared" si="66"/>
        <v>08PDDF</v>
      </c>
      <c r="B4281" t="str">
        <f>CONCATENATE(A4281,"_",COUNTIF(A$1:A4281,A4281))</f>
        <v>08PDDF_70</v>
      </c>
      <c r="C4281" t="s">
        <v>16331</v>
      </c>
      <c r="D4281" t="str">
        <f>VLOOKUP(MID(C4281,7,4),Estrv!I:J,2,FALSE)</f>
        <v>Cumplimiento de los programas de protección civil</v>
      </c>
      <c r="E4281">
        <f>VLOOKUP(MID(C4281,1,10),Estrv!B:CC,72,FALSE)</f>
        <v>0</v>
      </c>
    </row>
    <row r="4282" spans="1:5">
      <c r="A4282" t="str">
        <f t="shared" si="66"/>
        <v>08PDDF</v>
      </c>
      <c r="B4282" t="str">
        <f>CONCATENATE(A4282,"_",COUNTIF(A$1:A4282,A4282))</f>
        <v>08PDDF_71</v>
      </c>
      <c r="C4282" t="s">
        <v>10266</v>
      </c>
      <c r="D4282" t="str">
        <f>VLOOKUP(MID(C4282,7,4),Estrv!I:J,2,FALSE)</f>
        <v>Programa alimentos escolares</v>
      </c>
      <c r="E4282" t="str">
        <f>VLOOKUP(MID(C4282,1,10),Estrv!B:CC,44,FALSE)</f>
        <v>Las alumnas y alumnos de educacion basica y especial en condiciones de vulnerabilidad tienen acceso a una alimentacion balanceada que les permite reducir la desnutricion, obesidad y sobrepeso.</v>
      </c>
    </row>
    <row r="4283" spans="1:5">
      <c r="A4283" t="str">
        <f t="shared" si="66"/>
        <v>08PDDF</v>
      </c>
      <c r="B4283" t="str">
        <f>CONCATENATE(A4283,"_",COUNTIF(A$1:A4283,A4283))</f>
        <v>08PDDF_72</v>
      </c>
      <c r="C4283" t="s">
        <v>10940</v>
      </c>
      <c r="D4283" t="str">
        <f>VLOOKUP(MID(C4283,7,4),Estrv!I:J,2,FALSE)</f>
        <v>Programa alimentos escolares</v>
      </c>
      <c r="E4283" t="str">
        <f>VLOOKUP(MID(C4283,1,10),Estrv!B:CC,48,FALSE)</f>
        <v>Registro y control de los beneficiarios para la elaboracion del padron</v>
      </c>
    </row>
    <row r="4284" spans="1:5">
      <c r="A4284" t="str">
        <f t="shared" si="66"/>
        <v>08PDDF</v>
      </c>
      <c r="B4284" t="str">
        <f>CONCATENATE(A4284,"_",COUNTIF(A$1:A4284,A4284))</f>
        <v>08PDDF_73</v>
      </c>
      <c r="C4284" t="s">
        <v>11614</v>
      </c>
      <c r="D4284" t="str">
        <f>VLOOKUP(MID(C4284,7,4),Estrv!I:J,2,FALSE)</f>
        <v>Programa alimentos escolares</v>
      </c>
      <c r="E4284">
        <f>VLOOKUP(MID(C4284,1,10),Estrv!B:CC,51,FALSE)</f>
        <v>0</v>
      </c>
    </row>
    <row r="4285" spans="1:5">
      <c r="A4285" t="str">
        <f t="shared" si="66"/>
        <v>08PDDF</v>
      </c>
      <c r="B4285" t="str">
        <f>CONCATENATE(A4285,"_",COUNTIF(A$1:A4285,A4285))</f>
        <v>08PDDF_74</v>
      </c>
      <c r="C4285" t="s">
        <v>12288</v>
      </c>
      <c r="D4285" t="str">
        <f>VLOOKUP(MID(C4285,7,4),Estrv!I:J,2,FALSE)</f>
        <v>Programa alimentos escolares</v>
      </c>
      <c r="E4285">
        <f>VLOOKUP(MID(C4285,1,10),Estrv!B:CC,54,FALSE)</f>
        <v>0</v>
      </c>
    </row>
    <row r="4286" spans="1:5">
      <c r="A4286" t="str">
        <f t="shared" si="66"/>
        <v>08PDDF</v>
      </c>
      <c r="B4286" t="str">
        <f>CONCATENATE(A4286,"_",COUNTIF(A$1:A4286,A4286))</f>
        <v>08PDDF_75</v>
      </c>
      <c r="C4286" t="s">
        <v>12962</v>
      </c>
      <c r="D4286" t="str">
        <f>VLOOKUP(MID(C4286,7,4),Estrv!I:J,2,FALSE)</f>
        <v>Programa alimentos escolares</v>
      </c>
      <c r="E4286">
        <f>VLOOKUP(MID(C4286,1,10),Estrv!B:CC,57,FALSE)</f>
        <v>0</v>
      </c>
    </row>
    <row r="4287" spans="1:5">
      <c r="A4287" t="str">
        <f t="shared" si="66"/>
        <v>08PDDF</v>
      </c>
      <c r="B4287" t="str">
        <f>CONCATENATE(A4287,"_",COUNTIF(A$1:A4287,A4287))</f>
        <v>08PDDF_76</v>
      </c>
      <c r="C4287" t="s">
        <v>13636</v>
      </c>
      <c r="D4287" t="str">
        <f>VLOOKUP(MID(C4287,7,4),Estrv!I:J,2,FALSE)</f>
        <v>Programa alimentos escolares</v>
      </c>
      <c r="E4287">
        <f>VLOOKUP(MID(C4287,1,10),Estrv!B:CC,60,FALSE)</f>
        <v>0</v>
      </c>
    </row>
    <row r="4288" spans="1:5">
      <c r="A4288" t="str">
        <f t="shared" si="66"/>
        <v>08PDDF</v>
      </c>
      <c r="B4288" t="str">
        <f>CONCATENATE(A4288,"_",COUNTIF(A$1:A4288,A4288))</f>
        <v>08PDDF_77</v>
      </c>
      <c r="C4288" t="s">
        <v>14310</v>
      </c>
      <c r="D4288" t="str">
        <f>VLOOKUP(MID(C4288,7,4),Estrv!I:J,2,FALSE)</f>
        <v>Programa alimentos escolares</v>
      </c>
      <c r="E4288">
        <f>VLOOKUP(MID(C4288,1,10),Estrv!B:CC,63,FALSE)</f>
        <v>0</v>
      </c>
    </row>
    <row r="4289" spans="1:5">
      <c r="A4289" t="str">
        <f t="shared" si="66"/>
        <v>08PDDF</v>
      </c>
      <c r="B4289" t="str">
        <f>CONCATENATE(A4289,"_",COUNTIF(A$1:A4289,A4289))</f>
        <v>08PDDF_78</v>
      </c>
      <c r="C4289" t="s">
        <v>14984</v>
      </c>
      <c r="D4289" t="str">
        <f>VLOOKUP(MID(C4289,7,4),Estrv!I:J,2,FALSE)</f>
        <v>Programa alimentos escolares</v>
      </c>
      <c r="E4289">
        <f>VLOOKUP(MID(C4289,1,10),Estrv!B:CC,66,FALSE)</f>
        <v>0</v>
      </c>
    </row>
    <row r="4290" spans="1:5">
      <c r="A4290" t="str">
        <f t="shared" si="66"/>
        <v>08PDDF</v>
      </c>
      <c r="B4290" t="str">
        <f>CONCATENATE(A4290,"_",COUNTIF(A$1:A4290,A4290))</f>
        <v>08PDDF_79</v>
      </c>
      <c r="C4290" t="s">
        <v>15658</v>
      </c>
      <c r="D4290" t="str">
        <f>VLOOKUP(MID(C4290,7,4),Estrv!I:J,2,FALSE)</f>
        <v>Programa alimentos escolares</v>
      </c>
      <c r="E4290">
        <f>VLOOKUP(MID(C4290,1,10),Estrv!B:CC,69,FALSE)</f>
        <v>0</v>
      </c>
    </row>
    <row r="4291" spans="1:5">
      <c r="A4291" t="str">
        <f t="shared" ref="A4291:A4354" si="67">MID(C4291,1,6)</f>
        <v>08PDDF</v>
      </c>
      <c r="B4291" t="str">
        <f>CONCATENATE(A4291,"_",COUNTIF(A$1:A4291,A4291))</f>
        <v>08PDDF_80</v>
      </c>
      <c r="C4291" t="s">
        <v>16332</v>
      </c>
      <c r="D4291" t="str">
        <f>VLOOKUP(MID(C4291,7,4),Estrv!I:J,2,FALSE)</f>
        <v>Programa alimentos escolares</v>
      </c>
      <c r="E4291">
        <f>VLOOKUP(MID(C4291,1,10),Estrv!B:CC,72,FALSE)</f>
        <v>0</v>
      </c>
    </row>
    <row r="4292" spans="1:5">
      <c r="A4292" t="str">
        <f t="shared" si="67"/>
        <v>08PDDF</v>
      </c>
      <c r="B4292" t="str">
        <f>CONCATENATE(A4292,"_",COUNTIF(A$1:A4292,A4292))</f>
        <v>08PDDF_81</v>
      </c>
      <c r="C4292" t="s">
        <v>10267</v>
      </c>
      <c r="D4292" t="str">
        <f>VLOOKUP(MID(C4292,7,4),Estrv!I:J,2,FALSE)</f>
        <v>Centros para el desarrollo infantil</v>
      </c>
      <c r="E4292" t="str">
        <f>VLOOKUP(MID(C4292,1,10),Estrv!B:CC,44,FALSE)</f>
        <v>Los niños de escasos recursos mejoran su calidad de vida ya que cuentan con un servicio integral de calidad en el que reciben educacion, cuentan con espacios seguros y alimentacion saludable.</v>
      </c>
    </row>
    <row r="4293" spans="1:5">
      <c r="A4293" t="str">
        <f t="shared" si="67"/>
        <v>08PDDF</v>
      </c>
      <c r="B4293" t="str">
        <f>CONCATENATE(A4293,"_",COUNTIF(A$1:A4293,A4293))</f>
        <v>08PDDF_82</v>
      </c>
      <c r="C4293" t="s">
        <v>10941</v>
      </c>
      <c r="D4293" t="str">
        <f>VLOOKUP(MID(C4293,7,4),Estrv!I:J,2,FALSE)</f>
        <v>Centros para el desarrollo infantil</v>
      </c>
      <c r="E4293">
        <f>VLOOKUP(MID(C4293,1,10),Estrv!B:CC,48,FALSE)</f>
        <v>0</v>
      </c>
    </row>
    <row r="4294" spans="1:5">
      <c r="A4294" t="str">
        <f t="shared" si="67"/>
        <v>08PDDF</v>
      </c>
      <c r="B4294" t="str">
        <f>CONCATENATE(A4294,"_",COUNTIF(A$1:A4294,A4294))</f>
        <v>08PDDF_83</v>
      </c>
      <c r="C4294" t="s">
        <v>11615</v>
      </c>
      <c r="D4294" t="str">
        <f>VLOOKUP(MID(C4294,7,4),Estrv!I:J,2,FALSE)</f>
        <v>Centros para el desarrollo infantil</v>
      </c>
      <c r="E4294">
        <f>VLOOKUP(MID(C4294,1,10),Estrv!B:CC,51,FALSE)</f>
        <v>0</v>
      </c>
    </row>
    <row r="4295" spans="1:5">
      <c r="A4295" t="str">
        <f t="shared" si="67"/>
        <v>08PDDF</v>
      </c>
      <c r="B4295" t="str">
        <f>CONCATENATE(A4295,"_",COUNTIF(A$1:A4295,A4295))</f>
        <v>08PDDF_84</v>
      </c>
      <c r="C4295" t="s">
        <v>12289</v>
      </c>
      <c r="D4295" t="str">
        <f>VLOOKUP(MID(C4295,7,4),Estrv!I:J,2,FALSE)</f>
        <v>Centros para el desarrollo infantil</v>
      </c>
      <c r="E4295">
        <f>VLOOKUP(MID(C4295,1,10),Estrv!B:CC,54,FALSE)</f>
        <v>0</v>
      </c>
    </row>
    <row r="4296" spans="1:5">
      <c r="A4296" t="str">
        <f t="shared" si="67"/>
        <v>08PDDF</v>
      </c>
      <c r="B4296" t="str">
        <f>CONCATENATE(A4296,"_",COUNTIF(A$1:A4296,A4296))</f>
        <v>08PDDF_85</v>
      </c>
      <c r="C4296" t="s">
        <v>12963</v>
      </c>
      <c r="D4296" t="str">
        <f>VLOOKUP(MID(C4296,7,4),Estrv!I:J,2,FALSE)</f>
        <v>Centros para el desarrollo infantil</v>
      </c>
      <c r="E4296">
        <f>VLOOKUP(MID(C4296,1,10),Estrv!B:CC,57,FALSE)</f>
        <v>0</v>
      </c>
    </row>
    <row r="4297" spans="1:5">
      <c r="A4297" t="str">
        <f t="shared" si="67"/>
        <v>08PDDF</v>
      </c>
      <c r="B4297" t="str">
        <f>CONCATENATE(A4297,"_",COUNTIF(A$1:A4297,A4297))</f>
        <v>08PDDF_86</v>
      </c>
      <c r="C4297" t="s">
        <v>13637</v>
      </c>
      <c r="D4297" t="str">
        <f>VLOOKUP(MID(C4297,7,4),Estrv!I:J,2,FALSE)</f>
        <v>Centros para el desarrollo infantil</v>
      </c>
      <c r="E4297">
        <f>VLOOKUP(MID(C4297,1,10),Estrv!B:CC,60,FALSE)</f>
        <v>0</v>
      </c>
    </row>
    <row r="4298" spans="1:5">
      <c r="A4298" t="str">
        <f t="shared" si="67"/>
        <v>08PDDF</v>
      </c>
      <c r="B4298" t="str">
        <f>CONCATENATE(A4298,"_",COUNTIF(A$1:A4298,A4298))</f>
        <v>08PDDF_87</v>
      </c>
      <c r="C4298" t="s">
        <v>14311</v>
      </c>
      <c r="D4298" t="str">
        <f>VLOOKUP(MID(C4298,7,4),Estrv!I:J,2,FALSE)</f>
        <v>Centros para el desarrollo infantil</v>
      </c>
      <c r="E4298">
        <f>VLOOKUP(MID(C4298,1,10),Estrv!B:CC,63,FALSE)</f>
        <v>0</v>
      </c>
    </row>
    <row r="4299" spans="1:5">
      <c r="A4299" t="str">
        <f t="shared" si="67"/>
        <v>08PDDF</v>
      </c>
      <c r="B4299" t="str">
        <f>CONCATENATE(A4299,"_",COUNTIF(A$1:A4299,A4299))</f>
        <v>08PDDF_88</v>
      </c>
      <c r="C4299" t="s">
        <v>14985</v>
      </c>
      <c r="D4299" t="str">
        <f>VLOOKUP(MID(C4299,7,4),Estrv!I:J,2,FALSE)</f>
        <v>Centros para el desarrollo infantil</v>
      </c>
      <c r="E4299">
        <f>VLOOKUP(MID(C4299,1,10),Estrv!B:CC,66,FALSE)</f>
        <v>0</v>
      </c>
    </row>
    <row r="4300" spans="1:5">
      <c r="A4300" t="str">
        <f t="shared" si="67"/>
        <v>08PDDF</v>
      </c>
      <c r="B4300" t="str">
        <f>CONCATENATE(A4300,"_",COUNTIF(A$1:A4300,A4300))</f>
        <v>08PDDF_89</v>
      </c>
      <c r="C4300" t="s">
        <v>15659</v>
      </c>
      <c r="D4300" t="str">
        <f>VLOOKUP(MID(C4300,7,4),Estrv!I:J,2,FALSE)</f>
        <v>Centros para el desarrollo infantil</v>
      </c>
      <c r="E4300">
        <f>VLOOKUP(MID(C4300,1,10),Estrv!B:CC,69,FALSE)</f>
        <v>0</v>
      </c>
    </row>
    <row r="4301" spans="1:5">
      <c r="A4301" t="str">
        <f t="shared" si="67"/>
        <v>08PDDF</v>
      </c>
      <c r="B4301" t="str">
        <f>CONCATENATE(A4301,"_",COUNTIF(A$1:A4301,A4301))</f>
        <v>08PDDF_90</v>
      </c>
      <c r="C4301" t="s">
        <v>16333</v>
      </c>
      <c r="D4301" t="str">
        <f>VLOOKUP(MID(C4301,7,4),Estrv!I:J,2,FALSE)</f>
        <v>Centros para el desarrollo infantil</v>
      </c>
      <c r="E4301">
        <f>VLOOKUP(MID(C4301,1,10),Estrv!B:CC,72,FALSE)</f>
        <v>0</v>
      </c>
    </row>
    <row r="4302" spans="1:5">
      <c r="A4302" t="str">
        <f t="shared" si="67"/>
        <v>08PDDF</v>
      </c>
      <c r="B4302" t="str">
        <f>CONCATENATE(A4302,"_",COUNTIF(A$1:A4302,A4302))</f>
        <v>08PDDF_91</v>
      </c>
      <c r="C4302" t="s">
        <v>10268</v>
      </c>
      <c r="D4302" t="str">
        <f>VLOOKUP(MID(C4302,7,4),Estrv!I:J,2,FALSE)</f>
        <v>Comedores para el bienestar</v>
      </c>
      <c r="E4302" t="str">
        <f>VLOOKUP(MID(C4302,1,10),Estrv!B:CC,44,FALSE)</f>
        <v>Las personas en situacion de pobreza ejercen el derecho a la alimentacion, a traves de los comedores para el Bienestar</v>
      </c>
    </row>
    <row r="4303" spans="1:5">
      <c r="A4303" t="str">
        <f t="shared" si="67"/>
        <v>08PDDF</v>
      </c>
      <c r="B4303" t="str">
        <f>CONCATENATE(A4303,"_",COUNTIF(A$1:A4303,A4303))</f>
        <v>08PDDF_92</v>
      </c>
      <c r="C4303" t="s">
        <v>10942</v>
      </c>
      <c r="D4303" t="str">
        <f>VLOOKUP(MID(C4303,7,4),Estrv!I:J,2,FALSE)</f>
        <v>Comedores para el bienestar</v>
      </c>
      <c r="E4303" t="str">
        <f>VLOOKUP(MID(C4303,1,10),Estrv!B:CC,48,FALSE)</f>
        <v>Supervision de la correcta operacion de la red de comedores para el Bienestar</v>
      </c>
    </row>
    <row r="4304" spans="1:5">
      <c r="A4304" t="str">
        <f t="shared" si="67"/>
        <v>08PDDF</v>
      </c>
      <c r="B4304" t="str">
        <f>CONCATENATE(A4304,"_",COUNTIF(A$1:A4304,A4304))</f>
        <v>08PDDF_93</v>
      </c>
      <c r="C4304" t="s">
        <v>11616</v>
      </c>
      <c r="D4304" t="str">
        <f>VLOOKUP(MID(C4304,7,4),Estrv!I:J,2,FALSE)</f>
        <v>Comedores para el bienestar</v>
      </c>
      <c r="E4304">
        <f>VLOOKUP(MID(C4304,1,10),Estrv!B:CC,51,FALSE)</f>
        <v>0</v>
      </c>
    </row>
    <row r="4305" spans="1:5">
      <c r="A4305" t="str">
        <f t="shared" si="67"/>
        <v>08PDDF</v>
      </c>
      <c r="B4305" t="str">
        <f>CONCATENATE(A4305,"_",COUNTIF(A$1:A4305,A4305))</f>
        <v>08PDDF_94</v>
      </c>
      <c r="C4305" t="s">
        <v>12290</v>
      </c>
      <c r="D4305" t="str">
        <f>VLOOKUP(MID(C4305,7,4),Estrv!I:J,2,FALSE)</f>
        <v>Comedores para el bienestar</v>
      </c>
      <c r="E4305">
        <f>VLOOKUP(MID(C4305,1,10),Estrv!B:CC,54,FALSE)</f>
        <v>0</v>
      </c>
    </row>
    <row r="4306" spans="1:5">
      <c r="A4306" t="str">
        <f t="shared" si="67"/>
        <v>08PDDF</v>
      </c>
      <c r="B4306" t="str">
        <f>CONCATENATE(A4306,"_",COUNTIF(A$1:A4306,A4306))</f>
        <v>08PDDF_95</v>
      </c>
      <c r="C4306" t="s">
        <v>12964</v>
      </c>
      <c r="D4306" t="str">
        <f>VLOOKUP(MID(C4306,7,4),Estrv!I:J,2,FALSE)</f>
        <v>Comedores para el bienestar</v>
      </c>
      <c r="E4306">
        <f>VLOOKUP(MID(C4306,1,10),Estrv!B:CC,57,FALSE)</f>
        <v>0</v>
      </c>
    </row>
    <row r="4307" spans="1:5">
      <c r="A4307" t="str">
        <f t="shared" si="67"/>
        <v>08PDDF</v>
      </c>
      <c r="B4307" t="str">
        <f>CONCATENATE(A4307,"_",COUNTIF(A$1:A4307,A4307))</f>
        <v>08PDDF_96</v>
      </c>
      <c r="C4307" t="s">
        <v>13638</v>
      </c>
      <c r="D4307" t="str">
        <f>VLOOKUP(MID(C4307,7,4),Estrv!I:J,2,FALSE)</f>
        <v>Comedores para el bienestar</v>
      </c>
      <c r="E4307">
        <f>VLOOKUP(MID(C4307,1,10),Estrv!B:CC,60,FALSE)</f>
        <v>0</v>
      </c>
    </row>
    <row r="4308" spans="1:5">
      <c r="A4308" t="str">
        <f t="shared" si="67"/>
        <v>08PDDF</v>
      </c>
      <c r="B4308" t="str">
        <f>CONCATENATE(A4308,"_",COUNTIF(A$1:A4308,A4308))</f>
        <v>08PDDF_97</v>
      </c>
      <c r="C4308" t="s">
        <v>14312</v>
      </c>
      <c r="D4308" t="str">
        <f>VLOOKUP(MID(C4308,7,4),Estrv!I:J,2,FALSE)</f>
        <v>Comedores para el bienestar</v>
      </c>
      <c r="E4308">
        <f>VLOOKUP(MID(C4308,1,10),Estrv!B:CC,63,FALSE)</f>
        <v>0</v>
      </c>
    </row>
    <row r="4309" spans="1:5">
      <c r="A4309" t="str">
        <f t="shared" si="67"/>
        <v>08PDDF</v>
      </c>
      <c r="B4309" t="str">
        <f>CONCATENATE(A4309,"_",COUNTIF(A$1:A4309,A4309))</f>
        <v>08PDDF_98</v>
      </c>
      <c r="C4309" t="s">
        <v>14986</v>
      </c>
      <c r="D4309" t="str">
        <f>VLOOKUP(MID(C4309,7,4),Estrv!I:J,2,FALSE)</f>
        <v>Comedores para el bienestar</v>
      </c>
      <c r="E4309">
        <f>VLOOKUP(MID(C4309,1,10),Estrv!B:CC,66,FALSE)</f>
        <v>0</v>
      </c>
    </row>
    <row r="4310" spans="1:5">
      <c r="A4310" t="str">
        <f t="shared" si="67"/>
        <v>08PDDF</v>
      </c>
      <c r="B4310" t="str">
        <f>CONCATENATE(A4310,"_",COUNTIF(A$1:A4310,A4310))</f>
        <v>08PDDF_99</v>
      </c>
      <c r="C4310" t="s">
        <v>15660</v>
      </c>
      <c r="D4310" t="str">
        <f>VLOOKUP(MID(C4310,7,4),Estrv!I:J,2,FALSE)</f>
        <v>Comedores para el bienestar</v>
      </c>
      <c r="E4310">
        <f>VLOOKUP(MID(C4310,1,10),Estrv!B:CC,69,FALSE)</f>
        <v>0</v>
      </c>
    </row>
    <row r="4311" spans="1:5">
      <c r="A4311" t="str">
        <f t="shared" si="67"/>
        <v>08PDDF</v>
      </c>
      <c r="B4311" t="str">
        <f>CONCATENATE(A4311,"_",COUNTIF(A$1:A4311,A4311))</f>
        <v>08PDDF_100</v>
      </c>
      <c r="C4311" t="s">
        <v>16334</v>
      </c>
      <c r="D4311" t="str">
        <f>VLOOKUP(MID(C4311,7,4),Estrv!I:J,2,FALSE)</f>
        <v>Comedores para el bienestar</v>
      </c>
      <c r="E4311">
        <f>VLOOKUP(MID(C4311,1,10),Estrv!B:CC,72,FALSE)</f>
        <v>0</v>
      </c>
    </row>
    <row r="4312" spans="1:5">
      <c r="A4312" t="str">
        <f t="shared" si="67"/>
        <v>08PDDF</v>
      </c>
      <c r="B4312" t="str">
        <f>CONCATENATE(A4312,"_",COUNTIF(A$1:A4312,A4312))</f>
        <v>08PDDF_101</v>
      </c>
      <c r="C4312" t="s">
        <v>10269</v>
      </c>
      <c r="D4312" t="str">
        <f>VLOOKUP(MID(C4312,7,4),Estrv!I:J,2,FALSE)</f>
        <v>Apoyo a personas que perdieron algun familiar en el sismo del 19 de septiembre de 2017</v>
      </c>
      <c r="E4312" t="str">
        <f>VLOOKUP(MID(C4312,1,10),Estrv!B:CC,44,FALSE)</f>
        <v>Los familiares de las victimas del sismo disminuyen sus condiciones de vulnerabilidad.</v>
      </c>
    </row>
    <row r="4313" spans="1:5">
      <c r="A4313" t="str">
        <f t="shared" si="67"/>
        <v>08PDDF</v>
      </c>
      <c r="B4313" t="str">
        <f>CONCATENATE(A4313,"_",COUNTIF(A$1:A4313,A4313))</f>
        <v>08PDDF_102</v>
      </c>
      <c r="C4313" t="s">
        <v>10943</v>
      </c>
      <c r="D4313" t="str">
        <f>VLOOKUP(MID(C4313,7,4),Estrv!I:J,2,FALSE)</f>
        <v>Apoyo a personas que perdieron algun familiar en el sismo del 19 de septiembre de 2017</v>
      </c>
      <c r="E4313" t="str">
        <f>VLOOKUP(MID(C4313,1,10),Estrv!B:CC,48,FALSE)</f>
        <v>Brindar servicios de atencion psicologica; de salud de primer nivel; actividades ludicas, recreativas y culturales</v>
      </c>
    </row>
    <row r="4314" spans="1:5">
      <c r="A4314" t="str">
        <f t="shared" si="67"/>
        <v>08PDDF</v>
      </c>
      <c r="B4314" t="str">
        <f>CONCATENATE(A4314,"_",COUNTIF(A$1:A4314,A4314))</f>
        <v>08PDDF_103</v>
      </c>
      <c r="C4314" t="s">
        <v>11617</v>
      </c>
      <c r="D4314" t="str">
        <f>VLOOKUP(MID(C4314,7,4),Estrv!I:J,2,FALSE)</f>
        <v>Apoyo a personas que perdieron algun familiar en el sismo del 19 de septiembre de 2017</v>
      </c>
      <c r="E4314">
        <f>VLOOKUP(MID(C4314,1,10),Estrv!B:CC,51,FALSE)</f>
        <v>0</v>
      </c>
    </row>
    <row r="4315" spans="1:5">
      <c r="A4315" t="str">
        <f t="shared" si="67"/>
        <v>08PDDF</v>
      </c>
      <c r="B4315" t="str">
        <f>CONCATENATE(A4315,"_",COUNTIF(A$1:A4315,A4315))</f>
        <v>08PDDF_104</v>
      </c>
      <c r="C4315" t="s">
        <v>12291</v>
      </c>
      <c r="D4315" t="str">
        <f>VLOOKUP(MID(C4315,7,4),Estrv!I:J,2,FALSE)</f>
        <v>Apoyo a personas que perdieron algun familiar en el sismo del 19 de septiembre de 2017</v>
      </c>
      <c r="E4315">
        <f>VLOOKUP(MID(C4315,1,10),Estrv!B:CC,54,FALSE)</f>
        <v>0</v>
      </c>
    </row>
    <row r="4316" spans="1:5">
      <c r="A4316" t="str">
        <f t="shared" si="67"/>
        <v>08PDDF</v>
      </c>
      <c r="B4316" t="str">
        <f>CONCATENATE(A4316,"_",COUNTIF(A$1:A4316,A4316))</f>
        <v>08PDDF_105</v>
      </c>
      <c r="C4316" t="s">
        <v>12965</v>
      </c>
      <c r="D4316" t="str">
        <f>VLOOKUP(MID(C4316,7,4),Estrv!I:J,2,FALSE)</f>
        <v>Apoyo a personas que perdieron algun familiar en el sismo del 19 de septiembre de 2017</v>
      </c>
      <c r="E4316">
        <f>VLOOKUP(MID(C4316,1,10),Estrv!B:CC,57,FALSE)</f>
        <v>0</v>
      </c>
    </row>
    <row r="4317" spans="1:5">
      <c r="A4317" t="str">
        <f t="shared" si="67"/>
        <v>08PDDF</v>
      </c>
      <c r="B4317" t="str">
        <f>CONCATENATE(A4317,"_",COUNTIF(A$1:A4317,A4317))</f>
        <v>08PDDF_106</v>
      </c>
      <c r="C4317" t="s">
        <v>13639</v>
      </c>
      <c r="D4317" t="str">
        <f>VLOOKUP(MID(C4317,7,4),Estrv!I:J,2,FALSE)</f>
        <v>Apoyo a personas que perdieron algun familiar en el sismo del 19 de septiembre de 2017</v>
      </c>
      <c r="E4317">
        <f>VLOOKUP(MID(C4317,1,10),Estrv!B:CC,60,FALSE)</f>
        <v>0</v>
      </c>
    </row>
    <row r="4318" spans="1:5">
      <c r="A4318" t="str">
        <f t="shared" si="67"/>
        <v>08PDDF</v>
      </c>
      <c r="B4318" t="str">
        <f>CONCATENATE(A4318,"_",COUNTIF(A$1:A4318,A4318))</f>
        <v>08PDDF_107</v>
      </c>
      <c r="C4318" t="s">
        <v>14313</v>
      </c>
      <c r="D4318" t="str">
        <f>VLOOKUP(MID(C4318,7,4),Estrv!I:J,2,FALSE)</f>
        <v>Apoyo a personas que perdieron algun familiar en el sismo del 19 de septiembre de 2017</v>
      </c>
      <c r="E4318">
        <f>VLOOKUP(MID(C4318,1,10),Estrv!B:CC,63,FALSE)</f>
        <v>0</v>
      </c>
    </row>
    <row r="4319" spans="1:5">
      <c r="A4319" t="str">
        <f t="shared" si="67"/>
        <v>08PDDF</v>
      </c>
      <c r="B4319" t="str">
        <f>CONCATENATE(A4319,"_",COUNTIF(A$1:A4319,A4319))</f>
        <v>08PDDF_108</v>
      </c>
      <c r="C4319" t="s">
        <v>14987</v>
      </c>
      <c r="D4319" t="str">
        <f>VLOOKUP(MID(C4319,7,4),Estrv!I:J,2,FALSE)</f>
        <v>Apoyo a personas que perdieron algun familiar en el sismo del 19 de septiembre de 2017</v>
      </c>
      <c r="E4319">
        <f>VLOOKUP(MID(C4319,1,10),Estrv!B:CC,66,FALSE)</f>
        <v>0</v>
      </c>
    </row>
    <row r="4320" spans="1:5">
      <c r="A4320" t="str">
        <f t="shared" si="67"/>
        <v>08PDDF</v>
      </c>
      <c r="B4320" t="str">
        <f>CONCATENATE(A4320,"_",COUNTIF(A$1:A4320,A4320))</f>
        <v>08PDDF_109</v>
      </c>
      <c r="C4320" t="s">
        <v>15661</v>
      </c>
      <c r="D4320" t="str">
        <f>VLOOKUP(MID(C4320,7,4),Estrv!I:J,2,FALSE)</f>
        <v>Apoyo a personas que perdieron algun familiar en el sismo del 19 de septiembre de 2017</v>
      </c>
      <c r="E4320">
        <f>VLOOKUP(MID(C4320,1,10),Estrv!B:CC,69,FALSE)</f>
        <v>0</v>
      </c>
    </row>
    <row r="4321" spans="1:5">
      <c r="A4321" t="str">
        <f t="shared" si="67"/>
        <v>08PDDF</v>
      </c>
      <c r="B4321" t="str">
        <f>CONCATENATE(A4321,"_",COUNTIF(A$1:A4321,A4321))</f>
        <v>08PDDF_110</v>
      </c>
      <c r="C4321" t="s">
        <v>16335</v>
      </c>
      <c r="D4321" t="str">
        <f>VLOOKUP(MID(C4321,7,4),Estrv!I:J,2,FALSE)</f>
        <v>Apoyo a personas que perdieron algun familiar en el sismo del 19 de septiembre de 2017</v>
      </c>
      <c r="E4321">
        <f>VLOOKUP(MID(C4321,1,10),Estrv!B:CC,72,FALSE)</f>
        <v>0</v>
      </c>
    </row>
    <row r="4322" spans="1:5">
      <c r="A4322" t="str">
        <f t="shared" si="67"/>
        <v>08PDDF</v>
      </c>
      <c r="B4322" t="str">
        <f>CONCATENATE(A4322,"_",COUNTIF(A$1:A4322,A4322))</f>
        <v>08PDDF_111</v>
      </c>
      <c r="C4322" t="s">
        <v>10270</v>
      </c>
      <c r="D4322" t="str">
        <f>VLOOKUP(MID(C4322,7,4),Estrv!I:J,2,FALSE)</f>
        <v>Fomento al autoempleo y sociedades cooperativas</v>
      </c>
      <c r="E4322" t="str">
        <f>VLOOKUP(MID(C4322,1,10),Estrv!B:CC,44,FALSE)</f>
        <v>Las personas a cargo de las sociedades cooperativas y areas ciudadanas de distribucion de agua purificada del DIF Ciudad de Mexico, se auto emplean y mejoran su economia familiar.</v>
      </c>
    </row>
    <row r="4323" spans="1:5">
      <c r="A4323" t="str">
        <f t="shared" si="67"/>
        <v>08PDDF</v>
      </c>
      <c r="B4323" t="str">
        <f>CONCATENATE(A4323,"_",COUNTIF(A$1:A4323,A4323))</f>
        <v>08PDDF_112</v>
      </c>
      <c r="C4323" t="s">
        <v>10944</v>
      </c>
      <c r="D4323" t="str">
        <f>VLOOKUP(MID(C4323,7,4),Estrv!I:J,2,FALSE)</f>
        <v>Fomento al autoempleo y sociedades cooperativas</v>
      </c>
      <c r="E4323" t="str">
        <f>VLOOKUP(MID(C4323,1,10),Estrv!B:CC,48,FALSE)</f>
        <v>Realizar acciones para el fomento de las Sociedades Cooperativas</v>
      </c>
    </row>
    <row r="4324" spans="1:5">
      <c r="A4324" t="str">
        <f t="shared" si="67"/>
        <v>08PDDF</v>
      </c>
      <c r="B4324" t="str">
        <f>CONCATENATE(A4324,"_",COUNTIF(A$1:A4324,A4324))</f>
        <v>08PDDF_113</v>
      </c>
      <c r="C4324" t="s">
        <v>11618</v>
      </c>
      <c r="D4324" t="str">
        <f>VLOOKUP(MID(C4324,7,4),Estrv!I:J,2,FALSE)</f>
        <v>Fomento al autoempleo y sociedades cooperativas</v>
      </c>
      <c r="E4324" t="str">
        <f>VLOOKUP(MID(C4324,1,10),Estrv!B:CC,51,FALSE)</f>
        <v>Entrega periodica de garrafones con agua purificada</v>
      </c>
    </row>
    <row r="4325" spans="1:5">
      <c r="A4325" t="str">
        <f t="shared" si="67"/>
        <v>08PDDF</v>
      </c>
      <c r="B4325" t="str">
        <f>CONCATENATE(A4325,"_",COUNTIF(A$1:A4325,A4325))</f>
        <v>08PDDF_114</v>
      </c>
      <c r="C4325" t="s">
        <v>12292</v>
      </c>
      <c r="D4325" t="str">
        <f>VLOOKUP(MID(C4325,7,4),Estrv!I:J,2,FALSE)</f>
        <v>Fomento al autoempleo y sociedades cooperativas</v>
      </c>
      <c r="E4325" t="str">
        <f>VLOOKUP(MID(C4325,1,10),Estrv!B:CC,54,FALSE)</f>
        <v>Realizar acciones de supervision de las Sociedades Cooperativas</v>
      </c>
    </row>
    <row r="4326" spans="1:5">
      <c r="A4326" t="str">
        <f t="shared" si="67"/>
        <v>08PDDF</v>
      </c>
      <c r="B4326" t="str">
        <f>CONCATENATE(A4326,"_",COUNTIF(A$1:A4326,A4326))</f>
        <v>08PDDF_115</v>
      </c>
      <c r="C4326" t="s">
        <v>12966</v>
      </c>
      <c r="D4326" t="str">
        <f>VLOOKUP(MID(C4326,7,4),Estrv!I:J,2,FALSE)</f>
        <v>Fomento al autoempleo y sociedades cooperativas</v>
      </c>
      <c r="E4326" t="str">
        <f>VLOOKUP(MID(C4326,1,10),Estrv!B:CC,57,FALSE)</f>
        <v>Prestacion de servicios de agua potable otorgados mediante camiones cisterna del DIF</v>
      </c>
    </row>
    <row r="4327" spans="1:5">
      <c r="A4327" t="str">
        <f t="shared" si="67"/>
        <v>08PDDF</v>
      </c>
      <c r="B4327" t="str">
        <f>CONCATENATE(A4327,"_",COUNTIF(A$1:A4327,A4327))</f>
        <v>08PDDF_116</v>
      </c>
      <c r="C4327" t="s">
        <v>13640</v>
      </c>
      <c r="D4327" t="str">
        <f>VLOOKUP(MID(C4327,7,4),Estrv!I:J,2,FALSE)</f>
        <v>Fomento al autoempleo y sociedades cooperativas</v>
      </c>
      <c r="E4327">
        <f>VLOOKUP(MID(C4327,1,10),Estrv!B:CC,60,FALSE)</f>
        <v>0</v>
      </c>
    </row>
    <row r="4328" spans="1:5">
      <c r="A4328" t="str">
        <f t="shared" si="67"/>
        <v>08PDDF</v>
      </c>
      <c r="B4328" t="str">
        <f>CONCATENATE(A4328,"_",COUNTIF(A$1:A4328,A4328))</f>
        <v>08PDDF_117</v>
      </c>
      <c r="C4328" t="s">
        <v>14314</v>
      </c>
      <c r="D4328" t="str">
        <f>VLOOKUP(MID(C4328,7,4),Estrv!I:J,2,FALSE)</f>
        <v>Fomento al autoempleo y sociedades cooperativas</v>
      </c>
      <c r="E4328">
        <f>VLOOKUP(MID(C4328,1,10),Estrv!B:CC,63,FALSE)</f>
        <v>0</v>
      </c>
    </row>
    <row r="4329" spans="1:5">
      <c r="A4329" t="str">
        <f t="shared" si="67"/>
        <v>08PDDF</v>
      </c>
      <c r="B4329" t="str">
        <f>CONCATENATE(A4329,"_",COUNTIF(A$1:A4329,A4329))</f>
        <v>08PDDF_118</v>
      </c>
      <c r="C4329" t="s">
        <v>14988</v>
      </c>
      <c r="D4329" t="str">
        <f>VLOOKUP(MID(C4329,7,4),Estrv!I:J,2,FALSE)</f>
        <v>Fomento al autoempleo y sociedades cooperativas</v>
      </c>
      <c r="E4329">
        <f>VLOOKUP(MID(C4329,1,10),Estrv!B:CC,66,FALSE)</f>
        <v>0</v>
      </c>
    </row>
    <row r="4330" spans="1:5">
      <c r="A4330" t="str">
        <f t="shared" si="67"/>
        <v>08PDDF</v>
      </c>
      <c r="B4330" t="str">
        <f>CONCATENATE(A4330,"_",COUNTIF(A$1:A4330,A4330))</f>
        <v>08PDDF_119</v>
      </c>
      <c r="C4330" t="s">
        <v>15662</v>
      </c>
      <c r="D4330" t="str">
        <f>VLOOKUP(MID(C4330,7,4),Estrv!I:J,2,FALSE)</f>
        <v>Fomento al autoempleo y sociedades cooperativas</v>
      </c>
      <c r="E4330">
        <f>VLOOKUP(MID(C4330,1,10),Estrv!B:CC,69,FALSE)</f>
        <v>0</v>
      </c>
    </row>
    <row r="4331" spans="1:5">
      <c r="A4331" t="str">
        <f t="shared" si="67"/>
        <v>08PDDF</v>
      </c>
      <c r="B4331" t="str">
        <f>CONCATENATE(A4331,"_",COUNTIF(A$1:A4331,A4331))</f>
        <v>08PDDF_120</v>
      </c>
      <c r="C4331" t="s">
        <v>16336</v>
      </c>
      <c r="D4331" t="str">
        <f>VLOOKUP(MID(C4331,7,4),Estrv!I:J,2,FALSE)</f>
        <v>Fomento al autoempleo y sociedades cooperativas</v>
      </c>
      <c r="E4331">
        <f>VLOOKUP(MID(C4331,1,10),Estrv!B:CC,72,FALSE)</f>
        <v>0</v>
      </c>
    </row>
    <row r="4332" spans="1:5">
      <c r="A4332" t="str">
        <f t="shared" si="67"/>
        <v>08PDDF</v>
      </c>
      <c r="B4332" t="str">
        <f>CONCATENATE(A4332,"_",COUNTIF(A$1:A4332,A4332))</f>
        <v>08PDDF_121</v>
      </c>
      <c r="C4332" t="s">
        <v>10271</v>
      </c>
      <c r="D4332" t="str">
        <f>VLOOKUP(MID(C4332,7,4),Estrv!I:J,2,FALSE)</f>
        <v>Coinversión para la inclusión y el bienestar social</v>
      </c>
      <c r="E4332" t="str">
        <f>VLOOKUP(MID(C4332,1,10),Estrv!B:CC,44,FALSE)</f>
        <v>Las niñas, niños, adolescentes y personas con discapacidad en la Ciudad de Mexico son incluidos socialmente y aumenta su participacion social.</v>
      </c>
    </row>
    <row r="4333" spans="1:5">
      <c r="A4333" t="str">
        <f t="shared" si="67"/>
        <v>08PDDF</v>
      </c>
      <c r="B4333" t="str">
        <f>CONCATENATE(A4333,"_",COUNTIF(A$1:A4333,A4333))</f>
        <v>08PDDF_122</v>
      </c>
      <c r="C4333" t="s">
        <v>10945</v>
      </c>
      <c r="D4333" t="str">
        <f>VLOOKUP(MID(C4333,7,4),Estrv!I:J,2,FALSE)</f>
        <v>Coinversión para la inclusión y el bienestar social</v>
      </c>
      <c r="E4333" t="str">
        <f>VLOOKUP(MID(C4333,1,10),Estrv!B:CC,48,FALSE)</f>
        <v>Otorgar apoyos economicos a Organizaciones de la Sociedad Civil para brindar atencion psicosocial a niñas, niños, adolescentes y personas con discapacidad.</v>
      </c>
    </row>
    <row r="4334" spans="1:5">
      <c r="A4334" t="str">
        <f t="shared" si="67"/>
        <v>08PDDF</v>
      </c>
      <c r="B4334" t="str">
        <f>CONCATENATE(A4334,"_",COUNTIF(A$1:A4334,A4334))</f>
        <v>08PDDF_123</v>
      </c>
      <c r="C4334" t="s">
        <v>11619</v>
      </c>
      <c r="D4334" t="str">
        <f>VLOOKUP(MID(C4334,7,4),Estrv!I:J,2,FALSE)</f>
        <v>Coinversión para la inclusión y el bienestar social</v>
      </c>
      <c r="E4334" t="str">
        <f>VLOOKUP(MID(C4334,1,10),Estrv!B:CC,51,FALSE)</f>
        <v>Elaborar el padron de beneficiarios.</v>
      </c>
    </row>
    <row r="4335" spans="1:5">
      <c r="A4335" t="str">
        <f t="shared" si="67"/>
        <v>08PDDF</v>
      </c>
      <c r="B4335" t="str">
        <f>CONCATENATE(A4335,"_",COUNTIF(A$1:A4335,A4335))</f>
        <v>08PDDF_124</v>
      </c>
      <c r="C4335" t="s">
        <v>12293</v>
      </c>
      <c r="D4335" t="str">
        <f>VLOOKUP(MID(C4335,7,4),Estrv!I:J,2,FALSE)</f>
        <v>Coinversión para la inclusión y el bienestar social</v>
      </c>
      <c r="E4335" t="str">
        <f>VLOOKUP(MID(C4335,1,10),Estrv!B:CC,54,FALSE)</f>
        <v>Supervision de los proyectos aprobados.</v>
      </c>
    </row>
    <row r="4336" spans="1:5">
      <c r="A4336" t="str">
        <f t="shared" si="67"/>
        <v>08PDDF</v>
      </c>
      <c r="B4336" t="str">
        <f>CONCATENATE(A4336,"_",COUNTIF(A$1:A4336,A4336))</f>
        <v>08PDDF_125</v>
      </c>
      <c r="C4336" t="s">
        <v>12967</v>
      </c>
      <c r="D4336" t="str">
        <f>VLOOKUP(MID(C4336,7,4),Estrv!I:J,2,FALSE)</f>
        <v>Coinversión para la inclusión y el bienestar social</v>
      </c>
      <c r="E4336" t="str">
        <f>VLOOKUP(MID(C4336,1,10),Estrv!B:CC,57,FALSE)</f>
        <v>Informe de personas beneficiadas y su evolucion con la prestacion del servicio.</v>
      </c>
    </row>
    <row r="4337" spans="1:5">
      <c r="A4337" t="str">
        <f t="shared" si="67"/>
        <v>08PDDF</v>
      </c>
      <c r="B4337" t="str">
        <f>CONCATENATE(A4337,"_",COUNTIF(A$1:A4337,A4337))</f>
        <v>08PDDF_126</v>
      </c>
      <c r="C4337" t="s">
        <v>13641</v>
      </c>
      <c r="D4337" t="str">
        <f>VLOOKUP(MID(C4337,7,4),Estrv!I:J,2,FALSE)</f>
        <v>Coinversión para la inclusión y el bienestar social</v>
      </c>
      <c r="E4337">
        <f>VLOOKUP(MID(C4337,1,10),Estrv!B:CC,60,FALSE)</f>
        <v>0</v>
      </c>
    </row>
    <row r="4338" spans="1:5">
      <c r="A4338" t="str">
        <f t="shared" si="67"/>
        <v>08PDDF</v>
      </c>
      <c r="B4338" t="str">
        <f>CONCATENATE(A4338,"_",COUNTIF(A$1:A4338,A4338))</f>
        <v>08PDDF_127</v>
      </c>
      <c r="C4338" t="s">
        <v>14315</v>
      </c>
      <c r="D4338" t="str">
        <f>VLOOKUP(MID(C4338,7,4),Estrv!I:J,2,FALSE)</f>
        <v>Coinversión para la inclusión y el bienestar social</v>
      </c>
      <c r="E4338">
        <f>VLOOKUP(MID(C4338,1,10),Estrv!B:CC,63,FALSE)</f>
        <v>0</v>
      </c>
    </row>
    <row r="4339" spans="1:5">
      <c r="A4339" t="str">
        <f t="shared" si="67"/>
        <v>08PDDF</v>
      </c>
      <c r="B4339" t="str">
        <f>CONCATENATE(A4339,"_",COUNTIF(A$1:A4339,A4339))</f>
        <v>08PDDF_128</v>
      </c>
      <c r="C4339" t="s">
        <v>14989</v>
      </c>
      <c r="D4339" t="str">
        <f>VLOOKUP(MID(C4339,7,4),Estrv!I:J,2,FALSE)</f>
        <v>Coinversión para la inclusión y el bienestar social</v>
      </c>
      <c r="E4339">
        <f>VLOOKUP(MID(C4339,1,10),Estrv!B:CC,66,FALSE)</f>
        <v>0</v>
      </c>
    </row>
    <row r="4340" spans="1:5">
      <c r="A4340" t="str">
        <f t="shared" si="67"/>
        <v>08PDDF</v>
      </c>
      <c r="B4340" t="str">
        <f>CONCATENATE(A4340,"_",COUNTIF(A$1:A4340,A4340))</f>
        <v>08PDDF_129</v>
      </c>
      <c r="C4340" t="s">
        <v>15663</v>
      </c>
      <c r="D4340" t="str">
        <f>VLOOKUP(MID(C4340,7,4),Estrv!I:J,2,FALSE)</f>
        <v>Coinversión para la inclusión y el bienestar social</v>
      </c>
      <c r="E4340">
        <f>VLOOKUP(MID(C4340,1,10),Estrv!B:CC,69,FALSE)</f>
        <v>0</v>
      </c>
    </row>
    <row r="4341" spans="1:5">
      <c r="A4341" t="str">
        <f t="shared" si="67"/>
        <v>08PDDF</v>
      </c>
      <c r="B4341" t="str">
        <f>CONCATENATE(A4341,"_",COUNTIF(A$1:A4341,A4341))</f>
        <v>08PDDF_130</v>
      </c>
      <c r="C4341" t="s">
        <v>16337</v>
      </c>
      <c r="D4341" t="str">
        <f>VLOOKUP(MID(C4341,7,4),Estrv!I:J,2,FALSE)</f>
        <v>Coinversión para la inclusión y el bienestar social</v>
      </c>
      <c r="E4341">
        <f>VLOOKUP(MID(C4341,1,10),Estrv!B:CC,72,FALSE)</f>
        <v>0</v>
      </c>
    </row>
    <row r="4342" spans="1:5">
      <c r="A4342" t="str">
        <f t="shared" si="67"/>
        <v>08PDII</v>
      </c>
      <c r="B4342" t="str">
        <f>CONCATENATE(A4342,"_",COUNTIF(A$1:A4342,A4342))</f>
        <v>08PDII_1</v>
      </c>
      <c r="C4342" t="s">
        <v>10272</v>
      </c>
      <c r="D4342" t="str">
        <f>VLOOKUP(MID(C4342,7,4),Estrv!I:J,2,FALSE)</f>
        <v>Servicios especiales para personas con discapacidad</v>
      </c>
      <c r="E4342" t="str">
        <f>VLOOKUP(MID(C4342,1,10),Estrv!B:CC,44,FALSE)</f>
        <v>Las personas con discapacidad son incluidas en la sociedad, en igualdad de condiciones mediante la promocion de sus derechos humanos y cuentan con igualdad de oportunidades en todos los ambitos de la vida.</v>
      </c>
    </row>
    <row r="4343" spans="1:5">
      <c r="A4343" t="str">
        <f t="shared" si="67"/>
        <v>08PDII</v>
      </c>
      <c r="B4343" t="str">
        <f>CONCATENATE(A4343,"_",COUNTIF(A$1:A4343,A4343))</f>
        <v>08PDII_2</v>
      </c>
      <c r="C4343" t="s">
        <v>10946</v>
      </c>
      <c r="D4343" t="str">
        <f>VLOOKUP(MID(C4343,7,4),Estrv!I:J,2,FALSE)</f>
        <v>Servicios especiales para personas con discapacidad</v>
      </c>
      <c r="E4343" t="str">
        <f>VLOOKUP(MID(C4343,1,10),Estrv!B:CC,48,FALSE)</f>
        <v>Diseño y actualizacion de documentos en materia de discapacidad</v>
      </c>
    </row>
    <row r="4344" spans="1:5">
      <c r="A4344" t="str">
        <f t="shared" si="67"/>
        <v>08PDII</v>
      </c>
      <c r="B4344" t="str">
        <f>CONCATENATE(A4344,"_",COUNTIF(A$1:A4344,A4344))</f>
        <v>08PDII_3</v>
      </c>
      <c r="C4344" t="s">
        <v>11620</v>
      </c>
      <c r="D4344" t="str">
        <f>VLOOKUP(MID(C4344,7,4),Estrv!I:J,2,FALSE)</f>
        <v>Servicios especiales para personas con discapacidad</v>
      </c>
      <c r="E4344" t="str">
        <f>VLOOKUP(MID(C4344,1,10),Estrv!B:CC,51,FALSE)</f>
        <v>Concurso de Arte Urbano Pintemos la Ciudad de Inclusion</v>
      </c>
    </row>
    <row r="4345" spans="1:5">
      <c r="A4345" t="str">
        <f t="shared" si="67"/>
        <v>08PDII</v>
      </c>
      <c r="B4345" t="str">
        <f>CONCATENATE(A4345,"_",COUNTIF(A$1:A4345,A4345))</f>
        <v>08PDII_4</v>
      </c>
      <c r="C4345" t="s">
        <v>12294</v>
      </c>
      <c r="D4345" t="str">
        <f>VLOOKUP(MID(C4345,7,4),Estrv!I:J,2,FALSE)</f>
        <v>Servicios especiales para personas con discapacidad</v>
      </c>
      <c r="E4345" t="str">
        <f>VLOOKUP(MID(C4345,1,10),Estrv!B:CC,54,FALSE)</f>
        <v>Campaña para la Toma de Conciencia Construyendo una Ciudad para todas las personas</v>
      </c>
    </row>
    <row r="4346" spans="1:5">
      <c r="A4346" t="str">
        <f t="shared" si="67"/>
        <v>08PDII</v>
      </c>
      <c r="B4346" t="str">
        <f>CONCATENATE(A4346,"_",COUNTIF(A$1:A4346,A4346))</f>
        <v>08PDII_5</v>
      </c>
      <c r="C4346" t="s">
        <v>12968</v>
      </c>
      <c r="D4346" t="str">
        <f>VLOOKUP(MID(C4346,7,4),Estrv!I:J,2,FALSE)</f>
        <v>Servicios especiales para personas con discapacidad</v>
      </c>
      <c r="E4346" t="str">
        <f>VLOOKUP(MID(C4346,1,10),Estrv!B:CC,57,FALSE)</f>
        <v>Realizar proyectos productivos para el autoempleo de las personas con discapacidad.</v>
      </c>
    </row>
    <row r="4347" spans="1:5">
      <c r="A4347" t="str">
        <f t="shared" si="67"/>
        <v>08PDII</v>
      </c>
      <c r="B4347" t="str">
        <f>CONCATENATE(A4347,"_",COUNTIF(A$1:A4347,A4347))</f>
        <v>08PDII_6</v>
      </c>
      <c r="C4347" t="s">
        <v>13642</v>
      </c>
      <c r="D4347" t="str">
        <f>VLOOKUP(MID(C4347,7,4),Estrv!I:J,2,FALSE)</f>
        <v>Servicios especiales para personas con discapacidad</v>
      </c>
      <c r="E4347">
        <f>VLOOKUP(MID(C4347,1,10),Estrv!B:CC,60,FALSE)</f>
        <v>0</v>
      </c>
    </row>
    <row r="4348" spans="1:5">
      <c r="A4348" t="str">
        <f t="shared" si="67"/>
        <v>08PDII</v>
      </c>
      <c r="B4348" t="str">
        <f>CONCATENATE(A4348,"_",COUNTIF(A$1:A4348,A4348))</f>
        <v>08PDII_7</v>
      </c>
      <c r="C4348" t="s">
        <v>14316</v>
      </c>
      <c r="D4348" t="str">
        <f>VLOOKUP(MID(C4348,7,4),Estrv!I:J,2,FALSE)</f>
        <v>Servicios especiales para personas con discapacidad</v>
      </c>
      <c r="E4348">
        <f>VLOOKUP(MID(C4348,1,10),Estrv!B:CC,63,FALSE)</f>
        <v>0</v>
      </c>
    </row>
    <row r="4349" spans="1:5">
      <c r="A4349" t="str">
        <f t="shared" si="67"/>
        <v>08PDII</v>
      </c>
      <c r="B4349" t="str">
        <f>CONCATENATE(A4349,"_",COUNTIF(A$1:A4349,A4349))</f>
        <v>08PDII_8</v>
      </c>
      <c r="C4349" t="s">
        <v>14990</v>
      </c>
      <c r="D4349" t="str">
        <f>VLOOKUP(MID(C4349,7,4),Estrv!I:J,2,FALSE)</f>
        <v>Servicios especiales para personas con discapacidad</v>
      </c>
      <c r="E4349">
        <f>VLOOKUP(MID(C4349,1,10),Estrv!B:CC,66,FALSE)</f>
        <v>0</v>
      </c>
    </row>
    <row r="4350" spans="1:5">
      <c r="A4350" t="str">
        <f t="shared" si="67"/>
        <v>08PDII</v>
      </c>
      <c r="B4350" t="str">
        <f>CONCATENATE(A4350,"_",COUNTIF(A$1:A4350,A4350))</f>
        <v>08PDII_9</v>
      </c>
      <c r="C4350" t="s">
        <v>15664</v>
      </c>
      <c r="D4350" t="str">
        <f>VLOOKUP(MID(C4350,7,4),Estrv!I:J,2,FALSE)</f>
        <v>Servicios especiales para personas con discapacidad</v>
      </c>
      <c r="E4350">
        <f>VLOOKUP(MID(C4350,1,10),Estrv!B:CC,69,FALSE)</f>
        <v>0</v>
      </c>
    </row>
    <row r="4351" spans="1:5">
      <c r="A4351" t="str">
        <f t="shared" si="67"/>
        <v>08PDII</v>
      </c>
      <c r="B4351" t="str">
        <f>CONCATENATE(A4351,"_",COUNTIF(A$1:A4351,A4351))</f>
        <v>08PDII_10</v>
      </c>
      <c r="C4351" t="s">
        <v>16338</v>
      </c>
      <c r="D4351" t="str">
        <f>VLOOKUP(MID(C4351,7,4),Estrv!I:J,2,FALSE)</f>
        <v>Servicios especiales para personas con discapacidad</v>
      </c>
      <c r="E4351">
        <f>VLOOKUP(MID(C4351,1,10),Estrv!B:CC,72,FALSE)</f>
        <v>0</v>
      </c>
    </row>
    <row r="4352" spans="1:5">
      <c r="A4352" t="str">
        <f t="shared" si="67"/>
        <v>08PDII</v>
      </c>
      <c r="B4352" t="str">
        <f>CONCATENATE(A4352,"_",COUNTIF(A$1:A4352,A4352))</f>
        <v>08PDII_11</v>
      </c>
      <c r="C4352" t="s">
        <v>10273</v>
      </c>
      <c r="D4352" t="str">
        <f>VLOOKUP(MID(C4352,7,4),Estrv!I:J,2,FALSE)</f>
        <v>Actividades de apoyo administrativo</v>
      </c>
      <c r="E4352" t="str">
        <f>VLOOKUP(MID(C4352,1,10),Estrv!B:CC,44,FALSE)</f>
        <v>Proporcionar los servicios y equipamiento necesarios, para la operatividad del Instituto</v>
      </c>
    </row>
    <row r="4353" spans="1:5">
      <c r="A4353" t="str">
        <f t="shared" si="67"/>
        <v>08PDII</v>
      </c>
      <c r="B4353" t="str">
        <f>CONCATENATE(A4353,"_",COUNTIF(A$1:A4353,A4353))</f>
        <v>08PDII_12</v>
      </c>
      <c r="C4353" t="s">
        <v>10947</v>
      </c>
      <c r="D4353" t="str">
        <f>VLOOKUP(MID(C4353,7,4),Estrv!I:J,2,FALSE)</f>
        <v>Actividades de apoyo administrativo</v>
      </c>
      <c r="E4353">
        <f>VLOOKUP(MID(C4353,1,10),Estrv!B:CC,48,FALSE)</f>
        <v>0</v>
      </c>
    </row>
    <row r="4354" spans="1:5">
      <c r="A4354" t="str">
        <f t="shared" si="67"/>
        <v>08PDII</v>
      </c>
      <c r="B4354" t="str">
        <f>CONCATENATE(A4354,"_",COUNTIF(A$1:A4354,A4354))</f>
        <v>08PDII_13</v>
      </c>
      <c r="C4354" t="s">
        <v>11621</v>
      </c>
      <c r="D4354" t="str">
        <f>VLOOKUP(MID(C4354,7,4),Estrv!I:J,2,FALSE)</f>
        <v>Actividades de apoyo administrativo</v>
      </c>
      <c r="E4354">
        <f>VLOOKUP(MID(C4354,1,10),Estrv!B:CC,51,FALSE)</f>
        <v>0</v>
      </c>
    </row>
    <row r="4355" spans="1:5">
      <c r="A4355" t="str">
        <f t="shared" ref="A4355:A4418" si="68">MID(C4355,1,6)</f>
        <v>08PDII</v>
      </c>
      <c r="B4355" t="str">
        <f>CONCATENATE(A4355,"_",COUNTIF(A$1:A4355,A4355))</f>
        <v>08PDII_14</v>
      </c>
      <c r="C4355" t="s">
        <v>12295</v>
      </c>
      <c r="D4355" t="str">
        <f>VLOOKUP(MID(C4355,7,4),Estrv!I:J,2,FALSE)</f>
        <v>Actividades de apoyo administrativo</v>
      </c>
      <c r="E4355">
        <f>VLOOKUP(MID(C4355,1,10),Estrv!B:CC,54,FALSE)</f>
        <v>0</v>
      </c>
    </row>
    <row r="4356" spans="1:5">
      <c r="A4356" t="str">
        <f t="shared" si="68"/>
        <v>08PDII</v>
      </c>
      <c r="B4356" t="str">
        <f>CONCATENATE(A4356,"_",COUNTIF(A$1:A4356,A4356))</f>
        <v>08PDII_15</v>
      </c>
      <c r="C4356" t="s">
        <v>12969</v>
      </c>
      <c r="D4356" t="str">
        <f>VLOOKUP(MID(C4356,7,4),Estrv!I:J,2,FALSE)</f>
        <v>Actividades de apoyo administrativo</v>
      </c>
      <c r="E4356">
        <f>VLOOKUP(MID(C4356,1,10),Estrv!B:CC,57,FALSE)</f>
        <v>0</v>
      </c>
    </row>
    <row r="4357" spans="1:5">
      <c r="A4357" t="str">
        <f t="shared" si="68"/>
        <v>08PDII</v>
      </c>
      <c r="B4357" t="str">
        <f>CONCATENATE(A4357,"_",COUNTIF(A$1:A4357,A4357))</f>
        <v>08PDII_16</v>
      </c>
      <c r="C4357" t="s">
        <v>13643</v>
      </c>
      <c r="D4357" t="str">
        <f>VLOOKUP(MID(C4357,7,4),Estrv!I:J,2,FALSE)</f>
        <v>Actividades de apoyo administrativo</v>
      </c>
      <c r="E4357">
        <f>VLOOKUP(MID(C4357,1,10),Estrv!B:CC,60,FALSE)</f>
        <v>0</v>
      </c>
    </row>
    <row r="4358" spans="1:5">
      <c r="A4358" t="str">
        <f t="shared" si="68"/>
        <v>08PDII</v>
      </c>
      <c r="B4358" t="str">
        <f>CONCATENATE(A4358,"_",COUNTIF(A$1:A4358,A4358))</f>
        <v>08PDII_17</v>
      </c>
      <c r="C4358" t="s">
        <v>14317</v>
      </c>
      <c r="D4358" t="str">
        <f>VLOOKUP(MID(C4358,7,4),Estrv!I:J,2,FALSE)</f>
        <v>Actividades de apoyo administrativo</v>
      </c>
      <c r="E4358">
        <f>VLOOKUP(MID(C4358,1,10),Estrv!B:CC,63,FALSE)</f>
        <v>0</v>
      </c>
    </row>
    <row r="4359" spans="1:5">
      <c r="A4359" t="str">
        <f t="shared" si="68"/>
        <v>08PDII</v>
      </c>
      <c r="B4359" t="str">
        <f>CONCATENATE(A4359,"_",COUNTIF(A$1:A4359,A4359))</f>
        <v>08PDII_18</v>
      </c>
      <c r="C4359" t="s">
        <v>14991</v>
      </c>
      <c r="D4359" t="str">
        <f>VLOOKUP(MID(C4359,7,4),Estrv!I:J,2,FALSE)</f>
        <v>Actividades de apoyo administrativo</v>
      </c>
      <c r="E4359">
        <f>VLOOKUP(MID(C4359,1,10),Estrv!B:CC,66,FALSE)</f>
        <v>0</v>
      </c>
    </row>
    <row r="4360" spans="1:5">
      <c r="A4360" t="str">
        <f t="shared" si="68"/>
        <v>08PDII</v>
      </c>
      <c r="B4360" t="str">
        <f>CONCATENATE(A4360,"_",COUNTIF(A$1:A4360,A4360))</f>
        <v>08PDII_19</v>
      </c>
      <c r="C4360" t="s">
        <v>15665</v>
      </c>
      <c r="D4360" t="str">
        <f>VLOOKUP(MID(C4360,7,4),Estrv!I:J,2,FALSE)</f>
        <v>Actividades de apoyo administrativo</v>
      </c>
      <c r="E4360">
        <f>VLOOKUP(MID(C4360,1,10),Estrv!B:CC,69,FALSE)</f>
        <v>0</v>
      </c>
    </row>
    <row r="4361" spans="1:5">
      <c r="A4361" t="str">
        <f t="shared" si="68"/>
        <v>08PDII</v>
      </c>
      <c r="B4361" t="str">
        <f>CONCATENATE(A4361,"_",COUNTIF(A$1:A4361,A4361))</f>
        <v>08PDII_20</v>
      </c>
      <c r="C4361" t="s">
        <v>16339</v>
      </c>
      <c r="D4361" t="str">
        <f>VLOOKUP(MID(C4361,7,4),Estrv!I:J,2,FALSE)</f>
        <v>Actividades de apoyo administrativo</v>
      </c>
      <c r="E4361">
        <f>VLOOKUP(MID(C4361,1,10),Estrv!B:CC,72,FALSE)</f>
        <v>0</v>
      </c>
    </row>
    <row r="4362" spans="1:5">
      <c r="A4362" t="str">
        <f t="shared" si="68"/>
        <v>08PDII</v>
      </c>
      <c r="B4362" t="str">
        <f>CONCATENATE(A4362,"_",COUNTIF(A$1:A4362,A4362))</f>
        <v>08PDII_21</v>
      </c>
      <c r="C4362" t="s">
        <v>10274</v>
      </c>
      <c r="D4362" t="str">
        <f>VLOOKUP(MID(C4362,7,4),Estrv!I:J,2,FALSE)</f>
        <v>Provisiones para contingencias</v>
      </c>
      <c r="E4362" t="str">
        <f>VLOOKUP(MID(C4362,1,10),Estrv!B:CC,44,FALSE)</f>
        <v>Cumplir las obligaciones de pago derivado de las sentencias emitidas por la autoridad competente</v>
      </c>
    </row>
    <row r="4363" spans="1:5">
      <c r="A4363" t="str">
        <f t="shared" si="68"/>
        <v>08PDII</v>
      </c>
      <c r="B4363" t="str">
        <f>CONCATENATE(A4363,"_",COUNTIF(A$1:A4363,A4363))</f>
        <v>08PDII_22</v>
      </c>
      <c r="C4363" t="s">
        <v>10948</v>
      </c>
      <c r="D4363" t="str">
        <f>VLOOKUP(MID(C4363,7,4),Estrv!I:J,2,FALSE)</f>
        <v>Provisiones para contingencias</v>
      </c>
      <c r="E4363">
        <f>VLOOKUP(MID(C4363,1,10),Estrv!B:CC,48,FALSE)</f>
        <v>0</v>
      </c>
    </row>
    <row r="4364" spans="1:5">
      <c r="A4364" t="str">
        <f t="shared" si="68"/>
        <v>08PDII</v>
      </c>
      <c r="B4364" t="str">
        <f>CONCATENATE(A4364,"_",COUNTIF(A$1:A4364,A4364))</f>
        <v>08PDII_23</v>
      </c>
      <c r="C4364" t="s">
        <v>11622</v>
      </c>
      <c r="D4364" t="str">
        <f>VLOOKUP(MID(C4364,7,4),Estrv!I:J,2,FALSE)</f>
        <v>Provisiones para contingencias</v>
      </c>
      <c r="E4364">
        <f>VLOOKUP(MID(C4364,1,10),Estrv!B:CC,51,FALSE)</f>
        <v>0</v>
      </c>
    </row>
    <row r="4365" spans="1:5">
      <c r="A4365" t="str">
        <f t="shared" si="68"/>
        <v>08PDII</v>
      </c>
      <c r="B4365" t="str">
        <f>CONCATENATE(A4365,"_",COUNTIF(A$1:A4365,A4365))</f>
        <v>08PDII_24</v>
      </c>
      <c r="C4365" t="s">
        <v>12296</v>
      </c>
      <c r="D4365" t="str">
        <f>VLOOKUP(MID(C4365,7,4),Estrv!I:J,2,FALSE)</f>
        <v>Provisiones para contingencias</v>
      </c>
      <c r="E4365">
        <f>VLOOKUP(MID(C4365,1,10),Estrv!B:CC,54,FALSE)</f>
        <v>0</v>
      </c>
    </row>
    <row r="4366" spans="1:5">
      <c r="A4366" t="str">
        <f t="shared" si="68"/>
        <v>08PDII</v>
      </c>
      <c r="B4366" t="str">
        <f>CONCATENATE(A4366,"_",COUNTIF(A$1:A4366,A4366))</f>
        <v>08PDII_25</v>
      </c>
      <c r="C4366" t="s">
        <v>12970</v>
      </c>
      <c r="D4366" t="str">
        <f>VLOOKUP(MID(C4366,7,4),Estrv!I:J,2,FALSE)</f>
        <v>Provisiones para contingencias</v>
      </c>
      <c r="E4366">
        <f>VLOOKUP(MID(C4366,1,10),Estrv!B:CC,57,FALSE)</f>
        <v>0</v>
      </c>
    </row>
    <row r="4367" spans="1:5">
      <c r="A4367" t="str">
        <f t="shared" si="68"/>
        <v>08PDII</v>
      </c>
      <c r="B4367" t="str">
        <f>CONCATENATE(A4367,"_",COUNTIF(A$1:A4367,A4367))</f>
        <v>08PDII_26</v>
      </c>
      <c r="C4367" t="s">
        <v>13644</v>
      </c>
      <c r="D4367" t="str">
        <f>VLOOKUP(MID(C4367,7,4),Estrv!I:J,2,FALSE)</f>
        <v>Provisiones para contingencias</v>
      </c>
      <c r="E4367">
        <f>VLOOKUP(MID(C4367,1,10),Estrv!B:CC,60,FALSE)</f>
        <v>0</v>
      </c>
    </row>
    <row r="4368" spans="1:5">
      <c r="A4368" t="str">
        <f t="shared" si="68"/>
        <v>08PDII</v>
      </c>
      <c r="B4368" t="str">
        <f>CONCATENATE(A4368,"_",COUNTIF(A$1:A4368,A4368))</f>
        <v>08PDII_27</v>
      </c>
      <c r="C4368" t="s">
        <v>14318</v>
      </c>
      <c r="D4368" t="str">
        <f>VLOOKUP(MID(C4368,7,4),Estrv!I:J,2,FALSE)</f>
        <v>Provisiones para contingencias</v>
      </c>
      <c r="E4368">
        <f>VLOOKUP(MID(C4368,1,10),Estrv!B:CC,63,FALSE)</f>
        <v>0</v>
      </c>
    </row>
    <row r="4369" spans="1:5">
      <c r="A4369" t="str">
        <f t="shared" si="68"/>
        <v>08PDII</v>
      </c>
      <c r="B4369" t="str">
        <f>CONCATENATE(A4369,"_",COUNTIF(A$1:A4369,A4369))</f>
        <v>08PDII_28</v>
      </c>
      <c r="C4369" t="s">
        <v>14992</v>
      </c>
      <c r="D4369" t="str">
        <f>VLOOKUP(MID(C4369,7,4),Estrv!I:J,2,FALSE)</f>
        <v>Provisiones para contingencias</v>
      </c>
      <c r="E4369">
        <f>VLOOKUP(MID(C4369,1,10),Estrv!B:CC,66,FALSE)</f>
        <v>0</v>
      </c>
    </row>
    <row r="4370" spans="1:5">
      <c r="A4370" t="str">
        <f t="shared" si="68"/>
        <v>08PDII</v>
      </c>
      <c r="B4370" t="str">
        <f>CONCATENATE(A4370,"_",COUNTIF(A$1:A4370,A4370))</f>
        <v>08PDII_29</v>
      </c>
      <c r="C4370" t="s">
        <v>15666</v>
      </c>
      <c r="D4370" t="str">
        <f>VLOOKUP(MID(C4370,7,4),Estrv!I:J,2,FALSE)</f>
        <v>Provisiones para contingencias</v>
      </c>
      <c r="E4370">
        <f>VLOOKUP(MID(C4370,1,10),Estrv!B:CC,69,FALSE)</f>
        <v>0</v>
      </c>
    </row>
    <row r="4371" spans="1:5">
      <c r="A4371" t="str">
        <f t="shared" si="68"/>
        <v>08PDII</v>
      </c>
      <c r="B4371" t="str">
        <f>CONCATENATE(A4371,"_",COUNTIF(A$1:A4371,A4371))</f>
        <v>08PDII_30</v>
      </c>
      <c r="C4371" t="s">
        <v>16340</v>
      </c>
      <c r="D4371" t="str">
        <f>VLOOKUP(MID(C4371,7,4),Estrv!I:J,2,FALSE)</f>
        <v>Provisiones para contingencias</v>
      </c>
      <c r="E4371">
        <f>VLOOKUP(MID(C4371,1,10),Estrv!B:CC,72,FALSE)</f>
        <v>0</v>
      </c>
    </row>
    <row r="4372" spans="1:5">
      <c r="A4372" t="str">
        <f t="shared" si="68"/>
        <v>08PDII</v>
      </c>
      <c r="B4372" t="str">
        <f>CONCATENATE(A4372,"_",COUNTIF(A$1:A4372,A4372))</f>
        <v>08PDII_31</v>
      </c>
      <c r="C4372" t="s">
        <v>10275</v>
      </c>
      <c r="D4372" t="str">
        <f>VLOOKUP(MID(C4372,7,4),Estrv!I:J,2,FALSE)</f>
        <v>Cumplimiento de los programas de protección civil</v>
      </c>
      <c r="E4372" t="str">
        <f>VLOOKUP(MID(C4372,1,10),Estrv!B:CC,44,FALSE)</f>
        <v>Usuarios de servicios y servidores publicos del Instituto, cuentan con conocimientos en materia de Proteccion Civil.</v>
      </c>
    </row>
    <row r="4373" spans="1:5">
      <c r="A4373" t="str">
        <f t="shared" si="68"/>
        <v>08PDII</v>
      </c>
      <c r="B4373" t="str">
        <f>CONCATENATE(A4373,"_",COUNTIF(A$1:A4373,A4373))</f>
        <v>08PDII_32</v>
      </c>
      <c r="C4373" t="s">
        <v>10949</v>
      </c>
      <c r="D4373" t="str">
        <f>VLOOKUP(MID(C4373,7,4),Estrv!I:J,2,FALSE)</f>
        <v>Cumplimiento de los programas de protección civil</v>
      </c>
      <c r="E4373" t="str">
        <f>VLOOKUP(MID(C4373,1,10),Estrv!B:CC,48,FALSE)</f>
        <v>Capacitacion en materia de Proteccion Civil.</v>
      </c>
    </row>
    <row r="4374" spans="1:5">
      <c r="A4374" t="str">
        <f t="shared" si="68"/>
        <v>08PDII</v>
      </c>
      <c r="B4374" t="str">
        <f>CONCATENATE(A4374,"_",COUNTIF(A$1:A4374,A4374))</f>
        <v>08PDII_33</v>
      </c>
      <c r="C4374" t="s">
        <v>11623</v>
      </c>
      <c r="D4374" t="str">
        <f>VLOOKUP(MID(C4374,7,4),Estrv!I:J,2,FALSE)</f>
        <v>Cumplimiento de los programas de protección civil</v>
      </c>
      <c r="E4374">
        <f>VLOOKUP(MID(C4374,1,10),Estrv!B:CC,51,FALSE)</f>
        <v>0</v>
      </c>
    </row>
    <row r="4375" spans="1:5">
      <c r="A4375" t="str">
        <f t="shared" si="68"/>
        <v>08PDII</v>
      </c>
      <c r="B4375" t="str">
        <f>CONCATENATE(A4375,"_",COUNTIF(A$1:A4375,A4375))</f>
        <v>08PDII_34</v>
      </c>
      <c r="C4375" t="s">
        <v>12297</v>
      </c>
      <c r="D4375" t="str">
        <f>VLOOKUP(MID(C4375,7,4),Estrv!I:J,2,FALSE)</f>
        <v>Cumplimiento de los programas de protección civil</v>
      </c>
      <c r="E4375">
        <f>VLOOKUP(MID(C4375,1,10),Estrv!B:CC,54,FALSE)</f>
        <v>0</v>
      </c>
    </row>
    <row r="4376" spans="1:5">
      <c r="A4376" t="str">
        <f t="shared" si="68"/>
        <v>08PDII</v>
      </c>
      <c r="B4376" t="str">
        <f>CONCATENATE(A4376,"_",COUNTIF(A$1:A4376,A4376))</f>
        <v>08PDII_35</v>
      </c>
      <c r="C4376" t="s">
        <v>12971</v>
      </c>
      <c r="D4376" t="str">
        <f>VLOOKUP(MID(C4376,7,4),Estrv!I:J,2,FALSE)</f>
        <v>Cumplimiento de los programas de protección civil</v>
      </c>
      <c r="E4376">
        <f>VLOOKUP(MID(C4376,1,10),Estrv!B:CC,57,FALSE)</f>
        <v>0</v>
      </c>
    </row>
    <row r="4377" spans="1:5">
      <c r="A4377" t="str">
        <f t="shared" si="68"/>
        <v>08PDII</v>
      </c>
      <c r="B4377" t="str">
        <f>CONCATENATE(A4377,"_",COUNTIF(A$1:A4377,A4377))</f>
        <v>08PDII_36</v>
      </c>
      <c r="C4377" t="s">
        <v>13645</v>
      </c>
      <c r="D4377" t="str">
        <f>VLOOKUP(MID(C4377,7,4),Estrv!I:J,2,FALSE)</f>
        <v>Cumplimiento de los programas de protección civil</v>
      </c>
      <c r="E4377">
        <f>VLOOKUP(MID(C4377,1,10),Estrv!B:CC,60,FALSE)</f>
        <v>0</v>
      </c>
    </row>
    <row r="4378" spans="1:5">
      <c r="A4378" t="str">
        <f t="shared" si="68"/>
        <v>08PDII</v>
      </c>
      <c r="B4378" t="str">
        <f>CONCATENATE(A4378,"_",COUNTIF(A$1:A4378,A4378))</f>
        <v>08PDII_37</v>
      </c>
      <c r="C4378" t="s">
        <v>14319</v>
      </c>
      <c r="D4378" t="str">
        <f>VLOOKUP(MID(C4378,7,4),Estrv!I:J,2,FALSE)</f>
        <v>Cumplimiento de los programas de protección civil</v>
      </c>
      <c r="E4378">
        <f>VLOOKUP(MID(C4378,1,10),Estrv!B:CC,63,FALSE)</f>
        <v>0</v>
      </c>
    </row>
    <row r="4379" spans="1:5">
      <c r="A4379" t="str">
        <f t="shared" si="68"/>
        <v>08PDII</v>
      </c>
      <c r="B4379" t="str">
        <f>CONCATENATE(A4379,"_",COUNTIF(A$1:A4379,A4379))</f>
        <v>08PDII_38</v>
      </c>
      <c r="C4379" t="s">
        <v>14993</v>
      </c>
      <c r="D4379" t="str">
        <f>VLOOKUP(MID(C4379,7,4),Estrv!I:J,2,FALSE)</f>
        <v>Cumplimiento de los programas de protección civil</v>
      </c>
      <c r="E4379">
        <f>VLOOKUP(MID(C4379,1,10),Estrv!B:CC,66,FALSE)</f>
        <v>0</v>
      </c>
    </row>
    <row r="4380" spans="1:5">
      <c r="A4380" t="str">
        <f t="shared" si="68"/>
        <v>08PDII</v>
      </c>
      <c r="B4380" t="str">
        <f>CONCATENATE(A4380,"_",COUNTIF(A$1:A4380,A4380))</f>
        <v>08PDII_39</v>
      </c>
      <c r="C4380" t="s">
        <v>15667</v>
      </c>
      <c r="D4380" t="str">
        <f>VLOOKUP(MID(C4380,7,4),Estrv!I:J,2,FALSE)</f>
        <v>Cumplimiento de los programas de protección civil</v>
      </c>
      <c r="E4380">
        <f>VLOOKUP(MID(C4380,1,10),Estrv!B:CC,69,FALSE)</f>
        <v>0</v>
      </c>
    </row>
    <row r="4381" spans="1:5">
      <c r="A4381" t="str">
        <f t="shared" si="68"/>
        <v>08PDII</v>
      </c>
      <c r="B4381" t="str">
        <f>CONCATENATE(A4381,"_",COUNTIF(A$1:A4381,A4381))</f>
        <v>08PDII_40</v>
      </c>
      <c r="C4381" t="s">
        <v>16341</v>
      </c>
      <c r="D4381" t="str">
        <f>VLOOKUP(MID(C4381,7,4),Estrv!I:J,2,FALSE)</f>
        <v>Cumplimiento de los programas de protección civil</v>
      </c>
      <c r="E4381">
        <f>VLOOKUP(MID(C4381,1,10),Estrv!B:CC,72,FALSE)</f>
        <v>0</v>
      </c>
    </row>
    <row r="4382" spans="1:5">
      <c r="A4382" t="str">
        <f t="shared" si="68"/>
        <v>08PDII</v>
      </c>
      <c r="B4382" t="str">
        <f>CONCATENATE(A4382,"_",COUNTIF(A$1:A4382,A4382))</f>
        <v>08PDII_41</v>
      </c>
      <c r="C4382" t="s">
        <v>10276</v>
      </c>
      <c r="D4382" t="str">
        <f>VLOOKUP(MID(C4382,7,4),Estrv!I:J,2,FALSE)</f>
        <v>Planeación, seguimiento y evaluación a políticas públicas para el desarrollo de las personas con discapacidad</v>
      </c>
      <c r="E4382" t="str">
        <f>VLOOKUP(MID(C4382,1,10),Estrv!B:CC,44,FALSE)</f>
        <v>Las personas con discapapacidad ejercen sus derechos en todos los aspectos de su vida cotidiana.</v>
      </c>
    </row>
    <row r="4383" spans="1:5">
      <c r="A4383" t="str">
        <f t="shared" si="68"/>
        <v>08PDII</v>
      </c>
      <c r="B4383" t="str">
        <f>CONCATENATE(A4383,"_",COUNTIF(A$1:A4383,A4383))</f>
        <v>08PDII_42</v>
      </c>
      <c r="C4383" t="s">
        <v>10950</v>
      </c>
      <c r="D4383" t="str">
        <f>VLOOKUP(MID(C4383,7,4),Estrv!I:J,2,FALSE)</f>
        <v>Planeación, seguimiento y evaluación a políticas públicas para el desarrollo de las personas con discapacidad</v>
      </c>
      <c r="E4383" t="str">
        <f>VLOOKUP(MID(C4383,1,10),Estrv!B:CC,48,FALSE)</f>
        <v>Realizar acciones en conjunto con la Administracion Publica de la Ciudad de Mexico para impulsar programas que den atencion a los derechos humanos de las las personas con discapacidad</v>
      </c>
    </row>
    <row r="4384" spans="1:5">
      <c r="A4384" t="str">
        <f t="shared" si="68"/>
        <v>08PDII</v>
      </c>
      <c r="B4384" t="str">
        <f>CONCATENATE(A4384,"_",COUNTIF(A$1:A4384,A4384))</f>
        <v>08PDII_43</v>
      </c>
      <c r="C4384" t="s">
        <v>11624</v>
      </c>
      <c r="D4384" t="str">
        <f>VLOOKUP(MID(C4384,7,4),Estrv!I:J,2,FALSE)</f>
        <v>Planeación, seguimiento y evaluación a políticas públicas para el desarrollo de las personas con discapacidad</v>
      </c>
      <c r="E4384" t="str">
        <f>VLOOKUP(MID(C4384,1,10),Estrv!B:CC,51,FALSE)</f>
        <v>Eventos alusivios a las fechas conmemorativos de personas con discapacidad (Foros, ferias y exposciones)</v>
      </c>
    </row>
    <row r="4385" spans="1:5">
      <c r="A4385" t="str">
        <f t="shared" si="68"/>
        <v>08PDII</v>
      </c>
      <c r="B4385" t="str">
        <f>CONCATENATE(A4385,"_",COUNTIF(A$1:A4385,A4385))</f>
        <v>08PDII_44</v>
      </c>
      <c r="C4385" t="s">
        <v>12298</v>
      </c>
      <c r="D4385" t="str">
        <f>VLOOKUP(MID(C4385,7,4),Estrv!I:J,2,FALSE)</f>
        <v>Planeación, seguimiento y evaluación a políticas públicas para el desarrollo de las personas con discapacidad</v>
      </c>
      <c r="E4385" t="str">
        <f>VLOOKUP(MID(C4385,1,10),Estrv!B:CC,54,FALSE)</f>
        <v>Publicaciones de libros en materia de discapacidad.</v>
      </c>
    </row>
    <row r="4386" spans="1:5">
      <c r="A4386" t="str">
        <f t="shared" si="68"/>
        <v>08PDII</v>
      </c>
      <c r="B4386" t="str">
        <f>CONCATENATE(A4386,"_",COUNTIF(A$1:A4386,A4386))</f>
        <v>08PDII_45</v>
      </c>
      <c r="C4386" t="s">
        <v>12972</v>
      </c>
      <c r="D4386" t="str">
        <f>VLOOKUP(MID(C4386,7,4),Estrv!I:J,2,FALSE)</f>
        <v>Planeación, seguimiento y evaluación a políticas públicas para el desarrollo de las personas con discapacidad</v>
      </c>
      <c r="E4386">
        <f>VLOOKUP(MID(C4386,1,10),Estrv!B:CC,57,FALSE)</f>
        <v>0</v>
      </c>
    </row>
    <row r="4387" spans="1:5">
      <c r="A4387" t="str">
        <f t="shared" si="68"/>
        <v>08PDII</v>
      </c>
      <c r="B4387" t="str">
        <f>CONCATENATE(A4387,"_",COUNTIF(A$1:A4387,A4387))</f>
        <v>08PDII_46</v>
      </c>
      <c r="C4387" t="s">
        <v>13646</v>
      </c>
      <c r="D4387" t="str">
        <f>VLOOKUP(MID(C4387,7,4),Estrv!I:J,2,FALSE)</f>
        <v>Planeación, seguimiento y evaluación a políticas públicas para el desarrollo de las personas con discapacidad</v>
      </c>
      <c r="E4387">
        <f>VLOOKUP(MID(C4387,1,10),Estrv!B:CC,60,FALSE)</f>
        <v>0</v>
      </c>
    </row>
    <row r="4388" spans="1:5">
      <c r="A4388" t="str">
        <f t="shared" si="68"/>
        <v>08PDII</v>
      </c>
      <c r="B4388" t="str">
        <f>CONCATENATE(A4388,"_",COUNTIF(A$1:A4388,A4388))</f>
        <v>08PDII_47</v>
      </c>
      <c r="C4388" t="s">
        <v>14320</v>
      </c>
      <c r="D4388" t="str">
        <f>VLOOKUP(MID(C4388,7,4),Estrv!I:J,2,FALSE)</f>
        <v>Planeación, seguimiento y evaluación a políticas públicas para el desarrollo de las personas con discapacidad</v>
      </c>
      <c r="E4388">
        <f>VLOOKUP(MID(C4388,1,10),Estrv!B:CC,63,FALSE)</f>
        <v>0</v>
      </c>
    </row>
    <row r="4389" spans="1:5">
      <c r="A4389" t="str">
        <f t="shared" si="68"/>
        <v>08PDII</v>
      </c>
      <c r="B4389" t="str">
        <f>CONCATENATE(A4389,"_",COUNTIF(A$1:A4389,A4389))</f>
        <v>08PDII_48</v>
      </c>
      <c r="C4389" t="s">
        <v>14994</v>
      </c>
      <c r="D4389" t="str">
        <f>VLOOKUP(MID(C4389,7,4),Estrv!I:J,2,FALSE)</f>
        <v>Planeación, seguimiento y evaluación a políticas públicas para el desarrollo de las personas con discapacidad</v>
      </c>
      <c r="E4389">
        <f>VLOOKUP(MID(C4389,1,10),Estrv!B:CC,66,FALSE)</f>
        <v>0</v>
      </c>
    </row>
    <row r="4390" spans="1:5">
      <c r="A4390" t="str">
        <f t="shared" si="68"/>
        <v>08PDII</v>
      </c>
      <c r="B4390" t="str">
        <f>CONCATENATE(A4390,"_",COUNTIF(A$1:A4390,A4390))</f>
        <v>08PDII_49</v>
      </c>
      <c r="C4390" t="s">
        <v>15668</v>
      </c>
      <c r="D4390" t="str">
        <f>VLOOKUP(MID(C4390,7,4),Estrv!I:J,2,FALSE)</f>
        <v>Planeación, seguimiento y evaluación a políticas públicas para el desarrollo de las personas con discapacidad</v>
      </c>
      <c r="E4390">
        <f>VLOOKUP(MID(C4390,1,10),Estrv!B:CC,69,FALSE)</f>
        <v>0</v>
      </c>
    </row>
    <row r="4391" spans="1:5">
      <c r="A4391" t="str">
        <f t="shared" si="68"/>
        <v>08PDII</v>
      </c>
      <c r="B4391" t="str">
        <f>CONCATENATE(A4391,"_",COUNTIF(A$1:A4391,A4391))</f>
        <v>08PDII_50</v>
      </c>
      <c r="C4391" t="s">
        <v>16342</v>
      </c>
      <c r="D4391" t="str">
        <f>VLOOKUP(MID(C4391,7,4),Estrv!I:J,2,FALSE)</f>
        <v>Planeación, seguimiento y evaluación a políticas públicas para el desarrollo de las personas con discapacidad</v>
      </c>
      <c r="E4391">
        <f>VLOOKUP(MID(C4391,1,10),Estrv!B:CC,72,FALSE)</f>
        <v>0</v>
      </c>
    </row>
    <row r="4392" spans="1:5">
      <c r="A4392" t="str">
        <f t="shared" si="68"/>
        <v>08PDIJ</v>
      </c>
      <c r="B4392" t="str">
        <f>CONCATENATE(A4392,"_",COUNTIF(A$1:A4392,A4392))</f>
        <v>08PDIJ_1</v>
      </c>
      <c r="C4392" t="s">
        <v>10277</v>
      </c>
      <c r="D4392" t="str">
        <f>VLOOKUP(MID(C4392,7,4),Estrv!I:J,2,FALSE)</f>
        <v>Actividades culturales, recreativas y deportivas para jóvenes</v>
      </c>
      <c r="E4392" t="str">
        <f>VLOOKUP(MID(C4392,1,10),Estrv!B:CC,44,FALSE)</f>
        <v>Los jovenes de la Ciudad de Mexico mejoran su desarrollo integral a traves de las acciones artisticas, deportivas, recreativas, capacitaciones, talleres y cursos que reciben.</v>
      </c>
    </row>
    <row r="4393" spans="1:5">
      <c r="A4393" t="str">
        <f t="shared" si="68"/>
        <v>08PDIJ</v>
      </c>
      <c r="B4393" t="str">
        <f>CONCATENATE(A4393,"_",COUNTIF(A$1:A4393,A4393))</f>
        <v>08PDIJ_2</v>
      </c>
      <c r="C4393" t="s">
        <v>10951</v>
      </c>
      <c r="D4393" t="str">
        <f>VLOOKUP(MID(C4393,7,4),Estrv!I:J,2,FALSE)</f>
        <v>Actividades culturales, recreativas y deportivas para jóvenes</v>
      </c>
      <c r="E4393" t="str">
        <f>VLOOKUP(MID(C4393,1,10),Estrv!B:CC,48,FALSE)</f>
        <v>Realizar acciones de capacitacion, orientadas a elevar la efectividad de los resultados de la Educacion.</v>
      </c>
    </row>
    <row r="4394" spans="1:5">
      <c r="A4394" t="str">
        <f t="shared" si="68"/>
        <v>08PDIJ</v>
      </c>
      <c r="B4394" t="str">
        <f>CONCATENATE(A4394,"_",COUNTIF(A$1:A4394,A4394))</f>
        <v>08PDIJ_3</v>
      </c>
      <c r="C4394" t="s">
        <v>11625</v>
      </c>
      <c r="D4394" t="str">
        <f>VLOOKUP(MID(C4394,7,4),Estrv!I:J,2,FALSE)</f>
        <v>Actividades culturales, recreativas y deportivas para jóvenes</v>
      </c>
      <c r="E4394" t="str">
        <f>VLOOKUP(MID(C4394,1,10),Estrv!B:CC,51,FALSE)</f>
        <v>Realizar acciones de difusion y promocion relacionadas a la no discriminacion, a la salud emocional, a los derechos humanos, trato igualitario y a la seguridad de las personas jovenes de la Ciudad de Mexico.</v>
      </c>
    </row>
    <row r="4395" spans="1:5">
      <c r="A4395" t="str">
        <f t="shared" si="68"/>
        <v>08PDIJ</v>
      </c>
      <c r="B4395" t="str">
        <f>CONCATENATE(A4395,"_",COUNTIF(A$1:A4395,A4395))</f>
        <v>08PDIJ_4</v>
      </c>
      <c r="C4395" t="s">
        <v>12299</v>
      </c>
      <c r="D4395" t="str">
        <f>VLOOKUP(MID(C4395,7,4),Estrv!I:J,2,FALSE)</f>
        <v>Actividades culturales, recreativas y deportivas para jóvenes</v>
      </c>
      <c r="E4395" t="str">
        <f>VLOOKUP(MID(C4395,1,10),Estrv!B:CC,54,FALSE)</f>
        <v>Realizar acciones de promocion y difusion de las herramientas psicologicas, emocionales, adaptativas y preventivas dentro de la poblacion joven.</v>
      </c>
    </row>
    <row r="4396" spans="1:5">
      <c r="A4396" t="str">
        <f t="shared" si="68"/>
        <v>08PDIJ</v>
      </c>
      <c r="B4396" t="str">
        <f>CONCATENATE(A4396,"_",COUNTIF(A$1:A4396,A4396))</f>
        <v>08PDIJ_5</v>
      </c>
      <c r="C4396" t="s">
        <v>12973</v>
      </c>
      <c r="D4396" t="str">
        <f>VLOOKUP(MID(C4396,7,4),Estrv!I:J,2,FALSE)</f>
        <v>Actividades culturales, recreativas y deportivas para jóvenes</v>
      </c>
      <c r="E4396">
        <f>VLOOKUP(MID(C4396,1,10),Estrv!B:CC,57,FALSE)</f>
        <v>0</v>
      </c>
    </row>
    <row r="4397" spans="1:5">
      <c r="A4397" t="str">
        <f t="shared" si="68"/>
        <v>08PDIJ</v>
      </c>
      <c r="B4397" t="str">
        <f>CONCATENATE(A4397,"_",COUNTIF(A$1:A4397,A4397))</f>
        <v>08PDIJ_6</v>
      </c>
      <c r="C4397" t="s">
        <v>13647</v>
      </c>
      <c r="D4397" t="str">
        <f>VLOOKUP(MID(C4397,7,4),Estrv!I:J,2,FALSE)</f>
        <v>Actividades culturales, recreativas y deportivas para jóvenes</v>
      </c>
      <c r="E4397">
        <f>VLOOKUP(MID(C4397,1,10),Estrv!B:CC,60,FALSE)</f>
        <v>0</v>
      </c>
    </row>
    <row r="4398" spans="1:5">
      <c r="A4398" t="str">
        <f t="shared" si="68"/>
        <v>08PDIJ</v>
      </c>
      <c r="B4398" t="str">
        <f>CONCATENATE(A4398,"_",COUNTIF(A$1:A4398,A4398))</f>
        <v>08PDIJ_7</v>
      </c>
      <c r="C4398" t="s">
        <v>14321</v>
      </c>
      <c r="D4398" t="str">
        <f>VLOOKUP(MID(C4398,7,4),Estrv!I:J,2,FALSE)</f>
        <v>Actividades culturales, recreativas y deportivas para jóvenes</v>
      </c>
      <c r="E4398">
        <f>VLOOKUP(MID(C4398,1,10),Estrv!B:CC,63,FALSE)</f>
        <v>0</v>
      </c>
    </row>
    <row r="4399" spans="1:5">
      <c r="A4399" t="str">
        <f t="shared" si="68"/>
        <v>08PDIJ</v>
      </c>
      <c r="B4399" t="str">
        <f>CONCATENATE(A4399,"_",COUNTIF(A$1:A4399,A4399))</f>
        <v>08PDIJ_8</v>
      </c>
      <c r="C4399" t="s">
        <v>14995</v>
      </c>
      <c r="D4399" t="str">
        <f>VLOOKUP(MID(C4399,7,4),Estrv!I:J,2,FALSE)</f>
        <v>Actividades culturales, recreativas y deportivas para jóvenes</v>
      </c>
      <c r="E4399">
        <f>VLOOKUP(MID(C4399,1,10),Estrv!B:CC,66,FALSE)</f>
        <v>0</v>
      </c>
    </row>
    <row r="4400" spans="1:5">
      <c r="A4400" t="str">
        <f t="shared" si="68"/>
        <v>08PDIJ</v>
      </c>
      <c r="B4400" t="str">
        <f>CONCATENATE(A4400,"_",COUNTIF(A$1:A4400,A4400))</f>
        <v>08PDIJ_9</v>
      </c>
      <c r="C4400" t="s">
        <v>15669</v>
      </c>
      <c r="D4400" t="str">
        <f>VLOOKUP(MID(C4400,7,4),Estrv!I:J,2,FALSE)</f>
        <v>Actividades culturales, recreativas y deportivas para jóvenes</v>
      </c>
      <c r="E4400">
        <f>VLOOKUP(MID(C4400,1,10),Estrv!B:CC,69,FALSE)</f>
        <v>0</v>
      </c>
    </row>
    <row r="4401" spans="1:5">
      <c r="A4401" t="str">
        <f t="shared" si="68"/>
        <v>08PDIJ</v>
      </c>
      <c r="B4401" t="str">
        <f>CONCATENATE(A4401,"_",COUNTIF(A$1:A4401,A4401))</f>
        <v>08PDIJ_10</v>
      </c>
      <c r="C4401" t="s">
        <v>16343</v>
      </c>
      <c r="D4401" t="str">
        <f>VLOOKUP(MID(C4401,7,4),Estrv!I:J,2,FALSE)</f>
        <v>Actividades culturales, recreativas y deportivas para jóvenes</v>
      </c>
      <c r="E4401">
        <f>VLOOKUP(MID(C4401,1,10),Estrv!B:CC,72,FALSE)</f>
        <v>0</v>
      </c>
    </row>
    <row r="4402" spans="1:5">
      <c r="A4402" t="str">
        <f t="shared" si="68"/>
        <v>08PDIJ</v>
      </c>
      <c r="B4402" t="str">
        <f>CONCATENATE(A4402,"_",COUNTIF(A$1:A4402,A4402))</f>
        <v>08PDIJ_11</v>
      </c>
      <c r="C4402" t="s">
        <v>10278</v>
      </c>
      <c r="D4402" t="str">
        <f>VLOOKUP(MID(C4402,7,4),Estrv!I:J,2,FALSE)</f>
        <v>Actividades de apoyo administrativo</v>
      </c>
      <c r="E4402" t="str">
        <f>VLOOKUP(MID(C4402,1,10),Estrv!B:CC,44,FALSE)</f>
        <v>Proporcionar los servicios y equipamiento necesarios, para la operatividad del Instituto.</v>
      </c>
    </row>
    <row r="4403" spans="1:5">
      <c r="A4403" t="str">
        <f t="shared" si="68"/>
        <v>08PDIJ</v>
      </c>
      <c r="B4403" t="str">
        <f>CONCATENATE(A4403,"_",COUNTIF(A$1:A4403,A4403))</f>
        <v>08PDIJ_12</v>
      </c>
      <c r="C4403" t="s">
        <v>10952</v>
      </c>
      <c r="D4403" t="str">
        <f>VLOOKUP(MID(C4403,7,4),Estrv!I:J,2,FALSE)</f>
        <v>Actividades de apoyo administrativo</v>
      </c>
      <c r="E4403">
        <f>VLOOKUP(MID(C4403,1,10),Estrv!B:CC,48,FALSE)</f>
        <v>0</v>
      </c>
    </row>
    <row r="4404" spans="1:5">
      <c r="A4404" t="str">
        <f t="shared" si="68"/>
        <v>08PDIJ</v>
      </c>
      <c r="B4404" t="str">
        <f>CONCATENATE(A4404,"_",COUNTIF(A$1:A4404,A4404))</f>
        <v>08PDIJ_13</v>
      </c>
      <c r="C4404" t="s">
        <v>11626</v>
      </c>
      <c r="D4404" t="str">
        <f>VLOOKUP(MID(C4404,7,4),Estrv!I:J,2,FALSE)</f>
        <v>Actividades de apoyo administrativo</v>
      </c>
      <c r="E4404">
        <f>VLOOKUP(MID(C4404,1,10),Estrv!B:CC,51,FALSE)</f>
        <v>0</v>
      </c>
    </row>
    <row r="4405" spans="1:5">
      <c r="A4405" t="str">
        <f t="shared" si="68"/>
        <v>08PDIJ</v>
      </c>
      <c r="B4405" t="str">
        <f>CONCATENATE(A4405,"_",COUNTIF(A$1:A4405,A4405))</f>
        <v>08PDIJ_14</v>
      </c>
      <c r="C4405" t="s">
        <v>12300</v>
      </c>
      <c r="D4405" t="str">
        <f>VLOOKUP(MID(C4405,7,4),Estrv!I:J,2,FALSE)</f>
        <v>Actividades de apoyo administrativo</v>
      </c>
      <c r="E4405">
        <f>VLOOKUP(MID(C4405,1,10),Estrv!B:CC,54,FALSE)</f>
        <v>0</v>
      </c>
    </row>
    <row r="4406" spans="1:5">
      <c r="A4406" t="str">
        <f t="shared" si="68"/>
        <v>08PDIJ</v>
      </c>
      <c r="B4406" t="str">
        <f>CONCATENATE(A4406,"_",COUNTIF(A$1:A4406,A4406))</f>
        <v>08PDIJ_15</v>
      </c>
      <c r="C4406" t="s">
        <v>12974</v>
      </c>
      <c r="D4406" t="str">
        <f>VLOOKUP(MID(C4406,7,4),Estrv!I:J,2,FALSE)</f>
        <v>Actividades de apoyo administrativo</v>
      </c>
      <c r="E4406">
        <f>VLOOKUP(MID(C4406,1,10),Estrv!B:CC,57,FALSE)</f>
        <v>0</v>
      </c>
    </row>
    <row r="4407" spans="1:5">
      <c r="A4407" t="str">
        <f t="shared" si="68"/>
        <v>08PDIJ</v>
      </c>
      <c r="B4407" t="str">
        <f>CONCATENATE(A4407,"_",COUNTIF(A$1:A4407,A4407))</f>
        <v>08PDIJ_16</v>
      </c>
      <c r="C4407" t="s">
        <v>13648</v>
      </c>
      <c r="D4407" t="str">
        <f>VLOOKUP(MID(C4407,7,4),Estrv!I:J,2,FALSE)</f>
        <v>Actividades de apoyo administrativo</v>
      </c>
      <c r="E4407">
        <f>VLOOKUP(MID(C4407,1,10),Estrv!B:CC,60,FALSE)</f>
        <v>0</v>
      </c>
    </row>
    <row r="4408" spans="1:5">
      <c r="A4408" t="str">
        <f t="shared" si="68"/>
        <v>08PDIJ</v>
      </c>
      <c r="B4408" t="str">
        <f>CONCATENATE(A4408,"_",COUNTIF(A$1:A4408,A4408))</f>
        <v>08PDIJ_17</v>
      </c>
      <c r="C4408" t="s">
        <v>14322</v>
      </c>
      <c r="D4408" t="str">
        <f>VLOOKUP(MID(C4408,7,4),Estrv!I:J,2,FALSE)</f>
        <v>Actividades de apoyo administrativo</v>
      </c>
      <c r="E4408">
        <f>VLOOKUP(MID(C4408,1,10),Estrv!B:CC,63,FALSE)</f>
        <v>0</v>
      </c>
    </row>
    <row r="4409" spans="1:5">
      <c r="A4409" t="str">
        <f t="shared" si="68"/>
        <v>08PDIJ</v>
      </c>
      <c r="B4409" t="str">
        <f>CONCATENATE(A4409,"_",COUNTIF(A$1:A4409,A4409))</f>
        <v>08PDIJ_18</v>
      </c>
      <c r="C4409" t="s">
        <v>14996</v>
      </c>
      <c r="D4409" t="str">
        <f>VLOOKUP(MID(C4409,7,4),Estrv!I:J,2,FALSE)</f>
        <v>Actividades de apoyo administrativo</v>
      </c>
      <c r="E4409">
        <f>VLOOKUP(MID(C4409,1,10),Estrv!B:CC,66,FALSE)</f>
        <v>0</v>
      </c>
    </row>
    <row r="4410" spans="1:5">
      <c r="A4410" t="str">
        <f t="shared" si="68"/>
        <v>08PDIJ</v>
      </c>
      <c r="B4410" t="str">
        <f>CONCATENATE(A4410,"_",COUNTIF(A$1:A4410,A4410))</f>
        <v>08PDIJ_19</v>
      </c>
      <c r="C4410" t="s">
        <v>15670</v>
      </c>
      <c r="D4410" t="str">
        <f>VLOOKUP(MID(C4410,7,4),Estrv!I:J,2,FALSE)</f>
        <v>Actividades de apoyo administrativo</v>
      </c>
      <c r="E4410">
        <f>VLOOKUP(MID(C4410,1,10),Estrv!B:CC,69,FALSE)</f>
        <v>0</v>
      </c>
    </row>
    <row r="4411" spans="1:5">
      <c r="A4411" t="str">
        <f t="shared" si="68"/>
        <v>08PDIJ</v>
      </c>
      <c r="B4411" t="str">
        <f>CONCATENATE(A4411,"_",COUNTIF(A$1:A4411,A4411))</f>
        <v>08PDIJ_20</v>
      </c>
      <c r="C4411" t="s">
        <v>16344</v>
      </c>
      <c r="D4411" t="str">
        <f>VLOOKUP(MID(C4411,7,4),Estrv!I:J,2,FALSE)</f>
        <v>Actividades de apoyo administrativo</v>
      </c>
      <c r="E4411">
        <f>VLOOKUP(MID(C4411,1,10),Estrv!B:CC,72,FALSE)</f>
        <v>0</v>
      </c>
    </row>
    <row r="4412" spans="1:5">
      <c r="A4412" t="str">
        <f t="shared" si="68"/>
        <v>08PDIJ</v>
      </c>
      <c r="B4412" t="str">
        <f>CONCATENATE(A4412,"_",COUNTIF(A$1:A4412,A4412))</f>
        <v>08PDIJ_21</v>
      </c>
      <c r="C4412" t="s">
        <v>10279</v>
      </c>
      <c r="D4412" t="str">
        <f>VLOOKUP(MID(C4412,7,4),Estrv!I:J,2,FALSE)</f>
        <v>Provisiones para contingencias</v>
      </c>
      <c r="E4412" t="str">
        <f>VLOOKUP(MID(C4412,1,10),Estrv!B:CC,44,FALSE)</f>
        <v>Cumplir las obligaciones de pago derivado de las sentencias emitidas por la autoridad competente.</v>
      </c>
    </row>
    <row r="4413" spans="1:5">
      <c r="A4413" t="str">
        <f t="shared" si="68"/>
        <v>08PDIJ</v>
      </c>
      <c r="B4413" t="str">
        <f>CONCATENATE(A4413,"_",COUNTIF(A$1:A4413,A4413))</f>
        <v>08PDIJ_22</v>
      </c>
      <c r="C4413" t="s">
        <v>10953</v>
      </c>
      <c r="D4413" t="str">
        <f>VLOOKUP(MID(C4413,7,4),Estrv!I:J,2,FALSE)</f>
        <v>Provisiones para contingencias</v>
      </c>
      <c r="E4413">
        <f>VLOOKUP(MID(C4413,1,10),Estrv!B:CC,48,FALSE)</f>
        <v>0</v>
      </c>
    </row>
    <row r="4414" spans="1:5">
      <c r="A4414" t="str">
        <f t="shared" si="68"/>
        <v>08PDIJ</v>
      </c>
      <c r="B4414" t="str">
        <f>CONCATENATE(A4414,"_",COUNTIF(A$1:A4414,A4414))</f>
        <v>08PDIJ_23</v>
      </c>
      <c r="C4414" t="s">
        <v>11627</v>
      </c>
      <c r="D4414" t="str">
        <f>VLOOKUP(MID(C4414,7,4),Estrv!I:J,2,FALSE)</f>
        <v>Provisiones para contingencias</v>
      </c>
      <c r="E4414">
        <f>VLOOKUP(MID(C4414,1,10),Estrv!B:CC,51,FALSE)</f>
        <v>0</v>
      </c>
    </row>
    <row r="4415" spans="1:5">
      <c r="A4415" t="str">
        <f t="shared" si="68"/>
        <v>08PDIJ</v>
      </c>
      <c r="B4415" t="str">
        <f>CONCATENATE(A4415,"_",COUNTIF(A$1:A4415,A4415))</f>
        <v>08PDIJ_24</v>
      </c>
      <c r="C4415" t="s">
        <v>12301</v>
      </c>
      <c r="D4415" t="str">
        <f>VLOOKUP(MID(C4415,7,4),Estrv!I:J,2,FALSE)</f>
        <v>Provisiones para contingencias</v>
      </c>
      <c r="E4415">
        <f>VLOOKUP(MID(C4415,1,10),Estrv!B:CC,54,FALSE)</f>
        <v>0</v>
      </c>
    </row>
    <row r="4416" spans="1:5">
      <c r="A4416" t="str">
        <f t="shared" si="68"/>
        <v>08PDIJ</v>
      </c>
      <c r="B4416" t="str">
        <f>CONCATENATE(A4416,"_",COUNTIF(A$1:A4416,A4416))</f>
        <v>08PDIJ_25</v>
      </c>
      <c r="C4416" t="s">
        <v>12975</v>
      </c>
      <c r="D4416" t="str">
        <f>VLOOKUP(MID(C4416,7,4),Estrv!I:J,2,FALSE)</f>
        <v>Provisiones para contingencias</v>
      </c>
      <c r="E4416">
        <f>VLOOKUP(MID(C4416,1,10),Estrv!B:CC,57,FALSE)</f>
        <v>0</v>
      </c>
    </row>
    <row r="4417" spans="1:5">
      <c r="A4417" t="str">
        <f t="shared" si="68"/>
        <v>08PDIJ</v>
      </c>
      <c r="B4417" t="str">
        <f>CONCATENATE(A4417,"_",COUNTIF(A$1:A4417,A4417))</f>
        <v>08PDIJ_26</v>
      </c>
      <c r="C4417" t="s">
        <v>13649</v>
      </c>
      <c r="D4417" t="str">
        <f>VLOOKUP(MID(C4417,7,4),Estrv!I:J,2,FALSE)</f>
        <v>Provisiones para contingencias</v>
      </c>
      <c r="E4417">
        <f>VLOOKUP(MID(C4417,1,10),Estrv!B:CC,60,FALSE)</f>
        <v>0</v>
      </c>
    </row>
    <row r="4418" spans="1:5">
      <c r="A4418" t="str">
        <f t="shared" si="68"/>
        <v>08PDIJ</v>
      </c>
      <c r="B4418" t="str">
        <f>CONCATENATE(A4418,"_",COUNTIF(A$1:A4418,A4418))</f>
        <v>08PDIJ_27</v>
      </c>
      <c r="C4418" t="s">
        <v>14323</v>
      </c>
      <c r="D4418" t="str">
        <f>VLOOKUP(MID(C4418,7,4),Estrv!I:J,2,FALSE)</f>
        <v>Provisiones para contingencias</v>
      </c>
      <c r="E4418">
        <f>VLOOKUP(MID(C4418,1,10),Estrv!B:CC,63,FALSE)</f>
        <v>0</v>
      </c>
    </row>
    <row r="4419" spans="1:5">
      <c r="A4419" t="str">
        <f t="shared" ref="A4419:A4482" si="69">MID(C4419,1,6)</f>
        <v>08PDIJ</v>
      </c>
      <c r="B4419" t="str">
        <f>CONCATENATE(A4419,"_",COUNTIF(A$1:A4419,A4419))</f>
        <v>08PDIJ_28</v>
      </c>
      <c r="C4419" t="s">
        <v>14997</v>
      </c>
      <c r="D4419" t="str">
        <f>VLOOKUP(MID(C4419,7,4),Estrv!I:J,2,FALSE)</f>
        <v>Provisiones para contingencias</v>
      </c>
      <c r="E4419">
        <f>VLOOKUP(MID(C4419,1,10),Estrv!B:CC,66,FALSE)</f>
        <v>0</v>
      </c>
    </row>
    <row r="4420" spans="1:5">
      <c r="A4420" t="str">
        <f t="shared" si="69"/>
        <v>08PDIJ</v>
      </c>
      <c r="B4420" t="str">
        <f>CONCATENATE(A4420,"_",COUNTIF(A$1:A4420,A4420))</f>
        <v>08PDIJ_29</v>
      </c>
      <c r="C4420" t="s">
        <v>15671</v>
      </c>
      <c r="D4420" t="str">
        <f>VLOOKUP(MID(C4420,7,4),Estrv!I:J,2,FALSE)</f>
        <v>Provisiones para contingencias</v>
      </c>
      <c r="E4420">
        <f>VLOOKUP(MID(C4420,1,10),Estrv!B:CC,69,FALSE)</f>
        <v>0</v>
      </c>
    </row>
    <row r="4421" spans="1:5">
      <c r="A4421" t="str">
        <f t="shared" si="69"/>
        <v>08PDIJ</v>
      </c>
      <c r="B4421" t="str">
        <f>CONCATENATE(A4421,"_",COUNTIF(A$1:A4421,A4421))</f>
        <v>08PDIJ_30</v>
      </c>
      <c r="C4421" t="s">
        <v>16345</v>
      </c>
      <c r="D4421" t="str">
        <f>VLOOKUP(MID(C4421,7,4),Estrv!I:J,2,FALSE)</f>
        <v>Provisiones para contingencias</v>
      </c>
      <c r="E4421">
        <f>VLOOKUP(MID(C4421,1,10),Estrv!B:CC,72,FALSE)</f>
        <v>0</v>
      </c>
    </row>
    <row r="4422" spans="1:5">
      <c r="A4422" t="str">
        <f t="shared" si="69"/>
        <v>08PDIJ</v>
      </c>
      <c r="B4422" t="str">
        <f>CONCATENATE(A4422,"_",COUNTIF(A$1:A4422,A4422))</f>
        <v>08PDIJ_31</v>
      </c>
      <c r="C4422" t="s">
        <v>10280</v>
      </c>
      <c r="D4422" t="str">
        <f>VLOOKUP(MID(C4422,7,4),Estrv!I:J,2,FALSE)</f>
        <v>Cumplimiento de los programas de protección civil</v>
      </c>
      <c r="E4422" t="str">
        <f>VLOOKUP(MID(C4422,1,10),Estrv!B:CC,44,FALSE)</f>
        <v>Usuarios de servicios y servidores publicos del INJUVE, cuentan con conocimientos en materia de Proteccion Civil.</v>
      </c>
    </row>
    <row r="4423" spans="1:5">
      <c r="A4423" t="str">
        <f t="shared" si="69"/>
        <v>08PDIJ</v>
      </c>
      <c r="B4423" t="str">
        <f>CONCATENATE(A4423,"_",COUNTIF(A$1:A4423,A4423))</f>
        <v>08PDIJ_32</v>
      </c>
      <c r="C4423" t="s">
        <v>10954</v>
      </c>
      <c r="D4423" t="str">
        <f>VLOOKUP(MID(C4423,7,4),Estrv!I:J,2,FALSE)</f>
        <v>Cumplimiento de los programas de protección civil</v>
      </c>
      <c r="E4423" t="str">
        <f>VLOOKUP(MID(C4423,1,10),Estrv!B:CC,48,FALSE)</f>
        <v>Capacitacion en materia de Proteccion Civil.</v>
      </c>
    </row>
    <row r="4424" spans="1:5">
      <c r="A4424" t="str">
        <f t="shared" si="69"/>
        <v>08PDIJ</v>
      </c>
      <c r="B4424" t="str">
        <f>CONCATENATE(A4424,"_",COUNTIF(A$1:A4424,A4424))</f>
        <v>08PDIJ_33</v>
      </c>
      <c r="C4424" t="s">
        <v>11628</v>
      </c>
      <c r="D4424" t="str">
        <f>VLOOKUP(MID(C4424,7,4),Estrv!I:J,2,FALSE)</f>
        <v>Cumplimiento de los programas de protección civil</v>
      </c>
      <c r="E4424">
        <f>VLOOKUP(MID(C4424,1,10),Estrv!B:CC,51,FALSE)</f>
        <v>0</v>
      </c>
    </row>
    <row r="4425" spans="1:5">
      <c r="A4425" t="str">
        <f t="shared" si="69"/>
        <v>08PDIJ</v>
      </c>
      <c r="B4425" t="str">
        <f>CONCATENATE(A4425,"_",COUNTIF(A$1:A4425,A4425))</f>
        <v>08PDIJ_34</v>
      </c>
      <c r="C4425" t="s">
        <v>12302</v>
      </c>
      <c r="D4425" t="str">
        <f>VLOOKUP(MID(C4425,7,4),Estrv!I:J,2,FALSE)</f>
        <v>Cumplimiento de los programas de protección civil</v>
      </c>
      <c r="E4425">
        <f>VLOOKUP(MID(C4425,1,10),Estrv!B:CC,54,FALSE)</f>
        <v>0</v>
      </c>
    </row>
    <row r="4426" spans="1:5">
      <c r="A4426" t="str">
        <f t="shared" si="69"/>
        <v>08PDIJ</v>
      </c>
      <c r="B4426" t="str">
        <f>CONCATENATE(A4426,"_",COUNTIF(A$1:A4426,A4426))</f>
        <v>08PDIJ_35</v>
      </c>
      <c r="C4426" t="s">
        <v>12976</v>
      </c>
      <c r="D4426" t="str">
        <f>VLOOKUP(MID(C4426,7,4),Estrv!I:J,2,FALSE)</f>
        <v>Cumplimiento de los programas de protección civil</v>
      </c>
      <c r="E4426">
        <f>VLOOKUP(MID(C4426,1,10),Estrv!B:CC,57,FALSE)</f>
        <v>0</v>
      </c>
    </row>
    <row r="4427" spans="1:5">
      <c r="A4427" t="str">
        <f t="shared" si="69"/>
        <v>08PDIJ</v>
      </c>
      <c r="B4427" t="str">
        <f>CONCATENATE(A4427,"_",COUNTIF(A$1:A4427,A4427))</f>
        <v>08PDIJ_36</v>
      </c>
      <c r="C4427" t="s">
        <v>13650</v>
      </c>
      <c r="D4427" t="str">
        <f>VLOOKUP(MID(C4427,7,4),Estrv!I:J,2,FALSE)</f>
        <v>Cumplimiento de los programas de protección civil</v>
      </c>
      <c r="E4427">
        <f>VLOOKUP(MID(C4427,1,10),Estrv!B:CC,60,FALSE)</f>
        <v>0</v>
      </c>
    </row>
    <row r="4428" spans="1:5">
      <c r="A4428" t="str">
        <f t="shared" si="69"/>
        <v>08PDIJ</v>
      </c>
      <c r="B4428" t="str">
        <f>CONCATENATE(A4428,"_",COUNTIF(A$1:A4428,A4428))</f>
        <v>08PDIJ_37</v>
      </c>
      <c r="C4428" t="s">
        <v>14324</v>
      </c>
      <c r="D4428" t="str">
        <f>VLOOKUP(MID(C4428,7,4),Estrv!I:J,2,FALSE)</f>
        <v>Cumplimiento de los programas de protección civil</v>
      </c>
      <c r="E4428">
        <f>VLOOKUP(MID(C4428,1,10),Estrv!B:CC,63,FALSE)</f>
        <v>0</v>
      </c>
    </row>
    <row r="4429" spans="1:5">
      <c r="A4429" t="str">
        <f t="shared" si="69"/>
        <v>08PDIJ</v>
      </c>
      <c r="B4429" t="str">
        <f>CONCATENATE(A4429,"_",COUNTIF(A$1:A4429,A4429))</f>
        <v>08PDIJ_38</v>
      </c>
      <c r="C4429" t="s">
        <v>14998</v>
      </c>
      <c r="D4429" t="str">
        <f>VLOOKUP(MID(C4429,7,4),Estrv!I:J,2,FALSE)</f>
        <v>Cumplimiento de los programas de protección civil</v>
      </c>
      <c r="E4429">
        <f>VLOOKUP(MID(C4429,1,10),Estrv!B:CC,66,FALSE)</f>
        <v>0</v>
      </c>
    </row>
    <row r="4430" spans="1:5">
      <c r="A4430" t="str">
        <f t="shared" si="69"/>
        <v>08PDIJ</v>
      </c>
      <c r="B4430" t="str">
        <f>CONCATENATE(A4430,"_",COUNTIF(A$1:A4430,A4430))</f>
        <v>08PDIJ_39</v>
      </c>
      <c r="C4430" t="s">
        <v>15672</v>
      </c>
      <c r="D4430" t="str">
        <f>VLOOKUP(MID(C4430,7,4),Estrv!I:J,2,FALSE)</f>
        <v>Cumplimiento de los programas de protección civil</v>
      </c>
      <c r="E4430">
        <f>VLOOKUP(MID(C4430,1,10),Estrv!B:CC,69,FALSE)</f>
        <v>0</v>
      </c>
    </row>
    <row r="4431" spans="1:5">
      <c r="A4431" t="str">
        <f t="shared" si="69"/>
        <v>08PDIJ</v>
      </c>
      <c r="B4431" t="str">
        <f>CONCATENATE(A4431,"_",COUNTIF(A$1:A4431,A4431))</f>
        <v>08PDIJ_40</v>
      </c>
      <c r="C4431" t="s">
        <v>16346</v>
      </c>
      <c r="D4431" t="str">
        <f>VLOOKUP(MID(C4431,7,4),Estrv!I:J,2,FALSE)</f>
        <v>Cumplimiento de los programas de protección civil</v>
      </c>
      <c r="E4431">
        <f>VLOOKUP(MID(C4431,1,10),Estrv!B:CC,72,FALSE)</f>
        <v>0</v>
      </c>
    </row>
    <row r="4432" spans="1:5">
      <c r="A4432" t="str">
        <f t="shared" si="69"/>
        <v>08PDIJ</v>
      </c>
      <c r="B4432" t="str">
        <f>CONCATENATE(A4432,"_",COUNTIF(A$1:A4432,A4432))</f>
        <v>08PDIJ_41</v>
      </c>
      <c r="C4432" t="s">
        <v>10281</v>
      </c>
      <c r="D4432" t="str">
        <f>VLOOKUP(MID(C4432,7,4),Estrv!I:J,2,FALSE)</f>
        <v>Apoyos para el desarrollo integral de los jóvenes</v>
      </c>
      <c r="E4432" t="str">
        <f>VLOOKUP(MID(C4432,1,10),Estrv!B:CC,44,FALSE)</f>
        <v>Los jovenes residentes de la Ciudad de Mexico cuentan con oportunidades para su desarrollo personal derivado de la disminucion de la vulnerabilidad ante las condiciones delictivas.</v>
      </c>
    </row>
    <row r="4433" spans="1:5">
      <c r="A4433" t="str">
        <f t="shared" si="69"/>
        <v>08PDIJ</v>
      </c>
      <c r="B4433" t="str">
        <f>CONCATENATE(A4433,"_",COUNTIF(A$1:A4433,A4433))</f>
        <v>08PDIJ_42</v>
      </c>
      <c r="C4433" t="s">
        <v>10955</v>
      </c>
      <c r="D4433" t="str">
        <f>VLOOKUP(MID(C4433,7,4),Estrv!I:J,2,FALSE)</f>
        <v>Apoyos para el desarrollo integral de los jóvenes</v>
      </c>
      <c r="E4433" t="str">
        <f>VLOOKUP(MID(C4433,1,10),Estrv!B:CC,48,FALSE)</f>
        <v>Otorgar apoyos economicos a las personas facilitadoras de servicios</v>
      </c>
    </row>
    <row r="4434" spans="1:5">
      <c r="A4434" t="str">
        <f t="shared" si="69"/>
        <v>08PDIJ</v>
      </c>
      <c r="B4434" t="str">
        <f>CONCATENATE(A4434,"_",COUNTIF(A$1:A4434,A4434))</f>
        <v>08PDIJ_43</v>
      </c>
      <c r="C4434" t="s">
        <v>11629</v>
      </c>
      <c r="D4434" t="str">
        <f>VLOOKUP(MID(C4434,7,4),Estrv!I:J,2,FALSE)</f>
        <v>Apoyos para el desarrollo integral de los jóvenes</v>
      </c>
      <c r="E4434">
        <f>VLOOKUP(MID(C4434,1,10),Estrv!B:CC,51,FALSE)</f>
        <v>0</v>
      </c>
    </row>
    <row r="4435" spans="1:5">
      <c r="A4435" t="str">
        <f t="shared" si="69"/>
        <v>08PDIJ</v>
      </c>
      <c r="B4435" t="str">
        <f>CONCATENATE(A4435,"_",COUNTIF(A$1:A4435,A4435))</f>
        <v>08PDIJ_44</v>
      </c>
      <c r="C4435" t="s">
        <v>12303</v>
      </c>
      <c r="D4435" t="str">
        <f>VLOOKUP(MID(C4435,7,4),Estrv!I:J,2,FALSE)</f>
        <v>Apoyos para el desarrollo integral de los jóvenes</v>
      </c>
      <c r="E4435">
        <f>VLOOKUP(MID(C4435,1,10),Estrv!B:CC,54,FALSE)</f>
        <v>0</v>
      </c>
    </row>
    <row r="4436" spans="1:5">
      <c r="A4436" t="str">
        <f t="shared" si="69"/>
        <v>08PDIJ</v>
      </c>
      <c r="B4436" t="str">
        <f>CONCATENATE(A4436,"_",COUNTIF(A$1:A4436,A4436))</f>
        <v>08PDIJ_45</v>
      </c>
      <c r="C4436" t="s">
        <v>12977</v>
      </c>
      <c r="D4436" t="str">
        <f>VLOOKUP(MID(C4436,7,4),Estrv!I:J,2,FALSE)</f>
        <v>Apoyos para el desarrollo integral de los jóvenes</v>
      </c>
      <c r="E4436">
        <f>VLOOKUP(MID(C4436,1,10),Estrv!B:CC,57,FALSE)</f>
        <v>0</v>
      </c>
    </row>
    <row r="4437" spans="1:5">
      <c r="A4437" t="str">
        <f t="shared" si="69"/>
        <v>08PDIJ</v>
      </c>
      <c r="B4437" t="str">
        <f>CONCATENATE(A4437,"_",COUNTIF(A$1:A4437,A4437))</f>
        <v>08PDIJ_46</v>
      </c>
      <c r="C4437" t="s">
        <v>13651</v>
      </c>
      <c r="D4437" t="str">
        <f>VLOOKUP(MID(C4437,7,4),Estrv!I:J,2,FALSE)</f>
        <v>Apoyos para el desarrollo integral de los jóvenes</v>
      </c>
      <c r="E4437">
        <f>VLOOKUP(MID(C4437,1,10),Estrv!B:CC,60,FALSE)</f>
        <v>0</v>
      </c>
    </row>
    <row r="4438" spans="1:5">
      <c r="A4438" t="str">
        <f t="shared" si="69"/>
        <v>08PDIJ</v>
      </c>
      <c r="B4438" t="str">
        <f>CONCATENATE(A4438,"_",COUNTIF(A$1:A4438,A4438))</f>
        <v>08PDIJ_47</v>
      </c>
      <c r="C4438" t="s">
        <v>14325</v>
      </c>
      <c r="D4438" t="str">
        <f>VLOOKUP(MID(C4438,7,4),Estrv!I:J,2,FALSE)</f>
        <v>Apoyos para el desarrollo integral de los jóvenes</v>
      </c>
      <c r="E4438">
        <f>VLOOKUP(MID(C4438,1,10),Estrv!B:CC,63,FALSE)</f>
        <v>0</v>
      </c>
    </row>
    <row r="4439" spans="1:5">
      <c r="A4439" t="str">
        <f t="shared" si="69"/>
        <v>08PDIJ</v>
      </c>
      <c r="B4439" t="str">
        <f>CONCATENATE(A4439,"_",COUNTIF(A$1:A4439,A4439))</f>
        <v>08PDIJ_48</v>
      </c>
      <c r="C4439" t="s">
        <v>14999</v>
      </c>
      <c r="D4439" t="str">
        <f>VLOOKUP(MID(C4439,7,4),Estrv!I:J,2,FALSE)</f>
        <v>Apoyos para el desarrollo integral de los jóvenes</v>
      </c>
      <c r="E4439">
        <f>VLOOKUP(MID(C4439,1,10),Estrv!B:CC,66,FALSE)</f>
        <v>0</v>
      </c>
    </row>
    <row r="4440" spans="1:5">
      <c r="A4440" t="str">
        <f t="shared" si="69"/>
        <v>08PDIJ</v>
      </c>
      <c r="B4440" t="str">
        <f>CONCATENATE(A4440,"_",COUNTIF(A$1:A4440,A4440))</f>
        <v>08PDIJ_49</v>
      </c>
      <c r="C4440" t="s">
        <v>15673</v>
      </c>
      <c r="D4440" t="str">
        <f>VLOOKUP(MID(C4440,7,4),Estrv!I:J,2,FALSE)</f>
        <v>Apoyos para el desarrollo integral de los jóvenes</v>
      </c>
      <c r="E4440">
        <f>VLOOKUP(MID(C4440,1,10),Estrv!B:CC,69,FALSE)</f>
        <v>0</v>
      </c>
    </row>
    <row r="4441" spans="1:5">
      <c r="A4441" t="str">
        <f t="shared" si="69"/>
        <v>08PDIJ</v>
      </c>
      <c r="B4441" t="str">
        <f>CONCATENATE(A4441,"_",COUNTIF(A$1:A4441,A4441))</f>
        <v>08PDIJ_50</v>
      </c>
      <c r="C4441" t="s">
        <v>16347</v>
      </c>
      <c r="D4441" t="str">
        <f>VLOOKUP(MID(C4441,7,4),Estrv!I:J,2,FALSE)</f>
        <v>Apoyos para el desarrollo integral de los jóvenes</v>
      </c>
      <c r="E4441">
        <f>VLOOKUP(MID(C4441,1,10),Estrv!B:CC,72,FALSE)</f>
        <v>0</v>
      </c>
    </row>
    <row r="4442" spans="1:5">
      <c r="A4442" t="str">
        <f t="shared" si="69"/>
        <v>08PDIJ</v>
      </c>
      <c r="B4442" t="str">
        <f>CONCATENATE(A4442,"_",COUNTIF(A$1:A4442,A4442))</f>
        <v>08PDIJ_51</v>
      </c>
      <c r="C4442" t="s">
        <v>10282</v>
      </c>
      <c r="D4442" t="str">
        <f>VLOOKUP(MID(C4442,7,4),Estrv!I:J,2,FALSE)</f>
        <v>Los jóvenes unen al barrio</v>
      </c>
      <c r="E4442" t="str">
        <f>VLOOKUP(MID(C4442,1,10),Estrv!B:CC,44,FALSE)</f>
        <v>Las personas jovenes cuentan con habilidades para prevenir factores de riesgo y el cuidado de su salud fisica y emocional.</v>
      </c>
    </row>
    <row r="4443" spans="1:5">
      <c r="A4443" t="str">
        <f t="shared" si="69"/>
        <v>08PDIJ</v>
      </c>
      <c r="B4443" t="str">
        <f>CONCATENATE(A4443,"_",COUNTIF(A$1:A4443,A4443))</f>
        <v>08PDIJ_52</v>
      </c>
      <c r="C4443" t="s">
        <v>10956</v>
      </c>
      <c r="D4443" t="str">
        <f>VLOOKUP(MID(C4443,7,4),Estrv!I:J,2,FALSE)</f>
        <v>Los jóvenes unen al barrio</v>
      </c>
      <c r="E4443" t="str">
        <f>VLOOKUP(MID(C4443,1,10),Estrv!B:CC,48,FALSE)</f>
        <v>Realizar acciones de promocion y difusion de los derechos humanos, y capacitacion de las personas jovenes de la Ciudad de Mexico.</v>
      </c>
    </row>
    <row r="4444" spans="1:5">
      <c r="A4444" t="str">
        <f t="shared" si="69"/>
        <v>08PDIJ</v>
      </c>
      <c r="B4444" t="str">
        <f>CONCATENATE(A4444,"_",COUNTIF(A$1:A4444,A4444))</f>
        <v>08PDIJ_53</v>
      </c>
      <c r="C4444" t="s">
        <v>11630</v>
      </c>
      <c r="D4444" t="str">
        <f>VLOOKUP(MID(C4444,7,4),Estrv!I:J,2,FALSE)</f>
        <v>Los jóvenes unen al barrio</v>
      </c>
      <c r="E4444">
        <f>VLOOKUP(MID(C4444,1,10),Estrv!B:CC,51,FALSE)</f>
        <v>0</v>
      </c>
    </row>
    <row r="4445" spans="1:5">
      <c r="A4445" t="str">
        <f t="shared" si="69"/>
        <v>08PDIJ</v>
      </c>
      <c r="B4445" t="str">
        <f>CONCATENATE(A4445,"_",COUNTIF(A$1:A4445,A4445))</f>
        <v>08PDIJ_54</v>
      </c>
      <c r="C4445" t="s">
        <v>12304</v>
      </c>
      <c r="D4445" t="str">
        <f>VLOOKUP(MID(C4445,7,4),Estrv!I:J,2,FALSE)</f>
        <v>Los jóvenes unen al barrio</v>
      </c>
      <c r="E4445">
        <f>VLOOKUP(MID(C4445,1,10),Estrv!B:CC,54,FALSE)</f>
        <v>0</v>
      </c>
    </row>
    <row r="4446" spans="1:5">
      <c r="A4446" t="str">
        <f t="shared" si="69"/>
        <v>08PDIJ</v>
      </c>
      <c r="B4446" t="str">
        <f>CONCATENATE(A4446,"_",COUNTIF(A$1:A4446,A4446))</f>
        <v>08PDIJ_55</v>
      </c>
      <c r="C4446" t="s">
        <v>12978</v>
      </c>
      <c r="D4446" t="str">
        <f>VLOOKUP(MID(C4446,7,4),Estrv!I:J,2,FALSE)</f>
        <v>Los jóvenes unen al barrio</v>
      </c>
      <c r="E4446">
        <f>VLOOKUP(MID(C4446,1,10),Estrv!B:CC,57,FALSE)</f>
        <v>0</v>
      </c>
    </row>
    <row r="4447" spans="1:5">
      <c r="A4447" t="str">
        <f t="shared" si="69"/>
        <v>08PDIJ</v>
      </c>
      <c r="B4447" t="str">
        <f>CONCATENATE(A4447,"_",COUNTIF(A$1:A4447,A4447))</f>
        <v>08PDIJ_56</v>
      </c>
      <c r="C4447" t="s">
        <v>13652</v>
      </c>
      <c r="D4447" t="str">
        <f>VLOOKUP(MID(C4447,7,4),Estrv!I:J,2,FALSE)</f>
        <v>Los jóvenes unen al barrio</v>
      </c>
      <c r="E4447">
        <f>VLOOKUP(MID(C4447,1,10),Estrv!B:CC,60,FALSE)</f>
        <v>0</v>
      </c>
    </row>
    <row r="4448" spans="1:5">
      <c r="A4448" t="str">
        <f t="shared" si="69"/>
        <v>08PDIJ</v>
      </c>
      <c r="B4448" t="str">
        <f>CONCATENATE(A4448,"_",COUNTIF(A$1:A4448,A4448))</f>
        <v>08PDIJ_57</v>
      </c>
      <c r="C4448" t="s">
        <v>14326</v>
      </c>
      <c r="D4448" t="str">
        <f>VLOOKUP(MID(C4448,7,4),Estrv!I:J,2,FALSE)</f>
        <v>Los jóvenes unen al barrio</v>
      </c>
      <c r="E4448">
        <f>VLOOKUP(MID(C4448,1,10),Estrv!B:CC,63,FALSE)</f>
        <v>0</v>
      </c>
    </row>
    <row r="4449" spans="1:5">
      <c r="A4449" t="str">
        <f t="shared" si="69"/>
        <v>08PDIJ</v>
      </c>
      <c r="B4449" t="str">
        <f>CONCATENATE(A4449,"_",COUNTIF(A$1:A4449,A4449))</f>
        <v>08PDIJ_58</v>
      </c>
      <c r="C4449" t="s">
        <v>15000</v>
      </c>
      <c r="D4449" t="str">
        <f>VLOOKUP(MID(C4449,7,4),Estrv!I:J,2,FALSE)</f>
        <v>Los jóvenes unen al barrio</v>
      </c>
      <c r="E4449">
        <f>VLOOKUP(MID(C4449,1,10),Estrv!B:CC,66,FALSE)</f>
        <v>0</v>
      </c>
    </row>
    <row r="4450" spans="1:5">
      <c r="A4450" t="str">
        <f t="shared" si="69"/>
        <v>08PDIJ</v>
      </c>
      <c r="B4450" t="str">
        <f>CONCATENATE(A4450,"_",COUNTIF(A$1:A4450,A4450))</f>
        <v>08PDIJ_59</v>
      </c>
      <c r="C4450" t="s">
        <v>15674</v>
      </c>
      <c r="D4450" t="str">
        <f>VLOOKUP(MID(C4450,7,4),Estrv!I:J,2,FALSE)</f>
        <v>Los jóvenes unen al barrio</v>
      </c>
      <c r="E4450">
        <f>VLOOKUP(MID(C4450,1,10),Estrv!B:CC,69,FALSE)</f>
        <v>0</v>
      </c>
    </row>
    <row r="4451" spans="1:5">
      <c r="A4451" t="str">
        <f t="shared" si="69"/>
        <v>08PDIJ</v>
      </c>
      <c r="B4451" t="str">
        <f>CONCATENATE(A4451,"_",COUNTIF(A$1:A4451,A4451))</f>
        <v>08PDIJ_60</v>
      </c>
      <c r="C4451" t="s">
        <v>16348</v>
      </c>
      <c r="D4451" t="str">
        <f>VLOOKUP(MID(C4451,7,4),Estrv!I:J,2,FALSE)</f>
        <v>Los jóvenes unen al barrio</v>
      </c>
      <c r="E4451">
        <f>VLOOKUP(MID(C4451,1,10),Estrv!B:CC,72,FALSE)</f>
        <v>0</v>
      </c>
    </row>
    <row r="4452" spans="1:5">
      <c r="A4452" t="str">
        <f t="shared" si="69"/>
        <v>08PDPS</v>
      </c>
      <c r="B4452" t="str">
        <f>CONCATENATE(A4452,"_",COUNTIF(A$1:A4452,A4452))</f>
        <v>08PDPS_1</v>
      </c>
      <c r="C4452" t="s">
        <v>10283</v>
      </c>
      <c r="D4452" t="str">
        <f>VLOOKUP(MID(C4452,7,4),Estrv!I:J,2,FALSE)</f>
        <v>Actividades de apoyo administrativo</v>
      </c>
      <c r="E4452" t="str">
        <f>VLOOKUP(MID(C4452,1,10),Estrv!B:CC,44,FALSE)</f>
        <v>Proporcionar los servicios y equipamiento necesarios, para la operatividad de la Secretaria</v>
      </c>
    </row>
    <row r="4453" spans="1:5">
      <c r="A4453" t="str">
        <f t="shared" si="69"/>
        <v>08PDPS</v>
      </c>
      <c r="B4453" t="str">
        <f>CONCATENATE(A4453,"_",COUNTIF(A$1:A4453,A4453))</f>
        <v>08PDPS_2</v>
      </c>
      <c r="C4453" t="s">
        <v>10957</v>
      </c>
      <c r="D4453" t="str">
        <f>VLOOKUP(MID(C4453,7,4),Estrv!I:J,2,FALSE)</f>
        <v>Actividades de apoyo administrativo</v>
      </c>
      <c r="E4453">
        <f>VLOOKUP(MID(C4453,1,10),Estrv!B:CC,48,FALSE)</f>
        <v>0</v>
      </c>
    </row>
    <row r="4454" spans="1:5">
      <c r="A4454" t="str">
        <f t="shared" si="69"/>
        <v>08PDPS</v>
      </c>
      <c r="B4454" t="str">
        <f>CONCATENATE(A4454,"_",COUNTIF(A$1:A4454,A4454))</f>
        <v>08PDPS_3</v>
      </c>
      <c r="C4454" t="s">
        <v>11631</v>
      </c>
      <c r="D4454" t="str">
        <f>VLOOKUP(MID(C4454,7,4),Estrv!I:J,2,FALSE)</f>
        <v>Actividades de apoyo administrativo</v>
      </c>
      <c r="E4454">
        <f>VLOOKUP(MID(C4454,1,10),Estrv!B:CC,51,FALSE)</f>
        <v>0</v>
      </c>
    </row>
    <row r="4455" spans="1:5">
      <c r="A4455" t="str">
        <f t="shared" si="69"/>
        <v>08PDPS</v>
      </c>
      <c r="B4455" t="str">
        <f>CONCATENATE(A4455,"_",COUNTIF(A$1:A4455,A4455))</f>
        <v>08PDPS_4</v>
      </c>
      <c r="C4455" t="s">
        <v>12305</v>
      </c>
      <c r="D4455" t="str">
        <f>VLOOKUP(MID(C4455,7,4),Estrv!I:J,2,FALSE)</f>
        <v>Actividades de apoyo administrativo</v>
      </c>
      <c r="E4455">
        <f>VLOOKUP(MID(C4455,1,10),Estrv!B:CC,54,FALSE)</f>
        <v>0</v>
      </c>
    </row>
    <row r="4456" spans="1:5">
      <c r="A4456" t="str">
        <f t="shared" si="69"/>
        <v>08PDPS</v>
      </c>
      <c r="B4456" t="str">
        <f>CONCATENATE(A4456,"_",COUNTIF(A$1:A4456,A4456))</f>
        <v>08PDPS_5</v>
      </c>
      <c r="C4456" t="s">
        <v>12979</v>
      </c>
      <c r="D4456" t="str">
        <f>VLOOKUP(MID(C4456,7,4),Estrv!I:J,2,FALSE)</f>
        <v>Actividades de apoyo administrativo</v>
      </c>
      <c r="E4456">
        <f>VLOOKUP(MID(C4456,1,10),Estrv!B:CC,57,FALSE)</f>
        <v>0</v>
      </c>
    </row>
    <row r="4457" spans="1:5">
      <c r="A4457" t="str">
        <f t="shared" si="69"/>
        <v>08PDPS</v>
      </c>
      <c r="B4457" t="str">
        <f>CONCATENATE(A4457,"_",COUNTIF(A$1:A4457,A4457))</f>
        <v>08PDPS_6</v>
      </c>
      <c r="C4457" t="s">
        <v>13653</v>
      </c>
      <c r="D4457" t="str">
        <f>VLOOKUP(MID(C4457,7,4),Estrv!I:J,2,FALSE)</f>
        <v>Actividades de apoyo administrativo</v>
      </c>
      <c r="E4457">
        <f>VLOOKUP(MID(C4457,1,10),Estrv!B:CC,60,FALSE)</f>
        <v>0</v>
      </c>
    </row>
    <row r="4458" spans="1:5">
      <c r="A4458" t="str">
        <f t="shared" si="69"/>
        <v>08PDPS</v>
      </c>
      <c r="B4458" t="str">
        <f>CONCATENATE(A4458,"_",COUNTIF(A$1:A4458,A4458))</f>
        <v>08PDPS_7</v>
      </c>
      <c r="C4458" t="s">
        <v>14327</v>
      </c>
      <c r="D4458" t="str">
        <f>VLOOKUP(MID(C4458,7,4),Estrv!I:J,2,FALSE)</f>
        <v>Actividades de apoyo administrativo</v>
      </c>
      <c r="E4458">
        <f>VLOOKUP(MID(C4458,1,10),Estrv!B:CC,63,FALSE)</f>
        <v>0</v>
      </c>
    </row>
    <row r="4459" spans="1:5">
      <c r="A4459" t="str">
        <f t="shared" si="69"/>
        <v>08PDPS</v>
      </c>
      <c r="B4459" t="str">
        <f>CONCATENATE(A4459,"_",COUNTIF(A$1:A4459,A4459))</f>
        <v>08PDPS_8</v>
      </c>
      <c r="C4459" t="s">
        <v>15001</v>
      </c>
      <c r="D4459" t="str">
        <f>VLOOKUP(MID(C4459,7,4),Estrv!I:J,2,FALSE)</f>
        <v>Actividades de apoyo administrativo</v>
      </c>
      <c r="E4459">
        <f>VLOOKUP(MID(C4459,1,10),Estrv!B:CC,66,FALSE)</f>
        <v>0</v>
      </c>
    </row>
    <row r="4460" spans="1:5">
      <c r="A4460" t="str">
        <f t="shared" si="69"/>
        <v>08PDPS</v>
      </c>
      <c r="B4460" t="str">
        <f>CONCATENATE(A4460,"_",COUNTIF(A$1:A4460,A4460))</f>
        <v>08PDPS_9</v>
      </c>
      <c r="C4460" t="s">
        <v>15675</v>
      </c>
      <c r="D4460" t="str">
        <f>VLOOKUP(MID(C4460,7,4),Estrv!I:J,2,FALSE)</f>
        <v>Actividades de apoyo administrativo</v>
      </c>
      <c r="E4460">
        <f>VLOOKUP(MID(C4460,1,10),Estrv!B:CC,69,FALSE)</f>
        <v>0</v>
      </c>
    </row>
    <row r="4461" spans="1:5">
      <c r="A4461" t="str">
        <f t="shared" si="69"/>
        <v>08PDPS</v>
      </c>
      <c r="B4461" t="str">
        <f>CONCATENATE(A4461,"_",COUNTIF(A$1:A4461,A4461))</f>
        <v>08PDPS_10</v>
      </c>
      <c r="C4461" t="s">
        <v>16349</v>
      </c>
      <c r="D4461" t="str">
        <f>VLOOKUP(MID(C4461,7,4),Estrv!I:J,2,FALSE)</f>
        <v>Actividades de apoyo administrativo</v>
      </c>
      <c r="E4461">
        <f>VLOOKUP(MID(C4461,1,10),Estrv!B:CC,72,FALSE)</f>
        <v>0</v>
      </c>
    </row>
    <row r="4462" spans="1:5">
      <c r="A4462" t="str">
        <f t="shared" si="69"/>
        <v>08PDPS</v>
      </c>
      <c r="B4462" t="str">
        <f>CONCATENATE(A4462,"_",COUNTIF(A$1:A4462,A4462))</f>
        <v>08PDPS_11</v>
      </c>
      <c r="C4462" t="s">
        <v>10284</v>
      </c>
      <c r="D4462" t="str">
        <f>VLOOKUP(MID(C4462,7,4),Estrv!I:J,2,FALSE)</f>
        <v>Provisiones para contingencias</v>
      </c>
      <c r="E4462" t="str">
        <f>VLOOKUP(MID(C4462,1,10),Estrv!B:CC,44,FALSE)</f>
        <v>Cumplir las obligaciones de pago derivado de las sentencias emitidas por la autoridad competente</v>
      </c>
    </row>
    <row r="4463" spans="1:5">
      <c r="A4463" t="str">
        <f t="shared" si="69"/>
        <v>08PDPS</v>
      </c>
      <c r="B4463" t="str">
        <f>CONCATENATE(A4463,"_",COUNTIF(A$1:A4463,A4463))</f>
        <v>08PDPS_12</v>
      </c>
      <c r="C4463" t="s">
        <v>10958</v>
      </c>
      <c r="D4463" t="str">
        <f>VLOOKUP(MID(C4463,7,4),Estrv!I:J,2,FALSE)</f>
        <v>Provisiones para contingencias</v>
      </c>
      <c r="E4463">
        <f>VLOOKUP(MID(C4463,1,10),Estrv!B:CC,48,FALSE)</f>
        <v>0</v>
      </c>
    </row>
    <row r="4464" spans="1:5">
      <c r="A4464" t="str">
        <f t="shared" si="69"/>
        <v>08PDPS</v>
      </c>
      <c r="B4464" t="str">
        <f>CONCATENATE(A4464,"_",COUNTIF(A$1:A4464,A4464))</f>
        <v>08PDPS_13</v>
      </c>
      <c r="C4464" t="s">
        <v>11632</v>
      </c>
      <c r="D4464" t="str">
        <f>VLOOKUP(MID(C4464,7,4),Estrv!I:J,2,FALSE)</f>
        <v>Provisiones para contingencias</v>
      </c>
      <c r="E4464">
        <f>VLOOKUP(MID(C4464,1,10),Estrv!B:CC,51,FALSE)</f>
        <v>0</v>
      </c>
    </row>
    <row r="4465" spans="1:5">
      <c r="A4465" t="str">
        <f t="shared" si="69"/>
        <v>08PDPS</v>
      </c>
      <c r="B4465" t="str">
        <f>CONCATENATE(A4465,"_",COUNTIF(A$1:A4465,A4465))</f>
        <v>08PDPS_14</v>
      </c>
      <c r="C4465" t="s">
        <v>12306</v>
      </c>
      <c r="D4465" t="str">
        <f>VLOOKUP(MID(C4465,7,4),Estrv!I:J,2,FALSE)</f>
        <v>Provisiones para contingencias</v>
      </c>
      <c r="E4465">
        <f>VLOOKUP(MID(C4465,1,10),Estrv!B:CC,54,FALSE)</f>
        <v>0</v>
      </c>
    </row>
    <row r="4466" spans="1:5">
      <c r="A4466" t="str">
        <f t="shared" si="69"/>
        <v>08PDPS</v>
      </c>
      <c r="B4466" t="str">
        <f>CONCATENATE(A4466,"_",COUNTIF(A$1:A4466,A4466))</f>
        <v>08PDPS_15</v>
      </c>
      <c r="C4466" t="s">
        <v>12980</v>
      </c>
      <c r="D4466" t="str">
        <f>VLOOKUP(MID(C4466,7,4),Estrv!I:J,2,FALSE)</f>
        <v>Provisiones para contingencias</v>
      </c>
      <c r="E4466">
        <f>VLOOKUP(MID(C4466,1,10),Estrv!B:CC,57,FALSE)</f>
        <v>0</v>
      </c>
    </row>
    <row r="4467" spans="1:5">
      <c r="A4467" t="str">
        <f t="shared" si="69"/>
        <v>08PDPS</v>
      </c>
      <c r="B4467" t="str">
        <f>CONCATENATE(A4467,"_",COUNTIF(A$1:A4467,A4467))</f>
        <v>08PDPS_16</v>
      </c>
      <c r="C4467" t="s">
        <v>13654</v>
      </c>
      <c r="D4467" t="str">
        <f>VLOOKUP(MID(C4467,7,4),Estrv!I:J,2,FALSE)</f>
        <v>Provisiones para contingencias</v>
      </c>
      <c r="E4467">
        <f>VLOOKUP(MID(C4467,1,10),Estrv!B:CC,60,FALSE)</f>
        <v>0</v>
      </c>
    </row>
    <row r="4468" spans="1:5">
      <c r="A4468" t="str">
        <f t="shared" si="69"/>
        <v>08PDPS</v>
      </c>
      <c r="B4468" t="str">
        <f>CONCATENATE(A4468,"_",COUNTIF(A$1:A4468,A4468))</f>
        <v>08PDPS_17</v>
      </c>
      <c r="C4468" t="s">
        <v>14328</v>
      </c>
      <c r="D4468" t="str">
        <f>VLOOKUP(MID(C4468,7,4),Estrv!I:J,2,FALSE)</f>
        <v>Provisiones para contingencias</v>
      </c>
      <c r="E4468">
        <f>VLOOKUP(MID(C4468,1,10),Estrv!B:CC,63,FALSE)</f>
        <v>0</v>
      </c>
    </row>
    <row r="4469" spans="1:5">
      <c r="A4469" t="str">
        <f t="shared" si="69"/>
        <v>08PDPS</v>
      </c>
      <c r="B4469" t="str">
        <f>CONCATENATE(A4469,"_",COUNTIF(A$1:A4469,A4469))</f>
        <v>08PDPS_18</v>
      </c>
      <c r="C4469" t="s">
        <v>15002</v>
      </c>
      <c r="D4469" t="str">
        <f>VLOOKUP(MID(C4469,7,4),Estrv!I:J,2,FALSE)</f>
        <v>Provisiones para contingencias</v>
      </c>
      <c r="E4469">
        <f>VLOOKUP(MID(C4469,1,10),Estrv!B:CC,66,FALSE)</f>
        <v>0</v>
      </c>
    </row>
    <row r="4470" spans="1:5">
      <c r="A4470" t="str">
        <f t="shared" si="69"/>
        <v>08PDPS</v>
      </c>
      <c r="B4470" t="str">
        <f>CONCATENATE(A4470,"_",COUNTIF(A$1:A4470,A4470))</f>
        <v>08PDPS_19</v>
      </c>
      <c r="C4470" t="s">
        <v>15676</v>
      </c>
      <c r="D4470" t="str">
        <f>VLOOKUP(MID(C4470,7,4),Estrv!I:J,2,FALSE)</f>
        <v>Provisiones para contingencias</v>
      </c>
      <c r="E4470">
        <f>VLOOKUP(MID(C4470,1,10),Estrv!B:CC,69,FALSE)</f>
        <v>0</v>
      </c>
    </row>
    <row r="4471" spans="1:5">
      <c r="A4471" t="str">
        <f t="shared" si="69"/>
        <v>08PDPS</v>
      </c>
      <c r="B4471" t="str">
        <f>CONCATENATE(A4471,"_",COUNTIF(A$1:A4471,A4471))</f>
        <v>08PDPS_20</v>
      </c>
      <c r="C4471" t="s">
        <v>16350</v>
      </c>
      <c r="D4471" t="str">
        <f>VLOOKUP(MID(C4471,7,4),Estrv!I:J,2,FALSE)</f>
        <v>Provisiones para contingencias</v>
      </c>
      <c r="E4471">
        <f>VLOOKUP(MID(C4471,1,10),Estrv!B:CC,72,FALSE)</f>
        <v>0</v>
      </c>
    </row>
    <row r="4472" spans="1:5">
      <c r="A4472" t="str">
        <f t="shared" si="69"/>
        <v>08PDPS</v>
      </c>
      <c r="B4472" t="str">
        <f>CONCATENATE(A4472,"_",COUNTIF(A$1:A4472,A4472))</f>
        <v>08PDPS_21</v>
      </c>
      <c r="C4472" t="s">
        <v>10285</v>
      </c>
      <c r="D4472" t="str">
        <f>VLOOKUP(MID(C4472,7,4),Estrv!I:J,2,FALSE)</f>
        <v>Cumplimiento de los programas de protección civil</v>
      </c>
      <c r="E4472" t="str">
        <f>VLOOKUP(MID(C4472,1,10),Estrv!B:CC,44,FALSE)</f>
        <v>Usuarios de servicios y servidores publicos de la PROSC, cuentan con conocimientos en materia de Proteccion Civil</v>
      </c>
    </row>
    <row r="4473" spans="1:5">
      <c r="A4473" t="str">
        <f t="shared" si="69"/>
        <v>08PDPS</v>
      </c>
      <c r="B4473" t="str">
        <f>CONCATENATE(A4473,"_",COUNTIF(A$1:A4473,A4473))</f>
        <v>08PDPS_22</v>
      </c>
      <c r="C4473" t="s">
        <v>10959</v>
      </c>
      <c r="D4473" t="str">
        <f>VLOOKUP(MID(C4473,7,4),Estrv!I:J,2,FALSE)</f>
        <v>Cumplimiento de los programas de protección civil</v>
      </c>
      <c r="E4473" t="str">
        <f>VLOOKUP(MID(C4473,1,10),Estrv!B:CC,48,FALSE)</f>
        <v>Capacitacion en materia de Proteccion Civil</v>
      </c>
    </row>
    <row r="4474" spans="1:5">
      <c r="A4474" t="str">
        <f t="shared" si="69"/>
        <v>08PDPS</v>
      </c>
      <c r="B4474" t="str">
        <f>CONCATENATE(A4474,"_",COUNTIF(A$1:A4474,A4474))</f>
        <v>08PDPS_23</v>
      </c>
      <c r="C4474" t="s">
        <v>11633</v>
      </c>
      <c r="D4474" t="str">
        <f>VLOOKUP(MID(C4474,7,4),Estrv!I:J,2,FALSE)</f>
        <v>Cumplimiento de los programas de protección civil</v>
      </c>
      <c r="E4474">
        <f>VLOOKUP(MID(C4474,1,10),Estrv!B:CC,51,FALSE)</f>
        <v>0</v>
      </c>
    </row>
    <row r="4475" spans="1:5">
      <c r="A4475" t="str">
        <f t="shared" si="69"/>
        <v>08PDPS</v>
      </c>
      <c r="B4475" t="str">
        <f>CONCATENATE(A4475,"_",COUNTIF(A$1:A4475,A4475))</f>
        <v>08PDPS_24</v>
      </c>
      <c r="C4475" t="s">
        <v>12307</v>
      </c>
      <c r="D4475" t="str">
        <f>VLOOKUP(MID(C4475,7,4),Estrv!I:J,2,FALSE)</f>
        <v>Cumplimiento de los programas de protección civil</v>
      </c>
      <c r="E4475">
        <f>VLOOKUP(MID(C4475,1,10),Estrv!B:CC,54,FALSE)</f>
        <v>0</v>
      </c>
    </row>
    <row r="4476" spans="1:5">
      <c r="A4476" t="str">
        <f t="shared" si="69"/>
        <v>08PDPS</v>
      </c>
      <c r="B4476" t="str">
        <f>CONCATENATE(A4476,"_",COUNTIF(A$1:A4476,A4476))</f>
        <v>08PDPS_25</v>
      </c>
      <c r="C4476" t="s">
        <v>12981</v>
      </c>
      <c r="D4476" t="str">
        <f>VLOOKUP(MID(C4476,7,4),Estrv!I:J,2,FALSE)</f>
        <v>Cumplimiento de los programas de protección civil</v>
      </c>
      <c r="E4476">
        <f>VLOOKUP(MID(C4476,1,10),Estrv!B:CC,57,FALSE)</f>
        <v>0</v>
      </c>
    </row>
    <row r="4477" spans="1:5">
      <c r="A4477" t="str">
        <f t="shared" si="69"/>
        <v>08PDPS</v>
      </c>
      <c r="B4477" t="str">
        <f>CONCATENATE(A4477,"_",COUNTIF(A$1:A4477,A4477))</f>
        <v>08PDPS_26</v>
      </c>
      <c r="C4477" t="s">
        <v>13655</v>
      </c>
      <c r="D4477" t="str">
        <f>VLOOKUP(MID(C4477,7,4),Estrv!I:J,2,FALSE)</f>
        <v>Cumplimiento de los programas de protección civil</v>
      </c>
      <c r="E4477">
        <f>VLOOKUP(MID(C4477,1,10),Estrv!B:CC,60,FALSE)</f>
        <v>0</v>
      </c>
    </row>
    <row r="4478" spans="1:5">
      <c r="A4478" t="str">
        <f t="shared" si="69"/>
        <v>08PDPS</v>
      </c>
      <c r="B4478" t="str">
        <f>CONCATENATE(A4478,"_",COUNTIF(A$1:A4478,A4478))</f>
        <v>08PDPS_27</v>
      </c>
      <c r="C4478" t="s">
        <v>14329</v>
      </c>
      <c r="D4478" t="str">
        <f>VLOOKUP(MID(C4478,7,4),Estrv!I:J,2,FALSE)</f>
        <v>Cumplimiento de los programas de protección civil</v>
      </c>
      <c r="E4478">
        <f>VLOOKUP(MID(C4478,1,10),Estrv!B:CC,63,FALSE)</f>
        <v>0</v>
      </c>
    </row>
    <row r="4479" spans="1:5">
      <c r="A4479" t="str">
        <f t="shared" si="69"/>
        <v>08PDPS</v>
      </c>
      <c r="B4479" t="str">
        <f>CONCATENATE(A4479,"_",COUNTIF(A$1:A4479,A4479))</f>
        <v>08PDPS_28</v>
      </c>
      <c r="C4479" t="s">
        <v>15003</v>
      </c>
      <c r="D4479" t="str">
        <f>VLOOKUP(MID(C4479,7,4),Estrv!I:J,2,FALSE)</f>
        <v>Cumplimiento de los programas de protección civil</v>
      </c>
      <c r="E4479">
        <f>VLOOKUP(MID(C4479,1,10),Estrv!B:CC,66,FALSE)</f>
        <v>0</v>
      </c>
    </row>
    <row r="4480" spans="1:5">
      <c r="A4480" t="str">
        <f t="shared" si="69"/>
        <v>08PDPS</v>
      </c>
      <c r="B4480" t="str">
        <f>CONCATENATE(A4480,"_",COUNTIF(A$1:A4480,A4480))</f>
        <v>08PDPS_29</v>
      </c>
      <c r="C4480" t="s">
        <v>15677</v>
      </c>
      <c r="D4480" t="str">
        <f>VLOOKUP(MID(C4480,7,4),Estrv!I:J,2,FALSE)</f>
        <v>Cumplimiento de los programas de protección civil</v>
      </c>
      <c r="E4480">
        <f>VLOOKUP(MID(C4480,1,10),Estrv!B:CC,69,FALSE)</f>
        <v>0</v>
      </c>
    </row>
    <row r="4481" spans="1:5">
      <c r="A4481" t="str">
        <f t="shared" si="69"/>
        <v>08PDPS</v>
      </c>
      <c r="B4481" t="str">
        <f>CONCATENATE(A4481,"_",COUNTIF(A$1:A4481,A4481))</f>
        <v>08PDPS_30</v>
      </c>
      <c r="C4481" t="s">
        <v>16351</v>
      </c>
      <c r="D4481" t="str">
        <f>VLOOKUP(MID(C4481,7,4),Estrv!I:J,2,FALSE)</f>
        <v>Cumplimiento de los programas de protección civil</v>
      </c>
      <c r="E4481">
        <f>VLOOKUP(MID(C4481,1,10),Estrv!B:CC,72,FALSE)</f>
        <v>0</v>
      </c>
    </row>
    <row r="4482" spans="1:5">
      <c r="A4482" t="str">
        <f t="shared" si="69"/>
        <v>08PDPS</v>
      </c>
      <c r="B4482" t="str">
        <f>CONCATENATE(A4482,"_",COUNTIF(A$1:A4482,A4482))</f>
        <v>08PDPS_31</v>
      </c>
      <c r="C4482" t="s">
        <v>10286</v>
      </c>
      <c r="D4482" t="str">
        <f>VLOOKUP(MID(C4482,7,4),Estrv!I:J,2,FALSE)</f>
        <v>Rescate innovador y participativo en unidades habitacionales</v>
      </c>
      <c r="E4482" t="str">
        <f>VLOOKUP(MID(C4482,1,10),Estrv!B:CC,44,FALSE)</f>
        <v>Los residentes de las Unidades Habitacionales elevan su calidad de vida a traves del rescate de los espacios publicos en la Ciudad de Mexico.</v>
      </c>
    </row>
    <row r="4483" spans="1:5">
      <c r="A4483" t="str">
        <f t="shared" ref="A4483:A4546" si="70">MID(C4483,1,6)</f>
        <v>08PDPS</v>
      </c>
      <c r="B4483" t="str">
        <f>CONCATENATE(A4483,"_",COUNTIF(A$1:A4483,A4483))</f>
        <v>08PDPS_32</v>
      </c>
      <c r="C4483" t="s">
        <v>10960</v>
      </c>
      <c r="D4483" t="str">
        <f>VLOOKUP(MID(C4483,7,4),Estrv!I:J,2,FALSE)</f>
        <v>Rescate innovador y participativo en unidades habitacionales</v>
      </c>
      <c r="E4483" t="str">
        <f>VLOOKUP(MID(C4483,1,10),Estrv!B:CC,48,FALSE)</f>
        <v>Entrega de apoyos para acciones de mantenimiento de herreria, escaleras y estructuras.</v>
      </c>
    </row>
    <row r="4484" spans="1:5">
      <c r="A4484" t="str">
        <f t="shared" si="70"/>
        <v>08PDPS</v>
      </c>
      <c r="B4484" t="str">
        <f>CONCATENATE(A4484,"_",COUNTIF(A$1:A4484,A4484))</f>
        <v>08PDPS_33</v>
      </c>
      <c r="C4484" t="s">
        <v>11634</v>
      </c>
      <c r="D4484" t="str">
        <f>VLOOKUP(MID(C4484,7,4),Estrv!I:J,2,FALSE)</f>
        <v>Rescate innovador y participativo en unidades habitacionales</v>
      </c>
      <c r="E4484" t="str">
        <f>VLOOKUP(MID(C4484,1,10),Estrv!B:CC,51,FALSE)</f>
        <v>Entrega de apoyos para acciones de rehabilitacion de andadores y calles.</v>
      </c>
    </row>
    <row r="4485" spans="1:5">
      <c r="A4485" t="str">
        <f t="shared" si="70"/>
        <v>08PDPS</v>
      </c>
      <c r="B4485" t="str">
        <f>CONCATENATE(A4485,"_",COUNTIF(A$1:A4485,A4485))</f>
        <v>08PDPS_34</v>
      </c>
      <c r="C4485" t="s">
        <v>12308</v>
      </c>
      <c r="D4485" t="str">
        <f>VLOOKUP(MID(C4485,7,4),Estrv!I:J,2,FALSE)</f>
        <v>Rescate innovador y participativo en unidades habitacionales</v>
      </c>
      <c r="E4485" t="str">
        <f>VLOOKUP(MID(C4485,1,10),Estrv!B:CC,54,FALSE)</f>
        <v>Realizar proyectos de imagen urbana limpieza, barrido, poda, pintura en areas comunes, desazolve y soldadura.</v>
      </c>
    </row>
    <row r="4486" spans="1:5">
      <c r="A4486" t="str">
        <f t="shared" si="70"/>
        <v>08PDPS</v>
      </c>
      <c r="B4486" t="str">
        <f>CONCATENATE(A4486,"_",COUNTIF(A$1:A4486,A4486))</f>
        <v>08PDPS_35</v>
      </c>
      <c r="C4486" t="s">
        <v>12982</v>
      </c>
      <c r="D4486" t="str">
        <f>VLOOKUP(MID(C4486,7,4),Estrv!I:J,2,FALSE)</f>
        <v>Rescate innovador y participativo en unidades habitacionales</v>
      </c>
      <c r="E4486" t="str">
        <f>VLOOKUP(MID(C4486,1,10),Estrv!B:CC,57,FALSE)</f>
        <v>Implementar asesorias y capacitaciones para la operacion de los sistemas de contacto y atencion ciudadana.</v>
      </c>
    </row>
    <row r="4487" spans="1:5">
      <c r="A4487" t="str">
        <f t="shared" si="70"/>
        <v>08PDPS</v>
      </c>
      <c r="B4487" t="str">
        <f>CONCATENATE(A4487,"_",COUNTIF(A$1:A4487,A4487))</f>
        <v>08PDPS_36</v>
      </c>
      <c r="C4487" t="s">
        <v>13656</v>
      </c>
      <c r="D4487" t="str">
        <f>VLOOKUP(MID(C4487,7,4),Estrv!I:J,2,FALSE)</f>
        <v>Rescate innovador y participativo en unidades habitacionales</v>
      </c>
      <c r="E4487">
        <f>VLOOKUP(MID(C4487,1,10),Estrv!B:CC,60,FALSE)</f>
        <v>0</v>
      </c>
    </row>
    <row r="4488" spans="1:5">
      <c r="A4488" t="str">
        <f t="shared" si="70"/>
        <v>08PDPS</v>
      </c>
      <c r="B4488" t="str">
        <f>CONCATENATE(A4488,"_",COUNTIF(A$1:A4488,A4488))</f>
        <v>08PDPS_37</v>
      </c>
      <c r="C4488" t="s">
        <v>14330</v>
      </c>
      <c r="D4488" t="str">
        <f>VLOOKUP(MID(C4488,7,4),Estrv!I:J,2,FALSE)</f>
        <v>Rescate innovador y participativo en unidades habitacionales</v>
      </c>
      <c r="E4488">
        <f>VLOOKUP(MID(C4488,1,10),Estrv!B:CC,63,FALSE)</f>
        <v>0</v>
      </c>
    </row>
    <row r="4489" spans="1:5">
      <c r="A4489" t="str">
        <f t="shared" si="70"/>
        <v>08PDPS</v>
      </c>
      <c r="B4489" t="str">
        <f>CONCATENATE(A4489,"_",COUNTIF(A$1:A4489,A4489))</f>
        <v>08PDPS_38</v>
      </c>
      <c r="C4489" t="s">
        <v>15004</v>
      </c>
      <c r="D4489" t="str">
        <f>VLOOKUP(MID(C4489,7,4),Estrv!I:J,2,FALSE)</f>
        <v>Rescate innovador y participativo en unidades habitacionales</v>
      </c>
      <c r="E4489">
        <f>VLOOKUP(MID(C4489,1,10),Estrv!B:CC,66,FALSE)</f>
        <v>0</v>
      </c>
    </row>
    <row r="4490" spans="1:5">
      <c r="A4490" t="str">
        <f t="shared" si="70"/>
        <v>08PDPS</v>
      </c>
      <c r="B4490" t="str">
        <f>CONCATENATE(A4490,"_",COUNTIF(A$1:A4490,A4490))</f>
        <v>08PDPS_39</v>
      </c>
      <c r="C4490" t="s">
        <v>15678</v>
      </c>
      <c r="D4490" t="str">
        <f>VLOOKUP(MID(C4490,7,4),Estrv!I:J,2,FALSE)</f>
        <v>Rescate innovador y participativo en unidades habitacionales</v>
      </c>
      <c r="E4490">
        <f>VLOOKUP(MID(C4490,1,10),Estrv!B:CC,69,FALSE)</f>
        <v>0</v>
      </c>
    </row>
    <row r="4491" spans="1:5">
      <c r="A4491" t="str">
        <f t="shared" si="70"/>
        <v>08PDPS</v>
      </c>
      <c r="B4491" t="str">
        <f>CONCATENATE(A4491,"_",COUNTIF(A$1:A4491,A4491))</f>
        <v>08PDPS_40</v>
      </c>
      <c r="C4491" t="s">
        <v>16352</v>
      </c>
      <c r="D4491" t="str">
        <f>VLOOKUP(MID(C4491,7,4),Estrv!I:J,2,FALSE)</f>
        <v>Rescate innovador y participativo en unidades habitacionales</v>
      </c>
      <c r="E4491">
        <f>VLOOKUP(MID(C4491,1,10),Estrv!B:CC,72,FALSE)</f>
        <v>0</v>
      </c>
    </row>
    <row r="4492" spans="1:5">
      <c r="A4492" t="str">
        <f t="shared" si="70"/>
        <v>09C001</v>
      </c>
      <c r="B4492" t="str">
        <f>CONCATENATE(A4492,"_",COUNTIF(A$1:A4492,A4492))</f>
        <v>09C001_1</v>
      </c>
      <c r="C4492" t="s">
        <v>10287</v>
      </c>
      <c r="D4492" t="str">
        <f>VLOOKUP(MID(C4492,7,4),Estrv!I:J,2,FALSE)</f>
        <v>Fortalecimiento de acciones para el bienestar social</v>
      </c>
      <c r="E4492" t="str">
        <f>VLOOKUP(MID(C4492,1,10),Estrv!B:CC,44,FALSE)</f>
        <v>Los programas, servicios y acciones sociales son entregados a la poblacion que habita en las zonas de mayor rezago social y de alta vulnerabilidad de la Ciudad de Mexico.</v>
      </c>
    </row>
    <row r="4493" spans="1:5">
      <c r="A4493" t="str">
        <f t="shared" si="70"/>
        <v>09C001</v>
      </c>
      <c r="B4493" t="str">
        <f>CONCATENATE(A4493,"_",COUNTIF(A$1:A4493,A4493))</f>
        <v>09C001_2</v>
      </c>
      <c r="C4493" t="s">
        <v>10961</v>
      </c>
      <c r="D4493" t="str">
        <f>VLOOKUP(MID(C4493,7,4),Estrv!I:J,2,FALSE)</f>
        <v>Fortalecimiento de acciones para el bienestar social</v>
      </c>
      <c r="E4493" t="str">
        <f>VLOOKUP(MID(C4493,1,10),Estrv!B:CC,48,FALSE)</f>
        <v>Validar el contenido editorial, grafico, audiovisual y multimedia sobre programas, servicios y acciones del Gobierno de la Ciudad de Mexico.</v>
      </c>
    </row>
    <row r="4494" spans="1:5">
      <c r="A4494" t="str">
        <f t="shared" si="70"/>
        <v>09C001</v>
      </c>
      <c r="B4494" t="str">
        <f>CONCATENATE(A4494,"_",COUNTIF(A$1:A4494,A4494))</f>
        <v>09C001_3</v>
      </c>
      <c r="C4494" t="s">
        <v>11635</v>
      </c>
      <c r="D4494" t="str">
        <f>VLOOKUP(MID(C4494,7,4),Estrv!I:J,2,FALSE)</f>
        <v>Fortalecimiento de acciones para el bienestar social</v>
      </c>
      <c r="E4494">
        <f>VLOOKUP(MID(C4494,1,10),Estrv!B:CC,51,FALSE)</f>
        <v>0</v>
      </c>
    </row>
    <row r="4495" spans="1:5">
      <c r="A4495" t="str">
        <f t="shared" si="70"/>
        <v>09C001</v>
      </c>
      <c r="B4495" t="str">
        <f>CONCATENATE(A4495,"_",COUNTIF(A$1:A4495,A4495))</f>
        <v>09C001_4</v>
      </c>
      <c r="C4495" t="s">
        <v>12309</v>
      </c>
      <c r="D4495" t="str">
        <f>VLOOKUP(MID(C4495,7,4),Estrv!I:J,2,FALSE)</f>
        <v>Fortalecimiento de acciones para el bienestar social</v>
      </c>
      <c r="E4495">
        <f>VLOOKUP(MID(C4495,1,10),Estrv!B:CC,54,FALSE)</f>
        <v>0</v>
      </c>
    </row>
    <row r="4496" spans="1:5">
      <c r="A4496" t="str">
        <f t="shared" si="70"/>
        <v>09C001</v>
      </c>
      <c r="B4496" t="str">
        <f>CONCATENATE(A4496,"_",COUNTIF(A$1:A4496,A4496))</f>
        <v>09C001_5</v>
      </c>
      <c r="C4496" t="s">
        <v>12983</v>
      </c>
      <c r="D4496" t="str">
        <f>VLOOKUP(MID(C4496,7,4),Estrv!I:J,2,FALSE)</f>
        <v>Fortalecimiento de acciones para el bienestar social</v>
      </c>
      <c r="E4496">
        <f>VLOOKUP(MID(C4496,1,10),Estrv!B:CC,57,FALSE)</f>
        <v>0</v>
      </c>
    </row>
    <row r="4497" spans="1:5">
      <c r="A4497" t="str">
        <f t="shared" si="70"/>
        <v>09C001</v>
      </c>
      <c r="B4497" t="str">
        <f>CONCATENATE(A4497,"_",COUNTIF(A$1:A4497,A4497))</f>
        <v>09C001_6</v>
      </c>
      <c r="C4497" t="s">
        <v>13657</v>
      </c>
      <c r="D4497" t="str">
        <f>VLOOKUP(MID(C4497,7,4),Estrv!I:J,2,FALSE)</f>
        <v>Fortalecimiento de acciones para el bienestar social</v>
      </c>
      <c r="E4497">
        <f>VLOOKUP(MID(C4497,1,10),Estrv!B:CC,60,FALSE)</f>
        <v>0</v>
      </c>
    </row>
    <row r="4498" spans="1:5">
      <c r="A4498" t="str">
        <f t="shared" si="70"/>
        <v>09C001</v>
      </c>
      <c r="B4498" t="str">
        <f>CONCATENATE(A4498,"_",COUNTIF(A$1:A4498,A4498))</f>
        <v>09C001_7</v>
      </c>
      <c r="C4498" t="s">
        <v>14331</v>
      </c>
      <c r="D4498" t="str">
        <f>VLOOKUP(MID(C4498,7,4),Estrv!I:J,2,FALSE)</f>
        <v>Fortalecimiento de acciones para el bienestar social</v>
      </c>
      <c r="E4498">
        <f>VLOOKUP(MID(C4498,1,10),Estrv!B:CC,63,FALSE)</f>
        <v>0</v>
      </c>
    </row>
    <row r="4499" spans="1:5">
      <c r="A4499" t="str">
        <f t="shared" si="70"/>
        <v>09C001</v>
      </c>
      <c r="B4499" t="str">
        <f>CONCATENATE(A4499,"_",COUNTIF(A$1:A4499,A4499))</f>
        <v>09C001_8</v>
      </c>
      <c r="C4499" t="s">
        <v>15005</v>
      </c>
      <c r="D4499" t="str">
        <f>VLOOKUP(MID(C4499,7,4),Estrv!I:J,2,FALSE)</f>
        <v>Fortalecimiento de acciones para el bienestar social</v>
      </c>
      <c r="E4499">
        <f>VLOOKUP(MID(C4499,1,10),Estrv!B:CC,66,FALSE)</f>
        <v>0</v>
      </c>
    </row>
    <row r="4500" spans="1:5">
      <c r="A4500" t="str">
        <f t="shared" si="70"/>
        <v>09C001</v>
      </c>
      <c r="B4500" t="str">
        <f>CONCATENATE(A4500,"_",COUNTIF(A$1:A4500,A4500))</f>
        <v>09C001_9</v>
      </c>
      <c r="C4500" t="s">
        <v>15679</v>
      </c>
      <c r="D4500" t="str">
        <f>VLOOKUP(MID(C4500,7,4),Estrv!I:J,2,FALSE)</f>
        <v>Fortalecimiento de acciones para el bienestar social</v>
      </c>
      <c r="E4500">
        <f>VLOOKUP(MID(C4500,1,10),Estrv!B:CC,69,FALSE)</f>
        <v>0</v>
      </c>
    </row>
    <row r="4501" spans="1:5">
      <c r="A4501" t="str">
        <f t="shared" si="70"/>
        <v>09C001</v>
      </c>
      <c r="B4501" t="str">
        <f>CONCATENATE(A4501,"_",COUNTIF(A$1:A4501,A4501))</f>
        <v>09C001_10</v>
      </c>
      <c r="C4501" t="s">
        <v>16353</v>
      </c>
      <c r="D4501" t="str">
        <f>VLOOKUP(MID(C4501,7,4),Estrv!I:J,2,FALSE)</f>
        <v>Fortalecimiento de acciones para el bienestar social</v>
      </c>
      <c r="E4501">
        <f>VLOOKUP(MID(C4501,1,10),Estrv!B:CC,72,FALSE)</f>
        <v>0</v>
      </c>
    </row>
    <row r="4502" spans="1:5">
      <c r="A4502" t="str">
        <f t="shared" si="70"/>
        <v>09C001</v>
      </c>
      <c r="B4502" t="str">
        <f>CONCATENATE(A4502,"_",COUNTIF(A$1:A4502,A4502))</f>
        <v>09C001_11</v>
      </c>
      <c r="C4502" t="s">
        <v>10288</v>
      </c>
      <c r="D4502" t="str">
        <f>VLOOKUP(MID(C4502,7,4),Estrv!I:J,2,FALSE)</f>
        <v>Gestión del patrimonio inmobiliario de la Ciudad de México</v>
      </c>
      <c r="E4502" t="str">
        <f>VLOOKUP(MID(C4502,1,10),Estrv!B:CC,44,FALSE)</f>
        <v>Las operaciones inmobiliarias de la Administracion Publica del Gobierno de la Ciudad de Mexico, incrementan el beneficio en la Ciudadania derivado del buen uso y su explotacion.</v>
      </c>
    </row>
    <row r="4503" spans="1:5">
      <c r="A4503" t="str">
        <f t="shared" si="70"/>
        <v>09C001</v>
      </c>
      <c r="B4503" t="str">
        <f>CONCATENATE(A4503,"_",COUNTIF(A$1:A4503,A4503))</f>
        <v>09C001_12</v>
      </c>
      <c r="C4503" t="s">
        <v>10962</v>
      </c>
      <c r="D4503" t="str">
        <f>VLOOKUP(MID(C4503,7,4),Estrv!I:J,2,FALSE)</f>
        <v>Gestión del patrimonio inmobiliario de la Ciudad de México</v>
      </c>
      <c r="E4503" t="str">
        <f>VLOOKUP(MID(C4503,1,10),Estrv!B:CC,48,FALSE)</f>
        <v>Registro de arrendamientos, concesiones y permisos del patrimonio inmobiliario de la Ciudad de Mexico.</v>
      </c>
    </row>
    <row r="4504" spans="1:5">
      <c r="A4504" t="str">
        <f t="shared" si="70"/>
        <v>09C001</v>
      </c>
      <c r="B4504" t="str">
        <f>CONCATENATE(A4504,"_",COUNTIF(A$1:A4504,A4504))</f>
        <v>09C001_13</v>
      </c>
      <c r="C4504" t="s">
        <v>11636</v>
      </c>
      <c r="D4504" t="str">
        <f>VLOOKUP(MID(C4504,7,4),Estrv!I:J,2,FALSE)</f>
        <v>Gestión del patrimonio inmobiliario de la Ciudad de México</v>
      </c>
      <c r="E4504" t="str">
        <f>VLOOKUP(MID(C4504,1,10),Estrv!B:CC,51,FALSE)</f>
        <v>Actualizacion del Registro del patrimonio inmobiliario de la Ciudad de Mexico.</v>
      </c>
    </row>
    <row r="4505" spans="1:5">
      <c r="A4505" t="str">
        <f t="shared" si="70"/>
        <v>09C001</v>
      </c>
      <c r="B4505" t="str">
        <f>CONCATENATE(A4505,"_",COUNTIF(A$1:A4505,A4505))</f>
        <v>09C001_14</v>
      </c>
      <c r="C4505" t="s">
        <v>12310</v>
      </c>
      <c r="D4505" t="str">
        <f>VLOOKUP(MID(C4505,7,4),Estrv!I:J,2,FALSE)</f>
        <v>Gestión del patrimonio inmobiliario de la Ciudad de México</v>
      </c>
      <c r="E4505" t="str">
        <f>VLOOKUP(MID(C4505,1,10),Estrv!B:CC,54,FALSE)</f>
        <v>Regularizacion del uso de inmuebles propiedad de la Administracion Publica de la Ciudad de Mexico.</v>
      </c>
    </row>
    <row r="4506" spans="1:5">
      <c r="A4506" t="str">
        <f t="shared" si="70"/>
        <v>09C001</v>
      </c>
      <c r="B4506" t="str">
        <f>CONCATENATE(A4506,"_",COUNTIF(A$1:A4506,A4506))</f>
        <v>09C001_15</v>
      </c>
      <c r="C4506" t="s">
        <v>12984</v>
      </c>
      <c r="D4506" t="str">
        <f>VLOOKUP(MID(C4506,7,4),Estrv!I:J,2,FALSE)</f>
        <v>Gestión del patrimonio inmobiliario de la Ciudad de México</v>
      </c>
      <c r="E4506">
        <f>VLOOKUP(MID(C4506,1,10),Estrv!B:CC,57,FALSE)</f>
        <v>0</v>
      </c>
    </row>
    <row r="4507" spans="1:5">
      <c r="A4507" t="str">
        <f t="shared" si="70"/>
        <v>09C001</v>
      </c>
      <c r="B4507" t="str">
        <f>CONCATENATE(A4507,"_",COUNTIF(A$1:A4507,A4507))</f>
        <v>09C001_16</v>
      </c>
      <c r="C4507" t="s">
        <v>13658</v>
      </c>
      <c r="D4507" t="str">
        <f>VLOOKUP(MID(C4507,7,4),Estrv!I:J,2,FALSE)</f>
        <v>Gestión del patrimonio inmobiliario de la Ciudad de México</v>
      </c>
      <c r="E4507">
        <f>VLOOKUP(MID(C4507,1,10),Estrv!B:CC,60,FALSE)</f>
        <v>0</v>
      </c>
    </row>
    <row r="4508" spans="1:5">
      <c r="A4508" t="str">
        <f t="shared" si="70"/>
        <v>09C001</v>
      </c>
      <c r="B4508" t="str">
        <f>CONCATENATE(A4508,"_",COUNTIF(A$1:A4508,A4508))</f>
        <v>09C001_17</v>
      </c>
      <c r="C4508" t="s">
        <v>14332</v>
      </c>
      <c r="D4508" t="str">
        <f>VLOOKUP(MID(C4508,7,4),Estrv!I:J,2,FALSE)</f>
        <v>Gestión del patrimonio inmobiliario de la Ciudad de México</v>
      </c>
      <c r="E4508">
        <f>VLOOKUP(MID(C4508,1,10),Estrv!B:CC,63,FALSE)</f>
        <v>0</v>
      </c>
    </row>
    <row r="4509" spans="1:5">
      <c r="A4509" t="str">
        <f t="shared" si="70"/>
        <v>09C001</v>
      </c>
      <c r="B4509" t="str">
        <f>CONCATENATE(A4509,"_",COUNTIF(A$1:A4509,A4509))</f>
        <v>09C001_18</v>
      </c>
      <c r="C4509" t="s">
        <v>15006</v>
      </c>
      <c r="D4509" t="str">
        <f>VLOOKUP(MID(C4509,7,4),Estrv!I:J,2,FALSE)</f>
        <v>Gestión del patrimonio inmobiliario de la Ciudad de México</v>
      </c>
      <c r="E4509">
        <f>VLOOKUP(MID(C4509,1,10),Estrv!B:CC,66,FALSE)</f>
        <v>0</v>
      </c>
    </row>
    <row r="4510" spans="1:5">
      <c r="A4510" t="str">
        <f t="shared" si="70"/>
        <v>09C001</v>
      </c>
      <c r="B4510" t="str">
        <f>CONCATENATE(A4510,"_",COUNTIF(A$1:A4510,A4510))</f>
        <v>09C001_19</v>
      </c>
      <c r="C4510" t="s">
        <v>15680</v>
      </c>
      <c r="D4510" t="str">
        <f>VLOOKUP(MID(C4510,7,4),Estrv!I:J,2,FALSE)</f>
        <v>Gestión del patrimonio inmobiliario de la Ciudad de México</v>
      </c>
      <c r="E4510">
        <f>VLOOKUP(MID(C4510,1,10),Estrv!B:CC,69,FALSE)</f>
        <v>0</v>
      </c>
    </row>
    <row r="4511" spans="1:5">
      <c r="A4511" t="str">
        <f t="shared" si="70"/>
        <v>09C001</v>
      </c>
      <c r="B4511" t="str">
        <f>CONCATENATE(A4511,"_",COUNTIF(A$1:A4511,A4511))</f>
        <v>09C001_20</v>
      </c>
      <c r="C4511" t="s">
        <v>16354</v>
      </c>
      <c r="D4511" t="str">
        <f>VLOOKUP(MID(C4511,7,4),Estrv!I:J,2,FALSE)</f>
        <v>Gestión del patrimonio inmobiliario de la Ciudad de México</v>
      </c>
      <c r="E4511">
        <f>VLOOKUP(MID(C4511,1,10),Estrv!B:CC,72,FALSE)</f>
        <v>0</v>
      </c>
    </row>
    <row r="4512" spans="1:5">
      <c r="A4512" t="str">
        <f t="shared" si="70"/>
        <v>09C001</v>
      </c>
      <c r="B4512" t="str">
        <f>CONCATENATE(A4512,"_",COUNTIF(A$1:A4512,A4512))</f>
        <v>09C001_21</v>
      </c>
      <c r="C4512" t="s">
        <v>10289</v>
      </c>
      <c r="D4512" t="str">
        <f>VLOOKUP(MID(C4512,7,4),Estrv!I:J,2,FALSE)</f>
        <v>Actividades de apoyo administrativo</v>
      </c>
      <c r="E4512" t="str">
        <f>VLOOKUP(MID(C4512,1,10),Estrv!B:CC,44,FALSE)</f>
        <v>La Secretaria de Administracion y Finanzas cuenta con condiciones para el desempeño de sus funciones a traves de la disponibilidad de bienes y herramientas optimas.</v>
      </c>
    </row>
    <row r="4513" spans="1:5">
      <c r="A4513" t="str">
        <f t="shared" si="70"/>
        <v>09C001</v>
      </c>
      <c r="B4513" t="str">
        <f>CONCATENATE(A4513,"_",COUNTIF(A$1:A4513,A4513))</f>
        <v>09C001_22</v>
      </c>
      <c r="C4513" t="s">
        <v>10963</v>
      </c>
      <c r="D4513" t="str">
        <f>VLOOKUP(MID(C4513,7,4),Estrv!I:J,2,FALSE)</f>
        <v>Actividades de apoyo administrativo</v>
      </c>
      <c r="E4513">
        <f>VLOOKUP(MID(C4513,1,10),Estrv!B:CC,48,FALSE)</f>
        <v>0</v>
      </c>
    </row>
    <row r="4514" spans="1:5">
      <c r="A4514" t="str">
        <f t="shared" si="70"/>
        <v>09C001</v>
      </c>
      <c r="B4514" t="str">
        <f>CONCATENATE(A4514,"_",COUNTIF(A$1:A4514,A4514))</f>
        <v>09C001_23</v>
      </c>
      <c r="C4514" t="s">
        <v>11637</v>
      </c>
      <c r="D4514" t="str">
        <f>VLOOKUP(MID(C4514,7,4),Estrv!I:J,2,FALSE)</f>
        <v>Actividades de apoyo administrativo</v>
      </c>
      <c r="E4514">
        <f>VLOOKUP(MID(C4514,1,10),Estrv!B:CC,51,FALSE)</f>
        <v>0</v>
      </c>
    </row>
    <row r="4515" spans="1:5">
      <c r="A4515" t="str">
        <f t="shared" si="70"/>
        <v>09C001</v>
      </c>
      <c r="B4515" t="str">
        <f>CONCATENATE(A4515,"_",COUNTIF(A$1:A4515,A4515))</f>
        <v>09C001_24</v>
      </c>
      <c r="C4515" t="s">
        <v>12311</v>
      </c>
      <c r="D4515" t="str">
        <f>VLOOKUP(MID(C4515,7,4),Estrv!I:J,2,FALSE)</f>
        <v>Actividades de apoyo administrativo</v>
      </c>
      <c r="E4515">
        <f>VLOOKUP(MID(C4515,1,10),Estrv!B:CC,54,FALSE)</f>
        <v>0</v>
      </c>
    </row>
    <row r="4516" spans="1:5">
      <c r="A4516" t="str">
        <f t="shared" si="70"/>
        <v>09C001</v>
      </c>
      <c r="B4516" t="str">
        <f>CONCATENATE(A4516,"_",COUNTIF(A$1:A4516,A4516))</f>
        <v>09C001_25</v>
      </c>
      <c r="C4516" t="s">
        <v>12985</v>
      </c>
      <c r="D4516" t="str">
        <f>VLOOKUP(MID(C4516,7,4),Estrv!I:J,2,FALSE)</f>
        <v>Actividades de apoyo administrativo</v>
      </c>
      <c r="E4516">
        <f>VLOOKUP(MID(C4516,1,10),Estrv!B:CC,57,FALSE)</f>
        <v>0</v>
      </c>
    </row>
    <row r="4517" spans="1:5">
      <c r="A4517" t="str">
        <f t="shared" si="70"/>
        <v>09C001</v>
      </c>
      <c r="B4517" t="str">
        <f>CONCATENATE(A4517,"_",COUNTIF(A$1:A4517,A4517))</f>
        <v>09C001_26</v>
      </c>
      <c r="C4517" t="s">
        <v>13659</v>
      </c>
      <c r="D4517" t="str">
        <f>VLOOKUP(MID(C4517,7,4),Estrv!I:J,2,FALSE)</f>
        <v>Actividades de apoyo administrativo</v>
      </c>
      <c r="E4517">
        <f>VLOOKUP(MID(C4517,1,10),Estrv!B:CC,60,FALSE)</f>
        <v>0</v>
      </c>
    </row>
    <row r="4518" spans="1:5">
      <c r="A4518" t="str">
        <f t="shared" si="70"/>
        <v>09C001</v>
      </c>
      <c r="B4518" t="str">
        <f>CONCATENATE(A4518,"_",COUNTIF(A$1:A4518,A4518))</f>
        <v>09C001_27</v>
      </c>
      <c r="C4518" t="s">
        <v>14333</v>
      </c>
      <c r="D4518" t="str">
        <f>VLOOKUP(MID(C4518,7,4),Estrv!I:J,2,FALSE)</f>
        <v>Actividades de apoyo administrativo</v>
      </c>
      <c r="E4518">
        <f>VLOOKUP(MID(C4518,1,10),Estrv!B:CC,63,FALSE)</f>
        <v>0</v>
      </c>
    </row>
    <row r="4519" spans="1:5">
      <c r="A4519" t="str">
        <f t="shared" si="70"/>
        <v>09C001</v>
      </c>
      <c r="B4519" t="str">
        <f>CONCATENATE(A4519,"_",COUNTIF(A$1:A4519,A4519))</f>
        <v>09C001_28</v>
      </c>
      <c r="C4519" t="s">
        <v>15007</v>
      </c>
      <c r="D4519" t="str">
        <f>VLOOKUP(MID(C4519,7,4),Estrv!I:J,2,FALSE)</f>
        <v>Actividades de apoyo administrativo</v>
      </c>
      <c r="E4519">
        <f>VLOOKUP(MID(C4519,1,10),Estrv!B:CC,66,FALSE)</f>
        <v>0</v>
      </c>
    </row>
    <row r="4520" spans="1:5">
      <c r="A4520" t="str">
        <f t="shared" si="70"/>
        <v>09C001</v>
      </c>
      <c r="B4520" t="str">
        <f>CONCATENATE(A4520,"_",COUNTIF(A$1:A4520,A4520))</f>
        <v>09C001_29</v>
      </c>
      <c r="C4520" t="s">
        <v>15681</v>
      </c>
      <c r="D4520" t="str">
        <f>VLOOKUP(MID(C4520,7,4),Estrv!I:J,2,FALSE)</f>
        <v>Actividades de apoyo administrativo</v>
      </c>
      <c r="E4520">
        <f>VLOOKUP(MID(C4520,1,10),Estrv!B:CC,69,FALSE)</f>
        <v>0</v>
      </c>
    </row>
    <row r="4521" spans="1:5">
      <c r="A4521" t="str">
        <f t="shared" si="70"/>
        <v>09C001</v>
      </c>
      <c r="B4521" t="str">
        <f>CONCATENATE(A4521,"_",COUNTIF(A$1:A4521,A4521))</f>
        <v>09C001_30</v>
      </c>
      <c r="C4521" t="s">
        <v>16355</v>
      </c>
      <c r="D4521" t="str">
        <f>VLOOKUP(MID(C4521,7,4),Estrv!I:J,2,FALSE)</f>
        <v>Actividades de apoyo administrativo</v>
      </c>
      <c r="E4521">
        <f>VLOOKUP(MID(C4521,1,10),Estrv!B:CC,72,FALSE)</f>
        <v>0</v>
      </c>
    </row>
    <row r="4522" spans="1:5">
      <c r="A4522" t="str">
        <f t="shared" si="70"/>
        <v>09C001</v>
      </c>
      <c r="B4522" t="str">
        <f>CONCATENATE(A4522,"_",COUNTIF(A$1:A4522,A4522))</f>
        <v>09C001_31</v>
      </c>
      <c r="C4522" t="s">
        <v>10290</v>
      </c>
      <c r="D4522" t="str">
        <f>VLOOKUP(MID(C4522,7,4),Estrv!I:J,2,FALSE)</f>
        <v>Provisiones para contingencias</v>
      </c>
      <c r="E4522" t="str">
        <f>VLOOKUP(MID(C4522,1,10),Estrv!B:CC,44,FALSE)</f>
        <v>Cumplir las obligaciones de pago derivado de las sentencias emitidas por la autoridad competente.</v>
      </c>
    </row>
    <row r="4523" spans="1:5">
      <c r="A4523" t="str">
        <f t="shared" si="70"/>
        <v>09C001</v>
      </c>
      <c r="B4523" t="str">
        <f>CONCATENATE(A4523,"_",COUNTIF(A$1:A4523,A4523))</f>
        <v>09C001_32</v>
      </c>
      <c r="C4523" t="s">
        <v>10964</v>
      </c>
      <c r="D4523" t="str">
        <f>VLOOKUP(MID(C4523,7,4),Estrv!I:J,2,FALSE)</f>
        <v>Provisiones para contingencias</v>
      </c>
      <c r="E4523">
        <f>VLOOKUP(MID(C4523,1,10),Estrv!B:CC,48,FALSE)</f>
        <v>0</v>
      </c>
    </row>
    <row r="4524" spans="1:5">
      <c r="A4524" t="str">
        <f t="shared" si="70"/>
        <v>09C001</v>
      </c>
      <c r="B4524" t="str">
        <f>CONCATENATE(A4524,"_",COUNTIF(A$1:A4524,A4524))</f>
        <v>09C001_33</v>
      </c>
      <c r="C4524" t="s">
        <v>11638</v>
      </c>
      <c r="D4524" t="str">
        <f>VLOOKUP(MID(C4524,7,4),Estrv!I:J,2,FALSE)</f>
        <v>Provisiones para contingencias</v>
      </c>
      <c r="E4524">
        <f>VLOOKUP(MID(C4524,1,10),Estrv!B:CC,51,FALSE)</f>
        <v>0</v>
      </c>
    </row>
    <row r="4525" spans="1:5">
      <c r="A4525" t="str">
        <f t="shared" si="70"/>
        <v>09C001</v>
      </c>
      <c r="B4525" t="str">
        <f>CONCATENATE(A4525,"_",COUNTIF(A$1:A4525,A4525))</f>
        <v>09C001_34</v>
      </c>
      <c r="C4525" t="s">
        <v>12312</v>
      </c>
      <c r="D4525" t="str">
        <f>VLOOKUP(MID(C4525,7,4),Estrv!I:J,2,FALSE)</f>
        <v>Provisiones para contingencias</v>
      </c>
      <c r="E4525">
        <f>VLOOKUP(MID(C4525,1,10),Estrv!B:CC,54,FALSE)</f>
        <v>0</v>
      </c>
    </row>
    <row r="4526" spans="1:5">
      <c r="A4526" t="str">
        <f t="shared" si="70"/>
        <v>09C001</v>
      </c>
      <c r="B4526" t="str">
        <f>CONCATENATE(A4526,"_",COUNTIF(A$1:A4526,A4526))</f>
        <v>09C001_35</v>
      </c>
      <c r="C4526" t="s">
        <v>12986</v>
      </c>
      <c r="D4526" t="str">
        <f>VLOOKUP(MID(C4526,7,4),Estrv!I:J,2,FALSE)</f>
        <v>Provisiones para contingencias</v>
      </c>
      <c r="E4526">
        <f>VLOOKUP(MID(C4526,1,10),Estrv!B:CC,57,FALSE)</f>
        <v>0</v>
      </c>
    </row>
    <row r="4527" spans="1:5">
      <c r="A4527" t="str">
        <f t="shared" si="70"/>
        <v>09C001</v>
      </c>
      <c r="B4527" t="str">
        <f>CONCATENATE(A4527,"_",COUNTIF(A$1:A4527,A4527))</f>
        <v>09C001_36</v>
      </c>
      <c r="C4527" t="s">
        <v>13660</v>
      </c>
      <c r="D4527" t="str">
        <f>VLOOKUP(MID(C4527,7,4),Estrv!I:J,2,FALSE)</f>
        <v>Provisiones para contingencias</v>
      </c>
      <c r="E4527">
        <f>VLOOKUP(MID(C4527,1,10),Estrv!B:CC,60,FALSE)</f>
        <v>0</v>
      </c>
    </row>
    <row r="4528" spans="1:5">
      <c r="A4528" t="str">
        <f t="shared" si="70"/>
        <v>09C001</v>
      </c>
      <c r="B4528" t="str">
        <f>CONCATENATE(A4528,"_",COUNTIF(A$1:A4528,A4528))</f>
        <v>09C001_37</v>
      </c>
      <c r="C4528" t="s">
        <v>14334</v>
      </c>
      <c r="D4528" t="str">
        <f>VLOOKUP(MID(C4528,7,4),Estrv!I:J,2,FALSE)</f>
        <v>Provisiones para contingencias</v>
      </c>
      <c r="E4528">
        <f>VLOOKUP(MID(C4528,1,10),Estrv!B:CC,63,FALSE)</f>
        <v>0</v>
      </c>
    </row>
    <row r="4529" spans="1:5">
      <c r="A4529" t="str">
        <f t="shared" si="70"/>
        <v>09C001</v>
      </c>
      <c r="B4529" t="str">
        <f>CONCATENATE(A4529,"_",COUNTIF(A$1:A4529,A4529))</f>
        <v>09C001_38</v>
      </c>
      <c r="C4529" t="s">
        <v>15008</v>
      </c>
      <c r="D4529" t="str">
        <f>VLOOKUP(MID(C4529,7,4),Estrv!I:J,2,FALSE)</f>
        <v>Provisiones para contingencias</v>
      </c>
      <c r="E4529">
        <f>VLOOKUP(MID(C4529,1,10),Estrv!B:CC,66,FALSE)</f>
        <v>0</v>
      </c>
    </row>
    <row r="4530" spans="1:5">
      <c r="A4530" t="str">
        <f t="shared" si="70"/>
        <v>09C001</v>
      </c>
      <c r="B4530" t="str">
        <f>CONCATENATE(A4530,"_",COUNTIF(A$1:A4530,A4530))</f>
        <v>09C001_39</v>
      </c>
      <c r="C4530" t="s">
        <v>15682</v>
      </c>
      <c r="D4530" t="str">
        <f>VLOOKUP(MID(C4530,7,4),Estrv!I:J,2,FALSE)</f>
        <v>Provisiones para contingencias</v>
      </c>
      <c r="E4530">
        <f>VLOOKUP(MID(C4530,1,10),Estrv!B:CC,69,FALSE)</f>
        <v>0</v>
      </c>
    </row>
    <row r="4531" spans="1:5">
      <c r="A4531" t="str">
        <f t="shared" si="70"/>
        <v>09C001</v>
      </c>
      <c r="B4531" t="str">
        <f>CONCATENATE(A4531,"_",COUNTIF(A$1:A4531,A4531))</f>
        <v>09C001_40</v>
      </c>
      <c r="C4531" t="s">
        <v>16356</v>
      </c>
      <c r="D4531" t="str">
        <f>VLOOKUP(MID(C4531,7,4),Estrv!I:J,2,FALSE)</f>
        <v>Provisiones para contingencias</v>
      </c>
      <c r="E4531">
        <f>VLOOKUP(MID(C4531,1,10),Estrv!B:CC,72,FALSE)</f>
        <v>0</v>
      </c>
    </row>
    <row r="4532" spans="1:5">
      <c r="A4532" t="str">
        <f t="shared" si="70"/>
        <v>09C001</v>
      </c>
      <c r="B4532" t="str">
        <f>CONCATENATE(A4532,"_",COUNTIF(A$1:A4532,A4532))</f>
        <v>09C001_41</v>
      </c>
      <c r="C4532" t="s">
        <v>10291</v>
      </c>
      <c r="D4532" t="str">
        <f>VLOOKUP(MID(C4532,7,4),Estrv!I:J,2,FALSE)</f>
        <v>Cumplimiento de los programas de protección civil</v>
      </c>
      <c r="E4532" t="str">
        <f>VLOOKUP(MID(C4532,1,10),Estrv!B:CC,44,FALSE)</f>
        <v>Usuarios de servicios y servidores publicos de la SAF, cuentan con conocimientos en materia de Proteccion Civil.</v>
      </c>
    </row>
    <row r="4533" spans="1:5">
      <c r="A4533" t="str">
        <f t="shared" si="70"/>
        <v>09C001</v>
      </c>
      <c r="B4533" t="str">
        <f>CONCATENATE(A4533,"_",COUNTIF(A$1:A4533,A4533))</f>
        <v>09C001_42</v>
      </c>
      <c r="C4533" t="s">
        <v>10965</v>
      </c>
      <c r="D4533" t="str">
        <f>VLOOKUP(MID(C4533,7,4),Estrv!I:J,2,FALSE)</f>
        <v>Cumplimiento de los programas de protección civil</v>
      </c>
      <c r="E4533" t="str">
        <f>VLOOKUP(MID(C4533,1,10),Estrv!B:CC,48,FALSE)</f>
        <v>Capacitacion en materia de Proteccion Civil.</v>
      </c>
    </row>
    <row r="4534" spans="1:5">
      <c r="A4534" t="str">
        <f t="shared" si="70"/>
        <v>09C001</v>
      </c>
      <c r="B4534" t="str">
        <f>CONCATENATE(A4534,"_",COUNTIF(A$1:A4534,A4534))</f>
        <v>09C001_43</v>
      </c>
      <c r="C4534" t="s">
        <v>11639</v>
      </c>
      <c r="D4534" t="str">
        <f>VLOOKUP(MID(C4534,7,4),Estrv!I:J,2,FALSE)</f>
        <v>Cumplimiento de los programas de protección civil</v>
      </c>
      <c r="E4534">
        <f>VLOOKUP(MID(C4534,1,10),Estrv!B:CC,51,FALSE)</f>
        <v>0</v>
      </c>
    </row>
    <row r="4535" spans="1:5">
      <c r="A4535" t="str">
        <f t="shared" si="70"/>
        <v>09C001</v>
      </c>
      <c r="B4535" t="str">
        <f>CONCATENATE(A4535,"_",COUNTIF(A$1:A4535,A4535))</f>
        <v>09C001_44</v>
      </c>
      <c r="C4535" t="s">
        <v>12313</v>
      </c>
      <c r="D4535" t="str">
        <f>VLOOKUP(MID(C4535,7,4),Estrv!I:J,2,FALSE)</f>
        <v>Cumplimiento de los programas de protección civil</v>
      </c>
      <c r="E4535">
        <f>VLOOKUP(MID(C4535,1,10),Estrv!B:CC,54,FALSE)</f>
        <v>0</v>
      </c>
    </row>
    <row r="4536" spans="1:5">
      <c r="A4536" t="str">
        <f t="shared" si="70"/>
        <v>09C001</v>
      </c>
      <c r="B4536" t="str">
        <f>CONCATENATE(A4536,"_",COUNTIF(A$1:A4536,A4536))</f>
        <v>09C001_45</v>
      </c>
      <c r="C4536" t="s">
        <v>12987</v>
      </c>
      <c r="D4536" t="str">
        <f>VLOOKUP(MID(C4536,7,4),Estrv!I:J,2,FALSE)</f>
        <v>Cumplimiento de los programas de protección civil</v>
      </c>
      <c r="E4536">
        <f>VLOOKUP(MID(C4536,1,10),Estrv!B:CC,57,FALSE)</f>
        <v>0</v>
      </c>
    </row>
    <row r="4537" spans="1:5">
      <c r="A4537" t="str">
        <f t="shared" si="70"/>
        <v>09C001</v>
      </c>
      <c r="B4537" t="str">
        <f>CONCATENATE(A4537,"_",COUNTIF(A$1:A4537,A4537))</f>
        <v>09C001_46</v>
      </c>
      <c r="C4537" t="s">
        <v>13661</v>
      </c>
      <c r="D4537" t="str">
        <f>VLOOKUP(MID(C4537,7,4),Estrv!I:J,2,FALSE)</f>
        <v>Cumplimiento de los programas de protección civil</v>
      </c>
      <c r="E4537">
        <f>VLOOKUP(MID(C4537,1,10),Estrv!B:CC,60,FALSE)</f>
        <v>0</v>
      </c>
    </row>
    <row r="4538" spans="1:5">
      <c r="A4538" t="str">
        <f t="shared" si="70"/>
        <v>09C001</v>
      </c>
      <c r="B4538" t="str">
        <f>CONCATENATE(A4538,"_",COUNTIF(A$1:A4538,A4538))</f>
        <v>09C001_47</v>
      </c>
      <c r="C4538" t="s">
        <v>14335</v>
      </c>
      <c r="D4538" t="str">
        <f>VLOOKUP(MID(C4538,7,4),Estrv!I:J,2,FALSE)</f>
        <v>Cumplimiento de los programas de protección civil</v>
      </c>
      <c r="E4538">
        <f>VLOOKUP(MID(C4538,1,10),Estrv!B:CC,63,FALSE)</f>
        <v>0</v>
      </c>
    </row>
    <row r="4539" spans="1:5">
      <c r="A4539" t="str">
        <f t="shared" si="70"/>
        <v>09C001</v>
      </c>
      <c r="B4539" t="str">
        <f>CONCATENATE(A4539,"_",COUNTIF(A$1:A4539,A4539))</f>
        <v>09C001_48</v>
      </c>
      <c r="C4539" t="s">
        <v>15009</v>
      </c>
      <c r="D4539" t="str">
        <f>VLOOKUP(MID(C4539,7,4),Estrv!I:J,2,FALSE)</f>
        <v>Cumplimiento de los programas de protección civil</v>
      </c>
      <c r="E4539">
        <f>VLOOKUP(MID(C4539,1,10),Estrv!B:CC,66,FALSE)</f>
        <v>0</v>
      </c>
    </row>
    <row r="4540" spans="1:5">
      <c r="A4540" t="str">
        <f t="shared" si="70"/>
        <v>09C001</v>
      </c>
      <c r="B4540" t="str">
        <f>CONCATENATE(A4540,"_",COUNTIF(A$1:A4540,A4540))</f>
        <v>09C001_49</v>
      </c>
      <c r="C4540" t="s">
        <v>15683</v>
      </c>
      <c r="D4540" t="str">
        <f>VLOOKUP(MID(C4540,7,4),Estrv!I:J,2,FALSE)</f>
        <v>Cumplimiento de los programas de protección civil</v>
      </c>
      <c r="E4540">
        <f>VLOOKUP(MID(C4540,1,10),Estrv!B:CC,69,FALSE)</f>
        <v>0</v>
      </c>
    </row>
    <row r="4541" spans="1:5">
      <c r="A4541" t="str">
        <f t="shared" si="70"/>
        <v>09C001</v>
      </c>
      <c r="B4541" t="str">
        <f>CONCATENATE(A4541,"_",COUNTIF(A$1:A4541,A4541))</f>
        <v>09C001_50</v>
      </c>
      <c r="C4541" t="s">
        <v>16357</v>
      </c>
      <c r="D4541" t="str">
        <f>VLOOKUP(MID(C4541,7,4),Estrv!I:J,2,FALSE)</f>
        <v>Cumplimiento de los programas de protección civil</v>
      </c>
      <c r="E4541">
        <f>VLOOKUP(MID(C4541,1,10),Estrv!B:CC,72,FALSE)</f>
        <v>0</v>
      </c>
    </row>
    <row r="4542" spans="1:5">
      <c r="A4542" t="str">
        <f t="shared" si="70"/>
        <v>09C001</v>
      </c>
      <c r="B4542" t="str">
        <f>CONCATENATE(A4542,"_",COUNTIF(A$1:A4542,A4542))</f>
        <v>09C001_51</v>
      </c>
      <c r="C4542" t="s">
        <v>10292</v>
      </c>
      <c r="D4542" t="str">
        <f>VLOOKUP(MID(C4542,7,4),Estrv!I:J,2,FALSE)</f>
        <v>Integración de servicios tecnológicos e informáticos</v>
      </c>
      <c r="E4542" t="str">
        <f>VLOOKUP(MID(C4542,1,10),Estrv!B:CC,44,FALSE)</f>
        <v>Se eficientan los costos de transaccion y los tiempos requeridos en los servicios tecnologicos e informaticos.</v>
      </c>
    </row>
    <row r="4543" spans="1:5">
      <c r="A4543" t="str">
        <f t="shared" si="70"/>
        <v>09C001</v>
      </c>
      <c r="B4543" t="str">
        <f>CONCATENATE(A4543,"_",COUNTIF(A$1:A4543,A4543))</f>
        <v>09C001_52</v>
      </c>
      <c r="C4543" t="s">
        <v>10966</v>
      </c>
      <c r="D4543" t="str">
        <f>VLOOKUP(MID(C4543,7,4),Estrv!I:J,2,FALSE)</f>
        <v>Integración de servicios tecnológicos e informáticos</v>
      </c>
      <c r="E4543" t="str">
        <f>VLOOKUP(MID(C4543,1,10),Estrv!B:CC,48,FALSE)</f>
        <v>Proporcionar servicios de atencion de soporte tecnico a la Secretaria de Administracion y Finanzas.</v>
      </c>
    </row>
    <row r="4544" spans="1:5">
      <c r="A4544" t="str">
        <f t="shared" si="70"/>
        <v>09C001</v>
      </c>
      <c r="B4544" t="str">
        <f>CONCATENATE(A4544,"_",COUNTIF(A$1:A4544,A4544))</f>
        <v>09C001_53</v>
      </c>
      <c r="C4544" t="s">
        <v>11640</v>
      </c>
      <c r="D4544" t="str">
        <f>VLOOKUP(MID(C4544,7,4),Estrv!I:J,2,FALSE)</f>
        <v>Integración de servicios tecnológicos e informáticos</v>
      </c>
      <c r="E4544" t="str">
        <f>VLOOKUP(MID(C4544,1,10),Estrv!B:CC,51,FALSE)</f>
        <v>Emision de Lineamientos generales en materia de Seguridad de la Informacion.</v>
      </c>
    </row>
    <row r="4545" spans="1:5">
      <c r="A4545" t="str">
        <f t="shared" si="70"/>
        <v>09C001</v>
      </c>
      <c r="B4545" t="str">
        <f>CONCATENATE(A4545,"_",COUNTIF(A$1:A4545,A4545))</f>
        <v>09C001_54</v>
      </c>
      <c r="C4545" t="s">
        <v>12314</v>
      </c>
      <c r="D4545" t="str">
        <f>VLOOKUP(MID(C4545,7,4),Estrv!I:J,2,FALSE)</f>
        <v>Integración de servicios tecnológicos e informáticos</v>
      </c>
      <c r="E4545" t="str">
        <f>VLOOKUP(MID(C4545,1,10),Estrv!B:CC,54,FALSE)</f>
        <v>Actualizacion de la infraestructura del hospedamiento de los sistemas de operacion de las Unidades Administrativas de la Secretaria de Administracion y Finanzas.</v>
      </c>
    </row>
    <row r="4546" spans="1:5">
      <c r="A4546" t="str">
        <f t="shared" si="70"/>
        <v>09C001</v>
      </c>
      <c r="B4546" t="str">
        <f>CONCATENATE(A4546,"_",COUNTIF(A$1:A4546,A4546))</f>
        <v>09C001_55</v>
      </c>
      <c r="C4546" t="s">
        <v>12988</v>
      </c>
      <c r="D4546" t="str">
        <f>VLOOKUP(MID(C4546,7,4),Estrv!I:J,2,FALSE)</f>
        <v>Integración de servicios tecnológicos e informáticos</v>
      </c>
      <c r="E4546" t="str">
        <f>VLOOKUP(MID(C4546,1,10),Estrv!B:CC,57,FALSE)</f>
        <v>Renovacion y actualizacion del servicio de la plataforma para Base de Datos que contiene padrones de ingresos, de nomina y catastral.</v>
      </c>
    </row>
    <row r="4547" spans="1:5">
      <c r="A4547" t="str">
        <f t="shared" ref="A4547:A4610" si="71">MID(C4547,1,6)</f>
        <v>09C001</v>
      </c>
      <c r="B4547" t="str">
        <f>CONCATENATE(A4547,"_",COUNTIF(A$1:A4547,A4547))</f>
        <v>09C001_56</v>
      </c>
      <c r="C4547" t="s">
        <v>13662</v>
      </c>
      <c r="D4547" t="str">
        <f>VLOOKUP(MID(C4547,7,4),Estrv!I:J,2,FALSE)</f>
        <v>Integración de servicios tecnológicos e informáticos</v>
      </c>
      <c r="E4547">
        <f>VLOOKUP(MID(C4547,1,10),Estrv!B:CC,60,FALSE)</f>
        <v>0</v>
      </c>
    </row>
    <row r="4548" spans="1:5">
      <c r="A4548" t="str">
        <f t="shared" si="71"/>
        <v>09C001</v>
      </c>
      <c r="B4548" t="str">
        <f>CONCATENATE(A4548,"_",COUNTIF(A$1:A4548,A4548))</f>
        <v>09C001_57</v>
      </c>
      <c r="C4548" t="s">
        <v>14336</v>
      </c>
      <c r="D4548" t="str">
        <f>VLOOKUP(MID(C4548,7,4),Estrv!I:J,2,FALSE)</f>
        <v>Integración de servicios tecnológicos e informáticos</v>
      </c>
      <c r="E4548">
        <f>VLOOKUP(MID(C4548,1,10),Estrv!B:CC,63,FALSE)</f>
        <v>0</v>
      </c>
    </row>
    <row r="4549" spans="1:5">
      <c r="A4549" t="str">
        <f t="shared" si="71"/>
        <v>09C001</v>
      </c>
      <c r="B4549" t="str">
        <f>CONCATENATE(A4549,"_",COUNTIF(A$1:A4549,A4549))</f>
        <v>09C001_58</v>
      </c>
      <c r="C4549" t="s">
        <v>15010</v>
      </c>
      <c r="D4549" t="str">
        <f>VLOOKUP(MID(C4549,7,4),Estrv!I:J,2,FALSE)</f>
        <v>Integración de servicios tecnológicos e informáticos</v>
      </c>
      <c r="E4549">
        <f>VLOOKUP(MID(C4549,1,10),Estrv!B:CC,66,FALSE)</f>
        <v>0</v>
      </c>
    </row>
    <row r="4550" spans="1:5">
      <c r="A4550" t="str">
        <f t="shared" si="71"/>
        <v>09C001</v>
      </c>
      <c r="B4550" t="str">
        <f>CONCATENATE(A4550,"_",COUNTIF(A$1:A4550,A4550))</f>
        <v>09C001_59</v>
      </c>
      <c r="C4550" t="s">
        <v>15684</v>
      </c>
      <c r="D4550" t="str">
        <f>VLOOKUP(MID(C4550,7,4),Estrv!I:J,2,FALSE)</f>
        <v>Integración de servicios tecnológicos e informáticos</v>
      </c>
      <c r="E4550">
        <f>VLOOKUP(MID(C4550,1,10),Estrv!B:CC,69,FALSE)</f>
        <v>0</v>
      </c>
    </row>
    <row r="4551" spans="1:5">
      <c r="A4551" t="str">
        <f t="shared" si="71"/>
        <v>09C001</v>
      </c>
      <c r="B4551" t="str">
        <f>CONCATENATE(A4551,"_",COUNTIF(A$1:A4551,A4551))</f>
        <v>09C001_60</v>
      </c>
      <c r="C4551" t="s">
        <v>16358</v>
      </c>
      <c r="D4551" t="str">
        <f>VLOOKUP(MID(C4551,7,4),Estrv!I:J,2,FALSE)</f>
        <v>Integración de servicios tecnológicos e informáticos</v>
      </c>
      <c r="E4551">
        <f>VLOOKUP(MID(C4551,1,10),Estrv!B:CC,72,FALSE)</f>
        <v>0</v>
      </c>
    </row>
    <row r="4552" spans="1:5">
      <c r="A4552" t="str">
        <f t="shared" si="71"/>
        <v>09C001</v>
      </c>
      <c r="B4552" t="str">
        <f>CONCATENATE(A4552,"_",COUNTIF(A$1:A4552,A4552))</f>
        <v>09C001_61</v>
      </c>
      <c r="C4552" t="s">
        <v>10293</v>
      </c>
      <c r="D4552" t="str">
        <f>VLOOKUP(MID(C4552,7,4),Estrv!I:J,2,FALSE)</f>
        <v>Mejora de la función pública para el buen gobierno</v>
      </c>
      <c r="E4552" t="str">
        <f>VLOOKUP(MID(C4552,1,10),Estrv!B:CC,44,FALSE)</f>
        <v>El gobierno de la Ciudad de Mexico trabaja de manera eficiente para el beneficio de la poblacion.</v>
      </c>
    </row>
    <row r="4553" spans="1:5">
      <c r="A4553" t="str">
        <f t="shared" si="71"/>
        <v>09C001</v>
      </c>
      <c r="B4553" t="str">
        <f>CONCATENATE(A4553,"_",COUNTIF(A$1:A4553,A4553))</f>
        <v>09C001_62</v>
      </c>
      <c r="C4553" t="s">
        <v>10967</v>
      </c>
      <c r="D4553" t="str">
        <f>VLOOKUP(MID(C4553,7,4),Estrv!I:J,2,FALSE)</f>
        <v>Mejora de la función pública para el buen gobierno</v>
      </c>
      <c r="E4553" t="str">
        <f>VLOOKUP(MID(C4553,1,10),Estrv!B:CC,48,FALSE)</f>
        <v>Evaluacion profesional de los Servidores Publicos de la Administracion Publica de la Ciudad de Mexico.</v>
      </c>
    </row>
    <row r="4554" spans="1:5">
      <c r="A4554" t="str">
        <f t="shared" si="71"/>
        <v>09C001</v>
      </c>
      <c r="B4554" t="str">
        <f>CONCATENATE(A4554,"_",COUNTIF(A$1:A4554,A4554))</f>
        <v>09C001_63</v>
      </c>
      <c r="C4554" t="s">
        <v>11641</v>
      </c>
      <c r="D4554" t="str">
        <f>VLOOKUP(MID(C4554,7,4),Estrv!I:J,2,FALSE)</f>
        <v>Mejora de la función pública para el buen gobierno</v>
      </c>
      <c r="E4554">
        <f>VLOOKUP(MID(C4554,1,10),Estrv!B:CC,51,FALSE)</f>
        <v>0</v>
      </c>
    </row>
    <row r="4555" spans="1:5">
      <c r="A4555" t="str">
        <f t="shared" si="71"/>
        <v>09C001</v>
      </c>
      <c r="B4555" t="str">
        <f>CONCATENATE(A4555,"_",COUNTIF(A$1:A4555,A4555))</f>
        <v>09C001_64</v>
      </c>
      <c r="C4555" t="s">
        <v>12315</v>
      </c>
      <c r="D4555" t="str">
        <f>VLOOKUP(MID(C4555,7,4),Estrv!I:J,2,FALSE)</f>
        <v>Mejora de la función pública para el buen gobierno</v>
      </c>
      <c r="E4555">
        <f>VLOOKUP(MID(C4555,1,10),Estrv!B:CC,54,FALSE)</f>
        <v>0</v>
      </c>
    </row>
    <row r="4556" spans="1:5">
      <c r="A4556" t="str">
        <f t="shared" si="71"/>
        <v>09C001</v>
      </c>
      <c r="B4556" t="str">
        <f>CONCATENATE(A4556,"_",COUNTIF(A$1:A4556,A4556))</f>
        <v>09C001_65</v>
      </c>
      <c r="C4556" t="s">
        <v>12989</v>
      </c>
      <c r="D4556" t="str">
        <f>VLOOKUP(MID(C4556,7,4),Estrv!I:J,2,FALSE)</f>
        <v>Mejora de la función pública para el buen gobierno</v>
      </c>
      <c r="E4556">
        <f>VLOOKUP(MID(C4556,1,10),Estrv!B:CC,57,FALSE)</f>
        <v>0</v>
      </c>
    </row>
    <row r="4557" spans="1:5">
      <c r="A4557" t="str">
        <f t="shared" si="71"/>
        <v>09C001</v>
      </c>
      <c r="B4557" t="str">
        <f>CONCATENATE(A4557,"_",COUNTIF(A$1:A4557,A4557))</f>
        <v>09C001_66</v>
      </c>
      <c r="C4557" t="s">
        <v>13663</v>
      </c>
      <c r="D4557" t="str">
        <f>VLOOKUP(MID(C4557,7,4),Estrv!I:J,2,FALSE)</f>
        <v>Mejora de la función pública para el buen gobierno</v>
      </c>
      <c r="E4557">
        <f>VLOOKUP(MID(C4557,1,10),Estrv!B:CC,60,FALSE)</f>
        <v>0</v>
      </c>
    </row>
    <row r="4558" spans="1:5">
      <c r="A4558" t="str">
        <f t="shared" si="71"/>
        <v>09C001</v>
      </c>
      <c r="B4558" t="str">
        <f>CONCATENATE(A4558,"_",COUNTIF(A$1:A4558,A4558))</f>
        <v>09C001_67</v>
      </c>
      <c r="C4558" t="s">
        <v>14337</v>
      </c>
      <c r="D4558" t="str">
        <f>VLOOKUP(MID(C4558,7,4),Estrv!I:J,2,FALSE)</f>
        <v>Mejora de la función pública para el buen gobierno</v>
      </c>
      <c r="E4558">
        <f>VLOOKUP(MID(C4558,1,10),Estrv!B:CC,63,FALSE)</f>
        <v>0</v>
      </c>
    </row>
    <row r="4559" spans="1:5">
      <c r="A4559" t="str">
        <f t="shared" si="71"/>
        <v>09C001</v>
      </c>
      <c r="B4559" t="str">
        <f>CONCATENATE(A4559,"_",COUNTIF(A$1:A4559,A4559))</f>
        <v>09C001_68</v>
      </c>
      <c r="C4559" t="s">
        <v>15011</v>
      </c>
      <c r="D4559" t="str">
        <f>VLOOKUP(MID(C4559,7,4),Estrv!I:J,2,FALSE)</f>
        <v>Mejora de la función pública para el buen gobierno</v>
      </c>
      <c r="E4559">
        <f>VLOOKUP(MID(C4559,1,10),Estrv!B:CC,66,FALSE)</f>
        <v>0</v>
      </c>
    </row>
    <row r="4560" spans="1:5">
      <c r="A4560" t="str">
        <f t="shared" si="71"/>
        <v>09C001</v>
      </c>
      <c r="B4560" t="str">
        <f>CONCATENATE(A4560,"_",COUNTIF(A$1:A4560,A4560))</f>
        <v>09C001_69</v>
      </c>
      <c r="C4560" t="s">
        <v>15685</v>
      </c>
      <c r="D4560" t="str">
        <f>VLOOKUP(MID(C4560,7,4),Estrv!I:J,2,FALSE)</f>
        <v>Mejora de la función pública para el buen gobierno</v>
      </c>
      <c r="E4560">
        <f>VLOOKUP(MID(C4560,1,10),Estrv!B:CC,69,FALSE)</f>
        <v>0</v>
      </c>
    </row>
    <row r="4561" spans="1:5">
      <c r="A4561" t="str">
        <f t="shared" si="71"/>
        <v>09C001</v>
      </c>
      <c r="B4561" t="str">
        <f>CONCATENATE(A4561,"_",COUNTIF(A$1:A4561,A4561))</f>
        <v>09C001_70</v>
      </c>
      <c r="C4561" t="s">
        <v>16359</v>
      </c>
      <c r="D4561" t="str">
        <f>VLOOKUP(MID(C4561,7,4),Estrv!I:J,2,FALSE)</f>
        <v>Mejora de la función pública para el buen gobierno</v>
      </c>
      <c r="E4561">
        <f>VLOOKUP(MID(C4561,1,10),Estrv!B:CC,72,FALSE)</f>
        <v>0</v>
      </c>
    </row>
    <row r="4562" spans="1:5">
      <c r="A4562" t="str">
        <f t="shared" si="71"/>
        <v>09C001</v>
      </c>
      <c r="B4562" t="str">
        <f>CONCATENATE(A4562,"_",COUNTIF(A$1:A4562,A4562))</f>
        <v>09C001_71</v>
      </c>
      <c r="C4562" t="s">
        <v>10294</v>
      </c>
      <c r="D4562" t="str">
        <f>VLOOKUP(MID(C4562,7,4),Estrv!I:J,2,FALSE)</f>
        <v>Diseño de la política de egresos</v>
      </c>
      <c r="E4562" t="str">
        <f>VLOOKUP(MID(C4562,1,10),Estrv!B:CC,44,FALSE)</f>
        <v>Alcanzar un optimo ejercicio del gasto publico al termino del año 2024, para mejorar el bienestar y calidad de vida de la poblacion que vive en la Ciudad de Mexico.</v>
      </c>
    </row>
    <row r="4563" spans="1:5">
      <c r="A4563" t="str">
        <f t="shared" si="71"/>
        <v>09C001</v>
      </c>
      <c r="B4563" t="str">
        <f>CONCATENATE(A4563,"_",COUNTIF(A$1:A4563,A4563))</f>
        <v>09C001_72</v>
      </c>
      <c r="C4563" t="s">
        <v>10968</v>
      </c>
      <c r="D4563" t="str">
        <f>VLOOKUP(MID(C4563,7,4),Estrv!I:J,2,FALSE)</f>
        <v>Diseño de la política de egresos</v>
      </c>
      <c r="E4563" t="str">
        <f>VLOOKUP(MID(C4563,1,10),Estrv!B:CC,48,FALSE)</f>
        <v>Coordinacion para la realizacion de las evaluaciones del Programa Anual de Evaluacion y la publicacion de sus resultados.</v>
      </c>
    </row>
    <row r="4564" spans="1:5">
      <c r="A4564" t="str">
        <f t="shared" si="71"/>
        <v>09C001</v>
      </c>
      <c r="B4564" t="str">
        <f>CONCATENATE(A4564,"_",COUNTIF(A$1:A4564,A4564))</f>
        <v>09C001_73</v>
      </c>
      <c r="C4564" t="s">
        <v>11642</v>
      </c>
      <c r="D4564" t="str">
        <f>VLOOKUP(MID(C4564,7,4),Estrv!I:J,2,FALSE)</f>
        <v>Diseño de la política de egresos</v>
      </c>
      <c r="E4564" t="str">
        <f>VLOOKUP(MID(C4564,1,10),Estrv!B:CC,51,FALSE)</f>
        <v>Atencion de los Aspectos Susceptibles de Mejora.</v>
      </c>
    </row>
    <row r="4565" spans="1:5">
      <c r="A4565" t="str">
        <f t="shared" si="71"/>
        <v>09C001</v>
      </c>
      <c r="B4565" t="str">
        <f>CONCATENATE(A4565,"_",COUNTIF(A$1:A4565,A4565))</f>
        <v>09C001_74</v>
      </c>
      <c r="C4565" t="s">
        <v>12316</v>
      </c>
      <c r="D4565" t="str">
        <f>VLOOKUP(MID(C4565,7,4),Estrv!I:J,2,FALSE)</f>
        <v>Diseño de la política de egresos</v>
      </c>
      <c r="E4565" t="str">
        <f>VLOOKUP(MID(C4565,1,10),Estrv!B:CC,54,FALSE)</f>
        <v>Integracion de los Anteproyectos de Egresos de la Ciudad de Mexico.</v>
      </c>
    </row>
    <row r="4566" spans="1:5">
      <c r="A4566" t="str">
        <f t="shared" si="71"/>
        <v>09C001</v>
      </c>
      <c r="B4566" t="str">
        <f>CONCATENATE(A4566,"_",COUNTIF(A$1:A4566,A4566))</f>
        <v>09C001_75</v>
      </c>
      <c r="C4566" t="s">
        <v>12990</v>
      </c>
      <c r="D4566" t="str">
        <f>VLOOKUP(MID(C4566,7,4),Estrv!I:J,2,FALSE)</f>
        <v>Diseño de la política de egresos</v>
      </c>
      <c r="E4566" t="str">
        <f>VLOOKUP(MID(C4566,1,10),Estrv!B:CC,57,FALSE)</f>
        <v>Publicar los Estados Financieros que estable la Ley de Disciplina Financiera y la Ley General de Contabilidad Gubernamental.</v>
      </c>
    </row>
    <row r="4567" spans="1:5">
      <c r="A4567" t="str">
        <f t="shared" si="71"/>
        <v>09C001</v>
      </c>
      <c r="B4567" t="str">
        <f>CONCATENATE(A4567,"_",COUNTIF(A$1:A4567,A4567))</f>
        <v>09C001_76</v>
      </c>
      <c r="C4567" t="s">
        <v>13664</v>
      </c>
      <c r="D4567" t="str">
        <f>VLOOKUP(MID(C4567,7,4),Estrv!I:J,2,FALSE)</f>
        <v>Diseño de la política de egresos</v>
      </c>
      <c r="E4567" t="str">
        <f>VLOOKUP(MID(C4567,1,10),Estrv!B:CC,60,FALSE)</f>
        <v>Entregar en tiempo y forma al Congreso de la Ciudad de Mexico los 4 Informes de Avances Trimestrales, asi como la Cuenta Publica.</v>
      </c>
    </row>
    <row r="4568" spans="1:5">
      <c r="A4568" t="str">
        <f t="shared" si="71"/>
        <v>09C001</v>
      </c>
      <c r="B4568" t="str">
        <f>CONCATENATE(A4568,"_",COUNTIF(A$1:A4568,A4568))</f>
        <v>09C001_77</v>
      </c>
      <c r="C4568" t="s">
        <v>14338</v>
      </c>
      <c r="D4568" t="str">
        <f>VLOOKUP(MID(C4568,7,4),Estrv!I:J,2,FALSE)</f>
        <v>Diseño de la política de egresos</v>
      </c>
      <c r="E4568" t="str">
        <f>VLOOKUP(MID(C4568,1,10),Estrv!B:CC,63,FALSE)</f>
        <v>Coordinar con las 97 URG la atencion de las Auditorias que efectua la Auditoria Superior de la Federacion y de la Ciudad de Mexico o cualquier otro organo fiscalizador.</v>
      </c>
    </row>
    <row r="4569" spans="1:5">
      <c r="A4569" t="str">
        <f t="shared" si="71"/>
        <v>09C001</v>
      </c>
      <c r="B4569" t="str">
        <f>CONCATENATE(A4569,"_",COUNTIF(A$1:A4569,A4569))</f>
        <v>09C001_78</v>
      </c>
      <c r="C4569" t="s">
        <v>15012</v>
      </c>
      <c r="D4569" t="str">
        <f>VLOOKUP(MID(C4569,7,4),Estrv!I:J,2,FALSE)</f>
        <v>Diseño de la política de egresos</v>
      </c>
      <c r="E4569" t="str">
        <f>VLOOKUP(MID(C4569,1,10),Estrv!B:CC,66,FALSE)</f>
        <v>Registro Presupuestal por medio de documentos de gasto.</v>
      </c>
    </row>
    <row r="4570" spans="1:5">
      <c r="A4570" t="str">
        <f t="shared" si="71"/>
        <v>09C001</v>
      </c>
      <c r="B4570" t="str">
        <f>CONCATENATE(A4570,"_",COUNTIF(A$1:A4570,A4570))</f>
        <v>09C001_79</v>
      </c>
      <c r="C4570" t="s">
        <v>15686</v>
      </c>
      <c r="D4570" t="str">
        <f>VLOOKUP(MID(C4570,7,4),Estrv!I:J,2,FALSE)</f>
        <v>Diseño de la política de egresos</v>
      </c>
      <c r="E4570" t="str">
        <f>VLOOKUP(MID(C4570,1,10),Estrv!B:CC,69,FALSE)</f>
        <v>Emision, actualizacion y modificacion de normatividad en materia presupuestal.</v>
      </c>
    </row>
    <row r="4571" spans="1:5">
      <c r="A4571" t="str">
        <f t="shared" si="71"/>
        <v>09C001</v>
      </c>
      <c r="B4571" t="str">
        <f>CONCATENATE(A4571,"_",COUNTIF(A$1:A4571,A4571))</f>
        <v>09C001_80</v>
      </c>
      <c r="C4571" t="s">
        <v>16360</v>
      </c>
      <c r="D4571" t="str">
        <f>VLOOKUP(MID(C4571,7,4),Estrv!I:J,2,FALSE)</f>
        <v>Diseño de la política de egresos</v>
      </c>
      <c r="E4571">
        <f>VLOOKUP(MID(C4571,1,10),Estrv!B:CC,72,FALSE)</f>
        <v>0</v>
      </c>
    </row>
    <row r="4572" spans="1:5">
      <c r="A4572" t="str">
        <f t="shared" si="71"/>
        <v>09C001</v>
      </c>
      <c r="B4572" t="str">
        <f>CONCATENATE(A4572,"_",COUNTIF(A$1:A4572,A4572))</f>
        <v>09C001_81</v>
      </c>
      <c r="C4572" t="s">
        <v>10295</v>
      </c>
      <c r="D4572" t="str">
        <f>VLOOKUP(MID(C4572,7,4),Estrv!I:J,2,FALSE)</f>
        <v>Diseño, coordinación y operación de la política fiscal y hacendaria</v>
      </c>
      <c r="E4572" t="str">
        <f>VLOOKUP(MID(C4572,1,10),Estrv!B:CC,44,FALSE)</f>
        <v>Se consolida el acceso a mas y mejores bienes y servicios a la poblacion de la Ciudad de Mexico.</v>
      </c>
    </row>
    <row r="4573" spans="1:5">
      <c r="A4573" t="str">
        <f t="shared" si="71"/>
        <v>09C001</v>
      </c>
      <c r="B4573" t="str">
        <f>CONCATENATE(A4573,"_",COUNTIF(A$1:A4573,A4573))</f>
        <v>09C001_82</v>
      </c>
      <c r="C4573" t="s">
        <v>10969</v>
      </c>
      <c r="D4573" t="str">
        <f>VLOOKUP(MID(C4573,7,4),Estrv!I:J,2,FALSE)</f>
        <v>Diseño, coordinación y operación de la política fiscal y hacendaria</v>
      </c>
      <c r="E4573" t="str">
        <f>VLOOKUP(MID(C4573,1,10),Estrv!B:CC,48,FALSE)</f>
        <v>Actualizacion de los padrones de Contribuyentes de todo tipo de contribuciones.</v>
      </c>
    </row>
    <row r="4574" spans="1:5">
      <c r="A4574" t="str">
        <f t="shared" si="71"/>
        <v>09C001</v>
      </c>
      <c r="B4574" t="str">
        <f>CONCATENATE(A4574,"_",COUNTIF(A$1:A4574,A4574))</f>
        <v>09C001_83</v>
      </c>
      <c r="C4574" t="s">
        <v>11643</v>
      </c>
      <c r="D4574" t="str">
        <f>VLOOKUP(MID(C4574,7,4),Estrv!I:J,2,FALSE)</f>
        <v>Diseño, coordinación y operación de la política fiscal y hacendaria</v>
      </c>
      <c r="E4574" t="str">
        <f>VLOOKUP(MID(C4574,1,10),Estrv!B:CC,51,FALSE)</f>
        <v>Resolucion de compensaciones de pago, expedicion de constancias, certificaciones, liquidaciones de ingresos locales y cuentas por liquidar.</v>
      </c>
    </row>
    <row r="4575" spans="1:5">
      <c r="A4575" t="str">
        <f t="shared" si="71"/>
        <v>09C001</v>
      </c>
      <c r="B4575" t="str">
        <f>CONCATENATE(A4575,"_",COUNTIF(A$1:A4575,A4575))</f>
        <v>09C001_84</v>
      </c>
      <c r="C4575" t="s">
        <v>12317</v>
      </c>
      <c r="D4575" t="str">
        <f>VLOOKUP(MID(C4575,7,4),Estrv!I:J,2,FALSE)</f>
        <v>Diseño, coordinación y operación de la política fiscal y hacendaria</v>
      </c>
      <c r="E4575" t="str">
        <f>VLOOKUP(MID(C4575,1,10),Estrv!B:CC,54,FALSE)</f>
        <v>Emision y publicacion de procedimientos y lineamientos administrativos, resoluciones y acuerdos de caracter general.</v>
      </c>
    </row>
    <row r="4576" spans="1:5">
      <c r="A4576" t="str">
        <f t="shared" si="71"/>
        <v>09C001</v>
      </c>
      <c r="B4576" t="str">
        <f>CONCATENATE(A4576,"_",COUNTIF(A$1:A4576,A4576))</f>
        <v>09C001_85</v>
      </c>
      <c r="C4576" t="s">
        <v>12991</v>
      </c>
      <c r="D4576" t="str">
        <f>VLOOKUP(MID(C4576,7,4),Estrv!I:J,2,FALSE)</f>
        <v>Diseño, coordinación y operación de la política fiscal y hacendaria</v>
      </c>
      <c r="E4576" t="str">
        <f>VLOOKUP(MID(C4576,1,10),Estrv!B:CC,57,FALSE)</f>
        <v>Emision y distribucion de Declaracion de valor catastral y boletas de derechos por suministro de agua.</v>
      </c>
    </row>
    <row r="4577" spans="1:5">
      <c r="A4577" t="str">
        <f t="shared" si="71"/>
        <v>09C001</v>
      </c>
      <c r="B4577" t="str">
        <f>CONCATENATE(A4577,"_",COUNTIF(A$1:A4577,A4577))</f>
        <v>09C001_86</v>
      </c>
      <c r="C4577" t="s">
        <v>13665</v>
      </c>
      <c r="D4577" t="str">
        <f>VLOOKUP(MID(C4577,7,4),Estrv!I:J,2,FALSE)</f>
        <v>Diseño, coordinación y operación de la política fiscal y hacendaria</v>
      </c>
      <c r="E4577" t="str">
        <f>VLOOKUP(MID(C4577,1,10),Estrv!B:CC,60,FALSE)</f>
        <v>Elaboracion de Programas de fiscalizacion.</v>
      </c>
    </row>
    <row r="4578" spans="1:5">
      <c r="A4578" t="str">
        <f t="shared" si="71"/>
        <v>09C001</v>
      </c>
      <c r="B4578" t="str">
        <f>CONCATENATE(A4578,"_",COUNTIF(A$1:A4578,A4578))</f>
        <v>09C001_87</v>
      </c>
      <c r="C4578" t="s">
        <v>14339</v>
      </c>
      <c r="D4578" t="str">
        <f>VLOOKUP(MID(C4578,7,4),Estrv!I:J,2,FALSE)</f>
        <v>Diseño, coordinación y operación de la política fiscal y hacendaria</v>
      </c>
      <c r="E4578" t="str">
        <f>VLOOKUP(MID(C4578,1,10),Estrv!B:CC,63,FALSE)</f>
        <v>Inspeccion, revision, control, programacion y vigilancia del cumplimiento de los contribuyentes que omiten sus obligaciones y atribuciones de creditos fiscales.</v>
      </c>
    </row>
    <row r="4579" spans="1:5">
      <c r="A4579" t="str">
        <f t="shared" si="71"/>
        <v>09C001</v>
      </c>
      <c r="B4579" t="str">
        <f>CONCATENATE(A4579,"_",COUNTIF(A$1:A4579,A4579))</f>
        <v>09C001_88</v>
      </c>
      <c r="C4579" t="s">
        <v>15013</v>
      </c>
      <c r="D4579" t="str">
        <f>VLOOKUP(MID(C4579,7,4),Estrv!I:J,2,FALSE)</f>
        <v>Diseño, coordinación y operación de la política fiscal y hacendaria</v>
      </c>
      <c r="E4579" t="str">
        <f>VLOOKUP(MID(C4579,1,10),Estrv!B:CC,66,FALSE)</f>
        <v>Elaboracion de Resoluciones, Acuerdos de Caracter General, solicitudes de investigacion y opinion en materia juridica, fiscal y presupuestal relacionados con la Hacienda Publica de la Ciudad de Mexico.</v>
      </c>
    </row>
    <row r="4580" spans="1:5">
      <c r="A4580" t="str">
        <f t="shared" si="71"/>
        <v>09C001</v>
      </c>
      <c r="B4580" t="str">
        <f>CONCATENATE(A4580,"_",COUNTIF(A$1:A4580,A4580))</f>
        <v>09C001_89</v>
      </c>
      <c r="C4580" t="s">
        <v>15687</v>
      </c>
      <c r="D4580" t="str">
        <f>VLOOKUP(MID(C4580,7,4),Estrv!I:J,2,FALSE)</f>
        <v>Diseño, coordinación y operación de la política fiscal y hacendaria</v>
      </c>
      <c r="E4580" t="str">
        <f>VLOOKUP(MID(C4580,1,10),Estrv!B:CC,69,FALSE)</f>
        <v>Resolucion de tramites de prescripcion, caducidad, exencion, condonacion, validacion de polizas de fianza, edictos, recursos administrativos y revocacion de contribuciones locales y federales en impuestos coordinados.</v>
      </c>
    </row>
    <row r="4581" spans="1:5">
      <c r="A4581" t="str">
        <f t="shared" si="71"/>
        <v>09C001</v>
      </c>
      <c r="B4581" t="str">
        <f>CONCATENATE(A4581,"_",COUNTIF(A$1:A4581,A4581))</f>
        <v>09C001_90</v>
      </c>
      <c r="C4581" t="s">
        <v>16361</v>
      </c>
      <c r="D4581" t="str">
        <f>VLOOKUP(MID(C4581,7,4),Estrv!I:J,2,FALSE)</f>
        <v>Diseño, coordinación y operación de la política fiscal y hacendaria</v>
      </c>
      <c r="E4581">
        <f>VLOOKUP(MID(C4581,1,10),Estrv!B:CC,72,FALSE)</f>
        <v>0</v>
      </c>
    </row>
    <row r="4582" spans="1:5">
      <c r="A4582" t="str">
        <f t="shared" si="71"/>
        <v>09PDLR</v>
      </c>
      <c r="B4582" t="str">
        <f>CONCATENATE(A4582,"_",COUNTIF(A$1:A4582,A4582))</f>
        <v>09PDLR_1</v>
      </c>
      <c r="C4582" t="s">
        <v>10296</v>
      </c>
      <c r="D4582" t="str">
        <f>VLOOKUP(MID(C4582,7,4),Estrv!I:J,2,FALSE)</f>
        <v>Prestaciones sociales a jubilados, pensionados y personal activo</v>
      </c>
      <c r="E4582" t="str">
        <f>VLOOKUP(MID(C4582,1,10),Estrv!B:CC,44,FALSE)</f>
        <v>Beneficiar al mayor numero de jubilados y pensionados asi como a trabajadores activos de nomina 5 y empleados de esta Entidad, otorgando creditos y bienestar social en apego a la normatividad vigente mejorando su nivel de vida y la economia familiar.</v>
      </c>
    </row>
    <row r="4583" spans="1:5">
      <c r="A4583" t="str">
        <f t="shared" si="71"/>
        <v>09PDLR</v>
      </c>
      <c r="B4583" t="str">
        <f>CONCATENATE(A4583,"_",COUNTIF(A$1:A4583,A4583))</f>
        <v>09PDLR_2</v>
      </c>
      <c r="C4583" t="s">
        <v>10970</v>
      </c>
      <c r="D4583" t="str">
        <f>VLOOKUP(MID(C4583,7,4),Estrv!I:J,2,FALSE)</f>
        <v>Prestaciones sociales a jubilados, pensionados y personal activo</v>
      </c>
      <c r="E4583" t="str">
        <f>VLOOKUP(MID(C4583,1,10),Estrv!B:CC,48,FALSE)</f>
        <v>Atencion de las solicitudes de devolucion del fondo de vivienda.</v>
      </c>
    </row>
    <row r="4584" spans="1:5">
      <c r="A4584" t="str">
        <f t="shared" si="71"/>
        <v>09PDLR</v>
      </c>
      <c r="B4584" t="str">
        <f>CONCATENATE(A4584,"_",COUNTIF(A$1:A4584,A4584))</f>
        <v>09PDLR_3</v>
      </c>
      <c r="C4584" t="s">
        <v>11644</v>
      </c>
      <c r="D4584" t="str">
        <f>VLOOKUP(MID(C4584,7,4),Estrv!I:J,2,FALSE)</f>
        <v>Prestaciones sociales a jubilados, pensionados y personal activo</v>
      </c>
      <c r="E4584" t="str">
        <f>VLOOKUP(MID(C4584,1,10),Estrv!B:CC,51,FALSE)</f>
        <v>Solventar solicitudes de pago de marcha.</v>
      </c>
    </row>
    <row r="4585" spans="1:5">
      <c r="A4585" t="str">
        <f t="shared" si="71"/>
        <v>09PDLR</v>
      </c>
      <c r="B4585" t="str">
        <f>CONCATENATE(A4585,"_",COUNTIF(A$1:A4585,A4585))</f>
        <v>09PDLR_4</v>
      </c>
      <c r="C4585" t="s">
        <v>12318</v>
      </c>
      <c r="D4585" t="str">
        <f>VLOOKUP(MID(C4585,7,4),Estrv!I:J,2,FALSE)</f>
        <v>Prestaciones sociales a jubilados, pensionados y personal activo</v>
      </c>
      <c r="E4585" t="str">
        <f>VLOOKUP(MID(C4585,1,10),Estrv!B:CC,54,FALSE)</f>
        <v>Ofertar actividades recreativas y culturales.</v>
      </c>
    </row>
    <row r="4586" spans="1:5">
      <c r="A4586" t="str">
        <f t="shared" si="71"/>
        <v>09PDLR</v>
      </c>
      <c r="B4586" t="str">
        <f>CONCATENATE(A4586,"_",COUNTIF(A$1:A4586,A4586))</f>
        <v>09PDLR_5</v>
      </c>
      <c r="C4586" t="s">
        <v>12992</v>
      </c>
      <c r="D4586" t="str">
        <f>VLOOKUP(MID(C4586,7,4),Estrv!I:J,2,FALSE)</f>
        <v>Prestaciones sociales a jubilados, pensionados y personal activo</v>
      </c>
      <c r="E4586" t="str">
        <f>VLOOKUP(MID(C4586,1,10),Estrv!B:CC,57,FALSE)</f>
        <v>Brindar servicio medico subrogado.</v>
      </c>
    </row>
    <row r="4587" spans="1:5">
      <c r="A4587" t="str">
        <f t="shared" si="71"/>
        <v>09PDLR</v>
      </c>
      <c r="B4587" t="str">
        <f>CONCATENATE(A4587,"_",COUNTIF(A$1:A4587,A4587))</f>
        <v>09PDLR_6</v>
      </c>
      <c r="C4587" t="s">
        <v>13666</v>
      </c>
      <c r="D4587" t="str">
        <f>VLOOKUP(MID(C4587,7,4),Estrv!I:J,2,FALSE)</f>
        <v>Prestaciones sociales a jubilados, pensionados y personal activo</v>
      </c>
      <c r="E4587">
        <f>VLOOKUP(MID(C4587,1,10),Estrv!B:CC,60,FALSE)</f>
        <v>0</v>
      </c>
    </row>
    <row r="4588" spans="1:5">
      <c r="A4588" t="str">
        <f t="shared" si="71"/>
        <v>09PDLR</v>
      </c>
      <c r="B4588" t="str">
        <f>CONCATENATE(A4588,"_",COUNTIF(A$1:A4588,A4588))</f>
        <v>09PDLR_7</v>
      </c>
      <c r="C4588" t="s">
        <v>14340</v>
      </c>
      <c r="D4588" t="str">
        <f>VLOOKUP(MID(C4588,7,4),Estrv!I:J,2,FALSE)</f>
        <v>Prestaciones sociales a jubilados, pensionados y personal activo</v>
      </c>
      <c r="E4588">
        <f>VLOOKUP(MID(C4588,1,10),Estrv!B:CC,63,FALSE)</f>
        <v>0</v>
      </c>
    </row>
    <row r="4589" spans="1:5">
      <c r="A4589" t="str">
        <f t="shared" si="71"/>
        <v>09PDLR</v>
      </c>
      <c r="B4589" t="str">
        <f>CONCATENATE(A4589,"_",COUNTIF(A$1:A4589,A4589))</f>
        <v>09PDLR_8</v>
      </c>
      <c r="C4589" t="s">
        <v>15014</v>
      </c>
      <c r="D4589" t="str">
        <f>VLOOKUP(MID(C4589,7,4),Estrv!I:J,2,FALSE)</f>
        <v>Prestaciones sociales a jubilados, pensionados y personal activo</v>
      </c>
      <c r="E4589">
        <f>VLOOKUP(MID(C4589,1,10),Estrv!B:CC,66,FALSE)</f>
        <v>0</v>
      </c>
    </row>
    <row r="4590" spans="1:5">
      <c r="A4590" t="str">
        <f t="shared" si="71"/>
        <v>09PDLR</v>
      </c>
      <c r="B4590" t="str">
        <f>CONCATENATE(A4590,"_",COUNTIF(A$1:A4590,A4590))</f>
        <v>09PDLR_9</v>
      </c>
      <c r="C4590" t="s">
        <v>15688</v>
      </c>
      <c r="D4590" t="str">
        <f>VLOOKUP(MID(C4590,7,4),Estrv!I:J,2,FALSE)</f>
        <v>Prestaciones sociales a jubilados, pensionados y personal activo</v>
      </c>
      <c r="E4590">
        <f>VLOOKUP(MID(C4590,1,10),Estrv!B:CC,69,FALSE)</f>
        <v>0</v>
      </c>
    </row>
    <row r="4591" spans="1:5">
      <c r="A4591" t="str">
        <f t="shared" si="71"/>
        <v>09PDLR</v>
      </c>
      <c r="B4591" t="str">
        <f>CONCATENATE(A4591,"_",COUNTIF(A$1:A4591,A4591))</f>
        <v>09PDLR_10</v>
      </c>
      <c r="C4591" t="s">
        <v>16362</v>
      </c>
      <c r="D4591" t="str">
        <f>VLOOKUP(MID(C4591,7,4),Estrv!I:J,2,FALSE)</f>
        <v>Prestaciones sociales a jubilados, pensionados y personal activo</v>
      </c>
      <c r="E4591">
        <f>VLOOKUP(MID(C4591,1,10),Estrv!B:CC,72,FALSE)</f>
        <v>0</v>
      </c>
    </row>
    <row r="4592" spans="1:5">
      <c r="A4592" t="str">
        <f t="shared" si="71"/>
        <v>09PDLR</v>
      </c>
      <c r="B4592" t="str">
        <f>CONCATENATE(A4592,"_",COUNTIF(A$1:A4592,A4592))</f>
        <v>09PDLR_11</v>
      </c>
      <c r="C4592" t="s">
        <v>10297</v>
      </c>
      <c r="D4592" t="str">
        <f>VLOOKUP(MID(C4592,7,4),Estrv!I:J,2,FALSE)</f>
        <v>Pago de pensiones y jubilaciones</v>
      </c>
      <c r="E4592" t="str">
        <f>VLOOKUP(MID(C4592,1,10),Estrv!B:CC,44,FALSE)</f>
        <v>Para 2024 se consolida que los Jubilados y Pensionados reciban una remuneracion que proporcione una calidad de vida digna, que permita a los derechohabientes hacer frente a sus necesidades basicas y tener bienestar social.</v>
      </c>
    </row>
    <row r="4593" spans="1:5">
      <c r="A4593" t="str">
        <f t="shared" si="71"/>
        <v>09PDLR</v>
      </c>
      <c r="B4593" t="str">
        <f>CONCATENATE(A4593,"_",COUNTIF(A$1:A4593,A4593))</f>
        <v>09PDLR_12</v>
      </c>
      <c r="C4593" t="s">
        <v>10971</v>
      </c>
      <c r="D4593" t="str">
        <f>VLOOKUP(MID(C4593,7,4),Estrv!I:J,2,FALSE)</f>
        <v>Pago de pensiones y jubilaciones</v>
      </c>
      <c r="E4593" t="str">
        <f>VLOOKUP(MID(C4593,1,10),Estrv!B:CC,48,FALSE)</f>
        <v>Realizar el pase de supervivencia de los beneficiarios de pensiones o jubilaciones.</v>
      </c>
    </row>
    <row r="4594" spans="1:5">
      <c r="A4594" t="str">
        <f t="shared" si="71"/>
        <v>09PDLR</v>
      </c>
      <c r="B4594" t="str">
        <f>CONCATENATE(A4594,"_",COUNTIF(A$1:A4594,A4594))</f>
        <v>09PDLR_13</v>
      </c>
      <c r="C4594" t="s">
        <v>11645</v>
      </c>
      <c r="D4594" t="str">
        <f>VLOOKUP(MID(C4594,7,4),Estrv!I:J,2,FALSE)</f>
        <v>Pago de pensiones y jubilaciones</v>
      </c>
      <c r="E4594" t="str">
        <f>VLOOKUP(MID(C4594,1,10),Estrv!B:CC,51,FALSE)</f>
        <v>Realizar el pago de nomina a beneficiarios de pensiones y jubilaciones.</v>
      </c>
    </row>
    <row r="4595" spans="1:5">
      <c r="A4595" t="str">
        <f t="shared" si="71"/>
        <v>09PDLR</v>
      </c>
      <c r="B4595" t="str">
        <f>CONCATENATE(A4595,"_",COUNTIF(A$1:A4595,A4595))</f>
        <v>09PDLR_14</v>
      </c>
      <c r="C4595" t="s">
        <v>12319</v>
      </c>
      <c r="D4595" t="str">
        <f>VLOOKUP(MID(C4595,7,4),Estrv!I:J,2,FALSE)</f>
        <v>Pago de pensiones y jubilaciones</v>
      </c>
      <c r="E4595">
        <f>VLOOKUP(MID(C4595,1,10),Estrv!B:CC,54,FALSE)</f>
        <v>0</v>
      </c>
    </row>
    <row r="4596" spans="1:5">
      <c r="A4596" t="str">
        <f t="shared" si="71"/>
        <v>09PDLR</v>
      </c>
      <c r="B4596" t="str">
        <f>CONCATENATE(A4596,"_",COUNTIF(A$1:A4596,A4596))</f>
        <v>09PDLR_15</v>
      </c>
      <c r="C4596" t="s">
        <v>12993</v>
      </c>
      <c r="D4596" t="str">
        <f>VLOOKUP(MID(C4596,7,4),Estrv!I:J,2,FALSE)</f>
        <v>Pago de pensiones y jubilaciones</v>
      </c>
      <c r="E4596">
        <f>VLOOKUP(MID(C4596,1,10),Estrv!B:CC,57,FALSE)</f>
        <v>0</v>
      </c>
    </row>
    <row r="4597" spans="1:5">
      <c r="A4597" t="str">
        <f t="shared" si="71"/>
        <v>09PDLR</v>
      </c>
      <c r="B4597" t="str">
        <f>CONCATENATE(A4597,"_",COUNTIF(A$1:A4597,A4597))</f>
        <v>09PDLR_16</v>
      </c>
      <c r="C4597" t="s">
        <v>13667</v>
      </c>
      <c r="D4597" t="str">
        <f>VLOOKUP(MID(C4597,7,4),Estrv!I:J,2,FALSE)</f>
        <v>Pago de pensiones y jubilaciones</v>
      </c>
      <c r="E4597">
        <f>VLOOKUP(MID(C4597,1,10),Estrv!B:CC,60,FALSE)</f>
        <v>0</v>
      </c>
    </row>
    <row r="4598" spans="1:5">
      <c r="A4598" t="str">
        <f t="shared" si="71"/>
        <v>09PDLR</v>
      </c>
      <c r="B4598" t="str">
        <f>CONCATENATE(A4598,"_",COUNTIF(A$1:A4598,A4598))</f>
        <v>09PDLR_17</v>
      </c>
      <c r="C4598" t="s">
        <v>14341</v>
      </c>
      <c r="D4598" t="str">
        <f>VLOOKUP(MID(C4598,7,4),Estrv!I:J,2,FALSE)</f>
        <v>Pago de pensiones y jubilaciones</v>
      </c>
      <c r="E4598">
        <f>VLOOKUP(MID(C4598,1,10),Estrv!B:CC,63,FALSE)</f>
        <v>0</v>
      </c>
    </row>
    <row r="4599" spans="1:5">
      <c r="A4599" t="str">
        <f t="shared" si="71"/>
        <v>09PDLR</v>
      </c>
      <c r="B4599" t="str">
        <f>CONCATENATE(A4599,"_",COUNTIF(A$1:A4599,A4599))</f>
        <v>09PDLR_18</v>
      </c>
      <c r="C4599" t="s">
        <v>15015</v>
      </c>
      <c r="D4599" t="str">
        <f>VLOOKUP(MID(C4599,7,4),Estrv!I:J,2,FALSE)</f>
        <v>Pago de pensiones y jubilaciones</v>
      </c>
      <c r="E4599">
        <f>VLOOKUP(MID(C4599,1,10),Estrv!B:CC,66,FALSE)</f>
        <v>0</v>
      </c>
    </row>
    <row r="4600" spans="1:5">
      <c r="A4600" t="str">
        <f t="shared" si="71"/>
        <v>09PDLR</v>
      </c>
      <c r="B4600" t="str">
        <f>CONCATENATE(A4600,"_",COUNTIF(A$1:A4600,A4600))</f>
        <v>09PDLR_19</v>
      </c>
      <c r="C4600" t="s">
        <v>15689</v>
      </c>
      <c r="D4600" t="str">
        <f>VLOOKUP(MID(C4600,7,4),Estrv!I:J,2,FALSE)</f>
        <v>Pago de pensiones y jubilaciones</v>
      </c>
      <c r="E4600">
        <f>VLOOKUP(MID(C4600,1,10),Estrv!B:CC,69,FALSE)</f>
        <v>0</v>
      </c>
    </row>
    <row r="4601" spans="1:5">
      <c r="A4601" t="str">
        <f t="shared" si="71"/>
        <v>09PDLR</v>
      </c>
      <c r="B4601" t="str">
        <f>CONCATENATE(A4601,"_",COUNTIF(A$1:A4601,A4601))</f>
        <v>09PDLR_20</v>
      </c>
      <c r="C4601" t="s">
        <v>16363</v>
      </c>
      <c r="D4601" t="str">
        <f>VLOOKUP(MID(C4601,7,4),Estrv!I:J,2,FALSE)</f>
        <v>Pago de pensiones y jubilaciones</v>
      </c>
      <c r="E4601">
        <f>VLOOKUP(MID(C4601,1,10),Estrv!B:CC,72,FALSE)</f>
        <v>0</v>
      </c>
    </row>
    <row r="4602" spans="1:5">
      <c r="A4602" t="str">
        <f t="shared" si="71"/>
        <v>09PDLR</v>
      </c>
      <c r="B4602" t="str">
        <f>CONCATENATE(A4602,"_",COUNTIF(A$1:A4602,A4602))</f>
        <v>09PDLR_21</v>
      </c>
      <c r="C4602" t="s">
        <v>10298</v>
      </c>
      <c r="D4602" t="str">
        <f>VLOOKUP(MID(C4602,7,4),Estrv!I:J,2,FALSE)</f>
        <v>Actividades de apoyo administrativo</v>
      </c>
      <c r="E4602" t="str">
        <f>VLOOKUP(MID(C4602,1,10),Estrv!B:CC,44,FALSE)</f>
        <v>Mejora en la atencion brindada los empleados a los derechohabientes de nomina 5, otorgando servicios y trato digno.</v>
      </c>
    </row>
    <row r="4603" spans="1:5">
      <c r="A4603" t="str">
        <f t="shared" si="71"/>
        <v>09PDLR</v>
      </c>
      <c r="B4603" t="str">
        <f>CONCATENATE(A4603,"_",COUNTIF(A$1:A4603,A4603))</f>
        <v>09PDLR_22</v>
      </c>
      <c r="C4603" t="s">
        <v>10972</v>
      </c>
      <c r="D4603" t="str">
        <f>VLOOKUP(MID(C4603,7,4),Estrv!I:J,2,FALSE)</f>
        <v>Actividades de apoyo administrativo</v>
      </c>
      <c r="E4603">
        <f>VLOOKUP(MID(C4603,1,10),Estrv!B:CC,48,FALSE)</f>
        <v>0</v>
      </c>
    </row>
    <row r="4604" spans="1:5">
      <c r="A4604" t="str">
        <f t="shared" si="71"/>
        <v>09PDLR</v>
      </c>
      <c r="B4604" t="str">
        <f>CONCATENATE(A4604,"_",COUNTIF(A$1:A4604,A4604))</f>
        <v>09PDLR_23</v>
      </c>
      <c r="C4604" t="s">
        <v>11646</v>
      </c>
      <c r="D4604" t="str">
        <f>VLOOKUP(MID(C4604,7,4),Estrv!I:J,2,FALSE)</f>
        <v>Actividades de apoyo administrativo</v>
      </c>
      <c r="E4604">
        <f>VLOOKUP(MID(C4604,1,10),Estrv!B:CC,51,FALSE)</f>
        <v>0</v>
      </c>
    </row>
    <row r="4605" spans="1:5">
      <c r="A4605" t="str">
        <f t="shared" si="71"/>
        <v>09PDLR</v>
      </c>
      <c r="B4605" t="str">
        <f>CONCATENATE(A4605,"_",COUNTIF(A$1:A4605,A4605))</f>
        <v>09PDLR_24</v>
      </c>
      <c r="C4605" t="s">
        <v>12320</v>
      </c>
      <c r="D4605" t="str">
        <f>VLOOKUP(MID(C4605,7,4),Estrv!I:J,2,FALSE)</f>
        <v>Actividades de apoyo administrativo</v>
      </c>
      <c r="E4605">
        <f>VLOOKUP(MID(C4605,1,10),Estrv!B:CC,54,FALSE)</f>
        <v>0</v>
      </c>
    </row>
    <row r="4606" spans="1:5">
      <c r="A4606" t="str">
        <f t="shared" si="71"/>
        <v>09PDLR</v>
      </c>
      <c r="B4606" t="str">
        <f>CONCATENATE(A4606,"_",COUNTIF(A$1:A4606,A4606))</f>
        <v>09PDLR_25</v>
      </c>
      <c r="C4606" t="s">
        <v>12994</v>
      </c>
      <c r="D4606" t="str">
        <f>VLOOKUP(MID(C4606,7,4),Estrv!I:J,2,FALSE)</f>
        <v>Actividades de apoyo administrativo</v>
      </c>
      <c r="E4606">
        <f>VLOOKUP(MID(C4606,1,10),Estrv!B:CC,57,FALSE)</f>
        <v>0</v>
      </c>
    </row>
    <row r="4607" spans="1:5">
      <c r="A4607" t="str">
        <f t="shared" si="71"/>
        <v>09PDLR</v>
      </c>
      <c r="B4607" t="str">
        <f>CONCATENATE(A4607,"_",COUNTIF(A$1:A4607,A4607))</f>
        <v>09PDLR_26</v>
      </c>
      <c r="C4607" t="s">
        <v>13668</v>
      </c>
      <c r="D4607" t="str">
        <f>VLOOKUP(MID(C4607,7,4),Estrv!I:J,2,FALSE)</f>
        <v>Actividades de apoyo administrativo</v>
      </c>
      <c r="E4607">
        <f>VLOOKUP(MID(C4607,1,10),Estrv!B:CC,60,FALSE)</f>
        <v>0</v>
      </c>
    </row>
    <row r="4608" spans="1:5">
      <c r="A4608" t="str">
        <f t="shared" si="71"/>
        <v>09PDLR</v>
      </c>
      <c r="B4608" t="str">
        <f>CONCATENATE(A4608,"_",COUNTIF(A$1:A4608,A4608))</f>
        <v>09PDLR_27</v>
      </c>
      <c r="C4608" t="s">
        <v>14342</v>
      </c>
      <c r="D4608" t="str">
        <f>VLOOKUP(MID(C4608,7,4),Estrv!I:J,2,FALSE)</f>
        <v>Actividades de apoyo administrativo</v>
      </c>
      <c r="E4608">
        <f>VLOOKUP(MID(C4608,1,10),Estrv!B:CC,63,FALSE)</f>
        <v>0</v>
      </c>
    </row>
    <row r="4609" spans="1:5">
      <c r="A4609" t="str">
        <f t="shared" si="71"/>
        <v>09PDLR</v>
      </c>
      <c r="B4609" t="str">
        <f>CONCATENATE(A4609,"_",COUNTIF(A$1:A4609,A4609))</f>
        <v>09PDLR_28</v>
      </c>
      <c r="C4609" t="s">
        <v>15016</v>
      </c>
      <c r="D4609" t="str">
        <f>VLOOKUP(MID(C4609,7,4),Estrv!I:J,2,FALSE)</f>
        <v>Actividades de apoyo administrativo</v>
      </c>
      <c r="E4609">
        <f>VLOOKUP(MID(C4609,1,10),Estrv!B:CC,66,FALSE)</f>
        <v>0</v>
      </c>
    </row>
    <row r="4610" spans="1:5">
      <c r="A4610" t="str">
        <f t="shared" si="71"/>
        <v>09PDLR</v>
      </c>
      <c r="B4610" t="str">
        <f>CONCATENATE(A4610,"_",COUNTIF(A$1:A4610,A4610))</f>
        <v>09PDLR_29</v>
      </c>
      <c r="C4610" t="s">
        <v>15690</v>
      </c>
      <c r="D4610" t="str">
        <f>VLOOKUP(MID(C4610,7,4),Estrv!I:J,2,FALSE)</f>
        <v>Actividades de apoyo administrativo</v>
      </c>
      <c r="E4610">
        <f>VLOOKUP(MID(C4610,1,10),Estrv!B:CC,69,FALSE)</f>
        <v>0</v>
      </c>
    </row>
    <row r="4611" spans="1:5">
      <c r="A4611" t="str">
        <f t="shared" ref="A4611:A4674" si="72">MID(C4611,1,6)</f>
        <v>09PDLR</v>
      </c>
      <c r="B4611" t="str">
        <f>CONCATENATE(A4611,"_",COUNTIF(A$1:A4611,A4611))</f>
        <v>09PDLR_30</v>
      </c>
      <c r="C4611" t="s">
        <v>16364</v>
      </c>
      <c r="D4611" t="str">
        <f>VLOOKUP(MID(C4611,7,4),Estrv!I:J,2,FALSE)</f>
        <v>Actividades de apoyo administrativo</v>
      </c>
      <c r="E4611">
        <f>VLOOKUP(MID(C4611,1,10),Estrv!B:CC,72,FALSE)</f>
        <v>0</v>
      </c>
    </row>
    <row r="4612" spans="1:5">
      <c r="A4612" t="str">
        <f t="shared" si="72"/>
        <v>09PDLR</v>
      </c>
      <c r="B4612" t="str">
        <f>CONCATENATE(A4612,"_",COUNTIF(A$1:A4612,A4612))</f>
        <v>09PDLR_31</v>
      </c>
      <c r="C4612" t="s">
        <v>10299</v>
      </c>
      <c r="D4612" t="str">
        <f>VLOOKUP(MID(C4612,7,4),Estrv!I:J,2,FALSE)</f>
        <v>Provisiones para contingencias</v>
      </c>
      <c r="E4612" t="str">
        <f>VLOOKUP(MID(C4612,1,10),Estrv!B:CC,44,FALSE)</f>
        <v>Cumplir las obligaciones de pago derivado de las sentencias emitidas por la autoridad competente.</v>
      </c>
    </row>
    <row r="4613" spans="1:5">
      <c r="A4613" t="str">
        <f t="shared" si="72"/>
        <v>09PDLR</v>
      </c>
      <c r="B4613" t="str">
        <f>CONCATENATE(A4613,"_",COUNTIF(A$1:A4613,A4613))</f>
        <v>09PDLR_32</v>
      </c>
      <c r="C4613" t="s">
        <v>10973</v>
      </c>
      <c r="D4613" t="str">
        <f>VLOOKUP(MID(C4613,7,4),Estrv!I:J,2,FALSE)</f>
        <v>Provisiones para contingencias</v>
      </c>
      <c r="E4613">
        <f>VLOOKUP(MID(C4613,1,10),Estrv!B:CC,48,FALSE)</f>
        <v>0</v>
      </c>
    </row>
    <row r="4614" spans="1:5">
      <c r="A4614" t="str">
        <f t="shared" si="72"/>
        <v>09PDLR</v>
      </c>
      <c r="B4614" t="str">
        <f>CONCATENATE(A4614,"_",COUNTIF(A$1:A4614,A4614))</f>
        <v>09PDLR_33</v>
      </c>
      <c r="C4614" t="s">
        <v>11647</v>
      </c>
      <c r="D4614" t="str">
        <f>VLOOKUP(MID(C4614,7,4),Estrv!I:J,2,FALSE)</f>
        <v>Provisiones para contingencias</v>
      </c>
      <c r="E4614">
        <f>VLOOKUP(MID(C4614,1,10),Estrv!B:CC,51,FALSE)</f>
        <v>0</v>
      </c>
    </row>
    <row r="4615" spans="1:5">
      <c r="A4615" t="str">
        <f t="shared" si="72"/>
        <v>09PDLR</v>
      </c>
      <c r="B4615" t="str">
        <f>CONCATENATE(A4615,"_",COUNTIF(A$1:A4615,A4615))</f>
        <v>09PDLR_34</v>
      </c>
      <c r="C4615" t="s">
        <v>12321</v>
      </c>
      <c r="D4615" t="str">
        <f>VLOOKUP(MID(C4615,7,4),Estrv!I:J,2,FALSE)</f>
        <v>Provisiones para contingencias</v>
      </c>
      <c r="E4615">
        <f>VLOOKUP(MID(C4615,1,10),Estrv!B:CC,54,FALSE)</f>
        <v>0</v>
      </c>
    </row>
    <row r="4616" spans="1:5">
      <c r="A4616" t="str">
        <f t="shared" si="72"/>
        <v>09PDLR</v>
      </c>
      <c r="B4616" t="str">
        <f>CONCATENATE(A4616,"_",COUNTIF(A$1:A4616,A4616))</f>
        <v>09PDLR_35</v>
      </c>
      <c r="C4616" t="s">
        <v>12995</v>
      </c>
      <c r="D4616" t="str">
        <f>VLOOKUP(MID(C4616,7,4),Estrv!I:J,2,FALSE)</f>
        <v>Provisiones para contingencias</v>
      </c>
      <c r="E4616">
        <f>VLOOKUP(MID(C4616,1,10),Estrv!B:CC,57,FALSE)</f>
        <v>0</v>
      </c>
    </row>
    <row r="4617" spans="1:5">
      <c r="A4617" t="str">
        <f t="shared" si="72"/>
        <v>09PDLR</v>
      </c>
      <c r="B4617" t="str">
        <f>CONCATENATE(A4617,"_",COUNTIF(A$1:A4617,A4617))</f>
        <v>09PDLR_36</v>
      </c>
      <c r="C4617" t="s">
        <v>13669</v>
      </c>
      <c r="D4617" t="str">
        <f>VLOOKUP(MID(C4617,7,4),Estrv!I:J,2,FALSE)</f>
        <v>Provisiones para contingencias</v>
      </c>
      <c r="E4617">
        <f>VLOOKUP(MID(C4617,1,10),Estrv!B:CC,60,FALSE)</f>
        <v>0</v>
      </c>
    </row>
    <row r="4618" spans="1:5">
      <c r="A4618" t="str">
        <f t="shared" si="72"/>
        <v>09PDLR</v>
      </c>
      <c r="B4618" t="str">
        <f>CONCATENATE(A4618,"_",COUNTIF(A$1:A4618,A4618))</f>
        <v>09PDLR_37</v>
      </c>
      <c r="C4618" t="s">
        <v>14343</v>
      </c>
      <c r="D4618" t="str">
        <f>VLOOKUP(MID(C4618,7,4),Estrv!I:J,2,FALSE)</f>
        <v>Provisiones para contingencias</v>
      </c>
      <c r="E4618">
        <f>VLOOKUP(MID(C4618,1,10),Estrv!B:CC,63,FALSE)</f>
        <v>0</v>
      </c>
    </row>
    <row r="4619" spans="1:5">
      <c r="A4619" t="str">
        <f t="shared" si="72"/>
        <v>09PDLR</v>
      </c>
      <c r="B4619" t="str">
        <f>CONCATENATE(A4619,"_",COUNTIF(A$1:A4619,A4619))</f>
        <v>09PDLR_38</v>
      </c>
      <c r="C4619" t="s">
        <v>15017</v>
      </c>
      <c r="D4619" t="str">
        <f>VLOOKUP(MID(C4619,7,4),Estrv!I:J,2,FALSE)</f>
        <v>Provisiones para contingencias</v>
      </c>
      <c r="E4619">
        <f>VLOOKUP(MID(C4619,1,10),Estrv!B:CC,66,FALSE)</f>
        <v>0</v>
      </c>
    </row>
    <row r="4620" spans="1:5">
      <c r="A4620" t="str">
        <f t="shared" si="72"/>
        <v>09PDLR</v>
      </c>
      <c r="B4620" t="str">
        <f>CONCATENATE(A4620,"_",COUNTIF(A$1:A4620,A4620))</f>
        <v>09PDLR_39</v>
      </c>
      <c r="C4620" t="s">
        <v>15691</v>
      </c>
      <c r="D4620" t="str">
        <f>VLOOKUP(MID(C4620,7,4),Estrv!I:J,2,FALSE)</f>
        <v>Provisiones para contingencias</v>
      </c>
      <c r="E4620">
        <f>VLOOKUP(MID(C4620,1,10),Estrv!B:CC,69,FALSE)</f>
        <v>0</v>
      </c>
    </row>
    <row r="4621" spans="1:5">
      <c r="A4621" t="str">
        <f t="shared" si="72"/>
        <v>09PDLR</v>
      </c>
      <c r="B4621" t="str">
        <f>CONCATENATE(A4621,"_",COUNTIF(A$1:A4621,A4621))</f>
        <v>09PDLR_40</v>
      </c>
      <c r="C4621" t="s">
        <v>16365</v>
      </c>
      <c r="D4621" t="str">
        <f>VLOOKUP(MID(C4621,7,4),Estrv!I:J,2,FALSE)</f>
        <v>Provisiones para contingencias</v>
      </c>
      <c r="E4621">
        <f>VLOOKUP(MID(C4621,1,10),Estrv!B:CC,72,FALSE)</f>
        <v>0</v>
      </c>
    </row>
    <row r="4622" spans="1:5">
      <c r="A4622" t="str">
        <f t="shared" si="72"/>
        <v>09PDLR</v>
      </c>
      <c r="B4622" t="str">
        <f>CONCATENATE(A4622,"_",COUNTIF(A$1:A4622,A4622))</f>
        <v>09PDLR_41</v>
      </c>
      <c r="C4622" t="s">
        <v>10300</v>
      </c>
      <c r="D4622" t="str">
        <f>VLOOKUP(MID(C4622,7,4),Estrv!I:J,2,FALSE)</f>
        <v>Cumplimiento de los programas de protección civil</v>
      </c>
      <c r="E4622" t="str">
        <f>VLOOKUP(MID(C4622,1,10),Estrv!B:CC,44,FALSE)</f>
        <v>Usuarios de servicios y servidores publicos de la CAPTRALIR, cuentan con conocimientos en materia de Proteccion Civil.</v>
      </c>
    </row>
    <row r="4623" spans="1:5">
      <c r="A4623" t="str">
        <f t="shared" si="72"/>
        <v>09PDLR</v>
      </c>
      <c r="B4623" t="str">
        <f>CONCATENATE(A4623,"_",COUNTIF(A$1:A4623,A4623))</f>
        <v>09PDLR_42</v>
      </c>
      <c r="C4623" t="s">
        <v>10974</v>
      </c>
      <c r="D4623" t="str">
        <f>VLOOKUP(MID(C4623,7,4),Estrv!I:J,2,FALSE)</f>
        <v>Cumplimiento de los programas de protección civil</v>
      </c>
      <c r="E4623" t="str">
        <f>VLOOKUP(MID(C4623,1,10),Estrv!B:CC,48,FALSE)</f>
        <v>Capacitacion en materia de Proteccion Civil.</v>
      </c>
    </row>
    <row r="4624" spans="1:5">
      <c r="A4624" t="str">
        <f t="shared" si="72"/>
        <v>09PDLR</v>
      </c>
      <c r="B4624" t="str">
        <f>CONCATENATE(A4624,"_",COUNTIF(A$1:A4624,A4624))</f>
        <v>09PDLR_43</v>
      </c>
      <c r="C4624" t="s">
        <v>11648</v>
      </c>
      <c r="D4624" t="str">
        <f>VLOOKUP(MID(C4624,7,4),Estrv!I:J,2,FALSE)</f>
        <v>Cumplimiento de los programas de protección civil</v>
      </c>
      <c r="E4624">
        <f>VLOOKUP(MID(C4624,1,10),Estrv!B:CC,51,FALSE)</f>
        <v>0</v>
      </c>
    </row>
    <row r="4625" spans="1:5">
      <c r="A4625" t="str">
        <f t="shared" si="72"/>
        <v>09PDLR</v>
      </c>
      <c r="B4625" t="str">
        <f>CONCATENATE(A4625,"_",COUNTIF(A$1:A4625,A4625))</f>
        <v>09PDLR_44</v>
      </c>
      <c r="C4625" t="s">
        <v>12322</v>
      </c>
      <c r="D4625" t="str">
        <f>VLOOKUP(MID(C4625,7,4),Estrv!I:J,2,FALSE)</f>
        <v>Cumplimiento de los programas de protección civil</v>
      </c>
      <c r="E4625">
        <f>VLOOKUP(MID(C4625,1,10),Estrv!B:CC,54,FALSE)</f>
        <v>0</v>
      </c>
    </row>
    <row r="4626" spans="1:5">
      <c r="A4626" t="str">
        <f t="shared" si="72"/>
        <v>09PDLR</v>
      </c>
      <c r="B4626" t="str">
        <f>CONCATENATE(A4626,"_",COUNTIF(A$1:A4626,A4626))</f>
        <v>09PDLR_45</v>
      </c>
      <c r="C4626" t="s">
        <v>12996</v>
      </c>
      <c r="D4626" t="str">
        <f>VLOOKUP(MID(C4626,7,4),Estrv!I:J,2,FALSE)</f>
        <v>Cumplimiento de los programas de protección civil</v>
      </c>
      <c r="E4626">
        <f>VLOOKUP(MID(C4626,1,10),Estrv!B:CC,57,FALSE)</f>
        <v>0</v>
      </c>
    </row>
    <row r="4627" spans="1:5">
      <c r="A4627" t="str">
        <f t="shared" si="72"/>
        <v>09PDLR</v>
      </c>
      <c r="B4627" t="str">
        <f>CONCATENATE(A4627,"_",COUNTIF(A$1:A4627,A4627))</f>
        <v>09PDLR_46</v>
      </c>
      <c r="C4627" t="s">
        <v>13670</v>
      </c>
      <c r="D4627" t="str">
        <f>VLOOKUP(MID(C4627,7,4),Estrv!I:J,2,FALSE)</f>
        <v>Cumplimiento de los programas de protección civil</v>
      </c>
      <c r="E4627">
        <f>VLOOKUP(MID(C4627,1,10),Estrv!B:CC,60,FALSE)</f>
        <v>0</v>
      </c>
    </row>
    <row r="4628" spans="1:5">
      <c r="A4628" t="str">
        <f t="shared" si="72"/>
        <v>09PDLR</v>
      </c>
      <c r="B4628" t="str">
        <f>CONCATENATE(A4628,"_",COUNTIF(A$1:A4628,A4628))</f>
        <v>09PDLR_47</v>
      </c>
      <c r="C4628" t="s">
        <v>14344</v>
      </c>
      <c r="D4628" t="str">
        <f>VLOOKUP(MID(C4628,7,4),Estrv!I:J,2,FALSE)</f>
        <v>Cumplimiento de los programas de protección civil</v>
      </c>
      <c r="E4628">
        <f>VLOOKUP(MID(C4628,1,10),Estrv!B:CC,63,FALSE)</f>
        <v>0</v>
      </c>
    </row>
    <row r="4629" spans="1:5">
      <c r="A4629" t="str">
        <f t="shared" si="72"/>
        <v>09PDLR</v>
      </c>
      <c r="B4629" t="str">
        <f>CONCATENATE(A4629,"_",COUNTIF(A$1:A4629,A4629))</f>
        <v>09PDLR_48</v>
      </c>
      <c r="C4629" t="s">
        <v>15018</v>
      </c>
      <c r="D4629" t="str">
        <f>VLOOKUP(MID(C4629,7,4),Estrv!I:J,2,FALSE)</f>
        <v>Cumplimiento de los programas de protección civil</v>
      </c>
      <c r="E4629">
        <f>VLOOKUP(MID(C4629,1,10),Estrv!B:CC,66,FALSE)</f>
        <v>0</v>
      </c>
    </row>
    <row r="4630" spans="1:5">
      <c r="A4630" t="str">
        <f t="shared" si="72"/>
        <v>09PDLR</v>
      </c>
      <c r="B4630" t="str">
        <f>CONCATENATE(A4630,"_",COUNTIF(A$1:A4630,A4630))</f>
        <v>09PDLR_49</v>
      </c>
      <c r="C4630" t="s">
        <v>15692</v>
      </c>
      <c r="D4630" t="str">
        <f>VLOOKUP(MID(C4630,7,4),Estrv!I:J,2,FALSE)</f>
        <v>Cumplimiento de los programas de protección civil</v>
      </c>
      <c r="E4630">
        <f>VLOOKUP(MID(C4630,1,10),Estrv!B:CC,69,FALSE)</f>
        <v>0</v>
      </c>
    </row>
    <row r="4631" spans="1:5">
      <c r="A4631" t="str">
        <f t="shared" si="72"/>
        <v>09PDLR</v>
      </c>
      <c r="B4631" t="str">
        <f>CONCATENATE(A4631,"_",COUNTIF(A$1:A4631,A4631))</f>
        <v>09PDLR_50</v>
      </c>
      <c r="C4631" t="s">
        <v>16366</v>
      </c>
      <c r="D4631" t="str">
        <f>VLOOKUP(MID(C4631,7,4),Estrv!I:J,2,FALSE)</f>
        <v>Cumplimiento de los programas de protección civil</v>
      </c>
      <c r="E4631">
        <f>VLOOKUP(MID(C4631,1,10),Estrv!B:CC,72,FALSE)</f>
        <v>0</v>
      </c>
    </row>
    <row r="4632" spans="1:5">
      <c r="A4632" t="str">
        <f t="shared" si="72"/>
        <v>09PDPA</v>
      </c>
      <c r="B4632" t="str">
        <f>CONCATENATE(A4632,"_",COUNTIF(A$1:A4632,A4632))</f>
        <v>09PDPA_1</v>
      </c>
      <c r="C4632" t="s">
        <v>10301</v>
      </c>
      <c r="D4632" t="str">
        <f>VLOOKUP(MID(C4632,7,4),Estrv!I:J,2,FALSE)</f>
        <v>Prestaciones sociales a jubilados, pensionados y personal activo</v>
      </c>
      <c r="E4632" t="str">
        <f>VLOOKUP(MID(C4632,1,10),Estrv!B:CC,44,FALSE)</f>
        <v>Se consolida la entrega de prestaciones sociales a Policias Auxiliares, Jubilados y Pensionados de la Caja de Prevision de la Policia Auxiliar asi como sus beneficiarios generando un incremento en su calidad de vida.</v>
      </c>
    </row>
    <row r="4633" spans="1:5">
      <c r="A4633" t="str">
        <f t="shared" si="72"/>
        <v>09PDPA</v>
      </c>
      <c r="B4633" t="str">
        <f>CONCATENATE(A4633,"_",COUNTIF(A$1:A4633,A4633))</f>
        <v>09PDPA_2</v>
      </c>
      <c r="C4633" t="s">
        <v>10975</v>
      </c>
      <c r="D4633" t="str">
        <f>VLOOKUP(MID(C4633,7,4),Estrv!I:J,2,FALSE)</f>
        <v>Prestaciones sociales a jubilados, pensionados y personal activo</v>
      </c>
      <c r="E4633" t="str">
        <f>VLOOKUP(MID(C4633,1,10),Estrv!B:CC,48,FALSE)</f>
        <v>Otorgar pago de defunciones y/o gastos funerarios.</v>
      </c>
    </row>
    <row r="4634" spans="1:5">
      <c r="A4634" t="str">
        <f t="shared" si="72"/>
        <v>09PDPA</v>
      </c>
      <c r="B4634" t="str">
        <f>CONCATENATE(A4634,"_",COUNTIF(A$1:A4634,A4634))</f>
        <v>09PDPA_3</v>
      </c>
      <c r="C4634" t="s">
        <v>11649</v>
      </c>
      <c r="D4634" t="str">
        <f>VLOOKUP(MID(C4634,7,4),Estrv!I:J,2,FALSE)</f>
        <v>Prestaciones sociales a jubilados, pensionados y personal activo</v>
      </c>
      <c r="E4634" t="str">
        <f>VLOOKUP(MID(C4634,1,10),Estrv!B:CC,51,FALSE)</f>
        <v>Otorgar prestamos a corto y mediano plazo.</v>
      </c>
    </row>
    <row r="4635" spans="1:5">
      <c r="A4635" t="str">
        <f t="shared" si="72"/>
        <v>09PDPA</v>
      </c>
      <c r="B4635" t="str">
        <f>CONCATENATE(A4635,"_",COUNTIF(A$1:A4635,A4635))</f>
        <v>09PDPA_4</v>
      </c>
      <c r="C4635" t="s">
        <v>12323</v>
      </c>
      <c r="D4635" t="str">
        <f>VLOOKUP(MID(C4635,7,4),Estrv!I:J,2,FALSE)</f>
        <v>Prestaciones sociales a jubilados, pensionados y personal activo</v>
      </c>
      <c r="E4635" t="str">
        <f>VLOOKUP(MID(C4635,1,10),Estrv!B:CC,54,FALSE)</f>
        <v>Ofertar servicios sociales, culturales y deportivos.</v>
      </c>
    </row>
    <row r="4636" spans="1:5">
      <c r="A4636" t="str">
        <f t="shared" si="72"/>
        <v>09PDPA</v>
      </c>
      <c r="B4636" t="str">
        <f>CONCATENATE(A4636,"_",COUNTIF(A$1:A4636,A4636))</f>
        <v>09PDPA_5</v>
      </c>
      <c r="C4636" t="s">
        <v>12997</v>
      </c>
      <c r="D4636" t="str">
        <f>VLOOKUP(MID(C4636,7,4),Estrv!I:J,2,FALSE)</f>
        <v>Prestaciones sociales a jubilados, pensionados y personal activo</v>
      </c>
      <c r="E4636" t="str">
        <f>VLOOKUP(MID(C4636,1,10),Estrv!B:CC,57,FALSE)</f>
        <v>Otorgar seguro por riesgos de trabajo.</v>
      </c>
    </row>
    <row r="4637" spans="1:5">
      <c r="A4637" t="str">
        <f t="shared" si="72"/>
        <v>09PDPA</v>
      </c>
      <c r="B4637" t="str">
        <f>CONCATENATE(A4637,"_",COUNTIF(A$1:A4637,A4637))</f>
        <v>09PDPA_6</v>
      </c>
      <c r="C4637" t="s">
        <v>13671</v>
      </c>
      <c r="D4637" t="str">
        <f>VLOOKUP(MID(C4637,7,4),Estrv!I:J,2,FALSE)</f>
        <v>Prestaciones sociales a jubilados, pensionados y personal activo</v>
      </c>
      <c r="E4637">
        <f>VLOOKUP(MID(C4637,1,10),Estrv!B:CC,60,FALSE)</f>
        <v>0</v>
      </c>
    </row>
    <row r="4638" spans="1:5">
      <c r="A4638" t="str">
        <f t="shared" si="72"/>
        <v>09PDPA</v>
      </c>
      <c r="B4638" t="str">
        <f>CONCATENATE(A4638,"_",COUNTIF(A$1:A4638,A4638))</f>
        <v>09PDPA_7</v>
      </c>
      <c r="C4638" t="s">
        <v>14345</v>
      </c>
      <c r="D4638" t="str">
        <f>VLOOKUP(MID(C4638,7,4),Estrv!I:J,2,FALSE)</f>
        <v>Prestaciones sociales a jubilados, pensionados y personal activo</v>
      </c>
      <c r="E4638">
        <f>VLOOKUP(MID(C4638,1,10),Estrv!B:CC,63,FALSE)</f>
        <v>0</v>
      </c>
    </row>
    <row r="4639" spans="1:5">
      <c r="A4639" t="str">
        <f t="shared" si="72"/>
        <v>09PDPA</v>
      </c>
      <c r="B4639" t="str">
        <f>CONCATENATE(A4639,"_",COUNTIF(A$1:A4639,A4639))</f>
        <v>09PDPA_8</v>
      </c>
      <c r="C4639" t="s">
        <v>15019</v>
      </c>
      <c r="D4639" t="str">
        <f>VLOOKUP(MID(C4639,7,4),Estrv!I:J,2,FALSE)</f>
        <v>Prestaciones sociales a jubilados, pensionados y personal activo</v>
      </c>
      <c r="E4639">
        <f>VLOOKUP(MID(C4639,1,10),Estrv!B:CC,66,FALSE)</f>
        <v>0</v>
      </c>
    </row>
    <row r="4640" spans="1:5">
      <c r="A4640" t="str">
        <f t="shared" si="72"/>
        <v>09PDPA</v>
      </c>
      <c r="B4640" t="str">
        <f>CONCATENATE(A4640,"_",COUNTIF(A$1:A4640,A4640))</f>
        <v>09PDPA_9</v>
      </c>
      <c r="C4640" t="s">
        <v>15693</v>
      </c>
      <c r="D4640" t="str">
        <f>VLOOKUP(MID(C4640,7,4),Estrv!I:J,2,FALSE)</f>
        <v>Prestaciones sociales a jubilados, pensionados y personal activo</v>
      </c>
      <c r="E4640">
        <f>VLOOKUP(MID(C4640,1,10),Estrv!B:CC,69,FALSE)</f>
        <v>0</v>
      </c>
    </row>
    <row r="4641" spans="1:5">
      <c r="A4641" t="str">
        <f t="shared" si="72"/>
        <v>09PDPA</v>
      </c>
      <c r="B4641" t="str">
        <f>CONCATENATE(A4641,"_",COUNTIF(A$1:A4641,A4641))</f>
        <v>09PDPA_10</v>
      </c>
      <c r="C4641" t="s">
        <v>16367</v>
      </c>
      <c r="D4641" t="str">
        <f>VLOOKUP(MID(C4641,7,4),Estrv!I:J,2,FALSE)</f>
        <v>Prestaciones sociales a jubilados, pensionados y personal activo</v>
      </c>
      <c r="E4641">
        <f>VLOOKUP(MID(C4641,1,10),Estrv!B:CC,72,FALSE)</f>
        <v>0</v>
      </c>
    </row>
    <row r="4642" spans="1:5">
      <c r="A4642" t="str">
        <f t="shared" si="72"/>
        <v>09PDPA</v>
      </c>
      <c r="B4642" t="str">
        <f>CONCATENATE(A4642,"_",COUNTIF(A$1:A4642,A4642))</f>
        <v>09PDPA_11</v>
      </c>
      <c r="C4642" t="s">
        <v>10302</v>
      </c>
      <c r="D4642" t="str">
        <f>VLOOKUP(MID(C4642,7,4),Estrv!I:J,2,FALSE)</f>
        <v>Pago de pensiones y jubilaciones</v>
      </c>
      <c r="E4642" t="str">
        <f>VLOOKUP(MID(C4642,1,10),Estrv!B:CC,44,FALSE)</f>
        <v>Para 2024 se incrementa la cobertura de pensiones y jubilaciones mejorando la calidad de vida de los integrantes de la CAPREPA.</v>
      </c>
    </row>
    <row r="4643" spans="1:5">
      <c r="A4643" t="str">
        <f t="shared" si="72"/>
        <v>09PDPA</v>
      </c>
      <c r="B4643" t="str">
        <f>CONCATENATE(A4643,"_",COUNTIF(A$1:A4643,A4643))</f>
        <v>09PDPA_12</v>
      </c>
      <c r="C4643" t="s">
        <v>10976</v>
      </c>
      <c r="D4643" t="str">
        <f>VLOOKUP(MID(C4643,7,4),Estrv!I:J,2,FALSE)</f>
        <v>Pago de pensiones y jubilaciones</v>
      </c>
      <c r="E4643">
        <f>VLOOKUP(MID(C4643,1,10),Estrv!B:CC,48,FALSE)</f>
        <v>0</v>
      </c>
    </row>
    <row r="4644" spans="1:5">
      <c r="A4644" t="str">
        <f t="shared" si="72"/>
        <v>09PDPA</v>
      </c>
      <c r="B4644" t="str">
        <f>CONCATENATE(A4644,"_",COUNTIF(A$1:A4644,A4644))</f>
        <v>09PDPA_13</v>
      </c>
      <c r="C4644" t="s">
        <v>11650</v>
      </c>
      <c r="D4644" t="str">
        <f>VLOOKUP(MID(C4644,7,4),Estrv!I:J,2,FALSE)</f>
        <v>Pago de pensiones y jubilaciones</v>
      </c>
      <c r="E4644">
        <f>VLOOKUP(MID(C4644,1,10),Estrv!B:CC,51,FALSE)</f>
        <v>0</v>
      </c>
    </row>
    <row r="4645" spans="1:5">
      <c r="A4645" t="str">
        <f t="shared" si="72"/>
        <v>09PDPA</v>
      </c>
      <c r="B4645" t="str">
        <f>CONCATENATE(A4645,"_",COUNTIF(A$1:A4645,A4645))</f>
        <v>09PDPA_14</v>
      </c>
      <c r="C4645" t="s">
        <v>12324</v>
      </c>
      <c r="D4645" t="str">
        <f>VLOOKUP(MID(C4645,7,4),Estrv!I:J,2,FALSE)</f>
        <v>Pago de pensiones y jubilaciones</v>
      </c>
      <c r="E4645">
        <f>VLOOKUP(MID(C4645,1,10),Estrv!B:CC,54,FALSE)</f>
        <v>0</v>
      </c>
    </row>
    <row r="4646" spans="1:5">
      <c r="A4646" t="str">
        <f t="shared" si="72"/>
        <v>09PDPA</v>
      </c>
      <c r="B4646" t="str">
        <f>CONCATENATE(A4646,"_",COUNTIF(A$1:A4646,A4646))</f>
        <v>09PDPA_15</v>
      </c>
      <c r="C4646" t="s">
        <v>12998</v>
      </c>
      <c r="D4646" t="str">
        <f>VLOOKUP(MID(C4646,7,4),Estrv!I:J,2,FALSE)</f>
        <v>Pago de pensiones y jubilaciones</v>
      </c>
      <c r="E4646">
        <f>VLOOKUP(MID(C4646,1,10),Estrv!B:CC,57,FALSE)</f>
        <v>0</v>
      </c>
    </row>
    <row r="4647" spans="1:5">
      <c r="A4647" t="str">
        <f t="shared" si="72"/>
        <v>09PDPA</v>
      </c>
      <c r="B4647" t="str">
        <f>CONCATENATE(A4647,"_",COUNTIF(A$1:A4647,A4647))</f>
        <v>09PDPA_16</v>
      </c>
      <c r="C4647" t="s">
        <v>13672</v>
      </c>
      <c r="D4647" t="str">
        <f>VLOOKUP(MID(C4647,7,4),Estrv!I:J,2,FALSE)</f>
        <v>Pago de pensiones y jubilaciones</v>
      </c>
      <c r="E4647">
        <f>VLOOKUP(MID(C4647,1,10),Estrv!B:CC,60,FALSE)</f>
        <v>0</v>
      </c>
    </row>
    <row r="4648" spans="1:5">
      <c r="A4648" t="str">
        <f t="shared" si="72"/>
        <v>09PDPA</v>
      </c>
      <c r="B4648" t="str">
        <f>CONCATENATE(A4648,"_",COUNTIF(A$1:A4648,A4648))</f>
        <v>09PDPA_17</v>
      </c>
      <c r="C4648" t="s">
        <v>14346</v>
      </c>
      <c r="D4648" t="str">
        <f>VLOOKUP(MID(C4648,7,4),Estrv!I:J,2,FALSE)</f>
        <v>Pago de pensiones y jubilaciones</v>
      </c>
      <c r="E4648">
        <f>VLOOKUP(MID(C4648,1,10),Estrv!B:CC,63,FALSE)</f>
        <v>0</v>
      </c>
    </row>
    <row r="4649" spans="1:5">
      <c r="A4649" t="str">
        <f t="shared" si="72"/>
        <v>09PDPA</v>
      </c>
      <c r="B4649" t="str">
        <f>CONCATENATE(A4649,"_",COUNTIF(A$1:A4649,A4649))</f>
        <v>09PDPA_18</v>
      </c>
      <c r="C4649" t="s">
        <v>15020</v>
      </c>
      <c r="D4649" t="str">
        <f>VLOOKUP(MID(C4649,7,4),Estrv!I:J,2,FALSE)</f>
        <v>Pago de pensiones y jubilaciones</v>
      </c>
      <c r="E4649">
        <f>VLOOKUP(MID(C4649,1,10),Estrv!B:CC,66,FALSE)</f>
        <v>0</v>
      </c>
    </row>
    <row r="4650" spans="1:5">
      <c r="A4650" t="str">
        <f t="shared" si="72"/>
        <v>09PDPA</v>
      </c>
      <c r="B4650" t="str">
        <f>CONCATENATE(A4650,"_",COUNTIF(A$1:A4650,A4650))</f>
        <v>09PDPA_19</v>
      </c>
      <c r="C4650" t="s">
        <v>15694</v>
      </c>
      <c r="D4650" t="str">
        <f>VLOOKUP(MID(C4650,7,4),Estrv!I:J,2,FALSE)</f>
        <v>Pago de pensiones y jubilaciones</v>
      </c>
      <c r="E4650">
        <f>VLOOKUP(MID(C4650,1,10),Estrv!B:CC,69,FALSE)</f>
        <v>0</v>
      </c>
    </row>
    <row r="4651" spans="1:5">
      <c r="A4651" t="str">
        <f t="shared" si="72"/>
        <v>09PDPA</v>
      </c>
      <c r="B4651" t="str">
        <f>CONCATENATE(A4651,"_",COUNTIF(A$1:A4651,A4651))</f>
        <v>09PDPA_20</v>
      </c>
      <c r="C4651" t="s">
        <v>16368</v>
      </c>
      <c r="D4651" t="str">
        <f>VLOOKUP(MID(C4651,7,4),Estrv!I:J,2,FALSE)</f>
        <v>Pago de pensiones y jubilaciones</v>
      </c>
      <c r="E4651">
        <f>VLOOKUP(MID(C4651,1,10),Estrv!B:CC,72,FALSE)</f>
        <v>0</v>
      </c>
    </row>
    <row r="4652" spans="1:5">
      <c r="A4652" t="str">
        <f t="shared" si="72"/>
        <v>09PDPA</v>
      </c>
      <c r="B4652" t="str">
        <f>CONCATENATE(A4652,"_",COUNTIF(A$1:A4652,A4652))</f>
        <v>09PDPA_21</v>
      </c>
      <c r="C4652" t="s">
        <v>10303</v>
      </c>
      <c r="D4652" t="str">
        <f>VLOOKUP(MID(C4652,7,4),Estrv!I:J,2,FALSE)</f>
        <v>Actividades de apoyo administrativo</v>
      </c>
      <c r="E4652" t="str">
        <f>VLOOKUP(MID(C4652,1,10),Estrv!B:CC,44,FALSE)</f>
        <v>Los trabajadores de la Caja de Prevision de la Policia Auxiliar, tienen garantizada la disponibilidad de bienes y herramientas de trabajo para un desarrollo profesional y organizacional.</v>
      </c>
    </row>
    <row r="4653" spans="1:5">
      <c r="A4653" t="str">
        <f t="shared" si="72"/>
        <v>09PDPA</v>
      </c>
      <c r="B4653" t="str">
        <f>CONCATENATE(A4653,"_",COUNTIF(A$1:A4653,A4653))</f>
        <v>09PDPA_22</v>
      </c>
      <c r="C4653" t="s">
        <v>10977</v>
      </c>
      <c r="D4653" t="str">
        <f>VLOOKUP(MID(C4653,7,4),Estrv!I:J,2,FALSE)</f>
        <v>Actividades de apoyo administrativo</v>
      </c>
      <c r="E4653">
        <f>VLOOKUP(MID(C4653,1,10),Estrv!B:CC,48,FALSE)</f>
        <v>0</v>
      </c>
    </row>
    <row r="4654" spans="1:5">
      <c r="A4654" t="str">
        <f t="shared" si="72"/>
        <v>09PDPA</v>
      </c>
      <c r="B4654" t="str">
        <f>CONCATENATE(A4654,"_",COUNTIF(A$1:A4654,A4654))</f>
        <v>09PDPA_23</v>
      </c>
      <c r="C4654" t="s">
        <v>11651</v>
      </c>
      <c r="D4654" t="str">
        <f>VLOOKUP(MID(C4654,7,4),Estrv!I:J,2,FALSE)</f>
        <v>Actividades de apoyo administrativo</v>
      </c>
      <c r="E4654">
        <f>VLOOKUP(MID(C4654,1,10),Estrv!B:CC,51,FALSE)</f>
        <v>0</v>
      </c>
    </row>
    <row r="4655" spans="1:5">
      <c r="A4655" t="str">
        <f t="shared" si="72"/>
        <v>09PDPA</v>
      </c>
      <c r="B4655" t="str">
        <f>CONCATENATE(A4655,"_",COUNTIF(A$1:A4655,A4655))</f>
        <v>09PDPA_24</v>
      </c>
      <c r="C4655" t="s">
        <v>12325</v>
      </c>
      <c r="D4655" t="str">
        <f>VLOOKUP(MID(C4655,7,4),Estrv!I:J,2,FALSE)</f>
        <v>Actividades de apoyo administrativo</v>
      </c>
      <c r="E4655">
        <f>VLOOKUP(MID(C4655,1,10),Estrv!B:CC,54,FALSE)</f>
        <v>0</v>
      </c>
    </row>
    <row r="4656" spans="1:5">
      <c r="A4656" t="str">
        <f t="shared" si="72"/>
        <v>09PDPA</v>
      </c>
      <c r="B4656" t="str">
        <f>CONCATENATE(A4656,"_",COUNTIF(A$1:A4656,A4656))</f>
        <v>09PDPA_25</v>
      </c>
      <c r="C4656" t="s">
        <v>12999</v>
      </c>
      <c r="D4656" t="str">
        <f>VLOOKUP(MID(C4656,7,4),Estrv!I:J,2,FALSE)</f>
        <v>Actividades de apoyo administrativo</v>
      </c>
      <c r="E4656">
        <f>VLOOKUP(MID(C4656,1,10),Estrv!B:CC,57,FALSE)</f>
        <v>0</v>
      </c>
    </row>
    <row r="4657" spans="1:5">
      <c r="A4657" t="str">
        <f t="shared" si="72"/>
        <v>09PDPA</v>
      </c>
      <c r="B4657" t="str">
        <f>CONCATENATE(A4657,"_",COUNTIF(A$1:A4657,A4657))</f>
        <v>09PDPA_26</v>
      </c>
      <c r="C4657" t="s">
        <v>13673</v>
      </c>
      <c r="D4657" t="str">
        <f>VLOOKUP(MID(C4657,7,4),Estrv!I:J,2,FALSE)</f>
        <v>Actividades de apoyo administrativo</v>
      </c>
      <c r="E4657">
        <f>VLOOKUP(MID(C4657,1,10),Estrv!B:CC,60,FALSE)</f>
        <v>0</v>
      </c>
    </row>
    <row r="4658" spans="1:5">
      <c r="A4658" t="str">
        <f t="shared" si="72"/>
        <v>09PDPA</v>
      </c>
      <c r="B4658" t="str">
        <f>CONCATENATE(A4658,"_",COUNTIF(A$1:A4658,A4658))</f>
        <v>09PDPA_27</v>
      </c>
      <c r="C4658" t="s">
        <v>14347</v>
      </c>
      <c r="D4658" t="str">
        <f>VLOOKUP(MID(C4658,7,4),Estrv!I:J,2,FALSE)</f>
        <v>Actividades de apoyo administrativo</v>
      </c>
      <c r="E4658">
        <f>VLOOKUP(MID(C4658,1,10),Estrv!B:CC,63,FALSE)</f>
        <v>0</v>
      </c>
    </row>
    <row r="4659" spans="1:5">
      <c r="A4659" t="str">
        <f t="shared" si="72"/>
        <v>09PDPA</v>
      </c>
      <c r="B4659" t="str">
        <f>CONCATENATE(A4659,"_",COUNTIF(A$1:A4659,A4659))</f>
        <v>09PDPA_28</v>
      </c>
      <c r="C4659" t="s">
        <v>15021</v>
      </c>
      <c r="D4659" t="str">
        <f>VLOOKUP(MID(C4659,7,4),Estrv!I:J,2,FALSE)</f>
        <v>Actividades de apoyo administrativo</v>
      </c>
      <c r="E4659">
        <f>VLOOKUP(MID(C4659,1,10),Estrv!B:CC,66,FALSE)</f>
        <v>0</v>
      </c>
    </row>
    <row r="4660" spans="1:5">
      <c r="A4660" t="str">
        <f t="shared" si="72"/>
        <v>09PDPA</v>
      </c>
      <c r="B4660" t="str">
        <f>CONCATENATE(A4660,"_",COUNTIF(A$1:A4660,A4660))</f>
        <v>09PDPA_29</v>
      </c>
      <c r="C4660" t="s">
        <v>15695</v>
      </c>
      <c r="D4660" t="str">
        <f>VLOOKUP(MID(C4660,7,4),Estrv!I:J,2,FALSE)</f>
        <v>Actividades de apoyo administrativo</v>
      </c>
      <c r="E4660">
        <f>VLOOKUP(MID(C4660,1,10),Estrv!B:CC,69,FALSE)</f>
        <v>0</v>
      </c>
    </row>
    <row r="4661" spans="1:5">
      <c r="A4661" t="str">
        <f t="shared" si="72"/>
        <v>09PDPA</v>
      </c>
      <c r="B4661" t="str">
        <f>CONCATENATE(A4661,"_",COUNTIF(A$1:A4661,A4661))</f>
        <v>09PDPA_30</v>
      </c>
      <c r="C4661" t="s">
        <v>16369</v>
      </c>
      <c r="D4661" t="str">
        <f>VLOOKUP(MID(C4661,7,4),Estrv!I:J,2,FALSE)</f>
        <v>Actividades de apoyo administrativo</v>
      </c>
      <c r="E4661">
        <f>VLOOKUP(MID(C4661,1,10),Estrv!B:CC,72,FALSE)</f>
        <v>0</v>
      </c>
    </row>
    <row r="4662" spans="1:5">
      <c r="A4662" t="str">
        <f t="shared" si="72"/>
        <v>09PDPA</v>
      </c>
      <c r="B4662" t="str">
        <f>CONCATENATE(A4662,"_",COUNTIF(A$1:A4662,A4662))</f>
        <v>09PDPA_31</v>
      </c>
      <c r="C4662" t="s">
        <v>10304</v>
      </c>
      <c r="D4662" t="str">
        <f>VLOOKUP(MID(C4662,7,4),Estrv!I:J,2,FALSE)</f>
        <v>Provisiones para contingencias</v>
      </c>
      <c r="E4662" t="str">
        <f>VLOOKUP(MID(C4662,1,10),Estrv!B:CC,44,FALSE)</f>
        <v>Cumplir las obligaciones de pago derivado de las sentencias emitidas por la autoridad competente.</v>
      </c>
    </row>
    <row r="4663" spans="1:5">
      <c r="A4663" t="str">
        <f t="shared" si="72"/>
        <v>09PDPA</v>
      </c>
      <c r="B4663" t="str">
        <f>CONCATENATE(A4663,"_",COUNTIF(A$1:A4663,A4663))</f>
        <v>09PDPA_32</v>
      </c>
      <c r="C4663" t="s">
        <v>10978</v>
      </c>
      <c r="D4663" t="str">
        <f>VLOOKUP(MID(C4663,7,4),Estrv!I:J,2,FALSE)</f>
        <v>Provisiones para contingencias</v>
      </c>
      <c r="E4663">
        <f>VLOOKUP(MID(C4663,1,10),Estrv!B:CC,48,FALSE)</f>
        <v>0</v>
      </c>
    </row>
    <row r="4664" spans="1:5">
      <c r="A4664" t="str">
        <f t="shared" si="72"/>
        <v>09PDPA</v>
      </c>
      <c r="B4664" t="str">
        <f>CONCATENATE(A4664,"_",COUNTIF(A$1:A4664,A4664))</f>
        <v>09PDPA_33</v>
      </c>
      <c r="C4664" t="s">
        <v>11652</v>
      </c>
      <c r="D4664" t="str">
        <f>VLOOKUP(MID(C4664,7,4),Estrv!I:J,2,FALSE)</f>
        <v>Provisiones para contingencias</v>
      </c>
      <c r="E4664">
        <f>VLOOKUP(MID(C4664,1,10),Estrv!B:CC,51,FALSE)</f>
        <v>0</v>
      </c>
    </row>
    <row r="4665" spans="1:5">
      <c r="A4665" t="str">
        <f t="shared" si="72"/>
        <v>09PDPA</v>
      </c>
      <c r="B4665" t="str">
        <f>CONCATENATE(A4665,"_",COUNTIF(A$1:A4665,A4665))</f>
        <v>09PDPA_34</v>
      </c>
      <c r="C4665" t="s">
        <v>12326</v>
      </c>
      <c r="D4665" t="str">
        <f>VLOOKUP(MID(C4665,7,4),Estrv!I:J,2,FALSE)</f>
        <v>Provisiones para contingencias</v>
      </c>
      <c r="E4665">
        <f>VLOOKUP(MID(C4665,1,10),Estrv!B:CC,54,FALSE)</f>
        <v>0</v>
      </c>
    </row>
    <row r="4666" spans="1:5">
      <c r="A4666" t="str">
        <f t="shared" si="72"/>
        <v>09PDPA</v>
      </c>
      <c r="B4666" t="str">
        <f>CONCATENATE(A4666,"_",COUNTIF(A$1:A4666,A4666))</f>
        <v>09PDPA_35</v>
      </c>
      <c r="C4666" t="s">
        <v>13000</v>
      </c>
      <c r="D4666" t="str">
        <f>VLOOKUP(MID(C4666,7,4),Estrv!I:J,2,FALSE)</f>
        <v>Provisiones para contingencias</v>
      </c>
      <c r="E4666">
        <f>VLOOKUP(MID(C4666,1,10),Estrv!B:CC,57,FALSE)</f>
        <v>0</v>
      </c>
    </row>
    <row r="4667" spans="1:5">
      <c r="A4667" t="str">
        <f t="shared" si="72"/>
        <v>09PDPA</v>
      </c>
      <c r="B4667" t="str">
        <f>CONCATENATE(A4667,"_",COUNTIF(A$1:A4667,A4667))</f>
        <v>09PDPA_36</v>
      </c>
      <c r="C4667" t="s">
        <v>13674</v>
      </c>
      <c r="D4667" t="str">
        <f>VLOOKUP(MID(C4667,7,4),Estrv!I:J,2,FALSE)</f>
        <v>Provisiones para contingencias</v>
      </c>
      <c r="E4667">
        <f>VLOOKUP(MID(C4667,1,10),Estrv!B:CC,60,FALSE)</f>
        <v>0</v>
      </c>
    </row>
    <row r="4668" spans="1:5">
      <c r="A4668" t="str">
        <f t="shared" si="72"/>
        <v>09PDPA</v>
      </c>
      <c r="B4668" t="str">
        <f>CONCATENATE(A4668,"_",COUNTIF(A$1:A4668,A4668))</f>
        <v>09PDPA_37</v>
      </c>
      <c r="C4668" t="s">
        <v>14348</v>
      </c>
      <c r="D4668" t="str">
        <f>VLOOKUP(MID(C4668,7,4),Estrv!I:J,2,FALSE)</f>
        <v>Provisiones para contingencias</v>
      </c>
      <c r="E4668">
        <f>VLOOKUP(MID(C4668,1,10),Estrv!B:CC,63,FALSE)</f>
        <v>0</v>
      </c>
    </row>
    <row r="4669" spans="1:5">
      <c r="A4669" t="str">
        <f t="shared" si="72"/>
        <v>09PDPA</v>
      </c>
      <c r="B4669" t="str">
        <f>CONCATENATE(A4669,"_",COUNTIF(A$1:A4669,A4669))</f>
        <v>09PDPA_38</v>
      </c>
      <c r="C4669" t="s">
        <v>15022</v>
      </c>
      <c r="D4669" t="str">
        <f>VLOOKUP(MID(C4669,7,4),Estrv!I:J,2,FALSE)</f>
        <v>Provisiones para contingencias</v>
      </c>
      <c r="E4669">
        <f>VLOOKUP(MID(C4669,1,10),Estrv!B:CC,66,FALSE)</f>
        <v>0</v>
      </c>
    </row>
    <row r="4670" spans="1:5">
      <c r="A4670" t="str">
        <f t="shared" si="72"/>
        <v>09PDPA</v>
      </c>
      <c r="B4670" t="str">
        <f>CONCATENATE(A4670,"_",COUNTIF(A$1:A4670,A4670))</f>
        <v>09PDPA_39</v>
      </c>
      <c r="C4670" t="s">
        <v>15696</v>
      </c>
      <c r="D4670" t="str">
        <f>VLOOKUP(MID(C4670,7,4),Estrv!I:J,2,FALSE)</f>
        <v>Provisiones para contingencias</v>
      </c>
      <c r="E4670">
        <f>VLOOKUP(MID(C4670,1,10),Estrv!B:CC,69,FALSE)</f>
        <v>0</v>
      </c>
    </row>
    <row r="4671" spans="1:5">
      <c r="A4671" t="str">
        <f t="shared" si="72"/>
        <v>09PDPA</v>
      </c>
      <c r="B4671" t="str">
        <f>CONCATENATE(A4671,"_",COUNTIF(A$1:A4671,A4671))</f>
        <v>09PDPA_40</v>
      </c>
      <c r="C4671" t="s">
        <v>16370</v>
      </c>
      <c r="D4671" t="str">
        <f>VLOOKUP(MID(C4671,7,4),Estrv!I:J,2,FALSE)</f>
        <v>Provisiones para contingencias</v>
      </c>
      <c r="E4671">
        <f>VLOOKUP(MID(C4671,1,10),Estrv!B:CC,72,FALSE)</f>
        <v>0</v>
      </c>
    </row>
    <row r="4672" spans="1:5">
      <c r="A4672" t="str">
        <f t="shared" si="72"/>
        <v>09PDPA</v>
      </c>
      <c r="B4672" t="str">
        <f>CONCATENATE(A4672,"_",COUNTIF(A$1:A4672,A4672))</f>
        <v>09PDPA_41</v>
      </c>
      <c r="C4672" t="s">
        <v>10305</v>
      </c>
      <c r="D4672" t="str">
        <f>VLOOKUP(MID(C4672,7,4),Estrv!I:J,2,FALSE)</f>
        <v>Cumplimiento de los programas de protección civil</v>
      </c>
      <c r="E4672" t="str">
        <f>VLOOKUP(MID(C4672,1,10),Estrv!B:CC,44,FALSE)</f>
        <v>Usuarios de servicios y servidores publicos de la CAPREPA, cuentan con conocimientos en materia de Proteccion Civil.</v>
      </c>
    </row>
    <row r="4673" spans="1:5">
      <c r="A4673" t="str">
        <f t="shared" si="72"/>
        <v>09PDPA</v>
      </c>
      <c r="B4673" t="str">
        <f>CONCATENATE(A4673,"_",COUNTIF(A$1:A4673,A4673))</f>
        <v>09PDPA_42</v>
      </c>
      <c r="C4673" t="s">
        <v>10979</v>
      </c>
      <c r="D4673" t="str">
        <f>VLOOKUP(MID(C4673,7,4),Estrv!I:J,2,FALSE)</f>
        <v>Cumplimiento de los programas de protección civil</v>
      </c>
      <c r="E4673" t="str">
        <f>VLOOKUP(MID(C4673,1,10),Estrv!B:CC,48,FALSE)</f>
        <v>Capacitacion en materia de Proteccion Civil.</v>
      </c>
    </row>
    <row r="4674" spans="1:5">
      <c r="A4674" t="str">
        <f t="shared" si="72"/>
        <v>09PDPA</v>
      </c>
      <c r="B4674" t="str">
        <f>CONCATENATE(A4674,"_",COUNTIF(A$1:A4674,A4674))</f>
        <v>09PDPA_43</v>
      </c>
      <c r="C4674" t="s">
        <v>11653</v>
      </c>
      <c r="D4674" t="str">
        <f>VLOOKUP(MID(C4674,7,4),Estrv!I:J,2,FALSE)</f>
        <v>Cumplimiento de los programas de protección civil</v>
      </c>
      <c r="E4674">
        <f>VLOOKUP(MID(C4674,1,10),Estrv!B:CC,51,FALSE)</f>
        <v>0</v>
      </c>
    </row>
    <row r="4675" spans="1:5">
      <c r="A4675" t="str">
        <f t="shared" ref="A4675:A4738" si="73">MID(C4675,1,6)</f>
        <v>09PDPA</v>
      </c>
      <c r="B4675" t="str">
        <f>CONCATENATE(A4675,"_",COUNTIF(A$1:A4675,A4675))</f>
        <v>09PDPA_44</v>
      </c>
      <c r="C4675" t="s">
        <v>12327</v>
      </c>
      <c r="D4675" t="str">
        <f>VLOOKUP(MID(C4675,7,4),Estrv!I:J,2,FALSE)</f>
        <v>Cumplimiento de los programas de protección civil</v>
      </c>
      <c r="E4675">
        <f>VLOOKUP(MID(C4675,1,10),Estrv!B:CC,54,FALSE)</f>
        <v>0</v>
      </c>
    </row>
    <row r="4676" spans="1:5">
      <c r="A4676" t="str">
        <f t="shared" si="73"/>
        <v>09PDPA</v>
      </c>
      <c r="B4676" t="str">
        <f>CONCATENATE(A4676,"_",COUNTIF(A$1:A4676,A4676))</f>
        <v>09PDPA_45</v>
      </c>
      <c r="C4676" t="s">
        <v>13001</v>
      </c>
      <c r="D4676" t="str">
        <f>VLOOKUP(MID(C4676,7,4),Estrv!I:J,2,FALSE)</f>
        <v>Cumplimiento de los programas de protección civil</v>
      </c>
      <c r="E4676">
        <f>VLOOKUP(MID(C4676,1,10),Estrv!B:CC,57,FALSE)</f>
        <v>0</v>
      </c>
    </row>
    <row r="4677" spans="1:5">
      <c r="A4677" t="str">
        <f t="shared" si="73"/>
        <v>09PDPA</v>
      </c>
      <c r="B4677" t="str">
        <f>CONCATENATE(A4677,"_",COUNTIF(A$1:A4677,A4677))</f>
        <v>09PDPA_46</v>
      </c>
      <c r="C4677" t="s">
        <v>13675</v>
      </c>
      <c r="D4677" t="str">
        <f>VLOOKUP(MID(C4677,7,4),Estrv!I:J,2,FALSE)</f>
        <v>Cumplimiento de los programas de protección civil</v>
      </c>
      <c r="E4677">
        <f>VLOOKUP(MID(C4677,1,10),Estrv!B:CC,60,FALSE)</f>
        <v>0</v>
      </c>
    </row>
    <row r="4678" spans="1:5">
      <c r="A4678" t="str">
        <f t="shared" si="73"/>
        <v>09PDPA</v>
      </c>
      <c r="B4678" t="str">
        <f>CONCATENATE(A4678,"_",COUNTIF(A$1:A4678,A4678))</f>
        <v>09PDPA_47</v>
      </c>
      <c r="C4678" t="s">
        <v>14349</v>
      </c>
      <c r="D4678" t="str">
        <f>VLOOKUP(MID(C4678,7,4),Estrv!I:J,2,FALSE)</f>
        <v>Cumplimiento de los programas de protección civil</v>
      </c>
      <c r="E4678">
        <f>VLOOKUP(MID(C4678,1,10),Estrv!B:CC,63,FALSE)</f>
        <v>0</v>
      </c>
    </row>
    <row r="4679" spans="1:5">
      <c r="A4679" t="str">
        <f t="shared" si="73"/>
        <v>09PDPA</v>
      </c>
      <c r="B4679" t="str">
        <f>CONCATENATE(A4679,"_",COUNTIF(A$1:A4679,A4679))</f>
        <v>09PDPA_48</v>
      </c>
      <c r="C4679" t="s">
        <v>15023</v>
      </c>
      <c r="D4679" t="str">
        <f>VLOOKUP(MID(C4679,7,4),Estrv!I:J,2,FALSE)</f>
        <v>Cumplimiento de los programas de protección civil</v>
      </c>
      <c r="E4679">
        <f>VLOOKUP(MID(C4679,1,10),Estrv!B:CC,66,FALSE)</f>
        <v>0</v>
      </c>
    </row>
    <row r="4680" spans="1:5">
      <c r="A4680" t="str">
        <f t="shared" si="73"/>
        <v>09PDPA</v>
      </c>
      <c r="B4680" t="str">
        <f>CONCATENATE(A4680,"_",COUNTIF(A$1:A4680,A4680))</f>
        <v>09PDPA_49</v>
      </c>
      <c r="C4680" t="s">
        <v>15697</v>
      </c>
      <c r="D4680" t="str">
        <f>VLOOKUP(MID(C4680,7,4),Estrv!I:J,2,FALSE)</f>
        <v>Cumplimiento de los programas de protección civil</v>
      </c>
      <c r="E4680">
        <f>VLOOKUP(MID(C4680,1,10),Estrv!B:CC,69,FALSE)</f>
        <v>0</v>
      </c>
    </row>
    <row r="4681" spans="1:5">
      <c r="A4681" t="str">
        <f t="shared" si="73"/>
        <v>09PDPA</v>
      </c>
      <c r="B4681" t="str">
        <f>CONCATENATE(A4681,"_",COUNTIF(A$1:A4681,A4681))</f>
        <v>09PDPA_50</v>
      </c>
      <c r="C4681" t="s">
        <v>16371</v>
      </c>
      <c r="D4681" t="str">
        <f>VLOOKUP(MID(C4681,7,4),Estrv!I:J,2,FALSE)</f>
        <v>Cumplimiento de los programas de protección civil</v>
      </c>
      <c r="E4681">
        <f>VLOOKUP(MID(C4681,1,10),Estrv!B:CC,72,FALSE)</f>
        <v>0</v>
      </c>
    </row>
    <row r="4682" spans="1:5">
      <c r="A4682" t="str">
        <f t="shared" si="73"/>
        <v>09PDPP</v>
      </c>
      <c r="B4682" t="str">
        <f>CONCATENATE(A4682,"_",COUNTIF(A$1:A4682,A4682))</f>
        <v>09PDPP_1</v>
      </c>
      <c r="C4682" t="s">
        <v>10306</v>
      </c>
      <c r="D4682" t="str">
        <f>VLOOKUP(MID(C4682,7,4),Estrv!I:J,2,FALSE)</f>
        <v>Prestaciones sociales a jubilados, pensionados y personal activo</v>
      </c>
      <c r="E4682" t="str">
        <f>VLOOKUP(MID(C4682,1,10),Estrv!B:CC,44,FALSE)</f>
        <v>Para 2024 se consolida el bienestar economico, social, cultural y socioeconomico de las y los elementos en activo de la Policia Preventiva, Policia Bancaria e Industrial y el Heroico Cuerpo de Bomberos, asi como a las y los pensionistas y familiares derechohabientes de la Entidad.</v>
      </c>
    </row>
    <row r="4683" spans="1:5">
      <c r="A4683" t="str">
        <f t="shared" si="73"/>
        <v>09PDPP</v>
      </c>
      <c r="B4683" t="str">
        <f>CONCATENATE(A4683,"_",COUNTIF(A$1:A4683,A4683))</f>
        <v>09PDPP_2</v>
      </c>
      <c r="C4683" t="s">
        <v>10980</v>
      </c>
      <c r="D4683" t="str">
        <f>VLOOKUP(MID(C4683,7,4),Estrv!I:J,2,FALSE)</f>
        <v>Prestaciones sociales a jubilados, pensionados y personal activo</v>
      </c>
      <c r="E4683" t="str">
        <f>VLOOKUP(MID(C4683,1,10),Estrv!B:CC,48,FALSE)</f>
        <v>Brindar asistencia economica de gastos funerarios.</v>
      </c>
    </row>
    <row r="4684" spans="1:5">
      <c r="A4684" t="str">
        <f t="shared" si="73"/>
        <v>09PDPP</v>
      </c>
      <c r="B4684" t="str">
        <f>CONCATENATE(A4684,"_",COUNTIF(A$1:A4684,A4684))</f>
        <v>09PDPP_3</v>
      </c>
      <c r="C4684" t="s">
        <v>11654</v>
      </c>
      <c r="D4684" t="str">
        <f>VLOOKUP(MID(C4684,7,4),Estrv!I:J,2,FALSE)</f>
        <v>Prestaciones sociales a jubilados, pensionados y personal activo</v>
      </c>
      <c r="E4684" t="str">
        <f>VLOOKUP(MID(C4684,1,10),Estrv!B:CC,51,FALSE)</f>
        <v>Brindar servicios medicos de rehabilitacion, oftalmologicos integrales, hospitalarios a pensionistas con discapacidad en las instituciones con las que se celebren convenios.</v>
      </c>
    </row>
    <row r="4685" spans="1:5">
      <c r="A4685" t="str">
        <f t="shared" si="73"/>
        <v>09PDPP</v>
      </c>
      <c r="B4685" t="str">
        <f>CONCATENATE(A4685,"_",COUNTIF(A$1:A4685,A4685))</f>
        <v>09PDPP_4</v>
      </c>
      <c r="C4685" t="s">
        <v>12328</v>
      </c>
      <c r="D4685" t="str">
        <f>VLOOKUP(MID(C4685,7,4),Estrv!I:J,2,FALSE)</f>
        <v>Prestaciones sociales a jubilados, pensionados y personal activo</v>
      </c>
      <c r="E4685" t="str">
        <f>VLOOKUP(MID(C4685,1,10),Estrv!B:CC,54,FALSE)</f>
        <v>Ofertar actividades recreativas y culturales.</v>
      </c>
    </row>
    <row r="4686" spans="1:5">
      <c r="A4686" t="str">
        <f t="shared" si="73"/>
        <v>09PDPP</v>
      </c>
      <c r="B4686" t="str">
        <f>CONCATENATE(A4686,"_",COUNTIF(A$1:A4686,A4686))</f>
        <v>09PDPP_5</v>
      </c>
      <c r="C4686" t="s">
        <v>13002</v>
      </c>
      <c r="D4686" t="str">
        <f>VLOOKUP(MID(C4686,7,4),Estrv!I:J,2,FALSE)</f>
        <v>Prestaciones sociales a jubilados, pensionados y personal activo</v>
      </c>
      <c r="E4686">
        <f>VLOOKUP(MID(C4686,1,10),Estrv!B:CC,57,FALSE)</f>
        <v>0</v>
      </c>
    </row>
    <row r="4687" spans="1:5">
      <c r="A4687" t="str">
        <f t="shared" si="73"/>
        <v>09PDPP</v>
      </c>
      <c r="B4687" t="str">
        <f>CONCATENATE(A4687,"_",COUNTIF(A$1:A4687,A4687))</f>
        <v>09PDPP_6</v>
      </c>
      <c r="C4687" t="s">
        <v>13676</v>
      </c>
      <c r="D4687" t="str">
        <f>VLOOKUP(MID(C4687,7,4),Estrv!I:J,2,FALSE)</f>
        <v>Prestaciones sociales a jubilados, pensionados y personal activo</v>
      </c>
      <c r="E4687">
        <f>VLOOKUP(MID(C4687,1,10),Estrv!B:CC,60,FALSE)</f>
        <v>0</v>
      </c>
    </row>
    <row r="4688" spans="1:5">
      <c r="A4688" t="str">
        <f t="shared" si="73"/>
        <v>09PDPP</v>
      </c>
      <c r="B4688" t="str">
        <f>CONCATENATE(A4688,"_",COUNTIF(A$1:A4688,A4688))</f>
        <v>09PDPP_7</v>
      </c>
      <c r="C4688" t="s">
        <v>14350</v>
      </c>
      <c r="D4688" t="str">
        <f>VLOOKUP(MID(C4688,7,4),Estrv!I:J,2,FALSE)</f>
        <v>Prestaciones sociales a jubilados, pensionados y personal activo</v>
      </c>
      <c r="E4688">
        <f>VLOOKUP(MID(C4688,1,10),Estrv!B:CC,63,FALSE)</f>
        <v>0</v>
      </c>
    </row>
    <row r="4689" spans="1:5">
      <c r="A4689" t="str">
        <f t="shared" si="73"/>
        <v>09PDPP</v>
      </c>
      <c r="B4689" t="str">
        <f>CONCATENATE(A4689,"_",COUNTIF(A$1:A4689,A4689))</f>
        <v>09PDPP_8</v>
      </c>
      <c r="C4689" t="s">
        <v>15024</v>
      </c>
      <c r="D4689" t="str">
        <f>VLOOKUP(MID(C4689,7,4),Estrv!I:J,2,FALSE)</f>
        <v>Prestaciones sociales a jubilados, pensionados y personal activo</v>
      </c>
      <c r="E4689">
        <f>VLOOKUP(MID(C4689,1,10),Estrv!B:CC,66,FALSE)</f>
        <v>0</v>
      </c>
    </row>
    <row r="4690" spans="1:5">
      <c r="A4690" t="str">
        <f t="shared" si="73"/>
        <v>09PDPP</v>
      </c>
      <c r="B4690" t="str">
        <f>CONCATENATE(A4690,"_",COUNTIF(A$1:A4690,A4690))</f>
        <v>09PDPP_9</v>
      </c>
      <c r="C4690" t="s">
        <v>15698</v>
      </c>
      <c r="D4690" t="str">
        <f>VLOOKUP(MID(C4690,7,4),Estrv!I:J,2,FALSE)</f>
        <v>Prestaciones sociales a jubilados, pensionados y personal activo</v>
      </c>
      <c r="E4690">
        <f>VLOOKUP(MID(C4690,1,10),Estrv!B:CC,69,FALSE)</f>
        <v>0</v>
      </c>
    </row>
    <row r="4691" spans="1:5">
      <c r="A4691" t="str">
        <f t="shared" si="73"/>
        <v>09PDPP</v>
      </c>
      <c r="B4691" t="str">
        <f>CONCATENATE(A4691,"_",COUNTIF(A$1:A4691,A4691))</f>
        <v>09PDPP_10</v>
      </c>
      <c r="C4691" t="s">
        <v>16372</v>
      </c>
      <c r="D4691" t="str">
        <f>VLOOKUP(MID(C4691,7,4),Estrv!I:J,2,FALSE)</f>
        <v>Prestaciones sociales a jubilados, pensionados y personal activo</v>
      </c>
      <c r="E4691">
        <f>VLOOKUP(MID(C4691,1,10),Estrv!B:CC,72,FALSE)</f>
        <v>0</v>
      </c>
    </row>
    <row r="4692" spans="1:5">
      <c r="A4692" t="str">
        <f t="shared" si="73"/>
        <v>09PDPP</v>
      </c>
      <c r="B4692" t="str">
        <f>CONCATENATE(A4692,"_",COUNTIF(A$1:A4692,A4692))</f>
        <v>09PDPP_11</v>
      </c>
      <c r="C4692" t="s">
        <v>10307</v>
      </c>
      <c r="D4692" t="str">
        <f>VLOOKUP(MID(C4692,7,4),Estrv!I:J,2,FALSE)</f>
        <v>Pago de pensiones y jubilaciones</v>
      </c>
      <c r="E4692" t="str">
        <f>VLOOKUP(MID(C4692,1,10),Estrv!B:CC,44,FALSE)</f>
        <v>Con el otorgamiento de las pensiones a los elementos retirados de la Policia Preventiva, Policia Bancaria e Industrial y el Heroico Cuerpo de Bomberos, todos de la Ciudad de Mexico, para 2024 se garantiza un retiro digno y bajo condiciones que preserven los derechos humanos y la dignidad de los ex-servidores publicos.</v>
      </c>
    </row>
    <row r="4693" spans="1:5">
      <c r="A4693" t="str">
        <f t="shared" si="73"/>
        <v>09PDPP</v>
      </c>
      <c r="B4693" t="str">
        <f>CONCATENATE(A4693,"_",COUNTIF(A$1:A4693,A4693))</f>
        <v>09PDPP_12</v>
      </c>
      <c r="C4693" t="s">
        <v>10981</v>
      </c>
      <c r="D4693" t="str">
        <f>VLOOKUP(MID(C4693,7,4),Estrv!I:J,2,FALSE)</f>
        <v>Pago de pensiones y jubilaciones</v>
      </c>
      <c r="E4693" t="str">
        <f>VLOOKUP(MID(C4693,1,10),Estrv!B:CC,48,FALSE)</f>
        <v>Emision de primer pago de pensiones.</v>
      </c>
    </row>
    <row r="4694" spans="1:5">
      <c r="A4694" t="str">
        <f t="shared" si="73"/>
        <v>09PDPP</v>
      </c>
      <c r="B4694" t="str">
        <f>CONCATENATE(A4694,"_",COUNTIF(A$1:A4694,A4694))</f>
        <v>09PDPP_13</v>
      </c>
      <c r="C4694" t="s">
        <v>11655</v>
      </c>
      <c r="D4694" t="str">
        <f>VLOOKUP(MID(C4694,7,4),Estrv!I:J,2,FALSE)</f>
        <v>Pago de pensiones y jubilaciones</v>
      </c>
      <c r="E4694">
        <f>VLOOKUP(MID(C4694,1,10),Estrv!B:CC,51,FALSE)</f>
        <v>0</v>
      </c>
    </row>
    <row r="4695" spans="1:5">
      <c r="A4695" t="str">
        <f t="shared" si="73"/>
        <v>09PDPP</v>
      </c>
      <c r="B4695" t="str">
        <f>CONCATENATE(A4695,"_",COUNTIF(A$1:A4695,A4695))</f>
        <v>09PDPP_14</v>
      </c>
      <c r="C4695" t="s">
        <v>12329</v>
      </c>
      <c r="D4695" t="str">
        <f>VLOOKUP(MID(C4695,7,4),Estrv!I:J,2,FALSE)</f>
        <v>Pago de pensiones y jubilaciones</v>
      </c>
      <c r="E4695">
        <f>VLOOKUP(MID(C4695,1,10),Estrv!B:CC,54,FALSE)</f>
        <v>0</v>
      </c>
    </row>
    <row r="4696" spans="1:5">
      <c r="A4696" t="str">
        <f t="shared" si="73"/>
        <v>09PDPP</v>
      </c>
      <c r="B4696" t="str">
        <f>CONCATENATE(A4696,"_",COUNTIF(A$1:A4696,A4696))</f>
        <v>09PDPP_15</v>
      </c>
      <c r="C4696" t="s">
        <v>13003</v>
      </c>
      <c r="D4696" t="str">
        <f>VLOOKUP(MID(C4696,7,4),Estrv!I:J,2,FALSE)</f>
        <v>Pago de pensiones y jubilaciones</v>
      </c>
      <c r="E4696">
        <f>VLOOKUP(MID(C4696,1,10),Estrv!B:CC,57,FALSE)</f>
        <v>0</v>
      </c>
    </row>
    <row r="4697" spans="1:5">
      <c r="A4697" t="str">
        <f t="shared" si="73"/>
        <v>09PDPP</v>
      </c>
      <c r="B4697" t="str">
        <f>CONCATENATE(A4697,"_",COUNTIF(A$1:A4697,A4697))</f>
        <v>09PDPP_16</v>
      </c>
      <c r="C4697" t="s">
        <v>13677</v>
      </c>
      <c r="D4697" t="str">
        <f>VLOOKUP(MID(C4697,7,4),Estrv!I:J,2,FALSE)</f>
        <v>Pago de pensiones y jubilaciones</v>
      </c>
      <c r="E4697">
        <f>VLOOKUP(MID(C4697,1,10),Estrv!B:CC,60,FALSE)</f>
        <v>0</v>
      </c>
    </row>
    <row r="4698" spans="1:5">
      <c r="A4698" t="str">
        <f t="shared" si="73"/>
        <v>09PDPP</v>
      </c>
      <c r="B4698" t="str">
        <f>CONCATENATE(A4698,"_",COUNTIF(A$1:A4698,A4698))</f>
        <v>09PDPP_17</v>
      </c>
      <c r="C4698" t="s">
        <v>14351</v>
      </c>
      <c r="D4698" t="str">
        <f>VLOOKUP(MID(C4698,7,4),Estrv!I:J,2,FALSE)</f>
        <v>Pago de pensiones y jubilaciones</v>
      </c>
      <c r="E4698">
        <f>VLOOKUP(MID(C4698,1,10),Estrv!B:CC,63,FALSE)</f>
        <v>0</v>
      </c>
    </row>
    <row r="4699" spans="1:5">
      <c r="A4699" t="str">
        <f t="shared" si="73"/>
        <v>09PDPP</v>
      </c>
      <c r="B4699" t="str">
        <f>CONCATENATE(A4699,"_",COUNTIF(A$1:A4699,A4699))</f>
        <v>09PDPP_18</v>
      </c>
      <c r="C4699" t="s">
        <v>15025</v>
      </c>
      <c r="D4699" t="str">
        <f>VLOOKUP(MID(C4699,7,4),Estrv!I:J,2,FALSE)</f>
        <v>Pago de pensiones y jubilaciones</v>
      </c>
      <c r="E4699">
        <f>VLOOKUP(MID(C4699,1,10),Estrv!B:CC,66,FALSE)</f>
        <v>0</v>
      </c>
    </row>
    <row r="4700" spans="1:5">
      <c r="A4700" t="str">
        <f t="shared" si="73"/>
        <v>09PDPP</v>
      </c>
      <c r="B4700" t="str">
        <f>CONCATENATE(A4700,"_",COUNTIF(A$1:A4700,A4700))</f>
        <v>09PDPP_19</v>
      </c>
      <c r="C4700" t="s">
        <v>15699</v>
      </c>
      <c r="D4700" t="str">
        <f>VLOOKUP(MID(C4700,7,4),Estrv!I:J,2,FALSE)</f>
        <v>Pago de pensiones y jubilaciones</v>
      </c>
      <c r="E4700">
        <f>VLOOKUP(MID(C4700,1,10),Estrv!B:CC,69,FALSE)</f>
        <v>0</v>
      </c>
    </row>
    <row r="4701" spans="1:5">
      <c r="A4701" t="str">
        <f t="shared" si="73"/>
        <v>09PDPP</v>
      </c>
      <c r="B4701" t="str">
        <f>CONCATENATE(A4701,"_",COUNTIF(A$1:A4701,A4701))</f>
        <v>09PDPP_20</v>
      </c>
      <c r="C4701" t="s">
        <v>16373</v>
      </c>
      <c r="D4701" t="str">
        <f>VLOOKUP(MID(C4701,7,4),Estrv!I:J,2,FALSE)</f>
        <v>Pago de pensiones y jubilaciones</v>
      </c>
      <c r="E4701">
        <f>VLOOKUP(MID(C4701,1,10),Estrv!B:CC,72,FALSE)</f>
        <v>0</v>
      </c>
    </row>
    <row r="4702" spans="1:5">
      <c r="A4702" t="str">
        <f t="shared" si="73"/>
        <v>09PDPP</v>
      </c>
      <c r="B4702" t="str">
        <f>CONCATENATE(A4702,"_",COUNTIF(A$1:A4702,A4702))</f>
        <v>09PDPP_21</v>
      </c>
      <c r="C4702" t="s">
        <v>10308</v>
      </c>
      <c r="D4702" t="str">
        <f>VLOOKUP(MID(C4702,7,4),Estrv!I:J,2,FALSE)</f>
        <v>Actividades de apoyo administrativo</v>
      </c>
      <c r="E4702" t="str">
        <f>VLOOKUP(MID(C4702,1,10),Estrv!B:CC,44,FALSE)</f>
        <v>Los trabajadores de la Caja de Prevision de la Policia Preventiva, tienen garantizada la disponibilidad de bienes y herramientas de trabajo para un desarrollo profesional y organizacional.</v>
      </c>
    </row>
    <row r="4703" spans="1:5">
      <c r="A4703" t="str">
        <f t="shared" si="73"/>
        <v>09PDPP</v>
      </c>
      <c r="B4703" t="str">
        <f>CONCATENATE(A4703,"_",COUNTIF(A$1:A4703,A4703))</f>
        <v>09PDPP_22</v>
      </c>
      <c r="C4703" t="s">
        <v>10982</v>
      </c>
      <c r="D4703" t="str">
        <f>VLOOKUP(MID(C4703,7,4),Estrv!I:J,2,FALSE)</f>
        <v>Actividades de apoyo administrativo</v>
      </c>
      <c r="E4703">
        <f>VLOOKUP(MID(C4703,1,10),Estrv!B:CC,48,FALSE)</f>
        <v>0</v>
      </c>
    </row>
    <row r="4704" spans="1:5">
      <c r="A4704" t="str">
        <f t="shared" si="73"/>
        <v>09PDPP</v>
      </c>
      <c r="B4704" t="str">
        <f>CONCATENATE(A4704,"_",COUNTIF(A$1:A4704,A4704))</f>
        <v>09PDPP_23</v>
      </c>
      <c r="C4704" t="s">
        <v>11656</v>
      </c>
      <c r="D4704" t="str">
        <f>VLOOKUP(MID(C4704,7,4),Estrv!I:J,2,FALSE)</f>
        <v>Actividades de apoyo administrativo</v>
      </c>
      <c r="E4704">
        <f>VLOOKUP(MID(C4704,1,10),Estrv!B:CC,51,FALSE)</f>
        <v>0</v>
      </c>
    </row>
    <row r="4705" spans="1:5">
      <c r="A4705" t="str">
        <f t="shared" si="73"/>
        <v>09PDPP</v>
      </c>
      <c r="B4705" t="str">
        <f>CONCATENATE(A4705,"_",COUNTIF(A$1:A4705,A4705))</f>
        <v>09PDPP_24</v>
      </c>
      <c r="C4705" t="s">
        <v>12330</v>
      </c>
      <c r="D4705" t="str">
        <f>VLOOKUP(MID(C4705,7,4),Estrv!I:J,2,FALSE)</f>
        <v>Actividades de apoyo administrativo</v>
      </c>
      <c r="E4705">
        <f>VLOOKUP(MID(C4705,1,10),Estrv!B:CC,54,FALSE)</f>
        <v>0</v>
      </c>
    </row>
    <row r="4706" spans="1:5">
      <c r="A4706" t="str">
        <f t="shared" si="73"/>
        <v>09PDPP</v>
      </c>
      <c r="B4706" t="str">
        <f>CONCATENATE(A4706,"_",COUNTIF(A$1:A4706,A4706))</f>
        <v>09PDPP_25</v>
      </c>
      <c r="C4706" t="s">
        <v>13004</v>
      </c>
      <c r="D4706" t="str">
        <f>VLOOKUP(MID(C4706,7,4),Estrv!I:J,2,FALSE)</f>
        <v>Actividades de apoyo administrativo</v>
      </c>
      <c r="E4706">
        <f>VLOOKUP(MID(C4706,1,10),Estrv!B:CC,57,FALSE)</f>
        <v>0</v>
      </c>
    </row>
    <row r="4707" spans="1:5">
      <c r="A4707" t="str">
        <f t="shared" si="73"/>
        <v>09PDPP</v>
      </c>
      <c r="B4707" t="str">
        <f>CONCATENATE(A4707,"_",COUNTIF(A$1:A4707,A4707))</f>
        <v>09PDPP_26</v>
      </c>
      <c r="C4707" t="s">
        <v>13678</v>
      </c>
      <c r="D4707" t="str">
        <f>VLOOKUP(MID(C4707,7,4),Estrv!I:J,2,FALSE)</f>
        <v>Actividades de apoyo administrativo</v>
      </c>
      <c r="E4707">
        <f>VLOOKUP(MID(C4707,1,10),Estrv!B:CC,60,FALSE)</f>
        <v>0</v>
      </c>
    </row>
    <row r="4708" spans="1:5">
      <c r="A4708" t="str">
        <f t="shared" si="73"/>
        <v>09PDPP</v>
      </c>
      <c r="B4708" t="str">
        <f>CONCATENATE(A4708,"_",COUNTIF(A$1:A4708,A4708))</f>
        <v>09PDPP_27</v>
      </c>
      <c r="C4708" t="s">
        <v>14352</v>
      </c>
      <c r="D4708" t="str">
        <f>VLOOKUP(MID(C4708,7,4),Estrv!I:J,2,FALSE)</f>
        <v>Actividades de apoyo administrativo</v>
      </c>
      <c r="E4708">
        <f>VLOOKUP(MID(C4708,1,10),Estrv!B:CC,63,FALSE)</f>
        <v>0</v>
      </c>
    </row>
    <row r="4709" spans="1:5">
      <c r="A4709" t="str">
        <f t="shared" si="73"/>
        <v>09PDPP</v>
      </c>
      <c r="B4709" t="str">
        <f>CONCATENATE(A4709,"_",COUNTIF(A$1:A4709,A4709))</f>
        <v>09PDPP_28</v>
      </c>
      <c r="C4709" t="s">
        <v>15026</v>
      </c>
      <c r="D4709" t="str">
        <f>VLOOKUP(MID(C4709,7,4),Estrv!I:J,2,FALSE)</f>
        <v>Actividades de apoyo administrativo</v>
      </c>
      <c r="E4709">
        <f>VLOOKUP(MID(C4709,1,10),Estrv!B:CC,66,FALSE)</f>
        <v>0</v>
      </c>
    </row>
    <row r="4710" spans="1:5">
      <c r="A4710" t="str">
        <f t="shared" si="73"/>
        <v>09PDPP</v>
      </c>
      <c r="B4710" t="str">
        <f>CONCATENATE(A4710,"_",COUNTIF(A$1:A4710,A4710))</f>
        <v>09PDPP_29</v>
      </c>
      <c r="C4710" t="s">
        <v>15700</v>
      </c>
      <c r="D4710" t="str">
        <f>VLOOKUP(MID(C4710,7,4),Estrv!I:J,2,FALSE)</f>
        <v>Actividades de apoyo administrativo</v>
      </c>
      <c r="E4710">
        <f>VLOOKUP(MID(C4710,1,10),Estrv!B:CC,69,FALSE)</f>
        <v>0</v>
      </c>
    </row>
    <row r="4711" spans="1:5">
      <c r="A4711" t="str">
        <f t="shared" si="73"/>
        <v>09PDPP</v>
      </c>
      <c r="B4711" t="str">
        <f>CONCATENATE(A4711,"_",COUNTIF(A$1:A4711,A4711))</f>
        <v>09PDPP_30</v>
      </c>
      <c r="C4711" t="s">
        <v>16374</v>
      </c>
      <c r="D4711" t="str">
        <f>VLOOKUP(MID(C4711,7,4),Estrv!I:J,2,FALSE)</f>
        <v>Actividades de apoyo administrativo</v>
      </c>
      <c r="E4711">
        <f>VLOOKUP(MID(C4711,1,10),Estrv!B:CC,72,FALSE)</f>
        <v>0</v>
      </c>
    </row>
    <row r="4712" spans="1:5">
      <c r="A4712" t="str">
        <f t="shared" si="73"/>
        <v>09PDPP</v>
      </c>
      <c r="B4712" t="str">
        <f>CONCATENATE(A4712,"_",COUNTIF(A$1:A4712,A4712))</f>
        <v>09PDPP_31</v>
      </c>
      <c r="C4712" t="s">
        <v>10309</v>
      </c>
      <c r="D4712" t="str">
        <f>VLOOKUP(MID(C4712,7,4),Estrv!I:J,2,FALSE)</f>
        <v>Provisiones para contingencias</v>
      </c>
      <c r="E4712" t="str">
        <f>VLOOKUP(MID(C4712,1,10),Estrv!B:CC,44,FALSE)</f>
        <v>Cumplir las obligaciones de pago derivado de las sentencias emitidas por la autoridad competente.</v>
      </c>
    </row>
    <row r="4713" spans="1:5">
      <c r="A4713" t="str">
        <f t="shared" si="73"/>
        <v>09PDPP</v>
      </c>
      <c r="B4713" t="str">
        <f>CONCATENATE(A4713,"_",COUNTIF(A$1:A4713,A4713))</f>
        <v>09PDPP_32</v>
      </c>
      <c r="C4713" t="s">
        <v>10983</v>
      </c>
      <c r="D4713" t="str">
        <f>VLOOKUP(MID(C4713,7,4),Estrv!I:J,2,FALSE)</f>
        <v>Provisiones para contingencias</v>
      </c>
      <c r="E4713">
        <f>VLOOKUP(MID(C4713,1,10),Estrv!B:CC,48,FALSE)</f>
        <v>0</v>
      </c>
    </row>
    <row r="4714" spans="1:5">
      <c r="A4714" t="str">
        <f t="shared" si="73"/>
        <v>09PDPP</v>
      </c>
      <c r="B4714" t="str">
        <f>CONCATENATE(A4714,"_",COUNTIF(A$1:A4714,A4714))</f>
        <v>09PDPP_33</v>
      </c>
      <c r="C4714" t="s">
        <v>11657</v>
      </c>
      <c r="D4714" t="str">
        <f>VLOOKUP(MID(C4714,7,4),Estrv!I:J,2,FALSE)</f>
        <v>Provisiones para contingencias</v>
      </c>
      <c r="E4714">
        <f>VLOOKUP(MID(C4714,1,10),Estrv!B:CC,51,FALSE)</f>
        <v>0</v>
      </c>
    </row>
    <row r="4715" spans="1:5">
      <c r="A4715" t="str">
        <f t="shared" si="73"/>
        <v>09PDPP</v>
      </c>
      <c r="B4715" t="str">
        <f>CONCATENATE(A4715,"_",COUNTIF(A$1:A4715,A4715))</f>
        <v>09PDPP_34</v>
      </c>
      <c r="C4715" t="s">
        <v>12331</v>
      </c>
      <c r="D4715" t="str">
        <f>VLOOKUP(MID(C4715,7,4),Estrv!I:J,2,FALSE)</f>
        <v>Provisiones para contingencias</v>
      </c>
      <c r="E4715">
        <f>VLOOKUP(MID(C4715,1,10),Estrv!B:CC,54,FALSE)</f>
        <v>0</v>
      </c>
    </row>
    <row r="4716" spans="1:5">
      <c r="A4716" t="str">
        <f t="shared" si="73"/>
        <v>09PDPP</v>
      </c>
      <c r="B4716" t="str">
        <f>CONCATENATE(A4716,"_",COUNTIF(A$1:A4716,A4716))</f>
        <v>09PDPP_35</v>
      </c>
      <c r="C4716" t="s">
        <v>13005</v>
      </c>
      <c r="D4716" t="str">
        <f>VLOOKUP(MID(C4716,7,4),Estrv!I:J,2,FALSE)</f>
        <v>Provisiones para contingencias</v>
      </c>
      <c r="E4716">
        <f>VLOOKUP(MID(C4716,1,10),Estrv!B:CC,57,FALSE)</f>
        <v>0</v>
      </c>
    </row>
    <row r="4717" spans="1:5">
      <c r="A4717" t="str">
        <f t="shared" si="73"/>
        <v>09PDPP</v>
      </c>
      <c r="B4717" t="str">
        <f>CONCATENATE(A4717,"_",COUNTIF(A$1:A4717,A4717))</f>
        <v>09PDPP_36</v>
      </c>
      <c r="C4717" t="s">
        <v>13679</v>
      </c>
      <c r="D4717" t="str">
        <f>VLOOKUP(MID(C4717,7,4),Estrv!I:J,2,FALSE)</f>
        <v>Provisiones para contingencias</v>
      </c>
      <c r="E4717">
        <f>VLOOKUP(MID(C4717,1,10),Estrv!B:CC,60,FALSE)</f>
        <v>0</v>
      </c>
    </row>
    <row r="4718" spans="1:5">
      <c r="A4718" t="str">
        <f t="shared" si="73"/>
        <v>09PDPP</v>
      </c>
      <c r="B4718" t="str">
        <f>CONCATENATE(A4718,"_",COUNTIF(A$1:A4718,A4718))</f>
        <v>09PDPP_37</v>
      </c>
      <c r="C4718" t="s">
        <v>14353</v>
      </c>
      <c r="D4718" t="str">
        <f>VLOOKUP(MID(C4718,7,4),Estrv!I:J,2,FALSE)</f>
        <v>Provisiones para contingencias</v>
      </c>
      <c r="E4718">
        <f>VLOOKUP(MID(C4718,1,10),Estrv!B:CC,63,FALSE)</f>
        <v>0</v>
      </c>
    </row>
    <row r="4719" spans="1:5">
      <c r="A4719" t="str">
        <f t="shared" si="73"/>
        <v>09PDPP</v>
      </c>
      <c r="B4719" t="str">
        <f>CONCATENATE(A4719,"_",COUNTIF(A$1:A4719,A4719))</f>
        <v>09PDPP_38</v>
      </c>
      <c r="C4719" t="s">
        <v>15027</v>
      </c>
      <c r="D4719" t="str">
        <f>VLOOKUP(MID(C4719,7,4),Estrv!I:J,2,FALSE)</f>
        <v>Provisiones para contingencias</v>
      </c>
      <c r="E4719">
        <f>VLOOKUP(MID(C4719,1,10),Estrv!B:CC,66,FALSE)</f>
        <v>0</v>
      </c>
    </row>
    <row r="4720" spans="1:5">
      <c r="A4720" t="str">
        <f t="shared" si="73"/>
        <v>09PDPP</v>
      </c>
      <c r="B4720" t="str">
        <f>CONCATENATE(A4720,"_",COUNTIF(A$1:A4720,A4720))</f>
        <v>09PDPP_39</v>
      </c>
      <c r="C4720" t="s">
        <v>15701</v>
      </c>
      <c r="D4720" t="str">
        <f>VLOOKUP(MID(C4720,7,4),Estrv!I:J,2,FALSE)</f>
        <v>Provisiones para contingencias</v>
      </c>
      <c r="E4720">
        <f>VLOOKUP(MID(C4720,1,10),Estrv!B:CC,69,FALSE)</f>
        <v>0</v>
      </c>
    </row>
    <row r="4721" spans="1:5">
      <c r="A4721" t="str">
        <f t="shared" si="73"/>
        <v>09PDPP</v>
      </c>
      <c r="B4721" t="str">
        <f>CONCATENATE(A4721,"_",COUNTIF(A$1:A4721,A4721))</f>
        <v>09PDPP_40</v>
      </c>
      <c r="C4721" t="s">
        <v>16375</v>
      </c>
      <c r="D4721" t="str">
        <f>VLOOKUP(MID(C4721,7,4),Estrv!I:J,2,FALSE)</f>
        <v>Provisiones para contingencias</v>
      </c>
      <c r="E4721">
        <f>VLOOKUP(MID(C4721,1,10),Estrv!B:CC,72,FALSE)</f>
        <v>0</v>
      </c>
    </row>
    <row r="4722" spans="1:5">
      <c r="A4722" t="str">
        <f t="shared" si="73"/>
        <v>09PDPP</v>
      </c>
      <c r="B4722" t="str">
        <f>CONCATENATE(A4722,"_",COUNTIF(A$1:A4722,A4722))</f>
        <v>09PDPP_41</v>
      </c>
      <c r="C4722" t="s">
        <v>10310</v>
      </c>
      <c r="D4722" t="str">
        <f>VLOOKUP(MID(C4722,7,4),Estrv!I:J,2,FALSE)</f>
        <v>Cumplimiento de los programas de protección civil</v>
      </c>
      <c r="E4722" t="str">
        <f>VLOOKUP(MID(C4722,1,10),Estrv!B:CC,44,FALSE)</f>
        <v>Usuarios de servicios y servidores publicos de la CAPREPOL cuentan con conocimientos en materia de Proteccion Civil.</v>
      </c>
    </row>
    <row r="4723" spans="1:5">
      <c r="A4723" t="str">
        <f t="shared" si="73"/>
        <v>09PDPP</v>
      </c>
      <c r="B4723" t="str">
        <f>CONCATENATE(A4723,"_",COUNTIF(A$1:A4723,A4723))</f>
        <v>09PDPP_42</v>
      </c>
      <c r="C4723" t="s">
        <v>10984</v>
      </c>
      <c r="D4723" t="str">
        <f>VLOOKUP(MID(C4723,7,4),Estrv!I:J,2,FALSE)</f>
        <v>Cumplimiento de los programas de protección civil</v>
      </c>
      <c r="E4723" t="str">
        <f>VLOOKUP(MID(C4723,1,10),Estrv!B:CC,48,FALSE)</f>
        <v>Capacitacion en materia de Proteccion Civil.</v>
      </c>
    </row>
    <row r="4724" spans="1:5">
      <c r="A4724" t="str">
        <f t="shared" si="73"/>
        <v>09PDPP</v>
      </c>
      <c r="B4724" t="str">
        <f>CONCATENATE(A4724,"_",COUNTIF(A$1:A4724,A4724))</f>
        <v>09PDPP_43</v>
      </c>
      <c r="C4724" t="s">
        <v>11658</v>
      </c>
      <c r="D4724" t="str">
        <f>VLOOKUP(MID(C4724,7,4),Estrv!I:J,2,FALSE)</f>
        <v>Cumplimiento de los programas de protección civil</v>
      </c>
      <c r="E4724">
        <f>VLOOKUP(MID(C4724,1,10),Estrv!B:CC,51,FALSE)</f>
        <v>0</v>
      </c>
    </row>
    <row r="4725" spans="1:5">
      <c r="A4725" t="str">
        <f t="shared" si="73"/>
        <v>09PDPP</v>
      </c>
      <c r="B4725" t="str">
        <f>CONCATENATE(A4725,"_",COUNTIF(A$1:A4725,A4725))</f>
        <v>09PDPP_44</v>
      </c>
      <c r="C4725" t="s">
        <v>12332</v>
      </c>
      <c r="D4725" t="str">
        <f>VLOOKUP(MID(C4725,7,4),Estrv!I:J,2,FALSE)</f>
        <v>Cumplimiento de los programas de protección civil</v>
      </c>
      <c r="E4725">
        <f>VLOOKUP(MID(C4725,1,10),Estrv!B:CC,54,FALSE)</f>
        <v>0</v>
      </c>
    </row>
    <row r="4726" spans="1:5">
      <c r="A4726" t="str">
        <f t="shared" si="73"/>
        <v>09PDPP</v>
      </c>
      <c r="B4726" t="str">
        <f>CONCATENATE(A4726,"_",COUNTIF(A$1:A4726,A4726))</f>
        <v>09PDPP_45</v>
      </c>
      <c r="C4726" t="s">
        <v>13006</v>
      </c>
      <c r="D4726" t="str">
        <f>VLOOKUP(MID(C4726,7,4),Estrv!I:J,2,FALSE)</f>
        <v>Cumplimiento de los programas de protección civil</v>
      </c>
      <c r="E4726">
        <f>VLOOKUP(MID(C4726,1,10),Estrv!B:CC,57,FALSE)</f>
        <v>0</v>
      </c>
    </row>
    <row r="4727" spans="1:5">
      <c r="A4727" t="str">
        <f t="shared" si="73"/>
        <v>09PDPP</v>
      </c>
      <c r="B4727" t="str">
        <f>CONCATENATE(A4727,"_",COUNTIF(A$1:A4727,A4727))</f>
        <v>09PDPP_46</v>
      </c>
      <c r="C4727" t="s">
        <v>13680</v>
      </c>
      <c r="D4727" t="str">
        <f>VLOOKUP(MID(C4727,7,4),Estrv!I:J,2,FALSE)</f>
        <v>Cumplimiento de los programas de protección civil</v>
      </c>
      <c r="E4727">
        <f>VLOOKUP(MID(C4727,1,10),Estrv!B:CC,60,FALSE)</f>
        <v>0</v>
      </c>
    </row>
    <row r="4728" spans="1:5">
      <c r="A4728" t="str">
        <f t="shared" si="73"/>
        <v>09PDPP</v>
      </c>
      <c r="B4728" t="str">
        <f>CONCATENATE(A4728,"_",COUNTIF(A$1:A4728,A4728))</f>
        <v>09PDPP_47</v>
      </c>
      <c r="C4728" t="s">
        <v>14354</v>
      </c>
      <c r="D4728" t="str">
        <f>VLOOKUP(MID(C4728,7,4),Estrv!I:J,2,FALSE)</f>
        <v>Cumplimiento de los programas de protección civil</v>
      </c>
      <c r="E4728">
        <f>VLOOKUP(MID(C4728,1,10),Estrv!B:CC,63,FALSE)</f>
        <v>0</v>
      </c>
    </row>
    <row r="4729" spans="1:5">
      <c r="A4729" t="str">
        <f t="shared" si="73"/>
        <v>09PDPP</v>
      </c>
      <c r="B4729" t="str">
        <f>CONCATENATE(A4729,"_",COUNTIF(A$1:A4729,A4729))</f>
        <v>09PDPP_48</v>
      </c>
      <c r="C4729" t="s">
        <v>15028</v>
      </c>
      <c r="D4729" t="str">
        <f>VLOOKUP(MID(C4729,7,4),Estrv!I:J,2,FALSE)</f>
        <v>Cumplimiento de los programas de protección civil</v>
      </c>
      <c r="E4729">
        <f>VLOOKUP(MID(C4729,1,10),Estrv!B:CC,66,FALSE)</f>
        <v>0</v>
      </c>
    </row>
    <row r="4730" spans="1:5">
      <c r="A4730" t="str">
        <f t="shared" si="73"/>
        <v>09PDPP</v>
      </c>
      <c r="B4730" t="str">
        <f>CONCATENATE(A4730,"_",COUNTIF(A$1:A4730,A4730))</f>
        <v>09PDPP_49</v>
      </c>
      <c r="C4730" t="s">
        <v>15702</v>
      </c>
      <c r="D4730" t="str">
        <f>VLOOKUP(MID(C4730,7,4),Estrv!I:J,2,FALSE)</f>
        <v>Cumplimiento de los programas de protección civil</v>
      </c>
      <c r="E4730">
        <f>VLOOKUP(MID(C4730,1,10),Estrv!B:CC,69,FALSE)</f>
        <v>0</v>
      </c>
    </row>
    <row r="4731" spans="1:5">
      <c r="A4731" t="str">
        <f t="shared" si="73"/>
        <v>09PDPP</v>
      </c>
      <c r="B4731" t="str">
        <f>CONCATENATE(A4731,"_",COUNTIF(A$1:A4731,A4731))</f>
        <v>09PDPP_50</v>
      </c>
      <c r="C4731" t="s">
        <v>16376</v>
      </c>
      <c r="D4731" t="str">
        <f>VLOOKUP(MID(C4731,7,4),Estrv!I:J,2,FALSE)</f>
        <v>Cumplimiento de los programas de protección civil</v>
      </c>
      <c r="E4731">
        <f>VLOOKUP(MID(C4731,1,10),Estrv!B:CC,72,FALSE)</f>
        <v>0</v>
      </c>
    </row>
    <row r="4732" spans="1:5">
      <c r="A4732" t="str">
        <f t="shared" si="73"/>
        <v>09PECM</v>
      </c>
      <c r="B4732" t="str">
        <f>CONCATENATE(A4732,"_",COUNTIF(A$1:A4732,A4732))</f>
        <v>09PECM_1</v>
      </c>
      <c r="C4732" t="s">
        <v>10311</v>
      </c>
      <c r="D4732" t="str">
        <f>VLOOKUP(MID(C4732,7,4),Estrv!I:J,2,FALSE)</f>
        <v>Servicios de imprenta de la Ciudad de México</v>
      </c>
      <c r="E4732" t="str">
        <f>VLOOKUP(MID(C4732,1,10),Estrv!B:CC,44,FALSE)</f>
        <v>Para 2024 la poblacion de la Ciudad de Mexico continuara con el acceso a los servicios en materia de impresion, con calidad y competitividad, proporcionados por Corporacion Mexicana de Impresion, S.A. de C.V.</v>
      </c>
    </row>
    <row r="4733" spans="1:5">
      <c r="A4733" t="str">
        <f t="shared" si="73"/>
        <v>09PECM</v>
      </c>
      <c r="B4733" t="str">
        <f>CONCATENATE(A4733,"_",COUNTIF(A$1:A4733,A4733))</f>
        <v>09PECM_2</v>
      </c>
      <c r="C4733" t="s">
        <v>10985</v>
      </c>
      <c r="D4733" t="str">
        <f>VLOOKUP(MID(C4733,7,4),Estrv!I:J,2,FALSE)</f>
        <v>Servicios de imprenta de la Ciudad de México</v>
      </c>
      <c r="E4733" t="str">
        <f>VLOOKUP(MID(C4733,1,10),Estrv!B:CC,48,FALSE)</f>
        <v>Brindar servicios de impresion por medio de comercializacion.</v>
      </c>
    </row>
    <row r="4734" spans="1:5">
      <c r="A4734" t="str">
        <f t="shared" si="73"/>
        <v>09PECM</v>
      </c>
      <c r="B4734" t="str">
        <f>CONCATENATE(A4734,"_",COUNTIF(A$1:A4734,A4734))</f>
        <v>09PECM_3</v>
      </c>
      <c r="C4734" t="s">
        <v>11659</v>
      </c>
      <c r="D4734" t="str">
        <f>VLOOKUP(MID(C4734,7,4),Estrv!I:J,2,FALSE)</f>
        <v>Servicios de imprenta de la Ciudad de México</v>
      </c>
      <c r="E4734">
        <f>VLOOKUP(MID(C4734,1,10),Estrv!B:CC,51,FALSE)</f>
        <v>0</v>
      </c>
    </row>
    <row r="4735" spans="1:5">
      <c r="A4735" t="str">
        <f t="shared" si="73"/>
        <v>09PECM</v>
      </c>
      <c r="B4735" t="str">
        <f>CONCATENATE(A4735,"_",COUNTIF(A$1:A4735,A4735))</f>
        <v>09PECM_4</v>
      </c>
      <c r="C4735" t="s">
        <v>12333</v>
      </c>
      <c r="D4735" t="str">
        <f>VLOOKUP(MID(C4735,7,4),Estrv!I:J,2,FALSE)</f>
        <v>Servicios de imprenta de la Ciudad de México</v>
      </c>
      <c r="E4735">
        <f>VLOOKUP(MID(C4735,1,10),Estrv!B:CC,54,FALSE)</f>
        <v>0</v>
      </c>
    </row>
    <row r="4736" spans="1:5">
      <c r="A4736" t="str">
        <f t="shared" si="73"/>
        <v>09PECM</v>
      </c>
      <c r="B4736" t="str">
        <f>CONCATENATE(A4736,"_",COUNTIF(A$1:A4736,A4736))</f>
        <v>09PECM_5</v>
      </c>
      <c r="C4736" t="s">
        <v>13007</v>
      </c>
      <c r="D4736" t="str">
        <f>VLOOKUP(MID(C4736,7,4),Estrv!I:J,2,FALSE)</f>
        <v>Servicios de imprenta de la Ciudad de México</v>
      </c>
      <c r="E4736">
        <f>VLOOKUP(MID(C4736,1,10),Estrv!B:CC,57,FALSE)</f>
        <v>0</v>
      </c>
    </row>
    <row r="4737" spans="1:5">
      <c r="A4737" t="str">
        <f t="shared" si="73"/>
        <v>09PECM</v>
      </c>
      <c r="B4737" t="str">
        <f>CONCATENATE(A4737,"_",COUNTIF(A$1:A4737,A4737))</f>
        <v>09PECM_6</v>
      </c>
      <c r="C4737" t="s">
        <v>13681</v>
      </c>
      <c r="D4737" t="str">
        <f>VLOOKUP(MID(C4737,7,4),Estrv!I:J,2,FALSE)</f>
        <v>Servicios de imprenta de la Ciudad de México</v>
      </c>
      <c r="E4737">
        <f>VLOOKUP(MID(C4737,1,10),Estrv!B:CC,60,FALSE)</f>
        <v>0</v>
      </c>
    </row>
    <row r="4738" spans="1:5">
      <c r="A4738" t="str">
        <f t="shared" si="73"/>
        <v>09PECM</v>
      </c>
      <c r="B4738" t="str">
        <f>CONCATENATE(A4738,"_",COUNTIF(A$1:A4738,A4738))</f>
        <v>09PECM_7</v>
      </c>
      <c r="C4738" t="s">
        <v>14355</v>
      </c>
      <c r="D4738" t="str">
        <f>VLOOKUP(MID(C4738,7,4),Estrv!I:J,2,FALSE)</f>
        <v>Servicios de imprenta de la Ciudad de México</v>
      </c>
      <c r="E4738">
        <f>VLOOKUP(MID(C4738,1,10),Estrv!B:CC,63,FALSE)</f>
        <v>0</v>
      </c>
    </row>
    <row r="4739" spans="1:5">
      <c r="A4739" t="str">
        <f t="shared" ref="A4739:A4802" si="74">MID(C4739,1,6)</f>
        <v>09PECM</v>
      </c>
      <c r="B4739" t="str">
        <f>CONCATENATE(A4739,"_",COUNTIF(A$1:A4739,A4739))</f>
        <v>09PECM_8</v>
      </c>
      <c r="C4739" t="s">
        <v>15029</v>
      </c>
      <c r="D4739" t="str">
        <f>VLOOKUP(MID(C4739,7,4),Estrv!I:J,2,FALSE)</f>
        <v>Servicios de imprenta de la Ciudad de México</v>
      </c>
      <c r="E4739">
        <f>VLOOKUP(MID(C4739,1,10),Estrv!B:CC,66,FALSE)</f>
        <v>0</v>
      </c>
    </row>
    <row r="4740" spans="1:5">
      <c r="A4740" t="str">
        <f t="shared" si="74"/>
        <v>09PECM</v>
      </c>
      <c r="B4740" t="str">
        <f>CONCATENATE(A4740,"_",COUNTIF(A$1:A4740,A4740))</f>
        <v>09PECM_9</v>
      </c>
      <c r="C4740" t="s">
        <v>15703</v>
      </c>
      <c r="D4740" t="str">
        <f>VLOOKUP(MID(C4740,7,4),Estrv!I:J,2,FALSE)</f>
        <v>Servicios de imprenta de la Ciudad de México</v>
      </c>
      <c r="E4740">
        <f>VLOOKUP(MID(C4740,1,10),Estrv!B:CC,69,FALSE)</f>
        <v>0</v>
      </c>
    </row>
    <row r="4741" spans="1:5">
      <c r="A4741" t="str">
        <f t="shared" si="74"/>
        <v>09PECM</v>
      </c>
      <c r="B4741" t="str">
        <f>CONCATENATE(A4741,"_",COUNTIF(A$1:A4741,A4741))</f>
        <v>09PECM_10</v>
      </c>
      <c r="C4741" t="s">
        <v>16377</v>
      </c>
      <c r="D4741" t="str">
        <f>VLOOKUP(MID(C4741,7,4),Estrv!I:J,2,FALSE)</f>
        <v>Servicios de imprenta de la Ciudad de México</v>
      </c>
      <c r="E4741">
        <f>VLOOKUP(MID(C4741,1,10),Estrv!B:CC,72,FALSE)</f>
        <v>0</v>
      </c>
    </row>
    <row r="4742" spans="1:5">
      <c r="A4742" t="str">
        <f t="shared" si="74"/>
        <v>09PECM</v>
      </c>
      <c r="B4742" t="str">
        <f>CONCATENATE(A4742,"_",COUNTIF(A$1:A4742,A4742))</f>
        <v>09PECM_11</v>
      </c>
      <c r="C4742" t="s">
        <v>10312</v>
      </c>
      <c r="D4742" t="str">
        <f>VLOOKUP(MID(C4742,7,4),Estrv!I:J,2,FALSE)</f>
        <v>Actividades de apoyo administrativo</v>
      </c>
      <c r="E4742" t="str">
        <f>VLOOKUP(MID(C4742,1,10),Estrv!B:CC,44,FALSE)</f>
        <v>Los trabajadores de Corporacion Mexicana de Impresion, S.A. de C.V., tienen garantizada la disponibilidad de bienes y herramientas de trabajo para un desarrollo profesional y organizacional.</v>
      </c>
    </row>
    <row r="4743" spans="1:5">
      <c r="A4743" t="str">
        <f t="shared" si="74"/>
        <v>09PECM</v>
      </c>
      <c r="B4743" t="str">
        <f>CONCATENATE(A4743,"_",COUNTIF(A$1:A4743,A4743))</f>
        <v>09PECM_12</v>
      </c>
      <c r="C4743" t="s">
        <v>10986</v>
      </c>
      <c r="D4743" t="str">
        <f>VLOOKUP(MID(C4743,7,4),Estrv!I:J,2,FALSE)</f>
        <v>Actividades de apoyo administrativo</v>
      </c>
      <c r="E4743">
        <f>VLOOKUP(MID(C4743,1,10),Estrv!B:CC,48,FALSE)</f>
        <v>0</v>
      </c>
    </row>
    <row r="4744" spans="1:5">
      <c r="A4744" t="str">
        <f t="shared" si="74"/>
        <v>09PECM</v>
      </c>
      <c r="B4744" t="str">
        <f>CONCATENATE(A4744,"_",COUNTIF(A$1:A4744,A4744))</f>
        <v>09PECM_13</v>
      </c>
      <c r="C4744" t="s">
        <v>11660</v>
      </c>
      <c r="D4744" t="str">
        <f>VLOOKUP(MID(C4744,7,4),Estrv!I:J,2,FALSE)</f>
        <v>Actividades de apoyo administrativo</v>
      </c>
      <c r="E4744">
        <f>VLOOKUP(MID(C4744,1,10),Estrv!B:CC,51,FALSE)</f>
        <v>0</v>
      </c>
    </row>
    <row r="4745" spans="1:5">
      <c r="A4745" t="str">
        <f t="shared" si="74"/>
        <v>09PECM</v>
      </c>
      <c r="B4745" t="str">
        <f>CONCATENATE(A4745,"_",COUNTIF(A$1:A4745,A4745))</f>
        <v>09PECM_14</v>
      </c>
      <c r="C4745" t="s">
        <v>12334</v>
      </c>
      <c r="D4745" t="str">
        <f>VLOOKUP(MID(C4745,7,4),Estrv!I:J,2,FALSE)</f>
        <v>Actividades de apoyo administrativo</v>
      </c>
      <c r="E4745">
        <f>VLOOKUP(MID(C4745,1,10),Estrv!B:CC,54,FALSE)</f>
        <v>0</v>
      </c>
    </row>
    <row r="4746" spans="1:5">
      <c r="A4746" t="str">
        <f t="shared" si="74"/>
        <v>09PECM</v>
      </c>
      <c r="B4746" t="str">
        <f>CONCATENATE(A4746,"_",COUNTIF(A$1:A4746,A4746))</f>
        <v>09PECM_15</v>
      </c>
      <c r="C4746" t="s">
        <v>13008</v>
      </c>
      <c r="D4746" t="str">
        <f>VLOOKUP(MID(C4746,7,4),Estrv!I:J,2,FALSE)</f>
        <v>Actividades de apoyo administrativo</v>
      </c>
      <c r="E4746">
        <f>VLOOKUP(MID(C4746,1,10),Estrv!B:CC,57,FALSE)</f>
        <v>0</v>
      </c>
    </row>
    <row r="4747" spans="1:5">
      <c r="A4747" t="str">
        <f t="shared" si="74"/>
        <v>09PECM</v>
      </c>
      <c r="B4747" t="str">
        <f>CONCATENATE(A4747,"_",COUNTIF(A$1:A4747,A4747))</f>
        <v>09PECM_16</v>
      </c>
      <c r="C4747" t="s">
        <v>13682</v>
      </c>
      <c r="D4747" t="str">
        <f>VLOOKUP(MID(C4747,7,4),Estrv!I:J,2,FALSE)</f>
        <v>Actividades de apoyo administrativo</v>
      </c>
      <c r="E4747">
        <f>VLOOKUP(MID(C4747,1,10),Estrv!B:CC,60,FALSE)</f>
        <v>0</v>
      </c>
    </row>
    <row r="4748" spans="1:5">
      <c r="A4748" t="str">
        <f t="shared" si="74"/>
        <v>09PECM</v>
      </c>
      <c r="B4748" t="str">
        <f>CONCATENATE(A4748,"_",COUNTIF(A$1:A4748,A4748))</f>
        <v>09PECM_17</v>
      </c>
      <c r="C4748" t="s">
        <v>14356</v>
      </c>
      <c r="D4748" t="str">
        <f>VLOOKUP(MID(C4748,7,4),Estrv!I:J,2,FALSE)</f>
        <v>Actividades de apoyo administrativo</v>
      </c>
      <c r="E4748">
        <f>VLOOKUP(MID(C4748,1,10),Estrv!B:CC,63,FALSE)</f>
        <v>0</v>
      </c>
    </row>
    <row r="4749" spans="1:5">
      <c r="A4749" t="str">
        <f t="shared" si="74"/>
        <v>09PECM</v>
      </c>
      <c r="B4749" t="str">
        <f>CONCATENATE(A4749,"_",COUNTIF(A$1:A4749,A4749))</f>
        <v>09PECM_18</v>
      </c>
      <c r="C4749" t="s">
        <v>15030</v>
      </c>
      <c r="D4749" t="str">
        <f>VLOOKUP(MID(C4749,7,4),Estrv!I:J,2,FALSE)</f>
        <v>Actividades de apoyo administrativo</v>
      </c>
      <c r="E4749">
        <f>VLOOKUP(MID(C4749,1,10),Estrv!B:CC,66,FALSE)</f>
        <v>0</v>
      </c>
    </row>
    <row r="4750" spans="1:5">
      <c r="A4750" t="str">
        <f t="shared" si="74"/>
        <v>09PECM</v>
      </c>
      <c r="B4750" t="str">
        <f>CONCATENATE(A4750,"_",COUNTIF(A$1:A4750,A4750))</f>
        <v>09PECM_19</v>
      </c>
      <c r="C4750" t="s">
        <v>15704</v>
      </c>
      <c r="D4750" t="str">
        <f>VLOOKUP(MID(C4750,7,4),Estrv!I:J,2,FALSE)</f>
        <v>Actividades de apoyo administrativo</v>
      </c>
      <c r="E4750">
        <f>VLOOKUP(MID(C4750,1,10),Estrv!B:CC,69,FALSE)</f>
        <v>0</v>
      </c>
    </row>
    <row r="4751" spans="1:5">
      <c r="A4751" t="str">
        <f t="shared" si="74"/>
        <v>09PECM</v>
      </c>
      <c r="B4751" t="str">
        <f>CONCATENATE(A4751,"_",COUNTIF(A$1:A4751,A4751))</f>
        <v>09PECM_20</v>
      </c>
      <c r="C4751" t="s">
        <v>16378</v>
      </c>
      <c r="D4751" t="str">
        <f>VLOOKUP(MID(C4751,7,4),Estrv!I:J,2,FALSE)</f>
        <v>Actividades de apoyo administrativo</v>
      </c>
      <c r="E4751">
        <f>VLOOKUP(MID(C4751,1,10),Estrv!B:CC,72,FALSE)</f>
        <v>0</v>
      </c>
    </row>
    <row r="4752" spans="1:5">
      <c r="A4752" t="str">
        <f t="shared" si="74"/>
        <v>09PECM</v>
      </c>
      <c r="B4752" t="str">
        <f>CONCATENATE(A4752,"_",COUNTIF(A$1:A4752,A4752))</f>
        <v>09PECM_21</v>
      </c>
      <c r="C4752" t="s">
        <v>10313</v>
      </c>
      <c r="D4752" t="str">
        <f>VLOOKUP(MID(C4752,7,4),Estrv!I:J,2,FALSE)</f>
        <v>Provisiones para contingencias</v>
      </c>
      <c r="E4752" t="str">
        <f>VLOOKUP(MID(C4752,1,10),Estrv!B:CC,44,FALSE)</f>
        <v>Para 2024 cumplir las obligaciones de pago derivado de las sentencias emitidas por la autoridad competente.</v>
      </c>
    </row>
    <row r="4753" spans="1:5">
      <c r="A4753" t="str">
        <f t="shared" si="74"/>
        <v>09PECM</v>
      </c>
      <c r="B4753" t="str">
        <f>CONCATENATE(A4753,"_",COUNTIF(A$1:A4753,A4753))</f>
        <v>09PECM_22</v>
      </c>
      <c r="C4753" t="s">
        <v>10987</v>
      </c>
      <c r="D4753" t="str">
        <f>VLOOKUP(MID(C4753,7,4),Estrv!I:J,2,FALSE)</f>
        <v>Provisiones para contingencias</v>
      </c>
      <c r="E4753">
        <f>VLOOKUP(MID(C4753,1,10),Estrv!B:CC,48,FALSE)</f>
        <v>0</v>
      </c>
    </row>
    <row r="4754" spans="1:5">
      <c r="A4754" t="str">
        <f t="shared" si="74"/>
        <v>09PECM</v>
      </c>
      <c r="B4754" t="str">
        <f>CONCATENATE(A4754,"_",COUNTIF(A$1:A4754,A4754))</f>
        <v>09PECM_23</v>
      </c>
      <c r="C4754" t="s">
        <v>11661</v>
      </c>
      <c r="D4754" t="str">
        <f>VLOOKUP(MID(C4754,7,4),Estrv!I:J,2,FALSE)</f>
        <v>Provisiones para contingencias</v>
      </c>
      <c r="E4754">
        <f>VLOOKUP(MID(C4754,1,10),Estrv!B:CC,51,FALSE)</f>
        <v>0</v>
      </c>
    </row>
    <row r="4755" spans="1:5">
      <c r="A4755" t="str">
        <f t="shared" si="74"/>
        <v>09PECM</v>
      </c>
      <c r="B4755" t="str">
        <f>CONCATENATE(A4755,"_",COUNTIF(A$1:A4755,A4755))</f>
        <v>09PECM_24</v>
      </c>
      <c r="C4755" t="s">
        <v>12335</v>
      </c>
      <c r="D4755" t="str">
        <f>VLOOKUP(MID(C4755,7,4),Estrv!I:J,2,FALSE)</f>
        <v>Provisiones para contingencias</v>
      </c>
      <c r="E4755">
        <f>VLOOKUP(MID(C4755,1,10),Estrv!B:CC,54,FALSE)</f>
        <v>0</v>
      </c>
    </row>
    <row r="4756" spans="1:5">
      <c r="A4756" t="str">
        <f t="shared" si="74"/>
        <v>09PECM</v>
      </c>
      <c r="B4756" t="str">
        <f>CONCATENATE(A4756,"_",COUNTIF(A$1:A4756,A4756))</f>
        <v>09PECM_25</v>
      </c>
      <c r="C4756" t="s">
        <v>13009</v>
      </c>
      <c r="D4756" t="str">
        <f>VLOOKUP(MID(C4756,7,4),Estrv!I:J,2,FALSE)</f>
        <v>Provisiones para contingencias</v>
      </c>
      <c r="E4756">
        <f>VLOOKUP(MID(C4756,1,10),Estrv!B:CC,57,FALSE)</f>
        <v>0</v>
      </c>
    </row>
    <row r="4757" spans="1:5">
      <c r="A4757" t="str">
        <f t="shared" si="74"/>
        <v>09PECM</v>
      </c>
      <c r="B4757" t="str">
        <f>CONCATENATE(A4757,"_",COUNTIF(A$1:A4757,A4757))</f>
        <v>09PECM_26</v>
      </c>
      <c r="C4757" t="s">
        <v>13683</v>
      </c>
      <c r="D4757" t="str">
        <f>VLOOKUP(MID(C4757,7,4),Estrv!I:J,2,FALSE)</f>
        <v>Provisiones para contingencias</v>
      </c>
      <c r="E4757">
        <f>VLOOKUP(MID(C4757,1,10),Estrv!B:CC,60,FALSE)</f>
        <v>0</v>
      </c>
    </row>
    <row r="4758" spans="1:5">
      <c r="A4758" t="str">
        <f t="shared" si="74"/>
        <v>09PECM</v>
      </c>
      <c r="B4758" t="str">
        <f>CONCATENATE(A4758,"_",COUNTIF(A$1:A4758,A4758))</f>
        <v>09PECM_27</v>
      </c>
      <c r="C4758" t="s">
        <v>14357</v>
      </c>
      <c r="D4758" t="str">
        <f>VLOOKUP(MID(C4758,7,4),Estrv!I:J,2,FALSE)</f>
        <v>Provisiones para contingencias</v>
      </c>
      <c r="E4758">
        <f>VLOOKUP(MID(C4758,1,10),Estrv!B:CC,63,FALSE)</f>
        <v>0</v>
      </c>
    </row>
    <row r="4759" spans="1:5">
      <c r="A4759" t="str">
        <f t="shared" si="74"/>
        <v>09PECM</v>
      </c>
      <c r="B4759" t="str">
        <f>CONCATENATE(A4759,"_",COUNTIF(A$1:A4759,A4759))</f>
        <v>09PECM_28</v>
      </c>
      <c r="C4759" t="s">
        <v>15031</v>
      </c>
      <c r="D4759" t="str">
        <f>VLOOKUP(MID(C4759,7,4),Estrv!I:J,2,FALSE)</f>
        <v>Provisiones para contingencias</v>
      </c>
      <c r="E4759">
        <f>VLOOKUP(MID(C4759,1,10),Estrv!B:CC,66,FALSE)</f>
        <v>0</v>
      </c>
    </row>
    <row r="4760" spans="1:5">
      <c r="A4760" t="str">
        <f t="shared" si="74"/>
        <v>09PECM</v>
      </c>
      <c r="B4760" t="str">
        <f>CONCATENATE(A4760,"_",COUNTIF(A$1:A4760,A4760))</f>
        <v>09PECM_29</v>
      </c>
      <c r="C4760" t="s">
        <v>15705</v>
      </c>
      <c r="D4760" t="str">
        <f>VLOOKUP(MID(C4760,7,4),Estrv!I:J,2,FALSE)</f>
        <v>Provisiones para contingencias</v>
      </c>
      <c r="E4760">
        <f>VLOOKUP(MID(C4760,1,10),Estrv!B:CC,69,FALSE)</f>
        <v>0</v>
      </c>
    </row>
    <row r="4761" spans="1:5">
      <c r="A4761" t="str">
        <f t="shared" si="74"/>
        <v>09PECM</v>
      </c>
      <c r="B4761" t="str">
        <f>CONCATENATE(A4761,"_",COUNTIF(A$1:A4761,A4761))</f>
        <v>09PECM_30</v>
      </c>
      <c r="C4761" t="s">
        <v>16379</v>
      </c>
      <c r="D4761" t="str">
        <f>VLOOKUP(MID(C4761,7,4),Estrv!I:J,2,FALSE)</f>
        <v>Provisiones para contingencias</v>
      </c>
      <c r="E4761">
        <f>VLOOKUP(MID(C4761,1,10),Estrv!B:CC,72,FALSE)</f>
        <v>0</v>
      </c>
    </row>
    <row r="4762" spans="1:5">
      <c r="A4762" t="str">
        <f t="shared" si="74"/>
        <v>09PECM</v>
      </c>
      <c r="B4762" t="str">
        <f>CONCATENATE(A4762,"_",COUNTIF(A$1:A4762,A4762))</f>
        <v>09PECM_31</v>
      </c>
      <c r="C4762" t="s">
        <v>10314</v>
      </c>
      <c r="D4762" t="str">
        <f>VLOOKUP(MID(C4762,7,4),Estrv!I:J,2,FALSE)</f>
        <v>Cumplimiento de los programas de protección civil</v>
      </c>
      <c r="E4762" t="str">
        <f>VLOOKUP(MID(C4762,1,10),Estrv!B:CC,44,FALSE)</f>
        <v>Para 2024 los usuarios de servicios y servidores publicos de Corporacion Mexicana de Impresion, S.A. de C.V., cuentan con conocimientos en materia de Proteccion Civil.</v>
      </c>
    </row>
    <row r="4763" spans="1:5">
      <c r="A4763" t="str">
        <f t="shared" si="74"/>
        <v>09PECM</v>
      </c>
      <c r="B4763" t="str">
        <f>CONCATENATE(A4763,"_",COUNTIF(A$1:A4763,A4763))</f>
        <v>09PECM_32</v>
      </c>
      <c r="C4763" t="s">
        <v>10988</v>
      </c>
      <c r="D4763" t="str">
        <f>VLOOKUP(MID(C4763,7,4),Estrv!I:J,2,FALSE)</f>
        <v>Cumplimiento de los programas de protección civil</v>
      </c>
      <c r="E4763" t="str">
        <f>VLOOKUP(MID(C4763,1,10),Estrv!B:CC,48,FALSE)</f>
        <v>Capacitacion en materia de Proteccion Civil.</v>
      </c>
    </row>
    <row r="4764" spans="1:5">
      <c r="A4764" t="str">
        <f t="shared" si="74"/>
        <v>09PECM</v>
      </c>
      <c r="B4764" t="str">
        <f>CONCATENATE(A4764,"_",COUNTIF(A$1:A4764,A4764))</f>
        <v>09PECM_33</v>
      </c>
      <c r="C4764" t="s">
        <v>11662</v>
      </c>
      <c r="D4764" t="str">
        <f>VLOOKUP(MID(C4764,7,4),Estrv!I:J,2,FALSE)</f>
        <v>Cumplimiento de los programas de protección civil</v>
      </c>
      <c r="E4764">
        <f>VLOOKUP(MID(C4764,1,10),Estrv!B:CC,51,FALSE)</f>
        <v>0</v>
      </c>
    </row>
    <row r="4765" spans="1:5">
      <c r="A4765" t="str">
        <f t="shared" si="74"/>
        <v>09PECM</v>
      </c>
      <c r="B4765" t="str">
        <f>CONCATENATE(A4765,"_",COUNTIF(A$1:A4765,A4765))</f>
        <v>09PECM_34</v>
      </c>
      <c r="C4765" t="s">
        <v>12336</v>
      </c>
      <c r="D4765" t="str">
        <f>VLOOKUP(MID(C4765,7,4),Estrv!I:J,2,FALSE)</f>
        <v>Cumplimiento de los programas de protección civil</v>
      </c>
      <c r="E4765">
        <f>VLOOKUP(MID(C4765,1,10),Estrv!B:CC,54,FALSE)</f>
        <v>0</v>
      </c>
    </row>
    <row r="4766" spans="1:5">
      <c r="A4766" t="str">
        <f t="shared" si="74"/>
        <v>09PECM</v>
      </c>
      <c r="B4766" t="str">
        <f>CONCATENATE(A4766,"_",COUNTIF(A$1:A4766,A4766))</f>
        <v>09PECM_35</v>
      </c>
      <c r="C4766" t="s">
        <v>13010</v>
      </c>
      <c r="D4766" t="str">
        <f>VLOOKUP(MID(C4766,7,4),Estrv!I:J,2,FALSE)</f>
        <v>Cumplimiento de los programas de protección civil</v>
      </c>
      <c r="E4766">
        <f>VLOOKUP(MID(C4766,1,10),Estrv!B:CC,57,FALSE)</f>
        <v>0</v>
      </c>
    </row>
    <row r="4767" spans="1:5">
      <c r="A4767" t="str">
        <f t="shared" si="74"/>
        <v>09PECM</v>
      </c>
      <c r="B4767" t="str">
        <f>CONCATENATE(A4767,"_",COUNTIF(A$1:A4767,A4767))</f>
        <v>09PECM_36</v>
      </c>
      <c r="C4767" t="s">
        <v>13684</v>
      </c>
      <c r="D4767" t="str">
        <f>VLOOKUP(MID(C4767,7,4),Estrv!I:J,2,FALSE)</f>
        <v>Cumplimiento de los programas de protección civil</v>
      </c>
      <c r="E4767">
        <f>VLOOKUP(MID(C4767,1,10),Estrv!B:CC,60,FALSE)</f>
        <v>0</v>
      </c>
    </row>
    <row r="4768" spans="1:5">
      <c r="A4768" t="str">
        <f t="shared" si="74"/>
        <v>09PECM</v>
      </c>
      <c r="B4768" t="str">
        <f>CONCATENATE(A4768,"_",COUNTIF(A$1:A4768,A4768))</f>
        <v>09PECM_37</v>
      </c>
      <c r="C4768" t="s">
        <v>14358</v>
      </c>
      <c r="D4768" t="str">
        <f>VLOOKUP(MID(C4768,7,4),Estrv!I:J,2,FALSE)</f>
        <v>Cumplimiento de los programas de protección civil</v>
      </c>
      <c r="E4768">
        <f>VLOOKUP(MID(C4768,1,10),Estrv!B:CC,63,FALSE)</f>
        <v>0</v>
      </c>
    </row>
    <row r="4769" spans="1:5">
      <c r="A4769" t="str">
        <f t="shared" si="74"/>
        <v>09PECM</v>
      </c>
      <c r="B4769" t="str">
        <f>CONCATENATE(A4769,"_",COUNTIF(A$1:A4769,A4769))</f>
        <v>09PECM_38</v>
      </c>
      <c r="C4769" t="s">
        <v>15032</v>
      </c>
      <c r="D4769" t="str">
        <f>VLOOKUP(MID(C4769,7,4),Estrv!I:J,2,FALSE)</f>
        <v>Cumplimiento de los programas de protección civil</v>
      </c>
      <c r="E4769">
        <f>VLOOKUP(MID(C4769,1,10),Estrv!B:CC,66,FALSE)</f>
        <v>0</v>
      </c>
    </row>
    <row r="4770" spans="1:5">
      <c r="A4770" t="str">
        <f t="shared" si="74"/>
        <v>09PECM</v>
      </c>
      <c r="B4770" t="str">
        <f>CONCATENATE(A4770,"_",COUNTIF(A$1:A4770,A4770))</f>
        <v>09PECM_39</v>
      </c>
      <c r="C4770" t="s">
        <v>15706</v>
      </c>
      <c r="D4770" t="str">
        <f>VLOOKUP(MID(C4770,7,4),Estrv!I:J,2,FALSE)</f>
        <v>Cumplimiento de los programas de protección civil</v>
      </c>
      <c r="E4770">
        <f>VLOOKUP(MID(C4770,1,10),Estrv!B:CC,69,FALSE)</f>
        <v>0</v>
      </c>
    </row>
    <row r="4771" spans="1:5">
      <c r="A4771" t="str">
        <f t="shared" si="74"/>
        <v>09PECM</v>
      </c>
      <c r="B4771" t="str">
        <f>CONCATENATE(A4771,"_",COUNTIF(A$1:A4771,A4771))</f>
        <v>09PECM_40</v>
      </c>
      <c r="C4771" t="s">
        <v>16380</v>
      </c>
      <c r="D4771" t="str">
        <f>VLOOKUP(MID(C4771,7,4),Estrv!I:J,2,FALSE)</f>
        <v>Cumplimiento de los programas de protección civil</v>
      </c>
      <c r="E4771">
        <f>VLOOKUP(MID(C4771,1,10),Estrv!B:CC,72,FALSE)</f>
        <v>0</v>
      </c>
    </row>
    <row r="4772" spans="1:5">
      <c r="A4772" t="str">
        <f t="shared" si="74"/>
        <v>09PESM</v>
      </c>
      <c r="B4772" t="str">
        <f>CONCATENATE(A4772,"_",COUNTIF(A$1:A4772,A4772))</f>
        <v>09PESM_1</v>
      </c>
      <c r="C4772" t="s">
        <v>10315</v>
      </c>
      <c r="D4772" t="str">
        <f>VLOOKUP(MID(C4772,7,4),Estrv!I:J,2,FALSE)</f>
        <v>Servicios integrales metropolitanos</v>
      </c>
      <c r="E4772" t="str">
        <f>VLOOKUP(MID(C4772,1,10),Estrv!B:CC,44,FALSE)</f>
        <v>Para 2024 se culmina la apertura de espacios comerciales a la poblacion de la Ciudad de Mexico.</v>
      </c>
    </row>
    <row r="4773" spans="1:5">
      <c r="A4773" t="str">
        <f t="shared" si="74"/>
        <v>09PESM</v>
      </c>
      <c r="B4773" t="str">
        <f>CONCATENATE(A4773,"_",COUNTIF(A$1:A4773,A4773))</f>
        <v>09PESM_2</v>
      </c>
      <c r="C4773" t="s">
        <v>10989</v>
      </c>
      <c r="D4773" t="str">
        <f>VLOOKUP(MID(C4773,7,4),Estrv!I:J,2,FALSE)</f>
        <v>Servicios integrales metropolitanos</v>
      </c>
      <c r="E4773" t="str">
        <f>VLOOKUP(MID(C4773,1,10),Estrv!B:CC,48,FALSE)</f>
        <v>Administracion, operacion, control, manejo y supervision de cajones de estacionamientos en la via publica bajo el programa de Parquimetros en las colonias Juarez y Cuauhtemoc.</v>
      </c>
    </row>
    <row r="4774" spans="1:5">
      <c r="A4774" t="str">
        <f t="shared" si="74"/>
        <v>09PESM</v>
      </c>
      <c r="B4774" t="str">
        <f>CONCATENATE(A4774,"_",COUNTIF(A$1:A4774,A4774))</f>
        <v>09PESM_3</v>
      </c>
      <c r="C4774" t="s">
        <v>11663</v>
      </c>
      <c r="D4774" t="str">
        <f>VLOOKUP(MID(C4774,7,4),Estrv!I:J,2,FALSE)</f>
        <v>Servicios integrales metropolitanos</v>
      </c>
      <c r="E4774" t="str">
        <f>VLOOKUP(MID(C4774,1,10),Estrv!B:CC,51,FALSE)</f>
        <v>Emision de estudios preliminares y proyectos ejecutivos a desarrollos inmobiliarios y mantenimiento a inmuebles administrados y/o propiedad de Servicios Metropolitanos, S.A. de C.V.</v>
      </c>
    </row>
    <row r="4775" spans="1:5">
      <c r="A4775" t="str">
        <f t="shared" si="74"/>
        <v>09PESM</v>
      </c>
      <c r="B4775" t="str">
        <f>CONCATENATE(A4775,"_",COUNTIF(A$1:A4775,A4775))</f>
        <v>09PESM_4</v>
      </c>
      <c r="C4775" t="s">
        <v>12337</v>
      </c>
      <c r="D4775" t="str">
        <f>VLOOKUP(MID(C4775,7,4),Estrv!I:J,2,FALSE)</f>
        <v>Servicios integrales metropolitanos</v>
      </c>
      <c r="E4775">
        <f>VLOOKUP(MID(C4775,1,10),Estrv!B:CC,54,FALSE)</f>
        <v>0</v>
      </c>
    </row>
    <row r="4776" spans="1:5">
      <c r="A4776" t="str">
        <f t="shared" si="74"/>
        <v>09PESM</v>
      </c>
      <c r="B4776" t="str">
        <f>CONCATENATE(A4776,"_",COUNTIF(A$1:A4776,A4776))</f>
        <v>09PESM_5</v>
      </c>
      <c r="C4776" t="s">
        <v>13011</v>
      </c>
      <c r="D4776" t="str">
        <f>VLOOKUP(MID(C4776,7,4),Estrv!I:J,2,FALSE)</f>
        <v>Servicios integrales metropolitanos</v>
      </c>
      <c r="E4776">
        <f>VLOOKUP(MID(C4776,1,10),Estrv!B:CC,57,FALSE)</f>
        <v>0</v>
      </c>
    </row>
    <row r="4777" spans="1:5">
      <c r="A4777" t="str">
        <f t="shared" si="74"/>
        <v>09PESM</v>
      </c>
      <c r="B4777" t="str">
        <f>CONCATENATE(A4777,"_",COUNTIF(A$1:A4777,A4777))</f>
        <v>09PESM_6</v>
      </c>
      <c r="C4777" t="s">
        <v>13685</v>
      </c>
      <c r="D4777" t="str">
        <f>VLOOKUP(MID(C4777,7,4),Estrv!I:J,2,FALSE)</f>
        <v>Servicios integrales metropolitanos</v>
      </c>
      <c r="E4777">
        <f>VLOOKUP(MID(C4777,1,10),Estrv!B:CC,60,FALSE)</f>
        <v>0</v>
      </c>
    </row>
    <row r="4778" spans="1:5">
      <c r="A4778" t="str">
        <f t="shared" si="74"/>
        <v>09PESM</v>
      </c>
      <c r="B4778" t="str">
        <f>CONCATENATE(A4778,"_",COUNTIF(A$1:A4778,A4778))</f>
        <v>09PESM_7</v>
      </c>
      <c r="C4778" t="s">
        <v>14359</v>
      </c>
      <c r="D4778" t="str">
        <f>VLOOKUP(MID(C4778,7,4),Estrv!I:J,2,FALSE)</f>
        <v>Servicios integrales metropolitanos</v>
      </c>
      <c r="E4778">
        <f>VLOOKUP(MID(C4778,1,10),Estrv!B:CC,63,FALSE)</f>
        <v>0</v>
      </c>
    </row>
    <row r="4779" spans="1:5">
      <c r="A4779" t="str">
        <f t="shared" si="74"/>
        <v>09PESM</v>
      </c>
      <c r="B4779" t="str">
        <f>CONCATENATE(A4779,"_",COUNTIF(A$1:A4779,A4779))</f>
        <v>09PESM_8</v>
      </c>
      <c r="C4779" t="s">
        <v>15033</v>
      </c>
      <c r="D4779" t="str">
        <f>VLOOKUP(MID(C4779,7,4),Estrv!I:J,2,FALSE)</f>
        <v>Servicios integrales metropolitanos</v>
      </c>
      <c r="E4779">
        <f>VLOOKUP(MID(C4779,1,10),Estrv!B:CC,66,FALSE)</f>
        <v>0</v>
      </c>
    </row>
    <row r="4780" spans="1:5">
      <c r="A4780" t="str">
        <f t="shared" si="74"/>
        <v>09PESM</v>
      </c>
      <c r="B4780" t="str">
        <f>CONCATENATE(A4780,"_",COUNTIF(A$1:A4780,A4780))</f>
        <v>09PESM_9</v>
      </c>
      <c r="C4780" t="s">
        <v>15707</v>
      </c>
      <c r="D4780" t="str">
        <f>VLOOKUP(MID(C4780,7,4),Estrv!I:J,2,FALSE)</f>
        <v>Servicios integrales metropolitanos</v>
      </c>
      <c r="E4780">
        <f>VLOOKUP(MID(C4780,1,10),Estrv!B:CC,69,FALSE)</f>
        <v>0</v>
      </c>
    </row>
    <row r="4781" spans="1:5">
      <c r="A4781" t="str">
        <f t="shared" si="74"/>
        <v>09PESM</v>
      </c>
      <c r="B4781" t="str">
        <f>CONCATENATE(A4781,"_",COUNTIF(A$1:A4781,A4781))</f>
        <v>09PESM_10</v>
      </c>
      <c r="C4781" t="s">
        <v>16381</v>
      </c>
      <c r="D4781" t="str">
        <f>VLOOKUP(MID(C4781,7,4),Estrv!I:J,2,FALSE)</f>
        <v>Servicios integrales metropolitanos</v>
      </c>
      <c r="E4781">
        <f>VLOOKUP(MID(C4781,1,10),Estrv!B:CC,72,FALSE)</f>
        <v>0</v>
      </c>
    </row>
    <row r="4782" spans="1:5">
      <c r="A4782" t="str">
        <f t="shared" si="74"/>
        <v>09PESM</v>
      </c>
      <c r="B4782" t="str">
        <f>CONCATENATE(A4782,"_",COUNTIF(A$1:A4782,A4782))</f>
        <v>09PESM_11</v>
      </c>
      <c r="C4782" t="s">
        <v>10316</v>
      </c>
      <c r="D4782" t="str">
        <f>VLOOKUP(MID(C4782,7,4),Estrv!I:J,2,FALSE)</f>
        <v>Actividades de apoyo administrativo</v>
      </c>
      <c r="E4782" t="str">
        <f>VLOOKUP(MID(C4782,1,10),Estrv!B:CC,44,FALSE)</f>
        <v>Los trabajadores de Servicios Metropolitanos, S.A. de C.V., tienen garantizada la disponibilidad de bienes y herramientas de trabajo para un desarrollo profesional y organizacional.</v>
      </c>
    </row>
    <row r="4783" spans="1:5">
      <c r="A4783" t="str">
        <f t="shared" si="74"/>
        <v>09PESM</v>
      </c>
      <c r="B4783" t="str">
        <f>CONCATENATE(A4783,"_",COUNTIF(A$1:A4783,A4783))</f>
        <v>09PESM_12</v>
      </c>
      <c r="C4783" t="s">
        <v>10990</v>
      </c>
      <c r="D4783" t="str">
        <f>VLOOKUP(MID(C4783,7,4),Estrv!I:J,2,FALSE)</f>
        <v>Actividades de apoyo administrativo</v>
      </c>
      <c r="E4783">
        <f>VLOOKUP(MID(C4783,1,10),Estrv!B:CC,48,FALSE)</f>
        <v>0</v>
      </c>
    </row>
    <row r="4784" spans="1:5">
      <c r="A4784" t="str">
        <f t="shared" si="74"/>
        <v>09PESM</v>
      </c>
      <c r="B4784" t="str">
        <f>CONCATENATE(A4784,"_",COUNTIF(A$1:A4784,A4784))</f>
        <v>09PESM_13</v>
      </c>
      <c r="C4784" t="s">
        <v>11664</v>
      </c>
      <c r="D4784" t="str">
        <f>VLOOKUP(MID(C4784,7,4),Estrv!I:J,2,FALSE)</f>
        <v>Actividades de apoyo administrativo</v>
      </c>
      <c r="E4784">
        <f>VLOOKUP(MID(C4784,1,10),Estrv!B:CC,51,FALSE)</f>
        <v>0</v>
      </c>
    </row>
    <row r="4785" spans="1:5">
      <c r="A4785" t="str">
        <f t="shared" si="74"/>
        <v>09PESM</v>
      </c>
      <c r="B4785" t="str">
        <f>CONCATENATE(A4785,"_",COUNTIF(A$1:A4785,A4785))</f>
        <v>09PESM_14</v>
      </c>
      <c r="C4785" t="s">
        <v>12338</v>
      </c>
      <c r="D4785" t="str">
        <f>VLOOKUP(MID(C4785,7,4),Estrv!I:J,2,FALSE)</f>
        <v>Actividades de apoyo administrativo</v>
      </c>
      <c r="E4785">
        <f>VLOOKUP(MID(C4785,1,10),Estrv!B:CC,54,FALSE)</f>
        <v>0</v>
      </c>
    </row>
    <row r="4786" spans="1:5">
      <c r="A4786" t="str">
        <f t="shared" si="74"/>
        <v>09PESM</v>
      </c>
      <c r="B4786" t="str">
        <f>CONCATENATE(A4786,"_",COUNTIF(A$1:A4786,A4786))</f>
        <v>09PESM_15</v>
      </c>
      <c r="C4786" t="s">
        <v>13012</v>
      </c>
      <c r="D4786" t="str">
        <f>VLOOKUP(MID(C4786,7,4),Estrv!I:J,2,FALSE)</f>
        <v>Actividades de apoyo administrativo</v>
      </c>
      <c r="E4786">
        <f>VLOOKUP(MID(C4786,1,10),Estrv!B:CC,57,FALSE)</f>
        <v>0</v>
      </c>
    </row>
    <row r="4787" spans="1:5">
      <c r="A4787" t="str">
        <f t="shared" si="74"/>
        <v>09PESM</v>
      </c>
      <c r="B4787" t="str">
        <f>CONCATENATE(A4787,"_",COUNTIF(A$1:A4787,A4787))</f>
        <v>09PESM_16</v>
      </c>
      <c r="C4787" t="s">
        <v>13686</v>
      </c>
      <c r="D4787" t="str">
        <f>VLOOKUP(MID(C4787,7,4),Estrv!I:J,2,FALSE)</f>
        <v>Actividades de apoyo administrativo</v>
      </c>
      <c r="E4787">
        <f>VLOOKUP(MID(C4787,1,10),Estrv!B:CC,60,FALSE)</f>
        <v>0</v>
      </c>
    </row>
    <row r="4788" spans="1:5">
      <c r="A4788" t="str">
        <f t="shared" si="74"/>
        <v>09PESM</v>
      </c>
      <c r="B4788" t="str">
        <f>CONCATENATE(A4788,"_",COUNTIF(A$1:A4788,A4788))</f>
        <v>09PESM_17</v>
      </c>
      <c r="C4788" t="s">
        <v>14360</v>
      </c>
      <c r="D4788" t="str">
        <f>VLOOKUP(MID(C4788,7,4),Estrv!I:J,2,FALSE)</f>
        <v>Actividades de apoyo administrativo</v>
      </c>
      <c r="E4788">
        <f>VLOOKUP(MID(C4788,1,10),Estrv!B:CC,63,FALSE)</f>
        <v>0</v>
      </c>
    </row>
    <row r="4789" spans="1:5">
      <c r="A4789" t="str">
        <f t="shared" si="74"/>
        <v>09PESM</v>
      </c>
      <c r="B4789" t="str">
        <f>CONCATENATE(A4789,"_",COUNTIF(A$1:A4789,A4789))</f>
        <v>09PESM_18</v>
      </c>
      <c r="C4789" t="s">
        <v>15034</v>
      </c>
      <c r="D4789" t="str">
        <f>VLOOKUP(MID(C4789,7,4),Estrv!I:J,2,FALSE)</f>
        <v>Actividades de apoyo administrativo</v>
      </c>
      <c r="E4789">
        <f>VLOOKUP(MID(C4789,1,10),Estrv!B:CC,66,FALSE)</f>
        <v>0</v>
      </c>
    </row>
    <row r="4790" spans="1:5">
      <c r="A4790" t="str">
        <f t="shared" si="74"/>
        <v>09PESM</v>
      </c>
      <c r="B4790" t="str">
        <f>CONCATENATE(A4790,"_",COUNTIF(A$1:A4790,A4790))</f>
        <v>09PESM_19</v>
      </c>
      <c r="C4790" t="s">
        <v>15708</v>
      </c>
      <c r="D4790" t="str">
        <f>VLOOKUP(MID(C4790,7,4),Estrv!I:J,2,FALSE)</f>
        <v>Actividades de apoyo administrativo</v>
      </c>
      <c r="E4790">
        <f>VLOOKUP(MID(C4790,1,10),Estrv!B:CC,69,FALSE)</f>
        <v>0</v>
      </c>
    </row>
    <row r="4791" spans="1:5">
      <c r="A4791" t="str">
        <f t="shared" si="74"/>
        <v>09PESM</v>
      </c>
      <c r="B4791" t="str">
        <f>CONCATENATE(A4791,"_",COUNTIF(A$1:A4791,A4791))</f>
        <v>09PESM_20</v>
      </c>
      <c r="C4791" t="s">
        <v>16382</v>
      </c>
      <c r="D4791" t="str">
        <f>VLOOKUP(MID(C4791,7,4),Estrv!I:J,2,FALSE)</f>
        <v>Actividades de apoyo administrativo</v>
      </c>
      <c r="E4791">
        <f>VLOOKUP(MID(C4791,1,10),Estrv!B:CC,72,FALSE)</f>
        <v>0</v>
      </c>
    </row>
    <row r="4792" spans="1:5">
      <c r="A4792" t="str">
        <f t="shared" si="74"/>
        <v>09PESM</v>
      </c>
      <c r="B4792" t="str">
        <f>CONCATENATE(A4792,"_",COUNTIF(A$1:A4792,A4792))</f>
        <v>09PESM_21</v>
      </c>
      <c r="C4792" t="s">
        <v>10317</v>
      </c>
      <c r="D4792" t="str">
        <f>VLOOKUP(MID(C4792,7,4),Estrv!I:J,2,FALSE)</f>
        <v>Provisiones para contingencias</v>
      </c>
      <c r="E4792" t="str">
        <f>VLOOKUP(MID(C4792,1,10),Estrv!B:CC,44,FALSE)</f>
        <v>Cumplir las obligaciones de pago derivado de las sentencias emitidas por la autoridad competente.</v>
      </c>
    </row>
    <row r="4793" spans="1:5">
      <c r="A4793" t="str">
        <f t="shared" si="74"/>
        <v>09PESM</v>
      </c>
      <c r="B4793" t="str">
        <f>CONCATENATE(A4793,"_",COUNTIF(A$1:A4793,A4793))</f>
        <v>09PESM_22</v>
      </c>
      <c r="C4793" t="s">
        <v>10991</v>
      </c>
      <c r="D4793" t="str">
        <f>VLOOKUP(MID(C4793,7,4),Estrv!I:J,2,FALSE)</f>
        <v>Provisiones para contingencias</v>
      </c>
      <c r="E4793">
        <f>VLOOKUP(MID(C4793,1,10),Estrv!B:CC,48,FALSE)</f>
        <v>0</v>
      </c>
    </row>
    <row r="4794" spans="1:5">
      <c r="A4794" t="str">
        <f t="shared" si="74"/>
        <v>09PESM</v>
      </c>
      <c r="B4794" t="str">
        <f>CONCATENATE(A4794,"_",COUNTIF(A$1:A4794,A4794))</f>
        <v>09PESM_23</v>
      </c>
      <c r="C4794" t="s">
        <v>11665</v>
      </c>
      <c r="D4794" t="str">
        <f>VLOOKUP(MID(C4794,7,4),Estrv!I:J,2,FALSE)</f>
        <v>Provisiones para contingencias</v>
      </c>
      <c r="E4794">
        <f>VLOOKUP(MID(C4794,1,10),Estrv!B:CC,51,FALSE)</f>
        <v>0</v>
      </c>
    </row>
    <row r="4795" spans="1:5">
      <c r="A4795" t="str">
        <f t="shared" si="74"/>
        <v>09PESM</v>
      </c>
      <c r="B4795" t="str">
        <f>CONCATENATE(A4795,"_",COUNTIF(A$1:A4795,A4795))</f>
        <v>09PESM_24</v>
      </c>
      <c r="C4795" t="s">
        <v>12339</v>
      </c>
      <c r="D4795" t="str">
        <f>VLOOKUP(MID(C4795,7,4),Estrv!I:J,2,FALSE)</f>
        <v>Provisiones para contingencias</v>
      </c>
      <c r="E4795">
        <f>VLOOKUP(MID(C4795,1,10),Estrv!B:CC,54,FALSE)</f>
        <v>0</v>
      </c>
    </row>
    <row r="4796" spans="1:5">
      <c r="A4796" t="str">
        <f t="shared" si="74"/>
        <v>09PESM</v>
      </c>
      <c r="B4796" t="str">
        <f>CONCATENATE(A4796,"_",COUNTIF(A$1:A4796,A4796))</f>
        <v>09PESM_25</v>
      </c>
      <c r="C4796" t="s">
        <v>13013</v>
      </c>
      <c r="D4796" t="str">
        <f>VLOOKUP(MID(C4796,7,4),Estrv!I:J,2,FALSE)</f>
        <v>Provisiones para contingencias</v>
      </c>
      <c r="E4796">
        <f>VLOOKUP(MID(C4796,1,10),Estrv!B:CC,57,FALSE)</f>
        <v>0</v>
      </c>
    </row>
    <row r="4797" spans="1:5">
      <c r="A4797" t="str">
        <f t="shared" si="74"/>
        <v>09PESM</v>
      </c>
      <c r="B4797" t="str">
        <f>CONCATENATE(A4797,"_",COUNTIF(A$1:A4797,A4797))</f>
        <v>09PESM_26</v>
      </c>
      <c r="C4797" t="s">
        <v>13687</v>
      </c>
      <c r="D4797" t="str">
        <f>VLOOKUP(MID(C4797,7,4),Estrv!I:J,2,FALSE)</f>
        <v>Provisiones para contingencias</v>
      </c>
      <c r="E4797">
        <f>VLOOKUP(MID(C4797,1,10),Estrv!B:CC,60,FALSE)</f>
        <v>0</v>
      </c>
    </row>
    <row r="4798" spans="1:5">
      <c r="A4798" t="str">
        <f t="shared" si="74"/>
        <v>09PESM</v>
      </c>
      <c r="B4798" t="str">
        <f>CONCATENATE(A4798,"_",COUNTIF(A$1:A4798,A4798))</f>
        <v>09PESM_27</v>
      </c>
      <c r="C4798" t="s">
        <v>14361</v>
      </c>
      <c r="D4798" t="str">
        <f>VLOOKUP(MID(C4798,7,4),Estrv!I:J,2,FALSE)</f>
        <v>Provisiones para contingencias</v>
      </c>
      <c r="E4798">
        <f>VLOOKUP(MID(C4798,1,10),Estrv!B:CC,63,FALSE)</f>
        <v>0</v>
      </c>
    </row>
    <row r="4799" spans="1:5">
      <c r="A4799" t="str">
        <f t="shared" si="74"/>
        <v>09PESM</v>
      </c>
      <c r="B4799" t="str">
        <f>CONCATENATE(A4799,"_",COUNTIF(A$1:A4799,A4799))</f>
        <v>09PESM_28</v>
      </c>
      <c r="C4799" t="s">
        <v>15035</v>
      </c>
      <c r="D4799" t="str">
        <f>VLOOKUP(MID(C4799,7,4),Estrv!I:J,2,FALSE)</f>
        <v>Provisiones para contingencias</v>
      </c>
      <c r="E4799">
        <f>VLOOKUP(MID(C4799,1,10),Estrv!B:CC,66,FALSE)</f>
        <v>0</v>
      </c>
    </row>
    <row r="4800" spans="1:5">
      <c r="A4800" t="str">
        <f t="shared" si="74"/>
        <v>09PESM</v>
      </c>
      <c r="B4800" t="str">
        <f>CONCATENATE(A4800,"_",COUNTIF(A$1:A4800,A4800))</f>
        <v>09PESM_29</v>
      </c>
      <c r="C4800" t="s">
        <v>15709</v>
      </c>
      <c r="D4800" t="str">
        <f>VLOOKUP(MID(C4800,7,4),Estrv!I:J,2,FALSE)</f>
        <v>Provisiones para contingencias</v>
      </c>
      <c r="E4800">
        <f>VLOOKUP(MID(C4800,1,10),Estrv!B:CC,69,FALSE)</f>
        <v>0</v>
      </c>
    </row>
    <row r="4801" spans="1:5">
      <c r="A4801" t="str">
        <f t="shared" si="74"/>
        <v>09PESM</v>
      </c>
      <c r="B4801" t="str">
        <f>CONCATENATE(A4801,"_",COUNTIF(A$1:A4801,A4801))</f>
        <v>09PESM_30</v>
      </c>
      <c r="C4801" t="s">
        <v>16383</v>
      </c>
      <c r="D4801" t="str">
        <f>VLOOKUP(MID(C4801,7,4),Estrv!I:J,2,FALSE)</f>
        <v>Provisiones para contingencias</v>
      </c>
      <c r="E4801">
        <f>VLOOKUP(MID(C4801,1,10),Estrv!B:CC,72,FALSE)</f>
        <v>0</v>
      </c>
    </row>
    <row r="4802" spans="1:5">
      <c r="A4802" t="str">
        <f t="shared" si="74"/>
        <v>09PESM</v>
      </c>
      <c r="B4802" t="str">
        <f>CONCATENATE(A4802,"_",COUNTIF(A$1:A4802,A4802))</f>
        <v>09PESM_31</v>
      </c>
      <c r="C4802" t="s">
        <v>10318</v>
      </c>
      <c r="D4802" t="str">
        <f>VLOOKUP(MID(C4802,7,4),Estrv!I:J,2,FALSE)</f>
        <v>Cumplimiento de los programas de protección civil</v>
      </c>
      <c r="E4802" t="str">
        <f>VLOOKUP(MID(C4802,1,10),Estrv!B:CC,44,FALSE)</f>
        <v>Usuarios de servicios y servidores publicos de SERVIMET, cuentan con conocimientos en materia de Proteccion Civil.</v>
      </c>
    </row>
    <row r="4803" spans="1:5">
      <c r="A4803" t="str">
        <f t="shared" ref="A4803:A4866" si="75">MID(C4803,1,6)</f>
        <v>09PESM</v>
      </c>
      <c r="B4803" t="str">
        <f>CONCATENATE(A4803,"_",COUNTIF(A$1:A4803,A4803))</f>
        <v>09PESM_32</v>
      </c>
      <c r="C4803" t="s">
        <v>10992</v>
      </c>
      <c r="D4803" t="str">
        <f>VLOOKUP(MID(C4803,7,4),Estrv!I:J,2,FALSE)</f>
        <v>Cumplimiento de los programas de protección civil</v>
      </c>
      <c r="E4803" t="str">
        <f>VLOOKUP(MID(C4803,1,10),Estrv!B:CC,48,FALSE)</f>
        <v>Capacitacion en materia de Proteccion Civil.</v>
      </c>
    </row>
    <row r="4804" spans="1:5">
      <c r="A4804" t="str">
        <f t="shared" si="75"/>
        <v>09PESM</v>
      </c>
      <c r="B4804" t="str">
        <f>CONCATENATE(A4804,"_",COUNTIF(A$1:A4804,A4804))</f>
        <v>09PESM_33</v>
      </c>
      <c r="C4804" t="s">
        <v>11666</v>
      </c>
      <c r="D4804" t="str">
        <f>VLOOKUP(MID(C4804,7,4),Estrv!I:J,2,FALSE)</f>
        <v>Cumplimiento de los programas de protección civil</v>
      </c>
      <c r="E4804">
        <f>VLOOKUP(MID(C4804,1,10),Estrv!B:CC,51,FALSE)</f>
        <v>0</v>
      </c>
    </row>
    <row r="4805" spans="1:5">
      <c r="A4805" t="str">
        <f t="shared" si="75"/>
        <v>09PESM</v>
      </c>
      <c r="B4805" t="str">
        <f>CONCATENATE(A4805,"_",COUNTIF(A$1:A4805,A4805))</f>
        <v>09PESM_34</v>
      </c>
      <c r="C4805" t="s">
        <v>12340</v>
      </c>
      <c r="D4805" t="str">
        <f>VLOOKUP(MID(C4805,7,4),Estrv!I:J,2,FALSE)</f>
        <v>Cumplimiento de los programas de protección civil</v>
      </c>
      <c r="E4805">
        <f>VLOOKUP(MID(C4805,1,10),Estrv!B:CC,54,FALSE)</f>
        <v>0</v>
      </c>
    </row>
    <row r="4806" spans="1:5">
      <c r="A4806" t="str">
        <f t="shared" si="75"/>
        <v>09PESM</v>
      </c>
      <c r="B4806" t="str">
        <f>CONCATENATE(A4806,"_",COUNTIF(A$1:A4806,A4806))</f>
        <v>09PESM_35</v>
      </c>
      <c r="C4806" t="s">
        <v>13014</v>
      </c>
      <c r="D4806" t="str">
        <f>VLOOKUP(MID(C4806,7,4),Estrv!I:J,2,FALSE)</f>
        <v>Cumplimiento de los programas de protección civil</v>
      </c>
      <c r="E4806">
        <f>VLOOKUP(MID(C4806,1,10),Estrv!B:CC,57,FALSE)</f>
        <v>0</v>
      </c>
    </row>
    <row r="4807" spans="1:5">
      <c r="A4807" t="str">
        <f t="shared" si="75"/>
        <v>09PESM</v>
      </c>
      <c r="B4807" t="str">
        <f>CONCATENATE(A4807,"_",COUNTIF(A$1:A4807,A4807))</f>
        <v>09PESM_36</v>
      </c>
      <c r="C4807" t="s">
        <v>13688</v>
      </c>
      <c r="D4807" t="str">
        <f>VLOOKUP(MID(C4807,7,4),Estrv!I:J,2,FALSE)</f>
        <v>Cumplimiento de los programas de protección civil</v>
      </c>
      <c r="E4807">
        <f>VLOOKUP(MID(C4807,1,10),Estrv!B:CC,60,FALSE)</f>
        <v>0</v>
      </c>
    </row>
    <row r="4808" spans="1:5">
      <c r="A4808" t="str">
        <f t="shared" si="75"/>
        <v>09PESM</v>
      </c>
      <c r="B4808" t="str">
        <f>CONCATENATE(A4808,"_",COUNTIF(A$1:A4808,A4808))</f>
        <v>09PESM_37</v>
      </c>
      <c r="C4808" t="s">
        <v>14362</v>
      </c>
      <c r="D4808" t="str">
        <f>VLOOKUP(MID(C4808,7,4),Estrv!I:J,2,FALSE)</f>
        <v>Cumplimiento de los programas de protección civil</v>
      </c>
      <c r="E4808">
        <f>VLOOKUP(MID(C4808,1,10),Estrv!B:CC,63,FALSE)</f>
        <v>0</v>
      </c>
    </row>
    <row r="4809" spans="1:5">
      <c r="A4809" t="str">
        <f t="shared" si="75"/>
        <v>09PESM</v>
      </c>
      <c r="B4809" t="str">
        <f>CONCATENATE(A4809,"_",COUNTIF(A$1:A4809,A4809))</f>
        <v>09PESM_38</v>
      </c>
      <c r="C4809" t="s">
        <v>15036</v>
      </c>
      <c r="D4809" t="str">
        <f>VLOOKUP(MID(C4809,7,4),Estrv!I:J,2,FALSE)</f>
        <v>Cumplimiento de los programas de protección civil</v>
      </c>
      <c r="E4809">
        <f>VLOOKUP(MID(C4809,1,10),Estrv!B:CC,66,FALSE)</f>
        <v>0</v>
      </c>
    </row>
    <row r="4810" spans="1:5">
      <c r="A4810" t="str">
        <f t="shared" si="75"/>
        <v>09PESM</v>
      </c>
      <c r="B4810" t="str">
        <f>CONCATENATE(A4810,"_",COUNTIF(A$1:A4810,A4810))</f>
        <v>09PESM_39</v>
      </c>
      <c r="C4810" t="s">
        <v>15710</v>
      </c>
      <c r="D4810" t="str">
        <f>VLOOKUP(MID(C4810,7,4),Estrv!I:J,2,FALSE)</f>
        <v>Cumplimiento de los programas de protección civil</v>
      </c>
      <c r="E4810">
        <f>VLOOKUP(MID(C4810,1,10),Estrv!B:CC,69,FALSE)</f>
        <v>0</v>
      </c>
    </row>
    <row r="4811" spans="1:5">
      <c r="A4811" t="str">
        <f t="shared" si="75"/>
        <v>09PESM</v>
      </c>
      <c r="B4811" t="str">
        <f>CONCATENATE(A4811,"_",COUNTIF(A$1:A4811,A4811))</f>
        <v>09PESM_40</v>
      </c>
      <c r="C4811" t="s">
        <v>16384</v>
      </c>
      <c r="D4811" t="str">
        <f>VLOOKUP(MID(C4811,7,4),Estrv!I:J,2,FALSE)</f>
        <v>Cumplimiento de los programas de protección civil</v>
      </c>
      <c r="E4811">
        <f>VLOOKUP(MID(C4811,1,10),Estrv!B:CC,72,FALSE)</f>
        <v>0</v>
      </c>
    </row>
    <row r="4812" spans="1:5">
      <c r="A4812" t="str">
        <f t="shared" si="75"/>
        <v>09PFCH</v>
      </c>
      <c r="B4812" t="str">
        <f>CONCATENATE(A4812,"_",COUNTIF(A$1:A4812,A4812))</f>
        <v>09PFCH_1</v>
      </c>
      <c r="C4812" t="s">
        <v>10319</v>
      </c>
      <c r="D4812" t="str">
        <f>VLOOKUP(MID(C4812,7,4),Estrv!I:J,2,FALSE)</f>
        <v>Actividades de apoyo administrativo</v>
      </c>
      <c r="E4812" t="str">
        <f>VLOOKUP(MID(C4812,1,10),Estrv!B:CC,44,FALSE)</f>
        <v>Para 2024 los trabajadores del Fideicomiso del Centro Historico, tienen garantizada la disponibilidad de bienes y herramientas de trabajo para un desarrollo profesional y organizacional.</v>
      </c>
    </row>
    <row r="4813" spans="1:5">
      <c r="A4813" t="str">
        <f t="shared" si="75"/>
        <v>09PFCH</v>
      </c>
      <c r="B4813" t="str">
        <f>CONCATENATE(A4813,"_",COUNTIF(A$1:A4813,A4813))</f>
        <v>09PFCH_2</v>
      </c>
      <c r="C4813" t="s">
        <v>10993</v>
      </c>
      <c r="D4813" t="str">
        <f>VLOOKUP(MID(C4813,7,4),Estrv!I:J,2,FALSE)</f>
        <v>Actividades de apoyo administrativo</v>
      </c>
      <c r="E4813">
        <f>VLOOKUP(MID(C4813,1,10),Estrv!B:CC,48,FALSE)</f>
        <v>0</v>
      </c>
    </row>
    <row r="4814" spans="1:5">
      <c r="A4814" t="str">
        <f t="shared" si="75"/>
        <v>09PFCH</v>
      </c>
      <c r="B4814" t="str">
        <f>CONCATENATE(A4814,"_",COUNTIF(A$1:A4814,A4814))</f>
        <v>09PFCH_3</v>
      </c>
      <c r="C4814" t="s">
        <v>11667</v>
      </c>
      <c r="D4814" t="str">
        <f>VLOOKUP(MID(C4814,7,4),Estrv!I:J,2,FALSE)</f>
        <v>Actividades de apoyo administrativo</v>
      </c>
      <c r="E4814">
        <f>VLOOKUP(MID(C4814,1,10),Estrv!B:CC,51,FALSE)</f>
        <v>0</v>
      </c>
    </row>
    <row r="4815" spans="1:5">
      <c r="A4815" t="str">
        <f t="shared" si="75"/>
        <v>09PFCH</v>
      </c>
      <c r="B4815" t="str">
        <f>CONCATENATE(A4815,"_",COUNTIF(A$1:A4815,A4815))</f>
        <v>09PFCH_4</v>
      </c>
      <c r="C4815" t="s">
        <v>12341</v>
      </c>
      <c r="D4815" t="str">
        <f>VLOOKUP(MID(C4815,7,4),Estrv!I:J,2,FALSE)</f>
        <v>Actividades de apoyo administrativo</v>
      </c>
      <c r="E4815">
        <f>VLOOKUP(MID(C4815,1,10),Estrv!B:CC,54,FALSE)</f>
        <v>0</v>
      </c>
    </row>
    <row r="4816" spans="1:5">
      <c r="A4816" t="str">
        <f t="shared" si="75"/>
        <v>09PFCH</v>
      </c>
      <c r="B4816" t="str">
        <f>CONCATENATE(A4816,"_",COUNTIF(A$1:A4816,A4816))</f>
        <v>09PFCH_5</v>
      </c>
      <c r="C4816" t="s">
        <v>13015</v>
      </c>
      <c r="D4816" t="str">
        <f>VLOOKUP(MID(C4816,7,4),Estrv!I:J,2,FALSE)</f>
        <v>Actividades de apoyo administrativo</v>
      </c>
      <c r="E4816">
        <f>VLOOKUP(MID(C4816,1,10),Estrv!B:CC,57,FALSE)</f>
        <v>0</v>
      </c>
    </row>
    <row r="4817" spans="1:5">
      <c r="A4817" t="str">
        <f t="shared" si="75"/>
        <v>09PFCH</v>
      </c>
      <c r="B4817" t="str">
        <f>CONCATENATE(A4817,"_",COUNTIF(A$1:A4817,A4817))</f>
        <v>09PFCH_6</v>
      </c>
      <c r="C4817" t="s">
        <v>13689</v>
      </c>
      <c r="D4817" t="str">
        <f>VLOOKUP(MID(C4817,7,4),Estrv!I:J,2,FALSE)</f>
        <v>Actividades de apoyo administrativo</v>
      </c>
      <c r="E4817">
        <f>VLOOKUP(MID(C4817,1,10),Estrv!B:CC,60,FALSE)</f>
        <v>0</v>
      </c>
    </row>
    <row r="4818" spans="1:5">
      <c r="A4818" t="str">
        <f t="shared" si="75"/>
        <v>09PFCH</v>
      </c>
      <c r="B4818" t="str">
        <f>CONCATENATE(A4818,"_",COUNTIF(A$1:A4818,A4818))</f>
        <v>09PFCH_7</v>
      </c>
      <c r="C4818" t="s">
        <v>14363</v>
      </c>
      <c r="D4818" t="str">
        <f>VLOOKUP(MID(C4818,7,4),Estrv!I:J,2,FALSE)</f>
        <v>Actividades de apoyo administrativo</v>
      </c>
      <c r="E4818">
        <f>VLOOKUP(MID(C4818,1,10),Estrv!B:CC,63,FALSE)</f>
        <v>0</v>
      </c>
    </row>
    <row r="4819" spans="1:5">
      <c r="A4819" t="str">
        <f t="shared" si="75"/>
        <v>09PFCH</v>
      </c>
      <c r="B4819" t="str">
        <f>CONCATENATE(A4819,"_",COUNTIF(A$1:A4819,A4819))</f>
        <v>09PFCH_8</v>
      </c>
      <c r="C4819" t="s">
        <v>15037</v>
      </c>
      <c r="D4819" t="str">
        <f>VLOOKUP(MID(C4819,7,4),Estrv!I:J,2,FALSE)</f>
        <v>Actividades de apoyo administrativo</v>
      </c>
      <c r="E4819">
        <f>VLOOKUP(MID(C4819,1,10),Estrv!B:CC,66,FALSE)</f>
        <v>0</v>
      </c>
    </row>
    <row r="4820" spans="1:5">
      <c r="A4820" t="str">
        <f t="shared" si="75"/>
        <v>09PFCH</v>
      </c>
      <c r="B4820" t="str">
        <f>CONCATENATE(A4820,"_",COUNTIF(A$1:A4820,A4820))</f>
        <v>09PFCH_9</v>
      </c>
      <c r="C4820" t="s">
        <v>15711</v>
      </c>
      <c r="D4820" t="str">
        <f>VLOOKUP(MID(C4820,7,4),Estrv!I:J,2,FALSE)</f>
        <v>Actividades de apoyo administrativo</v>
      </c>
      <c r="E4820">
        <f>VLOOKUP(MID(C4820,1,10),Estrv!B:CC,69,FALSE)</f>
        <v>0</v>
      </c>
    </row>
    <row r="4821" spans="1:5">
      <c r="A4821" t="str">
        <f t="shared" si="75"/>
        <v>09PFCH</v>
      </c>
      <c r="B4821" t="str">
        <f>CONCATENATE(A4821,"_",COUNTIF(A$1:A4821,A4821))</f>
        <v>09PFCH_10</v>
      </c>
      <c r="C4821" t="s">
        <v>16385</v>
      </c>
      <c r="D4821" t="str">
        <f>VLOOKUP(MID(C4821,7,4),Estrv!I:J,2,FALSE)</f>
        <v>Actividades de apoyo administrativo</v>
      </c>
      <c r="E4821">
        <f>VLOOKUP(MID(C4821,1,10),Estrv!B:CC,72,FALSE)</f>
        <v>0</v>
      </c>
    </row>
    <row r="4822" spans="1:5">
      <c r="A4822" t="str">
        <f t="shared" si="75"/>
        <v>09PFCH</v>
      </c>
      <c r="B4822" t="str">
        <f>CONCATENATE(A4822,"_",COUNTIF(A$1:A4822,A4822))</f>
        <v>09PFCH_11</v>
      </c>
      <c r="C4822" t="s">
        <v>10320</v>
      </c>
      <c r="D4822" t="str">
        <f>VLOOKUP(MID(C4822,7,4),Estrv!I:J,2,FALSE)</f>
        <v>Provisiones para contingencias</v>
      </c>
      <c r="E4822" t="str">
        <f>VLOOKUP(MID(C4822,1,10),Estrv!B:CC,44,FALSE)</f>
        <v>Cumplir las obligaciones de pago derivado de las sentencias emitidas por la autoridad competente.</v>
      </c>
    </row>
    <row r="4823" spans="1:5">
      <c r="A4823" t="str">
        <f t="shared" si="75"/>
        <v>09PFCH</v>
      </c>
      <c r="B4823" t="str">
        <f>CONCATENATE(A4823,"_",COUNTIF(A$1:A4823,A4823))</f>
        <v>09PFCH_12</v>
      </c>
      <c r="C4823" t="s">
        <v>10994</v>
      </c>
      <c r="D4823" t="str">
        <f>VLOOKUP(MID(C4823,7,4),Estrv!I:J,2,FALSE)</f>
        <v>Provisiones para contingencias</v>
      </c>
      <c r="E4823">
        <f>VLOOKUP(MID(C4823,1,10),Estrv!B:CC,48,FALSE)</f>
        <v>0</v>
      </c>
    </row>
    <row r="4824" spans="1:5">
      <c r="A4824" t="str">
        <f t="shared" si="75"/>
        <v>09PFCH</v>
      </c>
      <c r="B4824" t="str">
        <f>CONCATENATE(A4824,"_",COUNTIF(A$1:A4824,A4824))</f>
        <v>09PFCH_13</v>
      </c>
      <c r="C4824" t="s">
        <v>11668</v>
      </c>
      <c r="D4824" t="str">
        <f>VLOOKUP(MID(C4824,7,4),Estrv!I:J,2,FALSE)</f>
        <v>Provisiones para contingencias</v>
      </c>
      <c r="E4824">
        <f>VLOOKUP(MID(C4824,1,10),Estrv!B:CC,51,FALSE)</f>
        <v>0</v>
      </c>
    </row>
    <row r="4825" spans="1:5">
      <c r="A4825" t="str">
        <f t="shared" si="75"/>
        <v>09PFCH</v>
      </c>
      <c r="B4825" t="str">
        <f>CONCATENATE(A4825,"_",COUNTIF(A$1:A4825,A4825))</f>
        <v>09PFCH_14</v>
      </c>
      <c r="C4825" t="s">
        <v>12342</v>
      </c>
      <c r="D4825" t="str">
        <f>VLOOKUP(MID(C4825,7,4),Estrv!I:J,2,FALSE)</f>
        <v>Provisiones para contingencias</v>
      </c>
      <c r="E4825">
        <f>VLOOKUP(MID(C4825,1,10),Estrv!B:CC,54,FALSE)</f>
        <v>0</v>
      </c>
    </row>
    <row r="4826" spans="1:5">
      <c r="A4826" t="str">
        <f t="shared" si="75"/>
        <v>09PFCH</v>
      </c>
      <c r="B4826" t="str">
        <f>CONCATENATE(A4826,"_",COUNTIF(A$1:A4826,A4826))</f>
        <v>09PFCH_15</v>
      </c>
      <c r="C4826" t="s">
        <v>13016</v>
      </c>
      <c r="D4826" t="str">
        <f>VLOOKUP(MID(C4826,7,4),Estrv!I:J,2,FALSE)</f>
        <v>Provisiones para contingencias</v>
      </c>
      <c r="E4826">
        <f>VLOOKUP(MID(C4826,1,10),Estrv!B:CC,57,FALSE)</f>
        <v>0</v>
      </c>
    </row>
    <row r="4827" spans="1:5">
      <c r="A4827" t="str">
        <f t="shared" si="75"/>
        <v>09PFCH</v>
      </c>
      <c r="B4827" t="str">
        <f>CONCATENATE(A4827,"_",COUNTIF(A$1:A4827,A4827))</f>
        <v>09PFCH_16</v>
      </c>
      <c r="C4827" t="s">
        <v>13690</v>
      </c>
      <c r="D4827" t="str">
        <f>VLOOKUP(MID(C4827,7,4),Estrv!I:J,2,FALSE)</f>
        <v>Provisiones para contingencias</v>
      </c>
      <c r="E4827">
        <f>VLOOKUP(MID(C4827,1,10),Estrv!B:CC,60,FALSE)</f>
        <v>0</v>
      </c>
    </row>
    <row r="4828" spans="1:5">
      <c r="A4828" t="str">
        <f t="shared" si="75"/>
        <v>09PFCH</v>
      </c>
      <c r="B4828" t="str">
        <f>CONCATENATE(A4828,"_",COUNTIF(A$1:A4828,A4828))</f>
        <v>09PFCH_17</v>
      </c>
      <c r="C4828" t="s">
        <v>14364</v>
      </c>
      <c r="D4828" t="str">
        <f>VLOOKUP(MID(C4828,7,4),Estrv!I:J,2,FALSE)</f>
        <v>Provisiones para contingencias</v>
      </c>
      <c r="E4828">
        <f>VLOOKUP(MID(C4828,1,10),Estrv!B:CC,63,FALSE)</f>
        <v>0</v>
      </c>
    </row>
    <row r="4829" spans="1:5">
      <c r="A4829" t="str">
        <f t="shared" si="75"/>
        <v>09PFCH</v>
      </c>
      <c r="B4829" t="str">
        <f>CONCATENATE(A4829,"_",COUNTIF(A$1:A4829,A4829))</f>
        <v>09PFCH_18</v>
      </c>
      <c r="C4829" t="s">
        <v>15038</v>
      </c>
      <c r="D4829" t="str">
        <f>VLOOKUP(MID(C4829,7,4),Estrv!I:J,2,FALSE)</f>
        <v>Provisiones para contingencias</v>
      </c>
      <c r="E4829">
        <f>VLOOKUP(MID(C4829,1,10),Estrv!B:CC,66,FALSE)</f>
        <v>0</v>
      </c>
    </row>
    <row r="4830" spans="1:5">
      <c r="A4830" t="str">
        <f t="shared" si="75"/>
        <v>09PFCH</v>
      </c>
      <c r="B4830" t="str">
        <f>CONCATENATE(A4830,"_",COUNTIF(A$1:A4830,A4830))</f>
        <v>09PFCH_19</v>
      </c>
      <c r="C4830" t="s">
        <v>15712</v>
      </c>
      <c r="D4830" t="str">
        <f>VLOOKUP(MID(C4830,7,4),Estrv!I:J,2,FALSE)</f>
        <v>Provisiones para contingencias</v>
      </c>
      <c r="E4830">
        <f>VLOOKUP(MID(C4830,1,10),Estrv!B:CC,69,FALSE)</f>
        <v>0</v>
      </c>
    </row>
    <row r="4831" spans="1:5">
      <c r="A4831" t="str">
        <f t="shared" si="75"/>
        <v>09PFCH</v>
      </c>
      <c r="B4831" t="str">
        <f>CONCATENATE(A4831,"_",COUNTIF(A$1:A4831,A4831))</f>
        <v>09PFCH_20</v>
      </c>
      <c r="C4831" t="s">
        <v>16386</v>
      </c>
      <c r="D4831" t="str">
        <f>VLOOKUP(MID(C4831,7,4),Estrv!I:J,2,FALSE)</f>
        <v>Provisiones para contingencias</v>
      </c>
      <c r="E4831">
        <f>VLOOKUP(MID(C4831,1,10),Estrv!B:CC,72,FALSE)</f>
        <v>0</v>
      </c>
    </row>
    <row r="4832" spans="1:5">
      <c r="A4832" t="str">
        <f t="shared" si="75"/>
        <v>09PFCH</v>
      </c>
      <c r="B4832" t="str">
        <f>CONCATENATE(A4832,"_",COUNTIF(A$1:A4832,A4832))</f>
        <v>09PFCH_21</v>
      </c>
      <c r="C4832" t="s">
        <v>10321</v>
      </c>
      <c r="D4832" t="str">
        <f>VLOOKUP(MID(C4832,7,4),Estrv!I:J,2,FALSE)</f>
        <v>Cumplimiento de los programas de protección civil</v>
      </c>
      <c r="E4832" t="str">
        <f>VLOOKUP(MID(C4832,1,10),Estrv!B:CC,44,FALSE)</f>
        <v>Al termino del 2024 los usuarios de servicios y servidores publicos del FCH, cuentan con conocimientos en materia de Proteccion Civil.</v>
      </c>
    </row>
    <row r="4833" spans="1:5">
      <c r="A4833" t="str">
        <f t="shared" si="75"/>
        <v>09PFCH</v>
      </c>
      <c r="B4833" t="str">
        <f>CONCATENATE(A4833,"_",COUNTIF(A$1:A4833,A4833))</f>
        <v>09PFCH_22</v>
      </c>
      <c r="C4833" t="s">
        <v>10995</v>
      </c>
      <c r="D4833" t="str">
        <f>VLOOKUP(MID(C4833,7,4),Estrv!I:J,2,FALSE)</f>
        <v>Cumplimiento de los programas de protección civil</v>
      </c>
      <c r="E4833" t="str">
        <f>VLOOKUP(MID(C4833,1,10),Estrv!B:CC,48,FALSE)</f>
        <v>Cursos de Capacitacion en Materia de Proteccion Civil para la integracion del Programa Interno de Proteccion Civil.</v>
      </c>
    </row>
    <row r="4834" spans="1:5">
      <c r="A4834" t="str">
        <f t="shared" si="75"/>
        <v>09PFCH</v>
      </c>
      <c r="B4834" t="str">
        <f>CONCATENATE(A4834,"_",COUNTIF(A$1:A4834,A4834))</f>
        <v>09PFCH_23</v>
      </c>
      <c r="C4834" t="s">
        <v>11669</v>
      </c>
      <c r="D4834" t="str">
        <f>VLOOKUP(MID(C4834,7,4),Estrv!I:J,2,FALSE)</f>
        <v>Cumplimiento de los programas de protección civil</v>
      </c>
      <c r="E4834" t="str">
        <f>VLOOKUP(MID(C4834,1,10),Estrv!B:CC,51,FALSE)</f>
        <v>Mantenimiento de Detectores de Humo, Extintores, Alertamiento Sismico y Señaletica para la integracion del Programa Interno de Proteccion Civil.</v>
      </c>
    </row>
    <row r="4835" spans="1:5">
      <c r="A4835" t="str">
        <f t="shared" si="75"/>
        <v>09PFCH</v>
      </c>
      <c r="B4835" t="str">
        <f>CONCATENATE(A4835,"_",COUNTIF(A$1:A4835,A4835))</f>
        <v>09PFCH_24</v>
      </c>
      <c r="C4835" t="s">
        <v>12343</v>
      </c>
      <c r="D4835" t="str">
        <f>VLOOKUP(MID(C4835,7,4),Estrv!I:J,2,FALSE)</f>
        <v>Cumplimiento de los programas de protección civil</v>
      </c>
      <c r="E4835" t="str">
        <f>VLOOKUP(MID(C4835,1,10),Estrv!B:CC,54,FALSE)</f>
        <v>Emision de los documentos de “Dictamen estructural” y “Visto Bueno de Seguridad y Operacion”.</v>
      </c>
    </row>
    <row r="4836" spans="1:5">
      <c r="A4836" t="str">
        <f t="shared" si="75"/>
        <v>09PFCH</v>
      </c>
      <c r="B4836" t="str">
        <f>CONCATENATE(A4836,"_",COUNTIF(A$1:A4836,A4836))</f>
        <v>09PFCH_25</v>
      </c>
      <c r="C4836" t="s">
        <v>13017</v>
      </c>
      <c r="D4836" t="str">
        <f>VLOOKUP(MID(C4836,7,4),Estrv!I:J,2,FALSE)</f>
        <v>Cumplimiento de los programas de protección civil</v>
      </c>
      <c r="E4836">
        <f>VLOOKUP(MID(C4836,1,10),Estrv!B:CC,57,FALSE)</f>
        <v>0</v>
      </c>
    </row>
    <row r="4837" spans="1:5">
      <c r="A4837" t="str">
        <f t="shared" si="75"/>
        <v>09PFCH</v>
      </c>
      <c r="B4837" t="str">
        <f>CONCATENATE(A4837,"_",COUNTIF(A$1:A4837,A4837))</f>
        <v>09PFCH_26</v>
      </c>
      <c r="C4837" t="s">
        <v>13691</v>
      </c>
      <c r="D4837" t="str">
        <f>VLOOKUP(MID(C4837,7,4),Estrv!I:J,2,FALSE)</f>
        <v>Cumplimiento de los programas de protección civil</v>
      </c>
      <c r="E4837">
        <f>VLOOKUP(MID(C4837,1,10),Estrv!B:CC,60,FALSE)</f>
        <v>0</v>
      </c>
    </row>
    <row r="4838" spans="1:5">
      <c r="A4838" t="str">
        <f t="shared" si="75"/>
        <v>09PFCH</v>
      </c>
      <c r="B4838" t="str">
        <f>CONCATENATE(A4838,"_",COUNTIF(A$1:A4838,A4838))</f>
        <v>09PFCH_27</v>
      </c>
      <c r="C4838" t="s">
        <v>14365</v>
      </c>
      <c r="D4838" t="str">
        <f>VLOOKUP(MID(C4838,7,4),Estrv!I:J,2,FALSE)</f>
        <v>Cumplimiento de los programas de protección civil</v>
      </c>
      <c r="E4838">
        <f>VLOOKUP(MID(C4838,1,10),Estrv!B:CC,63,FALSE)</f>
        <v>0</v>
      </c>
    </row>
    <row r="4839" spans="1:5">
      <c r="A4839" t="str">
        <f t="shared" si="75"/>
        <v>09PFCH</v>
      </c>
      <c r="B4839" t="str">
        <f>CONCATENATE(A4839,"_",COUNTIF(A$1:A4839,A4839))</f>
        <v>09PFCH_28</v>
      </c>
      <c r="C4839" t="s">
        <v>15039</v>
      </c>
      <c r="D4839" t="str">
        <f>VLOOKUP(MID(C4839,7,4),Estrv!I:J,2,FALSE)</f>
        <v>Cumplimiento de los programas de protección civil</v>
      </c>
      <c r="E4839">
        <f>VLOOKUP(MID(C4839,1,10),Estrv!B:CC,66,FALSE)</f>
        <v>0</v>
      </c>
    </row>
    <row r="4840" spans="1:5">
      <c r="A4840" t="str">
        <f t="shared" si="75"/>
        <v>09PFCH</v>
      </c>
      <c r="B4840" t="str">
        <f>CONCATENATE(A4840,"_",COUNTIF(A$1:A4840,A4840))</f>
        <v>09PFCH_29</v>
      </c>
      <c r="C4840" t="s">
        <v>15713</v>
      </c>
      <c r="D4840" t="str">
        <f>VLOOKUP(MID(C4840,7,4),Estrv!I:J,2,FALSE)</f>
        <v>Cumplimiento de los programas de protección civil</v>
      </c>
      <c r="E4840">
        <f>VLOOKUP(MID(C4840,1,10),Estrv!B:CC,69,FALSE)</f>
        <v>0</v>
      </c>
    </row>
    <row r="4841" spans="1:5">
      <c r="A4841" t="str">
        <f t="shared" si="75"/>
        <v>09PFCH</v>
      </c>
      <c r="B4841" t="str">
        <f>CONCATENATE(A4841,"_",COUNTIF(A$1:A4841,A4841))</f>
        <v>09PFCH_30</v>
      </c>
      <c r="C4841" t="s">
        <v>16387</v>
      </c>
      <c r="D4841" t="str">
        <f>VLOOKUP(MID(C4841,7,4),Estrv!I:J,2,FALSE)</f>
        <v>Cumplimiento de los programas de protección civil</v>
      </c>
      <c r="E4841">
        <f>VLOOKUP(MID(C4841,1,10),Estrv!B:CC,72,FALSE)</f>
        <v>0</v>
      </c>
    </row>
    <row r="4842" spans="1:5">
      <c r="A4842" t="str">
        <f t="shared" si="75"/>
        <v>09PFCH</v>
      </c>
      <c r="B4842" t="str">
        <f>CONCATENATE(A4842,"_",COUNTIF(A$1:A4842,A4842))</f>
        <v>09PFCH_31</v>
      </c>
      <c r="C4842" t="s">
        <v>10322</v>
      </c>
      <c r="D4842" t="str">
        <f>VLOOKUP(MID(C4842,7,4),Estrv!I:J,2,FALSE)</f>
        <v>Acciones de obras y servicios para la recuperación, promoción y protección del Centro Histórico</v>
      </c>
      <c r="E4842" t="str">
        <f>VLOOKUP(MID(C4842,1,10),Estrv!B:CC,44,FALSE)</f>
        <v>El gobierno de la Ciudad de Mexico cuenta con un Centro Historico preservado para el goce, disfrute y el fortalecimiento de la identidad cultural de sus habitantes.</v>
      </c>
    </row>
    <row r="4843" spans="1:5">
      <c r="A4843" t="str">
        <f t="shared" si="75"/>
        <v>09PFCH</v>
      </c>
      <c r="B4843" t="str">
        <f>CONCATENATE(A4843,"_",COUNTIF(A$1:A4843,A4843))</f>
        <v>09PFCH_32</v>
      </c>
      <c r="C4843" t="s">
        <v>10996</v>
      </c>
      <c r="D4843" t="str">
        <f>VLOOKUP(MID(C4843,7,4),Estrv!I:J,2,FALSE)</f>
        <v>Acciones de obras y servicios para la recuperación, promoción y protección del Centro Histórico</v>
      </c>
      <c r="E4843" t="str">
        <f>VLOOKUP(MID(C4843,1,10),Estrv!B:CC,48,FALSE)</f>
        <v>Realizacion de 1 Feria de los Barrios.</v>
      </c>
    </row>
    <row r="4844" spans="1:5">
      <c r="A4844" t="str">
        <f t="shared" si="75"/>
        <v>09PFCH</v>
      </c>
      <c r="B4844" t="str">
        <f>CONCATENATE(A4844,"_",COUNTIF(A$1:A4844,A4844))</f>
        <v>09PFCH_33</v>
      </c>
      <c r="C4844" t="s">
        <v>11670</v>
      </c>
      <c r="D4844" t="str">
        <f>VLOOKUP(MID(C4844,7,4),Estrv!I:J,2,FALSE)</f>
        <v>Acciones de obras y servicios para la recuperación, promoción y protección del Centro Histórico</v>
      </c>
      <c r="E4844" t="str">
        <f>VLOOKUP(MID(C4844,1,10),Estrv!B:CC,51,FALSE)</f>
        <v>Realizacion de investigaciones del Centro Historico de la Ciudad de Mexico.</v>
      </c>
    </row>
    <row r="4845" spans="1:5">
      <c r="A4845" t="str">
        <f t="shared" si="75"/>
        <v>09PFCH</v>
      </c>
      <c r="B4845" t="str">
        <f>CONCATENATE(A4845,"_",COUNTIF(A$1:A4845,A4845))</f>
        <v>09PFCH_34</v>
      </c>
      <c r="C4845" t="s">
        <v>12344</v>
      </c>
      <c r="D4845" t="str">
        <f>VLOOKUP(MID(C4845,7,4),Estrv!I:J,2,FALSE)</f>
        <v>Acciones de obras y servicios para la recuperación, promoción y protección del Centro Histórico</v>
      </c>
      <c r="E4845" t="str">
        <f>VLOOKUP(MID(C4845,1,10),Estrv!B:CC,54,FALSE)</f>
        <v>Realizacion de sesiones en temas de Patrimonio Inmaterial en el Centro Historico, Sustentabilidad Ambiental, Gestion de Riesgos al Patrimonio Cultural y Vida Cotidiana en el Centro Historico en talleres impartidos por la Escuela de Participacion Ciudadana para el Rescate del Centro Historico.</v>
      </c>
    </row>
    <row r="4846" spans="1:5">
      <c r="A4846" t="str">
        <f t="shared" si="75"/>
        <v>09PFCH</v>
      </c>
      <c r="B4846" t="str">
        <f>CONCATENATE(A4846,"_",COUNTIF(A$1:A4846,A4846))</f>
        <v>09PFCH_35</v>
      </c>
      <c r="C4846" t="s">
        <v>13018</v>
      </c>
      <c r="D4846" t="str">
        <f>VLOOKUP(MID(C4846,7,4),Estrv!I:J,2,FALSE)</f>
        <v>Acciones de obras y servicios para la recuperación, promoción y protección del Centro Histórico</v>
      </c>
      <c r="E4846" t="str">
        <f>VLOOKUP(MID(C4846,1,10),Estrv!B:CC,57,FALSE)</f>
        <v>Otorgar ayudas economicas a personas fisicas y morales sin fines de lucro interesadas en el rescate, promocion y conservacion del Centro Historico de la Ciudad de Mexico.</v>
      </c>
    </row>
    <row r="4847" spans="1:5">
      <c r="A4847" t="str">
        <f t="shared" si="75"/>
        <v>09PFCH</v>
      </c>
      <c r="B4847" t="str">
        <f>CONCATENATE(A4847,"_",COUNTIF(A$1:A4847,A4847))</f>
        <v>09PFCH_36</v>
      </c>
      <c r="C4847" t="s">
        <v>13692</v>
      </c>
      <c r="D4847" t="str">
        <f>VLOOKUP(MID(C4847,7,4),Estrv!I:J,2,FALSE)</f>
        <v>Acciones de obras y servicios para la recuperación, promoción y protección del Centro Histórico</v>
      </c>
      <c r="E4847" t="str">
        <f>VLOOKUP(MID(C4847,1,10),Estrv!B:CC,60,FALSE)</f>
        <v>Edicion, distribucion e impresion de la revista Km Cero.</v>
      </c>
    </row>
    <row r="4848" spans="1:5">
      <c r="A4848" t="str">
        <f t="shared" si="75"/>
        <v>09PFCH</v>
      </c>
      <c r="B4848" t="str">
        <f>CONCATENATE(A4848,"_",COUNTIF(A$1:A4848,A4848))</f>
        <v>09PFCH_37</v>
      </c>
      <c r="C4848" t="s">
        <v>14366</v>
      </c>
      <c r="D4848" t="str">
        <f>VLOOKUP(MID(C4848,7,4),Estrv!I:J,2,FALSE)</f>
        <v>Acciones de obras y servicios para la recuperación, promoción y protección del Centro Histórico</v>
      </c>
      <c r="E4848" t="str">
        <f>VLOOKUP(MID(C4848,1,10),Estrv!B:CC,63,FALSE)</f>
        <v>Desarrollo de eventos culturales en diferentes puntos del Centro Historico de la Ciudad de Mexico.</v>
      </c>
    </row>
    <row r="4849" spans="1:5">
      <c r="A4849" t="str">
        <f t="shared" si="75"/>
        <v>09PFCH</v>
      </c>
      <c r="B4849" t="str">
        <f>CONCATENATE(A4849,"_",COUNTIF(A$1:A4849,A4849))</f>
        <v>09PFCH_38</v>
      </c>
      <c r="C4849" t="s">
        <v>15040</v>
      </c>
      <c r="D4849" t="str">
        <f>VLOOKUP(MID(C4849,7,4),Estrv!I:J,2,FALSE)</f>
        <v>Acciones de obras y servicios para la recuperación, promoción y protección del Centro Histórico</v>
      </c>
      <c r="E4849" t="str">
        <f>VLOOKUP(MID(C4849,1,10),Estrv!B:CC,66,FALSE)</f>
        <v>Ejecucion de arte urbano en muros, cortinas y murales en las calles del Centro Historico de la Ciudad de Mexico.</v>
      </c>
    </row>
    <row r="4850" spans="1:5">
      <c r="A4850" t="str">
        <f t="shared" si="75"/>
        <v>09PFCH</v>
      </c>
      <c r="B4850" t="str">
        <f>CONCATENATE(A4850,"_",COUNTIF(A$1:A4850,A4850))</f>
        <v>09PFCH_39</v>
      </c>
      <c r="C4850" t="s">
        <v>15714</v>
      </c>
      <c r="D4850" t="str">
        <f>VLOOKUP(MID(C4850,7,4),Estrv!I:J,2,FALSE)</f>
        <v>Acciones de obras y servicios para la recuperación, promoción y protección del Centro Histórico</v>
      </c>
      <c r="E4850">
        <f>VLOOKUP(MID(C4850,1,10),Estrv!B:CC,69,FALSE)</f>
        <v>0</v>
      </c>
    </row>
    <row r="4851" spans="1:5">
      <c r="A4851" t="str">
        <f t="shared" si="75"/>
        <v>09PFCH</v>
      </c>
      <c r="B4851" t="str">
        <f>CONCATENATE(A4851,"_",COUNTIF(A$1:A4851,A4851))</f>
        <v>09PFCH_40</v>
      </c>
      <c r="C4851" t="s">
        <v>16388</v>
      </c>
      <c r="D4851" t="str">
        <f>VLOOKUP(MID(C4851,7,4),Estrv!I:J,2,FALSE)</f>
        <v>Acciones de obras y servicios para la recuperación, promoción y protección del Centro Histórico</v>
      </c>
      <c r="E4851">
        <f>VLOOKUP(MID(C4851,1,10),Estrv!B:CC,72,FALSE)</f>
        <v>0</v>
      </c>
    </row>
    <row r="4852" spans="1:5">
      <c r="A4852" t="str">
        <f t="shared" si="75"/>
        <v>09PFRC</v>
      </c>
      <c r="B4852" t="str">
        <f>CONCATENATE(A4852,"_",COUNTIF(A$1:A4852,A4852))</f>
        <v>09PFRC_1</v>
      </c>
      <c r="C4852" t="s">
        <v>10323</v>
      </c>
      <c r="D4852" t="str">
        <f>VLOOKUP(MID(C4852,7,4),Estrv!I:J,2,FALSE)</f>
        <v>Recuperacion óptima de los créditos</v>
      </c>
      <c r="E4852" t="str">
        <f>VLOOKUP(MID(C4852,1,10),Estrv!B:CC,44,FALSE)</f>
        <v>Para 2024 la implementacion de mejoras en las acciones de recuperacion de creditos en beneficio de la poblacion otorgara seguridad patrimonial a los acreditados que poseen una vivienda.</v>
      </c>
    </row>
    <row r="4853" spans="1:5">
      <c r="A4853" t="str">
        <f t="shared" si="75"/>
        <v>09PFRC</v>
      </c>
      <c r="B4853" t="str">
        <f>CONCATENATE(A4853,"_",COUNTIF(A$1:A4853,A4853))</f>
        <v>09PFRC_2</v>
      </c>
      <c r="C4853" t="s">
        <v>10997</v>
      </c>
      <c r="D4853" t="str">
        <f>VLOOKUP(MID(C4853,7,4),Estrv!I:J,2,FALSE)</f>
        <v>Recuperacion óptima de los créditos</v>
      </c>
      <c r="E4853" t="str">
        <f>VLOOKUP(MID(C4853,1,10),Estrv!B:CC,48,FALSE)</f>
        <v>Entrega de avisos de cobranza en los domicilios de los acreditados que presenten adeudos a traves del personal de campo contratado por el Fideicomiso.</v>
      </c>
    </row>
    <row r="4854" spans="1:5">
      <c r="A4854" t="str">
        <f t="shared" si="75"/>
        <v>09PFRC</v>
      </c>
      <c r="B4854" t="str">
        <f>CONCATENATE(A4854,"_",COUNTIF(A$1:A4854,A4854))</f>
        <v>09PFRC_3</v>
      </c>
      <c r="C4854" t="s">
        <v>11671</v>
      </c>
      <c r="D4854" t="str">
        <f>VLOOKUP(MID(C4854,7,4),Estrv!I:J,2,FALSE)</f>
        <v>Recuperacion óptima de los créditos</v>
      </c>
      <c r="E4854" t="str">
        <f>VLOOKUP(MID(C4854,1,10),Estrv!B:CC,51,FALSE)</f>
        <v>Entrega de avisos de cobranza en los domicilios de los acreditados que presenten adeudos a traves del Servicio Postal Mexicano (SEPOMEX)</v>
      </c>
    </row>
    <row r="4855" spans="1:5">
      <c r="A4855" t="str">
        <f t="shared" si="75"/>
        <v>09PFRC</v>
      </c>
      <c r="B4855" t="str">
        <f>CONCATENATE(A4855,"_",COUNTIF(A$1:A4855,A4855))</f>
        <v>09PFRC_4</v>
      </c>
      <c r="C4855" t="s">
        <v>12345</v>
      </c>
      <c r="D4855" t="str">
        <f>VLOOKUP(MID(C4855,7,4),Estrv!I:J,2,FALSE)</f>
        <v>Recuperacion óptima de los créditos</v>
      </c>
      <c r="E4855">
        <f>VLOOKUP(MID(C4855,1,10),Estrv!B:CC,54,FALSE)</f>
        <v>0</v>
      </c>
    </row>
    <row r="4856" spans="1:5">
      <c r="A4856" t="str">
        <f t="shared" si="75"/>
        <v>09PFRC</v>
      </c>
      <c r="B4856" t="str">
        <f>CONCATENATE(A4856,"_",COUNTIF(A$1:A4856,A4856))</f>
        <v>09PFRC_5</v>
      </c>
      <c r="C4856" t="s">
        <v>13019</v>
      </c>
      <c r="D4856" t="str">
        <f>VLOOKUP(MID(C4856,7,4),Estrv!I:J,2,FALSE)</f>
        <v>Recuperacion óptima de los créditos</v>
      </c>
      <c r="E4856">
        <f>VLOOKUP(MID(C4856,1,10),Estrv!B:CC,57,FALSE)</f>
        <v>0</v>
      </c>
    </row>
    <row r="4857" spans="1:5">
      <c r="A4857" t="str">
        <f t="shared" si="75"/>
        <v>09PFRC</v>
      </c>
      <c r="B4857" t="str">
        <f>CONCATENATE(A4857,"_",COUNTIF(A$1:A4857,A4857))</f>
        <v>09PFRC_6</v>
      </c>
      <c r="C4857" t="s">
        <v>13693</v>
      </c>
      <c r="D4857" t="str">
        <f>VLOOKUP(MID(C4857,7,4),Estrv!I:J,2,FALSE)</f>
        <v>Recuperacion óptima de los créditos</v>
      </c>
      <c r="E4857">
        <f>VLOOKUP(MID(C4857,1,10),Estrv!B:CC,60,FALSE)</f>
        <v>0</v>
      </c>
    </row>
    <row r="4858" spans="1:5">
      <c r="A4858" t="str">
        <f t="shared" si="75"/>
        <v>09PFRC</v>
      </c>
      <c r="B4858" t="str">
        <f>CONCATENATE(A4858,"_",COUNTIF(A$1:A4858,A4858))</f>
        <v>09PFRC_7</v>
      </c>
      <c r="C4858" t="s">
        <v>14367</v>
      </c>
      <c r="D4858" t="str">
        <f>VLOOKUP(MID(C4858,7,4),Estrv!I:J,2,FALSE)</f>
        <v>Recuperacion óptima de los créditos</v>
      </c>
      <c r="E4858">
        <f>VLOOKUP(MID(C4858,1,10),Estrv!B:CC,63,FALSE)</f>
        <v>0</v>
      </c>
    </row>
    <row r="4859" spans="1:5">
      <c r="A4859" t="str">
        <f t="shared" si="75"/>
        <v>09PFRC</v>
      </c>
      <c r="B4859" t="str">
        <f>CONCATENATE(A4859,"_",COUNTIF(A$1:A4859,A4859))</f>
        <v>09PFRC_8</v>
      </c>
      <c r="C4859" t="s">
        <v>15041</v>
      </c>
      <c r="D4859" t="str">
        <f>VLOOKUP(MID(C4859,7,4),Estrv!I:J,2,FALSE)</f>
        <v>Recuperacion óptima de los créditos</v>
      </c>
      <c r="E4859">
        <f>VLOOKUP(MID(C4859,1,10),Estrv!B:CC,66,FALSE)</f>
        <v>0</v>
      </c>
    </row>
    <row r="4860" spans="1:5">
      <c r="A4860" t="str">
        <f t="shared" si="75"/>
        <v>09PFRC</v>
      </c>
      <c r="B4860" t="str">
        <f>CONCATENATE(A4860,"_",COUNTIF(A$1:A4860,A4860))</f>
        <v>09PFRC_9</v>
      </c>
      <c r="C4860" t="s">
        <v>15715</v>
      </c>
      <c r="D4860" t="str">
        <f>VLOOKUP(MID(C4860,7,4),Estrv!I:J,2,FALSE)</f>
        <v>Recuperacion óptima de los créditos</v>
      </c>
      <c r="E4860">
        <f>VLOOKUP(MID(C4860,1,10),Estrv!B:CC,69,FALSE)</f>
        <v>0</v>
      </c>
    </row>
    <row r="4861" spans="1:5">
      <c r="A4861" t="str">
        <f t="shared" si="75"/>
        <v>09PFRC</v>
      </c>
      <c r="B4861" t="str">
        <f>CONCATENATE(A4861,"_",COUNTIF(A$1:A4861,A4861))</f>
        <v>09PFRC_10</v>
      </c>
      <c r="C4861" t="s">
        <v>16389</v>
      </c>
      <c r="D4861" t="str">
        <f>VLOOKUP(MID(C4861,7,4),Estrv!I:J,2,FALSE)</f>
        <v>Recuperacion óptima de los créditos</v>
      </c>
      <c r="E4861">
        <f>VLOOKUP(MID(C4861,1,10),Estrv!B:CC,72,FALSE)</f>
        <v>0</v>
      </c>
    </row>
    <row r="4862" spans="1:5">
      <c r="A4862" t="str">
        <f t="shared" si="75"/>
        <v>09PFRC</v>
      </c>
      <c r="B4862" t="str">
        <f>CONCATENATE(A4862,"_",COUNTIF(A$1:A4862,A4862))</f>
        <v>09PFRC_11</v>
      </c>
      <c r="C4862" t="s">
        <v>10324</v>
      </c>
      <c r="D4862" t="str">
        <f>VLOOKUP(MID(C4862,7,4),Estrv!I:J,2,FALSE)</f>
        <v>Cumplimiento de los programas de protección civil</v>
      </c>
      <c r="E4862" t="str">
        <f>VLOOKUP(MID(C4862,1,10),Estrv!B:CC,44,FALSE)</f>
        <v>Servidores publicos del FIDERE cuentan con conocimientos en materia de Proteccion Civil, coadyuvando a fortalecer el desarrollo de sistemas de prevencion.</v>
      </c>
    </row>
    <row r="4863" spans="1:5">
      <c r="A4863" t="str">
        <f t="shared" si="75"/>
        <v>09PFRC</v>
      </c>
      <c r="B4863" t="str">
        <f>CONCATENATE(A4863,"_",COUNTIF(A$1:A4863,A4863))</f>
        <v>09PFRC_12</v>
      </c>
      <c r="C4863" t="s">
        <v>10998</v>
      </c>
      <c r="D4863" t="str">
        <f>VLOOKUP(MID(C4863,7,4),Estrv!I:J,2,FALSE)</f>
        <v>Cumplimiento de los programas de protección civil</v>
      </c>
      <c r="E4863">
        <f>VLOOKUP(MID(C4863,1,10),Estrv!B:CC,48,FALSE)</f>
        <v>0</v>
      </c>
    </row>
    <row r="4864" spans="1:5">
      <c r="A4864" t="str">
        <f t="shared" si="75"/>
        <v>09PFRC</v>
      </c>
      <c r="B4864" t="str">
        <f>CONCATENATE(A4864,"_",COUNTIF(A$1:A4864,A4864))</f>
        <v>09PFRC_13</v>
      </c>
      <c r="C4864" t="s">
        <v>11672</v>
      </c>
      <c r="D4864" t="str">
        <f>VLOOKUP(MID(C4864,7,4),Estrv!I:J,2,FALSE)</f>
        <v>Cumplimiento de los programas de protección civil</v>
      </c>
      <c r="E4864">
        <f>VLOOKUP(MID(C4864,1,10),Estrv!B:CC,51,FALSE)</f>
        <v>0</v>
      </c>
    </row>
    <row r="4865" spans="1:5">
      <c r="A4865" t="str">
        <f t="shared" si="75"/>
        <v>09PFRC</v>
      </c>
      <c r="B4865" t="str">
        <f>CONCATENATE(A4865,"_",COUNTIF(A$1:A4865,A4865))</f>
        <v>09PFRC_14</v>
      </c>
      <c r="C4865" t="s">
        <v>12346</v>
      </c>
      <c r="D4865" t="str">
        <f>VLOOKUP(MID(C4865,7,4),Estrv!I:J,2,FALSE)</f>
        <v>Cumplimiento de los programas de protección civil</v>
      </c>
      <c r="E4865">
        <f>VLOOKUP(MID(C4865,1,10),Estrv!B:CC,54,FALSE)</f>
        <v>0</v>
      </c>
    </row>
    <row r="4866" spans="1:5">
      <c r="A4866" t="str">
        <f t="shared" si="75"/>
        <v>09PFRC</v>
      </c>
      <c r="B4866" t="str">
        <f>CONCATENATE(A4866,"_",COUNTIF(A$1:A4866,A4866))</f>
        <v>09PFRC_15</v>
      </c>
      <c r="C4866" t="s">
        <v>13020</v>
      </c>
      <c r="D4866" t="str">
        <f>VLOOKUP(MID(C4866,7,4),Estrv!I:J,2,FALSE)</f>
        <v>Cumplimiento de los programas de protección civil</v>
      </c>
      <c r="E4866">
        <f>VLOOKUP(MID(C4866,1,10),Estrv!B:CC,57,FALSE)</f>
        <v>0</v>
      </c>
    </row>
    <row r="4867" spans="1:5">
      <c r="A4867" t="str">
        <f t="shared" ref="A4867:A4930" si="76">MID(C4867,1,6)</f>
        <v>09PFRC</v>
      </c>
      <c r="B4867" t="str">
        <f>CONCATENATE(A4867,"_",COUNTIF(A$1:A4867,A4867))</f>
        <v>09PFRC_16</v>
      </c>
      <c r="C4867" t="s">
        <v>13694</v>
      </c>
      <c r="D4867" t="str">
        <f>VLOOKUP(MID(C4867,7,4),Estrv!I:J,2,FALSE)</f>
        <v>Cumplimiento de los programas de protección civil</v>
      </c>
      <c r="E4867">
        <f>VLOOKUP(MID(C4867,1,10),Estrv!B:CC,60,FALSE)</f>
        <v>0</v>
      </c>
    </row>
    <row r="4868" spans="1:5">
      <c r="A4868" t="str">
        <f t="shared" si="76"/>
        <v>09PFRC</v>
      </c>
      <c r="B4868" t="str">
        <f>CONCATENATE(A4868,"_",COUNTIF(A$1:A4868,A4868))</f>
        <v>09PFRC_17</v>
      </c>
      <c r="C4868" t="s">
        <v>14368</v>
      </c>
      <c r="D4868" t="str">
        <f>VLOOKUP(MID(C4868,7,4),Estrv!I:J,2,FALSE)</f>
        <v>Cumplimiento de los programas de protección civil</v>
      </c>
      <c r="E4868">
        <f>VLOOKUP(MID(C4868,1,10),Estrv!B:CC,63,FALSE)</f>
        <v>0</v>
      </c>
    </row>
    <row r="4869" spans="1:5">
      <c r="A4869" t="str">
        <f t="shared" si="76"/>
        <v>09PFRC</v>
      </c>
      <c r="B4869" t="str">
        <f>CONCATENATE(A4869,"_",COUNTIF(A$1:A4869,A4869))</f>
        <v>09PFRC_18</v>
      </c>
      <c r="C4869" t="s">
        <v>15042</v>
      </c>
      <c r="D4869" t="str">
        <f>VLOOKUP(MID(C4869,7,4),Estrv!I:J,2,FALSE)</f>
        <v>Cumplimiento de los programas de protección civil</v>
      </c>
      <c r="E4869">
        <f>VLOOKUP(MID(C4869,1,10),Estrv!B:CC,66,FALSE)</f>
        <v>0</v>
      </c>
    </row>
    <row r="4870" spans="1:5">
      <c r="A4870" t="str">
        <f t="shared" si="76"/>
        <v>09PFRC</v>
      </c>
      <c r="B4870" t="str">
        <f>CONCATENATE(A4870,"_",COUNTIF(A$1:A4870,A4870))</f>
        <v>09PFRC_19</v>
      </c>
      <c r="C4870" t="s">
        <v>15716</v>
      </c>
      <c r="D4870" t="str">
        <f>VLOOKUP(MID(C4870,7,4),Estrv!I:J,2,FALSE)</f>
        <v>Cumplimiento de los programas de protección civil</v>
      </c>
      <c r="E4870">
        <f>VLOOKUP(MID(C4870,1,10),Estrv!B:CC,69,FALSE)</f>
        <v>0</v>
      </c>
    </row>
    <row r="4871" spans="1:5">
      <c r="A4871" t="str">
        <f t="shared" si="76"/>
        <v>09PFRC</v>
      </c>
      <c r="B4871" t="str">
        <f>CONCATENATE(A4871,"_",COUNTIF(A$1:A4871,A4871))</f>
        <v>09PFRC_20</v>
      </c>
      <c r="C4871" t="s">
        <v>16390</v>
      </c>
      <c r="D4871" t="str">
        <f>VLOOKUP(MID(C4871,7,4),Estrv!I:J,2,FALSE)</f>
        <v>Cumplimiento de los programas de protección civil</v>
      </c>
      <c r="E4871">
        <f>VLOOKUP(MID(C4871,1,10),Estrv!B:CC,72,FALSE)</f>
        <v>0</v>
      </c>
    </row>
    <row r="4872" spans="1:5">
      <c r="A4872" t="str">
        <f t="shared" si="76"/>
        <v>09PFRC</v>
      </c>
      <c r="B4872" t="str">
        <f>CONCATENATE(A4872,"_",COUNTIF(A$1:A4872,A4872))</f>
        <v>09PFRC_21</v>
      </c>
      <c r="C4872" t="s">
        <v>10325</v>
      </c>
      <c r="D4872" t="str">
        <f>VLOOKUP(MID(C4872,7,4),Estrv!I:J,2,FALSE)</f>
        <v>Provisiones para contingencias</v>
      </c>
      <c r="E4872" t="str">
        <f>VLOOKUP(MID(C4872,1,10),Estrv!B:CC,44,FALSE)</f>
        <v>Cumplir con las obligaciones de pago derivadas de las sentencias emitidas por la autoridad competente, sin riesgos para la operacion del FIDERE.</v>
      </c>
    </row>
    <row r="4873" spans="1:5">
      <c r="A4873" t="str">
        <f t="shared" si="76"/>
        <v>09PFRC</v>
      </c>
      <c r="B4873" t="str">
        <f>CONCATENATE(A4873,"_",COUNTIF(A$1:A4873,A4873))</f>
        <v>09PFRC_22</v>
      </c>
      <c r="C4873" t="s">
        <v>10999</v>
      </c>
      <c r="D4873" t="str">
        <f>VLOOKUP(MID(C4873,7,4),Estrv!I:J,2,FALSE)</f>
        <v>Provisiones para contingencias</v>
      </c>
      <c r="E4873">
        <f>VLOOKUP(MID(C4873,1,10),Estrv!B:CC,48,FALSE)</f>
        <v>0</v>
      </c>
    </row>
    <row r="4874" spans="1:5">
      <c r="A4874" t="str">
        <f t="shared" si="76"/>
        <v>09PFRC</v>
      </c>
      <c r="B4874" t="str">
        <f>CONCATENATE(A4874,"_",COUNTIF(A$1:A4874,A4874))</f>
        <v>09PFRC_23</v>
      </c>
      <c r="C4874" t="s">
        <v>11673</v>
      </c>
      <c r="D4874" t="str">
        <f>VLOOKUP(MID(C4874,7,4),Estrv!I:J,2,FALSE)</f>
        <v>Provisiones para contingencias</v>
      </c>
      <c r="E4874">
        <f>VLOOKUP(MID(C4874,1,10),Estrv!B:CC,51,FALSE)</f>
        <v>0</v>
      </c>
    </row>
    <row r="4875" spans="1:5">
      <c r="A4875" t="str">
        <f t="shared" si="76"/>
        <v>09PFRC</v>
      </c>
      <c r="B4875" t="str">
        <f>CONCATENATE(A4875,"_",COUNTIF(A$1:A4875,A4875))</f>
        <v>09PFRC_24</v>
      </c>
      <c r="C4875" t="s">
        <v>12347</v>
      </c>
      <c r="D4875" t="str">
        <f>VLOOKUP(MID(C4875,7,4),Estrv!I:J,2,FALSE)</f>
        <v>Provisiones para contingencias</v>
      </c>
      <c r="E4875">
        <f>VLOOKUP(MID(C4875,1,10),Estrv!B:CC,54,FALSE)</f>
        <v>0</v>
      </c>
    </row>
    <row r="4876" spans="1:5">
      <c r="A4876" t="str">
        <f t="shared" si="76"/>
        <v>09PFRC</v>
      </c>
      <c r="B4876" t="str">
        <f>CONCATENATE(A4876,"_",COUNTIF(A$1:A4876,A4876))</f>
        <v>09PFRC_25</v>
      </c>
      <c r="C4876" t="s">
        <v>13021</v>
      </c>
      <c r="D4876" t="str">
        <f>VLOOKUP(MID(C4876,7,4),Estrv!I:J,2,FALSE)</f>
        <v>Provisiones para contingencias</v>
      </c>
      <c r="E4876">
        <f>VLOOKUP(MID(C4876,1,10),Estrv!B:CC,57,FALSE)</f>
        <v>0</v>
      </c>
    </row>
    <row r="4877" spans="1:5">
      <c r="A4877" t="str">
        <f t="shared" si="76"/>
        <v>09PFRC</v>
      </c>
      <c r="B4877" t="str">
        <f>CONCATENATE(A4877,"_",COUNTIF(A$1:A4877,A4877))</f>
        <v>09PFRC_26</v>
      </c>
      <c r="C4877" t="s">
        <v>13695</v>
      </c>
      <c r="D4877" t="str">
        <f>VLOOKUP(MID(C4877,7,4),Estrv!I:J,2,FALSE)</f>
        <v>Provisiones para contingencias</v>
      </c>
      <c r="E4877">
        <f>VLOOKUP(MID(C4877,1,10),Estrv!B:CC,60,FALSE)</f>
        <v>0</v>
      </c>
    </row>
    <row r="4878" spans="1:5">
      <c r="A4878" t="str">
        <f t="shared" si="76"/>
        <v>09PFRC</v>
      </c>
      <c r="B4878" t="str">
        <f>CONCATENATE(A4878,"_",COUNTIF(A$1:A4878,A4878))</f>
        <v>09PFRC_27</v>
      </c>
      <c r="C4878" t="s">
        <v>14369</v>
      </c>
      <c r="D4878" t="str">
        <f>VLOOKUP(MID(C4878,7,4),Estrv!I:J,2,FALSE)</f>
        <v>Provisiones para contingencias</v>
      </c>
      <c r="E4878">
        <f>VLOOKUP(MID(C4878,1,10),Estrv!B:CC,63,FALSE)</f>
        <v>0</v>
      </c>
    </row>
    <row r="4879" spans="1:5">
      <c r="A4879" t="str">
        <f t="shared" si="76"/>
        <v>09PFRC</v>
      </c>
      <c r="B4879" t="str">
        <f>CONCATENATE(A4879,"_",COUNTIF(A$1:A4879,A4879))</f>
        <v>09PFRC_28</v>
      </c>
      <c r="C4879" t="s">
        <v>15043</v>
      </c>
      <c r="D4879" t="str">
        <f>VLOOKUP(MID(C4879,7,4),Estrv!I:J,2,FALSE)</f>
        <v>Provisiones para contingencias</v>
      </c>
      <c r="E4879">
        <f>VLOOKUP(MID(C4879,1,10),Estrv!B:CC,66,FALSE)</f>
        <v>0</v>
      </c>
    </row>
    <row r="4880" spans="1:5">
      <c r="A4880" t="str">
        <f t="shared" si="76"/>
        <v>09PFRC</v>
      </c>
      <c r="B4880" t="str">
        <f>CONCATENATE(A4880,"_",COUNTIF(A$1:A4880,A4880))</f>
        <v>09PFRC_29</v>
      </c>
      <c r="C4880" t="s">
        <v>15717</v>
      </c>
      <c r="D4880" t="str">
        <f>VLOOKUP(MID(C4880,7,4),Estrv!I:J,2,FALSE)</f>
        <v>Provisiones para contingencias</v>
      </c>
      <c r="E4880">
        <f>VLOOKUP(MID(C4880,1,10),Estrv!B:CC,69,FALSE)</f>
        <v>0</v>
      </c>
    </row>
    <row r="4881" spans="1:5">
      <c r="A4881" t="str">
        <f t="shared" si="76"/>
        <v>09PFRC</v>
      </c>
      <c r="B4881" t="str">
        <f>CONCATENATE(A4881,"_",COUNTIF(A$1:A4881,A4881))</f>
        <v>09PFRC_30</v>
      </c>
      <c r="C4881" t="s">
        <v>16391</v>
      </c>
      <c r="D4881" t="str">
        <f>VLOOKUP(MID(C4881,7,4),Estrv!I:J,2,FALSE)</f>
        <v>Provisiones para contingencias</v>
      </c>
      <c r="E4881">
        <f>VLOOKUP(MID(C4881,1,10),Estrv!B:CC,72,FALSE)</f>
        <v>0</v>
      </c>
    </row>
    <row r="4882" spans="1:5">
      <c r="A4882" t="str">
        <f t="shared" si="76"/>
        <v>10C001</v>
      </c>
      <c r="B4882" t="str">
        <f>CONCATENATE(A4882,"_",COUNTIF(A$1:A4882,A4882))</f>
        <v>10C001_1</v>
      </c>
      <c r="C4882" t="s">
        <v>10326</v>
      </c>
      <c r="D4882" t="str">
        <f>VLOOKUP(MID(C4882,7,4),Estrv!I:J,2,FALSE)</f>
        <v>Servicios integrales de movilidad pública y privada</v>
      </c>
      <c r="E4882" t="str">
        <f>VLOOKUP(MID(C4882,1,10),Estrv!B:CC,44,FALSE)</f>
        <v>Al año 2024, los usuarios del transporte publico de la Ciudad de Mexico cuentan con un servicio de movilidad seguro, eficiente, accesible y que contribuye a la reduccion de niveles de contaminacion y de congestionamiento vial.</v>
      </c>
    </row>
    <row r="4883" spans="1:5">
      <c r="A4883" t="str">
        <f t="shared" si="76"/>
        <v>10C001</v>
      </c>
      <c r="B4883" t="str">
        <f>CONCATENATE(A4883,"_",COUNTIF(A$1:A4883,A4883))</f>
        <v>10C001_2</v>
      </c>
      <c r="C4883" t="s">
        <v>11000</v>
      </c>
      <c r="D4883" t="str">
        <f>VLOOKUP(MID(C4883,7,4),Estrv!I:J,2,FALSE)</f>
        <v>Servicios integrales de movilidad pública y privada</v>
      </c>
      <c r="E4883" t="str">
        <f>VLOOKUP(MID(C4883,1,10),Estrv!B:CC,48,FALSE)</f>
        <v>Diseño del sistema central maestro del Sistema Integrado de Transporte Publico.</v>
      </c>
    </row>
    <row r="4884" spans="1:5">
      <c r="A4884" t="str">
        <f t="shared" si="76"/>
        <v>10C001</v>
      </c>
      <c r="B4884" t="str">
        <f>CONCATENATE(A4884,"_",COUNTIF(A$1:A4884,A4884))</f>
        <v>10C001_3</v>
      </c>
      <c r="C4884" t="s">
        <v>11674</v>
      </c>
      <c r="D4884" t="str">
        <f>VLOOKUP(MID(C4884,7,4),Estrv!I:J,2,FALSE)</f>
        <v>Servicios integrales de movilidad pública y privada</v>
      </c>
      <c r="E4884" t="str">
        <f>VLOOKUP(MID(C4884,1,10),Estrv!B:CC,51,FALSE)</f>
        <v>Capacitacion y promocion en temas de seguridad vial.</v>
      </c>
    </row>
    <row r="4885" spans="1:5">
      <c r="A4885" t="str">
        <f t="shared" si="76"/>
        <v>10C001</v>
      </c>
      <c r="B4885" t="str">
        <f>CONCATENATE(A4885,"_",COUNTIF(A$1:A4885,A4885))</f>
        <v>10C001_4</v>
      </c>
      <c r="C4885" t="s">
        <v>12348</v>
      </c>
      <c r="D4885" t="str">
        <f>VLOOKUP(MID(C4885,7,4),Estrv!I:J,2,FALSE)</f>
        <v>Servicios integrales de movilidad pública y privada</v>
      </c>
      <c r="E4885" t="str">
        <f>VLOOKUP(MID(C4885,1,10),Estrv!B:CC,54,FALSE)</f>
        <v>Realizar obras de mejoramiento de la infraestructura urbana en zonas de parquimetros por medio de convenios con entidades ejecutoras de obra de la administracion publica.</v>
      </c>
    </row>
    <row r="4886" spans="1:5">
      <c r="A4886" t="str">
        <f t="shared" si="76"/>
        <v>10C001</v>
      </c>
      <c r="B4886" t="str">
        <f>CONCATENATE(A4886,"_",COUNTIF(A$1:A4886,A4886))</f>
        <v>10C001_5</v>
      </c>
      <c r="C4886" t="s">
        <v>13022</v>
      </c>
      <c r="D4886" t="str">
        <f>VLOOKUP(MID(C4886,7,4),Estrv!I:J,2,FALSE)</f>
        <v>Servicios integrales de movilidad pública y privada</v>
      </c>
      <c r="E4886" t="str">
        <f>VLOOKUP(MID(C4886,1,10),Estrv!B:CC,57,FALSE)</f>
        <v>Brindar servicios de control vehicular y actualizacion de los registros vehiculares.</v>
      </c>
    </row>
    <row r="4887" spans="1:5">
      <c r="A4887" t="str">
        <f t="shared" si="76"/>
        <v>10C001</v>
      </c>
      <c r="B4887" t="str">
        <f>CONCATENATE(A4887,"_",COUNTIF(A$1:A4887,A4887))</f>
        <v>10C001_6</v>
      </c>
      <c r="C4887" t="s">
        <v>13696</v>
      </c>
      <c r="D4887" t="str">
        <f>VLOOKUP(MID(C4887,7,4),Estrv!I:J,2,FALSE)</f>
        <v>Servicios integrales de movilidad pública y privada</v>
      </c>
      <c r="E4887" t="str">
        <f>VLOOKUP(MID(C4887,1,10),Estrv!B:CC,60,FALSE)</f>
        <v/>
      </c>
    </row>
    <row r="4888" spans="1:5">
      <c r="A4888" t="str">
        <f t="shared" si="76"/>
        <v>10C001</v>
      </c>
      <c r="B4888" t="str">
        <f>CONCATENATE(A4888,"_",COUNTIF(A$1:A4888,A4888))</f>
        <v>10C001_7</v>
      </c>
      <c r="C4888" t="s">
        <v>14370</v>
      </c>
      <c r="D4888" t="str">
        <f>VLOOKUP(MID(C4888,7,4),Estrv!I:J,2,FALSE)</f>
        <v>Servicios integrales de movilidad pública y privada</v>
      </c>
      <c r="E4888" t="str">
        <f>VLOOKUP(MID(C4888,1,10),Estrv!B:CC,63,FALSE)</f>
        <v/>
      </c>
    </row>
    <row r="4889" spans="1:5">
      <c r="A4889" t="str">
        <f t="shared" si="76"/>
        <v>10C001</v>
      </c>
      <c r="B4889" t="str">
        <f>CONCATENATE(A4889,"_",COUNTIF(A$1:A4889,A4889))</f>
        <v>10C001_8</v>
      </c>
      <c r="C4889" t="s">
        <v>15044</v>
      </c>
      <c r="D4889" t="str">
        <f>VLOOKUP(MID(C4889,7,4),Estrv!I:J,2,FALSE)</f>
        <v>Servicios integrales de movilidad pública y privada</v>
      </c>
      <c r="E4889" t="str">
        <f>VLOOKUP(MID(C4889,1,10),Estrv!B:CC,66,FALSE)</f>
        <v/>
      </c>
    </row>
    <row r="4890" spans="1:5">
      <c r="A4890" t="str">
        <f t="shared" si="76"/>
        <v>10C001</v>
      </c>
      <c r="B4890" t="str">
        <f>CONCATENATE(A4890,"_",COUNTIF(A$1:A4890,A4890))</f>
        <v>10C001_9</v>
      </c>
      <c r="C4890" t="s">
        <v>15718</v>
      </c>
      <c r="D4890" t="str">
        <f>VLOOKUP(MID(C4890,7,4),Estrv!I:J,2,FALSE)</f>
        <v>Servicios integrales de movilidad pública y privada</v>
      </c>
      <c r="E4890" t="str">
        <f>VLOOKUP(MID(C4890,1,10),Estrv!B:CC,69,FALSE)</f>
        <v/>
      </c>
    </row>
    <row r="4891" spans="1:5">
      <c r="A4891" t="str">
        <f t="shared" si="76"/>
        <v>10C001</v>
      </c>
      <c r="B4891" t="str">
        <f>CONCATENATE(A4891,"_",COUNTIF(A$1:A4891,A4891))</f>
        <v>10C001_10</v>
      </c>
      <c r="C4891" t="s">
        <v>16392</v>
      </c>
      <c r="D4891" t="str">
        <f>VLOOKUP(MID(C4891,7,4),Estrv!I:J,2,FALSE)</f>
        <v>Servicios integrales de movilidad pública y privada</v>
      </c>
      <c r="E4891" t="str">
        <f>VLOOKUP(MID(C4891,1,10),Estrv!B:CC,72,FALSE)</f>
        <v/>
      </c>
    </row>
    <row r="4892" spans="1:5">
      <c r="A4892" t="str">
        <f t="shared" si="76"/>
        <v>10C001</v>
      </c>
      <c r="B4892" t="str">
        <f>CONCATENATE(A4892,"_",COUNTIF(A$1:A4892,A4892))</f>
        <v>10C001_11</v>
      </c>
      <c r="C4892" t="s">
        <v>10327</v>
      </c>
      <c r="D4892" t="str">
        <f>VLOOKUP(MID(C4892,7,4),Estrv!I:J,2,FALSE)</f>
        <v>Servicios integrales de movilidad para ciclistas y peatones</v>
      </c>
      <c r="E4892" t="str">
        <f>VLOOKUP(MID(C4892,1,10),Estrv!B:CC,44,FALSE)</f>
        <v>Al año 2024, la poblacion utiliza infraestructura peatonal y ciclista segura, eficiente, integrada a otros servicios de movilidad, lo que reduce el numero de incidentes viales, las emisiones contaminantes y el transito vehicular.</v>
      </c>
    </row>
    <row r="4893" spans="1:5">
      <c r="A4893" t="str">
        <f t="shared" si="76"/>
        <v>10C001</v>
      </c>
      <c r="B4893" t="str">
        <f>CONCATENATE(A4893,"_",COUNTIF(A$1:A4893,A4893))</f>
        <v>10C001_12</v>
      </c>
      <c r="C4893" t="s">
        <v>11001</v>
      </c>
      <c r="D4893" t="str">
        <f>VLOOKUP(MID(C4893,7,4),Estrv!I:J,2,FALSE)</f>
        <v>Servicios integrales de movilidad para ciclistas y peatones</v>
      </c>
      <c r="E4893" t="str">
        <f>VLOOKUP(MID(C4893,1,10),Estrv!B:CC,48,FALSE)</f>
        <v>Implementacion y operacion de biciestacionamientos masivos.</v>
      </c>
    </row>
    <row r="4894" spans="1:5">
      <c r="A4894" t="str">
        <f t="shared" si="76"/>
        <v>10C001</v>
      </c>
      <c r="B4894" t="str">
        <f>CONCATENATE(A4894,"_",COUNTIF(A$1:A4894,A4894))</f>
        <v>10C001_13</v>
      </c>
      <c r="C4894" t="s">
        <v>11675</v>
      </c>
      <c r="D4894" t="str">
        <f>VLOOKUP(MID(C4894,7,4),Estrv!I:J,2,FALSE)</f>
        <v>Servicios integrales de movilidad para ciclistas y peatones</v>
      </c>
      <c r="E4894" t="str">
        <f>VLOOKUP(MID(C4894,1,10),Estrv!B:CC,51,FALSE)</f>
        <v>Renovacion, expansion y operacion del Sistema de Transporte Individual en Bicicleta Publica ECOBICI.</v>
      </c>
    </row>
    <row r="4895" spans="1:5">
      <c r="A4895" t="str">
        <f t="shared" si="76"/>
        <v>10C001</v>
      </c>
      <c r="B4895" t="str">
        <f>CONCATENATE(A4895,"_",COUNTIF(A$1:A4895,A4895))</f>
        <v>10C001_14</v>
      </c>
      <c r="C4895" t="s">
        <v>12349</v>
      </c>
      <c r="D4895" t="str">
        <f>VLOOKUP(MID(C4895,7,4),Estrv!I:J,2,FALSE)</f>
        <v>Servicios integrales de movilidad para ciclistas y peatones</v>
      </c>
      <c r="E4895" t="str">
        <f>VLOOKUP(MID(C4895,1,10),Estrv!B:CC,54,FALSE)</f>
        <v>Realizacion de paseos dominicales, nocturnos y biciescuelas para promocion del uso de la bicicleta.</v>
      </c>
    </row>
    <row r="4896" spans="1:5">
      <c r="A4896" t="str">
        <f t="shared" si="76"/>
        <v>10C001</v>
      </c>
      <c r="B4896" t="str">
        <f>CONCATENATE(A4896,"_",COUNTIF(A$1:A4896,A4896))</f>
        <v>10C001_15</v>
      </c>
      <c r="C4896" t="s">
        <v>13023</v>
      </c>
      <c r="D4896" t="str">
        <f>VLOOKUP(MID(C4896,7,4),Estrv!I:J,2,FALSE)</f>
        <v>Servicios integrales de movilidad para ciclistas y peatones</v>
      </c>
      <c r="E4896" t="str">
        <f>VLOOKUP(MID(C4896,1,10),Estrv!B:CC,57,FALSE)</f>
        <v/>
      </c>
    </row>
    <row r="4897" spans="1:5">
      <c r="A4897" t="str">
        <f t="shared" si="76"/>
        <v>10C001</v>
      </c>
      <c r="B4897" t="str">
        <f>CONCATENATE(A4897,"_",COUNTIF(A$1:A4897,A4897))</f>
        <v>10C001_16</v>
      </c>
      <c r="C4897" t="s">
        <v>13697</v>
      </c>
      <c r="D4897" t="str">
        <f>VLOOKUP(MID(C4897,7,4),Estrv!I:J,2,FALSE)</f>
        <v>Servicios integrales de movilidad para ciclistas y peatones</v>
      </c>
      <c r="E4897" t="str">
        <f>VLOOKUP(MID(C4897,1,10),Estrv!B:CC,60,FALSE)</f>
        <v/>
      </c>
    </row>
    <row r="4898" spans="1:5">
      <c r="A4898" t="str">
        <f t="shared" si="76"/>
        <v>10C001</v>
      </c>
      <c r="B4898" t="str">
        <f>CONCATENATE(A4898,"_",COUNTIF(A$1:A4898,A4898))</f>
        <v>10C001_17</v>
      </c>
      <c r="C4898" t="s">
        <v>14371</v>
      </c>
      <c r="D4898" t="str">
        <f>VLOOKUP(MID(C4898,7,4),Estrv!I:J,2,FALSE)</f>
        <v>Servicios integrales de movilidad para ciclistas y peatones</v>
      </c>
      <c r="E4898" t="str">
        <f>VLOOKUP(MID(C4898,1,10),Estrv!B:CC,63,FALSE)</f>
        <v/>
      </c>
    </row>
    <row r="4899" spans="1:5">
      <c r="A4899" t="str">
        <f t="shared" si="76"/>
        <v>10C001</v>
      </c>
      <c r="B4899" t="str">
        <f>CONCATENATE(A4899,"_",COUNTIF(A$1:A4899,A4899))</f>
        <v>10C001_18</v>
      </c>
      <c r="C4899" t="s">
        <v>15045</v>
      </c>
      <c r="D4899" t="str">
        <f>VLOOKUP(MID(C4899,7,4),Estrv!I:J,2,FALSE)</f>
        <v>Servicios integrales de movilidad para ciclistas y peatones</v>
      </c>
      <c r="E4899" t="str">
        <f>VLOOKUP(MID(C4899,1,10),Estrv!B:CC,66,FALSE)</f>
        <v/>
      </c>
    </row>
    <row r="4900" spans="1:5">
      <c r="A4900" t="str">
        <f t="shared" si="76"/>
        <v>10C001</v>
      </c>
      <c r="B4900" t="str">
        <f>CONCATENATE(A4900,"_",COUNTIF(A$1:A4900,A4900))</f>
        <v>10C001_19</v>
      </c>
      <c r="C4900" t="s">
        <v>15719</v>
      </c>
      <c r="D4900" t="str">
        <f>VLOOKUP(MID(C4900,7,4),Estrv!I:J,2,FALSE)</f>
        <v>Servicios integrales de movilidad para ciclistas y peatones</v>
      </c>
      <c r="E4900" t="str">
        <f>VLOOKUP(MID(C4900,1,10),Estrv!B:CC,69,FALSE)</f>
        <v/>
      </c>
    </row>
    <row r="4901" spans="1:5">
      <c r="A4901" t="str">
        <f t="shared" si="76"/>
        <v>10C001</v>
      </c>
      <c r="B4901" t="str">
        <f>CONCATENATE(A4901,"_",COUNTIF(A$1:A4901,A4901))</f>
        <v>10C001_20</v>
      </c>
      <c r="C4901" t="s">
        <v>16393</v>
      </c>
      <c r="D4901" t="str">
        <f>VLOOKUP(MID(C4901,7,4),Estrv!I:J,2,FALSE)</f>
        <v>Servicios integrales de movilidad para ciclistas y peatones</v>
      </c>
      <c r="E4901" t="str">
        <f>VLOOKUP(MID(C4901,1,10),Estrv!B:CC,72,FALSE)</f>
        <v/>
      </c>
    </row>
    <row r="4902" spans="1:5">
      <c r="A4902" t="str">
        <f t="shared" si="76"/>
        <v>10C001</v>
      </c>
      <c r="B4902" t="str">
        <f>CONCATENATE(A4902,"_",COUNTIF(A$1:A4902,A4902))</f>
        <v>10C001_21</v>
      </c>
      <c r="C4902" t="s">
        <v>10328</v>
      </c>
      <c r="D4902" t="str">
        <f>VLOOKUP(MID(C4902,7,4),Estrv!I:J,2,FALSE)</f>
        <v>Actividades de apoyo administrativo</v>
      </c>
      <c r="E4902" t="str">
        <f>VLOOKUP(MID(C4902,1,10),Estrv!B:CC,44,FALSE)</f>
        <v>La SEMOVI continua con el desempeño de sus funciones de manera adecuada.</v>
      </c>
    </row>
    <row r="4903" spans="1:5">
      <c r="A4903" t="str">
        <f t="shared" si="76"/>
        <v>10C001</v>
      </c>
      <c r="B4903" t="str">
        <f>CONCATENATE(A4903,"_",COUNTIF(A$1:A4903,A4903))</f>
        <v>10C001_22</v>
      </c>
      <c r="C4903" t="s">
        <v>11002</v>
      </c>
      <c r="D4903" t="str">
        <f>VLOOKUP(MID(C4903,7,4),Estrv!I:J,2,FALSE)</f>
        <v>Actividades de apoyo administrativo</v>
      </c>
      <c r="E4903" t="str">
        <f>VLOOKUP(MID(C4903,1,10),Estrv!B:CC,48,FALSE)</f>
        <v>Pago de servicios generales, servicios profesionales, conservacion y mantenimiento del inmueble, asi como servicios de difusion.</v>
      </c>
    </row>
    <row r="4904" spans="1:5">
      <c r="A4904" t="str">
        <f t="shared" si="76"/>
        <v>10C001</v>
      </c>
      <c r="B4904" t="str">
        <f>CONCATENATE(A4904,"_",COUNTIF(A$1:A4904,A4904))</f>
        <v>10C001_23</v>
      </c>
      <c r="C4904" t="s">
        <v>11676</v>
      </c>
      <c r="D4904" t="str">
        <f>VLOOKUP(MID(C4904,7,4),Estrv!I:J,2,FALSE)</f>
        <v>Actividades de apoyo administrativo</v>
      </c>
      <c r="E4904" t="str">
        <f>VLOOKUP(MID(C4904,1,10),Estrv!B:CC,51,FALSE)</f>
        <v/>
      </c>
    </row>
    <row r="4905" spans="1:5">
      <c r="A4905" t="str">
        <f t="shared" si="76"/>
        <v>10C001</v>
      </c>
      <c r="B4905" t="str">
        <f>CONCATENATE(A4905,"_",COUNTIF(A$1:A4905,A4905))</f>
        <v>10C001_24</v>
      </c>
      <c r="C4905" t="s">
        <v>12350</v>
      </c>
      <c r="D4905" t="str">
        <f>VLOOKUP(MID(C4905,7,4),Estrv!I:J,2,FALSE)</f>
        <v>Actividades de apoyo administrativo</v>
      </c>
      <c r="E4905" t="str">
        <f>VLOOKUP(MID(C4905,1,10),Estrv!B:CC,54,FALSE)</f>
        <v/>
      </c>
    </row>
    <row r="4906" spans="1:5">
      <c r="A4906" t="str">
        <f t="shared" si="76"/>
        <v>10C001</v>
      </c>
      <c r="B4906" t="str">
        <f>CONCATENATE(A4906,"_",COUNTIF(A$1:A4906,A4906))</f>
        <v>10C001_25</v>
      </c>
      <c r="C4906" t="s">
        <v>13024</v>
      </c>
      <c r="D4906" t="str">
        <f>VLOOKUP(MID(C4906,7,4),Estrv!I:J,2,FALSE)</f>
        <v>Actividades de apoyo administrativo</v>
      </c>
      <c r="E4906" t="str">
        <f>VLOOKUP(MID(C4906,1,10),Estrv!B:CC,57,FALSE)</f>
        <v/>
      </c>
    </row>
    <row r="4907" spans="1:5">
      <c r="A4907" t="str">
        <f t="shared" si="76"/>
        <v>10C001</v>
      </c>
      <c r="B4907" t="str">
        <f>CONCATENATE(A4907,"_",COUNTIF(A$1:A4907,A4907))</f>
        <v>10C001_26</v>
      </c>
      <c r="C4907" t="s">
        <v>13698</v>
      </c>
      <c r="D4907" t="str">
        <f>VLOOKUP(MID(C4907,7,4),Estrv!I:J,2,FALSE)</f>
        <v>Actividades de apoyo administrativo</v>
      </c>
      <c r="E4907" t="str">
        <f>VLOOKUP(MID(C4907,1,10),Estrv!B:CC,60,FALSE)</f>
        <v/>
      </c>
    </row>
    <row r="4908" spans="1:5">
      <c r="A4908" t="str">
        <f t="shared" si="76"/>
        <v>10C001</v>
      </c>
      <c r="B4908" t="str">
        <f>CONCATENATE(A4908,"_",COUNTIF(A$1:A4908,A4908))</f>
        <v>10C001_27</v>
      </c>
      <c r="C4908" t="s">
        <v>14372</v>
      </c>
      <c r="D4908" t="str">
        <f>VLOOKUP(MID(C4908,7,4),Estrv!I:J,2,FALSE)</f>
        <v>Actividades de apoyo administrativo</v>
      </c>
      <c r="E4908" t="str">
        <f>VLOOKUP(MID(C4908,1,10),Estrv!B:CC,63,FALSE)</f>
        <v/>
      </c>
    </row>
    <row r="4909" spans="1:5">
      <c r="A4909" t="str">
        <f t="shared" si="76"/>
        <v>10C001</v>
      </c>
      <c r="B4909" t="str">
        <f>CONCATENATE(A4909,"_",COUNTIF(A$1:A4909,A4909))</f>
        <v>10C001_28</v>
      </c>
      <c r="C4909" t="s">
        <v>15046</v>
      </c>
      <c r="D4909" t="str">
        <f>VLOOKUP(MID(C4909,7,4),Estrv!I:J,2,FALSE)</f>
        <v>Actividades de apoyo administrativo</v>
      </c>
      <c r="E4909" t="str">
        <f>VLOOKUP(MID(C4909,1,10),Estrv!B:CC,66,FALSE)</f>
        <v/>
      </c>
    </row>
    <row r="4910" spans="1:5">
      <c r="A4910" t="str">
        <f t="shared" si="76"/>
        <v>10C001</v>
      </c>
      <c r="B4910" t="str">
        <f>CONCATENATE(A4910,"_",COUNTIF(A$1:A4910,A4910))</f>
        <v>10C001_29</v>
      </c>
      <c r="C4910" t="s">
        <v>15720</v>
      </c>
      <c r="D4910" t="str">
        <f>VLOOKUP(MID(C4910,7,4),Estrv!I:J,2,FALSE)</f>
        <v>Actividades de apoyo administrativo</v>
      </c>
      <c r="E4910" t="str">
        <f>VLOOKUP(MID(C4910,1,10),Estrv!B:CC,69,FALSE)</f>
        <v/>
      </c>
    </row>
    <row r="4911" spans="1:5">
      <c r="A4911" t="str">
        <f t="shared" si="76"/>
        <v>10C001</v>
      </c>
      <c r="B4911" t="str">
        <f>CONCATENATE(A4911,"_",COUNTIF(A$1:A4911,A4911))</f>
        <v>10C001_30</v>
      </c>
      <c r="C4911" t="s">
        <v>16394</v>
      </c>
      <c r="D4911" t="str">
        <f>VLOOKUP(MID(C4911,7,4),Estrv!I:J,2,FALSE)</f>
        <v>Actividades de apoyo administrativo</v>
      </c>
      <c r="E4911" t="str">
        <f>VLOOKUP(MID(C4911,1,10),Estrv!B:CC,72,FALSE)</f>
        <v/>
      </c>
    </row>
    <row r="4912" spans="1:5">
      <c r="A4912" t="str">
        <f t="shared" si="76"/>
        <v>10C001</v>
      </c>
      <c r="B4912" t="str">
        <f>CONCATENATE(A4912,"_",COUNTIF(A$1:A4912,A4912))</f>
        <v>10C001_31</v>
      </c>
      <c r="C4912" t="s">
        <v>10329</v>
      </c>
      <c r="D4912" t="str">
        <f>VLOOKUP(MID(C4912,7,4),Estrv!I:J,2,FALSE)</f>
        <v>Provisiones para contingencias</v>
      </c>
      <c r="E4912" t="str">
        <f>VLOOKUP(MID(C4912,1,10),Estrv!B:CC,44,FALSE)</f>
        <v>La SEMOVI tiene las previsiones presupuestarias necesarias para el cumplimiento de las obligaciones judiciales que se presenten.</v>
      </c>
    </row>
    <row r="4913" spans="1:5">
      <c r="A4913" t="str">
        <f t="shared" si="76"/>
        <v>10C001</v>
      </c>
      <c r="B4913" t="str">
        <f>CONCATENATE(A4913,"_",COUNTIF(A$1:A4913,A4913))</f>
        <v>10C001_32</v>
      </c>
      <c r="C4913" t="s">
        <v>11003</v>
      </c>
      <c r="D4913" t="str">
        <f>VLOOKUP(MID(C4913,7,4),Estrv!I:J,2,FALSE)</f>
        <v>Provisiones para contingencias</v>
      </c>
      <c r="E4913" t="str">
        <f>VLOOKUP(MID(C4913,1,10),Estrv!B:CC,48,FALSE)</f>
        <v/>
      </c>
    </row>
    <row r="4914" spans="1:5">
      <c r="A4914" t="str">
        <f t="shared" si="76"/>
        <v>10C001</v>
      </c>
      <c r="B4914" t="str">
        <f>CONCATENATE(A4914,"_",COUNTIF(A$1:A4914,A4914))</f>
        <v>10C001_33</v>
      </c>
      <c r="C4914" t="s">
        <v>11677</v>
      </c>
      <c r="D4914" t="str">
        <f>VLOOKUP(MID(C4914,7,4),Estrv!I:J,2,FALSE)</f>
        <v>Provisiones para contingencias</v>
      </c>
      <c r="E4914" t="str">
        <f>VLOOKUP(MID(C4914,1,10),Estrv!B:CC,51,FALSE)</f>
        <v/>
      </c>
    </row>
    <row r="4915" spans="1:5">
      <c r="A4915" t="str">
        <f t="shared" si="76"/>
        <v>10C001</v>
      </c>
      <c r="B4915" t="str">
        <f>CONCATENATE(A4915,"_",COUNTIF(A$1:A4915,A4915))</f>
        <v>10C001_34</v>
      </c>
      <c r="C4915" t="s">
        <v>12351</v>
      </c>
      <c r="D4915" t="str">
        <f>VLOOKUP(MID(C4915,7,4),Estrv!I:J,2,FALSE)</f>
        <v>Provisiones para contingencias</v>
      </c>
      <c r="E4915" t="str">
        <f>VLOOKUP(MID(C4915,1,10),Estrv!B:CC,54,FALSE)</f>
        <v/>
      </c>
    </row>
    <row r="4916" spans="1:5">
      <c r="A4916" t="str">
        <f t="shared" si="76"/>
        <v>10C001</v>
      </c>
      <c r="B4916" t="str">
        <f>CONCATENATE(A4916,"_",COUNTIF(A$1:A4916,A4916))</f>
        <v>10C001_35</v>
      </c>
      <c r="C4916" t="s">
        <v>13025</v>
      </c>
      <c r="D4916" t="str">
        <f>VLOOKUP(MID(C4916,7,4),Estrv!I:J,2,FALSE)</f>
        <v>Provisiones para contingencias</v>
      </c>
      <c r="E4916" t="str">
        <f>VLOOKUP(MID(C4916,1,10),Estrv!B:CC,57,FALSE)</f>
        <v/>
      </c>
    </row>
    <row r="4917" spans="1:5">
      <c r="A4917" t="str">
        <f t="shared" si="76"/>
        <v>10C001</v>
      </c>
      <c r="B4917" t="str">
        <f>CONCATENATE(A4917,"_",COUNTIF(A$1:A4917,A4917))</f>
        <v>10C001_36</v>
      </c>
      <c r="C4917" t="s">
        <v>13699</v>
      </c>
      <c r="D4917" t="str">
        <f>VLOOKUP(MID(C4917,7,4),Estrv!I:J,2,FALSE)</f>
        <v>Provisiones para contingencias</v>
      </c>
      <c r="E4917" t="str">
        <f>VLOOKUP(MID(C4917,1,10),Estrv!B:CC,60,FALSE)</f>
        <v/>
      </c>
    </row>
    <row r="4918" spans="1:5">
      <c r="A4918" t="str">
        <f t="shared" si="76"/>
        <v>10C001</v>
      </c>
      <c r="B4918" t="str">
        <f>CONCATENATE(A4918,"_",COUNTIF(A$1:A4918,A4918))</f>
        <v>10C001_37</v>
      </c>
      <c r="C4918" t="s">
        <v>14373</v>
      </c>
      <c r="D4918" t="str">
        <f>VLOOKUP(MID(C4918,7,4),Estrv!I:J,2,FALSE)</f>
        <v>Provisiones para contingencias</v>
      </c>
      <c r="E4918" t="str">
        <f>VLOOKUP(MID(C4918,1,10),Estrv!B:CC,63,FALSE)</f>
        <v/>
      </c>
    </row>
    <row r="4919" spans="1:5">
      <c r="A4919" t="str">
        <f t="shared" si="76"/>
        <v>10C001</v>
      </c>
      <c r="B4919" t="str">
        <f>CONCATENATE(A4919,"_",COUNTIF(A$1:A4919,A4919))</f>
        <v>10C001_38</v>
      </c>
      <c r="C4919" t="s">
        <v>15047</v>
      </c>
      <c r="D4919" t="str">
        <f>VLOOKUP(MID(C4919,7,4),Estrv!I:J,2,FALSE)</f>
        <v>Provisiones para contingencias</v>
      </c>
      <c r="E4919" t="str">
        <f>VLOOKUP(MID(C4919,1,10),Estrv!B:CC,66,FALSE)</f>
        <v/>
      </c>
    </row>
    <row r="4920" spans="1:5">
      <c r="A4920" t="str">
        <f t="shared" si="76"/>
        <v>10C001</v>
      </c>
      <c r="B4920" t="str">
        <f>CONCATENATE(A4920,"_",COUNTIF(A$1:A4920,A4920))</f>
        <v>10C001_39</v>
      </c>
      <c r="C4920" t="s">
        <v>15721</v>
      </c>
      <c r="D4920" t="str">
        <f>VLOOKUP(MID(C4920,7,4),Estrv!I:J,2,FALSE)</f>
        <v>Provisiones para contingencias</v>
      </c>
      <c r="E4920" t="str">
        <f>VLOOKUP(MID(C4920,1,10),Estrv!B:CC,69,FALSE)</f>
        <v/>
      </c>
    </row>
    <row r="4921" spans="1:5">
      <c r="A4921" t="str">
        <f t="shared" si="76"/>
        <v>10C001</v>
      </c>
      <c r="B4921" t="str">
        <f>CONCATENATE(A4921,"_",COUNTIF(A$1:A4921,A4921))</f>
        <v>10C001_40</v>
      </c>
      <c r="C4921" t="s">
        <v>16395</v>
      </c>
      <c r="D4921" t="str">
        <f>VLOOKUP(MID(C4921,7,4),Estrv!I:J,2,FALSE)</f>
        <v>Provisiones para contingencias</v>
      </c>
      <c r="E4921" t="str">
        <f>VLOOKUP(MID(C4921,1,10),Estrv!B:CC,72,FALSE)</f>
        <v/>
      </c>
    </row>
    <row r="4922" spans="1:5">
      <c r="A4922" t="str">
        <f t="shared" si="76"/>
        <v>10C001</v>
      </c>
      <c r="B4922" t="str">
        <f>CONCATENATE(A4922,"_",COUNTIF(A$1:A4922,A4922))</f>
        <v>10C001_41</v>
      </c>
      <c r="C4922" t="s">
        <v>10330</v>
      </c>
      <c r="D4922" t="str">
        <f>VLOOKUP(MID(C4922,7,4),Estrv!I:J,2,FALSE)</f>
        <v>Cumplimiento de los programas de protección civil</v>
      </c>
      <c r="E4922" t="str">
        <f>VLOOKUP(MID(C4922,1,10),Estrv!B:CC,44,FALSE)</f>
        <v>El personal y poblacion en general que se encuentra dentro de la SEMOVI cuenta con instalaciones seguras y preparadas ante cualquier emergencia y/o siniestro.</v>
      </c>
    </row>
    <row r="4923" spans="1:5">
      <c r="A4923" t="str">
        <f t="shared" si="76"/>
        <v>10C001</v>
      </c>
      <c r="B4923" t="str">
        <f>CONCATENATE(A4923,"_",COUNTIF(A$1:A4923,A4923))</f>
        <v>10C001_42</v>
      </c>
      <c r="C4923" t="s">
        <v>11004</v>
      </c>
      <c r="D4923" t="str">
        <f>VLOOKUP(MID(C4923,7,4),Estrv!I:J,2,FALSE)</f>
        <v>Cumplimiento de los programas de protección civil</v>
      </c>
      <c r="E4923" t="str">
        <f>VLOOKUP(MID(C4923,1,10),Estrv!B:CC,48,FALSE)</f>
        <v/>
      </c>
    </row>
    <row r="4924" spans="1:5">
      <c r="A4924" t="str">
        <f t="shared" si="76"/>
        <v>10C001</v>
      </c>
      <c r="B4924" t="str">
        <f>CONCATENATE(A4924,"_",COUNTIF(A$1:A4924,A4924))</f>
        <v>10C001_43</v>
      </c>
      <c r="C4924" t="s">
        <v>11678</v>
      </c>
      <c r="D4924" t="str">
        <f>VLOOKUP(MID(C4924,7,4),Estrv!I:J,2,FALSE)</f>
        <v>Cumplimiento de los programas de protección civil</v>
      </c>
      <c r="E4924" t="str">
        <f>VLOOKUP(MID(C4924,1,10),Estrv!B:CC,51,FALSE)</f>
        <v/>
      </c>
    </row>
    <row r="4925" spans="1:5">
      <c r="A4925" t="str">
        <f t="shared" si="76"/>
        <v>10C001</v>
      </c>
      <c r="B4925" t="str">
        <f>CONCATENATE(A4925,"_",COUNTIF(A$1:A4925,A4925))</f>
        <v>10C001_44</v>
      </c>
      <c r="C4925" t="s">
        <v>12352</v>
      </c>
      <c r="D4925" t="str">
        <f>VLOOKUP(MID(C4925,7,4),Estrv!I:J,2,FALSE)</f>
        <v>Cumplimiento de los programas de protección civil</v>
      </c>
      <c r="E4925" t="str">
        <f>VLOOKUP(MID(C4925,1,10),Estrv!B:CC,54,FALSE)</f>
        <v/>
      </c>
    </row>
    <row r="4926" spans="1:5">
      <c r="A4926" t="str">
        <f t="shared" si="76"/>
        <v>10C001</v>
      </c>
      <c r="B4926" t="str">
        <f>CONCATENATE(A4926,"_",COUNTIF(A$1:A4926,A4926))</f>
        <v>10C001_45</v>
      </c>
      <c r="C4926" t="s">
        <v>13026</v>
      </c>
      <c r="D4926" t="str">
        <f>VLOOKUP(MID(C4926,7,4),Estrv!I:J,2,FALSE)</f>
        <v>Cumplimiento de los programas de protección civil</v>
      </c>
      <c r="E4926" t="str">
        <f>VLOOKUP(MID(C4926,1,10),Estrv!B:CC,57,FALSE)</f>
        <v/>
      </c>
    </row>
    <row r="4927" spans="1:5">
      <c r="A4927" t="str">
        <f t="shared" si="76"/>
        <v>10C001</v>
      </c>
      <c r="B4927" t="str">
        <f>CONCATENATE(A4927,"_",COUNTIF(A$1:A4927,A4927))</f>
        <v>10C001_46</v>
      </c>
      <c r="C4927" t="s">
        <v>13700</v>
      </c>
      <c r="D4927" t="str">
        <f>VLOOKUP(MID(C4927,7,4),Estrv!I:J,2,FALSE)</f>
        <v>Cumplimiento de los programas de protección civil</v>
      </c>
      <c r="E4927" t="str">
        <f>VLOOKUP(MID(C4927,1,10),Estrv!B:CC,60,FALSE)</f>
        <v/>
      </c>
    </row>
    <row r="4928" spans="1:5">
      <c r="A4928" t="str">
        <f t="shared" si="76"/>
        <v>10C001</v>
      </c>
      <c r="B4928" t="str">
        <f>CONCATENATE(A4928,"_",COUNTIF(A$1:A4928,A4928))</f>
        <v>10C001_47</v>
      </c>
      <c r="C4928" t="s">
        <v>14374</v>
      </c>
      <c r="D4928" t="str">
        <f>VLOOKUP(MID(C4928,7,4),Estrv!I:J,2,FALSE)</f>
        <v>Cumplimiento de los programas de protección civil</v>
      </c>
      <c r="E4928" t="str">
        <f>VLOOKUP(MID(C4928,1,10),Estrv!B:CC,63,FALSE)</f>
        <v/>
      </c>
    </row>
    <row r="4929" spans="1:5">
      <c r="A4929" t="str">
        <f t="shared" si="76"/>
        <v>10C001</v>
      </c>
      <c r="B4929" t="str">
        <f>CONCATENATE(A4929,"_",COUNTIF(A$1:A4929,A4929))</f>
        <v>10C001_48</v>
      </c>
      <c r="C4929" t="s">
        <v>15048</v>
      </c>
      <c r="D4929" t="str">
        <f>VLOOKUP(MID(C4929,7,4),Estrv!I:J,2,FALSE)</f>
        <v>Cumplimiento de los programas de protección civil</v>
      </c>
      <c r="E4929" t="str">
        <f>VLOOKUP(MID(C4929,1,10),Estrv!B:CC,66,FALSE)</f>
        <v/>
      </c>
    </row>
    <row r="4930" spans="1:5">
      <c r="A4930" t="str">
        <f t="shared" si="76"/>
        <v>10C001</v>
      </c>
      <c r="B4930" t="str">
        <f>CONCATENATE(A4930,"_",COUNTIF(A$1:A4930,A4930))</f>
        <v>10C001_49</v>
      </c>
      <c r="C4930" t="s">
        <v>15722</v>
      </c>
      <c r="D4930" t="str">
        <f>VLOOKUP(MID(C4930,7,4),Estrv!I:J,2,FALSE)</f>
        <v>Cumplimiento de los programas de protección civil</v>
      </c>
      <c r="E4930" t="str">
        <f>VLOOKUP(MID(C4930,1,10),Estrv!B:CC,69,FALSE)</f>
        <v/>
      </c>
    </row>
    <row r="4931" spans="1:5">
      <c r="A4931" t="str">
        <f t="shared" ref="A4931:A4994" si="77">MID(C4931,1,6)</f>
        <v>10C001</v>
      </c>
      <c r="B4931" t="str">
        <f>CONCATENATE(A4931,"_",COUNTIF(A$1:A4931,A4931))</f>
        <v>10C001_50</v>
      </c>
      <c r="C4931" t="s">
        <v>16396</v>
      </c>
      <c r="D4931" t="str">
        <f>VLOOKUP(MID(C4931,7,4),Estrv!I:J,2,FALSE)</f>
        <v>Cumplimiento de los programas de protección civil</v>
      </c>
      <c r="E4931" t="str">
        <f>VLOOKUP(MID(C4931,1,10),Estrv!B:CC,72,FALSE)</f>
        <v/>
      </c>
    </row>
    <row r="4932" spans="1:5">
      <c r="A4932" t="str">
        <f t="shared" si="77"/>
        <v>10P0AC</v>
      </c>
      <c r="B4932" t="str">
        <f>CONCATENATE(A4932,"_",COUNTIF(A$1:A4932,A4932))</f>
        <v>10P0AC_1</v>
      </c>
      <c r="C4932" t="s">
        <v>10331</v>
      </c>
      <c r="D4932" t="str">
        <f>VLOOKUP(MID(C4932,7,4),Estrv!I:J,2,FALSE)</f>
        <v>Servicios integrales de movilidad para ciclistas y peatones</v>
      </c>
      <c r="E4932" t="str">
        <f>VLOOKUP(MID(C4932,1,10),Estrv!B:CC,44,FALSE)</f>
        <v>Al año 2024, la Ciudad de Mexico cuenta con una red de infraestructura ciclista y peatonal segura para realizar sus viajes en condiciones optimas.</v>
      </c>
    </row>
    <row r="4933" spans="1:5">
      <c r="A4933" t="str">
        <f t="shared" si="77"/>
        <v>10P0AC</v>
      </c>
      <c r="B4933" t="str">
        <f>CONCATENATE(A4933,"_",COUNTIF(A$1:A4933,A4933))</f>
        <v>10P0AC_2</v>
      </c>
      <c r="C4933" t="s">
        <v>11005</v>
      </c>
      <c r="D4933" t="str">
        <f>VLOOKUP(MID(C4933,7,4),Estrv!I:J,2,FALSE)</f>
        <v>Servicios integrales de movilidad para ciclistas y peatones</v>
      </c>
      <c r="E4933" t="str">
        <f>VLOOKUP(MID(C4933,1,10),Estrv!B:CC,48,FALSE)</f>
        <v>Aprobacion de convenios de colaboracion con la Secretaria de Obras y Servicios, la Secretaria de Movilidad y el FONACIPE.</v>
      </c>
    </row>
    <row r="4934" spans="1:5">
      <c r="A4934" t="str">
        <f t="shared" si="77"/>
        <v>10P0AC</v>
      </c>
      <c r="B4934" t="str">
        <f>CONCATENATE(A4934,"_",COUNTIF(A$1:A4934,A4934))</f>
        <v>10P0AC_3</v>
      </c>
      <c r="C4934" t="s">
        <v>11679</v>
      </c>
      <c r="D4934" t="str">
        <f>VLOOKUP(MID(C4934,7,4),Estrv!I:J,2,FALSE)</f>
        <v>Servicios integrales de movilidad para ciclistas y peatones</v>
      </c>
      <c r="E4934" t="str">
        <f>VLOOKUP(MID(C4934,1,10),Estrv!B:CC,51,FALSE)</f>
        <v>Cubrir costos de ejecucion de las obras para el proyecto de ciclovia confinada.</v>
      </c>
    </row>
    <row r="4935" spans="1:5">
      <c r="A4935" t="str">
        <f t="shared" si="77"/>
        <v>10P0AC</v>
      </c>
      <c r="B4935" t="str">
        <f>CONCATENATE(A4935,"_",COUNTIF(A$1:A4935,A4935))</f>
        <v>10P0AC_4</v>
      </c>
      <c r="C4935" t="s">
        <v>12353</v>
      </c>
      <c r="D4935" t="str">
        <f>VLOOKUP(MID(C4935,7,4),Estrv!I:J,2,FALSE)</f>
        <v>Servicios integrales de movilidad para ciclistas y peatones</v>
      </c>
      <c r="E4935" t="str">
        <f>VLOOKUP(MID(C4935,1,10),Estrv!B:CC,54,FALSE)</f>
        <v/>
      </c>
    </row>
    <row r="4936" spans="1:5">
      <c r="A4936" t="str">
        <f t="shared" si="77"/>
        <v>10P0AC</v>
      </c>
      <c r="B4936" t="str">
        <f>CONCATENATE(A4936,"_",COUNTIF(A$1:A4936,A4936))</f>
        <v>10P0AC_5</v>
      </c>
      <c r="C4936" t="s">
        <v>13027</v>
      </c>
      <c r="D4936" t="str">
        <f>VLOOKUP(MID(C4936,7,4),Estrv!I:J,2,FALSE)</f>
        <v>Servicios integrales de movilidad para ciclistas y peatones</v>
      </c>
      <c r="E4936" t="str">
        <f>VLOOKUP(MID(C4936,1,10),Estrv!B:CC,57,FALSE)</f>
        <v/>
      </c>
    </row>
    <row r="4937" spans="1:5">
      <c r="A4937" t="str">
        <f t="shared" si="77"/>
        <v>10P0AC</v>
      </c>
      <c r="B4937" t="str">
        <f>CONCATENATE(A4937,"_",COUNTIF(A$1:A4937,A4937))</f>
        <v>10P0AC_6</v>
      </c>
      <c r="C4937" t="s">
        <v>13701</v>
      </c>
      <c r="D4937" t="str">
        <f>VLOOKUP(MID(C4937,7,4),Estrv!I:J,2,FALSE)</f>
        <v>Servicios integrales de movilidad para ciclistas y peatones</v>
      </c>
      <c r="E4937" t="str">
        <f>VLOOKUP(MID(C4937,1,10),Estrv!B:CC,60,FALSE)</f>
        <v/>
      </c>
    </row>
    <row r="4938" spans="1:5">
      <c r="A4938" t="str">
        <f t="shared" si="77"/>
        <v>10P0AC</v>
      </c>
      <c r="B4938" t="str">
        <f>CONCATENATE(A4938,"_",COUNTIF(A$1:A4938,A4938))</f>
        <v>10P0AC_7</v>
      </c>
      <c r="C4938" t="s">
        <v>14375</v>
      </c>
      <c r="D4938" t="str">
        <f>VLOOKUP(MID(C4938,7,4),Estrv!I:J,2,FALSE)</f>
        <v>Servicios integrales de movilidad para ciclistas y peatones</v>
      </c>
      <c r="E4938" t="str">
        <f>VLOOKUP(MID(C4938,1,10),Estrv!B:CC,63,FALSE)</f>
        <v/>
      </c>
    </row>
    <row r="4939" spans="1:5">
      <c r="A4939" t="str">
        <f t="shared" si="77"/>
        <v>10P0AC</v>
      </c>
      <c r="B4939" t="str">
        <f>CONCATENATE(A4939,"_",COUNTIF(A$1:A4939,A4939))</f>
        <v>10P0AC_8</v>
      </c>
      <c r="C4939" t="s">
        <v>15049</v>
      </c>
      <c r="D4939" t="str">
        <f>VLOOKUP(MID(C4939,7,4),Estrv!I:J,2,FALSE)</f>
        <v>Servicios integrales de movilidad para ciclistas y peatones</v>
      </c>
      <c r="E4939" t="str">
        <f>VLOOKUP(MID(C4939,1,10),Estrv!B:CC,66,FALSE)</f>
        <v/>
      </c>
    </row>
    <row r="4940" spans="1:5">
      <c r="A4940" t="str">
        <f t="shared" si="77"/>
        <v>10P0AC</v>
      </c>
      <c r="B4940" t="str">
        <f>CONCATENATE(A4940,"_",COUNTIF(A$1:A4940,A4940))</f>
        <v>10P0AC_9</v>
      </c>
      <c r="C4940" t="s">
        <v>15723</v>
      </c>
      <c r="D4940" t="str">
        <f>VLOOKUP(MID(C4940,7,4),Estrv!I:J,2,FALSE)</f>
        <v>Servicios integrales de movilidad para ciclistas y peatones</v>
      </c>
      <c r="E4940" t="str">
        <f>VLOOKUP(MID(C4940,1,10),Estrv!B:CC,69,FALSE)</f>
        <v/>
      </c>
    </row>
    <row r="4941" spans="1:5">
      <c r="A4941" t="str">
        <f t="shared" si="77"/>
        <v>10P0AC</v>
      </c>
      <c r="B4941" t="str">
        <f>CONCATENATE(A4941,"_",COUNTIF(A$1:A4941,A4941))</f>
        <v>10P0AC_10</v>
      </c>
      <c r="C4941" t="s">
        <v>16397</v>
      </c>
      <c r="D4941" t="str">
        <f>VLOOKUP(MID(C4941,7,4),Estrv!I:J,2,FALSE)</f>
        <v>Servicios integrales de movilidad para ciclistas y peatones</v>
      </c>
      <c r="E4941" t="str">
        <f>VLOOKUP(MID(C4941,1,10),Estrv!B:CC,72,FALSE)</f>
        <v/>
      </c>
    </row>
    <row r="4942" spans="1:5">
      <c r="A4942" t="str">
        <f t="shared" si="77"/>
        <v>10P0TP</v>
      </c>
      <c r="B4942" t="str">
        <f>CONCATENATE(A4942,"_",COUNTIF(A$1:A4942,A4942))</f>
        <v>10P0TP_1</v>
      </c>
      <c r="C4942" t="s">
        <v>10332</v>
      </c>
      <c r="D4942" t="str">
        <f>VLOOKUP(MID(C4942,7,4),Estrv!I:J,2,FALSE)</f>
        <v>Acciones para mejorar el servicio de transporte público, así como la infraestructura asociada</v>
      </c>
      <c r="E4942" t="str">
        <f>VLOOKUP(MID(C4942,1,10),Estrv!B:CC,44,FALSE)</f>
        <v>Al año 2024, los habitantes de la Ciudad de Mexico realizan sus viajes en transporte publico concesionado en unidades renovadas, eficientes, con accesibilidad universal y que son operadas adecuadamente.</v>
      </c>
    </row>
    <row r="4943" spans="1:5">
      <c r="A4943" t="str">
        <f t="shared" si="77"/>
        <v>10P0TP</v>
      </c>
      <c r="B4943" t="str">
        <f>CONCATENATE(A4943,"_",COUNTIF(A$1:A4943,A4943))</f>
        <v>10P0TP_2</v>
      </c>
      <c r="C4943" t="s">
        <v>11006</v>
      </c>
      <c r="D4943" t="str">
        <f>VLOOKUP(MID(C4943,7,4),Estrv!I:J,2,FALSE)</f>
        <v>Acciones para mejorar el servicio de transporte público, así como la infraestructura asociada</v>
      </c>
      <c r="E4943" t="str">
        <f>VLOOKUP(MID(C4943,1,10),Estrv!B:CC,48,FALSE)</f>
        <v>Entrega de apoyos economicos al combustible para garantizar la prestacion del servicio y reducir costos de operacion.</v>
      </c>
    </row>
    <row r="4944" spans="1:5">
      <c r="A4944" t="str">
        <f t="shared" si="77"/>
        <v>10P0TP</v>
      </c>
      <c r="B4944" t="str">
        <f>CONCATENATE(A4944,"_",COUNTIF(A$1:A4944,A4944))</f>
        <v>10P0TP_3</v>
      </c>
      <c r="C4944" t="s">
        <v>11680</v>
      </c>
      <c r="D4944" t="str">
        <f>VLOOKUP(MID(C4944,7,4),Estrv!I:J,2,FALSE)</f>
        <v>Acciones para mejorar el servicio de transporte público, así como la infraestructura asociada</v>
      </c>
      <c r="E4944" t="str">
        <f>VLOOKUP(MID(C4944,1,10),Estrv!B:CC,51,FALSE)</f>
        <v>Ordenamiento y modernizacion de unidades con vida util que prestan el servicio de transporte publico de pasajeros concesionado.</v>
      </c>
    </row>
    <row r="4945" spans="1:5">
      <c r="A4945" t="str">
        <f t="shared" si="77"/>
        <v>10P0TP</v>
      </c>
      <c r="B4945" t="str">
        <f>CONCATENATE(A4945,"_",COUNTIF(A$1:A4945,A4945))</f>
        <v>10P0TP_4</v>
      </c>
      <c r="C4945" t="s">
        <v>12354</v>
      </c>
      <c r="D4945" t="str">
        <f>VLOOKUP(MID(C4945,7,4),Estrv!I:J,2,FALSE)</f>
        <v>Acciones para mejorar el servicio de transporte público, así como la infraestructura asociada</v>
      </c>
      <c r="E4945" t="str">
        <f>VLOOKUP(MID(C4945,1,10),Estrv!B:CC,54,FALSE)</f>
        <v/>
      </c>
    </row>
    <row r="4946" spans="1:5">
      <c r="A4946" t="str">
        <f t="shared" si="77"/>
        <v>10P0TP</v>
      </c>
      <c r="B4946" t="str">
        <f>CONCATENATE(A4946,"_",COUNTIF(A$1:A4946,A4946))</f>
        <v>10P0TP_5</v>
      </c>
      <c r="C4946" t="s">
        <v>13028</v>
      </c>
      <c r="D4946" t="str">
        <f>VLOOKUP(MID(C4946,7,4),Estrv!I:J,2,FALSE)</f>
        <v>Acciones para mejorar el servicio de transporte público, así como la infraestructura asociada</v>
      </c>
      <c r="E4946" t="str">
        <f>VLOOKUP(MID(C4946,1,10),Estrv!B:CC,57,FALSE)</f>
        <v/>
      </c>
    </row>
    <row r="4947" spans="1:5">
      <c r="A4947" t="str">
        <f t="shared" si="77"/>
        <v>10P0TP</v>
      </c>
      <c r="B4947" t="str">
        <f>CONCATENATE(A4947,"_",COUNTIF(A$1:A4947,A4947))</f>
        <v>10P0TP_6</v>
      </c>
      <c r="C4947" t="s">
        <v>13702</v>
      </c>
      <c r="D4947" t="str">
        <f>VLOOKUP(MID(C4947,7,4),Estrv!I:J,2,FALSE)</f>
        <v>Acciones para mejorar el servicio de transporte público, así como la infraestructura asociada</v>
      </c>
      <c r="E4947" t="str">
        <f>VLOOKUP(MID(C4947,1,10),Estrv!B:CC,60,FALSE)</f>
        <v/>
      </c>
    </row>
    <row r="4948" spans="1:5">
      <c r="A4948" t="str">
        <f t="shared" si="77"/>
        <v>10P0TP</v>
      </c>
      <c r="B4948" t="str">
        <f>CONCATENATE(A4948,"_",COUNTIF(A$1:A4948,A4948))</f>
        <v>10P0TP_7</v>
      </c>
      <c r="C4948" t="s">
        <v>14376</v>
      </c>
      <c r="D4948" t="str">
        <f>VLOOKUP(MID(C4948,7,4),Estrv!I:J,2,FALSE)</f>
        <v>Acciones para mejorar el servicio de transporte público, así como la infraestructura asociada</v>
      </c>
      <c r="E4948" t="str">
        <f>VLOOKUP(MID(C4948,1,10),Estrv!B:CC,63,FALSE)</f>
        <v/>
      </c>
    </row>
    <row r="4949" spans="1:5">
      <c r="A4949" t="str">
        <f t="shared" si="77"/>
        <v>10P0TP</v>
      </c>
      <c r="B4949" t="str">
        <f>CONCATENATE(A4949,"_",COUNTIF(A$1:A4949,A4949))</f>
        <v>10P0TP_8</v>
      </c>
      <c r="C4949" t="s">
        <v>15050</v>
      </c>
      <c r="D4949" t="str">
        <f>VLOOKUP(MID(C4949,7,4),Estrv!I:J,2,FALSE)</f>
        <v>Acciones para mejorar el servicio de transporte público, así como la infraestructura asociada</v>
      </c>
      <c r="E4949" t="str">
        <f>VLOOKUP(MID(C4949,1,10),Estrv!B:CC,66,FALSE)</f>
        <v/>
      </c>
    </row>
    <row r="4950" spans="1:5">
      <c r="A4950" t="str">
        <f t="shared" si="77"/>
        <v>10P0TP</v>
      </c>
      <c r="B4950" t="str">
        <f>CONCATENATE(A4950,"_",COUNTIF(A$1:A4950,A4950))</f>
        <v>10P0TP_9</v>
      </c>
      <c r="C4950" t="s">
        <v>15724</v>
      </c>
      <c r="D4950" t="str">
        <f>VLOOKUP(MID(C4950,7,4),Estrv!I:J,2,FALSE)</f>
        <v>Acciones para mejorar el servicio de transporte público, así como la infraestructura asociada</v>
      </c>
      <c r="E4950" t="str">
        <f>VLOOKUP(MID(C4950,1,10),Estrv!B:CC,69,FALSE)</f>
        <v/>
      </c>
    </row>
    <row r="4951" spans="1:5">
      <c r="A4951" t="str">
        <f t="shared" si="77"/>
        <v>10P0TP</v>
      </c>
      <c r="B4951" t="str">
        <f>CONCATENATE(A4951,"_",COUNTIF(A$1:A4951,A4951))</f>
        <v>10P0TP_10</v>
      </c>
      <c r="C4951" t="s">
        <v>16398</v>
      </c>
      <c r="D4951" t="str">
        <f>VLOOKUP(MID(C4951,7,4),Estrv!I:J,2,FALSE)</f>
        <v>Acciones para mejorar el servicio de transporte público, así como la infraestructura asociada</v>
      </c>
      <c r="E4951" t="str">
        <f>VLOOKUP(MID(C4951,1,10),Estrv!B:CC,72,FALSE)</f>
        <v/>
      </c>
    </row>
    <row r="4952" spans="1:5">
      <c r="A4952" t="str">
        <f t="shared" si="77"/>
        <v>10PDMB</v>
      </c>
      <c r="B4952" t="str">
        <f>CONCATENATE(A4952,"_",COUNTIF(A$1:A4952,A4952))</f>
        <v>10PDMB_1</v>
      </c>
      <c r="C4952" t="s">
        <v>10333</v>
      </c>
      <c r="D4952" t="str">
        <f>VLOOKUP(MID(C4952,7,4),Estrv!I:J,2,FALSE)</f>
        <v>Operación y mantenimiento del transporte público masivo, concesionado y alterno</v>
      </c>
      <c r="E4952" t="str">
        <f>VLOOKUP(MID(C4952,1,10),Estrv!B:CC,44,FALSE)</f>
        <v>Al año 2024, el publico usuario cuenta con un servicio de transporte publico no contaminante, de calidad, seguro, eficiente y accesible.</v>
      </c>
    </row>
    <row r="4953" spans="1:5">
      <c r="A4953" t="str">
        <f t="shared" si="77"/>
        <v>10PDMB</v>
      </c>
      <c r="B4953" t="str">
        <f>CONCATENATE(A4953,"_",COUNTIF(A$1:A4953,A4953))</f>
        <v>10PDMB_2</v>
      </c>
      <c r="C4953" t="s">
        <v>11007</v>
      </c>
      <c r="D4953" t="str">
        <f>VLOOKUP(MID(C4953,7,4),Estrv!I:J,2,FALSE)</f>
        <v>Operación y mantenimiento del transporte público masivo, concesionado y alterno</v>
      </c>
      <c r="E4953" t="str">
        <f>VLOOKUP(MID(C4953,1,10),Estrv!B:CC,48,FALSE)</f>
        <v>Supervisar carriles confinados, estaciones, terminales y patios de encierro de los corredores.</v>
      </c>
    </row>
    <row r="4954" spans="1:5">
      <c r="A4954" t="str">
        <f t="shared" si="77"/>
        <v>10PDMB</v>
      </c>
      <c r="B4954" t="str">
        <f>CONCATENATE(A4954,"_",COUNTIF(A$1:A4954,A4954))</f>
        <v>10PDMB_3</v>
      </c>
      <c r="C4954" t="s">
        <v>11681</v>
      </c>
      <c r="D4954" t="str">
        <f>VLOOKUP(MID(C4954,7,4),Estrv!I:J,2,FALSE)</f>
        <v>Operación y mantenimiento del transporte público masivo, concesionado y alterno</v>
      </c>
      <c r="E4954" t="str">
        <f>VLOOKUP(MID(C4954,1,10),Estrv!B:CC,51,FALSE)</f>
        <v>Supervisar el funcionamiento de los equipos de peaje y control de acceso en estaciones y autobuses.</v>
      </c>
    </row>
    <row r="4955" spans="1:5">
      <c r="A4955" t="str">
        <f t="shared" si="77"/>
        <v>10PDMB</v>
      </c>
      <c r="B4955" t="str">
        <f>CONCATENATE(A4955,"_",COUNTIF(A$1:A4955,A4955))</f>
        <v>10PDMB_4</v>
      </c>
      <c r="C4955" t="s">
        <v>12355</v>
      </c>
      <c r="D4955" t="str">
        <f>VLOOKUP(MID(C4955,7,4),Estrv!I:J,2,FALSE)</f>
        <v>Operación y mantenimiento del transporte público masivo, concesionado y alterno</v>
      </c>
      <c r="E4955" t="str">
        <f>VLOOKUP(MID(C4955,1,10),Estrv!B:CC,54,FALSE)</f>
        <v>Mantenimiento de autobuses de las empresas operadoras.</v>
      </c>
    </row>
    <row r="4956" spans="1:5">
      <c r="A4956" t="str">
        <f t="shared" si="77"/>
        <v>10PDMB</v>
      </c>
      <c r="B4956" t="str">
        <f>CONCATENATE(A4956,"_",COUNTIF(A$1:A4956,A4956))</f>
        <v>10PDMB_5</v>
      </c>
      <c r="C4956" t="s">
        <v>13029</v>
      </c>
      <c r="D4956" t="str">
        <f>VLOOKUP(MID(C4956,7,4),Estrv!I:J,2,FALSE)</f>
        <v>Operación y mantenimiento del transporte público masivo, concesionado y alterno</v>
      </c>
      <c r="E4956" t="str">
        <f>VLOOKUP(MID(C4956,1,10),Estrv!B:CC,57,FALSE)</f>
        <v>Realizar proyecto de electromovilidad y contribuir a la disminucion de emisiones contaminantes.</v>
      </c>
    </row>
    <row r="4957" spans="1:5">
      <c r="A4957" t="str">
        <f t="shared" si="77"/>
        <v>10PDMB</v>
      </c>
      <c r="B4957" t="str">
        <f>CONCATENATE(A4957,"_",COUNTIF(A$1:A4957,A4957))</f>
        <v>10PDMB_6</v>
      </c>
      <c r="C4957" t="s">
        <v>13703</v>
      </c>
      <c r="D4957" t="str">
        <f>VLOOKUP(MID(C4957,7,4),Estrv!I:J,2,FALSE)</f>
        <v>Operación y mantenimiento del transporte público masivo, concesionado y alterno</v>
      </c>
      <c r="E4957" t="str">
        <f>VLOOKUP(MID(C4957,1,10),Estrv!B:CC,60,FALSE)</f>
        <v>Realizar estudios de transporte para la mejora de las rutas existentes y la creacion de nuevos corredores.</v>
      </c>
    </row>
    <row r="4958" spans="1:5">
      <c r="A4958" t="str">
        <f t="shared" si="77"/>
        <v>10PDMB</v>
      </c>
      <c r="B4958" t="str">
        <f>CONCATENATE(A4958,"_",COUNTIF(A$1:A4958,A4958))</f>
        <v>10PDMB_7</v>
      </c>
      <c r="C4958" t="s">
        <v>14377</v>
      </c>
      <c r="D4958" t="str">
        <f>VLOOKUP(MID(C4958,7,4),Estrv!I:J,2,FALSE)</f>
        <v>Operación y mantenimiento del transporte público masivo, concesionado y alterno</v>
      </c>
      <c r="E4958" t="str">
        <f>VLOOKUP(MID(C4958,1,10),Estrv!B:CC,63,FALSE)</f>
        <v>Mantenimiento de los elementos que permiten la accesibilidad e inclusion de personas con discapacidad.</v>
      </c>
    </row>
    <row r="4959" spans="1:5">
      <c r="A4959" t="str">
        <f t="shared" si="77"/>
        <v>10PDMB</v>
      </c>
      <c r="B4959" t="str">
        <f>CONCATENATE(A4959,"_",COUNTIF(A$1:A4959,A4959))</f>
        <v>10PDMB_8</v>
      </c>
      <c r="C4959" t="s">
        <v>15051</v>
      </c>
      <c r="D4959" t="str">
        <f>VLOOKUP(MID(C4959,7,4),Estrv!I:J,2,FALSE)</f>
        <v>Operación y mantenimiento del transporte público masivo, concesionado y alterno</v>
      </c>
      <c r="E4959" t="str">
        <f>VLOOKUP(MID(C4959,1,10),Estrv!B:CC,66,FALSE)</f>
        <v/>
      </c>
    </row>
    <row r="4960" spans="1:5">
      <c r="A4960" t="str">
        <f t="shared" si="77"/>
        <v>10PDMB</v>
      </c>
      <c r="B4960" t="str">
        <f>CONCATENATE(A4960,"_",COUNTIF(A$1:A4960,A4960))</f>
        <v>10PDMB_9</v>
      </c>
      <c r="C4960" t="s">
        <v>15725</v>
      </c>
      <c r="D4960" t="str">
        <f>VLOOKUP(MID(C4960,7,4),Estrv!I:J,2,FALSE)</f>
        <v>Operación y mantenimiento del transporte público masivo, concesionado y alterno</v>
      </c>
      <c r="E4960" t="str">
        <f>VLOOKUP(MID(C4960,1,10),Estrv!B:CC,69,FALSE)</f>
        <v/>
      </c>
    </row>
    <row r="4961" spans="1:5">
      <c r="A4961" t="str">
        <f t="shared" si="77"/>
        <v>10PDMB</v>
      </c>
      <c r="B4961" t="str">
        <f>CONCATENATE(A4961,"_",COUNTIF(A$1:A4961,A4961))</f>
        <v>10PDMB_10</v>
      </c>
      <c r="C4961" t="s">
        <v>16399</v>
      </c>
      <c r="D4961" t="str">
        <f>VLOOKUP(MID(C4961,7,4),Estrv!I:J,2,FALSE)</f>
        <v>Operación y mantenimiento del transporte público masivo, concesionado y alterno</v>
      </c>
      <c r="E4961" t="str">
        <f>VLOOKUP(MID(C4961,1,10),Estrv!B:CC,72,FALSE)</f>
        <v/>
      </c>
    </row>
    <row r="4962" spans="1:5">
      <c r="A4962" t="str">
        <f t="shared" si="77"/>
        <v>10PDMB</v>
      </c>
      <c r="B4962" t="str">
        <f>CONCATENATE(A4962,"_",COUNTIF(A$1:A4962,A4962))</f>
        <v>10PDMB_11</v>
      </c>
      <c r="C4962" t="s">
        <v>10334</v>
      </c>
      <c r="D4962" t="str">
        <f>VLOOKUP(MID(C4962,7,4),Estrv!I:J,2,FALSE)</f>
        <v>Actividades de apoyo administrativo</v>
      </c>
      <c r="E4962" t="str">
        <f>VLOOKUP(MID(C4962,1,10),Estrv!B:CC,44,FALSE)</f>
        <v>Metrobus continua con el desempeño de sus funciones de manera adecuada.</v>
      </c>
    </row>
    <row r="4963" spans="1:5">
      <c r="A4963" t="str">
        <f t="shared" si="77"/>
        <v>10PDMB</v>
      </c>
      <c r="B4963" t="str">
        <f>CONCATENATE(A4963,"_",COUNTIF(A$1:A4963,A4963))</f>
        <v>10PDMB_12</v>
      </c>
      <c r="C4963" t="s">
        <v>11008</v>
      </c>
      <c r="D4963" t="str">
        <f>VLOOKUP(MID(C4963,7,4),Estrv!I:J,2,FALSE)</f>
        <v>Actividades de apoyo administrativo</v>
      </c>
      <c r="E4963" t="str">
        <f>VLOOKUP(MID(C4963,1,10),Estrv!B:CC,48,FALSE)</f>
        <v>Pago de servicios generales, servicios profesionales, conservacion y mantenimiento del inmueble, asi como servicios de difusion.</v>
      </c>
    </row>
    <row r="4964" spans="1:5">
      <c r="A4964" t="str">
        <f t="shared" si="77"/>
        <v>10PDMB</v>
      </c>
      <c r="B4964" t="str">
        <f>CONCATENATE(A4964,"_",COUNTIF(A$1:A4964,A4964))</f>
        <v>10PDMB_13</v>
      </c>
      <c r="C4964" t="s">
        <v>11682</v>
      </c>
      <c r="D4964" t="str">
        <f>VLOOKUP(MID(C4964,7,4),Estrv!I:J,2,FALSE)</f>
        <v>Actividades de apoyo administrativo</v>
      </c>
      <c r="E4964" t="str">
        <f>VLOOKUP(MID(C4964,1,10),Estrv!B:CC,51,FALSE)</f>
        <v/>
      </c>
    </row>
    <row r="4965" spans="1:5">
      <c r="A4965" t="str">
        <f t="shared" si="77"/>
        <v>10PDMB</v>
      </c>
      <c r="B4965" t="str">
        <f>CONCATENATE(A4965,"_",COUNTIF(A$1:A4965,A4965))</f>
        <v>10PDMB_14</v>
      </c>
      <c r="C4965" t="s">
        <v>12356</v>
      </c>
      <c r="D4965" t="str">
        <f>VLOOKUP(MID(C4965,7,4),Estrv!I:J,2,FALSE)</f>
        <v>Actividades de apoyo administrativo</v>
      </c>
      <c r="E4965" t="str">
        <f>VLOOKUP(MID(C4965,1,10),Estrv!B:CC,54,FALSE)</f>
        <v/>
      </c>
    </row>
    <row r="4966" spans="1:5">
      <c r="A4966" t="str">
        <f t="shared" si="77"/>
        <v>10PDMB</v>
      </c>
      <c r="B4966" t="str">
        <f>CONCATENATE(A4966,"_",COUNTIF(A$1:A4966,A4966))</f>
        <v>10PDMB_15</v>
      </c>
      <c r="C4966" t="s">
        <v>13030</v>
      </c>
      <c r="D4966" t="str">
        <f>VLOOKUP(MID(C4966,7,4),Estrv!I:J,2,FALSE)</f>
        <v>Actividades de apoyo administrativo</v>
      </c>
      <c r="E4966" t="str">
        <f>VLOOKUP(MID(C4966,1,10),Estrv!B:CC,57,FALSE)</f>
        <v/>
      </c>
    </row>
    <row r="4967" spans="1:5">
      <c r="A4967" t="str">
        <f t="shared" si="77"/>
        <v>10PDMB</v>
      </c>
      <c r="B4967" t="str">
        <f>CONCATENATE(A4967,"_",COUNTIF(A$1:A4967,A4967))</f>
        <v>10PDMB_16</v>
      </c>
      <c r="C4967" t="s">
        <v>13704</v>
      </c>
      <c r="D4967" t="str">
        <f>VLOOKUP(MID(C4967,7,4),Estrv!I:J,2,FALSE)</f>
        <v>Actividades de apoyo administrativo</v>
      </c>
      <c r="E4967" t="str">
        <f>VLOOKUP(MID(C4967,1,10),Estrv!B:CC,60,FALSE)</f>
        <v/>
      </c>
    </row>
    <row r="4968" spans="1:5">
      <c r="A4968" t="str">
        <f t="shared" si="77"/>
        <v>10PDMB</v>
      </c>
      <c r="B4968" t="str">
        <f>CONCATENATE(A4968,"_",COUNTIF(A$1:A4968,A4968))</f>
        <v>10PDMB_17</v>
      </c>
      <c r="C4968" t="s">
        <v>14378</v>
      </c>
      <c r="D4968" t="str">
        <f>VLOOKUP(MID(C4968,7,4),Estrv!I:J,2,FALSE)</f>
        <v>Actividades de apoyo administrativo</v>
      </c>
      <c r="E4968" t="str">
        <f>VLOOKUP(MID(C4968,1,10),Estrv!B:CC,63,FALSE)</f>
        <v/>
      </c>
    </row>
    <row r="4969" spans="1:5">
      <c r="A4969" t="str">
        <f t="shared" si="77"/>
        <v>10PDMB</v>
      </c>
      <c r="B4969" t="str">
        <f>CONCATENATE(A4969,"_",COUNTIF(A$1:A4969,A4969))</f>
        <v>10PDMB_18</v>
      </c>
      <c r="C4969" t="s">
        <v>15052</v>
      </c>
      <c r="D4969" t="str">
        <f>VLOOKUP(MID(C4969,7,4),Estrv!I:J,2,FALSE)</f>
        <v>Actividades de apoyo administrativo</v>
      </c>
      <c r="E4969" t="str">
        <f>VLOOKUP(MID(C4969,1,10),Estrv!B:CC,66,FALSE)</f>
        <v/>
      </c>
    </row>
    <row r="4970" spans="1:5">
      <c r="A4970" t="str">
        <f t="shared" si="77"/>
        <v>10PDMB</v>
      </c>
      <c r="B4970" t="str">
        <f>CONCATENATE(A4970,"_",COUNTIF(A$1:A4970,A4970))</f>
        <v>10PDMB_19</v>
      </c>
      <c r="C4970" t="s">
        <v>15726</v>
      </c>
      <c r="D4970" t="str">
        <f>VLOOKUP(MID(C4970,7,4),Estrv!I:J,2,FALSE)</f>
        <v>Actividades de apoyo administrativo</v>
      </c>
      <c r="E4970" t="str">
        <f>VLOOKUP(MID(C4970,1,10),Estrv!B:CC,69,FALSE)</f>
        <v/>
      </c>
    </row>
    <row r="4971" spans="1:5">
      <c r="A4971" t="str">
        <f t="shared" si="77"/>
        <v>10PDMB</v>
      </c>
      <c r="B4971" t="str">
        <f>CONCATENATE(A4971,"_",COUNTIF(A$1:A4971,A4971))</f>
        <v>10PDMB_20</v>
      </c>
      <c r="C4971" t="s">
        <v>16400</v>
      </c>
      <c r="D4971" t="str">
        <f>VLOOKUP(MID(C4971,7,4),Estrv!I:J,2,FALSE)</f>
        <v>Actividades de apoyo administrativo</v>
      </c>
      <c r="E4971" t="str">
        <f>VLOOKUP(MID(C4971,1,10),Estrv!B:CC,72,FALSE)</f>
        <v/>
      </c>
    </row>
    <row r="4972" spans="1:5">
      <c r="A4972" t="str">
        <f t="shared" si="77"/>
        <v>10PDMB</v>
      </c>
      <c r="B4972" t="str">
        <f>CONCATENATE(A4972,"_",COUNTIF(A$1:A4972,A4972))</f>
        <v>10PDMB_21</v>
      </c>
      <c r="C4972" t="s">
        <v>10335</v>
      </c>
      <c r="D4972" t="str">
        <f>VLOOKUP(MID(C4972,7,4),Estrv!I:J,2,FALSE)</f>
        <v>Provisiones para contingencias</v>
      </c>
      <c r="E4972" t="str">
        <f>VLOOKUP(MID(C4972,1,10),Estrv!B:CC,44,FALSE)</f>
        <v>Metrobus tiene las previsiones presupuestarias necesarias para el cumplimiento de las obligaciones judiciales que se presenten.</v>
      </c>
    </row>
    <row r="4973" spans="1:5">
      <c r="A4973" t="str">
        <f t="shared" si="77"/>
        <v>10PDMB</v>
      </c>
      <c r="B4973" t="str">
        <f>CONCATENATE(A4973,"_",COUNTIF(A$1:A4973,A4973))</f>
        <v>10PDMB_22</v>
      </c>
      <c r="C4973" t="s">
        <v>11009</v>
      </c>
      <c r="D4973" t="str">
        <f>VLOOKUP(MID(C4973,7,4),Estrv!I:J,2,FALSE)</f>
        <v>Provisiones para contingencias</v>
      </c>
      <c r="E4973" t="str">
        <f>VLOOKUP(MID(C4973,1,10),Estrv!B:CC,48,FALSE)</f>
        <v/>
      </c>
    </row>
    <row r="4974" spans="1:5">
      <c r="A4974" t="str">
        <f t="shared" si="77"/>
        <v>10PDMB</v>
      </c>
      <c r="B4974" t="str">
        <f>CONCATENATE(A4974,"_",COUNTIF(A$1:A4974,A4974))</f>
        <v>10PDMB_23</v>
      </c>
      <c r="C4974" t="s">
        <v>11683</v>
      </c>
      <c r="D4974" t="str">
        <f>VLOOKUP(MID(C4974,7,4),Estrv!I:J,2,FALSE)</f>
        <v>Provisiones para contingencias</v>
      </c>
      <c r="E4974" t="str">
        <f>VLOOKUP(MID(C4974,1,10),Estrv!B:CC,51,FALSE)</f>
        <v/>
      </c>
    </row>
    <row r="4975" spans="1:5">
      <c r="A4975" t="str">
        <f t="shared" si="77"/>
        <v>10PDMB</v>
      </c>
      <c r="B4975" t="str">
        <f>CONCATENATE(A4975,"_",COUNTIF(A$1:A4975,A4975))</f>
        <v>10PDMB_24</v>
      </c>
      <c r="C4975" t="s">
        <v>12357</v>
      </c>
      <c r="D4975" t="str">
        <f>VLOOKUP(MID(C4975,7,4),Estrv!I:J,2,FALSE)</f>
        <v>Provisiones para contingencias</v>
      </c>
      <c r="E4975" t="str">
        <f>VLOOKUP(MID(C4975,1,10),Estrv!B:CC,54,FALSE)</f>
        <v/>
      </c>
    </row>
    <row r="4976" spans="1:5">
      <c r="A4976" t="str">
        <f t="shared" si="77"/>
        <v>10PDMB</v>
      </c>
      <c r="B4976" t="str">
        <f>CONCATENATE(A4976,"_",COUNTIF(A$1:A4976,A4976))</f>
        <v>10PDMB_25</v>
      </c>
      <c r="C4976" t="s">
        <v>13031</v>
      </c>
      <c r="D4976" t="str">
        <f>VLOOKUP(MID(C4976,7,4),Estrv!I:J,2,FALSE)</f>
        <v>Provisiones para contingencias</v>
      </c>
      <c r="E4976" t="str">
        <f>VLOOKUP(MID(C4976,1,10),Estrv!B:CC,57,FALSE)</f>
        <v/>
      </c>
    </row>
    <row r="4977" spans="1:5">
      <c r="A4977" t="str">
        <f t="shared" si="77"/>
        <v>10PDMB</v>
      </c>
      <c r="B4977" t="str">
        <f>CONCATENATE(A4977,"_",COUNTIF(A$1:A4977,A4977))</f>
        <v>10PDMB_26</v>
      </c>
      <c r="C4977" t="s">
        <v>13705</v>
      </c>
      <c r="D4977" t="str">
        <f>VLOOKUP(MID(C4977,7,4),Estrv!I:J,2,FALSE)</f>
        <v>Provisiones para contingencias</v>
      </c>
      <c r="E4977" t="str">
        <f>VLOOKUP(MID(C4977,1,10),Estrv!B:CC,60,FALSE)</f>
        <v/>
      </c>
    </row>
    <row r="4978" spans="1:5">
      <c r="A4978" t="str">
        <f t="shared" si="77"/>
        <v>10PDMB</v>
      </c>
      <c r="B4978" t="str">
        <f>CONCATENATE(A4978,"_",COUNTIF(A$1:A4978,A4978))</f>
        <v>10PDMB_27</v>
      </c>
      <c r="C4978" t="s">
        <v>14379</v>
      </c>
      <c r="D4978" t="str">
        <f>VLOOKUP(MID(C4978,7,4),Estrv!I:J,2,FALSE)</f>
        <v>Provisiones para contingencias</v>
      </c>
      <c r="E4978" t="str">
        <f>VLOOKUP(MID(C4978,1,10),Estrv!B:CC,63,FALSE)</f>
        <v/>
      </c>
    </row>
    <row r="4979" spans="1:5">
      <c r="A4979" t="str">
        <f t="shared" si="77"/>
        <v>10PDMB</v>
      </c>
      <c r="B4979" t="str">
        <f>CONCATENATE(A4979,"_",COUNTIF(A$1:A4979,A4979))</f>
        <v>10PDMB_28</v>
      </c>
      <c r="C4979" t="s">
        <v>15053</v>
      </c>
      <c r="D4979" t="str">
        <f>VLOOKUP(MID(C4979,7,4),Estrv!I:J,2,FALSE)</f>
        <v>Provisiones para contingencias</v>
      </c>
      <c r="E4979" t="str">
        <f>VLOOKUP(MID(C4979,1,10),Estrv!B:CC,66,FALSE)</f>
        <v/>
      </c>
    </row>
    <row r="4980" spans="1:5">
      <c r="A4980" t="str">
        <f t="shared" si="77"/>
        <v>10PDMB</v>
      </c>
      <c r="B4980" t="str">
        <f>CONCATENATE(A4980,"_",COUNTIF(A$1:A4980,A4980))</f>
        <v>10PDMB_29</v>
      </c>
      <c r="C4980" t="s">
        <v>15727</v>
      </c>
      <c r="D4980" t="str">
        <f>VLOOKUP(MID(C4980,7,4),Estrv!I:J,2,FALSE)</f>
        <v>Provisiones para contingencias</v>
      </c>
      <c r="E4980" t="str">
        <f>VLOOKUP(MID(C4980,1,10),Estrv!B:CC,69,FALSE)</f>
        <v/>
      </c>
    </row>
    <row r="4981" spans="1:5">
      <c r="A4981" t="str">
        <f t="shared" si="77"/>
        <v>10PDMB</v>
      </c>
      <c r="B4981" t="str">
        <f>CONCATENATE(A4981,"_",COUNTIF(A$1:A4981,A4981))</f>
        <v>10PDMB_30</v>
      </c>
      <c r="C4981" t="s">
        <v>16401</v>
      </c>
      <c r="D4981" t="str">
        <f>VLOOKUP(MID(C4981,7,4),Estrv!I:J,2,FALSE)</f>
        <v>Provisiones para contingencias</v>
      </c>
      <c r="E4981" t="str">
        <f>VLOOKUP(MID(C4981,1,10),Estrv!B:CC,72,FALSE)</f>
        <v/>
      </c>
    </row>
    <row r="4982" spans="1:5">
      <c r="A4982" t="str">
        <f t="shared" si="77"/>
        <v>10PDMB</v>
      </c>
      <c r="B4982" t="str">
        <f>CONCATENATE(A4982,"_",COUNTIF(A$1:A4982,A4982))</f>
        <v>10PDMB_31</v>
      </c>
      <c r="C4982" t="s">
        <v>10336</v>
      </c>
      <c r="D4982" t="str">
        <f>VLOOKUP(MID(C4982,7,4),Estrv!I:J,2,FALSE)</f>
        <v>Cumplimiento de los programas de protección civil</v>
      </c>
      <c r="E4982" t="str">
        <f>VLOOKUP(MID(C4982,1,10),Estrv!B:CC,44,FALSE)</f>
        <v>El personal y poblacion en general que se encuentra dentro del Metrobus cuenta con instalaciones seguras y preparadas ante cualquier emergencia y/o siniestro.</v>
      </c>
    </row>
    <row r="4983" spans="1:5">
      <c r="A4983" t="str">
        <f t="shared" si="77"/>
        <v>10PDMB</v>
      </c>
      <c r="B4983" t="str">
        <f>CONCATENATE(A4983,"_",COUNTIF(A$1:A4983,A4983))</f>
        <v>10PDMB_32</v>
      </c>
      <c r="C4983" t="s">
        <v>11010</v>
      </c>
      <c r="D4983" t="str">
        <f>VLOOKUP(MID(C4983,7,4),Estrv!I:J,2,FALSE)</f>
        <v>Cumplimiento de los programas de protección civil</v>
      </c>
      <c r="E4983" t="str">
        <f>VLOOKUP(MID(C4983,1,10),Estrv!B:CC,48,FALSE)</f>
        <v/>
      </c>
    </row>
    <row r="4984" spans="1:5">
      <c r="A4984" t="str">
        <f t="shared" si="77"/>
        <v>10PDMB</v>
      </c>
      <c r="B4984" t="str">
        <f>CONCATENATE(A4984,"_",COUNTIF(A$1:A4984,A4984))</f>
        <v>10PDMB_33</v>
      </c>
      <c r="C4984" t="s">
        <v>11684</v>
      </c>
      <c r="D4984" t="str">
        <f>VLOOKUP(MID(C4984,7,4),Estrv!I:J,2,FALSE)</f>
        <v>Cumplimiento de los programas de protección civil</v>
      </c>
      <c r="E4984" t="str">
        <f>VLOOKUP(MID(C4984,1,10),Estrv!B:CC,51,FALSE)</f>
        <v/>
      </c>
    </row>
    <row r="4985" spans="1:5">
      <c r="A4985" t="str">
        <f t="shared" si="77"/>
        <v>10PDMB</v>
      </c>
      <c r="B4985" t="str">
        <f>CONCATENATE(A4985,"_",COUNTIF(A$1:A4985,A4985))</f>
        <v>10PDMB_34</v>
      </c>
      <c r="C4985" t="s">
        <v>12358</v>
      </c>
      <c r="D4985" t="str">
        <f>VLOOKUP(MID(C4985,7,4),Estrv!I:J,2,FALSE)</f>
        <v>Cumplimiento de los programas de protección civil</v>
      </c>
      <c r="E4985" t="str">
        <f>VLOOKUP(MID(C4985,1,10),Estrv!B:CC,54,FALSE)</f>
        <v/>
      </c>
    </row>
    <row r="4986" spans="1:5">
      <c r="A4986" t="str">
        <f t="shared" si="77"/>
        <v>10PDMB</v>
      </c>
      <c r="B4986" t="str">
        <f>CONCATENATE(A4986,"_",COUNTIF(A$1:A4986,A4986))</f>
        <v>10PDMB_35</v>
      </c>
      <c r="C4986" t="s">
        <v>13032</v>
      </c>
      <c r="D4986" t="str">
        <f>VLOOKUP(MID(C4986,7,4),Estrv!I:J,2,FALSE)</f>
        <v>Cumplimiento de los programas de protección civil</v>
      </c>
      <c r="E4986" t="str">
        <f>VLOOKUP(MID(C4986,1,10),Estrv!B:CC,57,FALSE)</f>
        <v/>
      </c>
    </row>
    <row r="4987" spans="1:5">
      <c r="A4987" t="str">
        <f t="shared" si="77"/>
        <v>10PDMB</v>
      </c>
      <c r="B4987" t="str">
        <f>CONCATENATE(A4987,"_",COUNTIF(A$1:A4987,A4987))</f>
        <v>10PDMB_36</v>
      </c>
      <c r="C4987" t="s">
        <v>13706</v>
      </c>
      <c r="D4987" t="str">
        <f>VLOOKUP(MID(C4987,7,4),Estrv!I:J,2,FALSE)</f>
        <v>Cumplimiento de los programas de protección civil</v>
      </c>
      <c r="E4987" t="str">
        <f>VLOOKUP(MID(C4987,1,10),Estrv!B:CC,60,FALSE)</f>
        <v/>
      </c>
    </row>
    <row r="4988" spans="1:5">
      <c r="A4988" t="str">
        <f t="shared" si="77"/>
        <v>10PDMB</v>
      </c>
      <c r="B4988" t="str">
        <f>CONCATENATE(A4988,"_",COUNTIF(A$1:A4988,A4988))</f>
        <v>10PDMB_37</v>
      </c>
      <c r="C4988" t="s">
        <v>14380</v>
      </c>
      <c r="D4988" t="str">
        <f>VLOOKUP(MID(C4988,7,4),Estrv!I:J,2,FALSE)</f>
        <v>Cumplimiento de los programas de protección civil</v>
      </c>
      <c r="E4988" t="str">
        <f>VLOOKUP(MID(C4988,1,10),Estrv!B:CC,63,FALSE)</f>
        <v/>
      </c>
    </row>
    <row r="4989" spans="1:5">
      <c r="A4989" t="str">
        <f t="shared" si="77"/>
        <v>10PDMB</v>
      </c>
      <c r="B4989" t="str">
        <f>CONCATENATE(A4989,"_",COUNTIF(A$1:A4989,A4989))</f>
        <v>10PDMB_38</v>
      </c>
      <c r="C4989" t="s">
        <v>15054</v>
      </c>
      <c r="D4989" t="str">
        <f>VLOOKUP(MID(C4989,7,4),Estrv!I:J,2,FALSE)</f>
        <v>Cumplimiento de los programas de protección civil</v>
      </c>
      <c r="E4989" t="str">
        <f>VLOOKUP(MID(C4989,1,10),Estrv!B:CC,66,FALSE)</f>
        <v/>
      </c>
    </row>
    <row r="4990" spans="1:5">
      <c r="A4990" t="str">
        <f t="shared" si="77"/>
        <v>10PDMB</v>
      </c>
      <c r="B4990" t="str">
        <f>CONCATENATE(A4990,"_",COUNTIF(A$1:A4990,A4990))</f>
        <v>10PDMB_39</v>
      </c>
      <c r="C4990" t="s">
        <v>15728</v>
      </c>
      <c r="D4990" t="str">
        <f>VLOOKUP(MID(C4990,7,4),Estrv!I:J,2,FALSE)</f>
        <v>Cumplimiento de los programas de protección civil</v>
      </c>
      <c r="E4990" t="str">
        <f>VLOOKUP(MID(C4990,1,10),Estrv!B:CC,69,FALSE)</f>
        <v/>
      </c>
    </row>
    <row r="4991" spans="1:5">
      <c r="A4991" t="str">
        <f t="shared" si="77"/>
        <v>10PDMB</v>
      </c>
      <c r="B4991" t="str">
        <f>CONCATENATE(A4991,"_",COUNTIF(A$1:A4991,A4991))</f>
        <v>10PDMB_40</v>
      </c>
      <c r="C4991" t="s">
        <v>16402</v>
      </c>
      <c r="D4991" t="str">
        <f>VLOOKUP(MID(C4991,7,4),Estrv!I:J,2,FALSE)</f>
        <v>Cumplimiento de los programas de protección civil</v>
      </c>
      <c r="E4991" t="str">
        <f>VLOOKUP(MID(C4991,1,10),Estrv!B:CC,72,FALSE)</f>
        <v/>
      </c>
    </row>
    <row r="4992" spans="1:5">
      <c r="A4992" t="str">
        <f t="shared" si="77"/>
        <v>10PDME</v>
      </c>
      <c r="B4992" t="str">
        <f>CONCATENATE(A4992,"_",COUNTIF(A$1:A4992,A4992))</f>
        <v>10PDME_1</v>
      </c>
      <c r="C4992" t="s">
        <v>10337</v>
      </c>
      <c r="D4992" t="str">
        <f>VLOOKUP(MID(C4992,7,4),Estrv!I:J,2,FALSE)</f>
        <v>Operación y mantenimiento del transporte público masivo, concesionado y alterno</v>
      </c>
      <c r="E4992" t="str">
        <f>VLOOKUP(MID(C4992,1,10),Estrv!B:CC,44,FALSE)</f>
        <v>Al año 2024, el publico usuario cuenta con un servicio de transporte publico no contaminante, de calidad, seguro, eficiente y accesible.</v>
      </c>
    </row>
    <row r="4993" spans="1:5">
      <c r="A4993" t="str">
        <f t="shared" si="77"/>
        <v>10PDME</v>
      </c>
      <c r="B4993" t="str">
        <f>CONCATENATE(A4993,"_",COUNTIF(A$1:A4993,A4993))</f>
        <v>10PDME_2</v>
      </c>
      <c r="C4993" t="s">
        <v>11011</v>
      </c>
      <c r="D4993" t="str">
        <f>VLOOKUP(MID(C4993,7,4),Estrv!I:J,2,FALSE)</f>
        <v>Operación y mantenimiento del transporte público masivo, concesionado y alterno</v>
      </c>
      <c r="E4993" t="str">
        <f>VLOOKUP(MID(C4993,1,10),Estrv!B:CC,48,FALSE)</f>
        <v>Mantenimiento y reparacion de instalaciones electronicas, electricas, mecanicas, hidraulicas, de vias de la red de servicio, pilotaje automatico, mando centralizado, peaje, telecomunicaciones y la red de comunicaciones y servicios.</v>
      </c>
    </row>
    <row r="4994" spans="1:5">
      <c r="A4994" t="str">
        <f t="shared" si="77"/>
        <v>10PDME</v>
      </c>
      <c r="B4994" t="str">
        <f>CONCATENATE(A4994,"_",COUNTIF(A$1:A4994,A4994))</f>
        <v>10PDME_3</v>
      </c>
      <c r="C4994" t="s">
        <v>11685</v>
      </c>
      <c r="D4994" t="str">
        <f>VLOOKUP(MID(C4994,7,4),Estrv!I:J,2,FALSE)</f>
        <v>Operación y mantenimiento del transporte público masivo, concesionado y alterno</v>
      </c>
      <c r="E4994" t="str">
        <f>VLOOKUP(MID(C4994,1,10),Estrv!B:CC,51,FALSE)</f>
        <v>Realizar mantenimiento a trenes conforme a su kilometraje de servicio, mantenimiento mayor, sistematico y ciclico.</v>
      </c>
    </row>
    <row r="4995" spans="1:5">
      <c r="A4995" t="str">
        <f t="shared" ref="A4995:A5058" si="78">MID(C4995,1,6)</f>
        <v>10PDME</v>
      </c>
      <c r="B4995" t="str">
        <f>CONCATENATE(A4995,"_",COUNTIF(A$1:A4995,A4995))</f>
        <v>10PDME_4</v>
      </c>
      <c r="C4995" t="s">
        <v>12359</v>
      </c>
      <c r="D4995" t="str">
        <f>VLOOKUP(MID(C4995,7,4),Estrv!I:J,2,FALSE)</f>
        <v>Operación y mantenimiento del transporte público masivo, concesionado y alterno</v>
      </c>
      <c r="E4995" t="str">
        <f>VLOOKUP(MID(C4995,1,10),Estrv!B:CC,54,FALSE)</f>
        <v>Proporcionar servicio de vigilancia en Lineas, instalaciones y areas adyacentes del STC</v>
      </c>
    </row>
    <row r="4996" spans="1:5">
      <c r="A4996" t="str">
        <f t="shared" si="78"/>
        <v>10PDME</v>
      </c>
      <c r="B4996" t="str">
        <f>CONCATENATE(A4996,"_",COUNTIF(A$1:A4996,A4996))</f>
        <v>10PDME_5</v>
      </c>
      <c r="C4996" t="s">
        <v>13033</v>
      </c>
      <c r="D4996" t="str">
        <f>VLOOKUP(MID(C4996,7,4),Estrv!I:J,2,FALSE)</f>
        <v>Operación y mantenimiento del transporte público masivo, concesionado y alterno</v>
      </c>
      <c r="E4996" t="str">
        <f>VLOOKUP(MID(C4996,1,10),Estrv!B:CC,57,FALSE)</f>
        <v>Modernizacion de trenes de diversos modelos del STC.</v>
      </c>
    </row>
    <row r="4997" spans="1:5">
      <c r="A4997" t="str">
        <f t="shared" si="78"/>
        <v>10PDME</v>
      </c>
      <c r="B4997" t="str">
        <f>CONCATENATE(A4997,"_",COUNTIF(A$1:A4997,A4997))</f>
        <v>10PDME_6</v>
      </c>
      <c r="C4997" t="s">
        <v>13707</v>
      </c>
      <c r="D4997" t="str">
        <f>VLOOKUP(MID(C4997,7,4),Estrv!I:J,2,FALSE)</f>
        <v>Operación y mantenimiento del transporte público masivo, concesionado y alterno</v>
      </c>
      <c r="E4997" t="str">
        <f>VLOOKUP(MID(C4997,1,10),Estrv!B:CC,60,FALSE)</f>
        <v>Desarrollo e implementacion proyectos de innovacion tecnologica para el correcto funcionamiento del STC.</v>
      </c>
    </row>
    <row r="4998" spans="1:5">
      <c r="A4998" t="str">
        <f t="shared" si="78"/>
        <v>10PDME</v>
      </c>
      <c r="B4998" t="str">
        <f>CONCATENATE(A4998,"_",COUNTIF(A$1:A4998,A4998))</f>
        <v>10PDME_7</v>
      </c>
      <c r="C4998" t="s">
        <v>14381</v>
      </c>
      <c r="D4998" t="str">
        <f>VLOOKUP(MID(C4998,7,4),Estrv!I:J,2,FALSE)</f>
        <v>Operación y mantenimiento del transporte público masivo, concesionado y alterno</v>
      </c>
      <c r="E4998" t="str">
        <f>VLOOKUP(MID(C4998,1,10),Estrv!B:CC,63,FALSE)</f>
        <v>Realizar el pago de indemnizacion de los predios que resultaron afectados por la construccion de la Linea 12.</v>
      </c>
    </row>
    <row r="4999" spans="1:5">
      <c r="A4999" t="str">
        <f t="shared" si="78"/>
        <v>10PDME</v>
      </c>
      <c r="B4999" t="str">
        <f>CONCATENATE(A4999,"_",COUNTIF(A$1:A4999,A4999))</f>
        <v>10PDME_8</v>
      </c>
      <c r="C4999" t="s">
        <v>15055</v>
      </c>
      <c r="D4999" t="str">
        <f>VLOOKUP(MID(C4999,7,4),Estrv!I:J,2,FALSE)</f>
        <v>Operación y mantenimiento del transporte público masivo, concesionado y alterno</v>
      </c>
      <c r="E4999" t="str">
        <f>VLOOKUP(MID(C4999,1,10),Estrv!B:CC,66,FALSE)</f>
        <v>Continuar con la liberacion del derecho de via (pago de los derechos, tramites administrativos y legales para la integracion de las carpetas y pago de afectaciones de predios) para el Proyecto Integral para la Ampliacion de la Linea 12 Mixcoac-Observatorio.</v>
      </c>
    </row>
    <row r="5000" spans="1:5">
      <c r="A5000" t="str">
        <f t="shared" si="78"/>
        <v>10PDME</v>
      </c>
      <c r="B5000" t="str">
        <f>CONCATENATE(A5000,"_",COUNTIF(A$1:A5000,A5000))</f>
        <v>10PDME_9</v>
      </c>
      <c r="C5000" t="s">
        <v>15729</v>
      </c>
      <c r="D5000" t="str">
        <f>VLOOKUP(MID(C5000,7,4),Estrv!I:J,2,FALSE)</f>
        <v>Operación y mantenimiento del transporte público masivo, concesionado y alterno</v>
      </c>
      <c r="E5000" t="str">
        <f>VLOOKUP(MID(C5000,1,10),Estrv!B:CC,69,FALSE)</f>
        <v>Obras para el Mantenimiento de la Infraestructura.</v>
      </c>
    </row>
    <row r="5001" spans="1:5">
      <c r="A5001" t="str">
        <f t="shared" si="78"/>
        <v>10PDME</v>
      </c>
      <c r="B5001" t="str">
        <f>CONCATENATE(A5001,"_",COUNTIF(A$1:A5001,A5001))</f>
        <v>10PDME_10</v>
      </c>
      <c r="C5001" t="s">
        <v>16403</v>
      </c>
      <c r="D5001" t="str">
        <f>VLOOKUP(MID(C5001,7,4),Estrv!I:J,2,FALSE)</f>
        <v>Operación y mantenimiento del transporte público masivo, concesionado y alterno</v>
      </c>
      <c r="E5001" t="str">
        <f>VLOOKUP(MID(C5001,1,10),Estrv!B:CC,72,FALSE)</f>
        <v/>
      </c>
    </row>
    <row r="5002" spans="1:5">
      <c r="A5002" t="str">
        <f t="shared" si="78"/>
        <v>10PDME</v>
      </c>
      <c r="B5002" t="str">
        <f>CONCATENATE(A5002,"_",COUNTIF(A$1:A5002,A5002))</f>
        <v>10PDME_11</v>
      </c>
      <c r="C5002" t="s">
        <v>10338</v>
      </c>
      <c r="D5002" t="str">
        <f>VLOOKUP(MID(C5002,7,4),Estrv!I:J,2,FALSE)</f>
        <v>Convenios para la modernización de sistemas de movilidad y transporte</v>
      </c>
      <c r="E5002" t="str">
        <f>VLOOKUP(MID(C5002,1,10),Estrv!B:CC,44,FALSE)</f>
        <v>Al año 2024, usuarios disfrutan de tiempos de traslado mas rapidos y con confort derivado de asesoria tecnica recibida tras las suscripcion de Convenios para la modernizacion del sistema de movilidad, de transporte, de la obra civil, vias, pilotaje automatico y trenes de la Linea 1.</v>
      </c>
    </row>
    <row r="5003" spans="1:5">
      <c r="A5003" t="str">
        <f t="shared" si="78"/>
        <v>10PDME</v>
      </c>
      <c r="B5003" t="str">
        <f>CONCATENATE(A5003,"_",COUNTIF(A$1:A5003,A5003))</f>
        <v>10PDME_12</v>
      </c>
      <c r="C5003" t="s">
        <v>11012</v>
      </c>
      <c r="D5003" t="str">
        <f>VLOOKUP(MID(C5003,7,4),Estrv!I:J,2,FALSE)</f>
        <v>Convenios para la modernización de sistemas de movilidad y transporte</v>
      </c>
      <c r="E5003" t="str">
        <f>VLOOKUP(MID(C5003,1,10),Estrv!B:CC,48,FALSE)</f>
        <v/>
      </c>
    </row>
    <row r="5004" spans="1:5">
      <c r="A5004" t="str">
        <f t="shared" si="78"/>
        <v>10PDME</v>
      </c>
      <c r="B5004" t="str">
        <f>CONCATENATE(A5004,"_",COUNTIF(A$1:A5004,A5004))</f>
        <v>10PDME_13</v>
      </c>
      <c r="C5004" t="s">
        <v>11686</v>
      </c>
      <c r="D5004" t="str">
        <f>VLOOKUP(MID(C5004,7,4),Estrv!I:J,2,FALSE)</f>
        <v>Convenios para la modernización de sistemas de movilidad y transporte</v>
      </c>
      <c r="E5004" t="str">
        <f>VLOOKUP(MID(C5004,1,10),Estrv!B:CC,51,FALSE)</f>
        <v/>
      </c>
    </row>
    <row r="5005" spans="1:5">
      <c r="A5005" t="str">
        <f t="shared" si="78"/>
        <v>10PDME</v>
      </c>
      <c r="B5005" t="str">
        <f>CONCATENATE(A5005,"_",COUNTIF(A$1:A5005,A5005))</f>
        <v>10PDME_14</v>
      </c>
      <c r="C5005" t="s">
        <v>12360</v>
      </c>
      <c r="D5005" t="str">
        <f>VLOOKUP(MID(C5005,7,4),Estrv!I:J,2,FALSE)</f>
        <v>Convenios para la modernización de sistemas de movilidad y transporte</v>
      </c>
      <c r="E5005" t="str">
        <f>VLOOKUP(MID(C5005,1,10),Estrv!B:CC,54,FALSE)</f>
        <v/>
      </c>
    </row>
    <row r="5006" spans="1:5">
      <c r="A5006" t="str">
        <f t="shared" si="78"/>
        <v>10PDME</v>
      </c>
      <c r="B5006" t="str">
        <f>CONCATENATE(A5006,"_",COUNTIF(A$1:A5006,A5006))</f>
        <v>10PDME_15</v>
      </c>
      <c r="C5006" t="s">
        <v>13034</v>
      </c>
      <c r="D5006" t="str">
        <f>VLOOKUP(MID(C5006,7,4),Estrv!I:J,2,FALSE)</f>
        <v>Convenios para la modernización de sistemas de movilidad y transporte</v>
      </c>
      <c r="E5006" t="str">
        <f>VLOOKUP(MID(C5006,1,10),Estrv!B:CC,57,FALSE)</f>
        <v/>
      </c>
    </row>
    <row r="5007" spans="1:5">
      <c r="A5007" t="str">
        <f t="shared" si="78"/>
        <v>10PDME</v>
      </c>
      <c r="B5007" t="str">
        <f>CONCATENATE(A5007,"_",COUNTIF(A$1:A5007,A5007))</f>
        <v>10PDME_16</v>
      </c>
      <c r="C5007" t="s">
        <v>13708</v>
      </c>
      <c r="D5007" t="str">
        <f>VLOOKUP(MID(C5007,7,4),Estrv!I:J,2,FALSE)</f>
        <v>Convenios para la modernización de sistemas de movilidad y transporte</v>
      </c>
      <c r="E5007" t="str">
        <f>VLOOKUP(MID(C5007,1,10),Estrv!B:CC,60,FALSE)</f>
        <v/>
      </c>
    </row>
    <row r="5008" spans="1:5">
      <c r="A5008" t="str">
        <f t="shared" si="78"/>
        <v>10PDME</v>
      </c>
      <c r="B5008" t="str">
        <f>CONCATENATE(A5008,"_",COUNTIF(A$1:A5008,A5008))</f>
        <v>10PDME_17</v>
      </c>
      <c r="C5008" t="s">
        <v>14382</v>
      </c>
      <c r="D5008" t="str">
        <f>VLOOKUP(MID(C5008,7,4),Estrv!I:J,2,FALSE)</f>
        <v>Convenios para la modernización de sistemas de movilidad y transporte</v>
      </c>
      <c r="E5008" t="str">
        <f>VLOOKUP(MID(C5008,1,10),Estrv!B:CC,63,FALSE)</f>
        <v/>
      </c>
    </row>
    <row r="5009" spans="1:5">
      <c r="A5009" t="str">
        <f t="shared" si="78"/>
        <v>10PDME</v>
      </c>
      <c r="B5009" t="str">
        <f>CONCATENATE(A5009,"_",COUNTIF(A$1:A5009,A5009))</f>
        <v>10PDME_18</v>
      </c>
      <c r="C5009" t="s">
        <v>15056</v>
      </c>
      <c r="D5009" t="str">
        <f>VLOOKUP(MID(C5009,7,4),Estrv!I:J,2,FALSE)</f>
        <v>Convenios para la modernización de sistemas de movilidad y transporte</v>
      </c>
      <c r="E5009" t="str">
        <f>VLOOKUP(MID(C5009,1,10),Estrv!B:CC,66,FALSE)</f>
        <v/>
      </c>
    </row>
    <row r="5010" spans="1:5">
      <c r="A5010" t="str">
        <f t="shared" si="78"/>
        <v>10PDME</v>
      </c>
      <c r="B5010" t="str">
        <f>CONCATENATE(A5010,"_",COUNTIF(A$1:A5010,A5010))</f>
        <v>10PDME_19</v>
      </c>
      <c r="C5010" t="s">
        <v>15730</v>
      </c>
      <c r="D5010" t="str">
        <f>VLOOKUP(MID(C5010,7,4),Estrv!I:J,2,FALSE)</f>
        <v>Convenios para la modernización de sistemas de movilidad y transporte</v>
      </c>
      <c r="E5010" t="str">
        <f>VLOOKUP(MID(C5010,1,10),Estrv!B:CC,69,FALSE)</f>
        <v/>
      </c>
    </row>
    <row r="5011" spans="1:5">
      <c r="A5011" t="str">
        <f t="shared" si="78"/>
        <v>10PDME</v>
      </c>
      <c r="B5011" t="str">
        <f>CONCATENATE(A5011,"_",COUNTIF(A$1:A5011,A5011))</f>
        <v>10PDME_20</v>
      </c>
      <c r="C5011" t="s">
        <v>16404</v>
      </c>
      <c r="D5011" t="str">
        <f>VLOOKUP(MID(C5011,7,4),Estrv!I:J,2,FALSE)</f>
        <v>Convenios para la modernización de sistemas de movilidad y transporte</v>
      </c>
      <c r="E5011" t="str">
        <f>VLOOKUP(MID(C5011,1,10),Estrv!B:CC,72,FALSE)</f>
        <v/>
      </c>
    </row>
    <row r="5012" spans="1:5">
      <c r="A5012" t="str">
        <f t="shared" si="78"/>
        <v>10PDME</v>
      </c>
      <c r="B5012" t="str">
        <f>CONCATENATE(A5012,"_",COUNTIF(A$1:A5012,A5012))</f>
        <v>10PDME_21</v>
      </c>
      <c r="C5012" t="s">
        <v>10339</v>
      </c>
      <c r="D5012" t="str">
        <f>VLOOKUP(MID(C5012,7,4),Estrv!I:J,2,FALSE)</f>
        <v>Actividades de apoyo administrativo</v>
      </c>
      <c r="E5012" t="str">
        <f>VLOOKUP(MID(C5012,1,10),Estrv!B:CC,44,FALSE)</f>
        <v>El Sistema de Transporte Colectivo Metro continua con el desempeño de sus funciones de manera adecuada.</v>
      </c>
    </row>
    <row r="5013" spans="1:5">
      <c r="A5013" t="str">
        <f t="shared" si="78"/>
        <v>10PDME</v>
      </c>
      <c r="B5013" t="str">
        <f>CONCATENATE(A5013,"_",COUNTIF(A$1:A5013,A5013))</f>
        <v>10PDME_22</v>
      </c>
      <c r="C5013" t="s">
        <v>11013</v>
      </c>
      <c r="D5013" t="str">
        <f>VLOOKUP(MID(C5013,7,4),Estrv!I:J,2,FALSE)</f>
        <v>Actividades de apoyo administrativo</v>
      </c>
      <c r="E5013" t="str">
        <f>VLOOKUP(MID(C5013,1,10),Estrv!B:CC,48,FALSE)</f>
        <v>Gastos inherentes a la recaudacion (traslado de valores).</v>
      </c>
    </row>
    <row r="5014" spans="1:5">
      <c r="A5014" t="str">
        <f t="shared" si="78"/>
        <v>10PDME</v>
      </c>
      <c r="B5014" t="str">
        <f>CONCATENATE(A5014,"_",COUNTIF(A$1:A5014,A5014))</f>
        <v>10PDME_23</v>
      </c>
      <c r="C5014" t="s">
        <v>11687</v>
      </c>
      <c r="D5014" t="str">
        <f>VLOOKUP(MID(C5014,7,4),Estrv!I:J,2,FALSE)</f>
        <v>Actividades de apoyo administrativo</v>
      </c>
      <c r="E5014" t="str">
        <f>VLOOKUP(MID(C5014,1,10),Estrv!B:CC,51,FALSE)</f>
        <v>Servicios de atencion medica a (40,000) derechohabientes del Sistema de Transporte Colectivo (15,395 trabajadores activos y el resto se constituyen con jubilados, padres, madres, hijos, esposas y/o concubinas) y aplicacion de examenes del programa medico.</v>
      </c>
    </row>
    <row r="5015" spans="1:5">
      <c r="A5015" t="str">
        <f t="shared" si="78"/>
        <v>10PDME</v>
      </c>
      <c r="B5015" t="str">
        <f>CONCATENATE(A5015,"_",COUNTIF(A$1:A5015,A5015))</f>
        <v>10PDME_24</v>
      </c>
      <c r="C5015" t="s">
        <v>12361</v>
      </c>
      <c r="D5015" t="str">
        <f>VLOOKUP(MID(C5015,7,4),Estrv!I:J,2,FALSE)</f>
        <v>Actividades de apoyo administrativo</v>
      </c>
      <c r="E5015" t="str">
        <f>VLOOKUP(MID(C5015,1,10),Estrv!B:CC,54,FALSE)</f>
        <v>Proporcionar alimentacion a niños inscritos al Centro de Desarrollo Infantil (CENDI)</v>
      </c>
    </row>
    <row r="5016" spans="1:5">
      <c r="A5016" t="str">
        <f t="shared" si="78"/>
        <v>10PDME</v>
      </c>
      <c r="B5016" t="str">
        <f>CONCATENATE(A5016,"_",COUNTIF(A$1:A5016,A5016))</f>
        <v>10PDME_25</v>
      </c>
      <c r="C5016" t="s">
        <v>13035</v>
      </c>
      <c r="D5016" t="str">
        <f>VLOOKUP(MID(C5016,7,4),Estrv!I:J,2,FALSE)</f>
        <v>Actividades de apoyo administrativo</v>
      </c>
      <c r="E5016" t="str">
        <f>VLOOKUP(MID(C5016,1,10),Estrv!B:CC,57,FALSE)</f>
        <v/>
      </c>
    </row>
    <row r="5017" spans="1:5">
      <c r="A5017" t="str">
        <f t="shared" si="78"/>
        <v>10PDME</v>
      </c>
      <c r="B5017" t="str">
        <f>CONCATENATE(A5017,"_",COUNTIF(A$1:A5017,A5017))</f>
        <v>10PDME_26</v>
      </c>
      <c r="C5017" t="s">
        <v>13709</v>
      </c>
      <c r="D5017" t="str">
        <f>VLOOKUP(MID(C5017,7,4),Estrv!I:J,2,FALSE)</f>
        <v>Actividades de apoyo administrativo</v>
      </c>
      <c r="E5017" t="str">
        <f>VLOOKUP(MID(C5017,1,10),Estrv!B:CC,60,FALSE)</f>
        <v/>
      </c>
    </row>
    <row r="5018" spans="1:5">
      <c r="A5018" t="str">
        <f t="shared" si="78"/>
        <v>10PDME</v>
      </c>
      <c r="B5018" t="str">
        <f>CONCATENATE(A5018,"_",COUNTIF(A$1:A5018,A5018))</f>
        <v>10PDME_27</v>
      </c>
      <c r="C5018" t="s">
        <v>14383</v>
      </c>
      <c r="D5018" t="str">
        <f>VLOOKUP(MID(C5018,7,4),Estrv!I:J,2,FALSE)</f>
        <v>Actividades de apoyo administrativo</v>
      </c>
      <c r="E5018" t="str">
        <f>VLOOKUP(MID(C5018,1,10),Estrv!B:CC,63,FALSE)</f>
        <v/>
      </c>
    </row>
    <row r="5019" spans="1:5">
      <c r="A5019" t="str">
        <f t="shared" si="78"/>
        <v>10PDME</v>
      </c>
      <c r="B5019" t="str">
        <f>CONCATENATE(A5019,"_",COUNTIF(A$1:A5019,A5019))</f>
        <v>10PDME_28</v>
      </c>
      <c r="C5019" t="s">
        <v>15057</v>
      </c>
      <c r="D5019" t="str">
        <f>VLOOKUP(MID(C5019,7,4),Estrv!I:J,2,FALSE)</f>
        <v>Actividades de apoyo administrativo</v>
      </c>
      <c r="E5019" t="str">
        <f>VLOOKUP(MID(C5019,1,10),Estrv!B:CC,66,FALSE)</f>
        <v/>
      </c>
    </row>
    <row r="5020" spans="1:5">
      <c r="A5020" t="str">
        <f t="shared" si="78"/>
        <v>10PDME</v>
      </c>
      <c r="B5020" t="str">
        <f>CONCATENATE(A5020,"_",COUNTIF(A$1:A5020,A5020))</f>
        <v>10PDME_29</v>
      </c>
      <c r="C5020" t="s">
        <v>15731</v>
      </c>
      <c r="D5020" t="str">
        <f>VLOOKUP(MID(C5020,7,4),Estrv!I:J,2,FALSE)</f>
        <v>Actividades de apoyo administrativo</v>
      </c>
      <c r="E5020" t="str">
        <f>VLOOKUP(MID(C5020,1,10),Estrv!B:CC,69,FALSE)</f>
        <v/>
      </c>
    </row>
    <row r="5021" spans="1:5">
      <c r="A5021" t="str">
        <f t="shared" si="78"/>
        <v>10PDME</v>
      </c>
      <c r="B5021" t="str">
        <f>CONCATENATE(A5021,"_",COUNTIF(A$1:A5021,A5021))</f>
        <v>10PDME_30</v>
      </c>
      <c r="C5021" t="s">
        <v>16405</v>
      </c>
      <c r="D5021" t="str">
        <f>VLOOKUP(MID(C5021,7,4),Estrv!I:J,2,FALSE)</f>
        <v>Actividades de apoyo administrativo</v>
      </c>
      <c r="E5021" t="str">
        <f>VLOOKUP(MID(C5021,1,10),Estrv!B:CC,72,FALSE)</f>
        <v/>
      </c>
    </row>
    <row r="5022" spans="1:5">
      <c r="A5022" t="str">
        <f t="shared" si="78"/>
        <v>10PDME</v>
      </c>
      <c r="B5022" t="str">
        <f>CONCATENATE(A5022,"_",COUNTIF(A$1:A5022,A5022))</f>
        <v>10PDME_31</v>
      </c>
      <c r="C5022" t="s">
        <v>10340</v>
      </c>
      <c r="D5022" t="str">
        <f>VLOOKUP(MID(C5022,7,4),Estrv!I:J,2,FALSE)</f>
        <v>Provisiones para contingencias</v>
      </c>
      <c r="E5022" t="str">
        <f>VLOOKUP(MID(C5022,1,10),Estrv!B:CC,44,FALSE)</f>
        <v>El Sistema de Transporte Colectivo Metro tiene las previsiones presupuestarias necesarias para el cumplimiento de las obligaciones judiciales que se presenten.</v>
      </c>
    </row>
    <row r="5023" spans="1:5">
      <c r="A5023" t="str">
        <f t="shared" si="78"/>
        <v>10PDME</v>
      </c>
      <c r="B5023" t="str">
        <f>CONCATENATE(A5023,"_",COUNTIF(A$1:A5023,A5023))</f>
        <v>10PDME_32</v>
      </c>
      <c r="C5023" t="s">
        <v>11014</v>
      </c>
      <c r="D5023" t="str">
        <f>VLOOKUP(MID(C5023,7,4),Estrv!I:J,2,FALSE)</f>
        <v>Provisiones para contingencias</v>
      </c>
      <c r="E5023" t="str">
        <f>VLOOKUP(MID(C5023,1,10),Estrv!B:CC,48,FALSE)</f>
        <v/>
      </c>
    </row>
    <row r="5024" spans="1:5">
      <c r="A5024" t="str">
        <f t="shared" si="78"/>
        <v>10PDME</v>
      </c>
      <c r="B5024" t="str">
        <f>CONCATENATE(A5024,"_",COUNTIF(A$1:A5024,A5024))</f>
        <v>10PDME_33</v>
      </c>
      <c r="C5024" t="s">
        <v>11688</v>
      </c>
      <c r="D5024" t="str">
        <f>VLOOKUP(MID(C5024,7,4),Estrv!I:J,2,FALSE)</f>
        <v>Provisiones para contingencias</v>
      </c>
      <c r="E5024" t="str">
        <f>VLOOKUP(MID(C5024,1,10),Estrv!B:CC,51,FALSE)</f>
        <v/>
      </c>
    </row>
    <row r="5025" spans="1:5">
      <c r="A5025" t="str">
        <f t="shared" si="78"/>
        <v>10PDME</v>
      </c>
      <c r="B5025" t="str">
        <f>CONCATENATE(A5025,"_",COUNTIF(A$1:A5025,A5025))</f>
        <v>10PDME_34</v>
      </c>
      <c r="C5025" t="s">
        <v>12362</v>
      </c>
      <c r="D5025" t="str">
        <f>VLOOKUP(MID(C5025,7,4),Estrv!I:J,2,FALSE)</f>
        <v>Provisiones para contingencias</v>
      </c>
      <c r="E5025" t="str">
        <f>VLOOKUP(MID(C5025,1,10),Estrv!B:CC,54,FALSE)</f>
        <v/>
      </c>
    </row>
    <row r="5026" spans="1:5">
      <c r="A5026" t="str">
        <f t="shared" si="78"/>
        <v>10PDME</v>
      </c>
      <c r="B5026" t="str">
        <f>CONCATENATE(A5026,"_",COUNTIF(A$1:A5026,A5026))</f>
        <v>10PDME_35</v>
      </c>
      <c r="C5026" t="s">
        <v>13036</v>
      </c>
      <c r="D5026" t="str">
        <f>VLOOKUP(MID(C5026,7,4),Estrv!I:J,2,FALSE)</f>
        <v>Provisiones para contingencias</v>
      </c>
      <c r="E5026" t="str">
        <f>VLOOKUP(MID(C5026,1,10),Estrv!B:CC,57,FALSE)</f>
        <v/>
      </c>
    </row>
    <row r="5027" spans="1:5">
      <c r="A5027" t="str">
        <f t="shared" si="78"/>
        <v>10PDME</v>
      </c>
      <c r="B5027" t="str">
        <f>CONCATENATE(A5027,"_",COUNTIF(A$1:A5027,A5027))</f>
        <v>10PDME_36</v>
      </c>
      <c r="C5027" t="s">
        <v>13710</v>
      </c>
      <c r="D5027" t="str">
        <f>VLOOKUP(MID(C5027,7,4),Estrv!I:J,2,FALSE)</f>
        <v>Provisiones para contingencias</v>
      </c>
      <c r="E5027" t="str">
        <f>VLOOKUP(MID(C5027,1,10),Estrv!B:CC,60,FALSE)</f>
        <v/>
      </c>
    </row>
    <row r="5028" spans="1:5">
      <c r="A5028" t="str">
        <f t="shared" si="78"/>
        <v>10PDME</v>
      </c>
      <c r="B5028" t="str">
        <f>CONCATENATE(A5028,"_",COUNTIF(A$1:A5028,A5028))</f>
        <v>10PDME_37</v>
      </c>
      <c r="C5028" t="s">
        <v>14384</v>
      </c>
      <c r="D5028" t="str">
        <f>VLOOKUP(MID(C5028,7,4),Estrv!I:J,2,FALSE)</f>
        <v>Provisiones para contingencias</v>
      </c>
      <c r="E5028" t="str">
        <f>VLOOKUP(MID(C5028,1,10),Estrv!B:CC,63,FALSE)</f>
        <v/>
      </c>
    </row>
    <row r="5029" spans="1:5">
      <c r="A5029" t="str">
        <f t="shared" si="78"/>
        <v>10PDME</v>
      </c>
      <c r="B5029" t="str">
        <f>CONCATENATE(A5029,"_",COUNTIF(A$1:A5029,A5029))</f>
        <v>10PDME_38</v>
      </c>
      <c r="C5029" t="s">
        <v>15058</v>
      </c>
      <c r="D5029" t="str">
        <f>VLOOKUP(MID(C5029,7,4),Estrv!I:J,2,FALSE)</f>
        <v>Provisiones para contingencias</v>
      </c>
      <c r="E5029" t="str">
        <f>VLOOKUP(MID(C5029,1,10),Estrv!B:CC,66,FALSE)</f>
        <v/>
      </c>
    </row>
    <row r="5030" spans="1:5">
      <c r="A5030" t="str">
        <f t="shared" si="78"/>
        <v>10PDME</v>
      </c>
      <c r="B5030" t="str">
        <f>CONCATENATE(A5030,"_",COUNTIF(A$1:A5030,A5030))</f>
        <v>10PDME_39</v>
      </c>
      <c r="C5030" t="s">
        <v>15732</v>
      </c>
      <c r="D5030" t="str">
        <f>VLOOKUP(MID(C5030,7,4),Estrv!I:J,2,FALSE)</f>
        <v>Provisiones para contingencias</v>
      </c>
      <c r="E5030" t="str">
        <f>VLOOKUP(MID(C5030,1,10),Estrv!B:CC,69,FALSE)</f>
        <v/>
      </c>
    </row>
    <row r="5031" spans="1:5">
      <c r="A5031" t="str">
        <f t="shared" si="78"/>
        <v>10PDME</v>
      </c>
      <c r="B5031" t="str">
        <f>CONCATENATE(A5031,"_",COUNTIF(A$1:A5031,A5031))</f>
        <v>10PDME_40</v>
      </c>
      <c r="C5031" t="s">
        <v>16406</v>
      </c>
      <c r="D5031" t="str">
        <f>VLOOKUP(MID(C5031,7,4),Estrv!I:J,2,FALSE)</f>
        <v>Provisiones para contingencias</v>
      </c>
      <c r="E5031" t="str">
        <f>VLOOKUP(MID(C5031,1,10),Estrv!B:CC,72,FALSE)</f>
        <v/>
      </c>
    </row>
    <row r="5032" spans="1:5">
      <c r="A5032" t="str">
        <f t="shared" si="78"/>
        <v>10PDME</v>
      </c>
      <c r="B5032" t="str">
        <f>CONCATENATE(A5032,"_",COUNTIF(A$1:A5032,A5032))</f>
        <v>10PDME_41</v>
      </c>
      <c r="C5032" t="s">
        <v>10341</v>
      </c>
      <c r="D5032" t="str">
        <f>VLOOKUP(MID(C5032,7,4),Estrv!I:J,2,FALSE)</f>
        <v>Cumplimiento de los programas de protección civil</v>
      </c>
      <c r="E5032" t="str">
        <f>VLOOKUP(MID(C5032,1,10),Estrv!B:CC,44,FALSE)</f>
        <v>El personal y poblacion en general que se encuentra dentro del Sistema de Transporte Colectivo Metro cuenta con instalaciones seguras y preparadas ante cualquier emergencia y/o siniestro.</v>
      </c>
    </row>
    <row r="5033" spans="1:5">
      <c r="A5033" t="str">
        <f t="shared" si="78"/>
        <v>10PDME</v>
      </c>
      <c r="B5033" t="str">
        <f>CONCATENATE(A5033,"_",COUNTIF(A$1:A5033,A5033))</f>
        <v>10PDME_42</v>
      </c>
      <c r="C5033" t="s">
        <v>11015</v>
      </c>
      <c r="D5033" t="str">
        <f>VLOOKUP(MID(C5033,7,4),Estrv!I:J,2,FALSE)</f>
        <v>Cumplimiento de los programas de protección civil</v>
      </c>
      <c r="E5033" t="str">
        <f>VLOOKUP(MID(C5033,1,10),Estrv!B:CC,48,FALSE)</f>
        <v/>
      </c>
    </row>
    <row r="5034" spans="1:5">
      <c r="A5034" t="str">
        <f t="shared" si="78"/>
        <v>10PDME</v>
      </c>
      <c r="B5034" t="str">
        <f>CONCATENATE(A5034,"_",COUNTIF(A$1:A5034,A5034))</f>
        <v>10PDME_43</v>
      </c>
      <c r="C5034" t="s">
        <v>11689</v>
      </c>
      <c r="D5034" t="str">
        <f>VLOOKUP(MID(C5034,7,4),Estrv!I:J,2,FALSE)</f>
        <v>Cumplimiento de los programas de protección civil</v>
      </c>
      <c r="E5034" t="str">
        <f>VLOOKUP(MID(C5034,1,10),Estrv!B:CC,51,FALSE)</f>
        <v/>
      </c>
    </row>
    <row r="5035" spans="1:5">
      <c r="A5035" t="str">
        <f t="shared" si="78"/>
        <v>10PDME</v>
      </c>
      <c r="B5035" t="str">
        <f>CONCATENATE(A5035,"_",COUNTIF(A$1:A5035,A5035))</f>
        <v>10PDME_44</v>
      </c>
      <c r="C5035" t="s">
        <v>12363</v>
      </c>
      <c r="D5035" t="str">
        <f>VLOOKUP(MID(C5035,7,4),Estrv!I:J,2,FALSE)</f>
        <v>Cumplimiento de los programas de protección civil</v>
      </c>
      <c r="E5035" t="str">
        <f>VLOOKUP(MID(C5035,1,10),Estrv!B:CC,54,FALSE)</f>
        <v/>
      </c>
    </row>
    <row r="5036" spans="1:5">
      <c r="A5036" t="str">
        <f t="shared" si="78"/>
        <v>10PDME</v>
      </c>
      <c r="B5036" t="str">
        <f>CONCATENATE(A5036,"_",COUNTIF(A$1:A5036,A5036))</f>
        <v>10PDME_45</v>
      </c>
      <c r="C5036" t="s">
        <v>13037</v>
      </c>
      <c r="D5036" t="str">
        <f>VLOOKUP(MID(C5036,7,4),Estrv!I:J,2,FALSE)</f>
        <v>Cumplimiento de los programas de protección civil</v>
      </c>
      <c r="E5036" t="str">
        <f>VLOOKUP(MID(C5036,1,10),Estrv!B:CC,57,FALSE)</f>
        <v/>
      </c>
    </row>
    <row r="5037" spans="1:5">
      <c r="A5037" t="str">
        <f t="shared" si="78"/>
        <v>10PDME</v>
      </c>
      <c r="B5037" t="str">
        <f>CONCATENATE(A5037,"_",COUNTIF(A$1:A5037,A5037))</f>
        <v>10PDME_46</v>
      </c>
      <c r="C5037" t="s">
        <v>13711</v>
      </c>
      <c r="D5037" t="str">
        <f>VLOOKUP(MID(C5037,7,4),Estrv!I:J,2,FALSE)</f>
        <v>Cumplimiento de los programas de protección civil</v>
      </c>
      <c r="E5037" t="str">
        <f>VLOOKUP(MID(C5037,1,10),Estrv!B:CC,60,FALSE)</f>
        <v/>
      </c>
    </row>
    <row r="5038" spans="1:5">
      <c r="A5038" t="str">
        <f t="shared" si="78"/>
        <v>10PDME</v>
      </c>
      <c r="B5038" t="str">
        <f>CONCATENATE(A5038,"_",COUNTIF(A$1:A5038,A5038))</f>
        <v>10PDME_47</v>
      </c>
      <c r="C5038" t="s">
        <v>14385</v>
      </c>
      <c r="D5038" t="str">
        <f>VLOOKUP(MID(C5038,7,4),Estrv!I:J,2,FALSE)</f>
        <v>Cumplimiento de los programas de protección civil</v>
      </c>
      <c r="E5038" t="str">
        <f>VLOOKUP(MID(C5038,1,10),Estrv!B:CC,63,FALSE)</f>
        <v/>
      </c>
    </row>
    <row r="5039" spans="1:5">
      <c r="A5039" t="str">
        <f t="shared" si="78"/>
        <v>10PDME</v>
      </c>
      <c r="B5039" t="str">
        <f>CONCATENATE(A5039,"_",COUNTIF(A$1:A5039,A5039))</f>
        <v>10PDME_48</v>
      </c>
      <c r="C5039" t="s">
        <v>15059</v>
      </c>
      <c r="D5039" t="str">
        <f>VLOOKUP(MID(C5039,7,4),Estrv!I:J,2,FALSE)</f>
        <v>Cumplimiento de los programas de protección civil</v>
      </c>
      <c r="E5039" t="str">
        <f>VLOOKUP(MID(C5039,1,10),Estrv!B:CC,66,FALSE)</f>
        <v/>
      </c>
    </row>
    <row r="5040" spans="1:5">
      <c r="A5040" t="str">
        <f t="shared" si="78"/>
        <v>10PDME</v>
      </c>
      <c r="B5040" t="str">
        <f>CONCATENATE(A5040,"_",COUNTIF(A$1:A5040,A5040))</f>
        <v>10PDME_49</v>
      </c>
      <c r="C5040" t="s">
        <v>15733</v>
      </c>
      <c r="D5040" t="str">
        <f>VLOOKUP(MID(C5040,7,4),Estrv!I:J,2,FALSE)</f>
        <v>Cumplimiento de los programas de protección civil</v>
      </c>
      <c r="E5040" t="str">
        <f>VLOOKUP(MID(C5040,1,10),Estrv!B:CC,69,FALSE)</f>
        <v/>
      </c>
    </row>
    <row r="5041" spans="1:5">
      <c r="A5041" t="str">
        <f t="shared" si="78"/>
        <v>10PDME</v>
      </c>
      <c r="B5041" t="str">
        <f>CONCATENATE(A5041,"_",COUNTIF(A$1:A5041,A5041))</f>
        <v>10PDME_50</v>
      </c>
      <c r="C5041" t="s">
        <v>16407</v>
      </c>
      <c r="D5041" t="str">
        <f>VLOOKUP(MID(C5041,7,4),Estrv!I:J,2,FALSE)</f>
        <v>Cumplimiento de los programas de protección civil</v>
      </c>
      <c r="E5041" t="str">
        <f>VLOOKUP(MID(C5041,1,10),Estrv!B:CC,72,FALSE)</f>
        <v/>
      </c>
    </row>
    <row r="5042" spans="1:5">
      <c r="A5042" t="str">
        <f t="shared" si="78"/>
        <v>10PDOR</v>
      </c>
      <c r="B5042" t="str">
        <f>CONCATENATE(A5042,"_",COUNTIF(A$1:A5042,A5042))</f>
        <v>10PDOR_1</v>
      </c>
      <c r="C5042" t="s">
        <v>10342</v>
      </c>
      <c r="D5042" t="str">
        <f>VLOOKUP(MID(C5042,7,4),Estrv!I:J,2,FALSE)</f>
        <v>Regulación de corredores de transporte público y Centros de Transferencia Modal</v>
      </c>
      <c r="E5042" t="str">
        <f>VLOOKUP(MID(C5042,1,10),Estrv!B:CC,44,FALSE)</f>
        <v>Al año 2024, los usuarios del transporte publico concesionado de la Ciudad de Mexico cuentan con un servicio de movilidad seguro, eficiente y accesible, con mayores opciones de debitacion y recarga de la Tarjeta Unica de Movilidad Integrada.</v>
      </c>
    </row>
    <row r="5043" spans="1:5">
      <c r="A5043" t="str">
        <f t="shared" si="78"/>
        <v>10PDOR</v>
      </c>
      <c r="B5043" t="str">
        <f>CONCATENATE(A5043,"_",COUNTIF(A$1:A5043,A5043))</f>
        <v>10PDOR_2</v>
      </c>
      <c r="C5043" t="s">
        <v>11016</v>
      </c>
      <c r="D5043" t="str">
        <f>VLOOKUP(MID(C5043,7,4),Estrv!I:J,2,FALSE)</f>
        <v>Regulación de corredores de transporte público y Centros de Transferencia Modal</v>
      </c>
      <c r="E5043" t="str">
        <f>VLOOKUP(MID(C5043,1,10),Estrv!B:CC,48,FALSE)</f>
        <v>Servicio de conservacion, mantenimiento y limpieza a las instalaciones para correcto funcionamiento, imagen y salubridad en los Cetram.</v>
      </c>
    </row>
    <row r="5044" spans="1:5">
      <c r="A5044" t="str">
        <f t="shared" si="78"/>
        <v>10PDOR</v>
      </c>
      <c r="B5044" t="str">
        <f>CONCATENATE(A5044,"_",COUNTIF(A$1:A5044,A5044))</f>
        <v>10PDOR_3</v>
      </c>
      <c r="C5044" t="s">
        <v>11690</v>
      </c>
      <c r="D5044" t="str">
        <f>VLOOKUP(MID(C5044,7,4),Estrv!I:J,2,FALSE)</f>
        <v>Regulación de corredores de transporte público y Centros de Transferencia Modal</v>
      </c>
      <c r="E5044" t="str">
        <f>VLOOKUP(MID(C5044,1,10),Estrv!B:CC,51,FALSE)</f>
        <v>Mantenimiento a 4,000 kits de video vigilancia, GPS de las unidades de transporte publico y a la plataforma de monitoreo del ORT.</v>
      </c>
    </row>
    <row r="5045" spans="1:5">
      <c r="A5045" t="str">
        <f t="shared" si="78"/>
        <v>10PDOR</v>
      </c>
      <c r="B5045" t="str">
        <f>CONCATENATE(A5045,"_",COUNTIF(A$1:A5045,A5045))</f>
        <v>10PDOR_4</v>
      </c>
      <c r="C5045" t="s">
        <v>12364</v>
      </c>
      <c r="D5045" t="str">
        <f>VLOOKUP(MID(C5045,7,4),Estrv!I:J,2,FALSE)</f>
        <v>Regulación de corredores de transporte público y Centros de Transferencia Modal</v>
      </c>
      <c r="E5045" t="str">
        <f>VLOOKUP(MID(C5045,1,10),Estrv!B:CC,54,FALSE)</f>
        <v>Mantenimiento a 330 validadores del proyecto de Integracion del Servicio de Transporte Concesionado a la Tarjeta Unica de Movilidad Integrada y del Sistema Central.</v>
      </c>
    </row>
    <row r="5046" spans="1:5">
      <c r="A5046" t="str">
        <f t="shared" si="78"/>
        <v>10PDOR</v>
      </c>
      <c r="B5046" t="str">
        <f>CONCATENATE(A5046,"_",COUNTIF(A$1:A5046,A5046))</f>
        <v>10PDOR_5</v>
      </c>
      <c r="C5046" t="s">
        <v>13038</v>
      </c>
      <c r="D5046" t="str">
        <f>VLOOKUP(MID(C5046,7,4),Estrv!I:J,2,FALSE)</f>
        <v>Regulación de corredores de transporte público y Centros de Transferencia Modal</v>
      </c>
      <c r="E5046" t="str">
        <f>VLOOKUP(MID(C5046,1,10),Estrv!B:CC,57,FALSE)</f>
        <v>Instalacion y mantenimiento de elementos viales, señaletica, planos topograficos, fotogrametria y accesibilidad para la seguridad vial y de los usuarios.</v>
      </c>
    </row>
    <row r="5047" spans="1:5">
      <c r="A5047" t="str">
        <f t="shared" si="78"/>
        <v>10PDOR</v>
      </c>
      <c r="B5047" t="str">
        <f>CONCATENATE(A5047,"_",COUNTIF(A$1:A5047,A5047))</f>
        <v>10PDOR_6</v>
      </c>
      <c r="C5047" t="s">
        <v>13712</v>
      </c>
      <c r="D5047" t="str">
        <f>VLOOKUP(MID(C5047,7,4),Estrv!I:J,2,FALSE)</f>
        <v>Regulación de corredores de transporte público y Centros de Transferencia Modal</v>
      </c>
      <c r="E5047" t="str">
        <f>VLOOKUP(MID(C5047,1,10),Estrv!B:CC,60,FALSE)</f>
        <v>Servicio para la implementacion de control de accesos vehiculares a los Cetram.</v>
      </c>
    </row>
    <row r="5048" spans="1:5">
      <c r="A5048" t="str">
        <f t="shared" si="78"/>
        <v>10PDOR</v>
      </c>
      <c r="B5048" t="str">
        <f>CONCATENATE(A5048,"_",COUNTIF(A$1:A5048,A5048))</f>
        <v>10PDOR_7</v>
      </c>
      <c r="C5048" t="s">
        <v>14386</v>
      </c>
      <c r="D5048" t="str">
        <f>VLOOKUP(MID(C5048,7,4),Estrv!I:J,2,FALSE)</f>
        <v>Regulación de corredores de transporte público y Centros de Transferencia Modal</v>
      </c>
      <c r="E5048" t="str">
        <f>VLOOKUP(MID(C5048,1,10),Estrv!B:CC,63,FALSE)</f>
        <v>Mantenimiento a infraestructura, equipamiento y señaletica para estaciones, bases de servicio, carriles confinados y de contraflujo.</v>
      </c>
    </row>
    <row r="5049" spans="1:5">
      <c r="A5049" t="str">
        <f t="shared" si="78"/>
        <v>10PDOR</v>
      </c>
      <c r="B5049" t="str">
        <f>CONCATENATE(A5049,"_",COUNTIF(A$1:A5049,A5049))</f>
        <v>10PDOR_8</v>
      </c>
      <c r="C5049" t="s">
        <v>15060</v>
      </c>
      <c r="D5049" t="str">
        <f>VLOOKUP(MID(C5049,7,4),Estrv!I:J,2,FALSE)</f>
        <v>Regulación de corredores de transporte público y Centros de Transferencia Modal</v>
      </c>
      <c r="E5049" t="str">
        <f>VLOOKUP(MID(C5049,1,10),Estrv!B:CC,66,FALSE)</f>
        <v/>
      </c>
    </row>
    <row r="5050" spans="1:5">
      <c r="A5050" t="str">
        <f t="shared" si="78"/>
        <v>10PDOR</v>
      </c>
      <c r="B5050" t="str">
        <f>CONCATENATE(A5050,"_",COUNTIF(A$1:A5050,A5050))</f>
        <v>10PDOR_9</v>
      </c>
      <c r="C5050" t="s">
        <v>15734</v>
      </c>
      <c r="D5050" t="str">
        <f>VLOOKUP(MID(C5050,7,4),Estrv!I:J,2,FALSE)</f>
        <v>Regulación de corredores de transporte público y Centros de Transferencia Modal</v>
      </c>
      <c r="E5050" t="str">
        <f>VLOOKUP(MID(C5050,1,10),Estrv!B:CC,69,FALSE)</f>
        <v/>
      </c>
    </row>
    <row r="5051" spans="1:5">
      <c r="A5051" t="str">
        <f t="shared" si="78"/>
        <v>10PDOR</v>
      </c>
      <c r="B5051" t="str">
        <f>CONCATENATE(A5051,"_",COUNTIF(A$1:A5051,A5051))</f>
        <v>10PDOR_10</v>
      </c>
      <c r="C5051" t="s">
        <v>16408</v>
      </c>
      <c r="D5051" t="str">
        <f>VLOOKUP(MID(C5051,7,4),Estrv!I:J,2,FALSE)</f>
        <v>Regulación de corredores de transporte público y Centros de Transferencia Modal</v>
      </c>
      <c r="E5051" t="str">
        <f>VLOOKUP(MID(C5051,1,10),Estrv!B:CC,72,FALSE)</f>
        <v/>
      </c>
    </row>
    <row r="5052" spans="1:5">
      <c r="A5052" t="str">
        <f t="shared" si="78"/>
        <v>10PDOR</v>
      </c>
      <c r="B5052" t="str">
        <f>CONCATENATE(A5052,"_",COUNTIF(A$1:A5052,A5052))</f>
        <v>10PDOR_11</v>
      </c>
      <c r="C5052" t="s">
        <v>10343</v>
      </c>
      <c r="D5052" t="str">
        <f>VLOOKUP(MID(C5052,7,4),Estrv!I:J,2,FALSE)</f>
        <v>Actividades de apoyo administrativo</v>
      </c>
      <c r="E5052" t="str">
        <f>VLOOKUP(MID(C5052,1,10),Estrv!B:CC,44,FALSE)</f>
        <v>El Organismo Regulador de Transporte continua con el desempeño de sus funciones de manera adecuada.</v>
      </c>
    </row>
    <row r="5053" spans="1:5">
      <c r="A5053" t="str">
        <f t="shared" si="78"/>
        <v>10PDOR</v>
      </c>
      <c r="B5053" t="str">
        <f>CONCATENATE(A5053,"_",COUNTIF(A$1:A5053,A5053))</f>
        <v>10PDOR_12</v>
      </c>
      <c r="C5053" t="s">
        <v>11017</v>
      </c>
      <c r="D5053" t="str">
        <f>VLOOKUP(MID(C5053,7,4),Estrv!I:J,2,FALSE)</f>
        <v>Actividades de apoyo administrativo</v>
      </c>
      <c r="E5053" t="str">
        <f>VLOOKUP(MID(C5053,1,10),Estrv!B:CC,48,FALSE)</f>
        <v>Pago de servicios generales, servicios profesionales, conservacion y mantenimiento del inmueble, asi como servicios de difusion.</v>
      </c>
    </row>
    <row r="5054" spans="1:5">
      <c r="A5054" t="str">
        <f t="shared" si="78"/>
        <v>10PDOR</v>
      </c>
      <c r="B5054" t="str">
        <f>CONCATENATE(A5054,"_",COUNTIF(A$1:A5054,A5054))</f>
        <v>10PDOR_13</v>
      </c>
      <c r="C5054" t="s">
        <v>11691</v>
      </c>
      <c r="D5054" t="str">
        <f>VLOOKUP(MID(C5054,7,4),Estrv!I:J,2,FALSE)</f>
        <v>Actividades de apoyo administrativo</v>
      </c>
      <c r="E5054" t="str">
        <f>VLOOKUP(MID(C5054,1,10),Estrv!B:CC,51,FALSE)</f>
        <v/>
      </c>
    </row>
    <row r="5055" spans="1:5">
      <c r="A5055" t="str">
        <f t="shared" si="78"/>
        <v>10PDOR</v>
      </c>
      <c r="B5055" t="str">
        <f>CONCATENATE(A5055,"_",COUNTIF(A$1:A5055,A5055))</f>
        <v>10PDOR_14</v>
      </c>
      <c r="C5055" t="s">
        <v>12365</v>
      </c>
      <c r="D5055" t="str">
        <f>VLOOKUP(MID(C5055,7,4),Estrv!I:J,2,FALSE)</f>
        <v>Actividades de apoyo administrativo</v>
      </c>
      <c r="E5055" t="str">
        <f>VLOOKUP(MID(C5055,1,10),Estrv!B:CC,54,FALSE)</f>
        <v/>
      </c>
    </row>
    <row r="5056" spans="1:5">
      <c r="A5056" t="str">
        <f t="shared" si="78"/>
        <v>10PDOR</v>
      </c>
      <c r="B5056" t="str">
        <f>CONCATENATE(A5056,"_",COUNTIF(A$1:A5056,A5056))</f>
        <v>10PDOR_15</v>
      </c>
      <c r="C5056" t="s">
        <v>13039</v>
      </c>
      <c r="D5056" t="str">
        <f>VLOOKUP(MID(C5056,7,4),Estrv!I:J,2,FALSE)</f>
        <v>Actividades de apoyo administrativo</v>
      </c>
      <c r="E5056" t="str">
        <f>VLOOKUP(MID(C5056,1,10),Estrv!B:CC,57,FALSE)</f>
        <v/>
      </c>
    </row>
    <row r="5057" spans="1:5">
      <c r="A5057" t="str">
        <f t="shared" si="78"/>
        <v>10PDOR</v>
      </c>
      <c r="B5057" t="str">
        <f>CONCATENATE(A5057,"_",COUNTIF(A$1:A5057,A5057))</f>
        <v>10PDOR_16</v>
      </c>
      <c r="C5057" t="s">
        <v>13713</v>
      </c>
      <c r="D5057" t="str">
        <f>VLOOKUP(MID(C5057,7,4),Estrv!I:J,2,FALSE)</f>
        <v>Actividades de apoyo administrativo</v>
      </c>
      <c r="E5057" t="str">
        <f>VLOOKUP(MID(C5057,1,10),Estrv!B:CC,60,FALSE)</f>
        <v/>
      </c>
    </row>
    <row r="5058" spans="1:5">
      <c r="A5058" t="str">
        <f t="shared" si="78"/>
        <v>10PDOR</v>
      </c>
      <c r="B5058" t="str">
        <f>CONCATENATE(A5058,"_",COUNTIF(A$1:A5058,A5058))</f>
        <v>10PDOR_17</v>
      </c>
      <c r="C5058" t="s">
        <v>14387</v>
      </c>
      <c r="D5058" t="str">
        <f>VLOOKUP(MID(C5058,7,4),Estrv!I:J,2,FALSE)</f>
        <v>Actividades de apoyo administrativo</v>
      </c>
      <c r="E5058" t="str">
        <f>VLOOKUP(MID(C5058,1,10),Estrv!B:CC,63,FALSE)</f>
        <v/>
      </c>
    </row>
    <row r="5059" spans="1:5">
      <c r="A5059" t="str">
        <f t="shared" ref="A5059:A5122" si="79">MID(C5059,1,6)</f>
        <v>10PDOR</v>
      </c>
      <c r="B5059" t="str">
        <f>CONCATENATE(A5059,"_",COUNTIF(A$1:A5059,A5059))</f>
        <v>10PDOR_18</v>
      </c>
      <c r="C5059" t="s">
        <v>15061</v>
      </c>
      <c r="D5059" t="str">
        <f>VLOOKUP(MID(C5059,7,4),Estrv!I:J,2,FALSE)</f>
        <v>Actividades de apoyo administrativo</v>
      </c>
      <c r="E5059" t="str">
        <f>VLOOKUP(MID(C5059,1,10),Estrv!B:CC,66,FALSE)</f>
        <v/>
      </c>
    </row>
    <row r="5060" spans="1:5">
      <c r="A5060" t="str">
        <f t="shared" si="79"/>
        <v>10PDOR</v>
      </c>
      <c r="B5060" t="str">
        <f>CONCATENATE(A5060,"_",COUNTIF(A$1:A5060,A5060))</f>
        <v>10PDOR_19</v>
      </c>
      <c r="C5060" t="s">
        <v>15735</v>
      </c>
      <c r="D5060" t="str">
        <f>VLOOKUP(MID(C5060,7,4),Estrv!I:J,2,FALSE)</f>
        <v>Actividades de apoyo administrativo</v>
      </c>
      <c r="E5060" t="str">
        <f>VLOOKUP(MID(C5060,1,10),Estrv!B:CC,69,FALSE)</f>
        <v/>
      </c>
    </row>
    <row r="5061" spans="1:5">
      <c r="A5061" t="str">
        <f t="shared" si="79"/>
        <v>10PDOR</v>
      </c>
      <c r="B5061" t="str">
        <f>CONCATENATE(A5061,"_",COUNTIF(A$1:A5061,A5061))</f>
        <v>10PDOR_20</v>
      </c>
      <c r="C5061" t="s">
        <v>16409</v>
      </c>
      <c r="D5061" t="str">
        <f>VLOOKUP(MID(C5061,7,4),Estrv!I:J,2,FALSE)</f>
        <v>Actividades de apoyo administrativo</v>
      </c>
      <c r="E5061" t="str">
        <f>VLOOKUP(MID(C5061,1,10),Estrv!B:CC,72,FALSE)</f>
        <v/>
      </c>
    </row>
    <row r="5062" spans="1:5">
      <c r="A5062" t="str">
        <f t="shared" si="79"/>
        <v>10PDOR</v>
      </c>
      <c r="B5062" t="str">
        <f>CONCATENATE(A5062,"_",COUNTIF(A$1:A5062,A5062))</f>
        <v>10PDOR_21</v>
      </c>
      <c r="C5062" t="s">
        <v>10344</v>
      </c>
      <c r="D5062" t="str">
        <f>VLOOKUP(MID(C5062,7,4),Estrv!I:J,2,FALSE)</f>
        <v>Provisiones para contingencias</v>
      </c>
      <c r="E5062" t="str">
        <f>VLOOKUP(MID(C5062,1,10),Estrv!B:CC,44,FALSE)</f>
        <v>El Organismo Regulador de Transporte tiene las previsiones presupuestarias necesarias para el cumplimiento de las obligaciones judiciales que se presenten.</v>
      </c>
    </row>
    <row r="5063" spans="1:5">
      <c r="A5063" t="str">
        <f t="shared" si="79"/>
        <v>10PDOR</v>
      </c>
      <c r="B5063" t="str">
        <f>CONCATENATE(A5063,"_",COUNTIF(A$1:A5063,A5063))</f>
        <v>10PDOR_22</v>
      </c>
      <c r="C5063" t="s">
        <v>11018</v>
      </c>
      <c r="D5063" t="str">
        <f>VLOOKUP(MID(C5063,7,4),Estrv!I:J,2,FALSE)</f>
        <v>Provisiones para contingencias</v>
      </c>
      <c r="E5063" t="str">
        <f>VLOOKUP(MID(C5063,1,10),Estrv!B:CC,48,FALSE)</f>
        <v/>
      </c>
    </row>
    <row r="5064" spans="1:5">
      <c r="A5064" t="str">
        <f t="shared" si="79"/>
        <v>10PDOR</v>
      </c>
      <c r="B5064" t="str">
        <f>CONCATENATE(A5064,"_",COUNTIF(A$1:A5064,A5064))</f>
        <v>10PDOR_23</v>
      </c>
      <c r="C5064" t="s">
        <v>11692</v>
      </c>
      <c r="D5064" t="str">
        <f>VLOOKUP(MID(C5064,7,4),Estrv!I:J,2,FALSE)</f>
        <v>Provisiones para contingencias</v>
      </c>
      <c r="E5064" t="str">
        <f>VLOOKUP(MID(C5064,1,10),Estrv!B:CC,51,FALSE)</f>
        <v/>
      </c>
    </row>
    <row r="5065" spans="1:5">
      <c r="A5065" t="str">
        <f t="shared" si="79"/>
        <v>10PDOR</v>
      </c>
      <c r="B5065" t="str">
        <f>CONCATENATE(A5065,"_",COUNTIF(A$1:A5065,A5065))</f>
        <v>10PDOR_24</v>
      </c>
      <c r="C5065" t="s">
        <v>12366</v>
      </c>
      <c r="D5065" t="str">
        <f>VLOOKUP(MID(C5065,7,4),Estrv!I:J,2,FALSE)</f>
        <v>Provisiones para contingencias</v>
      </c>
      <c r="E5065" t="str">
        <f>VLOOKUP(MID(C5065,1,10),Estrv!B:CC,54,FALSE)</f>
        <v/>
      </c>
    </row>
    <row r="5066" spans="1:5">
      <c r="A5066" t="str">
        <f t="shared" si="79"/>
        <v>10PDOR</v>
      </c>
      <c r="B5066" t="str">
        <f>CONCATENATE(A5066,"_",COUNTIF(A$1:A5066,A5066))</f>
        <v>10PDOR_25</v>
      </c>
      <c r="C5066" t="s">
        <v>13040</v>
      </c>
      <c r="D5066" t="str">
        <f>VLOOKUP(MID(C5066,7,4),Estrv!I:J,2,FALSE)</f>
        <v>Provisiones para contingencias</v>
      </c>
      <c r="E5066" t="str">
        <f>VLOOKUP(MID(C5066,1,10),Estrv!B:CC,57,FALSE)</f>
        <v/>
      </c>
    </row>
    <row r="5067" spans="1:5">
      <c r="A5067" t="str">
        <f t="shared" si="79"/>
        <v>10PDOR</v>
      </c>
      <c r="B5067" t="str">
        <f>CONCATENATE(A5067,"_",COUNTIF(A$1:A5067,A5067))</f>
        <v>10PDOR_26</v>
      </c>
      <c r="C5067" t="s">
        <v>13714</v>
      </c>
      <c r="D5067" t="str">
        <f>VLOOKUP(MID(C5067,7,4),Estrv!I:J,2,FALSE)</f>
        <v>Provisiones para contingencias</v>
      </c>
      <c r="E5067" t="str">
        <f>VLOOKUP(MID(C5067,1,10),Estrv!B:CC,60,FALSE)</f>
        <v/>
      </c>
    </row>
    <row r="5068" spans="1:5">
      <c r="A5068" t="str">
        <f t="shared" si="79"/>
        <v>10PDOR</v>
      </c>
      <c r="B5068" t="str">
        <f>CONCATENATE(A5068,"_",COUNTIF(A$1:A5068,A5068))</f>
        <v>10PDOR_27</v>
      </c>
      <c r="C5068" t="s">
        <v>14388</v>
      </c>
      <c r="D5068" t="str">
        <f>VLOOKUP(MID(C5068,7,4),Estrv!I:J,2,FALSE)</f>
        <v>Provisiones para contingencias</v>
      </c>
      <c r="E5068" t="str">
        <f>VLOOKUP(MID(C5068,1,10),Estrv!B:CC,63,FALSE)</f>
        <v/>
      </c>
    </row>
    <row r="5069" spans="1:5">
      <c r="A5069" t="str">
        <f t="shared" si="79"/>
        <v>10PDOR</v>
      </c>
      <c r="B5069" t="str">
        <f>CONCATENATE(A5069,"_",COUNTIF(A$1:A5069,A5069))</f>
        <v>10PDOR_28</v>
      </c>
      <c r="C5069" t="s">
        <v>15062</v>
      </c>
      <c r="D5069" t="str">
        <f>VLOOKUP(MID(C5069,7,4),Estrv!I:J,2,FALSE)</f>
        <v>Provisiones para contingencias</v>
      </c>
      <c r="E5069" t="str">
        <f>VLOOKUP(MID(C5069,1,10),Estrv!B:CC,66,FALSE)</f>
        <v/>
      </c>
    </row>
    <row r="5070" spans="1:5">
      <c r="A5070" t="str">
        <f t="shared" si="79"/>
        <v>10PDOR</v>
      </c>
      <c r="B5070" t="str">
        <f>CONCATENATE(A5070,"_",COUNTIF(A$1:A5070,A5070))</f>
        <v>10PDOR_29</v>
      </c>
      <c r="C5070" t="s">
        <v>15736</v>
      </c>
      <c r="D5070" t="str">
        <f>VLOOKUP(MID(C5070,7,4),Estrv!I:J,2,FALSE)</f>
        <v>Provisiones para contingencias</v>
      </c>
      <c r="E5070" t="str">
        <f>VLOOKUP(MID(C5070,1,10),Estrv!B:CC,69,FALSE)</f>
        <v/>
      </c>
    </row>
    <row r="5071" spans="1:5">
      <c r="A5071" t="str">
        <f t="shared" si="79"/>
        <v>10PDOR</v>
      </c>
      <c r="B5071" t="str">
        <f>CONCATENATE(A5071,"_",COUNTIF(A$1:A5071,A5071))</f>
        <v>10PDOR_30</v>
      </c>
      <c r="C5071" t="s">
        <v>16410</v>
      </c>
      <c r="D5071" t="str">
        <f>VLOOKUP(MID(C5071,7,4),Estrv!I:J,2,FALSE)</f>
        <v>Provisiones para contingencias</v>
      </c>
      <c r="E5071" t="str">
        <f>VLOOKUP(MID(C5071,1,10),Estrv!B:CC,72,FALSE)</f>
        <v/>
      </c>
    </row>
    <row r="5072" spans="1:5">
      <c r="A5072" t="str">
        <f t="shared" si="79"/>
        <v>10PDOR</v>
      </c>
      <c r="B5072" t="str">
        <f>CONCATENATE(A5072,"_",COUNTIF(A$1:A5072,A5072))</f>
        <v>10PDOR_31</v>
      </c>
      <c r="C5072" t="s">
        <v>10345</v>
      </c>
      <c r="D5072" t="str">
        <f>VLOOKUP(MID(C5072,7,4),Estrv!I:J,2,FALSE)</f>
        <v>Cumplimiento de los programas de protección civil</v>
      </c>
      <c r="E5072" t="str">
        <f>VLOOKUP(MID(C5072,1,10),Estrv!B:CC,44,FALSE)</f>
        <v>El personal y poblacion en general que se encuentra dentro del Organismo Regulador de Transporte cuenta con instalaciones seguras y preparadas ante cualquier emergencia y/o siniestro.</v>
      </c>
    </row>
    <row r="5073" spans="1:5">
      <c r="A5073" t="str">
        <f t="shared" si="79"/>
        <v>10PDOR</v>
      </c>
      <c r="B5073" t="str">
        <f>CONCATENATE(A5073,"_",COUNTIF(A$1:A5073,A5073))</f>
        <v>10PDOR_32</v>
      </c>
      <c r="C5073" t="s">
        <v>11019</v>
      </c>
      <c r="D5073" t="str">
        <f>VLOOKUP(MID(C5073,7,4),Estrv!I:J,2,FALSE)</f>
        <v>Cumplimiento de los programas de protección civil</v>
      </c>
      <c r="E5073" t="str">
        <f>VLOOKUP(MID(C5073,1,10),Estrv!B:CC,48,FALSE)</f>
        <v/>
      </c>
    </row>
    <row r="5074" spans="1:5">
      <c r="A5074" t="str">
        <f t="shared" si="79"/>
        <v>10PDOR</v>
      </c>
      <c r="B5074" t="str">
        <f>CONCATENATE(A5074,"_",COUNTIF(A$1:A5074,A5074))</f>
        <v>10PDOR_33</v>
      </c>
      <c r="C5074" t="s">
        <v>11693</v>
      </c>
      <c r="D5074" t="str">
        <f>VLOOKUP(MID(C5074,7,4),Estrv!I:J,2,FALSE)</f>
        <v>Cumplimiento de los programas de protección civil</v>
      </c>
      <c r="E5074" t="str">
        <f>VLOOKUP(MID(C5074,1,10),Estrv!B:CC,51,FALSE)</f>
        <v/>
      </c>
    </row>
    <row r="5075" spans="1:5">
      <c r="A5075" t="str">
        <f t="shared" si="79"/>
        <v>10PDOR</v>
      </c>
      <c r="B5075" t="str">
        <f>CONCATENATE(A5075,"_",COUNTIF(A$1:A5075,A5075))</f>
        <v>10PDOR_34</v>
      </c>
      <c r="C5075" t="s">
        <v>12367</v>
      </c>
      <c r="D5075" t="str">
        <f>VLOOKUP(MID(C5075,7,4),Estrv!I:J,2,FALSE)</f>
        <v>Cumplimiento de los programas de protección civil</v>
      </c>
      <c r="E5075" t="str">
        <f>VLOOKUP(MID(C5075,1,10),Estrv!B:CC,54,FALSE)</f>
        <v/>
      </c>
    </row>
    <row r="5076" spans="1:5">
      <c r="A5076" t="str">
        <f t="shared" si="79"/>
        <v>10PDOR</v>
      </c>
      <c r="B5076" t="str">
        <f>CONCATENATE(A5076,"_",COUNTIF(A$1:A5076,A5076))</f>
        <v>10PDOR_35</v>
      </c>
      <c r="C5076" t="s">
        <v>13041</v>
      </c>
      <c r="D5076" t="str">
        <f>VLOOKUP(MID(C5076,7,4),Estrv!I:J,2,FALSE)</f>
        <v>Cumplimiento de los programas de protección civil</v>
      </c>
      <c r="E5076" t="str">
        <f>VLOOKUP(MID(C5076,1,10),Estrv!B:CC,57,FALSE)</f>
        <v/>
      </c>
    </row>
    <row r="5077" spans="1:5">
      <c r="A5077" t="str">
        <f t="shared" si="79"/>
        <v>10PDOR</v>
      </c>
      <c r="B5077" t="str">
        <f>CONCATENATE(A5077,"_",COUNTIF(A$1:A5077,A5077))</f>
        <v>10PDOR_36</v>
      </c>
      <c r="C5077" t="s">
        <v>13715</v>
      </c>
      <c r="D5077" t="str">
        <f>VLOOKUP(MID(C5077,7,4),Estrv!I:J,2,FALSE)</f>
        <v>Cumplimiento de los programas de protección civil</v>
      </c>
      <c r="E5077" t="str">
        <f>VLOOKUP(MID(C5077,1,10),Estrv!B:CC,60,FALSE)</f>
        <v/>
      </c>
    </row>
    <row r="5078" spans="1:5">
      <c r="A5078" t="str">
        <f t="shared" si="79"/>
        <v>10PDOR</v>
      </c>
      <c r="B5078" t="str">
        <f>CONCATENATE(A5078,"_",COUNTIF(A$1:A5078,A5078))</f>
        <v>10PDOR_37</v>
      </c>
      <c r="C5078" t="s">
        <v>14389</v>
      </c>
      <c r="D5078" t="str">
        <f>VLOOKUP(MID(C5078,7,4),Estrv!I:J,2,FALSE)</f>
        <v>Cumplimiento de los programas de protección civil</v>
      </c>
      <c r="E5078" t="str">
        <f>VLOOKUP(MID(C5078,1,10),Estrv!B:CC,63,FALSE)</f>
        <v/>
      </c>
    </row>
    <row r="5079" spans="1:5">
      <c r="A5079" t="str">
        <f t="shared" si="79"/>
        <v>10PDOR</v>
      </c>
      <c r="B5079" t="str">
        <f>CONCATENATE(A5079,"_",COUNTIF(A$1:A5079,A5079))</f>
        <v>10PDOR_38</v>
      </c>
      <c r="C5079" t="s">
        <v>15063</v>
      </c>
      <c r="D5079" t="str">
        <f>VLOOKUP(MID(C5079,7,4),Estrv!I:J,2,FALSE)</f>
        <v>Cumplimiento de los programas de protección civil</v>
      </c>
      <c r="E5079" t="str">
        <f>VLOOKUP(MID(C5079,1,10),Estrv!B:CC,66,FALSE)</f>
        <v/>
      </c>
    </row>
    <row r="5080" spans="1:5">
      <c r="A5080" t="str">
        <f t="shared" si="79"/>
        <v>10PDOR</v>
      </c>
      <c r="B5080" t="str">
        <f>CONCATENATE(A5080,"_",COUNTIF(A$1:A5080,A5080))</f>
        <v>10PDOR_39</v>
      </c>
      <c r="C5080" t="s">
        <v>15737</v>
      </c>
      <c r="D5080" t="str">
        <f>VLOOKUP(MID(C5080,7,4),Estrv!I:J,2,FALSE)</f>
        <v>Cumplimiento de los programas de protección civil</v>
      </c>
      <c r="E5080" t="str">
        <f>VLOOKUP(MID(C5080,1,10),Estrv!B:CC,69,FALSE)</f>
        <v/>
      </c>
    </row>
    <row r="5081" spans="1:5">
      <c r="A5081" t="str">
        <f t="shared" si="79"/>
        <v>10PDOR</v>
      </c>
      <c r="B5081" t="str">
        <f>CONCATENATE(A5081,"_",COUNTIF(A$1:A5081,A5081))</f>
        <v>10PDOR_40</v>
      </c>
      <c r="C5081" t="s">
        <v>16411</v>
      </c>
      <c r="D5081" t="str">
        <f>VLOOKUP(MID(C5081,7,4),Estrv!I:J,2,FALSE)</f>
        <v>Cumplimiento de los programas de protección civil</v>
      </c>
      <c r="E5081" t="str">
        <f>VLOOKUP(MID(C5081,1,10),Estrv!B:CC,72,FALSE)</f>
        <v/>
      </c>
    </row>
    <row r="5082" spans="1:5">
      <c r="A5082" t="str">
        <f t="shared" si="79"/>
        <v>10PDRT</v>
      </c>
      <c r="B5082" t="str">
        <f>CONCATENATE(A5082,"_",COUNTIF(A$1:A5082,A5082))</f>
        <v>10PDRT_1</v>
      </c>
      <c r="C5082" t="s">
        <v>10346</v>
      </c>
      <c r="D5082" t="str">
        <f>VLOOKUP(MID(C5082,7,4),Estrv!I:J,2,FALSE)</f>
        <v>Operación y mantenimiento del transporte público masivo, concesionado y alterno</v>
      </c>
      <c r="E5082" t="str">
        <f>VLOOKUP(MID(C5082,1,10),Estrv!B:CC,44,FALSE)</f>
        <v>Para el año 2024, los usuarios de las zonas perifericas de la Ciudad de Mexico cuentan con un servicio de transporte a bajo costo que los transporta a su destino en el menor tiempo posible, seguro, confortable y de calidad.</v>
      </c>
    </row>
    <row r="5083" spans="1:5">
      <c r="A5083" t="str">
        <f t="shared" si="79"/>
        <v>10PDRT</v>
      </c>
      <c r="B5083" t="str">
        <f>CONCATENATE(A5083,"_",COUNTIF(A$1:A5083,A5083))</f>
        <v>10PDRT_2</v>
      </c>
      <c r="C5083" t="s">
        <v>11020</v>
      </c>
      <c r="D5083" t="str">
        <f>VLOOKUP(MID(C5083,7,4),Estrv!I:J,2,FALSE)</f>
        <v>Operación y mantenimiento del transporte público masivo, concesionado y alterno</v>
      </c>
      <c r="E5083" t="str">
        <f>VLOOKUP(MID(C5083,1,10),Estrv!B:CC,48,FALSE)</f>
        <v>Programa de Mantenimiento Preventivo y Correctivo al total de la flota vehicular.</v>
      </c>
    </row>
    <row r="5084" spans="1:5">
      <c r="A5084" t="str">
        <f t="shared" si="79"/>
        <v>10PDRT</v>
      </c>
      <c r="B5084" t="str">
        <f>CONCATENATE(A5084,"_",COUNTIF(A$1:A5084,A5084))</f>
        <v>10PDRT_3</v>
      </c>
      <c r="C5084" t="s">
        <v>11694</v>
      </c>
      <c r="D5084" t="str">
        <f>VLOOKUP(MID(C5084,7,4),Estrv!I:J,2,FALSE)</f>
        <v>Operación y mantenimiento del transporte público masivo, concesionado y alterno</v>
      </c>
      <c r="E5084" t="str">
        <f>VLOOKUP(MID(C5084,1,10),Estrv!B:CC,51,FALSE)</f>
        <v>Adquisicion de 332 autobuses nuevos para su asignacion a las modalidades ordinario, Expreso, servicios especiales PROTE y Metrobus. 7 gruas de arrastre y 7 estaciones de autolavado.</v>
      </c>
    </row>
    <row r="5085" spans="1:5">
      <c r="A5085" t="str">
        <f t="shared" si="79"/>
        <v>10PDRT</v>
      </c>
      <c r="B5085" t="str">
        <f>CONCATENATE(A5085,"_",COUNTIF(A$1:A5085,A5085))</f>
        <v>10PDRT_4</v>
      </c>
      <c r="C5085" t="s">
        <v>12368</v>
      </c>
      <c r="D5085" t="str">
        <f>VLOOKUP(MID(C5085,7,4),Estrv!I:J,2,FALSE)</f>
        <v>Operación y mantenimiento del transporte público masivo, concesionado y alterno</v>
      </c>
      <c r="E5085" t="str">
        <f>VLOOKUP(MID(C5085,1,10),Estrv!B:CC,54,FALSE)</f>
        <v>Adquisicion de equipo para mantenimiento preventivo y/o correctivo de los sistemas de control de emisiones que cumplan la normatividad Euro V y VI.</v>
      </c>
    </row>
    <row r="5086" spans="1:5">
      <c r="A5086" t="str">
        <f t="shared" si="79"/>
        <v>10PDRT</v>
      </c>
      <c r="B5086" t="str">
        <f>CONCATENATE(A5086,"_",COUNTIF(A$1:A5086,A5086))</f>
        <v>10PDRT_5</v>
      </c>
      <c r="C5086" t="s">
        <v>13042</v>
      </c>
      <c r="D5086" t="str">
        <f>VLOOKUP(MID(C5086,7,4),Estrv!I:J,2,FALSE)</f>
        <v>Operación y mantenimiento del transporte público masivo, concesionado y alterno</v>
      </c>
      <c r="E5086" t="str">
        <f>VLOOKUP(MID(C5086,1,10),Estrv!B:CC,57,FALSE)</f>
        <v>Servicios de reconstruccion de partes internas del autobus.</v>
      </c>
    </row>
    <row r="5087" spans="1:5">
      <c r="A5087" t="str">
        <f t="shared" si="79"/>
        <v>10PDRT</v>
      </c>
      <c r="B5087" t="str">
        <f>CONCATENATE(A5087,"_",COUNTIF(A$1:A5087,A5087))</f>
        <v>10PDRT_6</v>
      </c>
      <c r="C5087" t="s">
        <v>13716</v>
      </c>
      <c r="D5087" t="str">
        <f>VLOOKUP(MID(C5087,7,4),Estrv!I:J,2,FALSE)</f>
        <v>Operación y mantenimiento del transporte público masivo, concesionado y alterno</v>
      </c>
      <c r="E5087" t="str">
        <f>VLOOKUP(MID(C5087,1,10),Estrv!B:CC,60,FALSE)</f>
        <v>Servicio de mantenimiento preventivo y correctivo a todas estaciones de auto consumo, ubicadas en los 7 Modulos Operativos.</v>
      </c>
    </row>
    <row r="5088" spans="1:5">
      <c r="A5088" t="str">
        <f t="shared" si="79"/>
        <v>10PDRT</v>
      </c>
      <c r="B5088" t="str">
        <f>CONCATENATE(A5088,"_",COUNTIF(A$1:A5088,A5088))</f>
        <v>10PDRT_7</v>
      </c>
      <c r="C5088" t="s">
        <v>14390</v>
      </c>
      <c r="D5088" t="str">
        <f>VLOOKUP(MID(C5088,7,4),Estrv!I:J,2,FALSE)</f>
        <v>Operación y mantenimiento del transporte público masivo, concesionado y alterno</v>
      </c>
      <c r="E5088" t="str">
        <f>VLOOKUP(MID(C5088,1,10),Estrv!B:CC,63,FALSE)</f>
        <v>Adquisicion de equipos de validacion de Tarjetas de Movilidad Integrada con su kit de instalacion, de conformidad al numero de autobuses que se adquieran en el ejercicio 2023.</v>
      </c>
    </row>
    <row r="5089" spans="1:5">
      <c r="A5089" t="str">
        <f t="shared" si="79"/>
        <v>10PDRT</v>
      </c>
      <c r="B5089" t="str">
        <f>CONCATENATE(A5089,"_",COUNTIF(A$1:A5089,A5089))</f>
        <v>10PDRT_8</v>
      </c>
      <c r="C5089" t="s">
        <v>15064</v>
      </c>
      <c r="D5089" t="str">
        <f>VLOOKUP(MID(C5089,7,4),Estrv!I:J,2,FALSE)</f>
        <v>Operación y mantenimiento del transporte público masivo, concesionado y alterno</v>
      </c>
      <c r="E5089" t="str">
        <f>VLOOKUP(MID(C5089,1,10),Estrv!B:CC,66,FALSE)</f>
        <v/>
      </c>
    </row>
    <row r="5090" spans="1:5">
      <c r="A5090" t="str">
        <f t="shared" si="79"/>
        <v>10PDRT</v>
      </c>
      <c r="B5090" t="str">
        <f>CONCATENATE(A5090,"_",COUNTIF(A$1:A5090,A5090))</f>
        <v>10PDRT_9</v>
      </c>
      <c r="C5090" t="s">
        <v>15738</v>
      </c>
      <c r="D5090" t="str">
        <f>VLOOKUP(MID(C5090,7,4),Estrv!I:J,2,FALSE)</f>
        <v>Operación y mantenimiento del transporte público masivo, concesionado y alterno</v>
      </c>
      <c r="E5090" t="str">
        <f>VLOOKUP(MID(C5090,1,10),Estrv!B:CC,69,FALSE)</f>
        <v/>
      </c>
    </row>
    <row r="5091" spans="1:5">
      <c r="A5091" t="str">
        <f t="shared" si="79"/>
        <v>10PDRT</v>
      </c>
      <c r="B5091" t="str">
        <f>CONCATENATE(A5091,"_",COUNTIF(A$1:A5091,A5091))</f>
        <v>10PDRT_10</v>
      </c>
      <c r="C5091" t="s">
        <v>16412</v>
      </c>
      <c r="D5091" t="str">
        <f>VLOOKUP(MID(C5091,7,4),Estrv!I:J,2,FALSE)</f>
        <v>Operación y mantenimiento del transporte público masivo, concesionado y alterno</v>
      </c>
      <c r="E5091" t="str">
        <f>VLOOKUP(MID(C5091,1,10),Estrv!B:CC,72,FALSE)</f>
        <v/>
      </c>
    </row>
    <row r="5092" spans="1:5">
      <c r="A5092" t="str">
        <f t="shared" si="79"/>
        <v>10PDRT</v>
      </c>
      <c r="B5092" t="str">
        <f>CONCATENATE(A5092,"_",COUNTIF(A$1:A5092,A5092))</f>
        <v>10PDRT_11</v>
      </c>
      <c r="C5092" t="s">
        <v>10347</v>
      </c>
      <c r="D5092" t="str">
        <f>VLOOKUP(MID(C5092,7,4),Estrv!I:J,2,FALSE)</f>
        <v>Actividades de apoyo administrativo</v>
      </c>
      <c r="E5092" t="str">
        <f>VLOOKUP(MID(C5092,1,10),Estrv!B:CC,44,FALSE)</f>
        <v>RTP continua con el desempeño de sus funciones de manera adecuada.</v>
      </c>
    </row>
    <row r="5093" spans="1:5">
      <c r="A5093" t="str">
        <f t="shared" si="79"/>
        <v>10PDRT</v>
      </c>
      <c r="B5093" t="str">
        <f>CONCATENATE(A5093,"_",COUNTIF(A$1:A5093,A5093))</f>
        <v>10PDRT_12</v>
      </c>
      <c r="C5093" t="s">
        <v>11021</v>
      </c>
      <c r="D5093" t="str">
        <f>VLOOKUP(MID(C5093,7,4),Estrv!I:J,2,FALSE)</f>
        <v>Actividades de apoyo administrativo</v>
      </c>
      <c r="E5093" t="str">
        <f>VLOOKUP(MID(C5093,1,10),Estrv!B:CC,48,FALSE)</f>
        <v>Realizar las pruebas antidoping a los operadores de autobus para el otorgamiento de licencias de manejo.</v>
      </c>
    </row>
    <row r="5094" spans="1:5">
      <c r="A5094" t="str">
        <f t="shared" si="79"/>
        <v>10PDRT</v>
      </c>
      <c r="B5094" t="str">
        <f>CONCATENATE(A5094,"_",COUNTIF(A$1:A5094,A5094))</f>
        <v>10PDRT_13</v>
      </c>
      <c r="C5094" t="s">
        <v>11695</v>
      </c>
      <c r="D5094" t="str">
        <f>VLOOKUP(MID(C5094,7,4),Estrv!I:J,2,FALSE)</f>
        <v>Actividades de apoyo administrativo</v>
      </c>
      <c r="E5094" t="str">
        <f>VLOOKUP(MID(C5094,1,10),Estrv!B:CC,51,FALSE)</f>
        <v>Elaboracion del Programa de Adquisiciones para todos los bienes y servicios.</v>
      </c>
    </row>
    <row r="5095" spans="1:5">
      <c r="A5095" t="str">
        <f t="shared" si="79"/>
        <v>10PDRT</v>
      </c>
      <c r="B5095" t="str">
        <f>CONCATENATE(A5095,"_",COUNTIF(A$1:A5095,A5095))</f>
        <v>10PDRT_14</v>
      </c>
      <c r="C5095" t="s">
        <v>12369</v>
      </c>
      <c r="D5095" t="str">
        <f>VLOOKUP(MID(C5095,7,4),Estrv!I:J,2,FALSE)</f>
        <v>Actividades de apoyo administrativo</v>
      </c>
      <c r="E5095" t="str">
        <f>VLOOKUP(MID(C5095,1,10),Estrv!B:CC,54,FALSE)</f>
        <v>Contratacion de Servicios de Aseguramiento del equipo rodante y de responsabilidad civil, administracion de perdidas de vehiculos y/o motocicletas y multiple empresarial; asimismo contratacion del seguro de vida para el personal.</v>
      </c>
    </row>
    <row r="5096" spans="1:5">
      <c r="A5096" t="str">
        <f t="shared" si="79"/>
        <v>10PDRT</v>
      </c>
      <c r="B5096" t="str">
        <f>CONCATENATE(A5096,"_",COUNTIF(A$1:A5096,A5096))</f>
        <v>10PDRT_15</v>
      </c>
      <c r="C5096" t="s">
        <v>13043</v>
      </c>
      <c r="D5096" t="str">
        <f>VLOOKUP(MID(C5096,7,4),Estrv!I:J,2,FALSE)</f>
        <v>Actividades de apoyo administrativo</v>
      </c>
      <c r="E5096" t="str">
        <f>VLOOKUP(MID(C5096,1,10),Estrv!B:CC,57,FALSE)</f>
        <v>Adquisicion de materiales para señalizacion de orientacion para las personas usuarias sobre el tipo de servicio, la ubicacion, el ascenso o descenso; y destinos.</v>
      </c>
    </row>
    <row r="5097" spans="1:5">
      <c r="A5097" t="str">
        <f t="shared" si="79"/>
        <v>10PDRT</v>
      </c>
      <c r="B5097" t="str">
        <f>CONCATENATE(A5097,"_",COUNTIF(A$1:A5097,A5097))</f>
        <v>10PDRT_16</v>
      </c>
      <c r="C5097" t="s">
        <v>13717</v>
      </c>
      <c r="D5097" t="str">
        <f>VLOOKUP(MID(C5097,7,4),Estrv!I:J,2,FALSE)</f>
        <v>Actividades de apoyo administrativo</v>
      </c>
      <c r="E5097" t="str">
        <f>VLOOKUP(MID(C5097,1,10),Estrv!B:CC,60,FALSE)</f>
        <v>Adquisicion o contratacion de software y/o desarrollos para la Red de Transporte de Pasajeros.</v>
      </c>
    </row>
    <row r="5098" spans="1:5">
      <c r="A5098" t="str">
        <f t="shared" si="79"/>
        <v>10PDRT</v>
      </c>
      <c r="B5098" t="str">
        <f>CONCATENATE(A5098,"_",COUNTIF(A$1:A5098,A5098))</f>
        <v>10PDRT_17</v>
      </c>
      <c r="C5098" t="s">
        <v>14391</v>
      </c>
      <c r="D5098" t="str">
        <f>VLOOKUP(MID(C5098,7,4),Estrv!I:J,2,FALSE)</f>
        <v>Actividades de apoyo administrativo</v>
      </c>
      <c r="E5098" t="str">
        <f>VLOOKUP(MID(C5098,1,10),Estrv!B:CC,63,FALSE)</f>
        <v>Contratacion de servicios en materia de TIC, energia electrica, agua, el arrendamiento, traslado de valores, para adquisicion de sellos de seguridad, de envases de polietileno, de boletos, por arrendamiento de casetas sanitarias para los cierres de circuito y limpieza de sanitarios fijos.</v>
      </c>
    </row>
    <row r="5099" spans="1:5">
      <c r="A5099" t="str">
        <f t="shared" si="79"/>
        <v>10PDRT</v>
      </c>
      <c r="B5099" t="str">
        <f>CONCATENATE(A5099,"_",COUNTIF(A$1:A5099,A5099))</f>
        <v>10PDRT_18</v>
      </c>
      <c r="C5099" t="s">
        <v>15065</v>
      </c>
      <c r="D5099" t="str">
        <f>VLOOKUP(MID(C5099,7,4),Estrv!I:J,2,FALSE)</f>
        <v>Actividades de apoyo administrativo</v>
      </c>
      <c r="E5099" t="str">
        <f>VLOOKUP(MID(C5099,1,10),Estrv!B:CC,66,FALSE)</f>
        <v>Realizar el mantenimiento preventivo y correctivo a la Infraestructura a Oficinas Centrales, Modulos Operativos, Almacen Central, Centros de Reconstruccion, Centro de Moneda y a las maquinas del Centro de Moneda.</v>
      </c>
    </row>
    <row r="5100" spans="1:5">
      <c r="A5100" t="str">
        <f t="shared" si="79"/>
        <v>10PDRT</v>
      </c>
      <c r="B5100" t="str">
        <f>CONCATENATE(A5100,"_",COUNTIF(A$1:A5100,A5100))</f>
        <v>10PDRT_19</v>
      </c>
      <c r="C5100" t="s">
        <v>15739</v>
      </c>
      <c r="D5100" t="str">
        <f>VLOOKUP(MID(C5100,7,4),Estrv!I:J,2,FALSE)</f>
        <v>Actividades de apoyo administrativo</v>
      </c>
      <c r="E5100" t="str">
        <f>VLOOKUP(MID(C5100,1,10),Estrv!B:CC,69,FALSE)</f>
        <v/>
      </c>
    </row>
    <row r="5101" spans="1:5">
      <c r="A5101" t="str">
        <f t="shared" si="79"/>
        <v>10PDRT</v>
      </c>
      <c r="B5101" t="str">
        <f>CONCATENATE(A5101,"_",COUNTIF(A$1:A5101,A5101))</f>
        <v>10PDRT_20</v>
      </c>
      <c r="C5101" t="s">
        <v>16413</v>
      </c>
      <c r="D5101" t="str">
        <f>VLOOKUP(MID(C5101,7,4),Estrv!I:J,2,FALSE)</f>
        <v>Actividades de apoyo administrativo</v>
      </c>
      <c r="E5101" t="str">
        <f>VLOOKUP(MID(C5101,1,10),Estrv!B:CC,72,FALSE)</f>
        <v/>
      </c>
    </row>
    <row r="5102" spans="1:5">
      <c r="A5102" t="str">
        <f t="shared" si="79"/>
        <v>10PDRT</v>
      </c>
      <c r="B5102" t="str">
        <f>CONCATENATE(A5102,"_",COUNTIF(A$1:A5102,A5102))</f>
        <v>10PDRT_21</v>
      </c>
      <c r="C5102" t="s">
        <v>10348</v>
      </c>
      <c r="D5102" t="str">
        <f>VLOOKUP(MID(C5102,7,4),Estrv!I:J,2,FALSE)</f>
        <v>Provisiones para contingencias</v>
      </c>
      <c r="E5102" t="str">
        <f>VLOOKUP(MID(C5102,1,10),Estrv!B:CC,44,FALSE)</f>
        <v>RTP tiene las previsiones presupuestarias necesarias para el cumplimiento de las obligaciones judiciales que se presenten.</v>
      </c>
    </row>
    <row r="5103" spans="1:5">
      <c r="A5103" t="str">
        <f t="shared" si="79"/>
        <v>10PDRT</v>
      </c>
      <c r="B5103" t="str">
        <f>CONCATENATE(A5103,"_",COUNTIF(A$1:A5103,A5103))</f>
        <v>10PDRT_22</v>
      </c>
      <c r="C5103" t="s">
        <v>11022</v>
      </c>
      <c r="D5103" t="str">
        <f>VLOOKUP(MID(C5103,7,4),Estrv!I:J,2,FALSE)</f>
        <v>Provisiones para contingencias</v>
      </c>
      <c r="E5103" t="str">
        <f>VLOOKUP(MID(C5103,1,10),Estrv!B:CC,48,FALSE)</f>
        <v/>
      </c>
    </row>
    <row r="5104" spans="1:5">
      <c r="A5104" t="str">
        <f t="shared" si="79"/>
        <v>10PDRT</v>
      </c>
      <c r="B5104" t="str">
        <f>CONCATENATE(A5104,"_",COUNTIF(A$1:A5104,A5104))</f>
        <v>10PDRT_23</v>
      </c>
      <c r="C5104" t="s">
        <v>11696</v>
      </c>
      <c r="D5104" t="str">
        <f>VLOOKUP(MID(C5104,7,4),Estrv!I:J,2,FALSE)</f>
        <v>Provisiones para contingencias</v>
      </c>
      <c r="E5104" t="str">
        <f>VLOOKUP(MID(C5104,1,10),Estrv!B:CC,51,FALSE)</f>
        <v/>
      </c>
    </row>
    <row r="5105" spans="1:5">
      <c r="A5105" t="str">
        <f t="shared" si="79"/>
        <v>10PDRT</v>
      </c>
      <c r="B5105" t="str">
        <f>CONCATENATE(A5105,"_",COUNTIF(A$1:A5105,A5105))</f>
        <v>10PDRT_24</v>
      </c>
      <c r="C5105" t="s">
        <v>12370</v>
      </c>
      <c r="D5105" t="str">
        <f>VLOOKUP(MID(C5105,7,4),Estrv!I:J,2,FALSE)</f>
        <v>Provisiones para contingencias</v>
      </c>
      <c r="E5105" t="str">
        <f>VLOOKUP(MID(C5105,1,10),Estrv!B:CC,54,FALSE)</f>
        <v/>
      </c>
    </row>
    <row r="5106" spans="1:5">
      <c r="A5106" t="str">
        <f t="shared" si="79"/>
        <v>10PDRT</v>
      </c>
      <c r="B5106" t="str">
        <f>CONCATENATE(A5106,"_",COUNTIF(A$1:A5106,A5106))</f>
        <v>10PDRT_25</v>
      </c>
      <c r="C5106" t="s">
        <v>13044</v>
      </c>
      <c r="D5106" t="str">
        <f>VLOOKUP(MID(C5106,7,4),Estrv!I:J,2,FALSE)</f>
        <v>Provisiones para contingencias</v>
      </c>
      <c r="E5106" t="str">
        <f>VLOOKUP(MID(C5106,1,10),Estrv!B:CC,57,FALSE)</f>
        <v/>
      </c>
    </row>
    <row r="5107" spans="1:5">
      <c r="A5107" t="str">
        <f t="shared" si="79"/>
        <v>10PDRT</v>
      </c>
      <c r="B5107" t="str">
        <f>CONCATENATE(A5107,"_",COUNTIF(A$1:A5107,A5107))</f>
        <v>10PDRT_26</v>
      </c>
      <c r="C5107" t="s">
        <v>13718</v>
      </c>
      <c r="D5107" t="str">
        <f>VLOOKUP(MID(C5107,7,4),Estrv!I:J,2,FALSE)</f>
        <v>Provisiones para contingencias</v>
      </c>
      <c r="E5107" t="str">
        <f>VLOOKUP(MID(C5107,1,10),Estrv!B:CC,60,FALSE)</f>
        <v/>
      </c>
    </row>
    <row r="5108" spans="1:5">
      <c r="A5108" t="str">
        <f t="shared" si="79"/>
        <v>10PDRT</v>
      </c>
      <c r="B5108" t="str">
        <f>CONCATENATE(A5108,"_",COUNTIF(A$1:A5108,A5108))</f>
        <v>10PDRT_27</v>
      </c>
      <c r="C5108" t="s">
        <v>14392</v>
      </c>
      <c r="D5108" t="str">
        <f>VLOOKUP(MID(C5108,7,4),Estrv!I:J,2,FALSE)</f>
        <v>Provisiones para contingencias</v>
      </c>
      <c r="E5108" t="str">
        <f>VLOOKUP(MID(C5108,1,10),Estrv!B:CC,63,FALSE)</f>
        <v/>
      </c>
    </row>
    <row r="5109" spans="1:5">
      <c r="A5109" t="str">
        <f t="shared" si="79"/>
        <v>10PDRT</v>
      </c>
      <c r="B5109" t="str">
        <f>CONCATENATE(A5109,"_",COUNTIF(A$1:A5109,A5109))</f>
        <v>10PDRT_28</v>
      </c>
      <c r="C5109" t="s">
        <v>15066</v>
      </c>
      <c r="D5109" t="str">
        <f>VLOOKUP(MID(C5109,7,4),Estrv!I:J,2,FALSE)</f>
        <v>Provisiones para contingencias</v>
      </c>
      <c r="E5109" t="str">
        <f>VLOOKUP(MID(C5109,1,10),Estrv!B:CC,66,FALSE)</f>
        <v/>
      </c>
    </row>
    <row r="5110" spans="1:5">
      <c r="A5110" t="str">
        <f t="shared" si="79"/>
        <v>10PDRT</v>
      </c>
      <c r="B5110" t="str">
        <f>CONCATENATE(A5110,"_",COUNTIF(A$1:A5110,A5110))</f>
        <v>10PDRT_29</v>
      </c>
      <c r="C5110" t="s">
        <v>15740</v>
      </c>
      <c r="D5110" t="str">
        <f>VLOOKUP(MID(C5110,7,4),Estrv!I:J,2,FALSE)</f>
        <v>Provisiones para contingencias</v>
      </c>
      <c r="E5110" t="str">
        <f>VLOOKUP(MID(C5110,1,10),Estrv!B:CC,69,FALSE)</f>
        <v/>
      </c>
    </row>
    <row r="5111" spans="1:5">
      <c r="A5111" t="str">
        <f t="shared" si="79"/>
        <v>10PDRT</v>
      </c>
      <c r="B5111" t="str">
        <f>CONCATENATE(A5111,"_",COUNTIF(A$1:A5111,A5111))</f>
        <v>10PDRT_30</v>
      </c>
      <c r="C5111" t="s">
        <v>16414</v>
      </c>
      <c r="D5111" t="str">
        <f>VLOOKUP(MID(C5111,7,4),Estrv!I:J,2,FALSE)</f>
        <v>Provisiones para contingencias</v>
      </c>
      <c r="E5111" t="str">
        <f>VLOOKUP(MID(C5111,1,10),Estrv!B:CC,72,FALSE)</f>
        <v/>
      </c>
    </row>
    <row r="5112" spans="1:5">
      <c r="A5112" t="str">
        <f t="shared" si="79"/>
        <v>10PDRT</v>
      </c>
      <c r="B5112" t="str">
        <f>CONCATENATE(A5112,"_",COUNTIF(A$1:A5112,A5112))</f>
        <v>10PDRT_31</v>
      </c>
      <c r="C5112" t="s">
        <v>10349</v>
      </c>
      <c r="D5112" t="str">
        <f>VLOOKUP(MID(C5112,7,4),Estrv!I:J,2,FALSE)</f>
        <v>Cumplimiento de los programas de protección civil</v>
      </c>
      <c r="E5112" t="str">
        <f>VLOOKUP(MID(C5112,1,10),Estrv!B:CC,44,FALSE)</f>
        <v>Al año 2024, la Red de Transporte de Pasajeros de la Ciudad de Mexico cuenta con los programas necesarios de Proteccion Civil, que permiten tener certeza sobre la seguridad de las instalaciones de mismo y proteccion del personal.</v>
      </c>
    </row>
    <row r="5113" spans="1:5">
      <c r="A5113" t="str">
        <f t="shared" si="79"/>
        <v>10PDRT</v>
      </c>
      <c r="B5113" t="str">
        <f>CONCATENATE(A5113,"_",COUNTIF(A$1:A5113,A5113))</f>
        <v>10PDRT_32</v>
      </c>
      <c r="C5113" t="s">
        <v>11023</v>
      </c>
      <c r="D5113" t="str">
        <f>VLOOKUP(MID(C5113,7,4),Estrv!I:J,2,FALSE)</f>
        <v>Cumplimiento de los programas de protección civil</v>
      </c>
      <c r="E5113" t="str">
        <f>VLOOKUP(MID(C5113,1,10),Estrv!B:CC,48,FALSE)</f>
        <v/>
      </c>
    </row>
    <row r="5114" spans="1:5">
      <c r="A5114" t="str">
        <f t="shared" si="79"/>
        <v>10PDRT</v>
      </c>
      <c r="B5114" t="str">
        <f>CONCATENATE(A5114,"_",COUNTIF(A$1:A5114,A5114))</f>
        <v>10PDRT_33</v>
      </c>
      <c r="C5114" t="s">
        <v>11697</v>
      </c>
      <c r="D5114" t="str">
        <f>VLOOKUP(MID(C5114,7,4),Estrv!I:J,2,FALSE)</f>
        <v>Cumplimiento de los programas de protección civil</v>
      </c>
      <c r="E5114" t="str">
        <f>VLOOKUP(MID(C5114,1,10),Estrv!B:CC,51,FALSE)</f>
        <v/>
      </c>
    </row>
    <row r="5115" spans="1:5">
      <c r="A5115" t="str">
        <f t="shared" si="79"/>
        <v>10PDRT</v>
      </c>
      <c r="B5115" t="str">
        <f>CONCATENATE(A5115,"_",COUNTIF(A$1:A5115,A5115))</f>
        <v>10PDRT_34</v>
      </c>
      <c r="C5115" t="s">
        <v>12371</v>
      </c>
      <c r="D5115" t="str">
        <f>VLOOKUP(MID(C5115,7,4),Estrv!I:J,2,FALSE)</f>
        <v>Cumplimiento de los programas de protección civil</v>
      </c>
      <c r="E5115" t="str">
        <f>VLOOKUP(MID(C5115,1,10),Estrv!B:CC,54,FALSE)</f>
        <v/>
      </c>
    </row>
    <row r="5116" spans="1:5">
      <c r="A5116" t="str">
        <f t="shared" si="79"/>
        <v>10PDRT</v>
      </c>
      <c r="B5116" t="str">
        <f>CONCATENATE(A5116,"_",COUNTIF(A$1:A5116,A5116))</f>
        <v>10PDRT_35</v>
      </c>
      <c r="C5116" t="s">
        <v>13045</v>
      </c>
      <c r="D5116" t="str">
        <f>VLOOKUP(MID(C5116,7,4),Estrv!I:J,2,FALSE)</f>
        <v>Cumplimiento de los programas de protección civil</v>
      </c>
      <c r="E5116" t="str">
        <f>VLOOKUP(MID(C5116,1,10),Estrv!B:CC,57,FALSE)</f>
        <v/>
      </c>
    </row>
    <row r="5117" spans="1:5">
      <c r="A5117" t="str">
        <f t="shared" si="79"/>
        <v>10PDRT</v>
      </c>
      <c r="B5117" t="str">
        <f>CONCATENATE(A5117,"_",COUNTIF(A$1:A5117,A5117))</f>
        <v>10PDRT_36</v>
      </c>
      <c r="C5117" t="s">
        <v>13719</v>
      </c>
      <c r="D5117" t="str">
        <f>VLOOKUP(MID(C5117,7,4),Estrv!I:J,2,FALSE)</f>
        <v>Cumplimiento de los programas de protección civil</v>
      </c>
      <c r="E5117" t="str">
        <f>VLOOKUP(MID(C5117,1,10),Estrv!B:CC,60,FALSE)</f>
        <v/>
      </c>
    </row>
    <row r="5118" spans="1:5">
      <c r="A5118" t="str">
        <f t="shared" si="79"/>
        <v>10PDRT</v>
      </c>
      <c r="B5118" t="str">
        <f>CONCATENATE(A5118,"_",COUNTIF(A$1:A5118,A5118))</f>
        <v>10PDRT_37</v>
      </c>
      <c r="C5118" t="s">
        <v>14393</v>
      </c>
      <c r="D5118" t="str">
        <f>VLOOKUP(MID(C5118,7,4),Estrv!I:J,2,FALSE)</f>
        <v>Cumplimiento de los programas de protección civil</v>
      </c>
      <c r="E5118" t="str">
        <f>VLOOKUP(MID(C5118,1,10),Estrv!B:CC,63,FALSE)</f>
        <v/>
      </c>
    </row>
    <row r="5119" spans="1:5">
      <c r="A5119" t="str">
        <f t="shared" si="79"/>
        <v>10PDRT</v>
      </c>
      <c r="B5119" t="str">
        <f>CONCATENATE(A5119,"_",COUNTIF(A$1:A5119,A5119))</f>
        <v>10PDRT_38</v>
      </c>
      <c r="C5119" t="s">
        <v>15067</v>
      </c>
      <c r="D5119" t="str">
        <f>VLOOKUP(MID(C5119,7,4),Estrv!I:J,2,FALSE)</f>
        <v>Cumplimiento de los programas de protección civil</v>
      </c>
      <c r="E5119" t="str">
        <f>VLOOKUP(MID(C5119,1,10),Estrv!B:CC,66,FALSE)</f>
        <v/>
      </c>
    </row>
    <row r="5120" spans="1:5">
      <c r="A5120" t="str">
        <f t="shared" si="79"/>
        <v>10PDRT</v>
      </c>
      <c r="B5120" t="str">
        <f>CONCATENATE(A5120,"_",COUNTIF(A$1:A5120,A5120))</f>
        <v>10PDRT_39</v>
      </c>
      <c r="C5120" t="s">
        <v>15741</v>
      </c>
      <c r="D5120" t="str">
        <f>VLOOKUP(MID(C5120,7,4),Estrv!I:J,2,FALSE)</f>
        <v>Cumplimiento de los programas de protección civil</v>
      </c>
      <c r="E5120" t="str">
        <f>VLOOKUP(MID(C5120,1,10),Estrv!B:CC,69,FALSE)</f>
        <v/>
      </c>
    </row>
    <row r="5121" spans="1:5">
      <c r="A5121" t="str">
        <f t="shared" si="79"/>
        <v>10PDRT</v>
      </c>
      <c r="B5121" t="str">
        <f>CONCATENATE(A5121,"_",COUNTIF(A$1:A5121,A5121))</f>
        <v>10PDRT_40</v>
      </c>
      <c r="C5121" t="s">
        <v>16415</v>
      </c>
      <c r="D5121" t="str">
        <f>VLOOKUP(MID(C5121,7,4),Estrv!I:J,2,FALSE)</f>
        <v>Cumplimiento de los programas de protección civil</v>
      </c>
      <c r="E5121" t="str">
        <f>VLOOKUP(MID(C5121,1,10),Estrv!B:CC,72,FALSE)</f>
        <v/>
      </c>
    </row>
    <row r="5122" spans="1:5">
      <c r="A5122" t="str">
        <f t="shared" si="79"/>
        <v>10PDTE</v>
      </c>
      <c r="B5122" t="str">
        <f>CONCATENATE(A5122,"_",COUNTIF(A$1:A5122,A5122))</f>
        <v>10PDTE_1</v>
      </c>
      <c r="C5122" t="s">
        <v>10350</v>
      </c>
      <c r="D5122" t="str">
        <f>VLOOKUP(MID(C5122,7,4),Estrv!I:J,2,FALSE)</f>
        <v>Operación y mantenimiento del transporte público masivo, concesionado y alterno</v>
      </c>
      <c r="E5122" t="str">
        <f>VLOOKUP(MID(C5122,1,10),Estrv!B:CC,44,FALSE)</f>
        <v>Al año 2024, el publico usuario cuenta con un servicio de transporte publico sustentable, de calidad, seguro, eficiente y accesible.</v>
      </c>
    </row>
    <row r="5123" spans="1:5">
      <c r="A5123" t="str">
        <f t="shared" ref="A5123:A5186" si="80">MID(C5123,1,6)</f>
        <v>10PDTE</v>
      </c>
      <c r="B5123" t="str">
        <f>CONCATENATE(A5123,"_",COUNTIF(A$1:A5123,A5123))</f>
        <v>10PDTE_2</v>
      </c>
      <c r="C5123" t="s">
        <v>11024</v>
      </c>
      <c r="D5123" t="str">
        <f>VLOOKUP(MID(C5123,7,4),Estrv!I:J,2,FALSE)</f>
        <v>Operación y mantenimiento del transporte público masivo, concesionado y alterno</v>
      </c>
      <c r="E5123" t="str">
        <f>VLOOKUP(MID(C5123,1,10),Estrv!B:CC,48,FALSE)</f>
        <v>Realizar mantenimiento preventivo a la flota vehicular (223,752), material rodante (100,364) e infraestructa electromecanica de traccion (1,433).</v>
      </c>
    </row>
    <row r="5124" spans="1:5">
      <c r="A5124" t="str">
        <f t="shared" si="80"/>
        <v>10PDTE</v>
      </c>
      <c r="B5124" t="str">
        <f>CONCATENATE(A5124,"_",COUNTIF(A$1:A5124,A5124))</f>
        <v>10PDTE_3</v>
      </c>
      <c r="C5124" t="s">
        <v>11698</v>
      </c>
      <c r="D5124" t="str">
        <f>VLOOKUP(MID(C5124,7,4),Estrv!I:J,2,FALSE)</f>
        <v>Operación y mantenimiento del transporte público masivo, concesionado y alterno</v>
      </c>
      <c r="E5124" t="str">
        <f>VLOOKUP(MID(C5124,1,10),Estrv!B:CC,51,FALSE)</f>
        <v/>
      </c>
    </row>
    <row r="5125" spans="1:5">
      <c r="A5125" t="str">
        <f t="shared" si="80"/>
        <v>10PDTE</v>
      </c>
      <c r="B5125" t="str">
        <f>CONCATENATE(A5125,"_",COUNTIF(A$1:A5125,A5125))</f>
        <v>10PDTE_4</v>
      </c>
      <c r="C5125" t="s">
        <v>12372</v>
      </c>
      <c r="D5125" t="str">
        <f>VLOOKUP(MID(C5125,7,4),Estrv!I:J,2,FALSE)</f>
        <v>Operación y mantenimiento del transporte público masivo, concesionado y alterno</v>
      </c>
      <c r="E5125" t="str">
        <f>VLOOKUP(MID(C5125,1,10),Estrv!B:CC,54,FALSE)</f>
        <v/>
      </c>
    </row>
    <row r="5126" spans="1:5">
      <c r="A5126" t="str">
        <f t="shared" si="80"/>
        <v>10PDTE</v>
      </c>
      <c r="B5126" t="str">
        <f>CONCATENATE(A5126,"_",COUNTIF(A$1:A5126,A5126))</f>
        <v>10PDTE_5</v>
      </c>
      <c r="C5126" t="s">
        <v>13046</v>
      </c>
      <c r="D5126" t="str">
        <f>VLOOKUP(MID(C5126,7,4),Estrv!I:J,2,FALSE)</f>
        <v>Operación y mantenimiento del transporte público masivo, concesionado y alterno</v>
      </c>
      <c r="E5126" t="str">
        <f>VLOOKUP(MID(C5126,1,10),Estrv!B:CC,57,FALSE)</f>
        <v/>
      </c>
    </row>
    <row r="5127" spans="1:5">
      <c r="A5127" t="str">
        <f t="shared" si="80"/>
        <v>10PDTE</v>
      </c>
      <c r="B5127" t="str">
        <f>CONCATENATE(A5127,"_",COUNTIF(A$1:A5127,A5127))</f>
        <v>10PDTE_6</v>
      </c>
      <c r="C5127" t="s">
        <v>13720</v>
      </c>
      <c r="D5127" t="str">
        <f>VLOOKUP(MID(C5127,7,4),Estrv!I:J,2,FALSE)</f>
        <v>Operación y mantenimiento del transporte público masivo, concesionado y alterno</v>
      </c>
      <c r="E5127" t="str">
        <f>VLOOKUP(MID(C5127,1,10),Estrv!B:CC,60,FALSE)</f>
        <v/>
      </c>
    </row>
    <row r="5128" spans="1:5">
      <c r="A5128" t="str">
        <f t="shared" si="80"/>
        <v>10PDTE</v>
      </c>
      <c r="B5128" t="str">
        <f>CONCATENATE(A5128,"_",COUNTIF(A$1:A5128,A5128))</f>
        <v>10PDTE_7</v>
      </c>
      <c r="C5128" t="s">
        <v>14394</v>
      </c>
      <c r="D5128" t="str">
        <f>VLOOKUP(MID(C5128,7,4),Estrv!I:J,2,FALSE)</f>
        <v>Operación y mantenimiento del transporte público masivo, concesionado y alterno</v>
      </c>
      <c r="E5128" t="str">
        <f>VLOOKUP(MID(C5128,1,10),Estrv!B:CC,63,FALSE)</f>
        <v/>
      </c>
    </row>
    <row r="5129" spans="1:5">
      <c r="A5129" t="str">
        <f t="shared" si="80"/>
        <v>10PDTE</v>
      </c>
      <c r="B5129" t="str">
        <f>CONCATENATE(A5129,"_",COUNTIF(A$1:A5129,A5129))</f>
        <v>10PDTE_8</v>
      </c>
      <c r="C5129" t="s">
        <v>15068</v>
      </c>
      <c r="D5129" t="str">
        <f>VLOOKUP(MID(C5129,7,4),Estrv!I:J,2,FALSE)</f>
        <v>Operación y mantenimiento del transporte público masivo, concesionado y alterno</v>
      </c>
      <c r="E5129" t="str">
        <f>VLOOKUP(MID(C5129,1,10),Estrv!B:CC,66,FALSE)</f>
        <v/>
      </c>
    </row>
    <row r="5130" spans="1:5">
      <c r="A5130" t="str">
        <f t="shared" si="80"/>
        <v>10PDTE</v>
      </c>
      <c r="B5130" t="str">
        <f>CONCATENATE(A5130,"_",COUNTIF(A$1:A5130,A5130))</f>
        <v>10PDTE_9</v>
      </c>
      <c r="C5130" t="s">
        <v>15742</v>
      </c>
      <c r="D5130" t="str">
        <f>VLOOKUP(MID(C5130,7,4),Estrv!I:J,2,FALSE)</f>
        <v>Operación y mantenimiento del transporte público masivo, concesionado y alterno</v>
      </c>
      <c r="E5130" t="str">
        <f>VLOOKUP(MID(C5130,1,10),Estrv!B:CC,69,FALSE)</f>
        <v/>
      </c>
    </row>
    <row r="5131" spans="1:5">
      <c r="A5131" t="str">
        <f t="shared" si="80"/>
        <v>10PDTE</v>
      </c>
      <c r="B5131" t="str">
        <f>CONCATENATE(A5131,"_",COUNTIF(A$1:A5131,A5131))</f>
        <v>10PDTE_10</v>
      </c>
      <c r="C5131" t="s">
        <v>16416</v>
      </c>
      <c r="D5131" t="str">
        <f>VLOOKUP(MID(C5131,7,4),Estrv!I:J,2,FALSE)</f>
        <v>Operación y mantenimiento del transporte público masivo, concesionado y alterno</v>
      </c>
      <c r="E5131" t="str">
        <f>VLOOKUP(MID(C5131,1,10),Estrv!B:CC,72,FALSE)</f>
        <v/>
      </c>
    </row>
    <row r="5132" spans="1:5">
      <c r="A5132" t="str">
        <f t="shared" si="80"/>
        <v>10PDTE</v>
      </c>
      <c r="B5132" t="str">
        <f>CONCATENATE(A5132,"_",COUNTIF(A$1:A5132,A5132))</f>
        <v>10PDTE_11</v>
      </c>
      <c r="C5132" t="s">
        <v>10351</v>
      </c>
      <c r="D5132" t="str">
        <f>VLOOKUP(MID(C5132,7,4),Estrv!I:J,2,FALSE)</f>
        <v>Pago de pensiones y jubilaciones</v>
      </c>
      <c r="E5132" t="str">
        <f>VLOOKUP(MID(C5132,1,10),Estrv!B:CC,44,FALSE)</f>
        <v>Al año 2024, el personal jubilado perteneciente al Servicio de Transportes Electricos de la Ciudad de Mexico, mantiene su calidad de vida mediante la obtencion de pagos por concepto de jubilaciones.</v>
      </c>
    </row>
    <row r="5133" spans="1:5">
      <c r="A5133" t="str">
        <f t="shared" si="80"/>
        <v>10PDTE</v>
      </c>
      <c r="B5133" t="str">
        <f>CONCATENATE(A5133,"_",COUNTIF(A$1:A5133,A5133))</f>
        <v>10PDTE_12</v>
      </c>
      <c r="C5133" t="s">
        <v>11025</v>
      </c>
      <c r="D5133" t="str">
        <f>VLOOKUP(MID(C5133,7,4),Estrv!I:J,2,FALSE)</f>
        <v>Pago de pensiones y jubilaciones</v>
      </c>
      <c r="E5133" t="str">
        <f>VLOOKUP(MID(C5133,1,10),Estrv!B:CC,48,FALSE)</f>
        <v/>
      </c>
    </row>
    <row r="5134" spans="1:5">
      <c r="A5134" t="str">
        <f t="shared" si="80"/>
        <v>10PDTE</v>
      </c>
      <c r="B5134" t="str">
        <f>CONCATENATE(A5134,"_",COUNTIF(A$1:A5134,A5134))</f>
        <v>10PDTE_13</v>
      </c>
      <c r="C5134" t="s">
        <v>11699</v>
      </c>
      <c r="D5134" t="str">
        <f>VLOOKUP(MID(C5134,7,4),Estrv!I:J,2,FALSE)</f>
        <v>Pago de pensiones y jubilaciones</v>
      </c>
      <c r="E5134" t="str">
        <f>VLOOKUP(MID(C5134,1,10),Estrv!B:CC,51,FALSE)</f>
        <v/>
      </c>
    </row>
    <row r="5135" spans="1:5">
      <c r="A5135" t="str">
        <f t="shared" si="80"/>
        <v>10PDTE</v>
      </c>
      <c r="B5135" t="str">
        <f>CONCATENATE(A5135,"_",COUNTIF(A$1:A5135,A5135))</f>
        <v>10PDTE_14</v>
      </c>
      <c r="C5135" t="s">
        <v>12373</v>
      </c>
      <c r="D5135" t="str">
        <f>VLOOKUP(MID(C5135,7,4),Estrv!I:J,2,FALSE)</f>
        <v>Pago de pensiones y jubilaciones</v>
      </c>
      <c r="E5135" t="str">
        <f>VLOOKUP(MID(C5135,1,10),Estrv!B:CC,54,FALSE)</f>
        <v/>
      </c>
    </row>
    <row r="5136" spans="1:5">
      <c r="A5136" t="str">
        <f t="shared" si="80"/>
        <v>10PDTE</v>
      </c>
      <c r="B5136" t="str">
        <f>CONCATENATE(A5136,"_",COUNTIF(A$1:A5136,A5136))</f>
        <v>10PDTE_15</v>
      </c>
      <c r="C5136" t="s">
        <v>13047</v>
      </c>
      <c r="D5136" t="str">
        <f>VLOOKUP(MID(C5136,7,4),Estrv!I:J,2,FALSE)</f>
        <v>Pago de pensiones y jubilaciones</v>
      </c>
      <c r="E5136" t="str">
        <f>VLOOKUP(MID(C5136,1,10),Estrv!B:CC,57,FALSE)</f>
        <v/>
      </c>
    </row>
    <row r="5137" spans="1:5">
      <c r="A5137" t="str">
        <f t="shared" si="80"/>
        <v>10PDTE</v>
      </c>
      <c r="B5137" t="str">
        <f>CONCATENATE(A5137,"_",COUNTIF(A$1:A5137,A5137))</f>
        <v>10PDTE_16</v>
      </c>
      <c r="C5137" t="s">
        <v>13721</v>
      </c>
      <c r="D5137" t="str">
        <f>VLOOKUP(MID(C5137,7,4),Estrv!I:J,2,FALSE)</f>
        <v>Pago de pensiones y jubilaciones</v>
      </c>
      <c r="E5137" t="str">
        <f>VLOOKUP(MID(C5137,1,10),Estrv!B:CC,60,FALSE)</f>
        <v/>
      </c>
    </row>
    <row r="5138" spans="1:5">
      <c r="A5138" t="str">
        <f t="shared" si="80"/>
        <v>10PDTE</v>
      </c>
      <c r="B5138" t="str">
        <f>CONCATENATE(A5138,"_",COUNTIF(A$1:A5138,A5138))</f>
        <v>10PDTE_17</v>
      </c>
      <c r="C5138" t="s">
        <v>14395</v>
      </c>
      <c r="D5138" t="str">
        <f>VLOOKUP(MID(C5138,7,4),Estrv!I:J,2,FALSE)</f>
        <v>Pago de pensiones y jubilaciones</v>
      </c>
      <c r="E5138" t="str">
        <f>VLOOKUP(MID(C5138,1,10),Estrv!B:CC,63,FALSE)</f>
        <v/>
      </c>
    </row>
    <row r="5139" spans="1:5">
      <c r="A5139" t="str">
        <f t="shared" si="80"/>
        <v>10PDTE</v>
      </c>
      <c r="B5139" t="str">
        <f>CONCATENATE(A5139,"_",COUNTIF(A$1:A5139,A5139))</f>
        <v>10PDTE_18</v>
      </c>
      <c r="C5139" t="s">
        <v>15069</v>
      </c>
      <c r="D5139" t="str">
        <f>VLOOKUP(MID(C5139,7,4),Estrv!I:J,2,FALSE)</f>
        <v>Pago de pensiones y jubilaciones</v>
      </c>
      <c r="E5139" t="str">
        <f>VLOOKUP(MID(C5139,1,10),Estrv!B:CC,66,FALSE)</f>
        <v/>
      </c>
    </row>
    <row r="5140" spans="1:5">
      <c r="A5140" t="str">
        <f t="shared" si="80"/>
        <v>10PDTE</v>
      </c>
      <c r="B5140" t="str">
        <f>CONCATENATE(A5140,"_",COUNTIF(A$1:A5140,A5140))</f>
        <v>10PDTE_19</v>
      </c>
      <c r="C5140" t="s">
        <v>15743</v>
      </c>
      <c r="D5140" t="str">
        <f>VLOOKUP(MID(C5140,7,4),Estrv!I:J,2,FALSE)</f>
        <v>Pago de pensiones y jubilaciones</v>
      </c>
      <c r="E5140" t="str">
        <f>VLOOKUP(MID(C5140,1,10),Estrv!B:CC,69,FALSE)</f>
        <v/>
      </c>
    </row>
    <row r="5141" spans="1:5">
      <c r="A5141" t="str">
        <f t="shared" si="80"/>
        <v>10PDTE</v>
      </c>
      <c r="B5141" t="str">
        <f>CONCATENATE(A5141,"_",COUNTIF(A$1:A5141,A5141))</f>
        <v>10PDTE_20</v>
      </c>
      <c r="C5141" t="s">
        <v>16417</v>
      </c>
      <c r="D5141" t="str">
        <f>VLOOKUP(MID(C5141,7,4),Estrv!I:J,2,FALSE)</f>
        <v>Pago de pensiones y jubilaciones</v>
      </c>
      <c r="E5141" t="str">
        <f>VLOOKUP(MID(C5141,1,10),Estrv!B:CC,72,FALSE)</f>
        <v/>
      </c>
    </row>
    <row r="5142" spans="1:5">
      <c r="A5142" t="str">
        <f t="shared" si="80"/>
        <v>10PDTE</v>
      </c>
      <c r="B5142" t="str">
        <f>CONCATENATE(A5142,"_",COUNTIF(A$1:A5142,A5142))</f>
        <v>10PDTE_21</v>
      </c>
      <c r="C5142" t="s">
        <v>10352</v>
      </c>
      <c r="D5142" t="str">
        <f>VLOOKUP(MID(C5142,7,4),Estrv!I:J,2,FALSE)</f>
        <v>Actividades de apoyo administrativo</v>
      </c>
      <c r="E5142" t="str">
        <f>VLOOKUP(MID(C5142,1,10),Estrv!B:CC,44,FALSE)</f>
        <v>El Servicio de Transportes Electricos de la Ciudad de Mexico, continua con el desempeño de sus funciones de manera adecuada.</v>
      </c>
    </row>
    <row r="5143" spans="1:5">
      <c r="A5143" t="str">
        <f t="shared" si="80"/>
        <v>10PDTE</v>
      </c>
      <c r="B5143" t="str">
        <f>CONCATENATE(A5143,"_",COUNTIF(A$1:A5143,A5143))</f>
        <v>10PDTE_22</v>
      </c>
      <c r="C5143" t="s">
        <v>11026</v>
      </c>
      <c r="D5143" t="str">
        <f>VLOOKUP(MID(C5143,7,4),Estrv!I:J,2,FALSE)</f>
        <v>Actividades de apoyo administrativo</v>
      </c>
      <c r="E5143" t="str">
        <f>VLOOKUP(MID(C5143,1,10),Estrv!B:CC,48,FALSE)</f>
        <v/>
      </c>
    </row>
    <row r="5144" spans="1:5">
      <c r="A5144" t="str">
        <f t="shared" si="80"/>
        <v>10PDTE</v>
      </c>
      <c r="B5144" t="str">
        <f>CONCATENATE(A5144,"_",COUNTIF(A$1:A5144,A5144))</f>
        <v>10PDTE_23</v>
      </c>
      <c r="C5144" t="s">
        <v>11700</v>
      </c>
      <c r="D5144" t="str">
        <f>VLOOKUP(MID(C5144,7,4),Estrv!I:J,2,FALSE)</f>
        <v>Actividades de apoyo administrativo</v>
      </c>
      <c r="E5144" t="str">
        <f>VLOOKUP(MID(C5144,1,10),Estrv!B:CC,51,FALSE)</f>
        <v/>
      </c>
    </row>
    <row r="5145" spans="1:5">
      <c r="A5145" t="str">
        <f t="shared" si="80"/>
        <v>10PDTE</v>
      </c>
      <c r="B5145" t="str">
        <f>CONCATENATE(A5145,"_",COUNTIF(A$1:A5145,A5145))</f>
        <v>10PDTE_24</v>
      </c>
      <c r="C5145" t="s">
        <v>12374</v>
      </c>
      <c r="D5145" t="str">
        <f>VLOOKUP(MID(C5145,7,4),Estrv!I:J,2,FALSE)</f>
        <v>Actividades de apoyo administrativo</v>
      </c>
      <c r="E5145" t="str">
        <f>VLOOKUP(MID(C5145,1,10),Estrv!B:CC,54,FALSE)</f>
        <v/>
      </c>
    </row>
    <row r="5146" spans="1:5">
      <c r="A5146" t="str">
        <f t="shared" si="80"/>
        <v>10PDTE</v>
      </c>
      <c r="B5146" t="str">
        <f>CONCATENATE(A5146,"_",COUNTIF(A$1:A5146,A5146))</f>
        <v>10PDTE_25</v>
      </c>
      <c r="C5146" t="s">
        <v>13048</v>
      </c>
      <c r="D5146" t="str">
        <f>VLOOKUP(MID(C5146,7,4),Estrv!I:J,2,FALSE)</f>
        <v>Actividades de apoyo administrativo</v>
      </c>
      <c r="E5146" t="str">
        <f>VLOOKUP(MID(C5146,1,10),Estrv!B:CC,57,FALSE)</f>
        <v/>
      </c>
    </row>
    <row r="5147" spans="1:5">
      <c r="A5147" t="str">
        <f t="shared" si="80"/>
        <v>10PDTE</v>
      </c>
      <c r="B5147" t="str">
        <f>CONCATENATE(A5147,"_",COUNTIF(A$1:A5147,A5147))</f>
        <v>10PDTE_26</v>
      </c>
      <c r="C5147" t="s">
        <v>13722</v>
      </c>
      <c r="D5147" t="str">
        <f>VLOOKUP(MID(C5147,7,4),Estrv!I:J,2,FALSE)</f>
        <v>Actividades de apoyo administrativo</v>
      </c>
      <c r="E5147" t="str">
        <f>VLOOKUP(MID(C5147,1,10),Estrv!B:CC,60,FALSE)</f>
        <v/>
      </c>
    </row>
    <row r="5148" spans="1:5">
      <c r="A5148" t="str">
        <f t="shared" si="80"/>
        <v>10PDTE</v>
      </c>
      <c r="B5148" t="str">
        <f>CONCATENATE(A5148,"_",COUNTIF(A$1:A5148,A5148))</f>
        <v>10PDTE_27</v>
      </c>
      <c r="C5148" t="s">
        <v>14396</v>
      </c>
      <c r="D5148" t="str">
        <f>VLOOKUP(MID(C5148,7,4),Estrv!I:J,2,FALSE)</f>
        <v>Actividades de apoyo administrativo</v>
      </c>
      <c r="E5148" t="str">
        <f>VLOOKUP(MID(C5148,1,10),Estrv!B:CC,63,FALSE)</f>
        <v/>
      </c>
    </row>
    <row r="5149" spans="1:5">
      <c r="A5149" t="str">
        <f t="shared" si="80"/>
        <v>10PDTE</v>
      </c>
      <c r="B5149" t="str">
        <f>CONCATENATE(A5149,"_",COUNTIF(A$1:A5149,A5149))</f>
        <v>10PDTE_28</v>
      </c>
      <c r="C5149" t="s">
        <v>15070</v>
      </c>
      <c r="D5149" t="str">
        <f>VLOOKUP(MID(C5149,7,4),Estrv!I:J,2,FALSE)</f>
        <v>Actividades de apoyo administrativo</v>
      </c>
      <c r="E5149" t="str">
        <f>VLOOKUP(MID(C5149,1,10),Estrv!B:CC,66,FALSE)</f>
        <v/>
      </c>
    </row>
    <row r="5150" spans="1:5">
      <c r="A5150" t="str">
        <f t="shared" si="80"/>
        <v>10PDTE</v>
      </c>
      <c r="B5150" t="str">
        <f>CONCATENATE(A5150,"_",COUNTIF(A$1:A5150,A5150))</f>
        <v>10PDTE_29</v>
      </c>
      <c r="C5150" t="s">
        <v>15744</v>
      </c>
      <c r="D5150" t="str">
        <f>VLOOKUP(MID(C5150,7,4),Estrv!I:J,2,FALSE)</f>
        <v>Actividades de apoyo administrativo</v>
      </c>
      <c r="E5150" t="str">
        <f>VLOOKUP(MID(C5150,1,10),Estrv!B:CC,69,FALSE)</f>
        <v/>
      </c>
    </row>
    <row r="5151" spans="1:5">
      <c r="A5151" t="str">
        <f t="shared" si="80"/>
        <v>10PDTE</v>
      </c>
      <c r="B5151" t="str">
        <f>CONCATENATE(A5151,"_",COUNTIF(A$1:A5151,A5151))</f>
        <v>10PDTE_30</v>
      </c>
      <c r="C5151" t="s">
        <v>16418</v>
      </c>
      <c r="D5151" t="str">
        <f>VLOOKUP(MID(C5151,7,4),Estrv!I:J,2,FALSE)</f>
        <v>Actividades de apoyo administrativo</v>
      </c>
      <c r="E5151" t="str">
        <f>VLOOKUP(MID(C5151,1,10),Estrv!B:CC,72,FALSE)</f>
        <v/>
      </c>
    </row>
    <row r="5152" spans="1:5">
      <c r="A5152" t="str">
        <f t="shared" si="80"/>
        <v>10PDTE</v>
      </c>
      <c r="B5152" t="str">
        <f>CONCATENATE(A5152,"_",COUNTIF(A$1:A5152,A5152))</f>
        <v>10PDTE_31</v>
      </c>
      <c r="C5152" t="s">
        <v>10353</v>
      </c>
      <c r="D5152" t="str">
        <f>VLOOKUP(MID(C5152,7,4),Estrv!I:J,2,FALSE)</f>
        <v>Provisiones para contingencias</v>
      </c>
      <c r="E5152" t="str">
        <f>VLOOKUP(MID(C5152,1,10),Estrv!B:CC,44,FALSE)</f>
        <v>El Servicio de Transportes Electricos de la Ciudad de Mexico, tiene las previsiones presupuestales necesarias para el cumplimiento de las obligaciones judiciales que se presenten.</v>
      </c>
    </row>
    <row r="5153" spans="1:5">
      <c r="A5153" t="str">
        <f t="shared" si="80"/>
        <v>10PDTE</v>
      </c>
      <c r="B5153" t="str">
        <f>CONCATENATE(A5153,"_",COUNTIF(A$1:A5153,A5153))</f>
        <v>10PDTE_32</v>
      </c>
      <c r="C5153" t="s">
        <v>11027</v>
      </c>
      <c r="D5153" t="str">
        <f>VLOOKUP(MID(C5153,7,4),Estrv!I:J,2,FALSE)</f>
        <v>Provisiones para contingencias</v>
      </c>
      <c r="E5153" t="str">
        <f>VLOOKUP(MID(C5153,1,10),Estrv!B:CC,48,FALSE)</f>
        <v/>
      </c>
    </row>
    <row r="5154" spans="1:5">
      <c r="A5154" t="str">
        <f t="shared" si="80"/>
        <v>10PDTE</v>
      </c>
      <c r="B5154" t="str">
        <f>CONCATENATE(A5154,"_",COUNTIF(A$1:A5154,A5154))</f>
        <v>10PDTE_33</v>
      </c>
      <c r="C5154" t="s">
        <v>11701</v>
      </c>
      <c r="D5154" t="str">
        <f>VLOOKUP(MID(C5154,7,4),Estrv!I:J,2,FALSE)</f>
        <v>Provisiones para contingencias</v>
      </c>
      <c r="E5154" t="str">
        <f>VLOOKUP(MID(C5154,1,10),Estrv!B:CC,51,FALSE)</f>
        <v/>
      </c>
    </row>
    <row r="5155" spans="1:5">
      <c r="A5155" t="str">
        <f t="shared" si="80"/>
        <v>10PDTE</v>
      </c>
      <c r="B5155" t="str">
        <f>CONCATENATE(A5155,"_",COUNTIF(A$1:A5155,A5155))</f>
        <v>10PDTE_34</v>
      </c>
      <c r="C5155" t="s">
        <v>12375</v>
      </c>
      <c r="D5155" t="str">
        <f>VLOOKUP(MID(C5155,7,4),Estrv!I:J,2,FALSE)</f>
        <v>Provisiones para contingencias</v>
      </c>
      <c r="E5155" t="str">
        <f>VLOOKUP(MID(C5155,1,10),Estrv!B:CC,54,FALSE)</f>
        <v/>
      </c>
    </row>
    <row r="5156" spans="1:5">
      <c r="A5156" t="str">
        <f t="shared" si="80"/>
        <v>10PDTE</v>
      </c>
      <c r="B5156" t="str">
        <f>CONCATENATE(A5156,"_",COUNTIF(A$1:A5156,A5156))</f>
        <v>10PDTE_35</v>
      </c>
      <c r="C5156" t="s">
        <v>13049</v>
      </c>
      <c r="D5156" t="str">
        <f>VLOOKUP(MID(C5156,7,4),Estrv!I:J,2,FALSE)</f>
        <v>Provisiones para contingencias</v>
      </c>
      <c r="E5156" t="str">
        <f>VLOOKUP(MID(C5156,1,10),Estrv!B:CC,57,FALSE)</f>
        <v/>
      </c>
    </row>
    <row r="5157" spans="1:5">
      <c r="A5157" t="str">
        <f t="shared" si="80"/>
        <v>10PDTE</v>
      </c>
      <c r="B5157" t="str">
        <f>CONCATENATE(A5157,"_",COUNTIF(A$1:A5157,A5157))</f>
        <v>10PDTE_36</v>
      </c>
      <c r="C5157" t="s">
        <v>13723</v>
      </c>
      <c r="D5157" t="str">
        <f>VLOOKUP(MID(C5157,7,4),Estrv!I:J,2,FALSE)</f>
        <v>Provisiones para contingencias</v>
      </c>
      <c r="E5157" t="str">
        <f>VLOOKUP(MID(C5157,1,10),Estrv!B:CC,60,FALSE)</f>
        <v/>
      </c>
    </row>
    <row r="5158" spans="1:5">
      <c r="A5158" t="str">
        <f t="shared" si="80"/>
        <v>10PDTE</v>
      </c>
      <c r="B5158" t="str">
        <f>CONCATENATE(A5158,"_",COUNTIF(A$1:A5158,A5158))</f>
        <v>10PDTE_37</v>
      </c>
      <c r="C5158" t="s">
        <v>14397</v>
      </c>
      <c r="D5158" t="str">
        <f>VLOOKUP(MID(C5158,7,4),Estrv!I:J,2,FALSE)</f>
        <v>Provisiones para contingencias</v>
      </c>
      <c r="E5158" t="str">
        <f>VLOOKUP(MID(C5158,1,10),Estrv!B:CC,63,FALSE)</f>
        <v/>
      </c>
    </row>
    <row r="5159" spans="1:5">
      <c r="A5159" t="str">
        <f t="shared" si="80"/>
        <v>10PDTE</v>
      </c>
      <c r="B5159" t="str">
        <f>CONCATENATE(A5159,"_",COUNTIF(A$1:A5159,A5159))</f>
        <v>10PDTE_38</v>
      </c>
      <c r="C5159" t="s">
        <v>15071</v>
      </c>
      <c r="D5159" t="str">
        <f>VLOOKUP(MID(C5159,7,4),Estrv!I:J,2,FALSE)</f>
        <v>Provisiones para contingencias</v>
      </c>
      <c r="E5159" t="str">
        <f>VLOOKUP(MID(C5159,1,10),Estrv!B:CC,66,FALSE)</f>
        <v/>
      </c>
    </row>
    <row r="5160" spans="1:5">
      <c r="A5160" t="str">
        <f t="shared" si="80"/>
        <v>10PDTE</v>
      </c>
      <c r="B5160" t="str">
        <f>CONCATENATE(A5160,"_",COUNTIF(A$1:A5160,A5160))</f>
        <v>10PDTE_39</v>
      </c>
      <c r="C5160" t="s">
        <v>15745</v>
      </c>
      <c r="D5160" t="str">
        <f>VLOOKUP(MID(C5160,7,4),Estrv!I:J,2,FALSE)</f>
        <v>Provisiones para contingencias</v>
      </c>
      <c r="E5160" t="str">
        <f>VLOOKUP(MID(C5160,1,10),Estrv!B:CC,69,FALSE)</f>
        <v/>
      </c>
    </row>
    <row r="5161" spans="1:5">
      <c r="A5161" t="str">
        <f t="shared" si="80"/>
        <v>10PDTE</v>
      </c>
      <c r="B5161" t="str">
        <f>CONCATENATE(A5161,"_",COUNTIF(A$1:A5161,A5161))</f>
        <v>10PDTE_40</v>
      </c>
      <c r="C5161" t="s">
        <v>16419</v>
      </c>
      <c r="D5161" t="str">
        <f>VLOOKUP(MID(C5161,7,4),Estrv!I:J,2,FALSE)</f>
        <v>Provisiones para contingencias</v>
      </c>
      <c r="E5161" t="str">
        <f>VLOOKUP(MID(C5161,1,10),Estrv!B:CC,72,FALSE)</f>
        <v/>
      </c>
    </row>
    <row r="5162" spans="1:5">
      <c r="A5162" t="str">
        <f t="shared" si="80"/>
        <v>10PDTE</v>
      </c>
      <c r="B5162" t="str">
        <f>CONCATENATE(A5162,"_",COUNTIF(A$1:A5162,A5162))</f>
        <v>10PDTE_41</v>
      </c>
      <c r="C5162" t="s">
        <v>10354</v>
      </c>
      <c r="D5162" t="str">
        <f>VLOOKUP(MID(C5162,7,4),Estrv!I:J,2,FALSE)</f>
        <v>Cumplimiento de los programas de protección civil</v>
      </c>
      <c r="E5162" t="str">
        <f>VLOOKUP(MID(C5162,1,10),Estrv!B:CC,44,FALSE)</f>
        <v>El personal y poblacion en general que se encuentra dentro del Servicio de Transportes Electricos de la Ciudad de Mexico, cuenta con instalaciones seguras y preparadas ante cualquier emergencia y/o siniestro.</v>
      </c>
    </row>
    <row r="5163" spans="1:5">
      <c r="A5163" t="str">
        <f t="shared" si="80"/>
        <v>10PDTE</v>
      </c>
      <c r="B5163" t="str">
        <f>CONCATENATE(A5163,"_",COUNTIF(A$1:A5163,A5163))</f>
        <v>10PDTE_42</v>
      </c>
      <c r="C5163" t="s">
        <v>11028</v>
      </c>
      <c r="D5163" t="str">
        <f>VLOOKUP(MID(C5163,7,4),Estrv!I:J,2,FALSE)</f>
        <v>Cumplimiento de los programas de protección civil</v>
      </c>
      <c r="E5163" t="str">
        <f>VLOOKUP(MID(C5163,1,10),Estrv!B:CC,48,FALSE)</f>
        <v/>
      </c>
    </row>
    <row r="5164" spans="1:5">
      <c r="A5164" t="str">
        <f t="shared" si="80"/>
        <v>10PDTE</v>
      </c>
      <c r="B5164" t="str">
        <f>CONCATENATE(A5164,"_",COUNTIF(A$1:A5164,A5164))</f>
        <v>10PDTE_43</v>
      </c>
      <c r="C5164" t="s">
        <v>11702</v>
      </c>
      <c r="D5164" t="str">
        <f>VLOOKUP(MID(C5164,7,4),Estrv!I:J,2,FALSE)</f>
        <v>Cumplimiento de los programas de protección civil</v>
      </c>
      <c r="E5164" t="str">
        <f>VLOOKUP(MID(C5164,1,10),Estrv!B:CC,51,FALSE)</f>
        <v/>
      </c>
    </row>
    <row r="5165" spans="1:5">
      <c r="A5165" t="str">
        <f t="shared" si="80"/>
        <v>10PDTE</v>
      </c>
      <c r="B5165" t="str">
        <f>CONCATENATE(A5165,"_",COUNTIF(A$1:A5165,A5165))</f>
        <v>10PDTE_44</v>
      </c>
      <c r="C5165" t="s">
        <v>12376</v>
      </c>
      <c r="D5165" t="str">
        <f>VLOOKUP(MID(C5165,7,4),Estrv!I:J,2,FALSE)</f>
        <v>Cumplimiento de los programas de protección civil</v>
      </c>
      <c r="E5165" t="str">
        <f>VLOOKUP(MID(C5165,1,10),Estrv!B:CC,54,FALSE)</f>
        <v/>
      </c>
    </row>
    <row r="5166" spans="1:5">
      <c r="A5166" t="str">
        <f t="shared" si="80"/>
        <v>10PDTE</v>
      </c>
      <c r="B5166" t="str">
        <f>CONCATENATE(A5166,"_",COUNTIF(A$1:A5166,A5166))</f>
        <v>10PDTE_45</v>
      </c>
      <c r="C5166" t="s">
        <v>13050</v>
      </c>
      <c r="D5166" t="str">
        <f>VLOOKUP(MID(C5166,7,4),Estrv!I:J,2,FALSE)</f>
        <v>Cumplimiento de los programas de protección civil</v>
      </c>
      <c r="E5166" t="str">
        <f>VLOOKUP(MID(C5166,1,10),Estrv!B:CC,57,FALSE)</f>
        <v/>
      </c>
    </row>
    <row r="5167" spans="1:5">
      <c r="A5167" t="str">
        <f t="shared" si="80"/>
        <v>10PDTE</v>
      </c>
      <c r="B5167" t="str">
        <f>CONCATENATE(A5167,"_",COUNTIF(A$1:A5167,A5167))</f>
        <v>10PDTE_46</v>
      </c>
      <c r="C5167" t="s">
        <v>13724</v>
      </c>
      <c r="D5167" t="str">
        <f>VLOOKUP(MID(C5167,7,4),Estrv!I:J,2,FALSE)</f>
        <v>Cumplimiento de los programas de protección civil</v>
      </c>
      <c r="E5167" t="str">
        <f>VLOOKUP(MID(C5167,1,10),Estrv!B:CC,60,FALSE)</f>
        <v/>
      </c>
    </row>
    <row r="5168" spans="1:5">
      <c r="A5168" t="str">
        <f t="shared" si="80"/>
        <v>10PDTE</v>
      </c>
      <c r="B5168" t="str">
        <f>CONCATENATE(A5168,"_",COUNTIF(A$1:A5168,A5168))</f>
        <v>10PDTE_47</v>
      </c>
      <c r="C5168" t="s">
        <v>14398</v>
      </c>
      <c r="D5168" t="str">
        <f>VLOOKUP(MID(C5168,7,4),Estrv!I:J,2,FALSE)</f>
        <v>Cumplimiento de los programas de protección civil</v>
      </c>
      <c r="E5168" t="str">
        <f>VLOOKUP(MID(C5168,1,10),Estrv!B:CC,63,FALSE)</f>
        <v/>
      </c>
    </row>
    <row r="5169" spans="1:5">
      <c r="A5169" t="str">
        <f t="shared" si="80"/>
        <v>10PDTE</v>
      </c>
      <c r="B5169" t="str">
        <f>CONCATENATE(A5169,"_",COUNTIF(A$1:A5169,A5169))</f>
        <v>10PDTE_48</v>
      </c>
      <c r="C5169" t="s">
        <v>15072</v>
      </c>
      <c r="D5169" t="str">
        <f>VLOOKUP(MID(C5169,7,4),Estrv!I:J,2,FALSE)</f>
        <v>Cumplimiento de los programas de protección civil</v>
      </c>
      <c r="E5169" t="str">
        <f>VLOOKUP(MID(C5169,1,10),Estrv!B:CC,66,FALSE)</f>
        <v/>
      </c>
    </row>
    <row r="5170" spans="1:5">
      <c r="A5170" t="str">
        <f t="shared" si="80"/>
        <v>10PDTE</v>
      </c>
      <c r="B5170" t="str">
        <f>CONCATENATE(A5170,"_",COUNTIF(A$1:A5170,A5170))</f>
        <v>10PDTE_49</v>
      </c>
      <c r="C5170" t="s">
        <v>15746</v>
      </c>
      <c r="D5170" t="str">
        <f>VLOOKUP(MID(C5170,7,4),Estrv!I:J,2,FALSE)</f>
        <v>Cumplimiento de los programas de protección civil</v>
      </c>
      <c r="E5170" t="str">
        <f>VLOOKUP(MID(C5170,1,10),Estrv!B:CC,69,FALSE)</f>
        <v/>
      </c>
    </row>
    <row r="5171" spans="1:5">
      <c r="A5171" t="str">
        <f t="shared" si="80"/>
        <v>10PDTE</v>
      </c>
      <c r="B5171" t="str">
        <f>CONCATENATE(A5171,"_",COUNTIF(A$1:A5171,A5171))</f>
        <v>10PDTE_50</v>
      </c>
      <c r="C5171" t="s">
        <v>16420</v>
      </c>
      <c r="D5171" t="str">
        <f>VLOOKUP(MID(C5171,7,4),Estrv!I:J,2,FALSE)</f>
        <v>Cumplimiento de los programas de protección civil</v>
      </c>
      <c r="E5171" t="str">
        <f>VLOOKUP(MID(C5171,1,10),Estrv!B:CC,72,FALSE)</f>
        <v/>
      </c>
    </row>
    <row r="5172" spans="1:5">
      <c r="A5172" t="str">
        <f t="shared" si="80"/>
        <v>11C001</v>
      </c>
      <c r="B5172" t="str">
        <f>CONCATENATE(A5172,"_",COUNTIF(A$1:A5172,A5172))</f>
        <v>11C001_1</v>
      </c>
      <c r="C5172" t="s">
        <v>10355</v>
      </c>
      <c r="D5172" t="str">
        <f>VLOOKUP(MID(C5172,7,4),Estrv!I:J,2,FALSE)</f>
        <v>Actividades de apoyo administrativo</v>
      </c>
      <c r="E5172" t="str">
        <f>VLOOKUP(MID(C5172,1,10),Estrv!B:CC,44,FALSE)</f>
        <v>La Secretaria de Seguridad Ciudadana continua con el desempeño de sus funciones de manera adecuada</v>
      </c>
    </row>
    <row r="5173" spans="1:5">
      <c r="A5173" t="str">
        <f t="shared" si="80"/>
        <v>11C001</v>
      </c>
      <c r="B5173" t="str">
        <f>CONCATENATE(A5173,"_",COUNTIF(A$1:A5173,A5173))</f>
        <v>11C001_2</v>
      </c>
      <c r="C5173" t="s">
        <v>11029</v>
      </c>
      <c r="D5173" t="str">
        <f>VLOOKUP(MID(C5173,7,4),Estrv!I:J,2,FALSE)</f>
        <v>Actividades de apoyo administrativo</v>
      </c>
      <c r="E5173" t="str">
        <f>VLOOKUP(MID(C5173,1,10),Estrv!B:CC,48,FALSE)</f>
        <v>Capacitacion de personal</v>
      </c>
    </row>
    <row r="5174" spans="1:5">
      <c r="A5174" t="str">
        <f t="shared" si="80"/>
        <v>11C001</v>
      </c>
      <c r="B5174" t="str">
        <f>CONCATENATE(A5174,"_",COUNTIF(A$1:A5174,A5174))</f>
        <v>11C001_3</v>
      </c>
      <c r="C5174" t="s">
        <v>11703</v>
      </c>
      <c r="D5174" t="str">
        <f>VLOOKUP(MID(C5174,7,4),Estrv!I:J,2,FALSE)</f>
        <v>Actividades de apoyo administrativo</v>
      </c>
      <c r="E5174" t="str">
        <f>VLOOKUP(MID(C5174,1,10),Estrv!B:CC,51,FALSE)</f>
        <v/>
      </c>
    </row>
    <row r="5175" spans="1:5">
      <c r="A5175" t="str">
        <f t="shared" si="80"/>
        <v>11C001</v>
      </c>
      <c r="B5175" t="str">
        <f>CONCATENATE(A5175,"_",COUNTIF(A$1:A5175,A5175))</f>
        <v>11C001_4</v>
      </c>
      <c r="C5175" t="s">
        <v>12377</v>
      </c>
      <c r="D5175" t="str">
        <f>VLOOKUP(MID(C5175,7,4),Estrv!I:J,2,FALSE)</f>
        <v>Actividades de apoyo administrativo</v>
      </c>
      <c r="E5175" t="str">
        <f>VLOOKUP(MID(C5175,1,10),Estrv!B:CC,54,FALSE)</f>
        <v/>
      </c>
    </row>
    <row r="5176" spans="1:5">
      <c r="A5176" t="str">
        <f t="shared" si="80"/>
        <v>11C001</v>
      </c>
      <c r="B5176" t="str">
        <f>CONCATENATE(A5176,"_",COUNTIF(A$1:A5176,A5176))</f>
        <v>11C001_5</v>
      </c>
      <c r="C5176" t="s">
        <v>13051</v>
      </c>
      <c r="D5176" t="str">
        <f>VLOOKUP(MID(C5176,7,4),Estrv!I:J,2,FALSE)</f>
        <v>Actividades de apoyo administrativo</v>
      </c>
      <c r="E5176" t="str">
        <f>VLOOKUP(MID(C5176,1,10),Estrv!B:CC,57,FALSE)</f>
        <v/>
      </c>
    </row>
    <row r="5177" spans="1:5">
      <c r="A5177" t="str">
        <f t="shared" si="80"/>
        <v>11C001</v>
      </c>
      <c r="B5177" t="str">
        <f>CONCATENATE(A5177,"_",COUNTIF(A$1:A5177,A5177))</f>
        <v>11C001_6</v>
      </c>
      <c r="C5177" t="s">
        <v>13725</v>
      </c>
      <c r="D5177" t="str">
        <f>VLOOKUP(MID(C5177,7,4),Estrv!I:J,2,FALSE)</f>
        <v>Actividades de apoyo administrativo</v>
      </c>
      <c r="E5177" t="str">
        <f>VLOOKUP(MID(C5177,1,10),Estrv!B:CC,60,FALSE)</f>
        <v/>
      </c>
    </row>
    <row r="5178" spans="1:5">
      <c r="A5178" t="str">
        <f t="shared" si="80"/>
        <v>11C001</v>
      </c>
      <c r="B5178" t="str">
        <f>CONCATENATE(A5178,"_",COUNTIF(A$1:A5178,A5178))</f>
        <v>11C001_7</v>
      </c>
      <c r="C5178" t="s">
        <v>14399</v>
      </c>
      <c r="D5178" t="str">
        <f>VLOOKUP(MID(C5178,7,4),Estrv!I:J,2,FALSE)</f>
        <v>Actividades de apoyo administrativo</v>
      </c>
      <c r="E5178" t="str">
        <f>VLOOKUP(MID(C5178,1,10),Estrv!B:CC,63,FALSE)</f>
        <v/>
      </c>
    </row>
    <row r="5179" spans="1:5">
      <c r="A5179" t="str">
        <f t="shared" si="80"/>
        <v>11C001</v>
      </c>
      <c r="B5179" t="str">
        <f>CONCATENATE(A5179,"_",COUNTIF(A$1:A5179,A5179))</f>
        <v>11C001_8</v>
      </c>
      <c r="C5179" t="s">
        <v>15073</v>
      </c>
      <c r="D5179" t="str">
        <f>VLOOKUP(MID(C5179,7,4),Estrv!I:J,2,FALSE)</f>
        <v>Actividades de apoyo administrativo</v>
      </c>
      <c r="E5179" t="str">
        <f>VLOOKUP(MID(C5179,1,10),Estrv!B:CC,66,FALSE)</f>
        <v/>
      </c>
    </row>
    <row r="5180" spans="1:5">
      <c r="A5180" t="str">
        <f t="shared" si="80"/>
        <v>11C001</v>
      </c>
      <c r="B5180" t="str">
        <f>CONCATENATE(A5180,"_",COUNTIF(A$1:A5180,A5180))</f>
        <v>11C001_9</v>
      </c>
      <c r="C5180" t="s">
        <v>15747</v>
      </c>
      <c r="D5180" t="str">
        <f>VLOOKUP(MID(C5180,7,4),Estrv!I:J,2,FALSE)</f>
        <v>Actividades de apoyo administrativo</v>
      </c>
      <c r="E5180" t="str">
        <f>VLOOKUP(MID(C5180,1,10),Estrv!B:CC,69,FALSE)</f>
        <v/>
      </c>
    </row>
    <row r="5181" spans="1:5">
      <c r="A5181" t="str">
        <f t="shared" si="80"/>
        <v>11C001</v>
      </c>
      <c r="B5181" t="str">
        <f>CONCATENATE(A5181,"_",COUNTIF(A$1:A5181,A5181))</f>
        <v>11C001_10</v>
      </c>
      <c r="C5181" t="s">
        <v>16421</v>
      </c>
      <c r="D5181" t="str">
        <f>VLOOKUP(MID(C5181,7,4),Estrv!I:J,2,FALSE)</f>
        <v>Actividades de apoyo administrativo</v>
      </c>
      <c r="E5181" t="str">
        <f>VLOOKUP(MID(C5181,1,10),Estrv!B:CC,72,FALSE)</f>
        <v/>
      </c>
    </row>
    <row r="5182" spans="1:5">
      <c r="A5182" t="str">
        <f t="shared" si="80"/>
        <v>11C001</v>
      </c>
      <c r="B5182" t="str">
        <f>CONCATENATE(A5182,"_",COUNTIF(A$1:A5182,A5182))</f>
        <v>11C001_11</v>
      </c>
      <c r="C5182" t="s">
        <v>10356</v>
      </c>
      <c r="D5182" t="str">
        <f>VLOOKUP(MID(C5182,7,4),Estrv!I:J,2,FALSE)</f>
        <v>Acciones del Consejo Ciudadano para la Seguridad y Justicia</v>
      </c>
      <c r="E5182" t="str">
        <f>VLOOKUP(MID(C5182,1,10),Estrv!B:CC,44,FALSE)</f>
        <v>Se cuenta con las condiciones de seguridad tales como una red de prevencion del delito, medidas de orientacion para el cuidado de las personas y la proteccion de sus bienes, asi como una cultura de la legalidad de la denuncia y de promocion de la justicia mediante la participacion ciudadana.</v>
      </c>
    </row>
    <row r="5183" spans="1:5">
      <c r="A5183" t="str">
        <f t="shared" si="80"/>
        <v>11C001</v>
      </c>
      <c r="B5183" t="str">
        <f>CONCATENATE(A5183,"_",COUNTIF(A$1:A5183,A5183))</f>
        <v>11C001_12</v>
      </c>
      <c r="C5183" t="s">
        <v>11030</v>
      </c>
      <c r="D5183" t="str">
        <f>VLOOKUP(MID(C5183,7,4),Estrv!I:J,2,FALSE)</f>
        <v>Acciones del Consejo Ciudadano para la Seguridad y Justicia</v>
      </c>
      <c r="E5183" t="str">
        <f>VLOOKUP(MID(C5183,1,10),Estrv!B:CC,48,FALSE)</f>
        <v/>
      </c>
    </row>
    <row r="5184" spans="1:5">
      <c r="A5184" t="str">
        <f t="shared" si="80"/>
        <v>11C001</v>
      </c>
      <c r="B5184" t="str">
        <f>CONCATENATE(A5184,"_",COUNTIF(A$1:A5184,A5184))</f>
        <v>11C001_13</v>
      </c>
      <c r="C5184" t="s">
        <v>11704</v>
      </c>
      <c r="D5184" t="str">
        <f>VLOOKUP(MID(C5184,7,4),Estrv!I:J,2,FALSE)</f>
        <v>Acciones del Consejo Ciudadano para la Seguridad y Justicia</v>
      </c>
      <c r="E5184" t="str">
        <f>VLOOKUP(MID(C5184,1,10),Estrv!B:CC,51,FALSE)</f>
        <v/>
      </c>
    </row>
    <row r="5185" spans="1:5">
      <c r="A5185" t="str">
        <f t="shared" si="80"/>
        <v>11C001</v>
      </c>
      <c r="B5185" t="str">
        <f>CONCATENATE(A5185,"_",COUNTIF(A$1:A5185,A5185))</f>
        <v>11C001_14</v>
      </c>
      <c r="C5185" t="s">
        <v>12378</v>
      </c>
      <c r="D5185" t="str">
        <f>VLOOKUP(MID(C5185,7,4),Estrv!I:J,2,FALSE)</f>
        <v>Acciones del Consejo Ciudadano para la Seguridad y Justicia</v>
      </c>
      <c r="E5185" t="str">
        <f>VLOOKUP(MID(C5185,1,10),Estrv!B:CC,54,FALSE)</f>
        <v/>
      </c>
    </row>
    <row r="5186" spans="1:5">
      <c r="A5186" t="str">
        <f t="shared" si="80"/>
        <v>11C001</v>
      </c>
      <c r="B5186" t="str">
        <f>CONCATENATE(A5186,"_",COUNTIF(A$1:A5186,A5186))</f>
        <v>11C001_15</v>
      </c>
      <c r="C5186" t="s">
        <v>13052</v>
      </c>
      <c r="D5186" t="str">
        <f>VLOOKUP(MID(C5186,7,4),Estrv!I:J,2,FALSE)</f>
        <v>Acciones del Consejo Ciudadano para la Seguridad y Justicia</v>
      </c>
      <c r="E5186" t="str">
        <f>VLOOKUP(MID(C5186,1,10),Estrv!B:CC,57,FALSE)</f>
        <v/>
      </c>
    </row>
    <row r="5187" spans="1:5">
      <c r="A5187" t="str">
        <f t="shared" ref="A5187:A5250" si="81">MID(C5187,1,6)</f>
        <v>11C001</v>
      </c>
      <c r="B5187" t="str">
        <f>CONCATENATE(A5187,"_",COUNTIF(A$1:A5187,A5187))</f>
        <v>11C001_16</v>
      </c>
      <c r="C5187" t="s">
        <v>13726</v>
      </c>
      <c r="D5187" t="str">
        <f>VLOOKUP(MID(C5187,7,4),Estrv!I:J,2,FALSE)</f>
        <v>Acciones del Consejo Ciudadano para la Seguridad y Justicia</v>
      </c>
      <c r="E5187" t="str">
        <f>VLOOKUP(MID(C5187,1,10),Estrv!B:CC,60,FALSE)</f>
        <v/>
      </c>
    </row>
    <row r="5188" spans="1:5">
      <c r="A5188" t="str">
        <f t="shared" si="81"/>
        <v>11C001</v>
      </c>
      <c r="B5188" t="str">
        <f>CONCATENATE(A5188,"_",COUNTIF(A$1:A5188,A5188))</f>
        <v>11C001_17</v>
      </c>
      <c r="C5188" t="s">
        <v>14400</v>
      </c>
      <c r="D5188" t="str">
        <f>VLOOKUP(MID(C5188,7,4),Estrv!I:J,2,FALSE)</f>
        <v>Acciones del Consejo Ciudadano para la Seguridad y Justicia</v>
      </c>
      <c r="E5188" t="str">
        <f>VLOOKUP(MID(C5188,1,10),Estrv!B:CC,63,FALSE)</f>
        <v/>
      </c>
    </row>
    <row r="5189" spans="1:5">
      <c r="A5189" t="str">
        <f t="shared" si="81"/>
        <v>11C001</v>
      </c>
      <c r="B5189" t="str">
        <f>CONCATENATE(A5189,"_",COUNTIF(A$1:A5189,A5189))</f>
        <v>11C001_18</v>
      </c>
      <c r="C5189" t="s">
        <v>15074</v>
      </c>
      <c r="D5189" t="str">
        <f>VLOOKUP(MID(C5189,7,4),Estrv!I:J,2,FALSE)</f>
        <v>Acciones del Consejo Ciudadano para la Seguridad y Justicia</v>
      </c>
      <c r="E5189" t="str">
        <f>VLOOKUP(MID(C5189,1,10),Estrv!B:CC,66,FALSE)</f>
        <v/>
      </c>
    </row>
    <row r="5190" spans="1:5">
      <c r="A5190" t="str">
        <f t="shared" si="81"/>
        <v>11C001</v>
      </c>
      <c r="B5190" t="str">
        <f>CONCATENATE(A5190,"_",COUNTIF(A$1:A5190,A5190))</f>
        <v>11C001_19</v>
      </c>
      <c r="C5190" t="s">
        <v>15748</v>
      </c>
      <c r="D5190" t="str">
        <f>VLOOKUP(MID(C5190,7,4),Estrv!I:J,2,FALSE)</f>
        <v>Acciones del Consejo Ciudadano para la Seguridad y Justicia</v>
      </c>
      <c r="E5190" t="str">
        <f>VLOOKUP(MID(C5190,1,10),Estrv!B:CC,69,FALSE)</f>
        <v/>
      </c>
    </row>
    <row r="5191" spans="1:5">
      <c r="A5191" t="str">
        <f t="shared" si="81"/>
        <v>11C001</v>
      </c>
      <c r="B5191" t="str">
        <f>CONCATENATE(A5191,"_",COUNTIF(A$1:A5191,A5191))</f>
        <v>11C001_20</v>
      </c>
      <c r="C5191" t="s">
        <v>16422</v>
      </c>
      <c r="D5191" t="str">
        <f>VLOOKUP(MID(C5191,7,4),Estrv!I:J,2,FALSE)</f>
        <v>Acciones del Consejo Ciudadano para la Seguridad y Justicia</v>
      </c>
      <c r="E5191" t="str">
        <f>VLOOKUP(MID(C5191,1,10),Estrv!B:CC,72,FALSE)</f>
        <v/>
      </c>
    </row>
    <row r="5192" spans="1:5">
      <c r="A5192" t="str">
        <f t="shared" si="81"/>
        <v>11C001</v>
      </c>
      <c r="B5192" t="str">
        <f>CONCATENATE(A5192,"_",COUNTIF(A$1:A5192,A5192))</f>
        <v>11C001_21</v>
      </c>
      <c r="C5192" t="s">
        <v>10357</v>
      </c>
      <c r="D5192" t="str">
        <f>VLOOKUP(MID(C5192,7,4),Estrv!I:J,2,FALSE)</f>
        <v>Cumplimiento de los programas de protección civil</v>
      </c>
      <c r="E5192" t="str">
        <f>VLOOKUP(MID(C5192,1,10),Estrv!B:CC,44,FALSE)</f>
        <v>La Secretaria de Seguridad Ciudadana cuenta con capacidad suficiente para atender las emergencias de proteccion civil que asi lo requieran, con acciones eficientes, de calidad y oportunas; asimismo, los servidores publicos cuentan con conocimiento en materia de gestion integral de riesgos.</v>
      </c>
    </row>
    <row r="5193" spans="1:5">
      <c r="A5193" t="str">
        <f t="shared" si="81"/>
        <v>11C001</v>
      </c>
      <c r="B5193" t="str">
        <f>CONCATENATE(A5193,"_",COUNTIF(A$1:A5193,A5193))</f>
        <v>11C001_22</v>
      </c>
      <c r="C5193" t="s">
        <v>11031</v>
      </c>
      <c r="D5193" t="str">
        <f>VLOOKUP(MID(C5193,7,4),Estrv!I:J,2,FALSE)</f>
        <v>Cumplimiento de los programas de protección civil</v>
      </c>
      <c r="E5193" t="str">
        <f>VLOOKUP(MID(C5193,1,10),Estrv!B:CC,48,FALSE)</f>
        <v>Apoyo de operaciones de auxilio por parte de la policia metropolitana.</v>
      </c>
    </row>
    <row r="5194" spans="1:5">
      <c r="A5194" t="str">
        <f t="shared" si="81"/>
        <v>11C001</v>
      </c>
      <c r="B5194" t="str">
        <f>CONCATENATE(A5194,"_",COUNTIF(A$1:A5194,A5194))</f>
        <v>11C001_23</v>
      </c>
      <c r="C5194" t="s">
        <v>11705</v>
      </c>
      <c r="D5194" t="str">
        <f>VLOOKUP(MID(C5194,7,4),Estrv!I:J,2,FALSE)</f>
        <v>Cumplimiento de los programas de protección civil</v>
      </c>
      <c r="E5194" t="str">
        <f>VLOOKUP(MID(C5194,1,10),Estrv!B:CC,51,FALSE)</f>
        <v>Acciones del Escuadron de Rescate y Urgencias Medicas</v>
      </c>
    </row>
    <row r="5195" spans="1:5">
      <c r="A5195" t="str">
        <f t="shared" si="81"/>
        <v>11C001</v>
      </c>
      <c r="B5195" t="str">
        <f>CONCATENATE(A5195,"_",COUNTIF(A$1:A5195,A5195))</f>
        <v>11C001_24</v>
      </c>
      <c r="C5195" t="s">
        <v>12379</v>
      </c>
      <c r="D5195" t="str">
        <f>VLOOKUP(MID(C5195,7,4),Estrv!I:J,2,FALSE)</f>
        <v>Cumplimiento de los programas de protección civil</v>
      </c>
      <c r="E5195" t="str">
        <f>VLOOKUP(MID(C5195,1,10),Estrv!B:CC,54,FALSE)</f>
        <v/>
      </c>
    </row>
    <row r="5196" spans="1:5">
      <c r="A5196" t="str">
        <f t="shared" si="81"/>
        <v>11C001</v>
      </c>
      <c r="B5196" t="str">
        <f>CONCATENATE(A5196,"_",COUNTIF(A$1:A5196,A5196))</f>
        <v>11C001_25</v>
      </c>
      <c r="C5196" t="s">
        <v>13053</v>
      </c>
      <c r="D5196" t="str">
        <f>VLOOKUP(MID(C5196,7,4),Estrv!I:J,2,FALSE)</f>
        <v>Cumplimiento de los programas de protección civil</v>
      </c>
      <c r="E5196" t="str">
        <f>VLOOKUP(MID(C5196,1,10),Estrv!B:CC,57,FALSE)</f>
        <v/>
      </c>
    </row>
    <row r="5197" spans="1:5">
      <c r="A5197" t="str">
        <f t="shared" si="81"/>
        <v>11C001</v>
      </c>
      <c r="B5197" t="str">
        <f>CONCATENATE(A5197,"_",COUNTIF(A$1:A5197,A5197))</f>
        <v>11C001_26</v>
      </c>
      <c r="C5197" t="s">
        <v>13727</v>
      </c>
      <c r="D5197" t="str">
        <f>VLOOKUP(MID(C5197,7,4),Estrv!I:J,2,FALSE)</f>
        <v>Cumplimiento de los programas de protección civil</v>
      </c>
      <c r="E5197" t="str">
        <f>VLOOKUP(MID(C5197,1,10),Estrv!B:CC,60,FALSE)</f>
        <v/>
      </c>
    </row>
    <row r="5198" spans="1:5">
      <c r="A5198" t="str">
        <f t="shared" si="81"/>
        <v>11C001</v>
      </c>
      <c r="B5198" t="str">
        <f>CONCATENATE(A5198,"_",COUNTIF(A$1:A5198,A5198))</f>
        <v>11C001_27</v>
      </c>
      <c r="C5198" t="s">
        <v>14401</v>
      </c>
      <c r="D5198" t="str">
        <f>VLOOKUP(MID(C5198,7,4),Estrv!I:J,2,FALSE)</f>
        <v>Cumplimiento de los programas de protección civil</v>
      </c>
      <c r="E5198" t="str">
        <f>VLOOKUP(MID(C5198,1,10),Estrv!B:CC,63,FALSE)</f>
        <v/>
      </c>
    </row>
    <row r="5199" spans="1:5">
      <c r="A5199" t="str">
        <f t="shared" si="81"/>
        <v>11C001</v>
      </c>
      <c r="B5199" t="str">
        <f>CONCATENATE(A5199,"_",COUNTIF(A$1:A5199,A5199))</f>
        <v>11C001_28</v>
      </c>
      <c r="C5199" t="s">
        <v>15075</v>
      </c>
      <c r="D5199" t="str">
        <f>VLOOKUP(MID(C5199,7,4),Estrv!I:J,2,FALSE)</f>
        <v>Cumplimiento de los programas de protección civil</v>
      </c>
      <c r="E5199" t="str">
        <f>VLOOKUP(MID(C5199,1,10),Estrv!B:CC,66,FALSE)</f>
        <v/>
      </c>
    </row>
    <row r="5200" spans="1:5">
      <c r="A5200" t="str">
        <f t="shared" si="81"/>
        <v>11C001</v>
      </c>
      <c r="B5200" t="str">
        <f>CONCATENATE(A5200,"_",COUNTIF(A$1:A5200,A5200))</f>
        <v>11C001_29</v>
      </c>
      <c r="C5200" t="s">
        <v>15749</v>
      </c>
      <c r="D5200" t="str">
        <f>VLOOKUP(MID(C5200,7,4),Estrv!I:J,2,FALSE)</f>
        <v>Cumplimiento de los programas de protección civil</v>
      </c>
      <c r="E5200" t="str">
        <f>VLOOKUP(MID(C5200,1,10),Estrv!B:CC,69,FALSE)</f>
        <v/>
      </c>
    </row>
    <row r="5201" spans="1:5">
      <c r="A5201" t="str">
        <f t="shared" si="81"/>
        <v>11C001</v>
      </c>
      <c r="B5201" t="str">
        <f>CONCATENATE(A5201,"_",COUNTIF(A$1:A5201,A5201))</f>
        <v>11C001_30</v>
      </c>
      <c r="C5201" t="s">
        <v>16423</v>
      </c>
      <c r="D5201" t="str">
        <f>VLOOKUP(MID(C5201,7,4),Estrv!I:J,2,FALSE)</f>
        <v>Cumplimiento de los programas de protección civil</v>
      </c>
      <c r="E5201" t="str">
        <f>VLOOKUP(MID(C5201,1,10),Estrv!B:CC,72,FALSE)</f>
        <v/>
      </c>
    </row>
    <row r="5202" spans="1:5">
      <c r="A5202" t="str">
        <f t="shared" si="81"/>
        <v>11C001</v>
      </c>
      <c r="B5202" t="str">
        <f>CONCATENATE(A5202,"_",COUNTIF(A$1:A5202,A5202))</f>
        <v>11C001_31</v>
      </c>
      <c r="C5202" t="s">
        <v>10358</v>
      </c>
      <c r="D5202" t="str">
        <f>VLOOKUP(MID(C5202,7,4),Estrv!I:J,2,FALSE)</f>
        <v>Construcción, mantenimiento y operación de la infraestructura del sistema penitenciario</v>
      </c>
      <c r="E5202" t="str">
        <f>VLOOKUP(MID(C5202,1,10),Estrv!B:CC,44,FALSE)</f>
        <v>La Ciudad de Mexico cuenta con los inmuebles de Seguridad PenitenciariaCEVASEP I y II en optimas condiciones para la estancia, educacion, capacitacion y esparcimiento de las personas privadas de su libertad, dando mas seguridad y bienestar a la poblacion.</v>
      </c>
    </row>
    <row r="5203" spans="1:5">
      <c r="A5203" t="str">
        <f t="shared" si="81"/>
        <v>11C001</v>
      </c>
      <c r="B5203" t="str">
        <f>CONCATENATE(A5203,"_",COUNTIF(A$1:A5203,A5203))</f>
        <v>11C001_32</v>
      </c>
      <c r="C5203" t="s">
        <v>11032</v>
      </c>
      <c r="D5203" t="str">
        <f>VLOOKUP(MID(C5203,7,4),Estrv!I:J,2,FALSE)</f>
        <v>Construcción, mantenimiento y operación de la infraestructura del sistema penitenciario</v>
      </c>
      <c r="E5203" t="str">
        <f>VLOOKUP(MID(C5203,1,10),Estrv!B:CC,48,FALSE)</f>
        <v/>
      </c>
    </row>
    <row r="5204" spans="1:5">
      <c r="A5204" t="str">
        <f t="shared" si="81"/>
        <v>11C001</v>
      </c>
      <c r="B5204" t="str">
        <f>CONCATENATE(A5204,"_",COUNTIF(A$1:A5204,A5204))</f>
        <v>11C001_33</v>
      </c>
      <c r="C5204" t="s">
        <v>11706</v>
      </c>
      <c r="D5204" t="str">
        <f>VLOOKUP(MID(C5204,7,4),Estrv!I:J,2,FALSE)</f>
        <v>Construcción, mantenimiento y operación de la infraestructura del sistema penitenciario</v>
      </c>
      <c r="E5204" t="str">
        <f>VLOOKUP(MID(C5204,1,10),Estrv!B:CC,51,FALSE)</f>
        <v/>
      </c>
    </row>
    <row r="5205" spans="1:5">
      <c r="A5205" t="str">
        <f t="shared" si="81"/>
        <v>11C001</v>
      </c>
      <c r="B5205" t="str">
        <f>CONCATENATE(A5205,"_",COUNTIF(A$1:A5205,A5205))</f>
        <v>11C001_34</v>
      </c>
      <c r="C5205" t="s">
        <v>12380</v>
      </c>
      <c r="D5205" t="str">
        <f>VLOOKUP(MID(C5205,7,4),Estrv!I:J,2,FALSE)</f>
        <v>Construcción, mantenimiento y operación de la infraestructura del sistema penitenciario</v>
      </c>
      <c r="E5205" t="str">
        <f>VLOOKUP(MID(C5205,1,10),Estrv!B:CC,54,FALSE)</f>
        <v/>
      </c>
    </row>
    <row r="5206" spans="1:5">
      <c r="A5206" t="str">
        <f t="shared" si="81"/>
        <v>11C001</v>
      </c>
      <c r="B5206" t="str">
        <f>CONCATENATE(A5206,"_",COUNTIF(A$1:A5206,A5206))</f>
        <v>11C001_35</v>
      </c>
      <c r="C5206" t="s">
        <v>13054</v>
      </c>
      <c r="D5206" t="str">
        <f>VLOOKUP(MID(C5206,7,4),Estrv!I:J,2,FALSE)</f>
        <v>Construcción, mantenimiento y operación de la infraestructura del sistema penitenciario</v>
      </c>
      <c r="E5206" t="str">
        <f>VLOOKUP(MID(C5206,1,10),Estrv!B:CC,57,FALSE)</f>
        <v/>
      </c>
    </row>
    <row r="5207" spans="1:5">
      <c r="A5207" t="str">
        <f t="shared" si="81"/>
        <v>11C001</v>
      </c>
      <c r="B5207" t="str">
        <f>CONCATENATE(A5207,"_",COUNTIF(A$1:A5207,A5207))</f>
        <v>11C001_36</v>
      </c>
      <c r="C5207" t="s">
        <v>13728</v>
      </c>
      <c r="D5207" t="str">
        <f>VLOOKUP(MID(C5207,7,4),Estrv!I:J,2,FALSE)</f>
        <v>Construcción, mantenimiento y operación de la infraestructura del sistema penitenciario</v>
      </c>
      <c r="E5207" t="str">
        <f>VLOOKUP(MID(C5207,1,10),Estrv!B:CC,60,FALSE)</f>
        <v/>
      </c>
    </row>
    <row r="5208" spans="1:5">
      <c r="A5208" t="str">
        <f t="shared" si="81"/>
        <v>11C001</v>
      </c>
      <c r="B5208" t="str">
        <f>CONCATENATE(A5208,"_",COUNTIF(A$1:A5208,A5208))</f>
        <v>11C001_37</v>
      </c>
      <c r="C5208" t="s">
        <v>14402</v>
      </c>
      <c r="D5208" t="str">
        <f>VLOOKUP(MID(C5208,7,4),Estrv!I:J,2,FALSE)</f>
        <v>Construcción, mantenimiento y operación de la infraestructura del sistema penitenciario</v>
      </c>
      <c r="E5208" t="str">
        <f>VLOOKUP(MID(C5208,1,10),Estrv!B:CC,63,FALSE)</f>
        <v/>
      </c>
    </row>
    <row r="5209" spans="1:5">
      <c r="A5209" t="str">
        <f t="shared" si="81"/>
        <v>11C001</v>
      </c>
      <c r="B5209" t="str">
        <f>CONCATENATE(A5209,"_",COUNTIF(A$1:A5209,A5209))</f>
        <v>11C001_38</v>
      </c>
      <c r="C5209" t="s">
        <v>15076</v>
      </c>
      <c r="D5209" t="str">
        <f>VLOOKUP(MID(C5209,7,4),Estrv!I:J,2,FALSE)</f>
        <v>Construcción, mantenimiento y operación de la infraestructura del sistema penitenciario</v>
      </c>
      <c r="E5209" t="str">
        <f>VLOOKUP(MID(C5209,1,10),Estrv!B:CC,66,FALSE)</f>
        <v/>
      </c>
    </row>
    <row r="5210" spans="1:5">
      <c r="A5210" t="str">
        <f t="shared" si="81"/>
        <v>11C001</v>
      </c>
      <c r="B5210" t="str">
        <f>CONCATENATE(A5210,"_",COUNTIF(A$1:A5210,A5210))</f>
        <v>11C001_39</v>
      </c>
      <c r="C5210" t="s">
        <v>15750</v>
      </c>
      <c r="D5210" t="str">
        <f>VLOOKUP(MID(C5210,7,4),Estrv!I:J,2,FALSE)</f>
        <v>Construcción, mantenimiento y operación de la infraestructura del sistema penitenciario</v>
      </c>
      <c r="E5210" t="str">
        <f>VLOOKUP(MID(C5210,1,10),Estrv!B:CC,69,FALSE)</f>
        <v/>
      </c>
    </row>
    <row r="5211" spans="1:5">
      <c r="A5211" t="str">
        <f t="shared" si="81"/>
        <v>11C001</v>
      </c>
      <c r="B5211" t="str">
        <f>CONCATENATE(A5211,"_",COUNTIF(A$1:A5211,A5211))</f>
        <v>11C001_40</v>
      </c>
      <c r="C5211" t="s">
        <v>16424</v>
      </c>
      <c r="D5211" t="str">
        <f>VLOOKUP(MID(C5211,7,4),Estrv!I:J,2,FALSE)</f>
        <v>Construcción, mantenimiento y operación de la infraestructura del sistema penitenciario</v>
      </c>
      <c r="E5211" t="str">
        <f>VLOOKUP(MID(C5211,1,10),Estrv!B:CC,72,FALSE)</f>
        <v/>
      </c>
    </row>
    <row r="5212" spans="1:5">
      <c r="A5212" t="str">
        <f t="shared" si="81"/>
        <v>11C001</v>
      </c>
      <c r="B5212" t="str">
        <f>CONCATENATE(A5212,"_",COUNTIF(A$1:A5212,A5212))</f>
        <v>11C001_41</v>
      </c>
      <c r="C5212" t="s">
        <v>10359</v>
      </c>
      <c r="D5212" t="str">
        <f>VLOOKUP(MID(C5212,7,4),Estrv!I:J,2,FALSE)</f>
        <v>Atención a personas sujetas al sistema integral de justicia para adolescentes</v>
      </c>
      <c r="E5212" t="str">
        <f>VLOOKUP(MID(C5212,1,10),Estrv!B:CC,44,FALSE)</f>
        <v>Las personas sujetas al sistema integral de justicia para adolescentes se reinsertan socialmente sin reincidencia delictiva.</v>
      </c>
    </row>
    <row r="5213" spans="1:5">
      <c r="A5213" t="str">
        <f t="shared" si="81"/>
        <v>11C001</v>
      </c>
      <c r="B5213" t="str">
        <f>CONCATENATE(A5213,"_",COUNTIF(A$1:A5213,A5213))</f>
        <v>11C001_42</v>
      </c>
      <c r="C5213" t="s">
        <v>11033</v>
      </c>
      <c r="D5213" t="str">
        <f>VLOOKUP(MID(C5213,7,4),Estrv!I:J,2,FALSE)</f>
        <v>Atención a personas sujetas al sistema integral de justicia para adolescentes</v>
      </c>
      <c r="E5213" t="str">
        <f>VLOOKUP(MID(C5213,1,10),Estrv!B:CC,48,FALSE)</f>
        <v>Mantenimientos de centros especializados para adolescentes</v>
      </c>
    </row>
    <row r="5214" spans="1:5">
      <c r="A5214" t="str">
        <f t="shared" si="81"/>
        <v>11C001</v>
      </c>
      <c r="B5214" t="str">
        <f>CONCATENATE(A5214,"_",COUNTIF(A$1:A5214,A5214))</f>
        <v>11C001_43</v>
      </c>
      <c r="C5214" t="s">
        <v>11707</v>
      </c>
      <c r="D5214" t="str">
        <f>VLOOKUP(MID(C5214,7,4),Estrv!I:J,2,FALSE)</f>
        <v>Atención a personas sujetas al sistema integral de justicia para adolescentes</v>
      </c>
      <c r="E5214" t="str">
        <f>VLOOKUP(MID(C5214,1,10),Estrv!B:CC,51,FALSE)</f>
        <v/>
      </c>
    </row>
    <row r="5215" spans="1:5">
      <c r="A5215" t="str">
        <f t="shared" si="81"/>
        <v>11C001</v>
      </c>
      <c r="B5215" t="str">
        <f>CONCATENATE(A5215,"_",COUNTIF(A$1:A5215,A5215))</f>
        <v>11C001_44</v>
      </c>
      <c r="C5215" t="s">
        <v>12381</v>
      </c>
      <c r="D5215" t="str">
        <f>VLOOKUP(MID(C5215,7,4),Estrv!I:J,2,FALSE)</f>
        <v>Atención a personas sujetas al sistema integral de justicia para adolescentes</v>
      </c>
      <c r="E5215" t="str">
        <f>VLOOKUP(MID(C5215,1,10),Estrv!B:CC,54,FALSE)</f>
        <v/>
      </c>
    </row>
    <row r="5216" spans="1:5">
      <c r="A5216" t="str">
        <f t="shared" si="81"/>
        <v>11C001</v>
      </c>
      <c r="B5216" t="str">
        <f>CONCATENATE(A5216,"_",COUNTIF(A$1:A5216,A5216))</f>
        <v>11C001_45</v>
      </c>
      <c r="C5216" t="s">
        <v>13055</v>
      </c>
      <c r="D5216" t="str">
        <f>VLOOKUP(MID(C5216,7,4),Estrv!I:J,2,FALSE)</f>
        <v>Atención a personas sujetas al sistema integral de justicia para adolescentes</v>
      </c>
      <c r="E5216" t="str">
        <f>VLOOKUP(MID(C5216,1,10),Estrv!B:CC,57,FALSE)</f>
        <v/>
      </c>
    </row>
    <row r="5217" spans="1:5">
      <c r="A5217" t="str">
        <f t="shared" si="81"/>
        <v>11C001</v>
      </c>
      <c r="B5217" t="str">
        <f>CONCATENATE(A5217,"_",COUNTIF(A$1:A5217,A5217))</f>
        <v>11C001_46</v>
      </c>
      <c r="C5217" t="s">
        <v>13729</v>
      </c>
      <c r="D5217" t="str">
        <f>VLOOKUP(MID(C5217,7,4),Estrv!I:J,2,FALSE)</f>
        <v>Atención a personas sujetas al sistema integral de justicia para adolescentes</v>
      </c>
      <c r="E5217" t="str">
        <f>VLOOKUP(MID(C5217,1,10),Estrv!B:CC,60,FALSE)</f>
        <v/>
      </c>
    </row>
    <row r="5218" spans="1:5">
      <c r="A5218" t="str">
        <f t="shared" si="81"/>
        <v>11C001</v>
      </c>
      <c r="B5218" t="str">
        <f>CONCATENATE(A5218,"_",COUNTIF(A$1:A5218,A5218))</f>
        <v>11C001_47</v>
      </c>
      <c r="C5218" t="s">
        <v>14403</v>
      </c>
      <c r="D5218" t="str">
        <f>VLOOKUP(MID(C5218,7,4),Estrv!I:J,2,FALSE)</f>
        <v>Atención a personas sujetas al sistema integral de justicia para adolescentes</v>
      </c>
      <c r="E5218" t="str">
        <f>VLOOKUP(MID(C5218,1,10),Estrv!B:CC,63,FALSE)</f>
        <v/>
      </c>
    </row>
    <row r="5219" spans="1:5">
      <c r="A5219" t="str">
        <f t="shared" si="81"/>
        <v>11C001</v>
      </c>
      <c r="B5219" t="str">
        <f>CONCATENATE(A5219,"_",COUNTIF(A$1:A5219,A5219))</f>
        <v>11C001_48</v>
      </c>
      <c r="C5219" t="s">
        <v>15077</v>
      </c>
      <c r="D5219" t="str">
        <f>VLOOKUP(MID(C5219,7,4),Estrv!I:J,2,FALSE)</f>
        <v>Atención a personas sujetas al sistema integral de justicia para adolescentes</v>
      </c>
      <c r="E5219" t="str">
        <f>VLOOKUP(MID(C5219,1,10),Estrv!B:CC,66,FALSE)</f>
        <v/>
      </c>
    </row>
    <row r="5220" spans="1:5">
      <c r="A5220" t="str">
        <f t="shared" si="81"/>
        <v>11C001</v>
      </c>
      <c r="B5220" t="str">
        <f>CONCATENATE(A5220,"_",COUNTIF(A$1:A5220,A5220))</f>
        <v>11C001_49</v>
      </c>
      <c r="C5220" t="s">
        <v>15751</v>
      </c>
      <c r="D5220" t="str">
        <f>VLOOKUP(MID(C5220,7,4),Estrv!I:J,2,FALSE)</f>
        <v>Atención a personas sujetas al sistema integral de justicia para adolescentes</v>
      </c>
      <c r="E5220" t="str">
        <f>VLOOKUP(MID(C5220,1,10),Estrv!B:CC,69,FALSE)</f>
        <v/>
      </c>
    </row>
    <row r="5221" spans="1:5">
      <c r="A5221" t="str">
        <f t="shared" si="81"/>
        <v>11C001</v>
      </c>
      <c r="B5221" t="str">
        <f>CONCATENATE(A5221,"_",COUNTIF(A$1:A5221,A5221))</f>
        <v>11C001_50</v>
      </c>
      <c r="C5221" t="s">
        <v>16425</v>
      </c>
      <c r="D5221" t="str">
        <f>VLOOKUP(MID(C5221,7,4),Estrv!I:J,2,FALSE)</f>
        <v>Atención a personas sujetas al sistema integral de justicia para adolescentes</v>
      </c>
      <c r="E5221" t="str">
        <f>VLOOKUP(MID(C5221,1,10),Estrv!B:CC,72,FALSE)</f>
        <v/>
      </c>
    </row>
    <row r="5222" spans="1:5">
      <c r="A5222" t="str">
        <f t="shared" si="81"/>
        <v>11C001</v>
      </c>
      <c r="B5222" t="str">
        <f>CONCATENATE(A5222,"_",COUNTIF(A$1:A5222,A5222))</f>
        <v>11C001_51</v>
      </c>
      <c r="C5222" t="s">
        <v>10360</v>
      </c>
      <c r="D5222" t="str">
        <f>VLOOKUP(MID(C5222,7,4),Estrv!I:J,2,FALSE)</f>
        <v>Sistema penitenciario</v>
      </c>
      <c r="E5222" t="str">
        <f>VLOOKUP(MID(C5222,1,10),Estrv!B:CC,44,FALSE)</f>
        <v>Las personas privadas de la libertad tienen mejores condiciones para la reinsercion social, contribuyendo a mejorar su bienestar, garantizando los Derechos Humanos y la disminucion de la reincidencia delictiva en la Ciudad de Mexico.</v>
      </c>
    </row>
    <row r="5223" spans="1:5">
      <c r="A5223" t="str">
        <f t="shared" si="81"/>
        <v>11C001</v>
      </c>
      <c r="B5223" t="str">
        <f>CONCATENATE(A5223,"_",COUNTIF(A$1:A5223,A5223))</f>
        <v>11C001_52</v>
      </c>
      <c r="C5223" t="s">
        <v>11034</v>
      </c>
      <c r="D5223" t="str">
        <f>VLOOKUP(MID(C5223,7,4),Estrv!I:J,2,FALSE)</f>
        <v>Sistema penitenciario</v>
      </c>
      <c r="E5223" t="str">
        <f>VLOOKUP(MID(C5223,1,10),Estrv!B:CC,48,FALSE)</f>
        <v>Realizacion de capacitaciones para el desarrollo de competencias laborales</v>
      </c>
    </row>
    <row r="5224" spans="1:5">
      <c r="A5224" t="str">
        <f t="shared" si="81"/>
        <v>11C001</v>
      </c>
      <c r="B5224" t="str">
        <f>CONCATENATE(A5224,"_",COUNTIF(A$1:A5224,A5224))</f>
        <v>11C001_53</v>
      </c>
      <c r="C5224" t="s">
        <v>11708</v>
      </c>
      <c r="D5224" t="str">
        <f>VLOOKUP(MID(C5224,7,4),Estrv!I:J,2,FALSE)</f>
        <v>Sistema penitenciario</v>
      </c>
      <c r="E5224" t="str">
        <f>VLOOKUP(MID(C5224,1,10),Estrv!B:CC,51,FALSE)</f>
        <v>Diseño e implementacion de estrategias de seguridad penitenciaria</v>
      </c>
    </row>
    <row r="5225" spans="1:5">
      <c r="A5225" t="str">
        <f t="shared" si="81"/>
        <v>11C001</v>
      </c>
      <c r="B5225" t="str">
        <f>CONCATENATE(A5225,"_",COUNTIF(A$1:A5225,A5225))</f>
        <v>11C001_54</v>
      </c>
      <c r="C5225" t="s">
        <v>12382</v>
      </c>
      <c r="D5225" t="str">
        <f>VLOOKUP(MID(C5225,7,4),Estrv!I:J,2,FALSE)</f>
        <v>Sistema penitenciario</v>
      </c>
      <c r="E5225" t="str">
        <f>VLOOKUP(MID(C5225,1,10),Estrv!B:CC,54,FALSE)</f>
        <v>Seguimiento y control de sentenciados con beneficio de libertad</v>
      </c>
    </row>
    <row r="5226" spans="1:5">
      <c r="A5226" t="str">
        <f t="shared" si="81"/>
        <v>11C001</v>
      </c>
      <c r="B5226" t="str">
        <f>CONCATENATE(A5226,"_",COUNTIF(A$1:A5226,A5226))</f>
        <v>11C001_55</v>
      </c>
      <c r="C5226" t="s">
        <v>13056</v>
      </c>
      <c r="D5226" t="str">
        <f>VLOOKUP(MID(C5226,7,4),Estrv!I:J,2,FALSE)</f>
        <v>Sistema penitenciario</v>
      </c>
      <c r="E5226" t="str">
        <f>VLOOKUP(MID(C5226,1,10),Estrv!B:CC,57,FALSE)</f>
        <v>Mantenimiento de los centros penitenciarios</v>
      </c>
    </row>
    <row r="5227" spans="1:5">
      <c r="A5227" t="str">
        <f t="shared" si="81"/>
        <v>11C001</v>
      </c>
      <c r="B5227" t="str">
        <f>CONCATENATE(A5227,"_",COUNTIF(A$1:A5227,A5227))</f>
        <v>11C001_56</v>
      </c>
      <c r="C5227" t="s">
        <v>13730</v>
      </c>
      <c r="D5227" t="str">
        <f>VLOOKUP(MID(C5227,7,4),Estrv!I:J,2,FALSE)</f>
        <v>Sistema penitenciario</v>
      </c>
      <c r="E5227" t="str">
        <f>VLOOKUP(MID(C5227,1,10),Estrv!B:CC,60,FALSE)</f>
        <v/>
      </c>
    </row>
    <row r="5228" spans="1:5">
      <c r="A5228" t="str">
        <f t="shared" si="81"/>
        <v>11C001</v>
      </c>
      <c r="B5228" t="str">
        <f>CONCATENATE(A5228,"_",COUNTIF(A$1:A5228,A5228))</f>
        <v>11C001_57</v>
      </c>
      <c r="C5228" t="s">
        <v>14404</v>
      </c>
      <c r="D5228" t="str">
        <f>VLOOKUP(MID(C5228,7,4),Estrv!I:J,2,FALSE)</f>
        <v>Sistema penitenciario</v>
      </c>
      <c r="E5228" t="str">
        <f>VLOOKUP(MID(C5228,1,10),Estrv!B:CC,63,FALSE)</f>
        <v/>
      </c>
    </row>
    <row r="5229" spans="1:5">
      <c r="A5229" t="str">
        <f t="shared" si="81"/>
        <v>11C001</v>
      </c>
      <c r="B5229" t="str">
        <f>CONCATENATE(A5229,"_",COUNTIF(A$1:A5229,A5229))</f>
        <v>11C001_58</v>
      </c>
      <c r="C5229" t="s">
        <v>15078</v>
      </c>
      <c r="D5229" t="str">
        <f>VLOOKUP(MID(C5229,7,4),Estrv!I:J,2,FALSE)</f>
        <v>Sistema penitenciario</v>
      </c>
      <c r="E5229" t="str">
        <f>VLOOKUP(MID(C5229,1,10),Estrv!B:CC,66,FALSE)</f>
        <v/>
      </c>
    </row>
    <row r="5230" spans="1:5">
      <c r="A5230" t="str">
        <f t="shared" si="81"/>
        <v>11C001</v>
      </c>
      <c r="B5230" t="str">
        <f>CONCATENATE(A5230,"_",COUNTIF(A$1:A5230,A5230))</f>
        <v>11C001_59</v>
      </c>
      <c r="C5230" t="s">
        <v>15752</v>
      </c>
      <c r="D5230" t="str">
        <f>VLOOKUP(MID(C5230,7,4),Estrv!I:J,2,FALSE)</f>
        <v>Sistema penitenciario</v>
      </c>
      <c r="E5230" t="str">
        <f>VLOOKUP(MID(C5230,1,10),Estrv!B:CC,69,FALSE)</f>
        <v/>
      </c>
    </row>
    <row r="5231" spans="1:5">
      <c r="A5231" t="str">
        <f t="shared" si="81"/>
        <v>11C001</v>
      </c>
      <c r="B5231" t="str">
        <f>CONCATENATE(A5231,"_",COUNTIF(A$1:A5231,A5231))</f>
        <v>11C001_60</v>
      </c>
      <c r="C5231" t="s">
        <v>16426</v>
      </c>
      <c r="D5231" t="str">
        <f>VLOOKUP(MID(C5231,7,4),Estrv!I:J,2,FALSE)</f>
        <v>Sistema penitenciario</v>
      </c>
      <c r="E5231" t="str">
        <f>VLOOKUP(MID(C5231,1,10),Estrv!B:CC,72,FALSE)</f>
        <v/>
      </c>
    </row>
    <row r="5232" spans="1:5">
      <c r="A5232" t="str">
        <f t="shared" si="81"/>
        <v>11C001</v>
      </c>
      <c r="B5232" t="str">
        <f>CONCATENATE(A5232,"_",COUNTIF(A$1:A5232,A5232))</f>
        <v>11C001_61</v>
      </c>
      <c r="C5232" t="s">
        <v>10361</v>
      </c>
      <c r="D5232" t="str">
        <f>VLOOKUP(MID(C5232,7,4),Estrv!I:J,2,FALSE)</f>
        <v>Prevención del delito y seguridad ciudadana</v>
      </c>
      <c r="E5232" t="str">
        <f>VLOOKUP(MID(C5232,1,10),Estrv!B:CC,44,FALSE)</f>
        <v>La ciudadania cuenta con una cultura de prevencion del delito, generando una percepcion de confianza en la policia.</v>
      </c>
    </row>
    <row r="5233" spans="1:5">
      <c r="A5233" t="str">
        <f t="shared" si="81"/>
        <v>11C001</v>
      </c>
      <c r="B5233" t="str">
        <f>CONCATENATE(A5233,"_",COUNTIF(A$1:A5233,A5233))</f>
        <v>11C001_62</v>
      </c>
      <c r="C5233" t="s">
        <v>11035</v>
      </c>
      <c r="D5233" t="str">
        <f>VLOOKUP(MID(C5233,7,4),Estrv!I:J,2,FALSE)</f>
        <v>Prevención del delito y seguridad ciudadana</v>
      </c>
      <c r="E5233" t="str">
        <f>VLOOKUP(MID(C5233,1,10),Estrv!B:CC,48,FALSE)</f>
        <v>Desempeñar labores de inteligencia policial</v>
      </c>
    </row>
    <row r="5234" spans="1:5">
      <c r="A5234" t="str">
        <f t="shared" si="81"/>
        <v>11C001</v>
      </c>
      <c r="B5234" t="str">
        <f>CONCATENATE(A5234,"_",COUNTIF(A$1:A5234,A5234))</f>
        <v>11C001_63</v>
      </c>
      <c r="C5234" t="s">
        <v>11709</v>
      </c>
      <c r="D5234" t="str">
        <f>VLOOKUP(MID(C5234,7,4),Estrv!I:J,2,FALSE)</f>
        <v>Prevención del delito y seguridad ciudadana</v>
      </c>
      <c r="E5234" t="str">
        <f>VLOOKUP(MID(C5234,1,10),Estrv!B:CC,51,FALSE)</f>
        <v>Prevencion de la violencia</v>
      </c>
    </row>
    <row r="5235" spans="1:5">
      <c r="A5235" t="str">
        <f t="shared" si="81"/>
        <v>11C001</v>
      </c>
      <c r="B5235" t="str">
        <f>CONCATENATE(A5235,"_",COUNTIF(A$1:A5235,A5235))</f>
        <v>11C001_64</v>
      </c>
      <c r="C5235" t="s">
        <v>12383</v>
      </c>
      <c r="D5235" t="str">
        <f>VLOOKUP(MID(C5235,7,4),Estrv!I:J,2,FALSE)</f>
        <v>Prevención del delito y seguridad ciudadana</v>
      </c>
      <c r="E5235" t="str">
        <f>VLOOKUP(MID(C5235,1,10),Estrv!B:CC,54,FALSE)</f>
        <v>Participacion ciudadana</v>
      </c>
    </row>
    <row r="5236" spans="1:5">
      <c r="A5236" t="str">
        <f t="shared" si="81"/>
        <v>11C001</v>
      </c>
      <c r="B5236" t="str">
        <f>CONCATENATE(A5236,"_",COUNTIF(A$1:A5236,A5236))</f>
        <v>11C001_65</v>
      </c>
      <c r="C5236" t="s">
        <v>13057</v>
      </c>
      <c r="D5236" t="str">
        <f>VLOOKUP(MID(C5236,7,4),Estrv!I:J,2,FALSE)</f>
        <v>Prevención del delito y seguridad ciudadana</v>
      </c>
      <c r="E5236" t="str">
        <f>VLOOKUP(MID(C5236,1,10),Estrv!B:CC,57,FALSE)</f>
        <v>Atencion ciudadana de primer contacto</v>
      </c>
    </row>
    <row r="5237" spans="1:5">
      <c r="A5237" t="str">
        <f t="shared" si="81"/>
        <v>11C001</v>
      </c>
      <c r="B5237" t="str">
        <f>CONCATENATE(A5237,"_",COUNTIF(A$1:A5237,A5237))</f>
        <v>11C001_66</v>
      </c>
      <c r="C5237" t="s">
        <v>13731</v>
      </c>
      <c r="D5237" t="str">
        <f>VLOOKUP(MID(C5237,7,4),Estrv!I:J,2,FALSE)</f>
        <v>Prevención del delito y seguridad ciudadana</v>
      </c>
      <c r="E5237" t="str">
        <f>VLOOKUP(MID(C5237,1,10),Estrv!B:CC,60,FALSE)</f>
        <v>Realizar acciones para el control de transito y agilizacion vial</v>
      </c>
    </row>
    <row r="5238" spans="1:5">
      <c r="A5238" t="str">
        <f t="shared" si="81"/>
        <v>11C001</v>
      </c>
      <c r="B5238" t="str">
        <f>CONCATENATE(A5238,"_",COUNTIF(A$1:A5238,A5238))</f>
        <v>11C001_67</v>
      </c>
      <c r="C5238" t="s">
        <v>14405</v>
      </c>
      <c r="D5238" t="str">
        <f>VLOOKUP(MID(C5238,7,4),Estrv!I:J,2,FALSE)</f>
        <v>Prevención del delito y seguridad ciudadana</v>
      </c>
      <c r="E5238" t="str">
        <f>VLOOKUP(MID(C5238,1,10),Estrv!B:CC,63,FALSE)</f>
        <v>Ejecutar acciones para el desarrollo de elementos de los cuerpos de seguridad ciudadana</v>
      </c>
    </row>
    <row r="5239" spans="1:5">
      <c r="A5239" t="str">
        <f t="shared" si="81"/>
        <v>11C001</v>
      </c>
      <c r="B5239" t="str">
        <f>CONCATENATE(A5239,"_",COUNTIF(A$1:A5239,A5239))</f>
        <v>11C001_68</v>
      </c>
      <c r="C5239" t="s">
        <v>15079</v>
      </c>
      <c r="D5239" t="str">
        <f>VLOOKUP(MID(C5239,7,4),Estrv!I:J,2,FALSE)</f>
        <v>Prevención del delito y seguridad ciudadana</v>
      </c>
      <c r="E5239" t="str">
        <f>VLOOKUP(MID(C5239,1,10),Estrv!B:CC,66,FALSE)</f>
        <v/>
      </c>
    </row>
    <row r="5240" spans="1:5">
      <c r="A5240" t="str">
        <f t="shared" si="81"/>
        <v>11C001</v>
      </c>
      <c r="B5240" t="str">
        <f>CONCATENATE(A5240,"_",COUNTIF(A$1:A5240,A5240))</f>
        <v>11C001_69</v>
      </c>
      <c r="C5240" t="s">
        <v>15753</v>
      </c>
      <c r="D5240" t="str">
        <f>VLOOKUP(MID(C5240,7,4),Estrv!I:J,2,FALSE)</f>
        <v>Prevención del delito y seguridad ciudadana</v>
      </c>
      <c r="E5240" t="str">
        <f>VLOOKUP(MID(C5240,1,10),Estrv!B:CC,69,FALSE)</f>
        <v/>
      </c>
    </row>
    <row r="5241" spans="1:5">
      <c r="A5241" t="str">
        <f t="shared" si="81"/>
        <v>11C001</v>
      </c>
      <c r="B5241" t="str">
        <f>CONCATENATE(A5241,"_",COUNTIF(A$1:A5241,A5241))</f>
        <v>11C001_70</v>
      </c>
      <c r="C5241" t="s">
        <v>16427</v>
      </c>
      <c r="D5241" t="str">
        <f>VLOOKUP(MID(C5241,7,4),Estrv!I:J,2,FALSE)</f>
        <v>Prevención del delito y seguridad ciudadana</v>
      </c>
      <c r="E5241" t="str">
        <f>VLOOKUP(MID(C5241,1,10),Estrv!B:CC,72,FALSE)</f>
        <v/>
      </c>
    </row>
    <row r="5242" spans="1:5">
      <c r="A5242" t="str">
        <f t="shared" si="81"/>
        <v>11C001</v>
      </c>
      <c r="B5242" t="str">
        <f>CONCATENATE(A5242,"_",COUNTIF(A$1:A5242,A5242))</f>
        <v>11C001_71</v>
      </c>
      <c r="C5242" t="s">
        <v>10362</v>
      </c>
      <c r="D5242" t="str">
        <f>VLOOKUP(MID(C5242,7,4),Estrv!I:J,2,FALSE)</f>
        <v>Provisiones para contingencias</v>
      </c>
      <c r="E5242" t="str">
        <f>VLOOKUP(MID(C5242,1,10),Estrv!B:CC,44,FALSE)</f>
        <v>La Secretaria de Seguridad Ciudadana tiene las previsiones presupuestarias necesarias para el cumplimiento de las obligaciones judiciales que se presenten</v>
      </c>
    </row>
    <row r="5243" spans="1:5">
      <c r="A5243" t="str">
        <f t="shared" si="81"/>
        <v>11C001</v>
      </c>
      <c r="B5243" t="str">
        <f>CONCATENATE(A5243,"_",COUNTIF(A$1:A5243,A5243))</f>
        <v>11C001_72</v>
      </c>
      <c r="C5243" t="s">
        <v>11036</v>
      </c>
      <c r="D5243" t="str">
        <f>VLOOKUP(MID(C5243,7,4),Estrv!I:J,2,FALSE)</f>
        <v>Provisiones para contingencias</v>
      </c>
      <c r="E5243" t="str">
        <f>VLOOKUP(MID(C5243,1,10),Estrv!B:CC,48,FALSE)</f>
        <v/>
      </c>
    </row>
    <row r="5244" spans="1:5">
      <c r="A5244" t="str">
        <f t="shared" si="81"/>
        <v>11C001</v>
      </c>
      <c r="B5244" t="str">
        <f>CONCATENATE(A5244,"_",COUNTIF(A$1:A5244,A5244))</f>
        <v>11C001_73</v>
      </c>
      <c r="C5244" t="s">
        <v>11710</v>
      </c>
      <c r="D5244" t="str">
        <f>VLOOKUP(MID(C5244,7,4),Estrv!I:J,2,FALSE)</f>
        <v>Provisiones para contingencias</v>
      </c>
      <c r="E5244" t="str">
        <f>VLOOKUP(MID(C5244,1,10),Estrv!B:CC,51,FALSE)</f>
        <v/>
      </c>
    </row>
    <row r="5245" spans="1:5">
      <c r="A5245" t="str">
        <f t="shared" si="81"/>
        <v>11C001</v>
      </c>
      <c r="B5245" t="str">
        <f>CONCATENATE(A5245,"_",COUNTIF(A$1:A5245,A5245))</f>
        <v>11C001_74</v>
      </c>
      <c r="C5245" t="s">
        <v>12384</v>
      </c>
      <c r="D5245" t="str">
        <f>VLOOKUP(MID(C5245,7,4),Estrv!I:J,2,FALSE)</f>
        <v>Provisiones para contingencias</v>
      </c>
      <c r="E5245" t="str">
        <f>VLOOKUP(MID(C5245,1,10),Estrv!B:CC,54,FALSE)</f>
        <v/>
      </c>
    </row>
    <row r="5246" spans="1:5">
      <c r="A5246" t="str">
        <f t="shared" si="81"/>
        <v>11C001</v>
      </c>
      <c r="B5246" t="str">
        <f>CONCATENATE(A5246,"_",COUNTIF(A$1:A5246,A5246))</f>
        <v>11C001_75</v>
      </c>
      <c r="C5246" t="s">
        <v>13058</v>
      </c>
      <c r="D5246" t="str">
        <f>VLOOKUP(MID(C5246,7,4),Estrv!I:J,2,FALSE)</f>
        <v>Provisiones para contingencias</v>
      </c>
      <c r="E5246" t="str">
        <f>VLOOKUP(MID(C5246,1,10),Estrv!B:CC,57,FALSE)</f>
        <v/>
      </c>
    </row>
    <row r="5247" spans="1:5">
      <c r="A5247" t="str">
        <f t="shared" si="81"/>
        <v>11C001</v>
      </c>
      <c r="B5247" t="str">
        <f>CONCATENATE(A5247,"_",COUNTIF(A$1:A5247,A5247))</f>
        <v>11C001_76</v>
      </c>
      <c r="C5247" t="s">
        <v>13732</v>
      </c>
      <c r="D5247" t="str">
        <f>VLOOKUP(MID(C5247,7,4),Estrv!I:J,2,FALSE)</f>
        <v>Provisiones para contingencias</v>
      </c>
      <c r="E5247" t="str">
        <f>VLOOKUP(MID(C5247,1,10),Estrv!B:CC,60,FALSE)</f>
        <v/>
      </c>
    </row>
    <row r="5248" spans="1:5">
      <c r="A5248" t="str">
        <f t="shared" si="81"/>
        <v>11C001</v>
      </c>
      <c r="B5248" t="str">
        <f>CONCATENATE(A5248,"_",COUNTIF(A$1:A5248,A5248))</f>
        <v>11C001_77</v>
      </c>
      <c r="C5248" t="s">
        <v>14406</v>
      </c>
      <c r="D5248" t="str">
        <f>VLOOKUP(MID(C5248,7,4),Estrv!I:J,2,FALSE)</f>
        <v>Provisiones para contingencias</v>
      </c>
      <c r="E5248" t="str">
        <f>VLOOKUP(MID(C5248,1,10),Estrv!B:CC,63,FALSE)</f>
        <v/>
      </c>
    </row>
    <row r="5249" spans="1:5">
      <c r="A5249" t="str">
        <f t="shared" si="81"/>
        <v>11C001</v>
      </c>
      <c r="B5249" t="str">
        <f>CONCATENATE(A5249,"_",COUNTIF(A$1:A5249,A5249))</f>
        <v>11C001_78</v>
      </c>
      <c r="C5249" t="s">
        <v>15080</v>
      </c>
      <c r="D5249" t="str">
        <f>VLOOKUP(MID(C5249,7,4),Estrv!I:J,2,FALSE)</f>
        <v>Provisiones para contingencias</v>
      </c>
      <c r="E5249" t="str">
        <f>VLOOKUP(MID(C5249,1,10),Estrv!B:CC,66,FALSE)</f>
        <v/>
      </c>
    </row>
    <row r="5250" spans="1:5">
      <c r="A5250" t="str">
        <f t="shared" si="81"/>
        <v>11C001</v>
      </c>
      <c r="B5250" t="str">
        <f>CONCATENATE(A5250,"_",COUNTIF(A$1:A5250,A5250))</f>
        <v>11C001_79</v>
      </c>
      <c r="C5250" t="s">
        <v>15754</v>
      </c>
      <c r="D5250" t="str">
        <f>VLOOKUP(MID(C5250,7,4),Estrv!I:J,2,FALSE)</f>
        <v>Provisiones para contingencias</v>
      </c>
      <c r="E5250" t="str">
        <f>VLOOKUP(MID(C5250,1,10),Estrv!B:CC,69,FALSE)</f>
        <v/>
      </c>
    </row>
    <row r="5251" spans="1:5">
      <c r="A5251" t="str">
        <f t="shared" ref="A5251:A5314" si="82">MID(C5251,1,6)</f>
        <v>11C001</v>
      </c>
      <c r="B5251" t="str">
        <f>CONCATENATE(A5251,"_",COUNTIF(A$1:A5251,A5251))</f>
        <v>11C001_80</v>
      </c>
      <c r="C5251" t="s">
        <v>16428</v>
      </c>
      <c r="D5251" t="str">
        <f>VLOOKUP(MID(C5251,7,4),Estrv!I:J,2,FALSE)</f>
        <v>Provisiones para contingencias</v>
      </c>
      <c r="E5251" t="str">
        <f>VLOOKUP(MID(C5251,1,10),Estrv!B:CC,72,FALSE)</f>
        <v/>
      </c>
    </row>
    <row r="5252" spans="1:5">
      <c r="A5252" t="str">
        <f t="shared" si="82"/>
        <v>11CD01</v>
      </c>
      <c r="B5252" t="str">
        <f>CONCATENATE(A5252,"_",COUNTIF(A$1:A5252,A5252))</f>
        <v>11CD01_1</v>
      </c>
      <c r="C5252" t="s">
        <v>10363</v>
      </c>
      <c r="D5252" t="str">
        <f>VLOOKUP(MID(C5252,7,4),Estrv!I:J,2,FALSE)</f>
        <v>Formación de aspirantes a policías</v>
      </c>
      <c r="E5252" t="str">
        <f>VLOOKUP(MID(C5252,1,10),Estrv!B:CC,44,FALSE)</f>
        <v>La poblacion que habita y transita en la Ciudad de Mexico cuenta con 50,000 nuevos policias capacitados para atender de manera eficiente sus necesidades en materia de seguridad ciudadana.</v>
      </c>
    </row>
    <row r="5253" spans="1:5">
      <c r="A5253" t="str">
        <f t="shared" si="82"/>
        <v>11CD01</v>
      </c>
      <c r="B5253" t="str">
        <f>CONCATENATE(A5253,"_",COUNTIF(A$1:A5253,A5253))</f>
        <v>11CD01_2</v>
      </c>
      <c r="C5253" t="s">
        <v>11037</v>
      </c>
      <c r="D5253" t="str">
        <f>VLOOKUP(MID(C5253,7,4),Estrv!I:J,2,FALSE)</f>
        <v>Formación de aspirantes a policías</v>
      </c>
      <c r="E5253" t="str">
        <f>VLOOKUP(MID(C5253,1,10),Estrv!B:CC,48,FALSE)</f>
        <v/>
      </c>
    </row>
    <row r="5254" spans="1:5">
      <c r="A5254" t="str">
        <f t="shared" si="82"/>
        <v>11CD01</v>
      </c>
      <c r="B5254" t="str">
        <f>CONCATENATE(A5254,"_",COUNTIF(A$1:A5254,A5254))</f>
        <v>11CD01_3</v>
      </c>
      <c r="C5254" t="s">
        <v>11711</v>
      </c>
      <c r="D5254" t="str">
        <f>VLOOKUP(MID(C5254,7,4),Estrv!I:J,2,FALSE)</f>
        <v>Formación de aspirantes a policías</v>
      </c>
      <c r="E5254" t="str">
        <f>VLOOKUP(MID(C5254,1,10),Estrv!B:CC,51,FALSE)</f>
        <v/>
      </c>
    </row>
    <row r="5255" spans="1:5">
      <c r="A5255" t="str">
        <f t="shared" si="82"/>
        <v>11CD01</v>
      </c>
      <c r="B5255" t="str">
        <f>CONCATENATE(A5255,"_",COUNTIF(A$1:A5255,A5255))</f>
        <v>11CD01_4</v>
      </c>
      <c r="C5255" t="s">
        <v>12385</v>
      </c>
      <c r="D5255" t="str">
        <f>VLOOKUP(MID(C5255,7,4),Estrv!I:J,2,FALSE)</f>
        <v>Formación de aspirantes a policías</v>
      </c>
      <c r="E5255" t="str">
        <f>VLOOKUP(MID(C5255,1,10),Estrv!B:CC,54,FALSE)</f>
        <v/>
      </c>
    </row>
    <row r="5256" spans="1:5">
      <c r="A5256" t="str">
        <f t="shared" si="82"/>
        <v>11CD01</v>
      </c>
      <c r="B5256" t="str">
        <f>CONCATENATE(A5256,"_",COUNTIF(A$1:A5256,A5256))</f>
        <v>11CD01_5</v>
      </c>
      <c r="C5256" t="s">
        <v>13059</v>
      </c>
      <c r="D5256" t="str">
        <f>VLOOKUP(MID(C5256,7,4),Estrv!I:J,2,FALSE)</f>
        <v>Formación de aspirantes a policías</v>
      </c>
      <c r="E5256" t="str">
        <f>VLOOKUP(MID(C5256,1,10),Estrv!B:CC,57,FALSE)</f>
        <v/>
      </c>
    </row>
    <row r="5257" spans="1:5">
      <c r="A5257" t="str">
        <f t="shared" si="82"/>
        <v>11CD01</v>
      </c>
      <c r="B5257" t="str">
        <f>CONCATENATE(A5257,"_",COUNTIF(A$1:A5257,A5257))</f>
        <v>11CD01_6</v>
      </c>
      <c r="C5257" t="s">
        <v>13733</v>
      </c>
      <c r="D5257" t="str">
        <f>VLOOKUP(MID(C5257,7,4),Estrv!I:J,2,FALSE)</f>
        <v>Formación de aspirantes a policías</v>
      </c>
      <c r="E5257" t="str">
        <f>VLOOKUP(MID(C5257,1,10),Estrv!B:CC,60,FALSE)</f>
        <v/>
      </c>
    </row>
    <row r="5258" spans="1:5">
      <c r="A5258" t="str">
        <f t="shared" si="82"/>
        <v>11CD01</v>
      </c>
      <c r="B5258" t="str">
        <f>CONCATENATE(A5258,"_",COUNTIF(A$1:A5258,A5258))</f>
        <v>11CD01_7</v>
      </c>
      <c r="C5258" t="s">
        <v>14407</v>
      </c>
      <c r="D5258" t="str">
        <f>VLOOKUP(MID(C5258,7,4),Estrv!I:J,2,FALSE)</f>
        <v>Formación de aspirantes a policías</v>
      </c>
      <c r="E5258" t="str">
        <f>VLOOKUP(MID(C5258,1,10),Estrv!B:CC,63,FALSE)</f>
        <v/>
      </c>
    </row>
    <row r="5259" spans="1:5">
      <c r="A5259" t="str">
        <f t="shared" si="82"/>
        <v>11CD01</v>
      </c>
      <c r="B5259" t="str">
        <f>CONCATENATE(A5259,"_",COUNTIF(A$1:A5259,A5259))</f>
        <v>11CD01_8</v>
      </c>
      <c r="C5259" t="s">
        <v>15081</v>
      </c>
      <c r="D5259" t="str">
        <f>VLOOKUP(MID(C5259,7,4),Estrv!I:J,2,FALSE)</f>
        <v>Formación de aspirantes a policías</v>
      </c>
      <c r="E5259" t="str">
        <f>VLOOKUP(MID(C5259,1,10),Estrv!B:CC,66,FALSE)</f>
        <v/>
      </c>
    </row>
    <row r="5260" spans="1:5">
      <c r="A5260" t="str">
        <f t="shared" si="82"/>
        <v>11CD01</v>
      </c>
      <c r="B5260" t="str">
        <f>CONCATENATE(A5260,"_",COUNTIF(A$1:A5260,A5260))</f>
        <v>11CD01_9</v>
      </c>
      <c r="C5260" t="s">
        <v>15755</v>
      </c>
      <c r="D5260" t="str">
        <f>VLOOKUP(MID(C5260,7,4),Estrv!I:J,2,FALSE)</f>
        <v>Formación de aspirantes a policías</v>
      </c>
      <c r="E5260" t="str">
        <f>VLOOKUP(MID(C5260,1,10),Estrv!B:CC,69,FALSE)</f>
        <v/>
      </c>
    </row>
    <row r="5261" spans="1:5">
      <c r="A5261" t="str">
        <f t="shared" si="82"/>
        <v>11CD01</v>
      </c>
      <c r="B5261" t="str">
        <f>CONCATENATE(A5261,"_",COUNTIF(A$1:A5261,A5261))</f>
        <v>11CD01_10</v>
      </c>
      <c r="C5261" t="s">
        <v>16429</v>
      </c>
      <c r="D5261" t="str">
        <f>VLOOKUP(MID(C5261,7,4),Estrv!I:J,2,FALSE)</f>
        <v>Formación de aspirantes a policías</v>
      </c>
      <c r="E5261" t="str">
        <f>VLOOKUP(MID(C5261,1,10),Estrv!B:CC,72,FALSE)</f>
        <v/>
      </c>
    </row>
    <row r="5262" spans="1:5">
      <c r="A5262" t="str">
        <f t="shared" si="82"/>
        <v>11CD01</v>
      </c>
      <c r="B5262" t="str">
        <f>CONCATENATE(A5262,"_",COUNTIF(A$1:A5262,A5262))</f>
        <v>11CD01_11</v>
      </c>
      <c r="C5262" t="s">
        <v>10364</v>
      </c>
      <c r="D5262" t="str">
        <f>VLOOKUP(MID(C5262,7,4),Estrv!I:J,2,FALSE)</f>
        <v>Profesionalización policial</v>
      </c>
      <c r="E5262" t="str">
        <f>VLOOKUP(MID(C5262,1,10),Estrv!B:CC,44,FALSE)</f>
        <v>Policia de la Ciudad de Mexico actualizada, especializada tecnica y profesional, contribuyendo al desarrollo profesional dentro de la carrera policial.</v>
      </c>
    </row>
    <row r="5263" spans="1:5">
      <c r="A5263" t="str">
        <f t="shared" si="82"/>
        <v>11CD01</v>
      </c>
      <c r="B5263" t="str">
        <f>CONCATENATE(A5263,"_",COUNTIF(A$1:A5263,A5263))</f>
        <v>11CD01_12</v>
      </c>
      <c r="C5263" t="s">
        <v>11038</v>
      </c>
      <c r="D5263" t="str">
        <f>VLOOKUP(MID(C5263,7,4),Estrv!I:J,2,FALSE)</f>
        <v>Profesionalización policial</v>
      </c>
      <c r="E5263" t="str">
        <f>VLOOKUP(MID(C5263,1,10),Estrv!B:CC,48,FALSE)</f>
        <v>Imparticion de Programas de Especializacion Profesional para la Policia Preventiva de la Ciudad de Mexico</v>
      </c>
    </row>
    <row r="5264" spans="1:5">
      <c r="A5264" t="str">
        <f t="shared" si="82"/>
        <v>11CD01</v>
      </c>
      <c r="B5264" t="str">
        <f>CONCATENATE(A5264,"_",COUNTIF(A$1:A5264,A5264))</f>
        <v>11CD01_13</v>
      </c>
      <c r="C5264" t="s">
        <v>11712</v>
      </c>
      <c r="D5264" t="str">
        <f>VLOOKUP(MID(C5264,7,4),Estrv!I:J,2,FALSE)</f>
        <v>Profesionalización policial</v>
      </c>
      <c r="E5264" t="str">
        <f>VLOOKUP(MID(C5264,1,10),Estrv!B:CC,51,FALSE)</f>
        <v/>
      </c>
    </row>
    <row r="5265" spans="1:5">
      <c r="A5265" t="str">
        <f t="shared" si="82"/>
        <v>11CD01</v>
      </c>
      <c r="B5265" t="str">
        <f>CONCATENATE(A5265,"_",COUNTIF(A$1:A5265,A5265))</f>
        <v>11CD01_14</v>
      </c>
      <c r="C5265" t="s">
        <v>12386</v>
      </c>
      <c r="D5265" t="str">
        <f>VLOOKUP(MID(C5265,7,4),Estrv!I:J,2,FALSE)</f>
        <v>Profesionalización policial</v>
      </c>
      <c r="E5265" t="str">
        <f>VLOOKUP(MID(C5265,1,10),Estrv!B:CC,54,FALSE)</f>
        <v/>
      </c>
    </row>
    <row r="5266" spans="1:5">
      <c r="A5266" t="str">
        <f t="shared" si="82"/>
        <v>11CD01</v>
      </c>
      <c r="B5266" t="str">
        <f>CONCATENATE(A5266,"_",COUNTIF(A$1:A5266,A5266))</f>
        <v>11CD01_15</v>
      </c>
      <c r="C5266" t="s">
        <v>13060</v>
      </c>
      <c r="D5266" t="str">
        <f>VLOOKUP(MID(C5266,7,4),Estrv!I:J,2,FALSE)</f>
        <v>Profesionalización policial</v>
      </c>
      <c r="E5266" t="str">
        <f>VLOOKUP(MID(C5266,1,10),Estrv!B:CC,57,FALSE)</f>
        <v/>
      </c>
    </row>
    <row r="5267" spans="1:5">
      <c r="A5267" t="str">
        <f t="shared" si="82"/>
        <v>11CD01</v>
      </c>
      <c r="B5267" t="str">
        <f>CONCATENATE(A5267,"_",COUNTIF(A$1:A5267,A5267))</f>
        <v>11CD01_16</v>
      </c>
      <c r="C5267" t="s">
        <v>13734</v>
      </c>
      <c r="D5267" t="str">
        <f>VLOOKUP(MID(C5267,7,4),Estrv!I:J,2,FALSE)</f>
        <v>Profesionalización policial</v>
      </c>
      <c r="E5267" t="str">
        <f>VLOOKUP(MID(C5267,1,10),Estrv!B:CC,60,FALSE)</f>
        <v/>
      </c>
    </row>
    <row r="5268" spans="1:5">
      <c r="A5268" t="str">
        <f t="shared" si="82"/>
        <v>11CD01</v>
      </c>
      <c r="B5268" t="str">
        <f>CONCATENATE(A5268,"_",COUNTIF(A$1:A5268,A5268))</f>
        <v>11CD01_17</v>
      </c>
      <c r="C5268" t="s">
        <v>14408</v>
      </c>
      <c r="D5268" t="str">
        <f>VLOOKUP(MID(C5268,7,4),Estrv!I:J,2,FALSE)</f>
        <v>Profesionalización policial</v>
      </c>
      <c r="E5268" t="str">
        <f>VLOOKUP(MID(C5268,1,10),Estrv!B:CC,63,FALSE)</f>
        <v/>
      </c>
    </row>
    <row r="5269" spans="1:5">
      <c r="A5269" t="str">
        <f t="shared" si="82"/>
        <v>11CD01</v>
      </c>
      <c r="B5269" t="str">
        <f>CONCATENATE(A5269,"_",COUNTIF(A$1:A5269,A5269))</f>
        <v>11CD01_18</v>
      </c>
      <c r="C5269" t="s">
        <v>15082</v>
      </c>
      <c r="D5269" t="str">
        <f>VLOOKUP(MID(C5269,7,4),Estrv!I:J,2,FALSE)</f>
        <v>Profesionalización policial</v>
      </c>
      <c r="E5269" t="str">
        <f>VLOOKUP(MID(C5269,1,10),Estrv!B:CC,66,FALSE)</f>
        <v/>
      </c>
    </row>
    <row r="5270" spans="1:5">
      <c r="A5270" t="str">
        <f t="shared" si="82"/>
        <v>11CD01</v>
      </c>
      <c r="B5270" t="str">
        <f>CONCATENATE(A5270,"_",COUNTIF(A$1:A5270,A5270))</f>
        <v>11CD01_19</v>
      </c>
      <c r="C5270" t="s">
        <v>15756</v>
      </c>
      <c r="D5270" t="str">
        <f>VLOOKUP(MID(C5270,7,4),Estrv!I:J,2,FALSE)</f>
        <v>Profesionalización policial</v>
      </c>
      <c r="E5270" t="str">
        <f>VLOOKUP(MID(C5270,1,10),Estrv!B:CC,69,FALSE)</f>
        <v/>
      </c>
    </row>
    <row r="5271" spans="1:5">
      <c r="A5271" t="str">
        <f t="shared" si="82"/>
        <v>11CD01</v>
      </c>
      <c r="B5271" t="str">
        <f>CONCATENATE(A5271,"_",COUNTIF(A$1:A5271,A5271))</f>
        <v>11CD01_20</v>
      </c>
      <c r="C5271" t="s">
        <v>16430</v>
      </c>
      <c r="D5271" t="str">
        <f>VLOOKUP(MID(C5271,7,4),Estrv!I:J,2,FALSE)</f>
        <v>Profesionalización policial</v>
      </c>
      <c r="E5271" t="str">
        <f>VLOOKUP(MID(C5271,1,10),Estrv!B:CC,72,FALSE)</f>
        <v/>
      </c>
    </row>
    <row r="5272" spans="1:5">
      <c r="A5272" t="str">
        <f t="shared" si="82"/>
        <v>11CD01</v>
      </c>
      <c r="B5272" t="str">
        <f>CONCATENATE(A5272,"_",COUNTIF(A$1:A5272,A5272))</f>
        <v>11CD01_21</v>
      </c>
      <c r="C5272" t="s">
        <v>10365</v>
      </c>
      <c r="D5272" t="str">
        <f>VLOOKUP(MID(C5272,7,4),Estrv!I:J,2,FALSE)</f>
        <v>Apoyos para la formación policial</v>
      </c>
      <c r="E5272" t="str">
        <f>VLOOKUP(MID(C5272,1,10),Estrv!B:CC,44,FALSE)</f>
        <v>Los futuros nuevos policias cuentan con apoyos economicos que ayudan a evitar la desercion del curso de formacion inicial.</v>
      </c>
    </row>
    <row r="5273" spans="1:5">
      <c r="A5273" t="str">
        <f t="shared" si="82"/>
        <v>11CD01</v>
      </c>
      <c r="B5273" t="str">
        <f>CONCATENATE(A5273,"_",COUNTIF(A$1:A5273,A5273))</f>
        <v>11CD01_22</v>
      </c>
      <c r="C5273" t="s">
        <v>11039</v>
      </c>
      <c r="D5273" t="str">
        <f>VLOOKUP(MID(C5273,7,4),Estrv!I:J,2,FALSE)</f>
        <v>Apoyos para la formación policial</v>
      </c>
      <c r="E5273" t="str">
        <f>VLOOKUP(MID(C5273,1,10),Estrv!B:CC,48,FALSE)</f>
        <v/>
      </c>
    </row>
    <row r="5274" spans="1:5">
      <c r="A5274" t="str">
        <f t="shared" si="82"/>
        <v>11CD01</v>
      </c>
      <c r="B5274" t="str">
        <f>CONCATENATE(A5274,"_",COUNTIF(A$1:A5274,A5274))</f>
        <v>11CD01_23</v>
      </c>
      <c r="C5274" t="s">
        <v>11713</v>
      </c>
      <c r="D5274" t="str">
        <f>VLOOKUP(MID(C5274,7,4),Estrv!I:J,2,FALSE)</f>
        <v>Apoyos para la formación policial</v>
      </c>
      <c r="E5274" t="str">
        <f>VLOOKUP(MID(C5274,1,10),Estrv!B:CC,51,FALSE)</f>
        <v/>
      </c>
    </row>
    <row r="5275" spans="1:5">
      <c r="A5275" t="str">
        <f t="shared" si="82"/>
        <v>11CD01</v>
      </c>
      <c r="B5275" t="str">
        <f>CONCATENATE(A5275,"_",COUNTIF(A$1:A5275,A5275))</f>
        <v>11CD01_24</v>
      </c>
      <c r="C5275" t="s">
        <v>12387</v>
      </c>
      <c r="D5275" t="str">
        <f>VLOOKUP(MID(C5275,7,4),Estrv!I:J,2,FALSE)</f>
        <v>Apoyos para la formación policial</v>
      </c>
      <c r="E5275" t="str">
        <f>VLOOKUP(MID(C5275,1,10),Estrv!B:CC,54,FALSE)</f>
        <v/>
      </c>
    </row>
    <row r="5276" spans="1:5">
      <c r="A5276" t="str">
        <f t="shared" si="82"/>
        <v>11CD01</v>
      </c>
      <c r="B5276" t="str">
        <f>CONCATENATE(A5276,"_",COUNTIF(A$1:A5276,A5276))</f>
        <v>11CD01_25</v>
      </c>
      <c r="C5276" t="s">
        <v>13061</v>
      </c>
      <c r="D5276" t="str">
        <f>VLOOKUP(MID(C5276,7,4),Estrv!I:J,2,FALSE)</f>
        <v>Apoyos para la formación policial</v>
      </c>
      <c r="E5276" t="str">
        <f>VLOOKUP(MID(C5276,1,10),Estrv!B:CC,57,FALSE)</f>
        <v/>
      </c>
    </row>
    <row r="5277" spans="1:5">
      <c r="A5277" t="str">
        <f t="shared" si="82"/>
        <v>11CD01</v>
      </c>
      <c r="B5277" t="str">
        <f>CONCATENATE(A5277,"_",COUNTIF(A$1:A5277,A5277))</f>
        <v>11CD01_26</v>
      </c>
      <c r="C5277" t="s">
        <v>13735</v>
      </c>
      <c r="D5277" t="str">
        <f>VLOOKUP(MID(C5277,7,4),Estrv!I:J,2,FALSE)</f>
        <v>Apoyos para la formación policial</v>
      </c>
      <c r="E5277" t="str">
        <f>VLOOKUP(MID(C5277,1,10),Estrv!B:CC,60,FALSE)</f>
        <v/>
      </c>
    </row>
    <row r="5278" spans="1:5">
      <c r="A5278" t="str">
        <f t="shared" si="82"/>
        <v>11CD01</v>
      </c>
      <c r="B5278" t="str">
        <f>CONCATENATE(A5278,"_",COUNTIF(A$1:A5278,A5278))</f>
        <v>11CD01_27</v>
      </c>
      <c r="C5278" t="s">
        <v>14409</v>
      </c>
      <c r="D5278" t="str">
        <f>VLOOKUP(MID(C5278,7,4),Estrv!I:J,2,FALSE)</f>
        <v>Apoyos para la formación policial</v>
      </c>
      <c r="E5278" t="str">
        <f>VLOOKUP(MID(C5278,1,10),Estrv!B:CC,63,FALSE)</f>
        <v/>
      </c>
    </row>
    <row r="5279" spans="1:5">
      <c r="A5279" t="str">
        <f t="shared" si="82"/>
        <v>11CD01</v>
      </c>
      <c r="B5279" t="str">
        <f>CONCATENATE(A5279,"_",COUNTIF(A$1:A5279,A5279))</f>
        <v>11CD01_28</v>
      </c>
      <c r="C5279" t="s">
        <v>15083</v>
      </c>
      <c r="D5279" t="str">
        <f>VLOOKUP(MID(C5279,7,4),Estrv!I:J,2,FALSE)</f>
        <v>Apoyos para la formación policial</v>
      </c>
      <c r="E5279" t="str">
        <f>VLOOKUP(MID(C5279,1,10),Estrv!B:CC,66,FALSE)</f>
        <v/>
      </c>
    </row>
    <row r="5280" spans="1:5">
      <c r="A5280" t="str">
        <f t="shared" si="82"/>
        <v>11CD01</v>
      </c>
      <c r="B5280" t="str">
        <f>CONCATENATE(A5280,"_",COUNTIF(A$1:A5280,A5280))</f>
        <v>11CD01_29</v>
      </c>
      <c r="C5280" t="s">
        <v>15757</v>
      </c>
      <c r="D5280" t="str">
        <f>VLOOKUP(MID(C5280,7,4),Estrv!I:J,2,FALSE)</f>
        <v>Apoyos para la formación policial</v>
      </c>
      <c r="E5280" t="str">
        <f>VLOOKUP(MID(C5280,1,10),Estrv!B:CC,69,FALSE)</f>
        <v/>
      </c>
    </row>
    <row r="5281" spans="1:5">
      <c r="A5281" t="str">
        <f t="shared" si="82"/>
        <v>11CD01</v>
      </c>
      <c r="B5281" t="str">
        <f>CONCATENATE(A5281,"_",COUNTIF(A$1:A5281,A5281))</f>
        <v>11CD01_30</v>
      </c>
      <c r="C5281" t="s">
        <v>16431</v>
      </c>
      <c r="D5281" t="str">
        <f>VLOOKUP(MID(C5281,7,4),Estrv!I:J,2,FALSE)</f>
        <v>Apoyos para la formación policial</v>
      </c>
      <c r="E5281" t="str">
        <f>VLOOKUP(MID(C5281,1,10),Estrv!B:CC,72,FALSE)</f>
        <v/>
      </c>
    </row>
    <row r="5282" spans="1:5">
      <c r="A5282" t="str">
        <f t="shared" si="82"/>
        <v>11CD01</v>
      </c>
      <c r="B5282" t="str">
        <f>CONCATENATE(A5282,"_",COUNTIF(A$1:A5282,A5282))</f>
        <v>11CD01_31</v>
      </c>
      <c r="C5282" t="s">
        <v>10366</v>
      </c>
      <c r="D5282" t="str">
        <f>VLOOKUP(MID(C5282,7,4),Estrv!I:J,2,FALSE)</f>
        <v>Cumplimiento de los programas de protección civil</v>
      </c>
      <c r="E5282" t="str">
        <f>VLOOKUP(MID(C5282,1,10),Estrv!B:CC,44,FALSE)</f>
        <v>Las personas servidoras publicas de la Universidad de la Policia estan preparadas para atender cualquier emergencia natural o antropogenica, salvaguardando su propia vida.</v>
      </c>
    </row>
    <row r="5283" spans="1:5">
      <c r="A5283" t="str">
        <f t="shared" si="82"/>
        <v>11CD01</v>
      </c>
      <c r="B5283" t="str">
        <f>CONCATENATE(A5283,"_",COUNTIF(A$1:A5283,A5283))</f>
        <v>11CD01_32</v>
      </c>
      <c r="C5283" t="s">
        <v>11040</v>
      </c>
      <c r="D5283" t="str">
        <f>VLOOKUP(MID(C5283,7,4),Estrv!I:J,2,FALSE)</f>
        <v>Cumplimiento de los programas de protección civil</v>
      </c>
      <c r="E5283" t="str">
        <f>VLOOKUP(MID(C5283,1,10),Estrv!B:CC,48,FALSE)</f>
        <v/>
      </c>
    </row>
    <row r="5284" spans="1:5">
      <c r="A5284" t="str">
        <f t="shared" si="82"/>
        <v>11CD01</v>
      </c>
      <c r="B5284" t="str">
        <f>CONCATENATE(A5284,"_",COUNTIF(A$1:A5284,A5284))</f>
        <v>11CD01_33</v>
      </c>
      <c r="C5284" t="s">
        <v>11714</v>
      </c>
      <c r="D5284" t="str">
        <f>VLOOKUP(MID(C5284,7,4),Estrv!I:J,2,FALSE)</f>
        <v>Cumplimiento de los programas de protección civil</v>
      </c>
      <c r="E5284" t="str">
        <f>VLOOKUP(MID(C5284,1,10),Estrv!B:CC,51,FALSE)</f>
        <v/>
      </c>
    </row>
    <row r="5285" spans="1:5">
      <c r="A5285" t="str">
        <f t="shared" si="82"/>
        <v>11CD01</v>
      </c>
      <c r="B5285" t="str">
        <f>CONCATENATE(A5285,"_",COUNTIF(A$1:A5285,A5285))</f>
        <v>11CD01_34</v>
      </c>
      <c r="C5285" t="s">
        <v>12388</v>
      </c>
      <c r="D5285" t="str">
        <f>VLOOKUP(MID(C5285,7,4),Estrv!I:J,2,FALSE)</f>
        <v>Cumplimiento de los programas de protección civil</v>
      </c>
      <c r="E5285" t="str">
        <f>VLOOKUP(MID(C5285,1,10),Estrv!B:CC,54,FALSE)</f>
        <v/>
      </c>
    </row>
    <row r="5286" spans="1:5">
      <c r="A5286" t="str">
        <f t="shared" si="82"/>
        <v>11CD01</v>
      </c>
      <c r="B5286" t="str">
        <f>CONCATENATE(A5286,"_",COUNTIF(A$1:A5286,A5286))</f>
        <v>11CD01_35</v>
      </c>
      <c r="C5286" t="s">
        <v>13062</v>
      </c>
      <c r="D5286" t="str">
        <f>VLOOKUP(MID(C5286,7,4),Estrv!I:J,2,FALSE)</f>
        <v>Cumplimiento de los programas de protección civil</v>
      </c>
      <c r="E5286" t="str">
        <f>VLOOKUP(MID(C5286,1,10),Estrv!B:CC,57,FALSE)</f>
        <v/>
      </c>
    </row>
    <row r="5287" spans="1:5">
      <c r="A5287" t="str">
        <f t="shared" si="82"/>
        <v>11CD01</v>
      </c>
      <c r="B5287" t="str">
        <f>CONCATENATE(A5287,"_",COUNTIF(A$1:A5287,A5287))</f>
        <v>11CD01_36</v>
      </c>
      <c r="C5287" t="s">
        <v>13736</v>
      </c>
      <c r="D5287" t="str">
        <f>VLOOKUP(MID(C5287,7,4),Estrv!I:J,2,FALSE)</f>
        <v>Cumplimiento de los programas de protección civil</v>
      </c>
      <c r="E5287" t="str">
        <f>VLOOKUP(MID(C5287,1,10),Estrv!B:CC,60,FALSE)</f>
        <v/>
      </c>
    </row>
    <row r="5288" spans="1:5">
      <c r="A5288" t="str">
        <f t="shared" si="82"/>
        <v>11CD01</v>
      </c>
      <c r="B5288" t="str">
        <f>CONCATENATE(A5288,"_",COUNTIF(A$1:A5288,A5288))</f>
        <v>11CD01_37</v>
      </c>
      <c r="C5288" t="s">
        <v>14410</v>
      </c>
      <c r="D5288" t="str">
        <f>VLOOKUP(MID(C5288,7,4),Estrv!I:J,2,FALSE)</f>
        <v>Cumplimiento de los programas de protección civil</v>
      </c>
      <c r="E5288" t="str">
        <f>VLOOKUP(MID(C5288,1,10),Estrv!B:CC,63,FALSE)</f>
        <v/>
      </c>
    </row>
    <row r="5289" spans="1:5">
      <c r="A5289" t="str">
        <f t="shared" si="82"/>
        <v>11CD01</v>
      </c>
      <c r="B5289" t="str">
        <f>CONCATENATE(A5289,"_",COUNTIF(A$1:A5289,A5289))</f>
        <v>11CD01_38</v>
      </c>
      <c r="C5289" t="s">
        <v>15084</v>
      </c>
      <c r="D5289" t="str">
        <f>VLOOKUP(MID(C5289,7,4),Estrv!I:J,2,FALSE)</f>
        <v>Cumplimiento de los programas de protección civil</v>
      </c>
      <c r="E5289" t="str">
        <f>VLOOKUP(MID(C5289,1,10),Estrv!B:CC,66,FALSE)</f>
        <v/>
      </c>
    </row>
    <row r="5290" spans="1:5">
      <c r="A5290" t="str">
        <f t="shared" si="82"/>
        <v>11CD01</v>
      </c>
      <c r="B5290" t="str">
        <f>CONCATENATE(A5290,"_",COUNTIF(A$1:A5290,A5290))</f>
        <v>11CD01_39</v>
      </c>
      <c r="C5290" t="s">
        <v>15758</v>
      </c>
      <c r="D5290" t="str">
        <f>VLOOKUP(MID(C5290,7,4),Estrv!I:J,2,FALSE)</f>
        <v>Cumplimiento de los programas de protección civil</v>
      </c>
      <c r="E5290" t="str">
        <f>VLOOKUP(MID(C5290,1,10),Estrv!B:CC,69,FALSE)</f>
        <v/>
      </c>
    </row>
    <row r="5291" spans="1:5">
      <c r="A5291" t="str">
        <f t="shared" si="82"/>
        <v>11CD01</v>
      </c>
      <c r="B5291" t="str">
        <f>CONCATENATE(A5291,"_",COUNTIF(A$1:A5291,A5291))</f>
        <v>11CD01_40</v>
      </c>
      <c r="C5291" t="s">
        <v>16432</v>
      </c>
      <c r="D5291" t="str">
        <f>VLOOKUP(MID(C5291,7,4),Estrv!I:J,2,FALSE)</f>
        <v>Cumplimiento de los programas de protección civil</v>
      </c>
      <c r="E5291" t="str">
        <f>VLOOKUP(MID(C5291,1,10),Estrv!B:CC,72,FALSE)</f>
        <v/>
      </c>
    </row>
    <row r="5292" spans="1:5">
      <c r="A5292" t="str">
        <f t="shared" si="82"/>
        <v>11CD01</v>
      </c>
      <c r="B5292" t="str">
        <f>CONCATENATE(A5292,"_",COUNTIF(A$1:A5292,A5292))</f>
        <v>11CD01_41</v>
      </c>
      <c r="C5292" t="s">
        <v>10367</v>
      </c>
      <c r="D5292" t="str">
        <f>VLOOKUP(MID(C5292,7,4),Estrv!I:J,2,FALSE)</f>
        <v>Actividades de apoyo administrativo</v>
      </c>
      <c r="E5292" t="str">
        <f>VLOOKUP(MID(C5292,1,10),Estrv!B:CC,44,FALSE)</f>
        <v>La UNIPOLcontinua con el desempeño de sus funciones de manera adecuada</v>
      </c>
    </row>
    <row r="5293" spans="1:5">
      <c r="A5293" t="str">
        <f t="shared" si="82"/>
        <v>11CD01</v>
      </c>
      <c r="B5293" t="str">
        <f>CONCATENATE(A5293,"_",COUNTIF(A$1:A5293,A5293))</f>
        <v>11CD01_42</v>
      </c>
      <c r="C5293" t="s">
        <v>11041</v>
      </c>
      <c r="D5293" t="str">
        <f>VLOOKUP(MID(C5293,7,4),Estrv!I:J,2,FALSE)</f>
        <v>Actividades de apoyo administrativo</v>
      </c>
      <c r="E5293" t="str">
        <f>VLOOKUP(MID(C5293,1,10),Estrv!B:CC,48,FALSE)</f>
        <v>Pago de servicios generales, servicios profesionales, conservacion y mantenimiento del inmueble, asi como servicios de difusion.</v>
      </c>
    </row>
    <row r="5294" spans="1:5">
      <c r="A5294" t="str">
        <f t="shared" si="82"/>
        <v>11CD01</v>
      </c>
      <c r="B5294" t="str">
        <f>CONCATENATE(A5294,"_",COUNTIF(A$1:A5294,A5294))</f>
        <v>11CD01_43</v>
      </c>
      <c r="C5294" t="s">
        <v>11715</v>
      </c>
      <c r="D5294" t="str">
        <f>VLOOKUP(MID(C5294,7,4),Estrv!I:J,2,FALSE)</f>
        <v>Actividades de apoyo administrativo</v>
      </c>
      <c r="E5294" t="str">
        <f>VLOOKUP(MID(C5294,1,10),Estrv!B:CC,51,FALSE)</f>
        <v/>
      </c>
    </row>
    <row r="5295" spans="1:5">
      <c r="A5295" t="str">
        <f t="shared" si="82"/>
        <v>11CD01</v>
      </c>
      <c r="B5295" t="str">
        <f>CONCATENATE(A5295,"_",COUNTIF(A$1:A5295,A5295))</f>
        <v>11CD01_44</v>
      </c>
      <c r="C5295" t="s">
        <v>12389</v>
      </c>
      <c r="D5295" t="str">
        <f>VLOOKUP(MID(C5295,7,4),Estrv!I:J,2,FALSE)</f>
        <v>Actividades de apoyo administrativo</v>
      </c>
      <c r="E5295" t="str">
        <f>VLOOKUP(MID(C5295,1,10),Estrv!B:CC,54,FALSE)</f>
        <v/>
      </c>
    </row>
    <row r="5296" spans="1:5">
      <c r="A5296" t="str">
        <f t="shared" si="82"/>
        <v>11CD01</v>
      </c>
      <c r="B5296" t="str">
        <f>CONCATENATE(A5296,"_",COUNTIF(A$1:A5296,A5296))</f>
        <v>11CD01_45</v>
      </c>
      <c r="C5296" t="s">
        <v>13063</v>
      </c>
      <c r="D5296" t="str">
        <f>VLOOKUP(MID(C5296,7,4),Estrv!I:J,2,FALSE)</f>
        <v>Actividades de apoyo administrativo</v>
      </c>
      <c r="E5296" t="str">
        <f>VLOOKUP(MID(C5296,1,10),Estrv!B:CC,57,FALSE)</f>
        <v/>
      </c>
    </row>
    <row r="5297" spans="1:5">
      <c r="A5297" t="str">
        <f t="shared" si="82"/>
        <v>11CD01</v>
      </c>
      <c r="B5297" t="str">
        <f>CONCATENATE(A5297,"_",COUNTIF(A$1:A5297,A5297))</f>
        <v>11CD01_46</v>
      </c>
      <c r="C5297" t="s">
        <v>13737</v>
      </c>
      <c r="D5297" t="str">
        <f>VLOOKUP(MID(C5297,7,4),Estrv!I:J,2,FALSE)</f>
        <v>Actividades de apoyo administrativo</v>
      </c>
      <c r="E5297" t="str">
        <f>VLOOKUP(MID(C5297,1,10),Estrv!B:CC,60,FALSE)</f>
        <v/>
      </c>
    </row>
    <row r="5298" spans="1:5">
      <c r="A5298" t="str">
        <f t="shared" si="82"/>
        <v>11CD01</v>
      </c>
      <c r="B5298" t="str">
        <f>CONCATENATE(A5298,"_",COUNTIF(A$1:A5298,A5298))</f>
        <v>11CD01_47</v>
      </c>
      <c r="C5298" t="s">
        <v>14411</v>
      </c>
      <c r="D5298" t="str">
        <f>VLOOKUP(MID(C5298,7,4),Estrv!I:J,2,FALSE)</f>
        <v>Actividades de apoyo administrativo</v>
      </c>
      <c r="E5298" t="str">
        <f>VLOOKUP(MID(C5298,1,10),Estrv!B:CC,63,FALSE)</f>
        <v/>
      </c>
    </row>
    <row r="5299" spans="1:5">
      <c r="A5299" t="str">
        <f t="shared" si="82"/>
        <v>11CD01</v>
      </c>
      <c r="B5299" t="str">
        <f>CONCATENATE(A5299,"_",COUNTIF(A$1:A5299,A5299))</f>
        <v>11CD01_48</v>
      </c>
      <c r="C5299" t="s">
        <v>15085</v>
      </c>
      <c r="D5299" t="str">
        <f>VLOOKUP(MID(C5299,7,4),Estrv!I:J,2,FALSE)</f>
        <v>Actividades de apoyo administrativo</v>
      </c>
      <c r="E5299" t="str">
        <f>VLOOKUP(MID(C5299,1,10),Estrv!B:CC,66,FALSE)</f>
        <v/>
      </c>
    </row>
    <row r="5300" spans="1:5">
      <c r="A5300" t="str">
        <f t="shared" si="82"/>
        <v>11CD01</v>
      </c>
      <c r="B5300" t="str">
        <f>CONCATENATE(A5300,"_",COUNTIF(A$1:A5300,A5300))</f>
        <v>11CD01_49</v>
      </c>
      <c r="C5300" t="s">
        <v>15759</v>
      </c>
      <c r="D5300" t="str">
        <f>VLOOKUP(MID(C5300,7,4),Estrv!I:J,2,FALSE)</f>
        <v>Actividades de apoyo administrativo</v>
      </c>
      <c r="E5300" t="str">
        <f>VLOOKUP(MID(C5300,1,10),Estrv!B:CC,69,FALSE)</f>
        <v/>
      </c>
    </row>
    <row r="5301" spans="1:5">
      <c r="A5301" t="str">
        <f t="shared" si="82"/>
        <v>11CD01</v>
      </c>
      <c r="B5301" t="str">
        <f>CONCATENATE(A5301,"_",COUNTIF(A$1:A5301,A5301))</f>
        <v>11CD01_50</v>
      </c>
      <c r="C5301" t="s">
        <v>16433</v>
      </c>
      <c r="D5301" t="str">
        <f>VLOOKUP(MID(C5301,7,4),Estrv!I:J,2,FALSE)</f>
        <v>Actividades de apoyo administrativo</v>
      </c>
      <c r="E5301" t="str">
        <f>VLOOKUP(MID(C5301,1,10),Estrv!B:CC,72,FALSE)</f>
        <v/>
      </c>
    </row>
    <row r="5302" spans="1:5">
      <c r="A5302" t="str">
        <f t="shared" si="82"/>
        <v>11CD01</v>
      </c>
      <c r="B5302" t="str">
        <f>CONCATENATE(A5302,"_",COUNTIF(A$1:A5302,A5302))</f>
        <v>11CD01_51</v>
      </c>
      <c r="C5302" t="s">
        <v>10368</v>
      </c>
      <c r="D5302" t="str">
        <f>VLOOKUP(MID(C5302,7,4),Estrv!I:J,2,FALSE)</f>
        <v>Provisiones para contingencias</v>
      </c>
      <c r="E5302" t="str">
        <f>VLOOKUP(MID(C5302,1,10),Estrv!B:CC,44,FALSE)</f>
        <v>La UNIPOL tiene las previsiones presupuestarias necesarias para el cumplimiento de las obligaciones judiciales que se presenten</v>
      </c>
    </row>
    <row r="5303" spans="1:5">
      <c r="A5303" t="str">
        <f t="shared" si="82"/>
        <v>11CD01</v>
      </c>
      <c r="B5303" t="str">
        <f>CONCATENATE(A5303,"_",COUNTIF(A$1:A5303,A5303))</f>
        <v>11CD01_52</v>
      </c>
      <c r="C5303" t="s">
        <v>11042</v>
      </c>
      <c r="D5303" t="str">
        <f>VLOOKUP(MID(C5303,7,4),Estrv!I:J,2,FALSE)</f>
        <v>Provisiones para contingencias</v>
      </c>
      <c r="E5303" t="str">
        <f>VLOOKUP(MID(C5303,1,10),Estrv!B:CC,48,FALSE)</f>
        <v/>
      </c>
    </row>
    <row r="5304" spans="1:5">
      <c r="A5304" t="str">
        <f t="shared" si="82"/>
        <v>11CD01</v>
      </c>
      <c r="B5304" t="str">
        <f>CONCATENATE(A5304,"_",COUNTIF(A$1:A5304,A5304))</f>
        <v>11CD01_53</v>
      </c>
      <c r="C5304" t="s">
        <v>11716</v>
      </c>
      <c r="D5304" t="str">
        <f>VLOOKUP(MID(C5304,7,4),Estrv!I:J,2,FALSE)</f>
        <v>Provisiones para contingencias</v>
      </c>
      <c r="E5304" t="str">
        <f>VLOOKUP(MID(C5304,1,10),Estrv!B:CC,51,FALSE)</f>
        <v/>
      </c>
    </row>
    <row r="5305" spans="1:5">
      <c r="A5305" t="str">
        <f t="shared" si="82"/>
        <v>11CD01</v>
      </c>
      <c r="B5305" t="str">
        <f>CONCATENATE(A5305,"_",COUNTIF(A$1:A5305,A5305))</f>
        <v>11CD01_54</v>
      </c>
      <c r="C5305" t="s">
        <v>12390</v>
      </c>
      <c r="D5305" t="str">
        <f>VLOOKUP(MID(C5305,7,4),Estrv!I:J,2,FALSE)</f>
        <v>Provisiones para contingencias</v>
      </c>
      <c r="E5305" t="str">
        <f>VLOOKUP(MID(C5305,1,10),Estrv!B:CC,54,FALSE)</f>
        <v/>
      </c>
    </row>
    <row r="5306" spans="1:5">
      <c r="A5306" t="str">
        <f t="shared" si="82"/>
        <v>11CD01</v>
      </c>
      <c r="B5306" t="str">
        <f>CONCATENATE(A5306,"_",COUNTIF(A$1:A5306,A5306))</f>
        <v>11CD01_55</v>
      </c>
      <c r="C5306" t="s">
        <v>13064</v>
      </c>
      <c r="D5306" t="str">
        <f>VLOOKUP(MID(C5306,7,4),Estrv!I:J,2,FALSE)</f>
        <v>Provisiones para contingencias</v>
      </c>
      <c r="E5306" t="str">
        <f>VLOOKUP(MID(C5306,1,10),Estrv!B:CC,57,FALSE)</f>
        <v/>
      </c>
    </row>
    <row r="5307" spans="1:5">
      <c r="A5307" t="str">
        <f t="shared" si="82"/>
        <v>11CD01</v>
      </c>
      <c r="B5307" t="str">
        <f>CONCATENATE(A5307,"_",COUNTIF(A$1:A5307,A5307))</f>
        <v>11CD01_56</v>
      </c>
      <c r="C5307" t="s">
        <v>13738</v>
      </c>
      <c r="D5307" t="str">
        <f>VLOOKUP(MID(C5307,7,4),Estrv!I:J,2,FALSE)</f>
        <v>Provisiones para contingencias</v>
      </c>
      <c r="E5307" t="str">
        <f>VLOOKUP(MID(C5307,1,10),Estrv!B:CC,60,FALSE)</f>
        <v/>
      </c>
    </row>
    <row r="5308" spans="1:5">
      <c r="A5308" t="str">
        <f t="shared" si="82"/>
        <v>11CD01</v>
      </c>
      <c r="B5308" t="str">
        <f>CONCATENATE(A5308,"_",COUNTIF(A$1:A5308,A5308))</f>
        <v>11CD01_57</v>
      </c>
      <c r="C5308" t="s">
        <v>14412</v>
      </c>
      <c r="D5308" t="str">
        <f>VLOOKUP(MID(C5308,7,4),Estrv!I:J,2,FALSE)</f>
        <v>Provisiones para contingencias</v>
      </c>
      <c r="E5308" t="str">
        <f>VLOOKUP(MID(C5308,1,10),Estrv!B:CC,63,FALSE)</f>
        <v/>
      </c>
    </row>
    <row r="5309" spans="1:5">
      <c r="A5309" t="str">
        <f t="shared" si="82"/>
        <v>11CD01</v>
      </c>
      <c r="B5309" t="str">
        <f>CONCATENATE(A5309,"_",COUNTIF(A$1:A5309,A5309))</f>
        <v>11CD01_58</v>
      </c>
      <c r="C5309" t="s">
        <v>15086</v>
      </c>
      <c r="D5309" t="str">
        <f>VLOOKUP(MID(C5309,7,4),Estrv!I:J,2,FALSE)</f>
        <v>Provisiones para contingencias</v>
      </c>
      <c r="E5309" t="str">
        <f>VLOOKUP(MID(C5309,1,10),Estrv!B:CC,66,FALSE)</f>
        <v/>
      </c>
    </row>
    <row r="5310" spans="1:5">
      <c r="A5310" t="str">
        <f t="shared" si="82"/>
        <v>11CD01</v>
      </c>
      <c r="B5310" t="str">
        <f>CONCATENATE(A5310,"_",COUNTIF(A$1:A5310,A5310))</f>
        <v>11CD01_59</v>
      </c>
      <c r="C5310" t="s">
        <v>15760</v>
      </c>
      <c r="D5310" t="str">
        <f>VLOOKUP(MID(C5310,7,4),Estrv!I:J,2,FALSE)</f>
        <v>Provisiones para contingencias</v>
      </c>
      <c r="E5310" t="str">
        <f>VLOOKUP(MID(C5310,1,10),Estrv!B:CC,69,FALSE)</f>
        <v/>
      </c>
    </row>
    <row r="5311" spans="1:5">
      <c r="A5311" t="str">
        <f t="shared" si="82"/>
        <v>11CD01</v>
      </c>
      <c r="B5311" t="str">
        <f>CONCATENATE(A5311,"_",COUNTIF(A$1:A5311,A5311))</f>
        <v>11CD01_60</v>
      </c>
      <c r="C5311" t="s">
        <v>16434</v>
      </c>
      <c r="D5311" t="str">
        <f>VLOOKUP(MID(C5311,7,4),Estrv!I:J,2,FALSE)</f>
        <v>Provisiones para contingencias</v>
      </c>
      <c r="E5311" t="str">
        <f>VLOOKUP(MID(C5311,1,10),Estrv!B:CC,72,FALSE)</f>
        <v/>
      </c>
    </row>
    <row r="5312" spans="1:5">
      <c r="A5312" t="str">
        <f t="shared" si="82"/>
        <v>11CD02</v>
      </c>
      <c r="B5312" t="str">
        <f>CONCATENATE(A5312,"_",COUNTIF(A$1:A5312,A5312))</f>
        <v>11CD02_1</v>
      </c>
      <c r="C5312" t="s">
        <v>10369</v>
      </c>
      <c r="D5312" t="str">
        <f>VLOOKUP(MID(C5312,7,4),Estrv!I:J,2,FALSE)</f>
        <v>Actividades de apoyo administrativo</v>
      </c>
      <c r="E5312" t="str">
        <f>VLOOKUP(MID(C5312,1,10),Estrv!B:CC,44,FALSE)</f>
        <v>La Policia Auxiliar continua con el desempeño de sus funciones de manera adecuada</v>
      </c>
    </row>
    <row r="5313" spans="1:5">
      <c r="A5313" t="str">
        <f t="shared" si="82"/>
        <v>11CD02</v>
      </c>
      <c r="B5313" t="str">
        <f>CONCATENATE(A5313,"_",COUNTIF(A$1:A5313,A5313))</f>
        <v>11CD02_2</v>
      </c>
      <c r="C5313" t="s">
        <v>11043</v>
      </c>
      <c r="D5313" t="str">
        <f>VLOOKUP(MID(C5313,7,4),Estrv!I:J,2,FALSE)</f>
        <v>Actividades de apoyo administrativo</v>
      </c>
      <c r="E5313" t="str">
        <f>VLOOKUP(MID(C5313,1,10),Estrv!B:CC,48,FALSE)</f>
        <v/>
      </c>
    </row>
    <row r="5314" spans="1:5">
      <c r="A5314" t="str">
        <f t="shared" si="82"/>
        <v>11CD02</v>
      </c>
      <c r="B5314" t="str">
        <f>CONCATENATE(A5314,"_",COUNTIF(A$1:A5314,A5314))</f>
        <v>11CD02_3</v>
      </c>
      <c r="C5314" t="s">
        <v>11717</v>
      </c>
      <c r="D5314" t="str">
        <f>VLOOKUP(MID(C5314,7,4),Estrv!I:J,2,FALSE)</f>
        <v>Actividades de apoyo administrativo</v>
      </c>
      <c r="E5314" t="str">
        <f>VLOOKUP(MID(C5314,1,10),Estrv!B:CC,51,FALSE)</f>
        <v/>
      </c>
    </row>
    <row r="5315" spans="1:5">
      <c r="A5315" t="str">
        <f t="shared" ref="A5315:A5378" si="83">MID(C5315,1,6)</f>
        <v>11CD02</v>
      </c>
      <c r="B5315" t="str">
        <f>CONCATENATE(A5315,"_",COUNTIF(A$1:A5315,A5315))</f>
        <v>11CD02_4</v>
      </c>
      <c r="C5315" t="s">
        <v>12391</v>
      </c>
      <c r="D5315" t="str">
        <f>VLOOKUP(MID(C5315,7,4),Estrv!I:J,2,FALSE)</f>
        <v>Actividades de apoyo administrativo</v>
      </c>
      <c r="E5315" t="str">
        <f>VLOOKUP(MID(C5315,1,10),Estrv!B:CC,54,FALSE)</f>
        <v/>
      </c>
    </row>
    <row r="5316" spans="1:5">
      <c r="A5316" t="str">
        <f t="shared" si="83"/>
        <v>11CD02</v>
      </c>
      <c r="B5316" t="str">
        <f>CONCATENATE(A5316,"_",COUNTIF(A$1:A5316,A5316))</f>
        <v>11CD02_5</v>
      </c>
      <c r="C5316" t="s">
        <v>13065</v>
      </c>
      <c r="D5316" t="str">
        <f>VLOOKUP(MID(C5316,7,4),Estrv!I:J,2,FALSE)</f>
        <v>Actividades de apoyo administrativo</v>
      </c>
      <c r="E5316" t="str">
        <f>VLOOKUP(MID(C5316,1,10),Estrv!B:CC,57,FALSE)</f>
        <v/>
      </c>
    </row>
    <row r="5317" spans="1:5">
      <c r="A5317" t="str">
        <f t="shared" si="83"/>
        <v>11CD02</v>
      </c>
      <c r="B5317" t="str">
        <f>CONCATENATE(A5317,"_",COUNTIF(A$1:A5317,A5317))</f>
        <v>11CD02_6</v>
      </c>
      <c r="C5317" t="s">
        <v>13739</v>
      </c>
      <c r="D5317" t="str">
        <f>VLOOKUP(MID(C5317,7,4),Estrv!I:J,2,FALSE)</f>
        <v>Actividades de apoyo administrativo</v>
      </c>
      <c r="E5317" t="str">
        <f>VLOOKUP(MID(C5317,1,10),Estrv!B:CC,60,FALSE)</f>
        <v/>
      </c>
    </row>
    <row r="5318" spans="1:5">
      <c r="A5318" t="str">
        <f t="shared" si="83"/>
        <v>11CD02</v>
      </c>
      <c r="B5318" t="str">
        <f>CONCATENATE(A5318,"_",COUNTIF(A$1:A5318,A5318))</f>
        <v>11CD02_7</v>
      </c>
      <c r="C5318" t="s">
        <v>14413</v>
      </c>
      <c r="D5318" t="str">
        <f>VLOOKUP(MID(C5318,7,4),Estrv!I:J,2,FALSE)</f>
        <v>Actividades de apoyo administrativo</v>
      </c>
      <c r="E5318" t="str">
        <f>VLOOKUP(MID(C5318,1,10),Estrv!B:CC,63,FALSE)</f>
        <v/>
      </c>
    </row>
    <row r="5319" spans="1:5">
      <c r="A5319" t="str">
        <f t="shared" si="83"/>
        <v>11CD02</v>
      </c>
      <c r="B5319" t="str">
        <f>CONCATENATE(A5319,"_",COUNTIF(A$1:A5319,A5319))</f>
        <v>11CD02_8</v>
      </c>
      <c r="C5319" t="s">
        <v>15087</v>
      </c>
      <c r="D5319" t="str">
        <f>VLOOKUP(MID(C5319,7,4),Estrv!I:J,2,FALSE)</f>
        <v>Actividades de apoyo administrativo</v>
      </c>
      <c r="E5319" t="str">
        <f>VLOOKUP(MID(C5319,1,10),Estrv!B:CC,66,FALSE)</f>
        <v/>
      </c>
    </row>
    <row r="5320" spans="1:5">
      <c r="A5320" t="str">
        <f t="shared" si="83"/>
        <v>11CD02</v>
      </c>
      <c r="B5320" t="str">
        <f>CONCATENATE(A5320,"_",COUNTIF(A$1:A5320,A5320))</f>
        <v>11CD02_9</v>
      </c>
      <c r="C5320" t="s">
        <v>15761</v>
      </c>
      <c r="D5320" t="str">
        <f>VLOOKUP(MID(C5320,7,4),Estrv!I:J,2,FALSE)</f>
        <v>Actividades de apoyo administrativo</v>
      </c>
      <c r="E5320" t="str">
        <f>VLOOKUP(MID(C5320,1,10),Estrv!B:CC,69,FALSE)</f>
        <v/>
      </c>
    </row>
    <row r="5321" spans="1:5">
      <c r="A5321" t="str">
        <f t="shared" si="83"/>
        <v>11CD02</v>
      </c>
      <c r="B5321" t="str">
        <f>CONCATENATE(A5321,"_",COUNTIF(A$1:A5321,A5321))</f>
        <v>11CD02_10</v>
      </c>
      <c r="C5321" t="s">
        <v>16435</v>
      </c>
      <c r="D5321" t="str">
        <f>VLOOKUP(MID(C5321,7,4),Estrv!I:J,2,FALSE)</f>
        <v>Actividades de apoyo administrativo</v>
      </c>
      <c r="E5321" t="str">
        <f>VLOOKUP(MID(C5321,1,10),Estrv!B:CC,72,FALSE)</f>
        <v/>
      </c>
    </row>
    <row r="5322" spans="1:5">
      <c r="A5322" t="str">
        <f t="shared" si="83"/>
        <v>11CD02</v>
      </c>
      <c r="B5322" t="str">
        <f>CONCATENATE(A5322,"_",COUNTIF(A$1:A5322,A5322))</f>
        <v>11CD02_11</v>
      </c>
      <c r="C5322" t="s">
        <v>10370</v>
      </c>
      <c r="D5322" t="str">
        <f>VLOOKUP(MID(C5322,7,4),Estrv!I:J,2,FALSE)</f>
        <v>Prevención del delito y seguridad ciudadana</v>
      </c>
      <c r="E5322" t="str">
        <f>VLOOKUP(MID(C5322,1,10),Estrv!B:CC,44,FALSE)</f>
        <v>La ciudadania cuenta con espacios publicos y privados seguros en la ciudada de Mexico</v>
      </c>
    </row>
    <row r="5323" spans="1:5">
      <c r="A5323" t="str">
        <f t="shared" si="83"/>
        <v>11CD02</v>
      </c>
      <c r="B5323" t="str">
        <f>CONCATENATE(A5323,"_",COUNTIF(A$1:A5323,A5323))</f>
        <v>11CD02_12</v>
      </c>
      <c r="C5323" t="s">
        <v>11044</v>
      </c>
      <c r="D5323" t="str">
        <f>VLOOKUP(MID(C5323,7,4),Estrv!I:J,2,FALSE)</f>
        <v>Prevención del delito y seguridad ciudadana</v>
      </c>
      <c r="E5323" t="str">
        <f>VLOOKUP(MID(C5323,1,10),Estrv!B:CC,48,FALSE)</f>
        <v>Remisiones al Juzgado civico y Ministerio publico.</v>
      </c>
    </row>
    <row r="5324" spans="1:5">
      <c r="A5324" t="str">
        <f t="shared" si="83"/>
        <v>11CD02</v>
      </c>
      <c r="B5324" t="str">
        <f>CONCATENATE(A5324,"_",COUNTIF(A$1:A5324,A5324))</f>
        <v>11CD02_13</v>
      </c>
      <c r="C5324" t="s">
        <v>11718</v>
      </c>
      <c r="D5324" t="str">
        <f>VLOOKUP(MID(C5324,7,4),Estrv!I:J,2,FALSE)</f>
        <v>Prevención del delito y seguridad ciudadana</v>
      </c>
      <c r="E5324" t="str">
        <f>VLOOKUP(MID(C5324,1,10),Estrv!B:CC,51,FALSE)</f>
        <v/>
      </c>
    </row>
    <row r="5325" spans="1:5">
      <c r="A5325" t="str">
        <f t="shared" si="83"/>
        <v>11CD02</v>
      </c>
      <c r="B5325" t="str">
        <f>CONCATENATE(A5325,"_",COUNTIF(A$1:A5325,A5325))</f>
        <v>11CD02_14</v>
      </c>
      <c r="C5325" t="s">
        <v>12392</v>
      </c>
      <c r="D5325" t="str">
        <f>VLOOKUP(MID(C5325,7,4),Estrv!I:J,2,FALSE)</f>
        <v>Prevención del delito y seguridad ciudadana</v>
      </c>
      <c r="E5325" t="str">
        <f>VLOOKUP(MID(C5325,1,10),Estrv!B:CC,54,FALSE)</f>
        <v/>
      </c>
    </row>
    <row r="5326" spans="1:5">
      <c r="A5326" t="str">
        <f t="shared" si="83"/>
        <v>11CD02</v>
      </c>
      <c r="B5326" t="str">
        <f>CONCATENATE(A5326,"_",COUNTIF(A$1:A5326,A5326))</f>
        <v>11CD02_15</v>
      </c>
      <c r="C5326" t="s">
        <v>13066</v>
      </c>
      <c r="D5326" t="str">
        <f>VLOOKUP(MID(C5326,7,4),Estrv!I:J,2,FALSE)</f>
        <v>Prevención del delito y seguridad ciudadana</v>
      </c>
      <c r="E5326" t="str">
        <f>VLOOKUP(MID(C5326,1,10),Estrv!B:CC,57,FALSE)</f>
        <v/>
      </c>
    </row>
    <row r="5327" spans="1:5">
      <c r="A5327" t="str">
        <f t="shared" si="83"/>
        <v>11CD02</v>
      </c>
      <c r="B5327" t="str">
        <f>CONCATENATE(A5327,"_",COUNTIF(A$1:A5327,A5327))</f>
        <v>11CD02_16</v>
      </c>
      <c r="C5327" t="s">
        <v>13740</v>
      </c>
      <c r="D5327" t="str">
        <f>VLOOKUP(MID(C5327,7,4),Estrv!I:J,2,FALSE)</f>
        <v>Prevención del delito y seguridad ciudadana</v>
      </c>
      <c r="E5327" t="str">
        <f>VLOOKUP(MID(C5327,1,10),Estrv!B:CC,60,FALSE)</f>
        <v/>
      </c>
    </row>
    <row r="5328" spans="1:5">
      <c r="A5328" t="str">
        <f t="shared" si="83"/>
        <v>11CD02</v>
      </c>
      <c r="B5328" t="str">
        <f>CONCATENATE(A5328,"_",COUNTIF(A$1:A5328,A5328))</f>
        <v>11CD02_17</v>
      </c>
      <c r="C5328" t="s">
        <v>14414</v>
      </c>
      <c r="D5328" t="str">
        <f>VLOOKUP(MID(C5328,7,4),Estrv!I:J,2,FALSE)</f>
        <v>Prevención del delito y seguridad ciudadana</v>
      </c>
      <c r="E5328" t="str">
        <f>VLOOKUP(MID(C5328,1,10),Estrv!B:CC,63,FALSE)</f>
        <v/>
      </c>
    </row>
    <row r="5329" spans="1:5">
      <c r="A5329" t="str">
        <f t="shared" si="83"/>
        <v>11CD02</v>
      </c>
      <c r="B5329" t="str">
        <f>CONCATENATE(A5329,"_",COUNTIF(A$1:A5329,A5329))</f>
        <v>11CD02_18</v>
      </c>
      <c r="C5329" t="s">
        <v>15088</v>
      </c>
      <c r="D5329" t="str">
        <f>VLOOKUP(MID(C5329,7,4),Estrv!I:J,2,FALSE)</f>
        <v>Prevención del delito y seguridad ciudadana</v>
      </c>
      <c r="E5329" t="str">
        <f>VLOOKUP(MID(C5329,1,10),Estrv!B:CC,66,FALSE)</f>
        <v/>
      </c>
    </row>
    <row r="5330" spans="1:5">
      <c r="A5330" t="str">
        <f t="shared" si="83"/>
        <v>11CD02</v>
      </c>
      <c r="B5330" t="str">
        <f>CONCATENATE(A5330,"_",COUNTIF(A$1:A5330,A5330))</f>
        <v>11CD02_19</v>
      </c>
      <c r="C5330" t="s">
        <v>15762</v>
      </c>
      <c r="D5330" t="str">
        <f>VLOOKUP(MID(C5330,7,4),Estrv!I:J,2,FALSE)</f>
        <v>Prevención del delito y seguridad ciudadana</v>
      </c>
      <c r="E5330" t="str">
        <f>VLOOKUP(MID(C5330,1,10),Estrv!B:CC,69,FALSE)</f>
        <v/>
      </c>
    </row>
    <row r="5331" spans="1:5">
      <c r="A5331" t="str">
        <f t="shared" si="83"/>
        <v>11CD02</v>
      </c>
      <c r="B5331" t="str">
        <f>CONCATENATE(A5331,"_",COUNTIF(A$1:A5331,A5331))</f>
        <v>11CD02_20</v>
      </c>
      <c r="C5331" t="s">
        <v>16436</v>
      </c>
      <c r="D5331" t="str">
        <f>VLOOKUP(MID(C5331,7,4),Estrv!I:J,2,FALSE)</f>
        <v>Prevención del delito y seguridad ciudadana</v>
      </c>
      <c r="E5331" t="str">
        <f>VLOOKUP(MID(C5331,1,10),Estrv!B:CC,72,FALSE)</f>
        <v/>
      </c>
    </row>
    <row r="5332" spans="1:5">
      <c r="A5332" t="str">
        <f t="shared" si="83"/>
        <v>11CD02</v>
      </c>
      <c r="B5332" t="str">
        <f>CONCATENATE(A5332,"_",COUNTIF(A$1:A5332,A5332))</f>
        <v>11CD02_21</v>
      </c>
      <c r="C5332" t="s">
        <v>10371</v>
      </c>
      <c r="D5332" t="str">
        <f>VLOOKUP(MID(C5332,7,4),Estrv!I:J,2,FALSE)</f>
        <v>Formación de aspirantes a policías</v>
      </c>
      <c r="E5332" t="str">
        <f>VLOOKUP(MID(C5332,1,10),Estrv!B:CC,44,FALSE)</f>
        <v>Las instituciones de Seguridad Ciudadana cuentan con elementos de seguridad formados y capacitados adecuadamente para atender las demandas de la ciudadania.</v>
      </c>
    </row>
    <row r="5333" spans="1:5">
      <c r="A5333" t="str">
        <f t="shared" si="83"/>
        <v>11CD02</v>
      </c>
      <c r="B5333" t="str">
        <f>CONCATENATE(A5333,"_",COUNTIF(A$1:A5333,A5333))</f>
        <v>11CD02_22</v>
      </c>
      <c r="C5333" t="s">
        <v>11045</v>
      </c>
      <c r="D5333" t="str">
        <f>VLOOKUP(MID(C5333,7,4),Estrv!I:J,2,FALSE)</f>
        <v>Formación de aspirantes a policías</v>
      </c>
      <c r="E5333" t="str">
        <f>VLOOKUP(MID(C5333,1,10),Estrv!B:CC,48,FALSE)</f>
        <v/>
      </c>
    </row>
    <row r="5334" spans="1:5">
      <c r="A5334" t="str">
        <f t="shared" si="83"/>
        <v>11CD02</v>
      </c>
      <c r="B5334" t="str">
        <f>CONCATENATE(A5334,"_",COUNTIF(A$1:A5334,A5334))</f>
        <v>11CD02_23</v>
      </c>
      <c r="C5334" t="s">
        <v>11719</v>
      </c>
      <c r="D5334" t="str">
        <f>VLOOKUP(MID(C5334,7,4),Estrv!I:J,2,FALSE)</f>
        <v>Formación de aspirantes a policías</v>
      </c>
      <c r="E5334" t="str">
        <f>VLOOKUP(MID(C5334,1,10),Estrv!B:CC,51,FALSE)</f>
        <v/>
      </c>
    </row>
    <row r="5335" spans="1:5">
      <c r="A5335" t="str">
        <f t="shared" si="83"/>
        <v>11CD02</v>
      </c>
      <c r="B5335" t="str">
        <f>CONCATENATE(A5335,"_",COUNTIF(A$1:A5335,A5335))</f>
        <v>11CD02_24</v>
      </c>
      <c r="C5335" t="s">
        <v>12393</v>
      </c>
      <c r="D5335" t="str">
        <f>VLOOKUP(MID(C5335,7,4),Estrv!I:J,2,FALSE)</f>
        <v>Formación de aspirantes a policías</v>
      </c>
      <c r="E5335" t="str">
        <f>VLOOKUP(MID(C5335,1,10),Estrv!B:CC,54,FALSE)</f>
        <v/>
      </c>
    </row>
    <row r="5336" spans="1:5">
      <c r="A5336" t="str">
        <f t="shared" si="83"/>
        <v>11CD02</v>
      </c>
      <c r="B5336" t="str">
        <f>CONCATENATE(A5336,"_",COUNTIF(A$1:A5336,A5336))</f>
        <v>11CD02_25</v>
      </c>
      <c r="C5336" t="s">
        <v>13067</v>
      </c>
      <c r="D5336" t="str">
        <f>VLOOKUP(MID(C5336,7,4),Estrv!I:J,2,FALSE)</f>
        <v>Formación de aspirantes a policías</v>
      </c>
      <c r="E5336" t="str">
        <f>VLOOKUP(MID(C5336,1,10),Estrv!B:CC,57,FALSE)</f>
        <v/>
      </c>
    </row>
    <row r="5337" spans="1:5">
      <c r="A5337" t="str">
        <f t="shared" si="83"/>
        <v>11CD02</v>
      </c>
      <c r="B5337" t="str">
        <f>CONCATENATE(A5337,"_",COUNTIF(A$1:A5337,A5337))</f>
        <v>11CD02_26</v>
      </c>
      <c r="C5337" t="s">
        <v>13741</v>
      </c>
      <c r="D5337" t="str">
        <f>VLOOKUP(MID(C5337,7,4),Estrv!I:J,2,FALSE)</f>
        <v>Formación de aspirantes a policías</v>
      </c>
      <c r="E5337" t="str">
        <f>VLOOKUP(MID(C5337,1,10),Estrv!B:CC,60,FALSE)</f>
        <v/>
      </c>
    </row>
    <row r="5338" spans="1:5">
      <c r="A5338" t="str">
        <f t="shared" si="83"/>
        <v>11CD02</v>
      </c>
      <c r="B5338" t="str">
        <f>CONCATENATE(A5338,"_",COUNTIF(A$1:A5338,A5338))</f>
        <v>11CD02_27</v>
      </c>
      <c r="C5338" t="s">
        <v>14415</v>
      </c>
      <c r="D5338" t="str">
        <f>VLOOKUP(MID(C5338,7,4),Estrv!I:J,2,FALSE)</f>
        <v>Formación de aspirantes a policías</v>
      </c>
      <c r="E5338" t="str">
        <f>VLOOKUP(MID(C5338,1,10),Estrv!B:CC,63,FALSE)</f>
        <v/>
      </c>
    </row>
    <row r="5339" spans="1:5">
      <c r="A5339" t="str">
        <f t="shared" si="83"/>
        <v>11CD02</v>
      </c>
      <c r="B5339" t="str">
        <f>CONCATENATE(A5339,"_",COUNTIF(A$1:A5339,A5339))</f>
        <v>11CD02_28</v>
      </c>
      <c r="C5339" t="s">
        <v>15089</v>
      </c>
      <c r="D5339" t="str">
        <f>VLOOKUP(MID(C5339,7,4),Estrv!I:J,2,FALSE)</f>
        <v>Formación de aspirantes a policías</v>
      </c>
      <c r="E5339" t="str">
        <f>VLOOKUP(MID(C5339,1,10),Estrv!B:CC,66,FALSE)</f>
        <v/>
      </c>
    </row>
    <row r="5340" spans="1:5">
      <c r="A5340" t="str">
        <f t="shared" si="83"/>
        <v>11CD02</v>
      </c>
      <c r="B5340" t="str">
        <f>CONCATENATE(A5340,"_",COUNTIF(A$1:A5340,A5340))</f>
        <v>11CD02_29</v>
      </c>
      <c r="C5340" t="s">
        <v>15763</v>
      </c>
      <c r="D5340" t="str">
        <f>VLOOKUP(MID(C5340,7,4),Estrv!I:J,2,FALSE)</f>
        <v>Formación de aspirantes a policías</v>
      </c>
      <c r="E5340" t="str">
        <f>VLOOKUP(MID(C5340,1,10),Estrv!B:CC,69,FALSE)</f>
        <v/>
      </c>
    </row>
    <row r="5341" spans="1:5">
      <c r="A5341" t="str">
        <f t="shared" si="83"/>
        <v>11CD02</v>
      </c>
      <c r="B5341" t="str">
        <f>CONCATENATE(A5341,"_",COUNTIF(A$1:A5341,A5341))</f>
        <v>11CD02_30</v>
      </c>
      <c r="C5341" t="s">
        <v>16437</v>
      </c>
      <c r="D5341" t="str">
        <f>VLOOKUP(MID(C5341,7,4),Estrv!I:J,2,FALSE)</f>
        <v>Formación de aspirantes a policías</v>
      </c>
      <c r="E5341" t="str">
        <f>VLOOKUP(MID(C5341,1,10),Estrv!B:CC,72,FALSE)</f>
        <v/>
      </c>
    </row>
    <row r="5342" spans="1:5">
      <c r="A5342" t="str">
        <f t="shared" si="83"/>
        <v>11CD02</v>
      </c>
      <c r="B5342" t="str">
        <f>CONCATENATE(A5342,"_",COUNTIF(A$1:A5342,A5342))</f>
        <v>11CD02_31</v>
      </c>
      <c r="C5342" t="s">
        <v>10372</v>
      </c>
      <c r="D5342" t="str">
        <f>VLOOKUP(MID(C5342,7,4),Estrv!I:J,2,FALSE)</f>
        <v>Cumplimiento de los programas de protección civil</v>
      </c>
      <c r="E5342" t="str">
        <f>VLOOKUP(MID(C5342,1,10),Estrv!B:CC,44,FALSE)</f>
        <v>Se cuenta con las brigadas de proteccion civil debidamente organizadas asi mismo con personal capacitado, que conozca los procedimientos para la atencion de emergencias.</v>
      </c>
    </row>
    <row r="5343" spans="1:5">
      <c r="A5343" t="str">
        <f t="shared" si="83"/>
        <v>11CD02</v>
      </c>
      <c r="B5343" t="str">
        <f>CONCATENATE(A5343,"_",COUNTIF(A$1:A5343,A5343))</f>
        <v>11CD02_32</v>
      </c>
      <c r="C5343" t="s">
        <v>11046</v>
      </c>
      <c r="D5343" t="str">
        <f>VLOOKUP(MID(C5343,7,4),Estrv!I:J,2,FALSE)</f>
        <v>Cumplimiento de los programas de protección civil</v>
      </c>
      <c r="E5343" t="str">
        <f>VLOOKUP(MID(C5343,1,10),Estrv!B:CC,48,FALSE)</f>
        <v/>
      </c>
    </row>
    <row r="5344" spans="1:5">
      <c r="A5344" t="str">
        <f t="shared" si="83"/>
        <v>11CD02</v>
      </c>
      <c r="B5344" t="str">
        <f>CONCATENATE(A5344,"_",COUNTIF(A$1:A5344,A5344))</f>
        <v>11CD02_33</v>
      </c>
      <c r="C5344" t="s">
        <v>11720</v>
      </c>
      <c r="D5344" t="str">
        <f>VLOOKUP(MID(C5344,7,4),Estrv!I:J,2,FALSE)</f>
        <v>Cumplimiento de los programas de protección civil</v>
      </c>
      <c r="E5344" t="str">
        <f>VLOOKUP(MID(C5344,1,10),Estrv!B:CC,51,FALSE)</f>
        <v/>
      </c>
    </row>
    <row r="5345" spans="1:5">
      <c r="A5345" t="str">
        <f t="shared" si="83"/>
        <v>11CD02</v>
      </c>
      <c r="B5345" t="str">
        <f>CONCATENATE(A5345,"_",COUNTIF(A$1:A5345,A5345))</f>
        <v>11CD02_34</v>
      </c>
      <c r="C5345" t="s">
        <v>12394</v>
      </c>
      <c r="D5345" t="str">
        <f>VLOOKUP(MID(C5345,7,4),Estrv!I:J,2,FALSE)</f>
        <v>Cumplimiento de los programas de protección civil</v>
      </c>
      <c r="E5345" t="str">
        <f>VLOOKUP(MID(C5345,1,10),Estrv!B:CC,54,FALSE)</f>
        <v/>
      </c>
    </row>
    <row r="5346" spans="1:5">
      <c r="A5346" t="str">
        <f t="shared" si="83"/>
        <v>11CD02</v>
      </c>
      <c r="B5346" t="str">
        <f>CONCATENATE(A5346,"_",COUNTIF(A$1:A5346,A5346))</f>
        <v>11CD02_35</v>
      </c>
      <c r="C5346" t="s">
        <v>13068</v>
      </c>
      <c r="D5346" t="str">
        <f>VLOOKUP(MID(C5346,7,4),Estrv!I:J,2,FALSE)</f>
        <v>Cumplimiento de los programas de protección civil</v>
      </c>
      <c r="E5346" t="str">
        <f>VLOOKUP(MID(C5346,1,10),Estrv!B:CC,57,FALSE)</f>
        <v/>
      </c>
    </row>
    <row r="5347" spans="1:5">
      <c r="A5347" t="str">
        <f t="shared" si="83"/>
        <v>11CD02</v>
      </c>
      <c r="B5347" t="str">
        <f>CONCATENATE(A5347,"_",COUNTIF(A$1:A5347,A5347))</f>
        <v>11CD02_36</v>
      </c>
      <c r="C5347" t="s">
        <v>13742</v>
      </c>
      <c r="D5347" t="str">
        <f>VLOOKUP(MID(C5347,7,4),Estrv!I:J,2,FALSE)</f>
        <v>Cumplimiento de los programas de protección civil</v>
      </c>
      <c r="E5347" t="str">
        <f>VLOOKUP(MID(C5347,1,10),Estrv!B:CC,60,FALSE)</f>
        <v/>
      </c>
    </row>
    <row r="5348" spans="1:5">
      <c r="A5348" t="str">
        <f t="shared" si="83"/>
        <v>11CD02</v>
      </c>
      <c r="B5348" t="str">
        <f>CONCATENATE(A5348,"_",COUNTIF(A$1:A5348,A5348))</f>
        <v>11CD02_37</v>
      </c>
      <c r="C5348" t="s">
        <v>14416</v>
      </c>
      <c r="D5348" t="str">
        <f>VLOOKUP(MID(C5348,7,4),Estrv!I:J,2,FALSE)</f>
        <v>Cumplimiento de los programas de protección civil</v>
      </c>
      <c r="E5348" t="str">
        <f>VLOOKUP(MID(C5348,1,10),Estrv!B:CC,63,FALSE)</f>
        <v/>
      </c>
    </row>
    <row r="5349" spans="1:5">
      <c r="A5349" t="str">
        <f t="shared" si="83"/>
        <v>11CD02</v>
      </c>
      <c r="B5349" t="str">
        <f>CONCATENATE(A5349,"_",COUNTIF(A$1:A5349,A5349))</f>
        <v>11CD02_38</v>
      </c>
      <c r="C5349" t="s">
        <v>15090</v>
      </c>
      <c r="D5349" t="str">
        <f>VLOOKUP(MID(C5349,7,4),Estrv!I:J,2,FALSE)</f>
        <v>Cumplimiento de los programas de protección civil</v>
      </c>
      <c r="E5349" t="str">
        <f>VLOOKUP(MID(C5349,1,10),Estrv!B:CC,66,FALSE)</f>
        <v/>
      </c>
    </row>
    <row r="5350" spans="1:5">
      <c r="A5350" t="str">
        <f t="shared" si="83"/>
        <v>11CD02</v>
      </c>
      <c r="B5350" t="str">
        <f>CONCATENATE(A5350,"_",COUNTIF(A$1:A5350,A5350))</f>
        <v>11CD02_39</v>
      </c>
      <c r="C5350" t="s">
        <v>15764</v>
      </c>
      <c r="D5350" t="str">
        <f>VLOOKUP(MID(C5350,7,4),Estrv!I:J,2,FALSE)</f>
        <v>Cumplimiento de los programas de protección civil</v>
      </c>
      <c r="E5350" t="str">
        <f>VLOOKUP(MID(C5350,1,10),Estrv!B:CC,69,FALSE)</f>
        <v/>
      </c>
    </row>
    <row r="5351" spans="1:5">
      <c r="A5351" t="str">
        <f t="shared" si="83"/>
        <v>11CD02</v>
      </c>
      <c r="B5351" t="str">
        <f>CONCATENATE(A5351,"_",COUNTIF(A$1:A5351,A5351))</f>
        <v>11CD02_40</v>
      </c>
      <c r="C5351" t="s">
        <v>16438</v>
      </c>
      <c r="D5351" t="str">
        <f>VLOOKUP(MID(C5351,7,4),Estrv!I:J,2,FALSE)</f>
        <v>Cumplimiento de los programas de protección civil</v>
      </c>
      <c r="E5351" t="str">
        <f>VLOOKUP(MID(C5351,1,10),Estrv!B:CC,72,FALSE)</f>
        <v/>
      </c>
    </row>
    <row r="5352" spans="1:5">
      <c r="A5352" t="str">
        <f t="shared" si="83"/>
        <v>11CD02</v>
      </c>
      <c r="B5352" t="str">
        <f>CONCATENATE(A5352,"_",COUNTIF(A$1:A5352,A5352))</f>
        <v>11CD02_41</v>
      </c>
      <c r="C5352" t="s">
        <v>10373</v>
      </c>
      <c r="D5352" t="str">
        <f>VLOOKUP(MID(C5352,7,4),Estrv!I:J,2,FALSE)</f>
        <v>Provisiones para contingencias</v>
      </c>
      <c r="E5352" t="str">
        <f>VLOOKUP(MID(C5352,1,10),Estrv!B:CC,44,FALSE)</f>
        <v>La Policia Auxiliar tiene las previsiones presupuestarias necesarias para el cumplimiento de las obligaciones judiciales que se presenten</v>
      </c>
    </row>
    <row r="5353" spans="1:5">
      <c r="A5353" t="str">
        <f t="shared" si="83"/>
        <v>11CD02</v>
      </c>
      <c r="B5353" t="str">
        <f>CONCATENATE(A5353,"_",COUNTIF(A$1:A5353,A5353))</f>
        <v>11CD02_42</v>
      </c>
      <c r="C5353" t="s">
        <v>11047</v>
      </c>
      <c r="D5353" t="str">
        <f>VLOOKUP(MID(C5353,7,4),Estrv!I:J,2,FALSE)</f>
        <v>Provisiones para contingencias</v>
      </c>
      <c r="E5353" t="str">
        <f>VLOOKUP(MID(C5353,1,10),Estrv!B:CC,48,FALSE)</f>
        <v/>
      </c>
    </row>
    <row r="5354" spans="1:5">
      <c r="A5354" t="str">
        <f t="shared" si="83"/>
        <v>11CD02</v>
      </c>
      <c r="B5354" t="str">
        <f>CONCATENATE(A5354,"_",COUNTIF(A$1:A5354,A5354))</f>
        <v>11CD02_43</v>
      </c>
      <c r="C5354" t="s">
        <v>11721</v>
      </c>
      <c r="D5354" t="str">
        <f>VLOOKUP(MID(C5354,7,4),Estrv!I:J,2,FALSE)</f>
        <v>Provisiones para contingencias</v>
      </c>
      <c r="E5354" t="str">
        <f>VLOOKUP(MID(C5354,1,10),Estrv!B:CC,51,FALSE)</f>
        <v/>
      </c>
    </row>
    <row r="5355" spans="1:5">
      <c r="A5355" t="str">
        <f t="shared" si="83"/>
        <v>11CD02</v>
      </c>
      <c r="B5355" t="str">
        <f>CONCATENATE(A5355,"_",COUNTIF(A$1:A5355,A5355))</f>
        <v>11CD02_44</v>
      </c>
      <c r="C5355" t="s">
        <v>12395</v>
      </c>
      <c r="D5355" t="str">
        <f>VLOOKUP(MID(C5355,7,4),Estrv!I:J,2,FALSE)</f>
        <v>Provisiones para contingencias</v>
      </c>
      <c r="E5355" t="str">
        <f>VLOOKUP(MID(C5355,1,10),Estrv!B:CC,54,FALSE)</f>
        <v/>
      </c>
    </row>
    <row r="5356" spans="1:5">
      <c r="A5356" t="str">
        <f t="shared" si="83"/>
        <v>11CD02</v>
      </c>
      <c r="B5356" t="str">
        <f>CONCATENATE(A5356,"_",COUNTIF(A$1:A5356,A5356))</f>
        <v>11CD02_45</v>
      </c>
      <c r="C5356" t="s">
        <v>13069</v>
      </c>
      <c r="D5356" t="str">
        <f>VLOOKUP(MID(C5356,7,4),Estrv!I:J,2,FALSE)</f>
        <v>Provisiones para contingencias</v>
      </c>
      <c r="E5356" t="str">
        <f>VLOOKUP(MID(C5356,1,10),Estrv!B:CC,57,FALSE)</f>
        <v/>
      </c>
    </row>
    <row r="5357" spans="1:5">
      <c r="A5357" t="str">
        <f t="shared" si="83"/>
        <v>11CD02</v>
      </c>
      <c r="B5357" t="str">
        <f>CONCATENATE(A5357,"_",COUNTIF(A$1:A5357,A5357))</f>
        <v>11CD02_46</v>
      </c>
      <c r="C5357" t="s">
        <v>13743</v>
      </c>
      <c r="D5357" t="str">
        <f>VLOOKUP(MID(C5357,7,4),Estrv!I:J,2,FALSE)</f>
        <v>Provisiones para contingencias</v>
      </c>
      <c r="E5357" t="str">
        <f>VLOOKUP(MID(C5357,1,10),Estrv!B:CC,60,FALSE)</f>
        <v/>
      </c>
    </row>
    <row r="5358" spans="1:5">
      <c r="A5358" t="str">
        <f t="shared" si="83"/>
        <v>11CD02</v>
      </c>
      <c r="B5358" t="str">
        <f>CONCATENATE(A5358,"_",COUNTIF(A$1:A5358,A5358))</f>
        <v>11CD02_47</v>
      </c>
      <c r="C5358" t="s">
        <v>14417</v>
      </c>
      <c r="D5358" t="str">
        <f>VLOOKUP(MID(C5358,7,4),Estrv!I:J,2,FALSE)</f>
        <v>Provisiones para contingencias</v>
      </c>
      <c r="E5358" t="str">
        <f>VLOOKUP(MID(C5358,1,10),Estrv!B:CC,63,FALSE)</f>
        <v/>
      </c>
    </row>
    <row r="5359" spans="1:5">
      <c r="A5359" t="str">
        <f t="shared" si="83"/>
        <v>11CD02</v>
      </c>
      <c r="B5359" t="str">
        <f>CONCATENATE(A5359,"_",COUNTIF(A$1:A5359,A5359))</f>
        <v>11CD02_48</v>
      </c>
      <c r="C5359" t="s">
        <v>15091</v>
      </c>
      <c r="D5359" t="str">
        <f>VLOOKUP(MID(C5359,7,4),Estrv!I:J,2,FALSE)</f>
        <v>Provisiones para contingencias</v>
      </c>
      <c r="E5359" t="str">
        <f>VLOOKUP(MID(C5359,1,10),Estrv!B:CC,66,FALSE)</f>
        <v/>
      </c>
    </row>
    <row r="5360" spans="1:5">
      <c r="A5360" t="str">
        <f t="shared" si="83"/>
        <v>11CD02</v>
      </c>
      <c r="B5360" t="str">
        <f>CONCATENATE(A5360,"_",COUNTIF(A$1:A5360,A5360))</f>
        <v>11CD02_49</v>
      </c>
      <c r="C5360" t="s">
        <v>15765</v>
      </c>
      <c r="D5360" t="str">
        <f>VLOOKUP(MID(C5360,7,4),Estrv!I:J,2,FALSE)</f>
        <v>Provisiones para contingencias</v>
      </c>
      <c r="E5360" t="str">
        <f>VLOOKUP(MID(C5360,1,10),Estrv!B:CC,69,FALSE)</f>
        <v/>
      </c>
    </row>
    <row r="5361" spans="1:5">
      <c r="A5361" t="str">
        <f t="shared" si="83"/>
        <v>11CD02</v>
      </c>
      <c r="B5361" t="str">
        <f>CONCATENATE(A5361,"_",COUNTIF(A$1:A5361,A5361))</f>
        <v>11CD02_50</v>
      </c>
      <c r="C5361" t="s">
        <v>16439</v>
      </c>
      <c r="D5361" t="str">
        <f>VLOOKUP(MID(C5361,7,4),Estrv!I:J,2,FALSE)</f>
        <v>Provisiones para contingencias</v>
      </c>
      <c r="E5361" t="str">
        <f>VLOOKUP(MID(C5361,1,10),Estrv!B:CC,72,FALSE)</f>
        <v/>
      </c>
    </row>
    <row r="5362" spans="1:5">
      <c r="A5362" t="str">
        <f t="shared" si="83"/>
        <v>11CD03</v>
      </c>
      <c r="B5362" t="str">
        <f>CONCATENATE(A5362,"_",COUNTIF(A$1:A5362,A5362))</f>
        <v>11CD03_1</v>
      </c>
      <c r="C5362" t="s">
        <v>10374</v>
      </c>
      <c r="D5362" t="str">
        <f>VLOOKUP(MID(C5362,7,4),Estrv!I:J,2,FALSE)</f>
        <v>Prevención del delito y seguridad ciudadana</v>
      </c>
      <c r="E5362" t="str">
        <f>VLOOKUP(MID(C5362,1,10),Estrv!B:CC,44,FALSE)</f>
        <v>Los habitantes de la Ciudad de Mexico cuentan con mayor seguridad y experimentan una reduccion de delitos derivados de una mayor seguridad en las instalaciones de los sectores publico local y federal, asi como en el privado.</v>
      </c>
    </row>
    <row r="5363" spans="1:5">
      <c r="A5363" t="str">
        <f t="shared" si="83"/>
        <v>11CD03</v>
      </c>
      <c r="B5363" t="str">
        <f>CONCATENATE(A5363,"_",COUNTIF(A$1:A5363,A5363))</f>
        <v>11CD03_2</v>
      </c>
      <c r="C5363" t="s">
        <v>11048</v>
      </c>
      <c r="D5363" t="str">
        <f>VLOOKUP(MID(C5363,7,4),Estrv!I:J,2,FALSE)</f>
        <v>Prevención del delito y seguridad ciudadana</v>
      </c>
      <c r="E5363" t="str">
        <f>VLOOKUP(MID(C5363,1,10),Estrv!B:CC,48,FALSE)</f>
        <v/>
      </c>
    </row>
    <row r="5364" spans="1:5">
      <c r="A5364" t="str">
        <f t="shared" si="83"/>
        <v>11CD03</v>
      </c>
      <c r="B5364" t="str">
        <f>CONCATENATE(A5364,"_",COUNTIF(A$1:A5364,A5364))</f>
        <v>11CD03_3</v>
      </c>
      <c r="C5364" t="s">
        <v>11722</v>
      </c>
      <c r="D5364" t="str">
        <f>VLOOKUP(MID(C5364,7,4),Estrv!I:J,2,FALSE)</f>
        <v>Prevención del delito y seguridad ciudadana</v>
      </c>
      <c r="E5364" t="str">
        <f>VLOOKUP(MID(C5364,1,10),Estrv!B:CC,51,FALSE)</f>
        <v/>
      </c>
    </row>
    <row r="5365" spans="1:5">
      <c r="A5365" t="str">
        <f t="shared" si="83"/>
        <v>11CD03</v>
      </c>
      <c r="B5365" t="str">
        <f>CONCATENATE(A5365,"_",COUNTIF(A$1:A5365,A5365))</f>
        <v>11CD03_4</v>
      </c>
      <c r="C5365" t="s">
        <v>12396</v>
      </c>
      <c r="D5365" t="str">
        <f>VLOOKUP(MID(C5365,7,4),Estrv!I:J,2,FALSE)</f>
        <v>Prevención del delito y seguridad ciudadana</v>
      </c>
      <c r="E5365" t="str">
        <f>VLOOKUP(MID(C5365,1,10),Estrv!B:CC,54,FALSE)</f>
        <v/>
      </c>
    </row>
    <row r="5366" spans="1:5">
      <c r="A5366" t="str">
        <f t="shared" si="83"/>
        <v>11CD03</v>
      </c>
      <c r="B5366" t="str">
        <f>CONCATENATE(A5366,"_",COUNTIF(A$1:A5366,A5366))</f>
        <v>11CD03_5</v>
      </c>
      <c r="C5366" t="s">
        <v>13070</v>
      </c>
      <c r="D5366" t="str">
        <f>VLOOKUP(MID(C5366,7,4),Estrv!I:J,2,FALSE)</f>
        <v>Prevención del delito y seguridad ciudadana</v>
      </c>
      <c r="E5366" t="str">
        <f>VLOOKUP(MID(C5366,1,10),Estrv!B:CC,57,FALSE)</f>
        <v/>
      </c>
    </row>
    <row r="5367" spans="1:5">
      <c r="A5367" t="str">
        <f t="shared" si="83"/>
        <v>11CD03</v>
      </c>
      <c r="B5367" t="str">
        <f>CONCATENATE(A5367,"_",COUNTIF(A$1:A5367,A5367))</f>
        <v>11CD03_6</v>
      </c>
      <c r="C5367" t="s">
        <v>13744</v>
      </c>
      <c r="D5367" t="str">
        <f>VLOOKUP(MID(C5367,7,4),Estrv!I:J,2,FALSE)</f>
        <v>Prevención del delito y seguridad ciudadana</v>
      </c>
      <c r="E5367" t="str">
        <f>VLOOKUP(MID(C5367,1,10),Estrv!B:CC,60,FALSE)</f>
        <v/>
      </c>
    </row>
    <row r="5368" spans="1:5">
      <c r="A5368" t="str">
        <f t="shared" si="83"/>
        <v>11CD03</v>
      </c>
      <c r="B5368" t="str">
        <f>CONCATENATE(A5368,"_",COUNTIF(A$1:A5368,A5368))</f>
        <v>11CD03_7</v>
      </c>
      <c r="C5368" t="s">
        <v>14418</v>
      </c>
      <c r="D5368" t="str">
        <f>VLOOKUP(MID(C5368,7,4),Estrv!I:J,2,FALSE)</f>
        <v>Prevención del delito y seguridad ciudadana</v>
      </c>
      <c r="E5368" t="str">
        <f>VLOOKUP(MID(C5368,1,10),Estrv!B:CC,63,FALSE)</f>
        <v/>
      </c>
    </row>
    <row r="5369" spans="1:5">
      <c r="A5369" t="str">
        <f t="shared" si="83"/>
        <v>11CD03</v>
      </c>
      <c r="B5369" t="str">
        <f>CONCATENATE(A5369,"_",COUNTIF(A$1:A5369,A5369))</f>
        <v>11CD03_8</v>
      </c>
      <c r="C5369" t="s">
        <v>15092</v>
      </c>
      <c r="D5369" t="str">
        <f>VLOOKUP(MID(C5369,7,4),Estrv!I:J,2,FALSE)</f>
        <v>Prevención del delito y seguridad ciudadana</v>
      </c>
      <c r="E5369" t="str">
        <f>VLOOKUP(MID(C5369,1,10),Estrv!B:CC,66,FALSE)</f>
        <v/>
      </c>
    </row>
    <row r="5370" spans="1:5">
      <c r="A5370" t="str">
        <f t="shared" si="83"/>
        <v>11CD03</v>
      </c>
      <c r="B5370" t="str">
        <f>CONCATENATE(A5370,"_",COUNTIF(A$1:A5370,A5370))</f>
        <v>11CD03_9</v>
      </c>
      <c r="C5370" t="s">
        <v>15766</v>
      </c>
      <c r="D5370" t="str">
        <f>VLOOKUP(MID(C5370,7,4),Estrv!I:J,2,FALSE)</f>
        <v>Prevención del delito y seguridad ciudadana</v>
      </c>
      <c r="E5370" t="str">
        <f>VLOOKUP(MID(C5370,1,10),Estrv!B:CC,69,FALSE)</f>
        <v/>
      </c>
    </row>
    <row r="5371" spans="1:5">
      <c r="A5371" t="str">
        <f t="shared" si="83"/>
        <v>11CD03</v>
      </c>
      <c r="B5371" t="str">
        <f>CONCATENATE(A5371,"_",COUNTIF(A$1:A5371,A5371))</f>
        <v>11CD03_10</v>
      </c>
      <c r="C5371" t="s">
        <v>16440</v>
      </c>
      <c r="D5371" t="str">
        <f>VLOOKUP(MID(C5371,7,4),Estrv!I:J,2,FALSE)</f>
        <v>Prevención del delito y seguridad ciudadana</v>
      </c>
      <c r="E5371" t="str">
        <f>VLOOKUP(MID(C5371,1,10),Estrv!B:CC,72,FALSE)</f>
        <v/>
      </c>
    </row>
    <row r="5372" spans="1:5">
      <c r="A5372" t="str">
        <f t="shared" si="83"/>
        <v>11CD03</v>
      </c>
      <c r="B5372" t="str">
        <f>CONCATENATE(A5372,"_",COUNTIF(A$1:A5372,A5372))</f>
        <v>11CD03_11</v>
      </c>
      <c r="C5372" t="s">
        <v>10375</v>
      </c>
      <c r="D5372" t="str">
        <f>VLOOKUP(MID(C5372,7,4),Estrv!I:J,2,FALSE)</f>
        <v>Actividades de apoyo administrativo</v>
      </c>
      <c r="E5372" t="str">
        <f>VLOOKUP(MID(C5372,1,10),Estrv!B:CC,44,FALSE)</f>
        <v>La Policia Bancaria e Industrial continua con el desempeño de sus funciones de manera adecuada.</v>
      </c>
    </row>
    <row r="5373" spans="1:5">
      <c r="A5373" t="str">
        <f t="shared" si="83"/>
        <v>11CD03</v>
      </c>
      <c r="B5373" t="str">
        <f>CONCATENATE(A5373,"_",COUNTIF(A$1:A5373,A5373))</f>
        <v>11CD03_12</v>
      </c>
      <c r="C5373" t="s">
        <v>11049</v>
      </c>
      <c r="D5373" t="str">
        <f>VLOOKUP(MID(C5373,7,4),Estrv!I:J,2,FALSE)</f>
        <v>Actividades de apoyo administrativo</v>
      </c>
      <c r="E5373" t="str">
        <f>VLOOKUP(MID(C5373,1,10),Estrv!B:CC,48,FALSE)</f>
        <v>Pago de servicios generales, servicios profesionales, conservacion y mantenimiento del inmueble, asi como servicios de difusion.</v>
      </c>
    </row>
    <row r="5374" spans="1:5">
      <c r="A5374" t="str">
        <f t="shared" si="83"/>
        <v>11CD03</v>
      </c>
      <c r="B5374" t="str">
        <f>CONCATENATE(A5374,"_",COUNTIF(A$1:A5374,A5374))</f>
        <v>11CD03_13</v>
      </c>
      <c r="C5374" t="s">
        <v>11723</v>
      </c>
      <c r="D5374" t="str">
        <f>VLOOKUP(MID(C5374,7,4),Estrv!I:J,2,FALSE)</f>
        <v>Actividades de apoyo administrativo</v>
      </c>
      <c r="E5374" t="str">
        <f>VLOOKUP(MID(C5374,1,10),Estrv!B:CC,51,FALSE)</f>
        <v/>
      </c>
    </row>
    <row r="5375" spans="1:5">
      <c r="A5375" t="str">
        <f t="shared" si="83"/>
        <v>11CD03</v>
      </c>
      <c r="B5375" t="str">
        <f>CONCATENATE(A5375,"_",COUNTIF(A$1:A5375,A5375))</f>
        <v>11CD03_14</v>
      </c>
      <c r="C5375" t="s">
        <v>12397</v>
      </c>
      <c r="D5375" t="str">
        <f>VLOOKUP(MID(C5375,7,4),Estrv!I:J,2,FALSE)</f>
        <v>Actividades de apoyo administrativo</v>
      </c>
      <c r="E5375" t="str">
        <f>VLOOKUP(MID(C5375,1,10),Estrv!B:CC,54,FALSE)</f>
        <v/>
      </c>
    </row>
    <row r="5376" spans="1:5">
      <c r="A5376" t="str">
        <f t="shared" si="83"/>
        <v>11CD03</v>
      </c>
      <c r="B5376" t="str">
        <f>CONCATENATE(A5376,"_",COUNTIF(A$1:A5376,A5376))</f>
        <v>11CD03_15</v>
      </c>
      <c r="C5376" t="s">
        <v>13071</v>
      </c>
      <c r="D5376" t="str">
        <f>VLOOKUP(MID(C5376,7,4),Estrv!I:J,2,FALSE)</f>
        <v>Actividades de apoyo administrativo</v>
      </c>
      <c r="E5376" t="str">
        <f>VLOOKUP(MID(C5376,1,10),Estrv!B:CC,57,FALSE)</f>
        <v/>
      </c>
    </row>
    <row r="5377" spans="1:5">
      <c r="A5377" t="str">
        <f t="shared" si="83"/>
        <v>11CD03</v>
      </c>
      <c r="B5377" t="str">
        <f>CONCATENATE(A5377,"_",COUNTIF(A$1:A5377,A5377))</f>
        <v>11CD03_16</v>
      </c>
      <c r="C5377" t="s">
        <v>13745</v>
      </c>
      <c r="D5377" t="str">
        <f>VLOOKUP(MID(C5377,7,4),Estrv!I:J,2,FALSE)</f>
        <v>Actividades de apoyo administrativo</v>
      </c>
      <c r="E5377" t="str">
        <f>VLOOKUP(MID(C5377,1,10),Estrv!B:CC,60,FALSE)</f>
        <v/>
      </c>
    </row>
    <row r="5378" spans="1:5">
      <c r="A5378" t="str">
        <f t="shared" si="83"/>
        <v>11CD03</v>
      </c>
      <c r="B5378" t="str">
        <f>CONCATENATE(A5378,"_",COUNTIF(A$1:A5378,A5378))</f>
        <v>11CD03_17</v>
      </c>
      <c r="C5378" t="s">
        <v>14419</v>
      </c>
      <c r="D5378" t="str">
        <f>VLOOKUP(MID(C5378,7,4),Estrv!I:J,2,FALSE)</f>
        <v>Actividades de apoyo administrativo</v>
      </c>
      <c r="E5378" t="str">
        <f>VLOOKUP(MID(C5378,1,10),Estrv!B:CC,63,FALSE)</f>
        <v/>
      </c>
    </row>
    <row r="5379" spans="1:5">
      <c r="A5379" t="str">
        <f t="shared" ref="A5379:A5442" si="84">MID(C5379,1,6)</f>
        <v>11CD03</v>
      </c>
      <c r="B5379" t="str">
        <f>CONCATENATE(A5379,"_",COUNTIF(A$1:A5379,A5379))</f>
        <v>11CD03_18</v>
      </c>
      <c r="C5379" t="s">
        <v>15093</v>
      </c>
      <c r="D5379" t="str">
        <f>VLOOKUP(MID(C5379,7,4),Estrv!I:J,2,FALSE)</f>
        <v>Actividades de apoyo administrativo</v>
      </c>
      <c r="E5379" t="str">
        <f>VLOOKUP(MID(C5379,1,10),Estrv!B:CC,66,FALSE)</f>
        <v/>
      </c>
    </row>
    <row r="5380" spans="1:5">
      <c r="A5380" t="str">
        <f t="shared" si="84"/>
        <v>11CD03</v>
      </c>
      <c r="B5380" t="str">
        <f>CONCATENATE(A5380,"_",COUNTIF(A$1:A5380,A5380))</f>
        <v>11CD03_19</v>
      </c>
      <c r="C5380" t="s">
        <v>15767</v>
      </c>
      <c r="D5380" t="str">
        <f>VLOOKUP(MID(C5380,7,4),Estrv!I:J,2,FALSE)</f>
        <v>Actividades de apoyo administrativo</v>
      </c>
      <c r="E5380" t="str">
        <f>VLOOKUP(MID(C5380,1,10),Estrv!B:CC,69,FALSE)</f>
        <v/>
      </c>
    </row>
    <row r="5381" spans="1:5">
      <c r="A5381" t="str">
        <f t="shared" si="84"/>
        <v>11CD03</v>
      </c>
      <c r="B5381" t="str">
        <f>CONCATENATE(A5381,"_",COUNTIF(A$1:A5381,A5381))</f>
        <v>11CD03_20</v>
      </c>
      <c r="C5381" t="s">
        <v>16441</v>
      </c>
      <c r="D5381" t="str">
        <f>VLOOKUP(MID(C5381,7,4),Estrv!I:J,2,FALSE)</f>
        <v>Actividades de apoyo administrativo</v>
      </c>
      <c r="E5381" t="str">
        <f>VLOOKUP(MID(C5381,1,10),Estrv!B:CC,72,FALSE)</f>
        <v/>
      </c>
    </row>
    <row r="5382" spans="1:5">
      <c r="A5382" t="str">
        <f t="shared" si="84"/>
        <v>11CD03</v>
      </c>
      <c r="B5382" t="str">
        <f>CONCATENATE(A5382,"_",COUNTIF(A$1:A5382,A5382))</f>
        <v>11CD03_21</v>
      </c>
      <c r="C5382" t="s">
        <v>10376</v>
      </c>
      <c r="D5382" t="str">
        <f>VLOOKUP(MID(C5382,7,4),Estrv!I:J,2,FALSE)</f>
        <v>Provisiones para contingencias</v>
      </c>
      <c r="E5382" t="str">
        <f>VLOOKUP(MID(C5382,1,10),Estrv!B:CC,44,FALSE)</f>
        <v>La PBI tiene las previsiones presupuestarias necesarias para el cumplimiento de las obligaciones judiciales que se presenten.</v>
      </c>
    </row>
    <row r="5383" spans="1:5">
      <c r="A5383" t="str">
        <f t="shared" si="84"/>
        <v>11CD03</v>
      </c>
      <c r="B5383" t="str">
        <f>CONCATENATE(A5383,"_",COUNTIF(A$1:A5383,A5383))</f>
        <v>11CD03_22</v>
      </c>
      <c r="C5383" t="s">
        <v>11050</v>
      </c>
      <c r="D5383" t="str">
        <f>VLOOKUP(MID(C5383,7,4),Estrv!I:J,2,FALSE)</f>
        <v>Provisiones para contingencias</v>
      </c>
      <c r="E5383" t="str">
        <f>VLOOKUP(MID(C5383,1,10),Estrv!B:CC,48,FALSE)</f>
        <v/>
      </c>
    </row>
    <row r="5384" spans="1:5">
      <c r="A5384" t="str">
        <f t="shared" si="84"/>
        <v>11CD03</v>
      </c>
      <c r="B5384" t="str">
        <f>CONCATENATE(A5384,"_",COUNTIF(A$1:A5384,A5384))</f>
        <v>11CD03_23</v>
      </c>
      <c r="C5384" t="s">
        <v>11724</v>
      </c>
      <c r="D5384" t="str">
        <f>VLOOKUP(MID(C5384,7,4),Estrv!I:J,2,FALSE)</f>
        <v>Provisiones para contingencias</v>
      </c>
      <c r="E5384" t="str">
        <f>VLOOKUP(MID(C5384,1,10),Estrv!B:CC,51,FALSE)</f>
        <v/>
      </c>
    </row>
    <row r="5385" spans="1:5">
      <c r="A5385" t="str">
        <f t="shared" si="84"/>
        <v>11CD03</v>
      </c>
      <c r="B5385" t="str">
        <f>CONCATENATE(A5385,"_",COUNTIF(A$1:A5385,A5385))</f>
        <v>11CD03_24</v>
      </c>
      <c r="C5385" t="s">
        <v>12398</v>
      </c>
      <c r="D5385" t="str">
        <f>VLOOKUP(MID(C5385,7,4),Estrv!I:J,2,FALSE)</f>
        <v>Provisiones para contingencias</v>
      </c>
      <c r="E5385" t="str">
        <f>VLOOKUP(MID(C5385,1,10),Estrv!B:CC,54,FALSE)</f>
        <v/>
      </c>
    </row>
    <row r="5386" spans="1:5">
      <c r="A5386" t="str">
        <f t="shared" si="84"/>
        <v>11CD03</v>
      </c>
      <c r="B5386" t="str">
        <f>CONCATENATE(A5386,"_",COUNTIF(A$1:A5386,A5386))</f>
        <v>11CD03_25</v>
      </c>
      <c r="C5386" t="s">
        <v>13072</v>
      </c>
      <c r="D5386" t="str">
        <f>VLOOKUP(MID(C5386,7,4),Estrv!I:J,2,FALSE)</f>
        <v>Provisiones para contingencias</v>
      </c>
      <c r="E5386" t="str">
        <f>VLOOKUP(MID(C5386,1,10),Estrv!B:CC,57,FALSE)</f>
        <v/>
      </c>
    </row>
    <row r="5387" spans="1:5">
      <c r="A5387" t="str">
        <f t="shared" si="84"/>
        <v>11CD03</v>
      </c>
      <c r="B5387" t="str">
        <f>CONCATENATE(A5387,"_",COUNTIF(A$1:A5387,A5387))</f>
        <v>11CD03_26</v>
      </c>
      <c r="C5387" t="s">
        <v>13746</v>
      </c>
      <c r="D5387" t="str">
        <f>VLOOKUP(MID(C5387,7,4),Estrv!I:J,2,FALSE)</f>
        <v>Provisiones para contingencias</v>
      </c>
      <c r="E5387" t="str">
        <f>VLOOKUP(MID(C5387,1,10),Estrv!B:CC,60,FALSE)</f>
        <v/>
      </c>
    </row>
    <row r="5388" spans="1:5">
      <c r="A5388" t="str">
        <f t="shared" si="84"/>
        <v>11CD03</v>
      </c>
      <c r="B5388" t="str">
        <f>CONCATENATE(A5388,"_",COUNTIF(A$1:A5388,A5388))</f>
        <v>11CD03_27</v>
      </c>
      <c r="C5388" t="s">
        <v>14420</v>
      </c>
      <c r="D5388" t="str">
        <f>VLOOKUP(MID(C5388,7,4),Estrv!I:J,2,FALSE)</f>
        <v>Provisiones para contingencias</v>
      </c>
      <c r="E5388" t="str">
        <f>VLOOKUP(MID(C5388,1,10),Estrv!B:CC,63,FALSE)</f>
        <v/>
      </c>
    </row>
    <row r="5389" spans="1:5">
      <c r="A5389" t="str">
        <f t="shared" si="84"/>
        <v>11CD03</v>
      </c>
      <c r="B5389" t="str">
        <f>CONCATENATE(A5389,"_",COUNTIF(A$1:A5389,A5389))</f>
        <v>11CD03_28</v>
      </c>
      <c r="C5389" t="s">
        <v>15094</v>
      </c>
      <c r="D5389" t="str">
        <f>VLOOKUP(MID(C5389,7,4),Estrv!I:J,2,FALSE)</f>
        <v>Provisiones para contingencias</v>
      </c>
      <c r="E5389" t="str">
        <f>VLOOKUP(MID(C5389,1,10),Estrv!B:CC,66,FALSE)</f>
        <v/>
      </c>
    </row>
    <row r="5390" spans="1:5">
      <c r="A5390" t="str">
        <f t="shared" si="84"/>
        <v>11CD03</v>
      </c>
      <c r="B5390" t="str">
        <f>CONCATENATE(A5390,"_",COUNTIF(A$1:A5390,A5390))</f>
        <v>11CD03_29</v>
      </c>
      <c r="C5390" t="s">
        <v>15768</v>
      </c>
      <c r="D5390" t="str">
        <f>VLOOKUP(MID(C5390,7,4),Estrv!I:J,2,FALSE)</f>
        <v>Provisiones para contingencias</v>
      </c>
      <c r="E5390" t="str">
        <f>VLOOKUP(MID(C5390,1,10),Estrv!B:CC,69,FALSE)</f>
        <v/>
      </c>
    </row>
    <row r="5391" spans="1:5">
      <c r="A5391" t="str">
        <f t="shared" si="84"/>
        <v>11CD03</v>
      </c>
      <c r="B5391" t="str">
        <f>CONCATENATE(A5391,"_",COUNTIF(A$1:A5391,A5391))</f>
        <v>11CD03_30</v>
      </c>
      <c r="C5391" t="s">
        <v>16442</v>
      </c>
      <c r="D5391" t="str">
        <f>VLOOKUP(MID(C5391,7,4),Estrv!I:J,2,FALSE)</f>
        <v>Provisiones para contingencias</v>
      </c>
      <c r="E5391" t="str">
        <f>VLOOKUP(MID(C5391,1,10),Estrv!B:CC,72,FALSE)</f>
        <v/>
      </c>
    </row>
    <row r="5392" spans="1:5">
      <c r="A5392" t="str">
        <f t="shared" si="84"/>
        <v>11CD03</v>
      </c>
      <c r="B5392" t="str">
        <f>CONCATENATE(A5392,"_",COUNTIF(A$1:A5392,A5392))</f>
        <v>11CD03_31</v>
      </c>
      <c r="C5392" t="s">
        <v>10377</v>
      </c>
      <c r="D5392" t="str">
        <f>VLOOKUP(MID(C5392,7,4),Estrv!I:J,2,FALSE)</f>
        <v>Cumplimiento de los programas de protección civil</v>
      </c>
      <c r="E5392" t="str">
        <f>VLOOKUP(MID(C5392,1,10),Estrv!B:CC,44,FALSE)</f>
        <v>Las personas servidoras publicas de la PBI estan preparadas para atender cualquier emergencia natural o antropogenica, salvaguardando su propia vida.</v>
      </c>
    </row>
    <row r="5393" spans="1:5">
      <c r="A5393" t="str">
        <f t="shared" si="84"/>
        <v>11CD03</v>
      </c>
      <c r="B5393" t="str">
        <f>CONCATENATE(A5393,"_",COUNTIF(A$1:A5393,A5393))</f>
        <v>11CD03_32</v>
      </c>
      <c r="C5393" t="s">
        <v>11051</v>
      </c>
      <c r="D5393" t="str">
        <f>VLOOKUP(MID(C5393,7,4),Estrv!I:J,2,FALSE)</f>
        <v>Cumplimiento de los programas de protección civil</v>
      </c>
      <c r="E5393" t="str">
        <f>VLOOKUP(MID(C5393,1,10),Estrv!B:CC,48,FALSE)</f>
        <v/>
      </c>
    </row>
    <row r="5394" spans="1:5">
      <c r="A5394" t="str">
        <f t="shared" si="84"/>
        <v>11CD03</v>
      </c>
      <c r="B5394" t="str">
        <f>CONCATENATE(A5394,"_",COUNTIF(A$1:A5394,A5394))</f>
        <v>11CD03_33</v>
      </c>
      <c r="C5394" t="s">
        <v>11725</v>
      </c>
      <c r="D5394" t="str">
        <f>VLOOKUP(MID(C5394,7,4),Estrv!I:J,2,FALSE)</f>
        <v>Cumplimiento de los programas de protección civil</v>
      </c>
      <c r="E5394" t="str">
        <f>VLOOKUP(MID(C5394,1,10),Estrv!B:CC,51,FALSE)</f>
        <v/>
      </c>
    </row>
    <row r="5395" spans="1:5">
      <c r="A5395" t="str">
        <f t="shared" si="84"/>
        <v>11CD03</v>
      </c>
      <c r="B5395" t="str">
        <f>CONCATENATE(A5395,"_",COUNTIF(A$1:A5395,A5395))</f>
        <v>11CD03_34</v>
      </c>
      <c r="C5395" t="s">
        <v>12399</v>
      </c>
      <c r="D5395" t="str">
        <f>VLOOKUP(MID(C5395,7,4),Estrv!I:J,2,FALSE)</f>
        <v>Cumplimiento de los programas de protección civil</v>
      </c>
      <c r="E5395" t="str">
        <f>VLOOKUP(MID(C5395,1,10),Estrv!B:CC,54,FALSE)</f>
        <v/>
      </c>
    </row>
    <row r="5396" spans="1:5">
      <c r="A5396" t="str">
        <f t="shared" si="84"/>
        <v>11CD03</v>
      </c>
      <c r="B5396" t="str">
        <f>CONCATENATE(A5396,"_",COUNTIF(A$1:A5396,A5396))</f>
        <v>11CD03_35</v>
      </c>
      <c r="C5396" t="s">
        <v>13073</v>
      </c>
      <c r="D5396" t="str">
        <f>VLOOKUP(MID(C5396,7,4),Estrv!I:J,2,FALSE)</f>
        <v>Cumplimiento de los programas de protección civil</v>
      </c>
      <c r="E5396" t="str">
        <f>VLOOKUP(MID(C5396,1,10),Estrv!B:CC,57,FALSE)</f>
        <v/>
      </c>
    </row>
    <row r="5397" spans="1:5">
      <c r="A5397" t="str">
        <f t="shared" si="84"/>
        <v>11CD03</v>
      </c>
      <c r="B5397" t="str">
        <f>CONCATENATE(A5397,"_",COUNTIF(A$1:A5397,A5397))</f>
        <v>11CD03_36</v>
      </c>
      <c r="C5397" t="s">
        <v>13747</v>
      </c>
      <c r="D5397" t="str">
        <f>VLOOKUP(MID(C5397,7,4),Estrv!I:J,2,FALSE)</f>
        <v>Cumplimiento de los programas de protección civil</v>
      </c>
      <c r="E5397" t="str">
        <f>VLOOKUP(MID(C5397,1,10),Estrv!B:CC,60,FALSE)</f>
        <v/>
      </c>
    </row>
    <row r="5398" spans="1:5">
      <c r="A5398" t="str">
        <f t="shared" si="84"/>
        <v>11CD03</v>
      </c>
      <c r="B5398" t="str">
        <f>CONCATENATE(A5398,"_",COUNTIF(A$1:A5398,A5398))</f>
        <v>11CD03_37</v>
      </c>
      <c r="C5398" t="s">
        <v>14421</v>
      </c>
      <c r="D5398" t="str">
        <f>VLOOKUP(MID(C5398,7,4),Estrv!I:J,2,FALSE)</f>
        <v>Cumplimiento de los programas de protección civil</v>
      </c>
      <c r="E5398" t="str">
        <f>VLOOKUP(MID(C5398,1,10),Estrv!B:CC,63,FALSE)</f>
        <v/>
      </c>
    </row>
    <row r="5399" spans="1:5">
      <c r="A5399" t="str">
        <f t="shared" si="84"/>
        <v>11CD03</v>
      </c>
      <c r="B5399" t="str">
        <f>CONCATENATE(A5399,"_",COUNTIF(A$1:A5399,A5399))</f>
        <v>11CD03_38</v>
      </c>
      <c r="C5399" t="s">
        <v>15095</v>
      </c>
      <c r="D5399" t="str">
        <f>VLOOKUP(MID(C5399,7,4),Estrv!I:J,2,FALSE)</f>
        <v>Cumplimiento de los programas de protección civil</v>
      </c>
      <c r="E5399" t="str">
        <f>VLOOKUP(MID(C5399,1,10),Estrv!B:CC,66,FALSE)</f>
        <v/>
      </c>
    </row>
    <row r="5400" spans="1:5">
      <c r="A5400" t="str">
        <f t="shared" si="84"/>
        <v>11CD03</v>
      </c>
      <c r="B5400" t="str">
        <f>CONCATENATE(A5400,"_",COUNTIF(A$1:A5400,A5400))</f>
        <v>11CD03_39</v>
      </c>
      <c r="C5400" t="s">
        <v>15769</v>
      </c>
      <c r="D5400" t="str">
        <f>VLOOKUP(MID(C5400,7,4),Estrv!I:J,2,FALSE)</f>
        <v>Cumplimiento de los programas de protección civil</v>
      </c>
      <c r="E5400" t="str">
        <f>VLOOKUP(MID(C5400,1,10),Estrv!B:CC,69,FALSE)</f>
        <v/>
      </c>
    </row>
    <row r="5401" spans="1:5">
      <c r="A5401" t="str">
        <f t="shared" si="84"/>
        <v>11CD03</v>
      </c>
      <c r="B5401" t="str">
        <f>CONCATENATE(A5401,"_",COUNTIF(A$1:A5401,A5401))</f>
        <v>11CD03_40</v>
      </c>
      <c r="C5401" t="s">
        <v>16443</v>
      </c>
      <c r="D5401" t="str">
        <f>VLOOKUP(MID(C5401,7,4),Estrv!I:J,2,FALSE)</f>
        <v>Cumplimiento de los programas de protección civil</v>
      </c>
      <c r="E5401" t="str">
        <f>VLOOKUP(MID(C5401,1,10),Estrv!B:CC,72,FALSE)</f>
        <v/>
      </c>
    </row>
    <row r="5402" spans="1:5">
      <c r="A5402" t="str">
        <f t="shared" si="84"/>
        <v>13C001</v>
      </c>
      <c r="B5402" t="str">
        <f>CONCATENATE(A5402,"_",COUNTIF(A$1:A5402,A5402))</f>
        <v>13C001_1</v>
      </c>
      <c r="C5402" t="s">
        <v>10378</v>
      </c>
      <c r="D5402" t="str">
        <f>VLOOKUP(MID(C5402,7,4),Estrv!I:J,2,FALSE)</f>
        <v>Fiscalización a la gestión pública</v>
      </c>
      <c r="E5402" t="str">
        <f>VLOOKUP(MID(C5402,1,10),Estrv!B:CC,44,FALSE)</f>
        <v>La poblacion tiene mayor confianza en las instituciones de la Ciudad de Mexico al combatir los actos de corrupcion e incrementar la transparencia en los actos publicos.</v>
      </c>
    </row>
    <row r="5403" spans="1:5">
      <c r="A5403" t="str">
        <f t="shared" si="84"/>
        <v>13C001</v>
      </c>
      <c r="B5403" t="str">
        <f>CONCATENATE(A5403,"_",COUNTIF(A$1:A5403,A5403))</f>
        <v>13C001_2</v>
      </c>
      <c r="C5403" t="s">
        <v>11052</v>
      </c>
      <c r="D5403" t="str">
        <f>VLOOKUP(MID(C5403,7,4),Estrv!I:J,2,FALSE)</f>
        <v>Fiscalización a la gestión pública</v>
      </c>
      <c r="E5403" t="str">
        <f>VLOOKUP(MID(C5403,1,10),Estrv!B:CC,48,FALSE)</f>
        <v>Planeacion, ejecucion y seguimiento a las Auditorias e Intervenciones a traves de la Direcciones de Coordinacion de Organos Internos de Control Sectorial A, B, C y los Organos Internos de Control en Dependencias, Organos Desconcentrados y Entidades</v>
      </c>
    </row>
    <row r="5404" spans="1:5">
      <c r="A5404" t="str">
        <f t="shared" si="84"/>
        <v>13C001</v>
      </c>
      <c r="B5404" t="str">
        <f>CONCATENATE(A5404,"_",COUNTIF(A$1:A5404,A5404))</f>
        <v>13C001_3</v>
      </c>
      <c r="C5404" t="s">
        <v>11726</v>
      </c>
      <c r="D5404" t="str">
        <f>VLOOKUP(MID(C5404,7,4),Estrv!I:J,2,FALSE)</f>
        <v>Fiscalización a la gestión pública</v>
      </c>
      <c r="E5404" t="str">
        <f>VLOOKUP(MID(C5404,1,10),Estrv!B:CC,51,FALSE)</f>
        <v>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v>
      </c>
    </row>
    <row r="5405" spans="1:5">
      <c r="A5405" t="str">
        <f t="shared" si="84"/>
        <v>13C001</v>
      </c>
      <c r="B5405" t="str">
        <f>CONCATENATE(A5405,"_",COUNTIF(A$1:A5405,A5405))</f>
        <v>13C001_4</v>
      </c>
      <c r="C5405" t="s">
        <v>12400</v>
      </c>
      <c r="D5405" t="str">
        <f>VLOOKUP(MID(C5405,7,4),Estrv!I:J,2,FALSE)</f>
        <v>Fiscalización a la gestión pública</v>
      </c>
      <c r="E5405" t="str">
        <f>VLOOKUP(MID(C5405,1,10),Estrv!B:CC,54,FALSE)</f>
        <v>Planeacion, ejecucion y seguimiento a las intervenciones a traves de la Direccion de Laboratorio de Revision de Obras de la Direccon General de Normatividad y Apoyo Tecnico.</v>
      </c>
    </row>
    <row r="5406" spans="1:5">
      <c r="A5406" t="str">
        <f t="shared" si="84"/>
        <v>13C001</v>
      </c>
      <c r="B5406" t="str">
        <f>CONCATENATE(A5406,"_",COUNTIF(A$1:A5406,A5406))</f>
        <v>13C001_5</v>
      </c>
      <c r="C5406" t="s">
        <v>13074</v>
      </c>
      <c r="D5406" t="str">
        <f>VLOOKUP(MID(C5406,7,4),Estrv!I:J,2,FALSE)</f>
        <v>Fiscalización a la gestión pública</v>
      </c>
      <c r="E5406" t="str">
        <f>VLOOKUP(MID(C5406,1,10),Estrv!B:CC,57,FALSE)</f>
        <v>Resoluciones de recursos de inconformidad y por daño patrimonial</v>
      </c>
    </row>
    <row r="5407" spans="1:5">
      <c r="A5407" t="str">
        <f t="shared" si="84"/>
        <v>13C001</v>
      </c>
      <c r="B5407" t="str">
        <f>CONCATENATE(A5407,"_",COUNTIF(A$1:A5407,A5407))</f>
        <v>13C001_6</v>
      </c>
      <c r="C5407" t="s">
        <v>13748</v>
      </c>
      <c r="D5407" t="str">
        <f>VLOOKUP(MID(C5407,7,4),Estrv!I:J,2,FALSE)</f>
        <v>Fiscalización a la gestión pública</v>
      </c>
      <c r="E5407" t="str">
        <f>VLOOKUP(MID(C5407,1,10),Estrv!B:CC,60,FALSE)</f>
        <v>Resoluciones por faltas administrativas no graves emitidas</v>
      </c>
    </row>
    <row r="5408" spans="1:5">
      <c r="A5408" t="str">
        <f t="shared" si="84"/>
        <v>13C001</v>
      </c>
      <c r="B5408" t="str">
        <f>CONCATENATE(A5408,"_",COUNTIF(A$1:A5408,A5408))</f>
        <v>13C001_7</v>
      </c>
      <c r="C5408" t="s">
        <v>14422</v>
      </c>
      <c r="D5408" t="str">
        <f>VLOOKUP(MID(C5408,7,4),Estrv!I:J,2,FALSE)</f>
        <v>Fiscalización a la gestión pública</v>
      </c>
      <c r="E5408" t="str">
        <f>VLOOKUP(MID(C5408,1,10),Estrv!B:CC,63,FALSE)</f>
        <v>Reporte del seguimiento a la atencion de observaciones por entes fiscalizadores</v>
      </c>
    </row>
    <row r="5409" spans="1:5">
      <c r="A5409" t="str">
        <f t="shared" si="84"/>
        <v>13C001</v>
      </c>
      <c r="B5409" t="str">
        <f>CONCATENATE(A5409,"_",COUNTIF(A$1:A5409,A5409))</f>
        <v>13C001_8</v>
      </c>
      <c r="C5409" t="s">
        <v>15096</v>
      </c>
      <c r="D5409" t="str">
        <f>VLOOKUP(MID(C5409,7,4),Estrv!I:J,2,FALSE)</f>
        <v>Fiscalización a la gestión pública</v>
      </c>
      <c r="E5409" t="str">
        <f>VLOOKUP(MID(C5409,1,10),Estrv!B:CC,66,FALSE)</f>
        <v>Reporte de gestion de servicios tecnologicos y acciones para la mejora gubernamental</v>
      </c>
    </row>
    <row r="5410" spans="1:5">
      <c r="A5410" t="str">
        <f t="shared" si="84"/>
        <v>13C001</v>
      </c>
      <c r="B5410" t="str">
        <f>CONCATENATE(A5410,"_",COUNTIF(A$1:A5410,A5410))</f>
        <v>13C001_9</v>
      </c>
      <c r="C5410" t="s">
        <v>15770</v>
      </c>
      <c r="D5410" t="str">
        <f>VLOOKUP(MID(C5410,7,4),Estrv!I:J,2,FALSE)</f>
        <v>Fiscalización a la gestión pública</v>
      </c>
      <c r="E5410" t="str">
        <f>VLOOKUP(MID(C5410,1,10),Estrv!B:CC,69,FALSE)</f>
        <v/>
      </c>
    </row>
    <row r="5411" spans="1:5">
      <c r="A5411" t="str">
        <f t="shared" si="84"/>
        <v>13C001</v>
      </c>
      <c r="B5411" t="str">
        <f>CONCATENATE(A5411,"_",COUNTIF(A$1:A5411,A5411))</f>
        <v>13C001_10</v>
      </c>
      <c r="C5411" t="s">
        <v>16444</v>
      </c>
      <c r="D5411" t="str">
        <f>VLOOKUP(MID(C5411,7,4),Estrv!I:J,2,FALSE)</f>
        <v>Fiscalización a la gestión pública</v>
      </c>
      <c r="E5411" t="str">
        <f>VLOOKUP(MID(C5411,1,10),Estrv!B:CC,72,FALSE)</f>
        <v/>
      </c>
    </row>
    <row r="5412" spans="1:5">
      <c r="A5412" t="str">
        <f t="shared" si="84"/>
        <v>13C001</v>
      </c>
      <c r="B5412" t="str">
        <f>CONCATENATE(A5412,"_",COUNTIF(A$1:A5412,A5412))</f>
        <v>13C001_11</v>
      </c>
      <c r="C5412" t="s">
        <v>10379</v>
      </c>
      <c r="D5412" t="str">
        <f>VLOOKUP(MID(C5412,7,4),Estrv!I:J,2,FALSE)</f>
        <v>Seguimiento a la política de legalidad</v>
      </c>
      <c r="E5412" t="str">
        <f>VLOOKUP(MID(C5412,1,10),Estrv!B:CC,44,FALSE)</f>
        <v>El Gobierno de la Ciudad de Mexico cuenta con una gestion publica eficiente, eficaz y transparente, que respeta los derechos humanos y la rendicion de cuentas frente a la ciudadania por parte de los servidores publicos, lo que fomenta que la poblacion tenga mayor confianza en las instituciones publicas.</v>
      </c>
    </row>
    <row r="5413" spans="1:5">
      <c r="A5413" t="str">
        <f t="shared" si="84"/>
        <v>13C001</v>
      </c>
      <c r="B5413" t="str">
        <f>CONCATENATE(A5413,"_",COUNTIF(A$1:A5413,A5413))</f>
        <v>13C001_12</v>
      </c>
      <c r="C5413" t="s">
        <v>11053</v>
      </c>
      <c r="D5413" t="str">
        <f>VLOOKUP(MID(C5413,7,4),Estrv!I:J,2,FALSE)</f>
        <v>Seguimiento a la política de legalidad</v>
      </c>
      <c r="E5413" t="str">
        <f>VLOOKUP(MID(C5413,1,10),Estrv!B:CC,48,FALSE)</f>
        <v>Vigilancia del cumplimiento de las disposiciones juridicas y administrativas que rigen la actuacion de las personas servidoras publicas en sitio.</v>
      </c>
    </row>
    <row r="5414" spans="1:5">
      <c r="A5414" t="str">
        <f t="shared" si="84"/>
        <v>13C001</v>
      </c>
      <c r="B5414" t="str">
        <f>CONCATENATE(A5414,"_",COUNTIF(A$1:A5414,A5414))</f>
        <v>13C001_13</v>
      </c>
      <c r="C5414" t="s">
        <v>11727</v>
      </c>
      <c r="D5414" t="str">
        <f>VLOOKUP(MID(C5414,7,4),Estrv!I:J,2,FALSE)</f>
        <v>Seguimiento a la política de legalidad</v>
      </c>
      <c r="E5414" t="str">
        <f>VLOOKUP(MID(C5414,1,10),Estrv!B:CC,51,FALSE)</f>
        <v>Planeacion y ejecucion del seguimiento a los Controles Internos a traves de las Direcciones de Coordinacion de Organos Internos de Control en Alcaldias A y B y los Organos Internos de Control en Alcaldias.</v>
      </c>
    </row>
    <row r="5415" spans="1:5">
      <c r="A5415" t="str">
        <f t="shared" si="84"/>
        <v>13C001</v>
      </c>
      <c r="B5415" t="str">
        <f>CONCATENATE(A5415,"_",COUNTIF(A$1:A5415,A5415))</f>
        <v>13C001_14</v>
      </c>
      <c r="C5415" t="s">
        <v>12401</v>
      </c>
      <c r="D5415" t="str">
        <f>VLOOKUP(MID(C5415,7,4),Estrv!I:J,2,FALSE)</f>
        <v>Seguimiento a la política de legalidad</v>
      </c>
      <c r="E5415" t="str">
        <f>VLOOKUP(MID(C5415,1,10),Estrv!B:CC,54,FALSE)</f>
        <v>Planeacion y ejecucion del seguimiento a los Controles Internos a traves de la Direcciones de Coordinacion de Organos Internos de Control Sectorial A, B, C y los Organos Internos de Control en Dependencias, Organos Desconcentrados y Entidades.</v>
      </c>
    </row>
    <row r="5416" spans="1:5">
      <c r="A5416" t="str">
        <f t="shared" si="84"/>
        <v>13C001</v>
      </c>
      <c r="B5416" t="str">
        <f>CONCATENATE(A5416,"_",COUNTIF(A$1:A5416,A5416))</f>
        <v>13C001_15</v>
      </c>
      <c r="C5416" t="s">
        <v>13075</v>
      </c>
      <c r="D5416" t="str">
        <f>VLOOKUP(MID(C5416,7,4),Estrv!I:J,2,FALSE)</f>
        <v>Seguimiento a la política de legalidad</v>
      </c>
      <c r="E5416" t="str">
        <f>VLOOKUP(MID(C5416,1,10),Estrv!B:CC,57,FALSE)</f>
        <v/>
      </c>
    </row>
    <row r="5417" spans="1:5">
      <c r="A5417" t="str">
        <f t="shared" si="84"/>
        <v>13C001</v>
      </c>
      <c r="B5417" t="str">
        <f>CONCATENATE(A5417,"_",COUNTIF(A$1:A5417,A5417))</f>
        <v>13C001_16</v>
      </c>
      <c r="C5417" t="s">
        <v>13749</v>
      </c>
      <c r="D5417" t="str">
        <f>VLOOKUP(MID(C5417,7,4),Estrv!I:J,2,FALSE)</f>
        <v>Seguimiento a la política de legalidad</v>
      </c>
      <c r="E5417" t="str">
        <f>VLOOKUP(MID(C5417,1,10),Estrv!B:CC,60,FALSE)</f>
        <v/>
      </c>
    </row>
    <row r="5418" spans="1:5">
      <c r="A5418" t="str">
        <f t="shared" si="84"/>
        <v>13C001</v>
      </c>
      <c r="B5418" t="str">
        <f>CONCATENATE(A5418,"_",COUNTIF(A$1:A5418,A5418))</f>
        <v>13C001_17</v>
      </c>
      <c r="C5418" t="s">
        <v>14423</v>
      </c>
      <c r="D5418" t="str">
        <f>VLOOKUP(MID(C5418,7,4),Estrv!I:J,2,FALSE)</f>
        <v>Seguimiento a la política de legalidad</v>
      </c>
      <c r="E5418" t="str">
        <f>VLOOKUP(MID(C5418,1,10),Estrv!B:CC,63,FALSE)</f>
        <v/>
      </c>
    </row>
    <row r="5419" spans="1:5">
      <c r="A5419" t="str">
        <f t="shared" si="84"/>
        <v>13C001</v>
      </c>
      <c r="B5419" t="str">
        <f>CONCATENATE(A5419,"_",COUNTIF(A$1:A5419,A5419))</f>
        <v>13C001_18</v>
      </c>
      <c r="C5419" t="s">
        <v>15097</v>
      </c>
      <c r="D5419" t="str">
        <f>VLOOKUP(MID(C5419,7,4),Estrv!I:J,2,FALSE)</f>
        <v>Seguimiento a la política de legalidad</v>
      </c>
      <c r="E5419" t="str">
        <f>VLOOKUP(MID(C5419,1,10),Estrv!B:CC,66,FALSE)</f>
        <v/>
      </c>
    </row>
    <row r="5420" spans="1:5">
      <c r="A5420" t="str">
        <f t="shared" si="84"/>
        <v>13C001</v>
      </c>
      <c r="B5420" t="str">
        <f>CONCATENATE(A5420,"_",COUNTIF(A$1:A5420,A5420))</f>
        <v>13C001_19</v>
      </c>
      <c r="C5420" t="s">
        <v>15771</v>
      </c>
      <c r="D5420" t="str">
        <f>VLOOKUP(MID(C5420,7,4),Estrv!I:J,2,FALSE)</f>
        <v>Seguimiento a la política de legalidad</v>
      </c>
      <c r="E5420" t="str">
        <f>VLOOKUP(MID(C5420,1,10),Estrv!B:CC,69,FALSE)</f>
        <v/>
      </c>
    </row>
    <row r="5421" spans="1:5">
      <c r="A5421" t="str">
        <f t="shared" si="84"/>
        <v>13C001</v>
      </c>
      <c r="B5421" t="str">
        <f>CONCATENATE(A5421,"_",COUNTIF(A$1:A5421,A5421))</f>
        <v>13C001_20</v>
      </c>
      <c r="C5421" t="s">
        <v>16445</v>
      </c>
      <c r="D5421" t="str">
        <f>VLOOKUP(MID(C5421,7,4),Estrv!I:J,2,FALSE)</f>
        <v>Seguimiento a la política de legalidad</v>
      </c>
      <c r="E5421" t="str">
        <f>VLOOKUP(MID(C5421,1,10),Estrv!B:CC,72,FALSE)</f>
        <v/>
      </c>
    </row>
    <row r="5422" spans="1:5">
      <c r="A5422" t="str">
        <f t="shared" si="84"/>
        <v>13C001</v>
      </c>
      <c r="B5422" t="str">
        <f>CONCATENATE(A5422,"_",COUNTIF(A$1:A5422,A5422))</f>
        <v>13C001_21</v>
      </c>
      <c r="C5422" t="s">
        <v>10380</v>
      </c>
      <c r="D5422" t="str">
        <f>VLOOKUP(MID(C5422,7,4),Estrv!I:J,2,FALSE)</f>
        <v>Actividades de apoyo administrativo</v>
      </c>
      <c r="E5422" t="str">
        <f>VLOOKUP(MID(C5422,1,10),Estrv!B:CC,44,FALSE)</f>
        <v>La Secretaria de la Contraloria General cuenta con los recursos necesarios para el buen desarrollo de sus funciones, al cumplir debidamente con la programacion de los gastos administrativos.</v>
      </c>
    </row>
    <row r="5423" spans="1:5">
      <c r="A5423" t="str">
        <f t="shared" si="84"/>
        <v>13C001</v>
      </c>
      <c r="B5423" t="str">
        <f>CONCATENATE(A5423,"_",COUNTIF(A$1:A5423,A5423))</f>
        <v>13C001_22</v>
      </c>
      <c r="C5423" t="s">
        <v>11054</v>
      </c>
      <c r="D5423" t="str">
        <f>VLOOKUP(MID(C5423,7,4),Estrv!I:J,2,FALSE)</f>
        <v>Actividades de apoyo administrativo</v>
      </c>
      <c r="E5423" t="str">
        <f>VLOOKUP(MID(C5423,1,10),Estrv!B:CC,48,FALSE)</f>
        <v>Pago de servicios generales, servicios profesionales, conservacion y mantenimiento del inmueble, asi como servicios de difusion.</v>
      </c>
    </row>
    <row r="5424" spans="1:5">
      <c r="A5424" t="str">
        <f t="shared" si="84"/>
        <v>13C001</v>
      </c>
      <c r="B5424" t="str">
        <f>CONCATENATE(A5424,"_",COUNTIF(A$1:A5424,A5424))</f>
        <v>13C001_23</v>
      </c>
      <c r="C5424" t="s">
        <v>11728</v>
      </c>
      <c r="D5424" t="str">
        <f>VLOOKUP(MID(C5424,7,4),Estrv!I:J,2,FALSE)</f>
        <v>Actividades de apoyo administrativo</v>
      </c>
      <c r="E5424" t="str">
        <f>VLOOKUP(MID(C5424,1,10),Estrv!B:CC,51,FALSE)</f>
        <v/>
      </c>
    </row>
    <row r="5425" spans="1:5">
      <c r="A5425" t="str">
        <f t="shared" si="84"/>
        <v>13C001</v>
      </c>
      <c r="B5425" t="str">
        <f>CONCATENATE(A5425,"_",COUNTIF(A$1:A5425,A5425))</f>
        <v>13C001_24</v>
      </c>
      <c r="C5425" t="s">
        <v>12402</v>
      </c>
      <c r="D5425" t="str">
        <f>VLOOKUP(MID(C5425,7,4),Estrv!I:J,2,FALSE)</f>
        <v>Actividades de apoyo administrativo</v>
      </c>
      <c r="E5425" t="str">
        <f>VLOOKUP(MID(C5425,1,10),Estrv!B:CC,54,FALSE)</f>
        <v/>
      </c>
    </row>
    <row r="5426" spans="1:5">
      <c r="A5426" t="str">
        <f t="shared" si="84"/>
        <v>13C001</v>
      </c>
      <c r="B5426" t="str">
        <f>CONCATENATE(A5426,"_",COUNTIF(A$1:A5426,A5426))</f>
        <v>13C001_25</v>
      </c>
      <c r="C5426" t="s">
        <v>13076</v>
      </c>
      <c r="D5426" t="str">
        <f>VLOOKUP(MID(C5426,7,4),Estrv!I:J,2,FALSE)</f>
        <v>Actividades de apoyo administrativo</v>
      </c>
      <c r="E5426" t="str">
        <f>VLOOKUP(MID(C5426,1,10),Estrv!B:CC,57,FALSE)</f>
        <v/>
      </c>
    </row>
    <row r="5427" spans="1:5">
      <c r="A5427" t="str">
        <f t="shared" si="84"/>
        <v>13C001</v>
      </c>
      <c r="B5427" t="str">
        <f>CONCATENATE(A5427,"_",COUNTIF(A$1:A5427,A5427))</f>
        <v>13C001_26</v>
      </c>
      <c r="C5427" t="s">
        <v>13750</v>
      </c>
      <c r="D5427" t="str">
        <f>VLOOKUP(MID(C5427,7,4),Estrv!I:J,2,FALSE)</f>
        <v>Actividades de apoyo administrativo</v>
      </c>
      <c r="E5427" t="str">
        <f>VLOOKUP(MID(C5427,1,10),Estrv!B:CC,60,FALSE)</f>
        <v/>
      </c>
    </row>
    <row r="5428" spans="1:5">
      <c r="A5428" t="str">
        <f t="shared" si="84"/>
        <v>13C001</v>
      </c>
      <c r="B5428" t="str">
        <f>CONCATENATE(A5428,"_",COUNTIF(A$1:A5428,A5428))</f>
        <v>13C001_27</v>
      </c>
      <c r="C5428" t="s">
        <v>14424</v>
      </c>
      <c r="D5428" t="str">
        <f>VLOOKUP(MID(C5428,7,4),Estrv!I:J,2,FALSE)</f>
        <v>Actividades de apoyo administrativo</v>
      </c>
      <c r="E5428" t="str">
        <f>VLOOKUP(MID(C5428,1,10),Estrv!B:CC,63,FALSE)</f>
        <v/>
      </c>
    </row>
    <row r="5429" spans="1:5">
      <c r="A5429" t="str">
        <f t="shared" si="84"/>
        <v>13C001</v>
      </c>
      <c r="B5429" t="str">
        <f>CONCATENATE(A5429,"_",COUNTIF(A$1:A5429,A5429))</f>
        <v>13C001_28</v>
      </c>
      <c r="C5429" t="s">
        <v>15098</v>
      </c>
      <c r="D5429" t="str">
        <f>VLOOKUP(MID(C5429,7,4),Estrv!I:J,2,FALSE)</f>
        <v>Actividades de apoyo administrativo</v>
      </c>
      <c r="E5429" t="str">
        <f>VLOOKUP(MID(C5429,1,10),Estrv!B:CC,66,FALSE)</f>
        <v/>
      </c>
    </row>
    <row r="5430" spans="1:5">
      <c r="A5430" t="str">
        <f t="shared" si="84"/>
        <v>13C001</v>
      </c>
      <c r="B5430" t="str">
        <f>CONCATENATE(A5430,"_",COUNTIF(A$1:A5430,A5430))</f>
        <v>13C001_29</v>
      </c>
      <c r="C5430" t="s">
        <v>15772</v>
      </c>
      <c r="D5430" t="str">
        <f>VLOOKUP(MID(C5430,7,4),Estrv!I:J,2,FALSE)</f>
        <v>Actividades de apoyo administrativo</v>
      </c>
      <c r="E5430" t="str">
        <f>VLOOKUP(MID(C5430,1,10),Estrv!B:CC,69,FALSE)</f>
        <v/>
      </c>
    </row>
    <row r="5431" spans="1:5">
      <c r="A5431" t="str">
        <f t="shared" si="84"/>
        <v>13C001</v>
      </c>
      <c r="B5431" t="str">
        <f>CONCATENATE(A5431,"_",COUNTIF(A$1:A5431,A5431))</f>
        <v>13C001_30</v>
      </c>
      <c r="C5431" t="s">
        <v>16446</v>
      </c>
      <c r="D5431" t="str">
        <f>VLOOKUP(MID(C5431,7,4),Estrv!I:J,2,FALSE)</f>
        <v>Actividades de apoyo administrativo</v>
      </c>
      <c r="E5431" t="str">
        <f>VLOOKUP(MID(C5431,1,10),Estrv!B:CC,72,FALSE)</f>
        <v/>
      </c>
    </row>
    <row r="5432" spans="1:5">
      <c r="A5432" t="str">
        <f t="shared" si="84"/>
        <v>13C001</v>
      </c>
      <c r="B5432" t="str">
        <f>CONCATENATE(A5432,"_",COUNTIF(A$1:A5432,A5432))</f>
        <v>13C001_31</v>
      </c>
      <c r="C5432" t="s">
        <v>10381</v>
      </c>
      <c r="D5432" t="str">
        <f>VLOOKUP(MID(C5432,7,4),Estrv!I:J,2,FALSE)</f>
        <v>Provisiones para contingencias</v>
      </c>
      <c r="E5432" t="str">
        <f>VLOOKUP(MID(C5432,1,10),Estrv!B:CC,44,FALSE)</f>
        <v>La Secretaria de la Contraloria General cuenta con los recursos necesarios para cubrir con las obligaciones judiciales al cumplir debidamente con los procesos de programacion y presupuestacion.</v>
      </c>
    </row>
    <row r="5433" spans="1:5">
      <c r="A5433" t="str">
        <f t="shared" si="84"/>
        <v>13C001</v>
      </c>
      <c r="B5433" t="str">
        <f>CONCATENATE(A5433,"_",COUNTIF(A$1:A5433,A5433))</f>
        <v>13C001_32</v>
      </c>
      <c r="C5433" t="s">
        <v>11055</v>
      </c>
      <c r="D5433" t="str">
        <f>VLOOKUP(MID(C5433,7,4),Estrv!I:J,2,FALSE)</f>
        <v>Provisiones para contingencias</v>
      </c>
      <c r="E5433" t="str">
        <f>VLOOKUP(MID(C5433,1,10),Estrv!B:CC,48,FALSE)</f>
        <v/>
      </c>
    </row>
    <row r="5434" spans="1:5">
      <c r="A5434" t="str">
        <f t="shared" si="84"/>
        <v>13C001</v>
      </c>
      <c r="B5434" t="str">
        <f>CONCATENATE(A5434,"_",COUNTIF(A$1:A5434,A5434))</f>
        <v>13C001_33</v>
      </c>
      <c r="C5434" t="s">
        <v>11729</v>
      </c>
      <c r="D5434" t="str">
        <f>VLOOKUP(MID(C5434,7,4),Estrv!I:J,2,FALSE)</f>
        <v>Provisiones para contingencias</v>
      </c>
      <c r="E5434" t="str">
        <f>VLOOKUP(MID(C5434,1,10),Estrv!B:CC,51,FALSE)</f>
        <v/>
      </c>
    </row>
    <row r="5435" spans="1:5">
      <c r="A5435" t="str">
        <f t="shared" si="84"/>
        <v>13C001</v>
      </c>
      <c r="B5435" t="str">
        <f>CONCATENATE(A5435,"_",COUNTIF(A$1:A5435,A5435))</f>
        <v>13C001_34</v>
      </c>
      <c r="C5435" t="s">
        <v>12403</v>
      </c>
      <c r="D5435" t="str">
        <f>VLOOKUP(MID(C5435,7,4),Estrv!I:J,2,FALSE)</f>
        <v>Provisiones para contingencias</v>
      </c>
      <c r="E5435" t="str">
        <f>VLOOKUP(MID(C5435,1,10),Estrv!B:CC,54,FALSE)</f>
        <v/>
      </c>
    </row>
    <row r="5436" spans="1:5">
      <c r="A5436" t="str">
        <f t="shared" si="84"/>
        <v>13C001</v>
      </c>
      <c r="B5436" t="str">
        <f>CONCATENATE(A5436,"_",COUNTIF(A$1:A5436,A5436))</f>
        <v>13C001_35</v>
      </c>
      <c r="C5436" t="s">
        <v>13077</v>
      </c>
      <c r="D5436" t="str">
        <f>VLOOKUP(MID(C5436,7,4),Estrv!I:J,2,FALSE)</f>
        <v>Provisiones para contingencias</v>
      </c>
      <c r="E5436" t="str">
        <f>VLOOKUP(MID(C5436,1,10),Estrv!B:CC,57,FALSE)</f>
        <v/>
      </c>
    </row>
    <row r="5437" spans="1:5">
      <c r="A5437" t="str">
        <f t="shared" si="84"/>
        <v>13C001</v>
      </c>
      <c r="B5437" t="str">
        <f>CONCATENATE(A5437,"_",COUNTIF(A$1:A5437,A5437))</f>
        <v>13C001_36</v>
      </c>
      <c r="C5437" t="s">
        <v>13751</v>
      </c>
      <c r="D5437" t="str">
        <f>VLOOKUP(MID(C5437,7,4),Estrv!I:J,2,FALSE)</f>
        <v>Provisiones para contingencias</v>
      </c>
      <c r="E5437" t="str">
        <f>VLOOKUP(MID(C5437,1,10),Estrv!B:CC,60,FALSE)</f>
        <v/>
      </c>
    </row>
    <row r="5438" spans="1:5">
      <c r="A5438" t="str">
        <f t="shared" si="84"/>
        <v>13C001</v>
      </c>
      <c r="B5438" t="str">
        <f>CONCATENATE(A5438,"_",COUNTIF(A$1:A5438,A5438))</f>
        <v>13C001_37</v>
      </c>
      <c r="C5438" t="s">
        <v>14425</v>
      </c>
      <c r="D5438" t="str">
        <f>VLOOKUP(MID(C5438,7,4),Estrv!I:J,2,FALSE)</f>
        <v>Provisiones para contingencias</v>
      </c>
      <c r="E5438" t="str">
        <f>VLOOKUP(MID(C5438,1,10),Estrv!B:CC,63,FALSE)</f>
        <v/>
      </c>
    </row>
    <row r="5439" spans="1:5">
      <c r="A5439" t="str">
        <f t="shared" si="84"/>
        <v>13C001</v>
      </c>
      <c r="B5439" t="str">
        <f>CONCATENATE(A5439,"_",COUNTIF(A$1:A5439,A5439))</f>
        <v>13C001_38</v>
      </c>
      <c r="C5439" t="s">
        <v>15099</v>
      </c>
      <c r="D5439" t="str">
        <f>VLOOKUP(MID(C5439,7,4),Estrv!I:J,2,FALSE)</f>
        <v>Provisiones para contingencias</v>
      </c>
      <c r="E5439" t="str">
        <f>VLOOKUP(MID(C5439,1,10),Estrv!B:CC,66,FALSE)</f>
        <v/>
      </c>
    </row>
    <row r="5440" spans="1:5">
      <c r="A5440" t="str">
        <f t="shared" si="84"/>
        <v>13C001</v>
      </c>
      <c r="B5440" t="str">
        <f>CONCATENATE(A5440,"_",COUNTIF(A$1:A5440,A5440))</f>
        <v>13C001_39</v>
      </c>
      <c r="C5440" t="s">
        <v>15773</v>
      </c>
      <c r="D5440" t="str">
        <f>VLOOKUP(MID(C5440,7,4),Estrv!I:J,2,FALSE)</f>
        <v>Provisiones para contingencias</v>
      </c>
      <c r="E5440" t="str">
        <f>VLOOKUP(MID(C5440,1,10),Estrv!B:CC,69,FALSE)</f>
        <v/>
      </c>
    </row>
    <row r="5441" spans="1:5">
      <c r="A5441" t="str">
        <f t="shared" si="84"/>
        <v>13C001</v>
      </c>
      <c r="B5441" t="str">
        <f>CONCATENATE(A5441,"_",COUNTIF(A$1:A5441,A5441))</f>
        <v>13C001_40</v>
      </c>
      <c r="C5441" t="s">
        <v>16447</v>
      </c>
      <c r="D5441" t="str">
        <f>VLOOKUP(MID(C5441,7,4),Estrv!I:J,2,FALSE)</f>
        <v>Provisiones para contingencias</v>
      </c>
      <c r="E5441" t="str">
        <f>VLOOKUP(MID(C5441,1,10),Estrv!B:CC,72,FALSE)</f>
        <v/>
      </c>
    </row>
    <row r="5442" spans="1:5">
      <c r="A5442" t="str">
        <f t="shared" si="84"/>
        <v>13C001</v>
      </c>
      <c r="B5442" t="str">
        <f>CONCATENATE(A5442,"_",COUNTIF(A$1:A5442,A5442))</f>
        <v>13C001_41</v>
      </c>
      <c r="C5442" t="s">
        <v>10382</v>
      </c>
      <c r="D5442" t="str">
        <f>VLOOKUP(MID(C5442,7,4),Estrv!I:J,2,FALSE)</f>
        <v>Cumplimiento de los programas de protección civil</v>
      </c>
      <c r="E5442" t="str">
        <f>VLOOKUP(MID(C5442,1,10),Estrv!B:CC,44,FALSE)</f>
        <v>Las personas servidoras publicas de la Secretaria de la Contraloria General estan preparadas para atender cualquier emergencia natural o antropogenica, salvaguardando su propia vida y la de los visitantes del Museo.</v>
      </c>
    </row>
    <row r="5443" spans="1:5">
      <c r="A5443" t="str">
        <f t="shared" ref="A5443:A5506" si="85">MID(C5443,1,6)</f>
        <v>13C001</v>
      </c>
      <c r="B5443" t="str">
        <f>CONCATENATE(A5443,"_",COUNTIF(A$1:A5443,A5443))</f>
        <v>13C001_42</v>
      </c>
      <c r="C5443" t="s">
        <v>11056</v>
      </c>
      <c r="D5443" t="str">
        <f>VLOOKUP(MID(C5443,7,4),Estrv!I:J,2,FALSE)</f>
        <v>Cumplimiento de los programas de protección civil</v>
      </c>
      <c r="E5443" t="str">
        <f>VLOOKUP(MID(C5443,1,10),Estrv!B:CC,48,FALSE)</f>
        <v>Cursos de capacitacion impartidos en materia de Proteccion Civil a las personas servidoras publicas de la Secretaria de la Contraloria General.</v>
      </c>
    </row>
    <row r="5444" spans="1:5">
      <c r="A5444" t="str">
        <f t="shared" si="85"/>
        <v>13C001</v>
      </c>
      <c r="B5444" t="str">
        <f>CONCATENATE(A5444,"_",COUNTIF(A$1:A5444,A5444))</f>
        <v>13C001_43</v>
      </c>
      <c r="C5444" t="s">
        <v>11730</v>
      </c>
      <c r="D5444" t="str">
        <f>VLOOKUP(MID(C5444,7,4),Estrv!I:J,2,FALSE)</f>
        <v>Cumplimiento de los programas de protección civil</v>
      </c>
      <c r="E5444" t="str">
        <f>VLOOKUP(MID(C5444,1,10),Estrv!B:CC,51,FALSE)</f>
        <v/>
      </c>
    </row>
    <row r="5445" spans="1:5">
      <c r="A5445" t="str">
        <f t="shared" si="85"/>
        <v>13C001</v>
      </c>
      <c r="B5445" t="str">
        <f>CONCATENATE(A5445,"_",COUNTIF(A$1:A5445,A5445))</f>
        <v>13C001_44</v>
      </c>
      <c r="C5445" t="s">
        <v>12404</v>
      </c>
      <c r="D5445" t="str">
        <f>VLOOKUP(MID(C5445,7,4),Estrv!I:J,2,FALSE)</f>
        <v>Cumplimiento de los programas de protección civil</v>
      </c>
      <c r="E5445" t="str">
        <f>VLOOKUP(MID(C5445,1,10),Estrv!B:CC,54,FALSE)</f>
        <v/>
      </c>
    </row>
    <row r="5446" spans="1:5">
      <c r="A5446" t="str">
        <f t="shared" si="85"/>
        <v>13C001</v>
      </c>
      <c r="B5446" t="str">
        <f>CONCATENATE(A5446,"_",COUNTIF(A$1:A5446,A5446))</f>
        <v>13C001_45</v>
      </c>
      <c r="C5446" t="s">
        <v>13078</v>
      </c>
      <c r="D5446" t="str">
        <f>VLOOKUP(MID(C5446,7,4),Estrv!I:J,2,FALSE)</f>
        <v>Cumplimiento de los programas de protección civil</v>
      </c>
      <c r="E5446" t="str">
        <f>VLOOKUP(MID(C5446,1,10),Estrv!B:CC,57,FALSE)</f>
        <v/>
      </c>
    </row>
    <row r="5447" spans="1:5">
      <c r="A5447" t="str">
        <f t="shared" si="85"/>
        <v>13C001</v>
      </c>
      <c r="B5447" t="str">
        <f>CONCATENATE(A5447,"_",COUNTIF(A$1:A5447,A5447))</f>
        <v>13C001_46</v>
      </c>
      <c r="C5447" t="s">
        <v>13752</v>
      </c>
      <c r="D5447" t="str">
        <f>VLOOKUP(MID(C5447,7,4),Estrv!I:J,2,FALSE)</f>
        <v>Cumplimiento de los programas de protección civil</v>
      </c>
      <c r="E5447" t="str">
        <f>VLOOKUP(MID(C5447,1,10),Estrv!B:CC,60,FALSE)</f>
        <v/>
      </c>
    </row>
    <row r="5448" spans="1:5">
      <c r="A5448" t="str">
        <f t="shared" si="85"/>
        <v>13C001</v>
      </c>
      <c r="B5448" t="str">
        <f>CONCATENATE(A5448,"_",COUNTIF(A$1:A5448,A5448))</f>
        <v>13C001_47</v>
      </c>
      <c r="C5448" t="s">
        <v>14426</v>
      </c>
      <c r="D5448" t="str">
        <f>VLOOKUP(MID(C5448,7,4),Estrv!I:J,2,FALSE)</f>
        <v>Cumplimiento de los programas de protección civil</v>
      </c>
      <c r="E5448" t="str">
        <f>VLOOKUP(MID(C5448,1,10),Estrv!B:CC,63,FALSE)</f>
        <v/>
      </c>
    </row>
    <row r="5449" spans="1:5">
      <c r="A5449" t="str">
        <f t="shared" si="85"/>
        <v>13C001</v>
      </c>
      <c r="B5449" t="str">
        <f>CONCATENATE(A5449,"_",COUNTIF(A$1:A5449,A5449))</f>
        <v>13C001_48</v>
      </c>
      <c r="C5449" t="s">
        <v>15100</v>
      </c>
      <c r="D5449" t="str">
        <f>VLOOKUP(MID(C5449,7,4),Estrv!I:J,2,FALSE)</f>
        <v>Cumplimiento de los programas de protección civil</v>
      </c>
      <c r="E5449" t="str">
        <f>VLOOKUP(MID(C5449,1,10),Estrv!B:CC,66,FALSE)</f>
        <v/>
      </c>
    </row>
    <row r="5450" spans="1:5">
      <c r="A5450" t="str">
        <f t="shared" si="85"/>
        <v>13C001</v>
      </c>
      <c r="B5450" t="str">
        <f>CONCATENATE(A5450,"_",COUNTIF(A$1:A5450,A5450))</f>
        <v>13C001_49</v>
      </c>
      <c r="C5450" t="s">
        <v>15774</v>
      </c>
      <c r="D5450" t="str">
        <f>VLOOKUP(MID(C5450,7,4),Estrv!I:J,2,FALSE)</f>
        <v>Cumplimiento de los programas de protección civil</v>
      </c>
      <c r="E5450" t="str">
        <f>VLOOKUP(MID(C5450,1,10),Estrv!B:CC,69,FALSE)</f>
        <v/>
      </c>
    </row>
    <row r="5451" spans="1:5">
      <c r="A5451" t="str">
        <f t="shared" si="85"/>
        <v>13C001</v>
      </c>
      <c r="B5451" t="str">
        <f>CONCATENATE(A5451,"_",COUNTIF(A$1:A5451,A5451))</f>
        <v>13C001_50</v>
      </c>
      <c r="C5451" t="s">
        <v>16448</v>
      </c>
      <c r="D5451" t="str">
        <f>VLOOKUP(MID(C5451,7,4),Estrv!I:J,2,FALSE)</f>
        <v>Cumplimiento de los programas de protección civil</v>
      </c>
      <c r="E5451" t="str">
        <f>VLOOKUP(MID(C5451,1,10),Estrv!B:CC,72,FALSE)</f>
        <v/>
      </c>
    </row>
    <row r="5452" spans="1:5">
      <c r="A5452" t="str">
        <f t="shared" si="85"/>
        <v>13PDEA</v>
      </c>
      <c r="B5452" t="str">
        <f>CONCATENATE(A5452,"_",COUNTIF(A$1:A5452,A5452))</f>
        <v>13PDEA_1</v>
      </c>
      <c r="C5452" t="s">
        <v>10383</v>
      </c>
      <c r="D5452" t="str">
        <f>VLOOKUP(MID(C5452,7,4),Estrv!I:J,2,FALSE)</f>
        <v>Profesionalización de funcionarios públicos e investigación aplicada a la administracion pública</v>
      </c>
      <c r="E5452" t="str">
        <f>VLOOKUP(MID(C5452,1,10),Estrv!B:CC,44,FALSE)</f>
        <v>La poblacion de la Ciudad de Mexico cuenta con personas servidoras publicas especializadas contribuyendo a una gestion publica mas eficiente, procurando el interes publico y el combate a la corrupcion.</v>
      </c>
    </row>
    <row r="5453" spans="1:5">
      <c r="A5453" t="str">
        <f t="shared" si="85"/>
        <v>13PDEA</v>
      </c>
      <c r="B5453" t="str">
        <f>CONCATENATE(A5453,"_",COUNTIF(A$1:A5453,A5453))</f>
        <v>13PDEA_2</v>
      </c>
      <c r="C5453" t="s">
        <v>11057</v>
      </c>
      <c r="D5453" t="str">
        <f>VLOOKUP(MID(C5453,7,4),Estrv!I:J,2,FALSE)</f>
        <v>Profesionalización de funcionarios públicos e investigación aplicada a la administracion pública</v>
      </c>
      <c r="E5453" t="str">
        <f>VLOOKUP(MID(C5453,1,10),Estrv!B:CC,48,FALSE)</f>
        <v>Promocion y difusion de las convocatorias de los programas de formacion, capacitacion y procesos de certificacion para las personas servidoras publicas de los Entes de la Administracion Publica de la Ciudad de Mexico</v>
      </c>
    </row>
    <row r="5454" spans="1:5">
      <c r="A5454" t="str">
        <f t="shared" si="85"/>
        <v>13PDEA</v>
      </c>
      <c r="B5454" t="str">
        <f>CONCATENATE(A5454,"_",COUNTIF(A$1:A5454,A5454))</f>
        <v>13PDEA_3</v>
      </c>
      <c r="C5454" t="s">
        <v>11731</v>
      </c>
      <c r="D5454" t="str">
        <f>VLOOKUP(MID(C5454,7,4),Estrv!I:J,2,FALSE)</f>
        <v>Profesionalización de funcionarios públicos e investigación aplicada a la administracion pública</v>
      </c>
      <c r="E5454" t="str">
        <f>VLOOKUP(MID(C5454,1,10),Estrv!B:CC,51,FALSE)</f>
        <v>Certificacion y concursos de competencias de personas servidoras publicas del Gobierno de la Ciudad de Mexico.</v>
      </c>
    </row>
    <row r="5455" spans="1:5">
      <c r="A5455" t="str">
        <f t="shared" si="85"/>
        <v>13PDEA</v>
      </c>
      <c r="B5455" t="str">
        <f>CONCATENATE(A5455,"_",COUNTIF(A$1:A5455,A5455))</f>
        <v>13PDEA_4</v>
      </c>
      <c r="C5455" t="s">
        <v>12405</v>
      </c>
      <c r="D5455" t="str">
        <f>VLOOKUP(MID(C5455,7,4),Estrv!I:J,2,FALSE)</f>
        <v>Profesionalización de funcionarios públicos e investigación aplicada a la administracion pública</v>
      </c>
      <c r="E5455" t="str">
        <f>VLOOKUP(MID(C5455,1,10),Estrv!B:CC,54,FALSE)</f>
        <v>Diagnosticos, manuales y publicaciones sobre problemas publicos difundidos.</v>
      </c>
    </row>
    <row r="5456" spans="1:5">
      <c r="A5456" t="str">
        <f t="shared" si="85"/>
        <v>13PDEA</v>
      </c>
      <c r="B5456" t="str">
        <f>CONCATENATE(A5456,"_",COUNTIF(A$1:A5456,A5456))</f>
        <v>13PDEA_5</v>
      </c>
      <c r="C5456" t="s">
        <v>13079</v>
      </c>
      <c r="D5456" t="str">
        <f>VLOOKUP(MID(C5456,7,4),Estrv!I:J,2,FALSE)</f>
        <v>Profesionalización de funcionarios públicos e investigación aplicada a la administracion pública</v>
      </c>
      <c r="E5456" t="str">
        <f>VLOOKUP(MID(C5456,1,10),Estrv!B:CC,57,FALSE)</f>
        <v/>
      </c>
    </row>
    <row r="5457" spans="1:5">
      <c r="A5457" t="str">
        <f t="shared" si="85"/>
        <v>13PDEA</v>
      </c>
      <c r="B5457" t="str">
        <f>CONCATENATE(A5457,"_",COUNTIF(A$1:A5457,A5457))</f>
        <v>13PDEA_6</v>
      </c>
      <c r="C5457" t="s">
        <v>13753</v>
      </c>
      <c r="D5457" t="str">
        <f>VLOOKUP(MID(C5457,7,4),Estrv!I:J,2,FALSE)</f>
        <v>Profesionalización de funcionarios públicos e investigación aplicada a la administracion pública</v>
      </c>
      <c r="E5457" t="str">
        <f>VLOOKUP(MID(C5457,1,10),Estrv!B:CC,60,FALSE)</f>
        <v/>
      </c>
    </row>
    <row r="5458" spans="1:5">
      <c r="A5458" t="str">
        <f t="shared" si="85"/>
        <v>13PDEA</v>
      </c>
      <c r="B5458" t="str">
        <f>CONCATENATE(A5458,"_",COUNTIF(A$1:A5458,A5458))</f>
        <v>13PDEA_7</v>
      </c>
      <c r="C5458" t="s">
        <v>14427</v>
      </c>
      <c r="D5458" t="str">
        <f>VLOOKUP(MID(C5458,7,4),Estrv!I:J,2,FALSE)</f>
        <v>Profesionalización de funcionarios públicos e investigación aplicada a la administracion pública</v>
      </c>
      <c r="E5458" t="str">
        <f>VLOOKUP(MID(C5458,1,10),Estrv!B:CC,63,FALSE)</f>
        <v/>
      </c>
    </row>
    <row r="5459" spans="1:5">
      <c r="A5459" t="str">
        <f t="shared" si="85"/>
        <v>13PDEA</v>
      </c>
      <c r="B5459" t="str">
        <f>CONCATENATE(A5459,"_",COUNTIF(A$1:A5459,A5459))</f>
        <v>13PDEA_8</v>
      </c>
      <c r="C5459" t="s">
        <v>15101</v>
      </c>
      <c r="D5459" t="str">
        <f>VLOOKUP(MID(C5459,7,4),Estrv!I:J,2,FALSE)</f>
        <v>Profesionalización de funcionarios públicos e investigación aplicada a la administracion pública</v>
      </c>
      <c r="E5459" t="str">
        <f>VLOOKUP(MID(C5459,1,10),Estrv!B:CC,66,FALSE)</f>
        <v/>
      </c>
    </row>
    <row r="5460" spans="1:5">
      <c r="A5460" t="str">
        <f t="shared" si="85"/>
        <v>13PDEA</v>
      </c>
      <c r="B5460" t="str">
        <f>CONCATENATE(A5460,"_",COUNTIF(A$1:A5460,A5460))</f>
        <v>13PDEA_9</v>
      </c>
      <c r="C5460" t="s">
        <v>15775</v>
      </c>
      <c r="D5460" t="str">
        <f>VLOOKUP(MID(C5460,7,4),Estrv!I:J,2,FALSE)</f>
        <v>Profesionalización de funcionarios públicos e investigación aplicada a la administracion pública</v>
      </c>
      <c r="E5460" t="str">
        <f>VLOOKUP(MID(C5460,1,10),Estrv!B:CC,69,FALSE)</f>
        <v/>
      </c>
    </row>
    <row r="5461" spans="1:5">
      <c r="A5461" t="str">
        <f t="shared" si="85"/>
        <v>13PDEA</v>
      </c>
      <c r="B5461" t="str">
        <f>CONCATENATE(A5461,"_",COUNTIF(A$1:A5461,A5461))</f>
        <v>13PDEA_10</v>
      </c>
      <c r="C5461" t="s">
        <v>16449</v>
      </c>
      <c r="D5461" t="str">
        <f>VLOOKUP(MID(C5461,7,4),Estrv!I:J,2,FALSE)</f>
        <v>Profesionalización de funcionarios públicos e investigación aplicada a la administracion pública</v>
      </c>
      <c r="E5461" t="str">
        <f>VLOOKUP(MID(C5461,1,10),Estrv!B:CC,72,FALSE)</f>
        <v/>
      </c>
    </row>
    <row r="5462" spans="1:5">
      <c r="A5462" t="str">
        <f t="shared" si="85"/>
        <v>13PDEA</v>
      </c>
      <c r="B5462" t="str">
        <f>CONCATENATE(A5462,"_",COUNTIF(A$1:A5462,A5462))</f>
        <v>13PDEA_11</v>
      </c>
      <c r="C5462" t="s">
        <v>10384</v>
      </c>
      <c r="D5462" t="str">
        <f>VLOOKUP(MID(C5462,7,4),Estrv!I:J,2,FALSE)</f>
        <v>Actividades de apoyo administrativo</v>
      </c>
      <c r="E5462" t="str">
        <f>VLOOKUP(MID(C5462,1,10),Estrv!B:CC,44,FALSE)</f>
        <v>La Escuela de Administracion Publica cuenta con los recursos necesarios para el buen desarrollo de sus funciones, al cumplir debidamente con la programacion de los gastos administrativos.</v>
      </c>
    </row>
    <row r="5463" spans="1:5">
      <c r="A5463" t="str">
        <f t="shared" si="85"/>
        <v>13PDEA</v>
      </c>
      <c r="B5463" t="str">
        <f>CONCATENATE(A5463,"_",COUNTIF(A$1:A5463,A5463))</f>
        <v>13PDEA_12</v>
      </c>
      <c r="C5463" t="s">
        <v>11058</v>
      </c>
      <c r="D5463" t="str">
        <f>VLOOKUP(MID(C5463,7,4),Estrv!I:J,2,FALSE)</f>
        <v>Actividades de apoyo administrativo</v>
      </c>
      <c r="E5463" t="str">
        <f>VLOOKUP(MID(C5463,1,10),Estrv!B:CC,48,FALSE)</f>
        <v>Pago de servicios generales, servicios profesionales, conservacion y mantenimiento del inmueble, asi como servicios de difusion</v>
      </c>
    </row>
    <row r="5464" spans="1:5">
      <c r="A5464" t="str">
        <f t="shared" si="85"/>
        <v>13PDEA</v>
      </c>
      <c r="B5464" t="str">
        <f>CONCATENATE(A5464,"_",COUNTIF(A$1:A5464,A5464))</f>
        <v>13PDEA_13</v>
      </c>
      <c r="C5464" t="s">
        <v>11732</v>
      </c>
      <c r="D5464" t="str">
        <f>VLOOKUP(MID(C5464,7,4),Estrv!I:J,2,FALSE)</f>
        <v>Actividades de apoyo administrativo</v>
      </c>
      <c r="E5464" t="str">
        <f>VLOOKUP(MID(C5464,1,10),Estrv!B:CC,51,FALSE)</f>
        <v/>
      </c>
    </row>
    <row r="5465" spans="1:5">
      <c r="A5465" t="str">
        <f t="shared" si="85"/>
        <v>13PDEA</v>
      </c>
      <c r="B5465" t="str">
        <f>CONCATENATE(A5465,"_",COUNTIF(A$1:A5465,A5465))</f>
        <v>13PDEA_14</v>
      </c>
      <c r="C5465" t="s">
        <v>12406</v>
      </c>
      <c r="D5465" t="str">
        <f>VLOOKUP(MID(C5465,7,4),Estrv!I:J,2,FALSE)</f>
        <v>Actividades de apoyo administrativo</v>
      </c>
      <c r="E5465" t="str">
        <f>VLOOKUP(MID(C5465,1,10),Estrv!B:CC,54,FALSE)</f>
        <v/>
      </c>
    </row>
    <row r="5466" spans="1:5">
      <c r="A5466" t="str">
        <f t="shared" si="85"/>
        <v>13PDEA</v>
      </c>
      <c r="B5466" t="str">
        <f>CONCATENATE(A5466,"_",COUNTIF(A$1:A5466,A5466))</f>
        <v>13PDEA_15</v>
      </c>
      <c r="C5466" t="s">
        <v>13080</v>
      </c>
      <c r="D5466" t="str">
        <f>VLOOKUP(MID(C5466,7,4),Estrv!I:J,2,FALSE)</f>
        <v>Actividades de apoyo administrativo</v>
      </c>
      <c r="E5466" t="str">
        <f>VLOOKUP(MID(C5466,1,10),Estrv!B:CC,57,FALSE)</f>
        <v/>
      </c>
    </row>
    <row r="5467" spans="1:5">
      <c r="A5467" t="str">
        <f t="shared" si="85"/>
        <v>13PDEA</v>
      </c>
      <c r="B5467" t="str">
        <f>CONCATENATE(A5467,"_",COUNTIF(A$1:A5467,A5467))</f>
        <v>13PDEA_16</v>
      </c>
      <c r="C5467" t="s">
        <v>13754</v>
      </c>
      <c r="D5467" t="str">
        <f>VLOOKUP(MID(C5467,7,4),Estrv!I:J,2,FALSE)</f>
        <v>Actividades de apoyo administrativo</v>
      </c>
      <c r="E5467" t="str">
        <f>VLOOKUP(MID(C5467,1,10),Estrv!B:CC,60,FALSE)</f>
        <v/>
      </c>
    </row>
    <row r="5468" spans="1:5">
      <c r="A5468" t="str">
        <f t="shared" si="85"/>
        <v>13PDEA</v>
      </c>
      <c r="B5468" t="str">
        <f>CONCATENATE(A5468,"_",COUNTIF(A$1:A5468,A5468))</f>
        <v>13PDEA_17</v>
      </c>
      <c r="C5468" t="s">
        <v>14428</v>
      </c>
      <c r="D5468" t="str">
        <f>VLOOKUP(MID(C5468,7,4),Estrv!I:J,2,FALSE)</f>
        <v>Actividades de apoyo administrativo</v>
      </c>
      <c r="E5468" t="str">
        <f>VLOOKUP(MID(C5468,1,10),Estrv!B:CC,63,FALSE)</f>
        <v/>
      </c>
    </row>
    <row r="5469" spans="1:5">
      <c r="A5469" t="str">
        <f t="shared" si="85"/>
        <v>13PDEA</v>
      </c>
      <c r="B5469" t="str">
        <f>CONCATENATE(A5469,"_",COUNTIF(A$1:A5469,A5469))</f>
        <v>13PDEA_18</v>
      </c>
      <c r="C5469" t="s">
        <v>15102</v>
      </c>
      <c r="D5469" t="str">
        <f>VLOOKUP(MID(C5469,7,4),Estrv!I:J,2,FALSE)</f>
        <v>Actividades de apoyo administrativo</v>
      </c>
      <c r="E5469" t="str">
        <f>VLOOKUP(MID(C5469,1,10),Estrv!B:CC,66,FALSE)</f>
        <v/>
      </c>
    </row>
    <row r="5470" spans="1:5">
      <c r="A5470" t="str">
        <f t="shared" si="85"/>
        <v>13PDEA</v>
      </c>
      <c r="B5470" t="str">
        <f>CONCATENATE(A5470,"_",COUNTIF(A$1:A5470,A5470))</f>
        <v>13PDEA_19</v>
      </c>
      <c r="C5470" t="s">
        <v>15776</v>
      </c>
      <c r="D5470" t="str">
        <f>VLOOKUP(MID(C5470,7,4),Estrv!I:J,2,FALSE)</f>
        <v>Actividades de apoyo administrativo</v>
      </c>
      <c r="E5470" t="str">
        <f>VLOOKUP(MID(C5470,1,10),Estrv!B:CC,69,FALSE)</f>
        <v/>
      </c>
    </row>
    <row r="5471" spans="1:5">
      <c r="A5471" t="str">
        <f t="shared" si="85"/>
        <v>13PDEA</v>
      </c>
      <c r="B5471" t="str">
        <f>CONCATENATE(A5471,"_",COUNTIF(A$1:A5471,A5471))</f>
        <v>13PDEA_20</v>
      </c>
      <c r="C5471" t="s">
        <v>16450</v>
      </c>
      <c r="D5471" t="str">
        <f>VLOOKUP(MID(C5471,7,4),Estrv!I:J,2,FALSE)</f>
        <v>Actividades de apoyo administrativo</v>
      </c>
      <c r="E5471" t="str">
        <f>VLOOKUP(MID(C5471,1,10),Estrv!B:CC,72,FALSE)</f>
        <v/>
      </c>
    </row>
    <row r="5472" spans="1:5">
      <c r="A5472" t="str">
        <f t="shared" si="85"/>
        <v>13PDEA</v>
      </c>
      <c r="B5472" t="str">
        <f>CONCATENATE(A5472,"_",COUNTIF(A$1:A5472,A5472))</f>
        <v>13PDEA_21</v>
      </c>
      <c r="C5472" t="s">
        <v>10385</v>
      </c>
      <c r="D5472" t="str">
        <f>VLOOKUP(MID(C5472,7,4),Estrv!I:J,2,FALSE)</f>
        <v>Provisiones para contingencias</v>
      </c>
      <c r="E5472" t="str">
        <f>VLOOKUP(MID(C5472,1,10),Estrv!B:CC,44,FALSE)</f>
        <v>La Escuela de Administracion Publica cuenta con los recursos necesarios para cubrir con las obligaciones judiciales al cumplir debidamente con los procesos de programacion y presupuestacion.</v>
      </c>
    </row>
    <row r="5473" spans="1:5">
      <c r="A5473" t="str">
        <f t="shared" si="85"/>
        <v>13PDEA</v>
      </c>
      <c r="B5473" t="str">
        <f>CONCATENATE(A5473,"_",COUNTIF(A$1:A5473,A5473))</f>
        <v>13PDEA_22</v>
      </c>
      <c r="C5473" t="s">
        <v>11059</v>
      </c>
      <c r="D5473" t="str">
        <f>VLOOKUP(MID(C5473,7,4),Estrv!I:J,2,FALSE)</f>
        <v>Provisiones para contingencias</v>
      </c>
      <c r="E5473" t="str">
        <f>VLOOKUP(MID(C5473,1,10),Estrv!B:CC,48,FALSE)</f>
        <v/>
      </c>
    </row>
    <row r="5474" spans="1:5">
      <c r="A5474" t="str">
        <f t="shared" si="85"/>
        <v>13PDEA</v>
      </c>
      <c r="B5474" t="str">
        <f>CONCATENATE(A5474,"_",COUNTIF(A$1:A5474,A5474))</f>
        <v>13PDEA_23</v>
      </c>
      <c r="C5474" t="s">
        <v>11733</v>
      </c>
      <c r="D5474" t="str">
        <f>VLOOKUP(MID(C5474,7,4),Estrv!I:J,2,FALSE)</f>
        <v>Provisiones para contingencias</v>
      </c>
      <c r="E5474" t="str">
        <f>VLOOKUP(MID(C5474,1,10),Estrv!B:CC,51,FALSE)</f>
        <v/>
      </c>
    </row>
    <row r="5475" spans="1:5">
      <c r="A5475" t="str">
        <f t="shared" si="85"/>
        <v>13PDEA</v>
      </c>
      <c r="B5475" t="str">
        <f>CONCATENATE(A5475,"_",COUNTIF(A$1:A5475,A5475))</f>
        <v>13PDEA_24</v>
      </c>
      <c r="C5475" t="s">
        <v>12407</v>
      </c>
      <c r="D5475" t="str">
        <f>VLOOKUP(MID(C5475,7,4),Estrv!I:J,2,FALSE)</f>
        <v>Provisiones para contingencias</v>
      </c>
      <c r="E5475" t="str">
        <f>VLOOKUP(MID(C5475,1,10),Estrv!B:CC,54,FALSE)</f>
        <v/>
      </c>
    </row>
    <row r="5476" spans="1:5">
      <c r="A5476" t="str">
        <f t="shared" si="85"/>
        <v>13PDEA</v>
      </c>
      <c r="B5476" t="str">
        <f>CONCATENATE(A5476,"_",COUNTIF(A$1:A5476,A5476))</f>
        <v>13PDEA_25</v>
      </c>
      <c r="C5476" t="s">
        <v>13081</v>
      </c>
      <c r="D5476" t="str">
        <f>VLOOKUP(MID(C5476,7,4),Estrv!I:J,2,FALSE)</f>
        <v>Provisiones para contingencias</v>
      </c>
      <c r="E5476" t="str">
        <f>VLOOKUP(MID(C5476,1,10),Estrv!B:CC,57,FALSE)</f>
        <v/>
      </c>
    </row>
    <row r="5477" spans="1:5">
      <c r="A5477" t="str">
        <f t="shared" si="85"/>
        <v>13PDEA</v>
      </c>
      <c r="B5477" t="str">
        <f>CONCATENATE(A5477,"_",COUNTIF(A$1:A5477,A5477))</f>
        <v>13PDEA_26</v>
      </c>
      <c r="C5477" t="s">
        <v>13755</v>
      </c>
      <c r="D5477" t="str">
        <f>VLOOKUP(MID(C5477,7,4),Estrv!I:J,2,FALSE)</f>
        <v>Provisiones para contingencias</v>
      </c>
      <c r="E5477" t="str">
        <f>VLOOKUP(MID(C5477,1,10),Estrv!B:CC,60,FALSE)</f>
        <v/>
      </c>
    </row>
    <row r="5478" spans="1:5">
      <c r="A5478" t="str">
        <f t="shared" si="85"/>
        <v>13PDEA</v>
      </c>
      <c r="B5478" t="str">
        <f>CONCATENATE(A5478,"_",COUNTIF(A$1:A5478,A5478))</f>
        <v>13PDEA_27</v>
      </c>
      <c r="C5478" t="s">
        <v>14429</v>
      </c>
      <c r="D5478" t="str">
        <f>VLOOKUP(MID(C5478,7,4),Estrv!I:J,2,FALSE)</f>
        <v>Provisiones para contingencias</v>
      </c>
      <c r="E5478" t="str">
        <f>VLOOKUP(MID(C5478,1,10),Estrv!B:CC,63,FALSE)</f>
        <v/>
      </c>
    </row>
    <row r="5479" spans="1:5">
      <c r="A5479" t="str">
        <f t="shared" si="85"/>
        <v>13PDEA</v>
      </c>
      <c r="B5479" t="str">
        <f>CONCATENATE(A5479,"_",COUNTIF(A$1:A5479,A5479))</f>
        <v>13PDEA_28</v>
      </c>
      <c r="C5479" t="s">
        <v>15103</v>
      </c>
      <c r="D5479" t="str">
        <f>VLOOKUP(MID(C5479,7,4),Estrv!I:J,2,FALSE)</f>
        <v>Provisiones para contingencias</v>
      </c>
      <c r="E5479" t="str">
        <f>VLOOKUP(MID(C5479,1,10),Estrv!B:CC,66,FALSE)</f>
        <v/>
      </c>
    </row>
    <row r="5480" spans="1:5">
      <c r="A5480" t="str">
        <f t="shared" si="85"/>
        <v>13PDEA</v>
      </c>
      <c r="B5480" t="str">
        <f>CONCATENATE(A5480,"_",COUNTIF(A$1:A5480,A5480))</f>
        <v>13PDEA_29</v>
      </c>
      <c r="C5480" t="s">
        <v>15777</v>
      </c>
      <c r="D5480" t="str">
        <f>VLOOKUP(MID(C5480,7,4),Estrv!I:J,2,FALSE)</f>
        <v>Provisiones para contingencias</v>
      </c>
      <c r="E5480" t="str">
        <f>VLOOKUP(MID(C5480,1,10),Estrv!B:CC,69,FALSE)</f>
        <v/>
      </c>
    </row>
    <row r="5481" spans="1:5">
      <c r="A5481" t="str">
        <f t="shared" si="85"/>
        <v>13PDEA</v>
      </c>
      <c r="B5481" t="str">
        <f>CONCATENATE(A5481,"_",COUNTIF(A$1:A5481,A5481))</f>
        <v>13PDEA_30</v>
      </c>
      <c r="C5481" t="s">
        <v>16451</v>
      </c>
      <c r="D5481" t="str">
        <f>VLOOKUP(MID(C5481,7,4),Estrv!I:J,2,FALSE)</f>
        <v>Provisiones para contingencias</v>
      </c>
      <c r="E5481" t="str">
        <f>VLOOKUP(MID(C5481,1,10),Estrv!B:CC,72,FALSE)</f>
        <v/>
      </c>
    </row>
    <row r="5482" spans="1:5">
      <c r="A5482" t="str">
        <f t="shared" si="85"/>
        <v>13PDEA</v>
      </c>
      <c r="B5482" t="str">
        <f>CONCATENATE(A5482,"_",COUNTIF(A$1:A5482,A5482))</f>
        <v>13PDEA_31</v>
      </c>
      <c r="C5482" t="s">
        <v>10386</v>
      </c>
      <c r="D5482" t="str">
        <f>VLOOKUP(MID(C5482,7,4),Estrv!I:J,2,FALSE)</f>
        <v>Cumplimiento de los programas de protección civil</v>
      </c>
      <c r="E5482" t="str">
        <f>VLOOKUP(MID(C5482,1,10),Estrv!B:CC,44,FALSE)</f>
        <v>Las personas servidoras publicas de la Escuela de Administracion Publica estan preparadas para atender cualquier emergencia natural o antropogenica, salvaguardando su propia vida y la de los visitantes.</v>
      </c>
    </row>
    <row r="5483" spans="1:5">
      <c r="A5483" t="str">
        <f t="shared" si="85"/>
        <v>13PDEA</v>
      </c>
      <c r="B5483" t="str">
        <f>CONCATENATE(A5483,"_",COUNTIF(A$1:A5483,A5483))</f>
        <v>13PDEA_32</v>
      </c>
      <c r="C5483" t="s">
        <v>11060</v>
      </c>
      <c r="D5483" t="str">
        <f>VLOOKUP(MID(C5483,7,4),Estrv!I:J,2,FALSE)</f>
        <v>Cumplimiento de los programas de protección civil</v>
      </c>
      <c r="E5483" t="str">
        <f>VLOOKUP(MID(C5483,1,10),Estrv!B:CC,48,FALSE)</f>
        <v>Realizacion de simulacros con las personas servidoras publicas de la Escuela de Administracion Publica y visitantes.</v>
      </c>
    </row>
    <row r="5484" spans="1:5">
      <c r="A5484" t="str">
        <f t="shared" si="85"/>
        <v>13PDEA</v>
      </c>
      <c r="B5484" t="str">
        <f>CONCATENATE(A5484,"_",COUNTIF(A$1:A5484,A5484))</f>
        <v>13PDEA_33</v>
      </c>
      <c r="C5484" t="s">
        <v>11734</v>
      </c>
      <c r="D5484" t="str">
        <f>VLOOKUP(MID(C5484,7,4),Estrv!I:J,2,FALSE)</f>
        <v>Cumplimiento de los programas de protección civil</v>
      </c>
      <c r="E5484" t="str">
        <f>VLOOKUP(MID(C5484,1,10),Estrv!B:CC,51,FALSE)</f>
        <v/>
      </c>
    </row>
    <row r="5485" spans="1:5">
      <c r="A5485" t="str">
        <f t="shared" si="85"/>
        <v>13PDEA</v>
      </c>
      <c r="B5485" t="str">
        <f>CONCATENATE(A5485,"_",COUNTIF(A$1:A5485,A5485))</f>
        <v>13PDEA_34</v>
      </c>
      <c r="C5485" t="s">
        <v>12408</v>
      </c>
      <c r="D5485" t="str">
        <f>VLOOKUP(MID(C5485,7,4),Estrv!I:J,2,FALSE)</f>
        <v>Cumplimiento de los programas de protección civil</v>
      </c>
      <c r="E5485" t="str">
        <f>VLOOKUP(MID(C5485,1,10),Estrv!B:CC,54,FALSE)</f>
        <v/>
      </c>
    </row>
    <row r="5486" spans="1:5">
      <c r="A5486" t="str">
        <f t="shared" si="85"/>
        <v>13PDEA</v>
      </c>
      <c r="B5486" t="str">
        <f>CONCATENATE(A5486,"_",COUNTIF(A$1:A5486,A5486))</f>
        <v>13PDEA_35</v>
      </c>
      <c r="C5486" t="s">
        <v>13082</v>
      </c>
      <c r="D5486" t="str">
        <f>VLOOKUP(MID(C5486,7,4),Estrv!I:J,2,FALSE)</f>
        <v>Cumplimiento de los programas de protección civil</v>
      </c>
      <c r="E5486" t="str">
        <f>VLOOKUP(MID(C5486,1,10),Estrv!B:CC,57,FALSE)</f>
        <v/>
      </c>
    </row>
    <row r="5487" spans="1:5">
      <c r="A5487" t="str">
        <f t="shared" si="85"/>
        <v>13PDEA</v>
      </c>
      <c r="B5487" t="str">
        <f>CONCATENATE(A5487,"_",COUNTIF(A$1:A5487,A5487))</f>
        <v>13PDEA_36</v>
      </c>
      <c r="C5487" t="s">
        <v>13756</v>
      </c>
      <c r="D5487" t="str">
        <f>VLOOKUP(MID(C5487,7,4),Estrv!I:J,2,FALSE)</f>
        <v>Cumplimiento de los programas de protección civil</v>
      </c>
      <c r="E5487" t="str">
        <f>VLOOKUP(MID(C5487,1,10),Estrv!B:CC,60,FALSE)</f>
        <v/>
      </c>
    </row>
    <row r="5488" spans="1:5">
      <c r="A5488" t="str">
        <f t="shared" si="85"/>
        <v>13PDEA</v>
      </c>
      <c r="B5488" t="str">
        <f>CONCATENATE(A5488,"_",COUNTIF(A$1:A5488,A5488))</f>
        <v>13PDEA_37</v>
      </c>
      <c r="C5488" t="s">
        <v>14430</v>
      </c>
      <c r="D5488" t="str">
        <f>VLOOKUP(MID(C5488,7,4),Estrv!I:J,2,FALSE)</f>
        <v>Cumplimiento de los programas de protección civil</v>
      </c>
      <c r="E5488" t="str">
        <f>VLOOKUP(MID(C5488,1,10),Estrv!B:CC,63,FALSE)</f>
        <v/>
      </c>
    </row>
    <row r="5489" spans="1:5">
      <c r="A5489" t="str">
        <f t="shared" si="85"/>
        <v>13PDEA</v>
      </c>
      <c r="B5489" t="str">
        <f>CONCATENATE(A5489,"_",COUNTIF(A$1:A5489,A5489))</f>
        <v>13PDEA_38</v>
      </c>
      <c r="C5489" t="s">
        <v>15104</v>
      </c>
      <c r="D5489" t="str">
        <f>VLOOKUP(MID(C5489,7,4),Estrv!I:J,2,FALSE)</f>
        <v>Cumplimiento de los programas de protección civil</v>
      </c>
      <c r="E5489" t="str">
        <f>VLOOKUP(MID(C5489,1,10),Estrv!B:CC,66,FALSE)</f>
        <v/>
      </c>
    </row>
    <row r="5490" spans="1:5">
      <c r="A5490" t="str">
        <f t="shared" si="85"/>
        <v>13PDEA</v>
      </c>
      <c r="B5490" t="str">
        <f>CONCATENATE(A5490,"_",COUNTIF(A$1:A5490,A5490))</f>
        <v>13PDEA_39</v>
      </c>
      <c r="C5490" t="s">
        <v>15778</v>
      </c>
      <c r="D5490" t="str">
        <f>VLOOKUP(MID(C5490,7,4),Estrv!I:J,2,FALSE)</f>
        <v>Cumplimiento de los programas de protección civil</v>
      </c>
      <c r="E5490" t="str">
        <f>VLOOKUP(MID(C5490,1,10),Estrv!B:CC,69,FALSE)</f>
        <v/>
      </c>
    </row>
    <row r="5491" spans="1:5">
      <c r="A5491" t="str">
        <f t="shared" si="85"/>
        <v>13PDEA</v>
      </c>
      <c r="B5491" t="str">
        <f>CONCATENATE(A5491,"_",COUNTIF(A$1:A5491,A5491))</f>
        <v>13PDEA_40</v>
      </c>
      <c r="C5491" t="s">
        <v>16452</v>
      </c>
      <c r="D5491" t="str">
        <f>VLOOKUP(MID(C5491,7,4),Estrv!I:J,2,FALSE)</f>
        <v>Cumplimiento de los programas de protección civil</v>
      </c>
      <c r="E5491" t="str">
        <f>VLOOKUP(MID(C5491,1,10),Estrv!B:CC,72,FALSE)</f>
        <v/>
      </c>
    </row>
    <row r="5492" spans="1:5">
      <c r="A5492" t="str">
        <f t="shared" si="85"/>
        <v>13PDVA</v>
      </c>
      <c r="B5492" t="str">
        <f>CONCATENATE(A5492,"_",COUNTIF(A$1:A5492,A5492))</f>
        <v>13PDVA_1</v>
      </c>
      <c r="C5492" t="s">
        <v>10387</v>
      </c>
      <c r="D5492" t="str">
        <f>VLOOKUP(MID(C5492,7,4),Estrv!I:J,2,FALSE)</f>
        <v>Verificación administrativa</v>
      </c>
      <c r="E5492" t="str">
        <f>VLOOKUP(MID(C5492,1,10),Estrv!B:CC,44,FALSE)</f>
        <v>La poblacion que habita y transita en la Ciudad de Mexico tiene seguridad y certeza de que los bienes y servicios cumplen con las disposiciones normativas, lo que impulsa a una ciudad sustentable y accesible para la ciudadania.</v>
      </c>
    </row>
    <row r="5493" spans="1:5">
      <c r="A5493" t="str">
        <f t="shared" si="85"/>
        <v>13PDVA</v>
      </c>
      <c r="B5493" t="str">
        <f>CONCATENATE(A5493,"_",COUNTIF(A$1:A5493,A5493))</f>
        <v>13PDVA_2</v>
      </c>
      <c r="C5493" t="s">
        <v>11061</v>
      </c>
      <c r="D5493" t="str">
        <f>VLOOKUP(MID(C5493,7,4),Estrv!I:J,2,FALSE)</f>
        <v>Verificación administrativa</v>
      </c>
      <c r="E5493" t="str">
        <f>VLOOKUP(MID(C5493,1,10),Estrv!B:CC,48,FALSE)</f>
        <v>Substanciacion y calificacion: resoluciones y acuerdos en materia verificacion administrativa y de transporte.</v>
      </c>
    </row>
    <row r="5494" spans="1:5">
      <c r="A5494" t="str">
        <f t="shared" si="85"/>
        <v>13PDVA</v>
      </c>
      <c r="B5494" t="str">
        <f>CONCATENATE(A5494,"_",COUNTIF(A$1:A5494,A5494))</f>
        <v>13PDVA_3</v>
      </c>
      <c r="C5494" t="s">
        <v>11735</v>
      </c>
      <c r="D5494" t="str">
        <f>VLOOKUP(MID(C5494,7,4),Estrv!I:J,2,FALSE)</f>
        <v>Verificación administrativa</v>
      </c>
      <c r="E5494" t="str">
        <f>VLOOKUP(MID(C5494,1,10),Estrv!B:CC,51,FALSE)</f>
        <v>Notificacion de resoluciones y acuerdos en apego a las materias objeto del Instituto.</v>
      </c>
    </row>
    <row r="5495" spans="1:5">
      <c r="A5495" t="str">
        <f t="shared" si="85"/>
        <v>13PDVA</v>
      </c>
      <c r="B5495" t="str">
        <f>CONCATENATE(A5495,"_",COUNTIF(A$1:A5495,A5495))</f>
        <v>13PDVA_4</v>
      </c>
      <c r="C5495" t="s">
        <v>12409</v>
      </c>
      <c r="D5495" t="str">
        <f>VLOOKUP(MID(C5495,7,4),Estrv!I:J,2,FALSE)</f>
        <v>Verificación administrativa</v>
      </c>
      <c r="E5495" t="str">
        <f>VLOOKUP(MID(C5495,1,10),Estrv!B:CC,54,FALSE)</f>
        <v>Revision vehicular respecto a la normatividad vigente.</v>
      </c>
    </row>
    <row r="5496" spans="1:5">
      <c r="A5496" t="str">
        <f t="shared" si="85"/>
        <v>13PDVA</v>
      </c>
      <c r="B5496" t="str">
        <f>CONCATENATE(A5496,"_",COUNTIF(A$1:A5496,A5496))</f>
        <v>13PDVA_5</v>
      </c>
      <c r="C5496" t="s">
        <v>13083</v>
      </c>
      <c r="D5496" t="str">
        <f>VLOOKUP(MID(C5496,7,4),Estrv!I:J,2,FALSE)</f>
        <v>Verificación administrativa</v>
      </c>
      <c r="E5496" t="str">
        <f>VLOOKUP(MID(C5496,1,10),Estrv!B:CC,57,FALSE)</f>
        <v>Ejecucion de acciones preventivas en apego a las materias objeto de Instituto.</v>
      </c>
    </row>
    <row r="5497" spans="1:5">
      <c r="A5497" t="str">
        <f t="shared" si="85"/>
        <v>13PDVA</v>
      </c>
      <c r="B5497" t="str">
        <f>CONCATENATE(A5497,"_",COUNTIF(A$1:A5497,A5497))</f>
        <v>13PDVA_6</v>
      </c>
      <c r="C5497" t="s">
        <v>13757</v>
      </c>
      <c r="D5497" t="str">
        <f>VLOOKUP(MID(C5497,7,4),Estrv!I:J,2,FALSE)</f>
        <v>Verificación administrativa</v>
      </c>
      <c r="E5497" t="str">
        <f>VLOOKUP(MID(C5497,1,10),Estrv!B:CC,60,FALSE)</f>
        <v/>
      </c>
    </row>
    <row r="5498" spans="1:5">
      <c r="A5498" t="str">
        <f t="shared" si="85"/>
        <v>13PDVA</v>
      </c>
      <c r="B5498" t="str">
        <f>CONCATENATE(A5498,"_",COUNTIF(A$1:A5498,A5498))</f>
        <v>13PDVA_7</v>
      </c>
      <c r="C5498" t="s">
        <v>14431</v>
      </c>
      <c r="D5498" t="str">
        <f>VLOOKUP(MID(C5498,7,4),Estrv!I:J,2,FALSE)</f>
        <v>Verificación administrativa</v>
      </c>
      <c r="E5498" t="str">
        <f>VLOOKUP(MID(C5498,1,10),Estrv!B:CC,63,FALSE)</f>
        <v/>
      </c>
    </row>
    <row r="5499" spans="1:5">
      <c r="A5499" t="str">
        <f t="shared" si="85"/>
        <v>13PDVA</v>
      </c>
      <c r="B5499" t="str">
        <f>CONCATENATE(A5499,"_",COUNTIF(A$1:A5499,A5499))</f>
        <v>13PDVA_8</v>
      </c>
      <c r="C5499" t="s">
        <v>15105</v>
      </c>
      <c r="D5499" t="str">
        <f>VLOOKUP(MID(C5499,7,4),Estrv!I:J,2,FALSE)</f>
        <v>Verificación administrativa</v>
      </c>
      <c r="E5499" t="str">
        <f>VLOOKUP(MID(C5499,1,10),Estrv!B:CC,66,FALSE)</f>
        <v/>
      </c>
    </row>
    <row r="5500" spans="1:5">
      <c r="A5500" t="str">
        <f t="shared" si="85"/>
        <v>13PDVA</v>
      </c>
      <c r="B5500" t="str">
        <f>CONCATENATE(A5500,"_",COUNTIF(A$1:A5500,A5500))</f>
        <v>13PDVA_9</v>
      </c>
      <c r="C5500" t="s">
        <v>15779</v>
      </c>
      <c r="D5500" t="str">
        <f>VLOOKUP(MID(C5500,7,4),Estrv!I:J,2,FALSE)</f>
        <v>Verificación administrativa</v>
      </c>
      <c r="E5500" t="str">
        <f>VLOOKUP(MID(C5500,1,10),Estrv!B:CC,69,FALSE)</f>
        <v/>
      </c>
    </row>
    <row r="5501" spans="1:5">
      <c r="A5501" t="str">
        <f t="shared" si="85"/>
        <v>13PDVA</v>
      </c>
      <c r="B5501" t="str">
        <f>CONCATENATE(A5501,"_",COUNTIF(A$1:A5501,A5501))</f>
        <v>13PDVA_10</v>
      </c>
      <c r="C5501" t="s">
        <v>16453</v>
      </c>
      <c r="D5501" t="str">
        <f>VLOOKUP(MID(C5501,7,4),Estrv!I:J,2,FALSE)</f>
        <v>Verificación administrativa</v>
      </c>
      <c r="E5501" t="str">
        <f>VLOOKUP(MID(C5501,1,10),Estrv!B:CC,72,FALSE)</f>
        <v/>
      </c>
    </row>
    <row r="5502" spans="1:5">
      <c r="A5502" t="str">
        <f t="shared" si="85"/>
        <v>13PDVA</v>
      </c>
      <c r="B5502" t="str">
        <f>CONCATENATE(A5502,"_",COUNTIF(A$1:A5502,A5502))</f>
        <v>13PDVA_11</v>
      </c>
      <c r="C5502" t="s">
        <v>10388</v>
      </c>
      <c r="D5502" t="str">
        <f>VLOOKUP(MID(C5502,7,4),Estrv!I:J,2,FALSE)</f>
        <v>Actividades de apoyo administrativo</v>
      </c>
      <c r="E5502" t="str">
        <f>VLOOKUP(MID(C5502,1,10),Estrv!B:CC,44,FALSE)</f>
        <v>El Instituto de Verificacion Administrativa cuenta con los recursos necesarios para el buen desarrollo de sus funciones, al cumplir debidamente con la programacion de los gastos administrativos.</v>
      </c>
    </row>
    <row r="5503" spans="1:5">
      <c r="A5503" t="str">
        <f t="shared" si="85"/>
        <v>13PDVA</v>
      </c>
      <c r="B5503" t="str">
        <f>CONCATENATE(A5503,"_",COUNTIF(A$1:A5503,A5503))</f>
        <v>13PDVA_12</v>
      </c>
      <c r="C5503" t="s">
        <v>11062</v>
      </c>
      <c r="D5503" t="str">
        <f>VLOOKUP(MID(C5503,7,4),Estrv!I:J,2,FALSE)</f>
        <v>Actividades de apoyo administrativo</v>
      </c>
      <c r="E5503" t="str">
        <f>VLOOKUP(MID(C5503,1,10),Estrv!B:CC,48,FALSE)</f>
        <v>Ejecucion de servicios generales para el desempeño de la actividades administrativas.</v>
      </c>
    </row>
    <row r="5504" spans="1:5">
      <c r="A5504" t="str">
        <f t="shared" si="85"/>
        <v>13PDVA</v>
      </c>
      <c r="B5504" t="str">
        <f>CONCATENATE(A5504,"_",COUNTIF(A$1:A5504,A5504))</f>
        <v>13PDVA_13</v>
      </c>
      <c r="C5504" t="s">
        <v>11736</v>
      </c>
      <c r="D5504" t="str">
        <f>VLOOKUP(MID(C5504,7,4),Estrv!I:J,2,FALSE)</f>
        <v>Actividades de apoyo administrativo</v>
      </c>
      <c r="E5504" t="str">
        <f>VLOOKUP(MID(C5504,1,10),Estrv!B:CC,51,FALSE)</f>
        <v/>
      </c>
    </row>
    <row r="5505" spans="1:5">
      <c r="A5505" t="str">
        <f t="shared" si="85"/>
        <v>13PDVA</v>
      </c>
      <c r="B5505" t="str">
        <f>CONCATENATE(A5505,"_",COUNTIF(A$1:A5505,A5505))</f>
        <v>13PDVA_14</v>
      </c>
      <c r="C5505" t="s">
        <v>12410</v>
      </c>
      <c r="D5505" t="str">
        <f>VLOOKUP(MID(C5505,7,4),Estrv!I:J,2,FALSE)</f>
        <v>Actividades de apoyo administrativo</v>
      </c>
      <c r="E5505" t="str">
        <f>VLOOKUP(MID(C5505,1,10),Estrv!B:CC,54,FALSE)</f>
        <v/>
      </c>
    </row>
    <row r="5506" spans="1:5">
      <c r="A5506" t="str">
        <f t="shared" si="85"/>
        <v>13PDVA</v>
      </c>
      <c r="B5506" t="str">
        <f>CONCATENATE(A5506,"_",COUNTIF(A$1:A5506,A5506))</f>
        <v>13PDVA_15</v>
      </c>
      <c r="C5506" t="s">
        <v>13084</v>
      </c>
      <c r="D5506" t="str">
        <f>VLOOKUP(MID(C5506,7,4),Estrv!I:J,2,FALSE)</f>
        <v>Actividades de apoyo administrativo</v>
      </c>
      <c r="E5506" t="str">
        <f>VLOOKUP(MID(C5506,1,10),Estrv!B:CC,57,FALSE)</f>
        <v/>
      </c>
    </row>
    <row r="5507" spans="1:5">
      <c r="A5507" t="str">
        <f t="shared" ref="A5507:A5570" si="86">MID(C5507,1,6)</f>
        <v>13PDVA</v>
      </c>
      <c r="B5507" t="str">
        <f>CONCATENATE(A5507,"_",COUNTIF(A$1:A5507,A5507))</f>
        <v>13PDVA_16</v>
      </c>
      <c r="C5507" t="s">
        <v>13758</v>
      </c>
      <c r="D5507" t="str">
        <f>VLOOKUP(MID(C5507,7,4),Estrv!I:J,2,FALSE)</f>
        <v>Actividades de apoyo administrativo</v>
      </c>
      <c r="E5507" t="str">
        <f>VLOOKUP(MID(C5507,1,10),Estrv!B:CC,60,FALSE)</f>
        <v/>
      </c>
    </row>
    <row r="5508" spans="1:5">
      <c r="A5508" t="str">
        <f t="shared" si="86"/>
        <v>13PDVA</v>
      </c>
      <c r="B5508" t="str">
        <f>CONCATENATE(A5508,"_",COUNTIF(A$1:A5508,A5508))</f>
        <v>13PDVA_17</v>
      </c>
      <c r="C5508" t="s">
        <v>14432</v>
      </c>
      <c r="D5508" t="str">
        <f>VLOOKUP(MID(C5508,7,4),Estrv!I:J,2,FALSE)</f>
        <v>Actividades de apoyo administrativo</v>
      </c>
      <c r="E5508" t="str">
        <f>VLOOKUP(MID(C5508,1,10),Estrv!B:CC,63,FALSE)</f>
        <v/>
      </c>
    </row>
    <row r="5509" spans="1:5">
      <c r="A5509" t="str">
        <f t="shared" si="86"/>
        <v>13PDVA</v>
      </c>
      <c r="B5509" t="str">
        <f>CONCATENATE(A5509,"_",COUNTIF(A$1:A5509,A5509))</f>
        <v>13PDVA_18</v>
      </c>
      <c r="C5509" t="s">
        <v>15106</v>
      </c>
      <c r="D5509" t="str">
        <f>VLOOKUP(MID(C5509,7,4),Estrv!I:J,2,FALSE)</f>
        <v>Actividades de apoyo administrativo</v>
      </c>
      <c r="E5509" t="str">
        <f>VLOOKUP(MID(C5509,1,10),Estrv!B:CC,66,FALSE)</f>
        <v/>
      </c>
    </row>
    <row r="5510" spans="1:5">
      <c r="A5510" t="str">
        <f t="shared" si="86"/>
        <v>13PDVA</v>
      </c>
      <c r="B5510" t="str">
        <f>CONCATENATE(A5510,"_",COUNTIF(A$1:A5510,A5510))</f>
        <v>13PDVA_19</v>
      </c>
      <c r="C5510" t="s">
        <v>15780</v>
      </c>
      <c r="D5510" t="str">
        <f>VLOOKUP(MID(C5510,7,4),Estrv!I:J,2,FALSE)</f>
        <v>Actividades de apoyo administrativo</v>
      </c>
      <c r="E5510" t="str">
        <f>VLOOKUP(MID(C5510,1,10),Estrv!B:CC,69,FALSE)</f>
        <v/>
      </c>
    </row>
    <row r="5511" spans="1:5">
      <c r="A5511" t="str">
        <f t="shared" si="86"/>
        <v>13PDVA</v>
      </c>
      <c r="B5511" t="str">
        <f>CONCATENATE(A5511,"_",COUNTIF(A$1:A5511,A5511))</f>
        <v>13PDVA_20</v>
      </c>
      <c r="C5511" t="s">
        <v>16454</v>
      </c>
      <c r="D5511" t="str">
        <f>VLOOKUP(MID(C5511,7,4),Estrv!I:J,2,FALSE)</f>
        <v>Actividades de apoyo administrativo</v>
      </c>
      <c r="E5511" t="str">
        <f>VLOOKUP(MID(C5511,1,10),Estrv!B:CC,72,FALSE)</f>
        <v/>
      </c>
    </row>
    <row r="5512" spans="1:5">
      <c r="A5512" t="str">
        <f t="shared" si="86"/>
        <v>13PDVA</v>
      </c>
      <c r="B5512" t="str">
        <f>CONCATENATE(A5512,"_",COUNTIF(A$1:A5512,A5512))</f>
        <v>13PDVA_21</v>
      </c>
      <c r="C5512" t="s">
        <v>10389</v>
      </c>
      <c r="D5512" t="str">
        <f>VLOOKUP(MID(C5512,7,4),Estrv!I:J,2,FALSE)</f>
        <v>Provisiones para contingencias</v>
      </c>
      <c r="E5512" t="str">
        <f>VLOOKUP(MID(C5512,1,10),Estrv!B:CC,44,FALSE)</f>
        <v>El Instituto de Verificacion Administrativa cuenta con los recursos necesarios para cubrir con las obligaciones judiciales al cumplir debidamente con los procesos de programacion y presupuestacion.</v>
      </c>
    </row>
    <row r="5513" spans="1:5">
      <c r="A5513" t="str">
        <f t="shared" si="86"/>
        <v>13PDVA</v>
      </c>
      <c r="B5513" t="str">
        <f>CONCATENATE(A5513,"_",COUNTIF(A$1:A5513,A5513))</f>
        <v>13PDVA_22</v>
      </c>
      <c r="C5513" t="s">
        <v>11063</v>
      </c>
      <c r="D5513" t="str">
        <f>VLOOKUP(MID(C5513,7,4),Estrv!I:J,2,FALSE)</f>
        <v>Provisiones para contingencias</v>
      </c>
      <c r="E5513" t="str">
        <f>VLOOKUP(MID(C5513,1,10),Estrv!B:CC,48,FALSE)</f>
        <v/>
      </c>
    </row>
    <row r="5514" spans="1:5">
      <c r="A5514" t="str">
        <f t="shared" si="86"/>
        <v>13PDVA</v>
      </c>
      <c r="B5514" t="str">
        <f>CONCATENATE(A5514,"_",COUNTIF(A$1:A5514,A5514))</f>
        <v>13PDVA_23</v>
      </c>
      <c r="C5514" t="s">
        <v>11737</v>
      </c>
      <c r="D5514" t="str">
        <f>VLOOKUP(MID(C5514,7,4),Estrv!I:J,2,FALSE)</f>
        <v>Provisiones para contingencias</v>
      </c>
      <c r="E5514" t="str">
        <f>VLOOKUP(MID(C5514,1,10),Estrv!B:CC,51,FALSE)</f>
        <v/>
      </c>
    </row>
    <row r="5515" spans="1:5">
      <c r="A5515" t="str">
        <f t="shared" si="86"/>
        <v>13PDVA</v>
      </c>
      <c r="B5515" t="str">
        <f>CONCATENATE(A5515,"_",COUNTIF(A$1:A5515,A5515))</f>
        <v>13PDVA_24</v>
      </c>
      <c r="C5515" t="s">
        <v>12411</v>
      </c>
      <c r="D5515" t="str">
        <f>VLOOKUP(MID(C5515,7,4),Estrv!I:J,2,FALSE)</f>
        <v>Provisiones para contingencias</v>
      </c>
      <c r="E5515" t="str">
        <f>VLOOKUP(MID(C5515,1,10),Estrv!B:CC,54,FALSE)</f>
        <v/>
      </c>
    </row>
    <row r="5516" spans="1:5">
      <c r="A5516" t="str">
        <f t="shared" si="86"/>
        <v>13PDVA</v>
      </c>
      <c r="B5516" t="str">
        <f>CONCATENATE(A5516,"_",COUNTIF(A$1:A5516,A5516))</f>
        <v>13PDVA_25</v>
      </c>
      <c r="C5516" t="s">
        <v>13085</v>
      </c>
      <c r="D5516" t="str">
        <f>VLOOKUP(MID(C5516,7,4),Estrv!I:J,2,FALSE)</f>
        <v>Provisiones para contingencias</v>
      </c>
      <c r="E5516" t="str">
        <f>VLOOKUP(MID(C5516,1,10),Estrv!B:CC,57,FALSE)</f>
        <v/>
      </c>
    </row>
    <row r="5517" spans="1:5">
      <c r="A5517" t="str">
        <f t="shared" si="86"/>
        <v>13PDVA</v>
      </c>
      <c r="B5517" t="str">
        <f>CONCATENATE(A5517,"_",COUNTIF(A$1:A5517,A5517))</f>
        <v>13PDVA_26</v>
      </c>
      <c r="C5517" t="s">
        <v>13759</v>
      </c>
      <c r="D5517" t="str">
        <f>VLOOKUP(MID(C5517,7,4),Estrv!I:J,2,FALSE)</f>
        <v>Provisiones para contingencias</v>
      </c>
      <c r="E5517" t="str">
        <f>VLOOKUP(MID(C5517,1,10),Estrv!B:CC,60,FALSE)</f>
        <v/>
      </c>
    </row>
    <row r="5518" spans="1:5">
      <c r="A5518" t="str">
        <f t="shared" si="86"/>
        <v>13PDVA</v>
      </c>
      <c r="B5518" t="str">
        <f>CONCATENATE(A5518,"_",COUNTIF(A$1:A5518,A5518))</f>
        <v>13PDVA_27</v>
      </c>
      <c r="C5518" t="s">
        <v>14433</v>
      </c>
      <c r="D5518" t="str">
        <f>VLOOKUP(MID(C5518,7,4),Estrv!I:J,2,FALSE)</f>
        <v>Provisiones para contingencias</v>
      </c>
      <c r="E5518" t="str">
        <f>VLOOKUP(MID(C5518,1,10),Estrv!B:CC,63,FALSE)</f>
        <v/>
      </c>
    </row>
    <row r="5519" spans="1:5">
      <c r="A5519" t="str">
        <f t="shared" si="86"/>
        <v>13PDVA</v>
      </c>
      <c r="B5519" t="str">
        <f>CONCATENATE(A5519,"_",COUNTIF(A$1:A5519,A5519))</f>
        <v>13PDVA_28</v>
      </c>
      <c r="C5519" t="s">
        <v>15107</v>
      </c>
      <c r="D5519" t="str">
        <f>VLOOKUP(MID(C5519,7,4),Estrv!I:J,2,FALSE)</f>
        <v>Provisiones para contingencias</v>
      </c>
      <c r="E5519" t="str">
        <f>VLOOKUP(MID(C5519,1,10),Estrv!B:CC,66,FALSE)</f>
        <v/>
      </c>
    </row>
    <row r="5520" spans="1:5">
      <c r="A5520" t="str">
        <f t="shared" si="86"/>
        <v>13PDVA</v>
      </c>
      <c r="B5520" t="str">
        <f>CONCATENATE(A5520,"_",COUNTIF(A$1:A5520,A5520))</f>
        <v>13PDVA_29</v>
      </c>
      <c r="C5520" t="s">
        <v>15781</v>
      </c>
      <c r="D5520" t="str">
        <f>VLOOKUP(MID(C5520,7,4),Estrv!I:J,2,FALSE)</f>
        <v>Provisiones para contingencias</v>
      </c>
      <c r="E5520" t="str">
        <f>VLOOKUP(MID(C5520,1,10),Estrv!B:CC,69,FALSE)</f>
        <v/>
      </c>
    </row>
    <row r="5521" spans="1:5">
      <c r="A5521" t="str">
        <f t="shared" si="86"/>
        <v>13PDVA</v>
      </c>
      <c r="B5521" t="str">
        <f>CONCATENATE(A5521,"_",COUNTIF(A$1:A5521,A5521))</f>
        <v>13PDVA_30</v>
      </c>
      <c r="C5521" t="s">
        <v>16455</v>
      </c>
      <c r="D5521" t="str">
        <f>VLOOKUP(MID(C5521,7,4),Estrv!I:J,2,FALSE)</f>
        <v>Provisiones para contingencias</v>
      </c>
      <c r="E5521" t="str">
        <f>VLOOKUP(MID(C5521,1,10),Estrv!B:CC,72,FALSE)</f>
        <v/>
      </c>
    </row>
    <row r="5522" spans="1:5">
      <c r="A5522" t="str">
        <f t="shared" si="86"/>
        <v>13PDVA</v>
      </c>
      <c r="B5522" t="str">
        <f>CONCATENATE(A5522,"_",COUNTIF(A$1:A5522,A5522))</f>
        <v>13PDVA_31</v>
      </c>
      <c r="C5522" t="s">
        <v>10390</v>
      </c>
      <c r="D5522" t="str">
        <f>VLOOKUP(MID(C5522,7,4),Estrv!I:J,2,FALSE)</f>
        <v>Cumplimiento de los programas de protección civil</v>
      </c>
      <c r="E5522" t="str">
        <f>VLOOKUP(MID(C5522,1,10),Estrv!B:CC,44,FALSE)</f>
        <v>Las personas servidoras publicas del Instituto de Verificacion Administrativa estan preparadas para atender cualquier emergencia natural o antropogenica, salvaguardando su propia vida, la de los visitantes y bienes.</v>
      </c>
    </row>
    <row r="5523" spans="1:5">
      <c r="A5523" t="str">
        <f t="shared" si="86"/>
        <v>13PDVA</v>
      </c>
      <c r="B5523" t="str">
        <f>CONCATENATE(A5523,"_",COUNTIF(A$1:A5523,A5523))</f>
        <v>13PDVA_32</v>
      </c>
      <c r="C5523" t="s">
        <v>11064</v>
      </c>
      <c r="D5523" t="str">
        <f>VLOOKUP(MID(C5523,7,4),Estrv!I:J,2,FALSE)</f>
        <v>Cumplimiento de los programas de protección civil</v>
      </c>
      <c r="E5523" t="str">
        <f>VLOOKUP(MID(C5523,1,10),Estrv!B:CC,48,FALSE)</f>
        <v>Simulacros realizados con las personas servidoras publicas del Instituto de Verificacion Administrativa</v>
      </c>
    </row>
    <row r="5524" spans="1:5">
      <c r="A5524" t="str">
        <f t="shared" si="86"/>
        <v>13PDVA</v>
      </c>
      <c r="B5524" t="str">
        <f>CONCATENATE(A5524,"_",COUNTIF(A$1:A5524,A5524))</f>
        <v>13PDVA_33</v>
      </c>
      <c r="C5524" t="s">
        <v>11738</v>
      </c>
      <c r="D5524" t="str">
        <f>VLOOKUP(MID(C5524,7,4),Estrv!I:J,2,FALSE)</f>
        <v>Cumplimiento de los programas de protección civil</v>
      </c>
      <c r="E5524" t="str">
        <f>VLOOKUP(MID(C5524,1,10),Estrv!B:CC,51,FALSE)</f>
        <v/>
      </c>
    </row>
    <row r="5525" spans="1:5">
      <c r="A5525" t="str">
        <f t="shared" si="86"/>
        <v>13PDVA</v>
      </c>
      <c r="B5525" t="str">
        <f>CONCATENATE(A5525,"_",COUNTIF(A$1:A5525,A5525))</f>
        <v>13PDVA_34</v>
      </c>
      <c r="C5525" t="s">
        <v>12412</v>
      </c>
      <c r="D5525" t="str">
        <f>VLOOKUP(MID(C5525,7,4),Estrv!I:J,2,FALSE)</f>
        <v>Cumplimiento de los programas de protección civil</v>
      </c>
      <c r="E5525" t="str">
        <f>VLOOKUP(MID(C5525,1,10),Estrv!B:CC,54,FALSE)</f>
        <v/>
      </c>
    </row>
    <row r="5526" spans="1:5">
      <c r="A5526" t="str">
        <f t="shared" si="86"/>
        <v>13PDVA</v>
      </c>
      <c r="B5526" t="str">
        <f>CONCATENATE(A5526,"_",COUNTIF(A$1:A5526,A5526))</f>
        <v>13PDVA_35</v>
      </c>
      <c r="C5526" t="s">
        <v>13086</v>
      </c>
      <c r="D5526" t="str">
        <f>VLOOKUP(MID(C5526,7,4),Estrv!I:J,2,FALSE)</f>
        <v>Cumplimiento de los programas de protección civil</v>
      </c>
      <c r="E5526" t="str">
        <f>VLOOKUP(MID(C5526,1,10),Estrv!B:CC,57,FALSE)</f>
        <v/>
      </c>
    </row>
    <row r="5527" spans="1:5">
      <c r="A5527" t="str">
        <f t="shared" si="86"/>
        <v>13PDVA</v>
      </c>
      <c r="B5527" t="str">
        <f>CONCATENATE(A5527,"_",COUNTIF(A$1:A5527,A5527))</f>
        <v>13PDVA_36</v>
      </c>
      <c r="C5527" t="s">
        <v>13760</v>
      </c>
      <c r="D5527" t="str">
        <f>VLOOKUP(MID(C5527,7,4),Estrv!I:J,2,FALSE)</f>
        <v>Cumplimiento de los programas de protección civil</v>
      </c>
      <c r="E5527" t="str">
        <f>VLOOKUP(MID(C5527,1,10),Estrv!B:CC,60,FALSE)</f>
        <v/>
      </c>
    </row>
    <row r="5528" spans="1:5">
      <c r="A5528" t="str">
        <f t="shared" si="86"/>
        <v>13PDVA</v>
      </c>
      <c r="B5528" t="str">
        <f>CONCATENATE(A5528,"_",COUNTIF(A$1:A5528,A5528))</f>
        <v>13PDVA_37</v>
      </c>
      <c r="C5528" t="s">
        <v>14434</v>
      </c>
      <c r="D5528" t="str">
        <f>VLOOKUP(MID(C5528,7,4),Estrv!I:J,2,FALSE)</f>
        <v>Cumplimiento de los programas de protección civil</v>
      </c>
      <c r="E5528" t="str">
        <f>VLOOKUP(MID(C5528,1,10),Estrv!B:CC,63,FALSE)</f>
        <v/>
      </c>
    </row>
    <row r="5529" spans="1:5">
      <c r="A5529" t="str">
        <f t="shared" si="86"/>
        <v>13PDVA</v>
      </c>
      <c r="B5529" t="str">
        <f>CONCATENATE(A5529,"_",COUNTIF(A$1:A5529,A5529))</f>
        <v>13PDVA_38</v>
      </c>
      <c r="C5529" t="s">
        <v>15108</v>
      </c>
      <c r="D5529" t="str">
        <f>VLOOKUP(MID(C5529,7,4),Estrv!I:J,2,FALSE)</f>
        <v>Cumplimiento de los programas de protección civil</v>
      </c>
      <c r="E5529" t="str">
        <f>VLOOKUP(MID(C5529,1,10),Estrv!B:CC,66,FALSE)</f>
        <v/>
      </c>
    </row>
    <row r="5530" spans="1:5">
      <c r="A5530" t="str">
        <f t="shared" si="86"/>
        <v>13PDVA</v>
      </c>
      <c r="B5530" t="str">
        <f>CONCATENATE(A5530,"_",COUNTIF(A$1:A5530,A5530))</f>
        <v>13PDVA_39</v>
      </c>
      <c r="C5530" t="s">
        <v>15782</v>
      </c>
      <c r="D5530" t="str">
        <f>VLOOKUP(MID(C5530,7,4),Estrv!I:J,2,FALSE)</f>
        <v>Cumplimiento de los programas de protección civil</v>
      </c>
      <c r="E5530" t="str">
        <f>VLOOKUP(MID(C5530,1,10),Estrv!B:CC,69,FALSE)</f>
        <v/>
      </c>
    </row>
    <row r="5531" spans="1:5">
      <c r="A5531" t="str">
        <f t="shared" si="86"/>
        <v>13PDVA</v>
      </c>
      <c r="B5531" t="str">
        <f>CONCATENATE(A5531,"_",COUNTIF(A$1:A5531,A5531))</f>
        <v>13PDVA_40</v>
      </c>
      <c r="C5531" t="s">
        <v>16456</v>
      </c>
      <c r="D5531" t="str">
        <f>VLOOKUP(MID(C5531,7,4),Estrv!I:J,2,FALSE)</f>
        <v>Cumplimiento de los programas de protección civil</v>
      </c>
      <c r="E5531" t="str">
        <f>VLOOKUP(MID(C5531,1,10),Estrv!B:CC,72,FALSE)</f>
        <v/>
      </c>
    </row>
    <row r="5532" spans="1:5">
      <c r="A5532" t="str">
        <f t="shared" si="86"/>
        <v>15C006</v>
      </c>
      <c r="B5532" t="str">
        <f>CONCATENATE(A5532,"_",COUNTIF(A$1:A5532,A5532))</f>
        <v>15C006_1</v>
      </c>
      <c r="C5532" t="s">
        <v>10391</v>
      </c>
      <c r="D5532" t="str">
        <f>VLOOKUP(MID(C5532,7,4),Estrv!I:J,2,FALSE)</f>
        <v>Otros subsidios</v>
      </c>
      <c r="E5532" t="str">
        <f>VLOOKUP(MID(C5532,1,10),Estrv!B:CC,44,FALSE)</f>
        <v>Para 2024 se incrementara la cobertura de subsidios fiscales otorgados a la poblacion vulnerable generando un impacto beneficio en su economia.</v>
      </c>
    </row>
    <row r="5533" spans="1:5">
      <c r="A5533" t="str">
        <f t="shared" si="86"/>
        <v>15C006</v>
      </c>
      <c r="B5533" t="str">
        <f>CONCATENATE(A5533,"_",COUNTIF(A$1:A5533,A5533))</f>
        <v>15C006_2</v>
      </c>
      <c r="C5533" t="s">
        <v>11065</v>
      </c>
      <c r="D5533" t="str">
        <f>VLOOKUP(MID(C5533,7,4),Estrv!I:J,2,FALSE)</f>
        <v>Otros subsidios</v>
      </c>
      <c r="E5533" t="str">
        <f>VLOOKUP(MID(C5533,1,10),Estrv!B:CC,48,FALSE)</f>
        <v>Otorgar subsidios fiscales para el pago del impuesto predial, subsidios fiscales respecto de los derechos por servicios de construccion y operacion hidraulica y los derechos por el suministro de agua a favor de aquellos usuarios con toma de uso no domestico, clasificados como mercados publicos, concentraciones, micro y/o pequeñas empresas.</v>
      </c>
    </row>
    <row r="5534" spans="1:5">
      <c r="A5534" t="str">
        <f t="shared" si="86"/>
        <v>15C006</v>
      </c>
      <c r="B5534" t="str">
        <f>CONCATENATE(A5534,"_",COUNTIF(A$1:A5534,A5534))</f>
        <v>15C006_3</v>
      </c>
      <c r="C5534" t="s">
        <v>11739</v>
      </c>
      <c r="D5534" t="str">
        <f>VLOOKUP(MID(C5534,7,4),Estrv!I:J,2,FALSE)</f>
        <v>Otros subsidios</v>
      </c>
      <c r="E5534">
        <f>VLOOKUP(MID(C5534,1,10),Estrv!B:CC,51,FALSE)</f>
        <v>0</v>
      </c>
    </row>
    <row r="5535" spans="1:5">
      <c r="A5535" t="str">
        <f t="shared" si="86"/>
        <v>15C006</v>
      </c>
      <c r="B5535" t="str">
        <f>CONCATENATE(A5535,"_",COUNTIF(A$1:A5535,A5535))</f>
        <v>15C006_4</v>
      </c>
      <c r="C5535" t="s">
        <v>12413</v>
      </c>
      <c r="D5535" t="str">
        <f>VLOOKUP(MID(C5535,7,4),Estrv!I:J,2,FALSE)</f>
        <v>Otros subsidios</v>
      </c>
      <c r="E5535">
        <f>VLOOKUP(MID(C5535,1,10),Estrv!B:CC,54,FALSE)</f>
        <v>0</v>
      </c>
    </row>
    <row r="5536" spans="1:5">
      <c r="A5536" t="str">
        <f t="shared" si="86"/>
        <v>15C006</v>
      </c>
      <c r="B5536" t="str">
        <f>CONCATENATE(A5536,"_",COUNTIF(A$1:A5536,A5536))</f>
        <v>15C006_5</v>
      </c>
      <c r="C5536" t="s">
        <v>13087</v>
      </c>
      <c r="D5536" t="str">
        <f>VLOOKUP(MID(C5536,7,4),Estrv!I:J,2,FALSE)</f>
        <v>Otros subsidios</v>
      </c>
      <c r="E5536">
        <f>VLOOKUP(MID(C5536,1,10),Estrv!B:CC,57,FALSE)</f>
        <v>0</v>
      </c>
    </row>
    <row r="5537" spans="1:5">
      <c r="A5537" t="str">
        <f t="shared" si="86"/>
        <v>15C006</v>
      </c>
      <c r="B5537" t="str">
        <f>CONCATENATE(A5537,"_",COUNTIF(A$1:A5537,A5537))</f>
        <v>15C006_6</v>
      </c>
      <c r="C5537" t="s">
        <v>13761</v>
      </c>
      <c r="D5537" t="str">
        <f>VLOOKUP(MID(C5537,7,4),Estrv!I:J,2,FALSE)</f>
        <v>Otros subsidios</v>
      </c>
      <c r="E5537">
        <f>VLOOKUP(MID(C5537,1,10),Estrv!B:CC,60,FALSE)</f>
        <v>0</v>
      </c>
    </row>
    <row r="5538" spans="1:5">
      <c r="A5538" t="str">
        <f t="shared" si="86"/>
        <v>15C006</v>
      </c>
      <c r="B5538" t="str">
        <f>CONCATENATE(A5538,"_",COUNTIF(A$1:A5538,A5538))</f>
        <v>15C006_7</v>
      </c>
      <c r="C5538" t="s">
        <v>14435</v>
      </c>
      <c r="D5538" t="str">
        <f>VLOOKUP(MID(C5538,7,4),Estrv!I:J,2,FALSE)</f>
        <v>Otros subsidios</v>
      </c>
      <c r="E5538">
        <f>VLOOKUP(MID(C5538,1,10),Estrv!B:CC,63,FALSE)</f>
        <v>0</v>
      </c>
    </row>
    <row r="5539" spans="1:5">
      <c r="A5539" t="str">
        <f t="shared" si="86"/>
        <v>15C006</v>
      </c>
      <c r="B5539" t="str">
        <f>CONCATENATE(A5539,"_",COUNTIF(A$1:A5539,A5539))</f>
        <v>15C006_8</v>
      </c>
      <c r="C5539" t="s">
        <v>15109</v>
      </c>
      <c r="D5539" t="str">
        <f>VLOOKUP(MID(C5539,7,4),Estrv!I:J,2,FALSE)</f>
        <v>Otros subsidios</v>
      </c>
      <c r="E5539">
        <f>VLOOKUP(MID(C5539,1,10),Estrv!B:CC,66,FALSE)</f>
        <v>0</v>
      </c>
    </row>
    <row r="5540" spans="1:5">
      <c r="A5540" t="str">
        <f t="shared" si="86"/>
        <v>15C006</v>
      </c>
      <c r="B5540" t="str">
        <f>CONCATENATE(A5540,"_",COUNTIF(A$1:A5540,A5540))</f>
        <v>15C006_9</v>
      </c>
      <c r="C5540" t="s">
        <v>15783</v>
      </c>
      <c r="D5540" t="str">
        <f>VLOOKUP(MID(C5540,7,4),Estrv!I:J,2,FALSE)</f>
        <v>Otros subsidios</v>
      </c>
      <c r="E5540">
        <f>VLOOKUP(MID(C5540,1,10),Estrv!B:CC,69,FALSE)</f>
        <v>0</v>
      </c>
    </row>
    <row r="5541" spans="1:5">
      <c r="A5541" t="str">
        <f t="shared" si="86"/>
        <v>15C006</v>
      </c>
      <c r="B5541" t="str">
        <f>CONCATENATE(A5541,"_",COUNTIF(A$1:A5541,A5541))</f>
        <v>15C006_10</v>
      </c>
      <c r="C5541" t="s">
        <v>16457</v>
      </c>
      <c r="D5541" t="str">
        <f>VLOOKUP(MID(C5541,7,4),Estrv!I:J,2,FALSE)</f>
        <v>Otros subsidios</v>
      </c>
      <c r="E5541">
        <f>VLOOKUP(MID(C5541,1,10),Estrv!B:CC,72,FALSE)</f>
        <v>0</v>
      </c>
    </row>
    <row r="5542" spans="1:5">
      <c r="A5542" t="str">
        <f t="shared" si="86"/>
        <v>16C000</v>
      </c>
      <c r="B5542" t="str">
        <f>CONCATENATE(A5542,"_",COUNTIF(A$1:A5542,A5542))</f>
        <v>16C000_1</v>
      </c>
      <c r="C5542" t="s">
        <v>10392</v>
      </c>
      <c r="D5542" t="str">
        <f>VLOOKUP(MID(C5542,7,4),Estrv!I:J,2,FALSE)</f>
        <v>Servicio de la deuda</v>
      </c>
      <c r="E5542" t="str">
        <f>VLOOKUP(MID(C5542,1,10),Estrv!B:CC,44,FALSE)</f>
        <v>Para 2024 la poblacion de la Ciudad de Mexico se beneficia de la culminacion de proyectos sustentables ejecutados.</v>
      </c>
    </row>
    <row r="5543" spans="1:5">
      <c r="A5543" t="str">
        <f t="shared" si="86"/>
        <v>16C000</v>
      </c>
      <c r="B5543" t="str">
        <f>CONCATENATE(A5543,"_",COUNTIF(A$1:A5543,A5543))</f>
        <v>16C000_2</v>
      </c>
      <c r="C5543" t="s">
        <v>11066</v>
      </c>
      <c r="D5543" t="str">
        <f>VLOOKUP(MID(C5543,7,4),Estrv!I:J,2,FALSE)</f>
        <v>Servicio de la deuda</v>
      </c>
      <c r="E5543">
        <f>VLOOKUP(MID(C5543,1,10),Estrv!B:CC,48,FALSE)</f>
        <v>0</v>
      </c>
    </row>
    <row r="5544" spans="1:5">
      <c r="A5544" t="str">
        <f t="shared" si="86"/>
        <v>16C000</v>
      </c>
      <c r="B5544" t="str">
        <f>CONCATENATE(A5544,"_",COUNTIF(A$1:A5544,A5544))</f>
        <v>16C000_3</v>
      </c>
      <c r="C5544" t="s">
        <v>11740</v>
      </c>
      <c r="D5544" t="str">
        <f>VLOOKUP(MID(C5544,7,4),Estrv!I:J,2,FALSE)</f>
        <v>Servicio de la deuda</v>
      </c>
      <c r="E5544">
        <f>VLOOKUP(MID(C5544,1,10),Estrv!B:CC,51,FALSE)</f>
        <v>0</v>
      </c>
    </row>
    <row r="5545" spans="1:5">
      <c r="A5545" t="str">
        <f t="shared" si="86"/>
        <v>16C000</v>
      </c>
      <c r="B5545" t="str">
        <f>CONCATENATE(A5545,"_",COUNTIF(A$1:A5545,A5545))</f>
        <v>16C000_4</v>
      </c>
      <c r="C5545" t="s">
        <v>12414</v>
      </c>
      <c r="D5545" t="str">
        <f>VLOOKUP(MID(C5545,7,4),Estrv!I:J,2,FALSE)</f>
        <v>Servicio de la deuda</v>
      </c>
      <c r="E5545">
        <f>VLOOKUP(MID(C5545,1,10),Estrv!B:CC,54,FALSE)</f>
        <v>0</v>
      </c>
    </row>
    <row r="5546" spans="1:5">
      <c r="A5546" t="str">
        <f t="shared" si="86"/>
        <v>16C000</v>
      </c>
      <c r="B5546" t="str">
        <f>CONCATENATE(A5546,"_",COUNTIF(A$1:A5546,A5546))</f>
        <v>16C000_5</v>
      </c>
      <c r="C5546" t="s">
        <v>13088</v>
      </c>
      <c r="D5546" t="str">
        <f>VLOOKUP(MID(C5546,7,4),Estrv!I:J,2,FALSE)</f>
        <v>Servicio de la deuda</v>
      </c>
      <c r="E5546">
        <f>VLOOKUP(MID(C5546,1,10),Estrv!B:CC,57,FALSE)</f>
        <v>0</v>
      </c>
    </row>
    <row r="5547" spans="1:5">
      <c r="A5547" t="str">
        <f t="shared" si="86"/>
        <v>16C000</v>
      </c>
      <c r="B5547" t="str">
        <f>CONCATENATE(A5547,"_",COUNTIF(A$1:A5547,A5547))</f>
        <v>16C000_6</v>
      </c>
      <c r="C5547" t="s">
        <v>13762</v>
      </c>
      <c r="D5547" t="str">
        <f>VLOOKUP(MID(C5547,7,4),Estrv!I:J,2,FALSE)</f>
        <v>Servicio de la deuda</v>
      </c>
      <c r="E5547">
        <f>VLOOKUP(MID(C5547,1,10),Estrv!B:CC,60,FALSE)</f>
        <v>0</v>
      </c>
    </row>
    <row r="5548" spans="1:5">
      <c r="A5548" t="str">
        <f t="shared" si="86"/>
        <v>16C000</v>
      </c>
      <c r="B5548" t="str">
        <f>CONCATENATE(A5548,"_",COUNTIF(A$1:A5548,A5548))</f>
        <v>16C000_7</v>
      </c>
      <c r="C5548" t="s">
        <v>14436</v>
      </c>
      <c r="D5548" t="str">
        <f>VLOOKUP(MID(C5548,7,4),Estrv!I:J,2,FALSE)</f>
        <v>Servicio de la deuda</v>
      </c>
      <c r="E5548">
        <f>VLOOKUP(MID(C5548,1,10),Estrv!B:CC,63,FALSE)</f>
        <v>0</v>
      </c>
    </row>
    <row r="5549" spans="1:5">
      <c r="A5549" t="str">
        <f t="shared" si="86"/>
        <v>16C000</v>
      </c>
      <c r="B5549" t="str">
        <f>CONCATENATE(A5549,"_",COUNTIF(A$1:A5549,A5549))</f>
        <v>16C000_8</v>
      </c>
      <c r="C5549" t="s">
        <v>15110</v>
      </c>
      <c r="D5549" t="str">
        <f>VLOOKUP(MID(C5549,7,4),Estrv!I:J,2,FALSE)</f>
        <v>Servicio de la deuda</v>
      </c>
      <c r="E5549">
        <f>VLOOKUP(MID(C5549,1,10),Estrv!B:CC,66,FALSE)</f>
        <v>0</v>
      </c>
    </row>
    <row r="5550" spans="1:5">
      <c r="A5550" t="str">
        <f t="shared" si="86"/>
        <v>16C000</v>
      </c>
      <c r="B5550" t="str">
        <f>CONCATENATE(A5550,"_",COUNTIF(A$1:A5550,A5550))</f>
        <v>16C000_9</v>
      </c>
      <c r="C5550" t="s">
        <v>15784</v>
      </c>
      <c r="D5550" t="str">
        <f>VLOOKUP(MID(C5550,7,4),Estrv!I:J,2,FALSE)</f>
        <v>Servicio de la deuda</v>
      </c>
      <c r="E5550">
        <f>VLOOKUP(MID(C5550,1,10),Estrv!B:CC,69,FALSE)</f>
        <v>0</v>
      </c>
    </row>
    <row r="5551" spans="1:5">
      <c r="A5551" t="str">
        <f t="shared" si="86"/>
        <v>16C000</v>
      </c>
      <c r="B5551" t="str">
        <f>CONCATENATE(A5551,"_",COUNTIF(A$1:A5551,A5551))</f>
        <v>16C000_10</v>
      </c>
      <c r="C5551" t="s">
        <v>16458</v>
      </c>
      <c r="D5551" t="str">
        <f>VLOOKUP(MID(C5551,7,4),Estrv!I:J,2,FALSE)</f>
        <v>Servicio de la deuda</v>
      </c>
      <c r="E5551">
        <f>VLOOKUP(MID(C5551,1,10),Estrv!B:CC,72,FALSE)</f>
        <v>0</v>
      </c>
    </row>
    <row r="5552" spans="1:5">
      <c r="A5552" t="str">
        <f t="shared" si="86"/>
        <v>16C000</v>
      </c>
      <c r="B5552" t="str">
        <f>CONCATENATE(A5552,"_",COUNTIF(A$1:A5552,A5552))</f>
        <v>16C000_11</v>
      </c>
      <c r="C5552" t="s">
        <v>10393</v>
      </c>
      <c r="D5552" t="str">
        <f>VLOOKUP(MID(C5552,7,4),Estrv!I:J,2,FALSE)</f>
        <v>Devolución de ingresos percibidos indebidamente</v>
      </c>
      <c r="E5552" t="str">
        <f>VLOOKUP(MID(C5552,1,10),Estrv!B:CC,44,FALSE)</f>
        <v>Para 2024 se culminara la eficiencia en la retribucion de impuestos y compensaciones impactando positivamente en la economia de los contribuyentes.</v>
      </c>
    </row>
    <row r="5553" spans="1:5">
      <c r="A5553" t="str">
        <f t="shared" si="86"/>
        <v>16C000</v>
      </c>
      <c r="B5553" t="str">
        <f>CONCATENATE(A5553,"_",COUNTIF(A$1:A5553,A5553))</f>
        <v>16C000_12</v>
      </c>
      <c r="C5553" t="s">
        <v>11067</v>
      </c>
      <c r="D5553" t="str">
        <f>VLOOKUP(MID(C5553,7,4),Estrv!I:J,2,FALSE)</f>
        <v>Devolución de ingresos percibidos indebidamente</v>
      </c>
      <c r="E5553">
        <f>VLOOKUP(MID(C5553,1,10),Estrv!B:CC,48,FALSE)</f>
        <v>0</v>
      </c>
    </row>
    <row r="5554" spans="1:5">
      <c r="A5554" t="str">
        <f t="shared" si="86"/>
        <v>16C000</v>
      </c>
      <c r="B5554" t="str">
        <f>CONCATENATE(A5554,"_",COUNTIF(A$1:A5554,A5554))</f>
        <v>16C000_13</v>
      </c>
      <c r="C5554" t="s">
        <v>11741</v>
      </c>
      <c r="D5554" t="str">
        <f>VLOOKUP(MID(C5554,7,4),Estrv!I:J,2,FALSE)</f>
        <v>Devolución de ingresos percibidos indebidamente</v>
      </c>
      <c r="E5554">
        <f>VLOOKUP(MID(C5554,1,10),Estrv!B:CC,51,FALSE)</f>
        <v>0</v>
      </c>
    </row>
    <row r="5555" spans="1:5">
      <c r="A5555" t="str">
        <f t="shared" si="86"/>
        <v>16C000</v>
      </c>
      <c r="B5555" t="str">
        <f>CONCATENATE(A5555,"_",COUNTIF(A$1:A5555,A5555))</f>
        <v>16C000_14</v>
      </c>
      <c r="C5555" t="s">
        <v>12415</v>
      </c>
      <c r="D5555" t="str">
        <f>VLOOKUP(MID(C5555,7,4),Estrv!I:J,2,FALSE)</f>
        <v>Devolución de ingresos percibidos indebidamente</v>
      </c>
      <c r="E5555">
        <f>VLOOKUP(MID(C5555,1,10),Estrv!B:CC,54,FALSE)</f>
        <v>0</v>
      </c>
    </row>
    <row r="5556" spans="1:5">
      <c r="A5556" t="str">
        <f t="shared" si="86"/>
        <v>16C000</v>
      </c>
      <c r="B5556" t="str">
        <f>CONCATENATE(A5556,"_",COUNTIF(A$1:A5556,A5556))</f>
        <v>16C000_15</v>
      </c>
      <c r="C5556" t="s">
        <v>13089</v>
      </c>
      <c r="D5556" t="str">
        <f>VLOOKUP(MID(C5556,7,4),Estrv!I:J,2,FALSE)</f>
        <v>Devolución de ingresos percibidos indebidamente</v>
      </c>
      <c r="E5556">
        <f>VLOOKUP(MID(C5556,1,10),Estrv!B:CC,57,FALSE)</f>
        <v>0</v>
      </c>
    </row>
    <row r="5557" spans="1:5">
      <c r="A5557" t="str">
        <f t="shared" si="86"/>
        <v>16C000</v>
      </c>
      <c r="B5557" t="str">
        <f>CONCATENATE(A5557,"_",COUNTIF(A$1:A5557,A5557))</f>
        <v>16C000_16</v>
      </c>
      <c r="C5557" t="s">
        <v>13763</v>
      </c>
      <c r="D5557" t="str">
        <f>VLOOKUP(MID(C5557,7,4),Estrv!I:J,2,FALSE)</f>
        <v>Devolución de ingresos percibidos indebidamente</v>
      </c>
      <c r="E5557">
        <f>VLOOKUP(MID(C5557,1,10),Estrv!B:CC,60,FALSE)</f>
        <v>0</v>
      </c>
    </row>
    <row r="5558" spans="1:5">
      <c r="A5558" t="str">
        <f t="shared" si="86"/>
        <v>16C000</v>
      </c>
      <c r="B5558" t="str">
        <f>CONCATENATE(A5558,"_",COUNTIF(A$1:A5558,A5558))</f>
        <v>16C000_17</v>
      </c>
      <c r="C5558" t="s">
        <v>14437</v>
      </c>
      <c r="D5558" t="str">
        <f>VLOOKUP(MID(C5558,7,4),Estrv!I:J,2,FALSE)</f>
        <v>Devolución de ingresos percibidos indebidamente</v>
      </c>
      <c r="E5558">
        <f>VLOOKUP(MID(C5558,1,10),Estrv!B:CC,63,FALSE)</f>
        <v>0</v>
      </c>
    </row>
    <row r="5559" spans="1:5">
      <c r="A5559" t="str">
        <f t="shared" si="86"/>
        <v>16C000</v>
      </c>
      <c r="B5559" t="str">
        <f>CONCATENATE(A5559,"_",COUNTIF(A$1:A5559,A5559))</f>
        <v>16C000_18</v>
      </c>
      <c r="C5559" t="s">
        <v>15111</v>
      </c>
      <c r="D5559" t="str">
        <f>VLOOKUP(MID(C5559,7,4),Estrv!I:J,2,FALSE)</f>
        <v>Devolución de ingresos percibidos indebidamente</v>
      </c>
      <c r="E5559">
        <f>VLOOKUP(MID(C5559,1,10),Estrv!B:CC,66,FALSE)</f>
        <v>0</v>
      </c>
    </row>
    <row r="5560" spans="1:5">
      <c r="A5560" t="str">
        <f t="shared" si="86"/>
        <v>16C000</v>
      </c>
      <c r="B5560" t="str">
        <f>CONCATENATE(A5560,"_",COUNTIF(A$1:A5560,A5560))</f>
        <v>16C000_19</v>
      </c>
      <c r="C5560" t="s">
        <v>15785</v>
      </c>
      <c r="D5560" t="str">
        <f>VLOOKUP(MID(C5560,7,4),Estrv!I:J,2,FALSE)</f>
        <v>Devolución de ingresos percibidos indebidamente</v>
      </c>
      <c r="E5560">
        <f>VLOOKUP(MID(C5560,1,10),Estrv!B:CC,69,FALSE)</f>
        <v>0</v>
      </c>
    </row>
    <row r="5561" spans="1:5">
      <c r="A5561" t="str">
        <f t="shared" si="86"/>
        <v>16C000</v>
      </c>
      <c r="B5561" t="str">
        <f>CONCATENATE(A5561,"_",COUNTIF(A$1:A5561,A5561))</f>
        <v>16C000_20</v>
      </c>
      <c r="C5561" t="s">
        <v>16459</v>
      </c>
      <c r="D5561" t="str">
        <f>VLOOKUP(MID(C5561,7,4),Estrv!I:J,2,FALSE)</f>
        <v>Devolución de ingresos percibidos indebidamente</v>
      </c>
      <c r="E5561">
        <f>VLOOKUP(MID(C5561,1,10),Estrv!B:CC,72,FALSE)</f>
        <v>0</v>
      </c>
    </row>
    <row r="5562" spans="1:5">
      <c r="A5562" t="str">
        <f t="shared" si="86"/>
        <v>25C001</v>
      </c>
      <c r="B5562" t="str">
        <f>CONCATENATE(A5562,"_",COUNTIF(A$1:A5562,A5562))</f>
        <v>25C001_1</v>
      </c>
      <c r="C5562" t="s">
        <v>10394</v>
      </c>
      <c r="D5562" t="str">
        <f>VLOOKUP(MID(C5562,7,4),Estrv!I:J,2,FALSE)</f>
        <v>Prestacion de servicios jurídicos en el ámbito público</v>
      </c>
      <c r="E5562" t="str">
        <f>VLOOKUP(MID(C5562,1,10),Estrv!B:CC,44,FALSE)</f>
        <v>Los habitantes de la Ciudad de Mexico reciben servicios legales de calidad y oportunos.</v>
      </c>
    </row>
    <row r="5563" spans="1:5">
      <c r="A5563" t="str">
        <f t="shared" si="86"/>
        <v>25C001</v>
      </c>
      <c r="B5563" t="str">
        <f>CONCATENATE(A5563,"_",COUNTIF(A$1:A5563,A5563))</f>
        <v>25C001_2</v>
      </c>
      <c r="C5563" t="s">
        <v>11068</v>
      </c>
      <c r="D5563" t="str">
        <f>VLOOKUP(MID(C5563,7,4),Estrv!I:J,2,FALSE)</f>
        <v>Prestacion de servicios jurídicos en el ámbito público</v>
      </c>
      <c r="E5563" t="str">
        <f>VLOOKUP(MID(C5563,1,10),Estrv!B:CC,48,FALSE)</f>
        <v>Consultas Juridicas para desarrollar alternativas en el tramite de Apostilla y/o legalizacion.</v>
      </c>
    </row>
    <row r="5564" spans="1:5">
      <c r="A5564" t="str">
        <f t="shared" si="86"/>
        <v>25C001</v>
      </c>
      <c r="B5564" t="str">
        <f>CONCATENATE(A5564,"_",COUNTIF(A$1:A5564,A5564))</f>
        <v>25C001_3</v>
      </c>
      <c r="C5564" t="s">
        <v>11742</v>
      </c>
      <c r="D5564" t="str">
        <f>VLOOKUP(MID(C5564,7,4),Estrv!I:J,2,FALSE)</f>
        <v>Prestacion de servicios jurídicos en el ámbito público</v>
      </c>
      <c r="E5564" t="str">
        <f>VLOOKUP(MID(C5564,1,10),Estrv!B:CC,51,FALSE)</f>
        <v>Atencion de tramites y servicios de inscripcion de actos juridicos, certificacion y consulta en materia inmobiliaria y de comercio</v>
      </c>
    </row>
    <row r="5565" spans="1:5">
      <c r="A5565" t="str">
        <f t="shared" si="86"/>
        <v>25C001</v>
      </c>
      <c r="B5565" t="str">
        <f>CONCATENATE(A5565,"_",COUNTIF(A$1:A5565,A5565))</f>
        <v>25C001_4</v>
      </c>
      <c r="C5565" t="s">
        <v>12416</v>
      </c>
      <c r="D5565" t="str">
        <f>VLOOKUP(MID(C5565,7,4),Estrv!I:J,2,FALSE)</f>
        <v>Prestacion de servicios jurídicos en el ámbito público</v>
      </c>
      <c r="E5565" t="str">
        <f>VLOOKUP(MID(C5565,1,10),Estrv!B:CC,54,FALSE)</f>
        <v>Realizar tramites y servicios en materia civil (Actas de nacimiento, matrimonio, divorcio etc.) para los habitantes de la Ciudad de Mexico</v>
      </c>
    </row>
    <row r="5566" spans="1:5">
      <c r="A5566" t="str">
        <f t="shared" si="86"/>
        <v>25C001</v>
      </c>
      <c r="B5566" t="str">
        <f>CONCATENATE(A5566,"_",COUNTIF(A$1:A5566,A5566))</f>
        <v>25C001_5</v>
      </c>
      <c r="C5566" t="s">
        <v>13090</v>
      </c>
      <c r="D5566" t="str">
        <f>VLOOKUP(MID(C5566,7,4),Estrv!I:J,2,FALSE)</f>
        <v>Prestacion de servicios jurídicos en el ámbito público</v>
      </c>
      <c r="E5566" t="str">
        <f>VLOOKUP(MID(C5566,1,10),Estrv!B:CC,57,FALSE)</f>
        <v>Tramites y servicios en materia de regularizacion territorial (escrituracion y testamentos e inmuebles afectados por el sismo del 19s)</v>
      </c>
    </row>
    <row r="5567" spans="1:5">
      <c r="A5567" t="str">
        <f t="shared" si="86"/>
        <v>25C001</v>
      </c>
      <c r="B5567" t="str">
        <f>CONCATENATE(A5567,"_",COUNTIF(A$1:A5567,A5567))</f>
        <v>25C001_6</v>
      </c>
      <c r="C5567" t="s">
        <v>13764</v>
      </c>
      <c r="D5567" t="str">
        <f>VLOOKUP(MID(C5567,7,4),Estrv!I:J,2,FALSE)</f>
        <v>Prestacion de servicios jurídicos en el ámbito público</v>
      </c>
      <c r="E5567" t="str">
        <f>VLOOKUP(MID(C5567,1,10),Estrv!B:CC,60,FALSE)</f>
        <v>Crear y/o modificar instrumentos juridicos y/o normativos que permitan mejorar los procesos de regularizacion territorial.</v>
      </c>
    </row>
    <row r="5568" spans="1:5">
      <c r="A5568" t="str">
        <f t="shared" si="86"/>
        <v>25C001</v>
      </c>
      <c r="B5568" t="str">
        <f>CONCATENATE(A5568,"_",COUNTIF(A$1:A5568,A5568))</f>
        <v>25C001_7</v>
      </c>
      <c r="C5568" t="s">
        <v>14438</v>
      </c>
      <c r="D5568" t="str">
        <f>VLOOKUP(MID(C5568,7,4),Estrv!I:J,2,FALSE)</f>
        <v>Prestacion de servicios jurídicos en el ámbito público</v>
      </c>
      <c r="E5568" t="str">
        <f>VLOOKUP(MID(C5568,1,10),Estrv!B:CC,63,FALSE)</f>
        <v>Documentos tecnicos para la regularizacion territorial (levantamientos topograficos, inspecciones tecnicas, actas de convalidacion, verificaciones tecnicas, opiniones de riesgo, preparacion de cartografia, elaboracion de planos y memorias tecnicas entre otros).</v>
      </c>
    </row>
    <row r="5569" spans="1:5">
      <c r="A5569" t="str">
        <f t="shared" si="86"/>
        <v>25C001</v>
      </c>
      <c r="B5569" t="str">
        <f>CONCATENATE(A5569,"_",COUNTIF(A$1:A5569,A5569))</f>
        <v>25C001_8</v>
      </c>
      <c r="C5569" t="s">
        <v>15112</v>
      </c>
      <c r="D5569" t="str">
        <f>VLOOKUP(MID(C5569,7,4),Estrv!I:J,2,FALSE)</f>
        <v>Prestacion de servicios jurídicos en el ámbito público</v>
      </c>
      <c r="E5569" t="str">
        <f>VLOOKUP(MID(C5569,1,10),Estrv!B:CC,66,FALSE)</f>
        <v>Atencion en los hechos de transito terrestre ocurridos en la Ciudad de Mexico.</v>
      </c>
    </row>
    <row r="5570" spans="1:5">
      <c r="A5570" t="str">
        <f t="shared" si="86"/>
        <v>25C001</v>
      </c>
      <c r="B5570" t="str">
        <f>CONCATENATE(A5570,"_",COUNTIF(A$1:A5570,A5570))</f>
        <v>25C001_9</v>
      </c>
      <c r="C5570" t="s">
        <v>15786</v>
      </c>
      <c r="D5570" t="str">
        <f>VLOOKUP(MID(C5570,7,4),Estrv!I:J,2,FALSE)</f>
        <v>Prestacion de servicios jurídicos en el ámbito público</v>
      </c>
      <c r="E5570">
        <f>VLOOKUP(MID(C5570,1,10),Estrv!B:CC,69,FALSE)</f>
        <v>0</v>
      </c>
    </row>
    <row r="5571" spans="1:5">
      <c r="A5571" t="str">
        <f t="shared" ref="A5571:A5634" si="87">MID(C5571,1,6)</f>
        <v>25C001</v>
      </c>
      <c r="B5571" t="str">
        <f>CONCATENATE(A5571,"_",COUNTIF(A$1:A5571,A5571))</f>
        <v>25C001_10</v>
      </c>
      <c r="C5571" t="s">
        <v>16460</v>
      </c>
      <c r="D5571" t="str">
        <f>VLOOKUP(MID(C5571,7,4),Estrv!I:J,2,FALSE)</f>
        <v>Prestacion de servicios jurídicos en el ámbito público</v>
      </c>
      <c r="E5571">
        <f>VLOOKUP(MID(C5571,1,10),Estrv!B:CC,72,FALSE)</f>
        <v>0</v>
      </c>
    </row>
    <row r="5572" spans="1:5">
      <c r="A5572" t="str">
        <f t="shared" si="87"/>
        <v>25C001</v>
      </c>
      <c r="B5572" t="str">
        <f>CONCATENATE(A5572,"_",COUNTIF(A$1:A5572,A5572))</f>
        <v>25C001_11</v>
      </c>
      <c r="C5572" t="s">
        <v>10395</v>
      </c>
      <c r="D5572" t="str">
        <f>VLOOKUP(MID(C5572,7,4),Estrv!I:J,2,FALSE)</f>
        <v>Consejería y asuntos legales</v>
      </c>
      <c r="E5572" t="str">
        <f>VLOOKUP(MID(C5572,1,10),Estrv!B:CC,44,FALSE)</f>
        <v>Los Entes Publicos de la Ciudad de Mexico realizan sus procesos legales de manera eficiente.</v>
      </c>
    </row>
    <row r="5573" spans="1:5">
      <c r="A5573" t="str">
        <f t="shared" si="87"/>
        <v>25C001</v>
      </c>
      <c r="B5573" t="str">
        <f>CONCATENATE(A5573,"_",COUNTIF(A$1:A5573,A5573))</f>
        <v>25C001_12</v>
      </c>
      <c r="C5573" t="s">
        <v>11069</v>
      </c>
      <c r="D5573" t="str">
        <f>VLOOKUP(MID(C5573,7,4),Estrv!I:J,2,FALSE)</f>
        <v>Consejería y asuntos legales</v>
      </c>
      <c r="E5573" t="str">
        <f>VLOOKUP(MID(C5573,1,10),Estrv!B:CC,48,FALSE)</f>
        <v>Supervision e Inspeccion a Notarias de la Ciudad de Mexico.</v>
      </c>
    </row>
    <row r="5574" spans="1:5">
      <c r="A5574" t="str">
        <f t="shared" si="87"/>
        <v>25C001</v>
      </c>
      <c r="B5574" t="str">
        <f>CONCATENATE(A5574,"_",COUNTIF(A$1:A5574,A5574))</f>
        <v>25C001_13</v>
      </c>
      <c r="C5574" t="s">
        <v>11743</v>
      </c>
      <c r="D5574" t="str">
        <f>VLOOKUP(MID(C5574,7,4),Estrv!I:J,2,FALSE)</f>
        <v>Consejería y asuntos legales</v>
      </c>
      <c r="E5574" t="str">
        <f>VLOOKUP(MID(C5574,1,10),Estrv!B:CC,51,FALSE)</f>
        <v>Supervisar los actos juridicos administrativos en los Juzgados Civicos, para que se apeguen a la legalidad.</v>
      </c>
    </row>
    <row r="5575" spans="1:5">
      <c r="A5575" t="str">
        <f t="shared" si="87"/>
        <v>25C001</v>
      </c>
      <c r="B5575" t="str">
        <f>CONCATENATE(A5575,"_",COUNTIF(A$1:A5575,A5575))</f>
        <v>25C001_14</v>
      </c>
      <c r="C5575" t="s">
        <v>12417</v>
      </c>
      <c r="D5575" t="str">
        <f>VLOOKUP(MID(C5575,7,4),Estrv!I:J,2,FALSE)</f>
        <v>Consejería y asuntos legales</v>
      </c>
      <c r="E5575" t="str">
        <f>VLOOKUP(MID(C5575,1,10),Estrv!B:CC,54,FALSE)</f>
        <v>Sistematizar y registrar las remisiones y actuaciones realizadas en los juzgados civicos de la Ciudad de Mexico.</v>
      </c>
    </row>
    <row r="5576" spans="1:5">
      <c r="A5576" t="str">
        <f t="shared" si="87"/>
        <v>25C001</v>
      </c>
      <c r="B5576" t="str">
        <f>CONCATENATE(A5576,"_",COUNTIF(A$1:A5576,A5576))</f>
        <v>25C001_15</v>
      </c>
      <c r="C5576" t="s">
        <v>13091</v>
      </c>
      <c r="D5576" t="str">
        <f>VLOOKUP(MID(C5576,7,4),Estrv!I:J,2,FALSE)</f>
        <v>Consejería y asuntos legales</v>
      </c>
      <c r="E5576" t="str">
        <f>VLOOKUP(MID(C5576,1,10),Estrv!B:CC,57,FALSE)</f>
        <v>Prestacion de servicios ante el Archivo General de Notarias de la CDMX.</v>
      </c>
    </row>
    <row r="5577" spans="1:5">
      <c r="A5577" t="str">
        <f t="shared" si="87"/>
        <v>25C001</v>
      </c>
      <c r="B5577" t="str">
        <f>CONCATENATE(A5577,"_",COUNTIF(A$1:A5577,A5577))</f>
        <v>25C001_16</v>
      </c>
      <c r="C5577" t="s">
        <v>13765</v>
      </c>
      <c r="D5577" t="str">
        <f>VLOOKUP(MID(C5577,7,4),Estrv!I:J,2,FALSE)</f>
        <v>Consejería y asuntos legales</v>
      </c>
      <c r="E5577">
        <f>VLOOKUP(MID(C5577,1,10),Estrv!B:CC,60,FALSE)</f>
        <v>0</v>
      </c>
    </row>
    <row r="5578" spans="1:5">
      <c r="A5578" t="str">
        <f t="shared" si="87"/>
        <v>25C001</v>
      </c>
      <c r="B5578" t="str">
        <f>CONCATENATE(A5578,"_",COUNTIF(A$1:A5578,A5578))</f>
        <v>25C001_17</v>
      </c>
      <c r="C5578" t="s">
        <v>14439</v>
      </c>
      <c r="D5578" t="str">
        <f>VLOOKUP(MID(C5578,7,4),Estrv!I:J,2,FALSE)</f>
        <v>Consejería y asuntos legales</v>
      </c>
      <c r="E5578">
        <f>VLOOKUP(MID(C5578,1,10),Estrv!B:CC,63,FALSE)</f>
        <v>0</v>
      </c>
    </row>
    <row r="5579" spans="1:5">
      <c r="A5579" t="str">
        <f t="shared" si="87"/>
        <v>25C001</v>
      </c>
      <c r="B5579" t="str">
        <f>CONCATENATE(A5579,"_",COUNTIF(A$1:A5579,A5579))</f>
        <v>25C001_18</v>
      </c>
      <c r="C5579" t="s">
        <v>15113</v>
      </c>
      <c r="D5579" t="str">
        <f>VLOOKUP(MID(C5579,7,4),Estrv!I:J,2,FALSE)</f>
        <v>Consejería y asuntos legales</v>
      </c>
      <c r="E5579">
        <f>VLOOKUP(MID(C5579,1,10),Estrv!B:CC,66,FALSE)</f>
        <v>0</v>
      </c>
    </row>
    <row r="5580" spans="1:5">
      <c r="A5580" t="str">
        <f t="shared" si="87"/>
        <v>25C001</v>
      </c>
      <c r="B5580" t="str">
        <f>CONCATENATE(A5580,"_",COUNTIF(A$1:A5580,A5580))</f>
        <v>25C001_19</v>
      </c>
      <c r="C5580" t="s">
        <v>15787</v>
      </c>
      <c r="D5580" t="str">
        <f>VLOOKUP(MID(C5580,7,4),Estrv!I:J,2,FALSE)</f>
        <v>Consejería y asuntos legales</v>
      </c>
      <c r="E5580">
        <f>VLOOKUP(MID(C5580,1,10),Estrv!B:CC,69,FALSE)</f>
        <v>0</v>
      </c>
    </row>
    <row r="5581" spans="1:5">
      <c r="A5581" t="str">
        <f t="shared" si="87"/>
        <v>25C001</v>
      </c>
      <c r="B5581" t="str">
        <f>CONCATENATE(A5581,"_",COUNTIF(A$1:A5581,A5581))</f>
        <v>25C001_20</v>
      </c>
      <c r="C5581" t="s">
        <v>16461</v>
      </c>
      <c r="D5581" t="str">
        <f>VLOOKUP(MID(C5581,7,4),Estrv!I:J,2,FALSE)</f>
        <v>Consejería y asuntos legales</v>
      </c>
      <c r="E5581">
        <f>VLOOKUP(MID(C5581,1,10),Estrv!B:CC,72,FALSE)</f>
        <v>0</v>
      </c>
    </row>
    <row r="5582" spans="1:5">
      <c r="A5582" t="str">
        <f t="shared" si="87"/>
        <v>25C001</v>
      </c>
      <c r="B5582" t="str">
        <f>CONCATENATE(A5582,"_",COUNTIF(A$1:A5582,A5582))</f>
        <v>25C001_21</v>
      </c>
      <c r="C5582" t="s">
        <v>10396</v>
      </c>
      <c r="D5582" t="str">
        <f>VLOOKUP(MID(C5582,7,4),Estrv!I:J,2,FALSE)</f>
        <v>Cumplimiento de los programas de protección civil</v>
      </c>
      <c r="E5582" t="str">
        <f>VLOOKUP(MID(C5582,1,10),Estrv!B:CC,44,FALSE)</f>
        <v>Las personas servidoras publicas se capacitan y cuentan con insumos para atender emergencias ocasionadas por siniestros y salvaguardan la integridad fisica de las personas.</v>
      </c>
    </row>
    <row r="5583" spans="1:5">
      <c r="A5583" t="str">
        <f t="shared" si="87"/>
        <v>25C001</v>
      </c>
      <c r="B5583" t="str">
        <f>CONCATENATE(A5583,"_",COUNTIF(A$1:A5583,A5583))</f>
        <v>25C001_22</v>
      </c>
      <c r="C5583" t="s">
        <v>11070</v>
      </c>
      <c r="D5583" t="str">
        <f>VLOOKUP(MID(C5583,7,4),Estrv!I:J,2,FALSE)</f>
        <v>Cumplimiento de los programas de protección civil</v>
      </c>
      <c r="E5583" t="str">
        <f>VLOOKUP(MID(C5583,1,10),Estrv!B:CC,48,FALSE)</f>
        <v>Realizacion de simulacros estipulados por la Ley del Sistema de Proteccion Civil del Distrito Federal</v>
      </c>
    </row>
    <row r="5584" spans="1:5">
      <c r="A5584" t="str">
        <f t="shared" si="87"/>
        <v>25C001</v>
      </c>
      <c r="B5584" t="str">
        <f>CONCATENATE(A5584,"_",COUNTIF(A$1:A5584,A5584))</f>
        <v>25C001_23</v>
      </c>
      <c r="C5584" t="s">
        <v>11744</v>
      </c>
      <c r="D5584" t="str">
        <f>VLOOKUP(MID(C5584,7,4),Estrv!I:J,2,FALSE)</f>
        <v>Cumplimiento de los programas de protección civil</v>
      </c>
      <c r="E5584">
        <f>VLOOKUP(MID(C5584,1,10),Estrv!B:CC,51,FALSE)</f>
        <v>0</v>
      </c>
    </row>
    <row r="5585" spans="1:5">
      <c r="A5585" t="str">
        <f t="shared" si="87"/>
        <v>25C001</v>
      </c>
      <c r="B5585" t="str">
        <f>CONCATENATE(A5585,"_",COUNTIF(A$1:A5585,A5585))</f>
        <v>25C001_24</v>
      </c>
      <c r="C5585" t="s">
        <v>12418</v>
      </c>
      <c r="D5585" t="str">
        <f>VLOOKUP(MID(C5585,7,4),Estrv!I:J,2,FALSE)</f>
        <v>Cumplimiento de los programas de protección civil</v>
      </c>
      <c r="E5585">
        <f>VLOOKUP(MID(C5585,1,10),Estrv!B:CC,54,FALSE)</f>
        <v>0</v>
      </c>
    </row>
    <row r="5586" spans="1:5">
      <c r="A5586" t="str">
        <f t="shared" si="87"/>
        <v>25C001</v>
      </c>
      <c r="B5586" t="str">
        <f>CONCATENATE(A5586,"_",COUNTIF(A$1:A5586,A5586))</f>
        <v>25C001_25</v>
      </c>
      <c r="C5586" t="s">
        <v>13092</v>
      </c>
      <c r="D5586" t="str">
        <f>VLOOKUP(MID(C5586,7,4),Estrv!I:J,2,FALSE)</f>
        <v>Cumplimiento de los programas de protección civil</v>
      </c>
      <c r="E5586">
        <f>VLOOKUP(MID(C5586,1,10),Estrv!B:CC,57,FALSE)</f>
        <v>0</v>
      </c>
    </row>
    <row r="5587" spans="1:5">
      <c r="A5587" t="str">
        <f t="shared" si="87"/>
        <v>25C001</v>
      </c>
      <c r="B5587" t="str">
        <f>CONCATENATE(A5587,"_",COUNTIF(A$1:A5587,A5587))</f>
        <v>25C001_26</v>
      </c>
      <c r="C5587" t="s">
        <v>13766</v>
      </c>
      <c r="D5587" t="str">
        <f>VLOOKUP(MID(C5587,7,4),Estrv!I:J,2,FALSE)</f>
        <v>Cumplimiento de los programas de protección civil</v>
      </c>
      <c r="E5587">
        <f>VLOOKUP(MID(C5587,1,10),Estrv!B:CC,60,FALSE)</f>
        <v>0</v>
      </c>
    </row>
    <row r="5588" spans="1:5">
      <c r="A5588" t="str">
        <f t="shared" si="87"/>
        <v>25C001</v>
      </c>
      <c r="B5588" t="str">
        <f>CONCATENATE(A5588,"_",COUNTIF(A$1:A5588,A5588))</f>
        <v>25C001_27</v>
      </c>
      <c r="C5588" t="s">
        <v>14440</v>
      </c>
      <c r="D5588" t="str">
        <f>VLOOKUP(MID(C5588,7,4),Estrv!I:J,2,FALSE)</f>
        <v>Cumplimiento de los programas de protección civil</v>
      </c>
      <c r="E5588">
        <f>VLOOKUP(MID(C5588,1,10),Estrv!B:CC,63,FALSE)</f>
        <v>0</v>
      </c>
    </row>
    <row r="5589" spans="1:5">
      <c r="A5589" t="str">
        <f t="shared" si="87"/>
        <v>25C001</v>
      </c>
      <c r="B5589" t="str">
        <f>CONCATENATE(A5589,"_",COUNTIF(A$1:A5589,A5589))</f>
        <v>25C001_28</v>
      </c>
      <c r="C5589" t="s">
        <v>15114</v>
      </c>
      <c r="D5589" t="str">
        <f>VLOOKUP(MID(C5589,7,4),Estrv!I:J,2,FALSE)</f>
        <v>Cumplimiento de los programas de protección civil</v>
      </c>
      <c r="E5589">
        <f>VLOOKUP(MID(C5589,1,10),Estrv!B:CC,66,FALSE)</f>
        <v>0</v>
      </c>
    </row>
    <row r="5590" spans="1:5">
      <c r="A5590" t="str">
        <f t="shared" si="87"/>
        <v>25C001</v>
      </c>
      <c r="B5590" t="str">
        <f>CONCATENATE(A5590,"_",COUNTIF(A$1:A5590,A5590))</f>
        <v>25C001_29</v>
      </c>
      <c r="C5590" t="s">
        <v>15788</v>
      </c>
      <c r="D5590" t="str">
        <f>VLOOKUP(MID(C5590,7,4),Estrv!I:J,2,FALSE)</f>
        <v>Cumplimiento de los programas de protección civil</v>
      </c>
      <c r="E5590">
        <f>VLOOKUP(MID(C5590,1,10),Estrv!B:CC,69,FALSE)</f>
        <v>0</v>
      </c>
    </row>
    <row r="5591" spans="1:5">
      <c r="A5591" t="str">
        <f t="shared" si="87"/>
        <v>25C001</v>
      </c>
      <c r="B5591" t="str">
        <f>CONCATENATE(A5591,"_",COUNTIF(A$1:A5591,A5591))</f>
        <v>25C001_30</v>
      </c>
      <c r="C5591" t="s">
        <v>16462</v>
      </c>
      <c r="D5591" t="str">
        <f>VLOOKUP(MID(C5591,7,4),Estrv!I:J,2,FALSE)</f>
        <v>Cumplimiento de los programas de protección civil</v>
      </c>
      <c r="E5591">
        <f>VLOOKUP(MID(C5591,1,10),Estrv!B:CC,72,FALSE)</f>
        <v>0</v>
      </c>
    </row>
    <row r="5592" spans="1:5">
      <c r="A5592" t="str">
        <f t="shared" si="87"/>
        <v>25C001</v>
      </c>
      <c r="B5592" t="str">
        <f>CONCATENATE(A5592,"_",COUNTIF(A$1:A5592,A5592))</f>
        <v>25C001_31</v>
      </c>
      <c r="C5592" t="s">
        <v>10397</v>
      </c>
      <c r="D5592" t="str">
        <f>VLOOKUP(MID(C5592,7,4),Estrv!I:J,2,FALSE)</f>
        <v>Actividades de apoyo administrativo</v>
      </c>
      <c r="E5592" t="str">
        <f>VLOOKUP(MID(C5592,1,10),Estrv!B:CC,44,FALSE)</f>
        <v>La Consejeria utiliza eficientemente sus recursos para la generacion de bienes y servicios de calidad que ofrece a su poblacion.</v>
      </c>
    </row>
    <row r="5593" spans="1:5">
      <c r="A5593" t="str">
        <f t="shared" si="87"/>
        <v>25C001</v>
      </c>
      <c r="B5593" t="str">
        <f>CONCATENATE(A5593,"_",COUNTIF(A$1:A5593,A5593))</f>
        <v>25C001_32</v>
      </c>
      <c r="C5593" t="s">
        <v>11071</v>
      </c>
      <c r="D5593" t="str">
        <f>VLOOKUP(MID(C5593,7,4),Estrv!I:J,2,FALSE)</f>
        <v>Actividades de apoyo administrativo</v>
      </c>
      <c r="E5593">
        <f>VLOOKUP(MID(C5593,1,10),Estrv!B:CC,48,FALSE)</f>
        <v>0</v>
      </c>
    </row>
    <row r="5594" spans="1:5">
      <c r="A5594" t="str">
        <f t="shared" si="87"/>
        <v>25C001</v>
      </c>
      <c r="B5594" t="str">
        <f>CONCATENATE(A5594,"_",COUNTIF(A$1:A5594,A5594))</f>
        <v>25C001_33</v>
      </c>
      <c r="C5594" t="s">
        <v>11745</v>
      </c>
      <c r="D5594" t="str">
        <f>VLOOKUP(MID(C5594,7,4),Estrv!I:J,2,FALSE)</f>
        <v>Actividades de apoyo administrativo</v>
      </c>
      <c r="E5594">
        <f>VLOOKUP(MID(C5594,1,10),Estrv!B:CC,51,FALSE)</f>
        <v>0</v>
      </c>
    </row>
    <row r="5595" spans="1:5">
      <c r="A5595" t="str">
        <f t="shared" si="87"/>
        <v>25C001</v>
      </c>
      <c r="B5595" t="str">
        <f>CONCATENATE(A5595,"_",COUNTIF(A$1:A5595,A5595))</f>
        <v>25C001_34</v>
      </c>
      <c r="C5595" t="s">
        <v>12419</v>
      </c>
      <c r="D5595" t="str">
        <f>VLOOKUP(MID(C5595,7,4),Estrv!I:J,2,FALSE)</f>
        <v>Actividades de apoyo administrativo</v>
      </c>
      <c r="E5595">
        <f>VLOOKUP(MID(C5595,1,10),Estrv!B:CC,54,FALSE)</f>
        <v>0</v>
      </c>
    </row>
    <row r="5596" spans="1:5">
      <c r="A5596" t="str">
        <f t="shared" si="87"/>
        <v>25C001</v>
      </c>
      <c r="B5596" t="str">
        <f>CONCATENATE(A5596,"_",COUNTIF(A$1:A5596,A5596))</f>
        <v>25C001_35</v>
      </c>
      <c r="C5596" t="s">
        <v>13093</v>
      </c>
      <c r="D5596" t="str">
        <f>VLOOKUP(MID(C5596,7,4),Estrv!I:J,2,FALSE)</f>
        <v>Actividades de apoyo administrativo</v>
      </c>
      <c r="E5596">
        <f>VLOOKUP(MID(C5596,1,10),Estrv!B:CC,57,FALSE)</f>
        <v>0</v>
      </c>
    </row>
    <row r="5597" spans="1:5">
      <c r="A5597" t="str">
        <f t="shared" si="87"/>
        <v>25C001</v>
      </c>
      <c r="B5597" t="str">
        <f>CONCATENATE(A5597,"_",COUNTIF(A$1:A5597,A5597))</f>
        <v>25C001_36</v>
      </c>
      <c r="C5597" t="s">
        <v>13767</v>
      </c>
      <c r="D5597" t="str">
        <f>VLOOKUP(MID(C5597,7,4),Estrv!I:J,2,FALSE)</f>
        <v>Actividades de apoyo administrativo</v>
      </c>
      <c r="E5597">
        <f>VLOOKUP(MID(C5597,1,10),Estrv!B:CC,60,FALSE)</f>
        <v>0</v>
      </c>
    </row>
    <row r="5598" spans="1:5">
      <c r="A5598" t="str">
        <f t="shared" si="87"/>
        <v>25C001</v>
      </c>
      <c r="B5598" t="str">
        <f>CONCATENATE(A5598,"_",COUNTIF(A$1:A5598,A5598))</f>
        <v>25C001_37</v>
      </c>
      <c r="C5598" t="s">
        <v>14441</v>
      </c>
      <c r="D5598" t="str">
        <f>VLOOKUP(MID(C5598,7,4),Estrv!I:J,2,FALSE)</f>
        <v>Actividades de apoyo administrativo</v>
      </c>
      <c r="E5598">
        <f>VLOOKUP(MID(C5598,1,10),Estrv!B:CC,63,FALSE)</f>
        <v>0</v>
      </c>
    </row>
    <row r="5599" spans="1:5">
      <c r="A5599" t="str">
        <f t="shared" si="87"/>
        <v>25C001</v>
      </c>
      <c r="B5599" t="str">
        <f>CONCATENATE(A5599,"_",COUNTIF(A$1:A5599,A5599))</f>
        <v>25C001_38</v>
      </c>
      <c r="C5599" t="s">
        <v>15115</v>
      </c>
      <c r="D5599" t="str">
        <f>VLOOKUP(MID(C5599,7,4),Estrv!I:J,2,FALSE)</f>
        <v>Actividades de apoyo administrativo</v>
      </c>
      <c r="E5599">
        <f>VLOOKUP(MID(C5599,1,10),Estrv!B:CC,66,FALSE)</f>
        <v>0</v>
      </c>
    </row>
    <row r="5600" spans="1:5">
      <c r="A5600" t="str">
        <f t="shared" si="87"/>
        <v>25C001</v>
      </c>
      <c r="B5600" t="str">
        <f>CONCATENATE(A5600,"_",COUNTIF(A$1:A5600,A5600))</f>
        <v>25C001_39</v>
      </c>
      <c r="C5600" t="s">
        <v>15789</v>
      </c>
      <c r="D5600" t="str">
        <f>VLOOKUP(MID(C5600,7,4),Estrv!I:J,2,FALSE)</f>
        <v>Actividades de apoyo administrativo</v>
      </c>
      <c r="E5600">
        <f>VLOOKUP(MID(C5600,1,10),Estrv!B:CC,69,FALSE)</f>
        <v>0</v>
      </c>
    </row>
    <row r="5601" spans="1:5">
      <c r="A5601" t="str">
        <f t="shared" si="87"/>
        <v>25C001</v>
      </c>
      <c r="B5601" t="str">
        <f>CONCATENATE(A5601,"_",COUNTIF(A$1:A5601,A5601))</f>
        <v>25C001_40</v>
      </c>
      <c r="C5601" t="s">
        <v>16463</v>
      </c>
      <c r="D5601" t="str">
        <f>VLOOKUP(MID(C5601,7,4),Estrv!I:J,2,FALSE)</f>
        <v>Actividades de apoyo administrativo</v>
      </c>
      <c r="E5601">
        <f>VLOOKUP(MID(C5601,1,10),Estrv!B:CC,72,FALSE)</f>
        <v>0</v>
      </c>
    </row>
    <row r="5602" spans="1:5">
      <c r="A5602" t="str">
        <f t="shared" si="87"/>
        <v>25C001</v>
      </c>
      <c r="B5602" t="str">
        <f>CONCATENATE(A5602,"_",COUNTIF(A$1:A5602,A5602))</f>
        <v>25C001_41</v>
      </c>
      <c r="C5602" t="s">
        <v>10398</v>
      </c>
      <c r="D5602" t="str">
        <f>VLOOKUP(MID(C5602,7,4),Estrv!I:J,2,FALSE)</f>
        <v>Provisiones para contingencias</v>
      </c>
      <c r="E5602" t="str">
        <f>VLOOKUP(MID(C5602,1,10),Estrv!B:CC,44,FALSE)</f>
        <v>La Consejeria atiende las obligaciones judiciales sin riesgos para su operacion al termino de la presente administracion.</v>
      </c>
    </row>
    <row r="5603" spans="1:5">
      <c r="A5603" t="str">
        <f t="shared" si="87"/>
        <v>25C001</v>
      </c>
      <c r="B5603" t="str">
        <f>CONCATENATE(A5603,"_",COUNTIF(A$1:A5603,A5603))</f>
        <v>25C001_42</v>
      </c>
      <c r="C5603" t="s">
        <v>11072</v>
      </c>
      <c r="D5603" t="str">
        <f>VLOOKUP(MID(C5603,7,4),Estrv!I:J,2,FALSE)</f>
        <v>Provisiones para contingencias</v>
      </c>
      <c r="E5603">
        <f>VLOOKUP(MID(C5603,1,10),Estrv!B:CC,48,FALSE)</f>
        <v>0</v>
      </c>
    </row>
    <row r="5604" spans="1:5">
      <c r="A5604" t="str">
        <f t="shared" si="87"/>
        <v>25C001</v>
      </c>
      <c r="B5604" t="str">
        <f>CONCATENATE(A5604,"_",COUNTIF(A$1:A5604,A5604))</f>
        <v>25C001_43</v>
      </c>
      <c r="C5604" t="s">
        <v>11746</v>
      </c>
      <c r="D5604" t="str">
        <f>VLOOKUP(MID(C5604,7,4),Estrv!I:J,2,FALSE)</f>
        <v>Provisiones para contingencias</v>
      </c>
      <c r="E5604">
        <f>VLOOKUP(MID(C5604,1,10),Estrv!B:CC,51,FALSE)</f>
        <v>0</v>
      </c>
    </row>
    <row r="5605" spans="1:5">
      <c r="A5605" t="str">
        <f t="shared" si="87"/>
        <v>25C001</v>
      </c>
      <c r="B5605" t="str">
        <f>CONCATENATE(A5605,"_",COUNTIF(A$1:A5605,A5605))</f>
        <v>25C001_44</v>
      </c>
      <c r="C5605" t="s">
        <v>12420</v>
      </c>
      <c r="D5605" t="str">
        <f>VLOOKUP(MID(C5605,7,4),Estrv!I:J,2,FALSE)</f>
        <v>Provisiones para contingencias</v>
      </c>
      <c r="E5605">
        <f>VLOOKUP(MID(C5605,1,10),Estrv!B:CC,54,FALSE)</f>
        <v>0</v>
      </c>
    </row>
    <row r="5606" spans="1:5">
      <c r="A5606" t="str">
        <f t="shared" si="87"/>
        <v>25C001</v>
      </c>
      <c r="B5606" t="str">
        <f>CONCATENATE(A5606,"_",COUNTIF(A$1:A5606,A5606))</f>
        <v>25C001_45</v>
      </c>
      <c r="C5606" t="s">
        <v>13094</v>
      </c>
      <c r="D5606" t="str">
        <f>VLOOKUP(MID(C5606,7,4),Estrv!I:J,2,FALSE)</f>
        <v>Provisiones para contingencias</v>
      </c>
      <c r="E5606">
        <f>VLOOKUP(MID(C5606,1,10),Estrv!B:CC,57,FALSE)</f>
        <v>0</v>
      </c>
    </row>
    <row r="5607" spans="1:5">
      <c r="A5607" t="str">
        <f t="shared" si="87"/>
        <v>25C001</v>
      </c>
      <c r="B5607" t="str">
        <f>CONCATENATE(A5607,"_",COUNTIF(A$1:A5607,A5607))</f>
        <v>25C001_46</v>
      </c>
      <c r="C5607" t="s">
        <v>13768</v>
      </c>
      <c r="D5607" t="str">
        <f>VLOOKUP(MID(C5607,7,4),Estrv!I:J,2,FALSE)</f>
        <v>Provisiones para contingencias</v>
      </c>
      <c r="E5607">
        <f>VLOOKUP(MID(C5607,1,10),Estrv!B:CC,60,FALSE)</f>
        <v>0</v>
      </c>
    </row>
    <row r="5608" spans="1:5">
      <c r="A5608" t="str">
        <f t="shared" si="87"/>
        <v>25C001</v>
      </c>
      <c r="B5608" t="str">
        <f>CONCATENATE(A5608,"_",COUNTIF(A$1:A5608,A5608))</f>
        <v>25C001_47</v>
      </c>
      <c r="C5608" t="s">
        <v>14442</v>
      </c>
      <c r="D5608" t="str">
        <f>VLOOKUP(MID(C5608,7,4),Estrv!I:J,2,FALSE)</f>
        <v>Provisiones para contingencias</v>
      </c>
      <c r="E5608">
        <f>VLOOKUP(MID(C5608,1,10),Estrv!B:CC,63,FALSE)</f>
        <v>0</v>
      </c>
    </row>
    <row r="5609" spans="1:5">
      <c r="A5609" t="str">
        <f t="shared" si="87"/>
        <v>25C001</v>
      </c>
      <c r="B5609" t="str">
        <f>CONCATENATE(A5609,"_",COUNTIF(A$1:A5609,A5609))</f>
        <v>25C001_48</v>
      </c>
      <c r="C5609" t="s">
        <v>15116</v>
      </c>
      <c r="D5609" t="str">
        <f>VLOOKUP(MID(C5609,7,4),Estrv!I:J,2,FALSE)</f>
        <v>Provisiones para contingencias</v>
      </c>
      <c r="E5609">
        <f>VLOOKUP(MID(C5609,1,10),Estrv!B:CC,66,FALSE)</f>
        <v>0</v>
      </c>
    </row>
    <row r="5610" spans="1:5">
      <c r="A5610" t="str">
        <f t="shared" si="87"/>
        <v>25C001</v>
      </c>
      <c r="B5610" t="str">
        <f>CONCATENATE(A5610,"_",COUNTIF(A$1:A5610,A5610))</f>
        <v>25C001_49</v>
      </c>
      <c r="C5610" t="s">
        <v>15790</v>
      </c>
      <c r="D5610" t="str">
        <f>VLOOKUP(MID(C5610,7,4),Estrv!I:J,2,FALSE)</f>
        <v>Provisiones para contingencias</v>
      </c>
      <c r="E5610">
        <f>VLOOKUP(MID(C5610,1,10),Estrv!B:CC,69,FALSE)</f>
        <v>0</v>
      </c>
    </row>
    <row r="5611" spans="1:5">
      <c r="A5611" t="str">
        <f t="shared" si="87"/>
        <v>25C001</v>
      </c>
      <c r="B5611" t="str">
        <f>CONCATENATE(A5611,"_",COUNTIF(A$1:A5611,A5611))</f>
        <v>25C001_50</v>
      </c>
      <c r="C5611" t="s">
        <v>16464</v>
      </c>
      <c r="D5611" t="str">
        <f>VLOOKUP(MID(C5611,7,4),Estrv!I:J,2,FALSE)</f>
        <v>Provisiones para contingencias</v>
      </c>
      <c r="E5611">
        <f>VLOOKUP(MID(C5611,1,10),Estrv!B:CC,72,FALSE)</f>
        <v>0</v>
      </c>
    </row>
    <row r="5612" spans="1:5">
      <c r="A5612" t="str">
        <f t="shared" si="87"/>
        <v>26C001</v>
      </c>
      <c r="B5612" t="str">
        <f>CONCATENATE(A5612,"_",COUNTIF(A$1:A5612,A5612))</f>
        <v>26C001_1</v>
      </c>
      <c r="C5612" t="s">
        <v>10399</v>
      </c>
      <c r="D5612" t="str">
        <f>VLOOKUP(MID(C5612,7,4),Estrv!I:J,2,FALSE)</f>
        <v>Atención médica a personas privadas de su libertad y en procedimiento legal</v>
      </c>
      <c r="E5612" t="str">
        <f>VLOOKUP(MID(C5612,1,10),Estrv!B:CC,44,FALSE)</f>
        <v>Las personas privadas de su libertad, cuentan con servicios de salud optimos y de calidad para su beneficio.</v>
      </c>
    </row>
    <row r="5613" spans="1:5">
      <c r="A5613" t="str">
        <f t="shared" si="87"/>
        <v>26C001</v>
      </c>
      <c r="B5613" t="str">
        <f>CONCATENATE(A5613,"_",COUNTIF(A$1:A5613,A5613))</f>
        <v>26C001_2</v>
      </c>
      <c r="C5613" t="s">
        <v>11073</v>
      </c>
      <c r="D5613" t="str">
        <f>VLOOKUP(MID(C5613,7,4),Estrv!I:J,2,FALSE)</f>
        <v>Atención médica a personas privadas de su libertad y en procedimiento legal</v>
      </c>
      <c r="E5613" t="str">
        <f>VLOOKUP(MID(C5613,1,10),Estrv!B:CC,48,FALSE)</f>
        <v>Consulta medica general y/o especializada.</v>
      </c>
    </row>
    <row r="5614" spans="1:5">
      <c r="A5614" t="str">
        <f t="shared" si="87"/>
        <v>26C001</v>
      </c>
      <c r="B5614" t="str">
        <f>CONCATENATE(A5614,"_",COUNTIF(A$1:A5614,A5614))</f>
        <v>26C001_3</v>
      </c>
      <c r="C5614" t="s">
        <v>11747</v>
      </c>
      <c r="D5614" t="str">
        <f>VLOOKUP(MID(C5614,7,4),Estrv!I:J,2,FALSE)</f>
        <v>Atención médica a personas privadas de su libertad y en procedimiento legal</v>
      </c>
      <c r="E5614" t="str">
        <f>VLOOKUP(MID(C5614,1,10),Estrv!B:CC,51,FALSE)</f>
        <v>Consulta Psicologica.</v>
      </c>
    </row>
    <row r="5615" spans="1:5">
      <c r="A5615" t="str">
        <f t="shared" si="87"/>
        <v>26C001</v>
      </c>
      <c r="B5615" t="str">
        <f>CONCATENATE(A5615,"_",COUNTIF(A$1:A5615,A5615))</f>
        <v>26C001_4</v>
      </c>
      <c r="C5615" t="s">
        <v>12421</v>
      </c>
      <c r="D5615" t="str">
        <f>VLOOKUP(MID(C5615,7,4),Estrv!I:J,2,FALSE)</f>
        <v>Atención médica a personas privadas de su libertad y en procedimiento legal</v>
      </c>
      <c r="E5615" t="str">
        <f>VLOOKUP(MID(C5615,1,10),Estrv!B:CC,54,FALSE)</f>
        <v>Consulta Odontologica.</v>
      </c>
    </row>
    <row r="5616" spans="1:5">
      <c r="A5616" t="str">
        <f t="shared" si="87"/>
        <v>26C001</v>
      </c>
      <c r="B5616" t="str">
        <f>CONCATENATE(A5616,"_",COUNTIF(A$1:A5616,A5616))</f>
        <v>26C001_5</v>
      </c>
      <c r="C5616" t="s">
        <v>13095</v>
      </c>
      <c r="D5616" t="str">
        <f>VLOOKUP(MID(C5616,7,4),Estrv!I:J,2,FALSE)</f>
        <v>Atención médica a personas privadas de su libertad y en procedimiento legal</v>
      </c>
      <c r="E5616" t="str">
        <f>VLOOKUP(MID(C5616,1,10),Estrv!B:CC,57,FALSE)</f>
        <v>Prueba rapida de antigeno SARS-CoV-2.</v>
      </c>
    </row>
    <row r="5617" spans="1:5">
      <c r="A5617" t="str">
        <f t="shared" si="87"/>
        <v>26C001</v>
      </c>
      <c r="B5617" t="str">
        <f>CONCATENATE(A5617,"_",COUNTIF(A$1:A5617,A5617))</f>
        <v>26C001_6</v>
      </c>
      <c r="C5617" t="s">
        <v>13769</v>
      </c>
      <c r="D5617" t="str">
        <f>VLOOKUP(MID(C5617,7,4),Estrv!I:J,2,FALSE)</f>
        <v>Atención médica a personas privadas de su libertad y en procedimiento legal</v>
      </c>
      <c r="E5617" t="str">
        <f>VLOOKUP(MID(C5617,1,10),Estrv!B:CC,60,FALSE)</f>
        <v>Urgencias y egreso hospitalario.</v>
      </c>
    </row>
    <row r="5618" spans="1:5">
      <c r="A5618" t="str">
        <f t="shared" si="87"/>
        <v>26C001</v>
      </c>
      <c r="B5618" t="str">
        <f>CONCATENATE(A5618,"_",COUNTIF(A$1:A5618,A5618))</f>
        <v>26C001_7</v>
      </c>
      <c r="C5618" t="s">
        <v>14443</v>
      </c>
      <c r="D5618" t="str">
        <f>VLOOKUP(MID(C5618,7,4),Estrv!I:J,2,FALSE)</f>
        <v>Atención médica a personas privadas de su libertad y en procedimiento legal</v>
      </c>
      <c r="E5618" t="str">
        <f>VLOOKUP(MID(C5618,1,10),Estrv!B:CC,63,FALSE)</f>
        <v>Dictamen medico legal.</v>
      </c>
    </row>
    <row r="5619" spans="1:5">
      <c r="A5619" t="str">
        <f t="shared" si="87"/>
        <v>26C001</v>
      </c>
      <c r="B5619" t="str">
        <f>CONCATENATE(A5619,"_",COUNTIF(A$1:A5619,A5619))</f>
        <v>26C001_8</v>
      </c>
      <c r="C5619" t="s">
        <v>15117</v>
      </c>
      <c r="D5619" t="str">
        <f>VLOOKUP(MID(C5619,7,4),Estrv!I:J,2,FALSE)</f>
        <v>Atención médica a personas privadas de su libertad y en procedimiento legal</v>
      </c>
      <c r="E5619" t="str">
        <f>VLOOKUP(MID(C5619,1,10),Estrv!B:CC,66,FALSE)</f>
        <v>Supervision y capacitacion para la operatividad en consultorios medico legales.</v>
      </c>
    </row>
    <row r="5620" spans="1:5">
      <c r="A5620" t="str">
        <f t="shared" si="87"/>
        <v>26C001</v>
      </c>
      <c r="B5620" t="str">
        <f>CONCATENATE(A5620,"_",COUNTIF(A$1:A5620,A5620))</f>
        <v>26C001_9</v>
      </c>
      <c r="C5620" t="s">
        <v>15791</v>
      </c>
      <c r="D5620" t="str">
        <f>VLOOKUP(MID(C5620,7,4),Estrv!I:J,2,FALSE)</f>
        <v>Atención médica a personas privadas de su libertad y en procedimiento legal</v>
      </c>
      <c r="E5620" t="str">
        <f>VLOOKUP(MID(C5620,1,10),Estrv!B:CC,69,FALSE)</f>
        <v>Canalizacion del paciente para atencion medica especializada</v>
      </c>
    </row>
    <row r="5621" spans="1:5">
      <c r="A5621" t="str">
        <f t="shared" si="87"/>
        <v>26C001</v>
      </c>
      <c r="B5621" t="str">
        <f>CONCATENATE(A5621,"_",COUNTIF(A$1:A5621,A5621))</f>
        <v>26C001_10</v>
      </c>
      <c r="C5621" t="s">
        <v>16465</v>
      </c>
      <c r="D5621" t="str">
        <f>VLOOKUP(MID(C5621,7,4),Estrv!I:J,2,FALSE)</f>
        <v>Atención médica a personas privadas de su libertad y en procedimiento legal</v>
      </c>
      <c r="E5621">
        <f>VLOOKUP(MID(C5621,1,10),Estrv!B:CC,72,FALSE)</f>
        <v>0</v>
      </c>
    </row>
    <row r="5622" spans="1:5">
      <c r="A5622" t="str">
        <f t="shared" si="87"/>
        <v>26C001</v>
      </c>
      <c r="B5622" t="str">
        <f>CONCATENATE(A5622,"_",COUNTIF(A$1:A5622,A5622))</f>
        <v>26C001_11</v>
      </c>
      <c r="C5622" t="s">
        <v>10400</v>
      </c>
      <c r="D5622" t="str">
        <f>VLOOKUP(MID(C5622,7,4),Estrv!I:J,2,FALSE)</f>
        <v>Atención médica de segundo nivel</v>
      </c>
      <c r="E5622" t="str">
        <f>VLOOKUP(MID(C5622,1,10),Estrv!B:CC,44,FALSE)</f>
        <v>La poblacion residente de la Ciudad de Mexico sin seguridad social, disfruta de servicios de salud de calidad de manera gratuita y oportuna.</v>
      </c>
    </row>
    <row r="5623" spans="1:5">
      <c r="A5623" t="str">
        <f t="shared" si="87"/>
        <v>26C001</v>
      </c>
      <c r="B5623" t="str">
        <f>CONCATENATE(A5623,"_",COUNTIF(A$1:A5623,A5623))</f>
        <v>26C001_12</v>
      </c>
      <c r="C5623" t="s">
        <v>11074</v>
      </c>
      <c r="D5623" t="str">
        <f>VLOOKUP(MID(C5623,7,4),Estrv!I:J,2,FALSE)</f>
        <v>Atención médica de segundo nivel</v>
      </c>
      <c r="E5623" t="str">
        <f>VLOOKUP(MID(C5623,1,10),Estrv!B:CC,48,FALSE)</f>
        <v>Atencion medica extramuros para la poblacion que no pueden acudir a las unidades medicas.</v>
      </c>
    </row>
    <row r="5624" spans="1:5">
      <c r="A5624" t="str">
        <f t="shared" si="87"/>
        <v>26C001</v>
      </c>
      <c r="B5624" t="str">
        <f>CONCATENATE(A5624,"_",COUNTIF(A$1:A5624,A5624))</f>
        <v>26C001_13</v>
      </c>
      <c r="C5624" t="s">
        <v>11748</v>
      </c>
      <c r="D5624" t="str">
        <f>VLOOKUP(MID(C5624,7,4),Estrv!I:J,2,FALSE)</f>
        <v>Atención médica de segundo nivel</v>
      </c>
      <c r="E5624" t="str">
        <f>VLOOKUP(MID(C5624,1,10),Estrv!B:CC,51,FALSE)</f>
        <v>Atencion medica de urgencias hospitalarias.</v>
      </c>
    </row>
    <row r="5625" spans="1:5">
      <c r="A5625" t="str">
        <f t="shared" si="87"/>
        <v>26C001</v>
      </c>
      <c r="B5625" t="str">
        <f>CONCATENATE(A5625,"_",COUNTIF(A$1:A5625,A5625))</f>
        <v>26C001_14</v>
      </c>
      <c r="C5625" t="s">
        <v>12422</v>
      </c>
      <c r="D5625" t="str">
        <f>VLOOKUP(MID(C5625,7,4),Estrv!I:J,2,FALSE)</f>
        <v>Atención médica de segundo nivel</v>
      </c>
      <c r="E5625" t="str">
        <f>VLOOKUP(MID(C5625,1,10),Estrv!B:CC,54,FALSE)</f>
        <v>Atencion de urgencias medicas prehospitalarias y en eventos especiales.</v>
      </c>
    </row>
    <row r="5626" spans="1:5">
      <c r="A5626" t="str">
        <f t="shared" si="87"/>
        <v>26C001</v>
      </c>
      <c r="B5626" t="str">
        <f>CONCATENATE(A5626,"_",COUNTIF(A$1:A5626,A5626))</f>
        <v>26C001_15</v>
      </c>
      <c r="C5626" t="s">
        <v>13096</v>
      </c>
      <c r="D5626" t="str">
        <f>VLOOKUP(MID(C5626,7,4),Estrv!I:J,2,FALSE)</f>
        <v>Atención médica de segundo nivel</v>
      </c>
      <c r="E5626" t="str">
        <f>VLOOKUP(MID(C5626,1,10),Estrv!B:CC,57,FALSE)</f>
        <v>Capacitacion y actualizacion del personal de la salud.</v>
      </c>
    </row>
    <row r="5627" spans="1:5">
      <c r="A5627" t="str">
        <f t="shared" si="87"/>
        <v>26C001</v>
      </c>
      <c r="B5627" t="str">
        <f>CONCATENATE(A5627,"_",COUNTIF(A$1:A5627,A5627))</f>
        <v>26C001_16</v>
      </c>
      <c r="C5627" t="s">
        <v>13770</v>
      </c>
      <c r="D5627" t="str">
        <f>VLOOKUP(MID(C5627,7,4),Estrv!I:J,2,FALSE)</f>
        <v>Atención médica de segundo nivel</v>
      </c>
      <c r="E5627" t="str">
        <f>VLOOKUP(MID(C5627,1,10),Estrv!B:CC,60,FALSE)</f>
        <v>Formacion de recursos de pregrado y posgrado.</v>
      </c>
    </row>
    <row r="5628" spans="1:5">
      <c r="A5628" t="str">
        <f t="shared" si="87"/>
        <v>26C001</v>
      </c>
      <c r="B5628" t="str">
        <f>CONCATENATE(A5628,"_",COUNTIF(A$1:A5628,A5628))</f>
        <v>26C001_17</v>
      </c>
      <c r="C5628" t="s">
        <v>14444</v>
      </c>
      <c r="D5628" t="str">
        <f>VLOOKUP(MID(C5628,7,4),Estrv!I:J,2,FALSE)</f>
        <v>Atención médica de segundo nivel</v>
      </c>
      <c r="E5628" t="str">
        <f>VLOOKUP(MID(C5628,1,10),Estrv!B:CC,63,FALSE)</f>
        <v>Investigacion en materia de Salud.</v>
      </c>
    </row>
    <row r="5629" spans="1:5">
      <c r="A5629" t="str">
        <f t="shared" si="87"/>
        <v>26C001</v>
      </c>
      <c r="B5629" t="str">
        <f>CONCATENATE(A5629,"_",COUNTIF(A$1:A5629,A5629))</f>
        <v>26C001_18</v>
      </c>
      <c r="C5629" t="s">
        <v>15118</v>
      </c>
      <c r="D5629" t="str">
        <f>VLOOKUP(MID(C5629,7,4),Estrv!I:J,2,FALSE)</f>
        <v>Atención médica de segundo nivel</v>
      </c>
      <c r="E5629" t="str">
        <f>VLOOKUP(MID(C5629,1,10),Estrv!B:CC,66,FALSE)</f>
        <v>Mantenimiento, conservacion y reparacion menor a inmuebles y equipos.</v>
      </c>
    </row>
    <row r="5630" spans="1:5">
      <c r="A5630" t="str">
        <f t="shared" si="87"/>
        <v>26C001</v>
      </c>
      <c r="B5630" t="str">
        <f>CONCATENATE(A5630,"_",COUNTIF(A$1:A5630,A5630))</f>
        <v>26C001_19</v>
      </c>
      <c r="C5630" t="s">
        <v>15792</v>
      </c>
      <c r="D5630" t="str">
        <f>VLOOKUP(MID(C5630,7,4),Estrv!I:J,2,FALSE)</f>
        <v>Atención médica de segundo nivel</v>
      </c>
      <c r="E5630">
        <f>VLOOKUP(MID(C5630,1,10),Estrv!B:CC,69,FALSE)</f>
        <v>0</v>
      </c>
    </row>
    <row r="5631" spans="1:5">
      <c r="A5631" t="str">
        <f t="shared" si="87"/>
        <v>26C001</v>
      </c>
      <c r="B5631" t="str">
        <f>CONCATENATE(A5631,"_",COUNTIF(A$1:A5631,A5631))</f>
        <v>26C001_20</v>
      </c>
      <c r="C5631" t="s">
        <v>16466</v>
      </c>
      <c r="D5631" t="str">
        <f>VLOOKUP(MID(C5631,7,4),Estrv!I:J,2,FALSE)</f>
        <v>Atención médica de segundo nivel</v>
      </c>
      <c r="E5631">
        <f>VLOOKUP(MID(C5631,1,10),Estrv!B:CC,72,FALSE)</f>
        <v>0</v>
      </c>
    </row>
    <row r="5632" spans="1:5">
      <c r="A5632" t="str">
        <f t="shared" si="87"/>
        <v>26C001</v>
      </c>
      <c r="B5632" t="str">
        <f>CONCATENATE(A5632,"_",COUNTIF(A$1:A5632,A5632))</f>
        <v>26C001_21</v>
      </c>
      <c r="C5632" t="s">
        <v>10401</v>
      </c>
      <c r="D5632" t="str">
        <f>VLOOKUP(MID(C5632,7,4),Estrv!I:J,2,FALSE)</f>
        <v>Atención integral de la salud para la mujer</v>
      </c>
      <c r="E5632" t="str">
        <f>VLOOKUP(MID(C5632,1,10),Estrv!B:CC,44,FALSE)</f>
        <v>Las mujeres residentes de la Ciudad de Mexico sin seguridad social cuentan con atencion medica enfocada en la deteccion oportuna de riesgos y enfermedades reproductivas, cancer de mama y cervico uterino.</v>
      </c>
    </row>
    <row r="5633" spans="1:5">
      <c r="A5633" t="str">
        <f t="shared" si="87"/>
        <v>26C001</v>
      </c>
      <c r="B5633" t="str">
        <f>CONCATENATE(A5633,"_",COUNTIF(A$1:A5633,A5633))</f>
        <v>26C001_22</v>
      </c>
      <c r="C5633" t="s">
        <v>11075</v>
      </c>
      <c r="D5633" t="str">
        <f>VLOOKUP(MID(C5633,7,4),Estrv!I:J,2,FALSE)</f>
        <v>Atención integral de la salud para la mujer</v>
      </c>
      <c r="E5633" t="str">
        <f>VLOOKUP(MID(C5633,1,10),Estrv!B:CC,48,FALSE)</f>
        <v>Deteccion oportuna del Cancer de mama.</v>
      </c>
    </row>
    <row r="5634" spans="1:5">
      <c r="A5634" t="str">
        <f t="shared" si="87"/>
        <v>26C001</v>
      </c>
      <c r="B5634" t="str">
        <f>CONCATENATE(A5634,"_",COUNTIF(A$1:A5634,A5634))</f>
        <v>26C001_23</v>
      </c>
      <c r="C5634" t="s">
        <v>11749</v>
      </c>
      <c r="D5634" t="str">
        <f>VLOOKUP(MID(C5634,7,4),Estrv!I:J,2,FALSE)</f>
        <v>Atención integral de la salud para la mujer</v>
      </c>
      <c r="E5634" t="str">
        <f>VLOOKUP(MID(C5634,1,10),Estrv!B:CC,51,FALSE)</f>
        <v>Anticoncepcion post evento obstetrico.</v>
      </c>
    </row>
    <row r="5635" spans="1:5">
      <c r="A5635" t="str">
        <f t="shared" ref="A5635:A5698" si="88">MID(C5635,1,6)</f>
        <v>26C001</v>
      </c>
      <c r="B5635" t="str">
        <f>CONCATENATE(A5635,"_",COUNTIF(A$1:A5635,A5635))</f>
        <v>26C001_24</v>
      </c>
      <c r="C5635" t="s">
        <v>12423</v>
      </c>
      <c r="D5635" t="str">
        <f>VLOOKUP(MID(C5635,7,4),Estrv!I:J,2,FALSE)</f>
        <v>Atención integral de la salud para la mujer</v>
      </c>
      <c r="E5635" t="str">
        <f>VLOOKUP(MID(C5635,1,10),Estrv!B:CC,54,FALSE)</f>
        <v>Atencion pregestacional.</v>
      </c>
    </row>
    <row r="5636" spans="1:5">
      <c r="A5636" t="str">
        <f t="shared" si="88"/>
        <v>26C001</v>
      </c>
      <c r="B5636" t="str">
        <f>CONCATENATE(A5636,"_",COUNTIF(A$1:A5636,A5636))</f>
        <v>26C001_25</v>
      </c>
      <c r="C5636" t="s">
        <v>13097</v>
      </c>
      <c r="D5636" t="str">
        <f>VLOOKUP(MID(C5636,7,4),Estrv!I:J,2,FALSE)</f>
        <v>Atención integral de la salud para la mujer</v>
      </c>
      <c r="E5636" t="str">
        <f>VLOOKUP(MID(C5636,1,10),Estrv!B:CC,57,FALSE)</f>
        <v>Consulta de control de embarazo y embarazo de alto riesgo.</v>
      </c>
    </row>
    <row r="5637" spans="1:5">
      <c r="A5637" t="str">
        <f t="shared" si="88"/>
        <v>26C001</v>
      </c>
      <c r="B5637" t="str">
        <f>CONCATENATE(A5637,"_",COUNTIF(A$1:A5637,A5637))</f>
        <v>26C001_26</v>
      </c>
      <c r="C5637" t="s">
        <v>13771</v>
      </c>
      <c r="D5637" t="str">
        <f>VLOOKUP(MID(C5637,7,4),Estrv!I:J,2,FALSE)</f>
        <v>Atención integral de la salud para la mujer</v>
      </c>
      <c r="E5637" t="str">
        <f>VLOOKUP(MID(C5637,1,10),Estrv!B:CC,60,FALSE)</f>
        <v>Consulta de planificacion familiar y salud sexual.</v>
      </c>
    </row>
    <row r="5638" spans="1:5">
      <c r="A5638" t="str">
        <f t="shared" si="88"/>
        <v>26C001</v>
      </c>
      <c r="B5638" t="str">
        <f>CONCATENATE(A5638,"_",COUNTIF(A$1:A5638,A5638))</f>
        <v>26C001_27</v>
      </c>
      <c r="C5638" t="s">
        <v>14445</v>
      </c>
      <c r="D5638" t="str">
        <f>VLOOKUP(MID(C5638,7,4),Estrv!I:J,2,FALSE)</f>
        <v>Atención integral de la salud para la mujer</v>
      </c>
      <c r="E5638" t="str">
        <f>VLOOKUP(MID(C5638,1,10),Estrv!B:CC,63,FALSE)</f>
        <v>Interrupcion legal del embarazo.</v>
      </c>
    </row>
    <row r="5639" spans="1:5">
      <c r="A5639" t="str">
        <f t="shared" si="88"/>
        <v>26C001</v>
      </c>
      <c r="B5639" t="str">
        <f>CONCATENATE(A5639,"_",COUNTIF(A$1:A5639,A5639))</f>
        <v>26C001_28</v>
      </c>
      <c r="C5639" t="s">
        <v>15119</v>
      </c>
      <c r="D5639" t="str">
        <f>VLOOKUP(MID(C5639,7,4),Estrv!I:J,2,FALSE)</f>
        <v>Atención integral de la salud para la mujer</v>
      </c>
      <c r="E5639">
        <f>VLOOKUP(MID(C5639,1,10),Estrv!B:CC,66,FALSE)</f>
        <v>0</v>
      </c>
    </row>
    <row r="5640" spans="1:5">
      <c r="A5640" t="str">
        <f t="shared" si="88"/>
        <v>26C001</v>
      </c>
      <c r="B5640" t="str">
        <f>CONCATENATE(A5640,"_",COUNTIF(A$1:A5640,A5640))</f>
        <v>26C001_29</v>
      </c>
      <c r="C5640" t="s">
        <v>15793</v>
      </c>
      <c r="D5640" t="str">
        <f>VLOOKUP(MID(C5640,7,4),Estrv!I:J,2,FALSE)</f>
        <v>Atención integral de la salud para la mujer</v>
      </c>
      <c r="E5640">
        <f>VLOOKUP(MID(C5640,1,10),Estrv!B:CC,69,FALSE)</f>
        <v>0</v>
      </c>
    </row>
    <row r="5641" spans="1:5">
      <c r="A5641" t="str">
        <f t="shared" si="88"/>
        <v>26C001</v>
      </c>
      <c r="B5641" t="str">
        <f>CONCATENATE(A5641,"_",COUNTIF(A$1:A5641,A5641))</f>
        <v>26C001_30</v>
      </c>
      <c r="C5641" t="s">
        <v>16467</v>
      </c>
      <c r="D5641" t="str">
        <f>VLOOKUP(MID(C5641,7,4),Estrv!I:J,2,FALSE)</f>
        <v>Atención integral de la salud para la mujer</v>
      </c>
      <c r="E5641">
        <f>VLOOKUP(MID(C5641,1,10),Estrv!B:CC,72,FALSE)</f>
        <v>0</v>
      </c>
    </row>
    <row r="5642" spans="1:5">
      <c r="A5642" t="str">
        <f t="shared" si="88"/>
        <v>26C001</v>
      </c>
      <c r="B5642" t="str">
        <f>CONCATENATE(A5642,"_",COUNTIF(A$1:A5642,A5642))</f>
        <v>26C001_31</v>
      </c>
      <c r="C5642" t="s">
        <v>10402</v>
      </c>
      <c r="D5642" t="str">
        <f>VLOOKUP(MID(C5642,7,4),Estrv!I:J,2,FALSE)</f>
        <v>Prevención de enfermedades y promoción a la salud para el bienestar</v>
      </c>
      <c r="E5642" t="str">
        <f>VLOOKUP(MID(C5642,1,10),Estrv!B:CC,44,FALSE)</f>
        <v>La poblacion residente de la Ciudad de Mexico goza de los servicios de salud necesarios para el diagnostico y atencion oportuna de enfermedades.</v>
      </c>
    </row>
    <row r="5643" spans="1:5">
      <c r="A5643" t="str">
        <f t="shared" si="88"/>
        <v>26C001</v>
      </c>
      <c r="B5643" t="str">
        <f>CONCATENATE(A5643,"_",COUNTIF(A$1:A5643,A5643))</f>
        <v>26C001_32</v>
      </c>
      <c r="C5643" t="s">
        <v>11076</v>
      </c>
      <c r="D5643" t="str">
        <f>VLOOKUP(MID(C5643,7,4),Estrv!I:J,2,FALSE)</f>
        <v>Prevención de enfermedades y promoción a la salud para el bienestar</v>
      </c>
      <c r="E5643" t="str">
        <f>VLOOKUP(MID(C5643,1,10),Estrv!B:CC,48,FALSE)</f>
        <v>Aplicacion de Biologicos (vacunas)</v>
      </c>
    </row>
    <row r="5644" spans="1:5">
      <c r="A5644" t="str">
        <f t="shared" si="88"/>
        <v>26C001</v>
      </c>
      <c r="B5644" t="str">
        <f>CONCATENATE(A5644,"_",COUNTIF(A$1:A5644,A5644))</f>
        <v>26C001_33</v>
      </c>
      <c r="C5644" t="s">
        <v>11750</v>
      </c>
      <c r="D5644" t="str">
        <f>VLOOKUP(MID(C5644,7,4),Estrv!I:J,2,FALSE)</f>
        <v>Prevención de enfermedades y promoción a la salud para el bienestar</v>
      </c>
      <c r="E5644" t="str">
        <f>VLOOKUP(MID(C5644,1,10),Estrv!B:CC,51,FALSE)</f>
        <v>Tamizaje Neonatal</v>
      </c>
    </row>
    <row r="5645" spans="1:5">
      <c r="A5645" t="str">
        <f t="shared" si="88"/>
        <v>26C001</v>
      </c>
      <c r="B5645" t="str">
        <f>CONCATENATE(A5645,"_",COUNTIF(A$1:A5645,A5645))</f>
        <v>26C001_34</v>
      </c>
      <c r="C5645" t="s">
        <v>12424</v>
      </c>
      <c r="D5645" t="str">
        <f>VLOOKUP(MID(C5645,7,4),Estrv!I:J,2,FALSE)</f>
        <v>Prevención de enfermedades y promoción a la salud para el bienestar</v>
      </c>
      <c r="E5645" t="str">
        <f>VLOOKUP(MID(C5645,1,10),Estrv!B:CC,54,FALSE)</f>
        <v>Pruebas para deteccion de enfermedades</v>
      </c>
    </row>
    <row r="5646" spans="1:5">
      <c r="A5646" t="str">
        <f t="shared" si="88"/>
        <v>26C001</v>
      </c>
      <c r="B5646" t="str">
        <f>CONCATENATE(A5646,"_",COUNTIF(A$1:A5646,A5646))</f>
        <v>26C001_35</v>
      </c>
      <c r="C5646" t="s">
        <v>13098</v>
      </c>
      <c r="D5646" t="str">
        <f>VLOOKUP(MID(C5646,7,4),Estrv!I:J,2,FALSE)</f>
        <v>Prevención de enfermedades y promoción a la salud para el bienestar</v>
      </c>
      <c r="E5646">
        <f>VLOOKUP(MID(C5646,1,10),Estrv!B:CC,57,FALSE)</f>
        <v>0</v>
      </c>
    </row>
    <row r="5647" spans="1:5">
      <c r="A5647" t="str">
        <f t="shared" si="88"/>
        <v>26C001</v>
      </c>
      <c r="B5647" t="str">
        <f>CONCATENATE(A5647,"_",COUNTIF(A$1:A5647,A5647))</f>
        <v>26C001_36</v>
      </c>
      <c r="C5647" t="s">
        <v>13772</v>
      </c>
      <c r="D5647" t="str">
        <f>VLOOKUP(MID(C5647,7,4),Estrv!I:J,2,FALSE)</f>
        <v>Prevención de enfermedades y promoción a la salud para el bienestar</v>
      </c>
      <c r="E5647">
        <f>VLOOKUP(MID(C5647,1,10),Estrv!B:CC,60,FALSE)</f>
        <v>0</v>
      </c>
    </row>
    <row r="5648" spans="1:5">
      <c r="A5648" t="str">
        <f t="shared" si="88"/>
        <v>26C001</v>
      </c>
      <c r="B5648" t="str">
        <f>CONCATENATE(A5648,"_",COUNTIF(A$1:A5648,A5648))</f>
        <v>26C001_37</v>
      </c>
      <c r="C5648" t="s">
        <v>14446</v>
      </c>
      <c r="D5648" t="str">
        <f>VLOOKUP(MID(C5648,7,4),Estrv!I:J,2,FALSE)</f>
        <v>Prevención de enfermedades y promoción a la salud para el bienestar</v>
      </c>
      <c r="E5648">
        <f>VLOOKUP(MID(C5648,1,10),Estrv!B:CC,63,FALSE)</f>
        <v>0</v>
      </c>
    </row>
    <row r="5649" spans="1:5">
      <c r="A5649" t="str">
        <f t="shared" si="88"/>
        <v>26C001</v>
      </c>
      <c r="B5649" t="str">
        <f>CONCATENATE(A5649,"_",COUNTIF(A$1:A5649,A5649))</f>
        <v>26C001_38</v>
      </c>
      <c r="C5649" t="s">
        <v>15120</v>
      </c>
      <c r="D5649" t="str">
        <f>VLOOKUP(MID(C5649,7,4),Estrv!I:J,2,FALSE)</f>
        <v>Prevención de enfermedades y promoción a la salud para el bienestar</v>
      </c>
      <c r="E5649">
        <f>VLOOKUP(MID(C5649,1,10),Estrv!B:CC,66,FALSE)</f>
        <v>0</v>
      </c>
    </row>
    <row r="5650" spans="1:5">
      <c r="A5650" t="str">
        <f t="shared" si="88"/>
        <v>26C001</v>
      </c>
      <c r="B5650" t="str">
        <f>CONCATENATE(A5650,"_",COUNTIF(A$1:A5650,A5650))</f>
        <v>26C001_39</v>
      </c>
      <c r="C5650" t="s">
        <v>15794</v>
      </c>
      <c r="D5650" t="str">
        <f>VLOOKUP(MID(C5650,7,4),Estrv!I:J,2,FALSE)</f>
        <v>Prevención de enfermedades y promoción a la salud para el bienestar</v>
      </c>
      <c r="E5650">
        <f>VLOOKUP(MID(C5650,1,10),Estrv!B:CC,69,FALSE)</f>
        <v>0</v>
      </c>
    </row>
    <row r="5651" spans="1:5">
      <c r="A5651" t="str">
        <f t="shared" si="88"/>
        <v>26C001</v>
      </c>
      <c r="B5651" t="str">
        <f>CONCATENATE(A5651,"_",COUNTIF(A$1:A5651,A5651))</f>
        <v>26C001_40</v>
      </c>
      <c r="C5651" t="s">
        <v>16468</v>
      </c>
      <c r="D5651" t="str">
        <f>VLOOKUP(MID(C5651,7,4),Estrv!I:J,2,FALSE)</f>
        <v>Prevención de enfermedades y promoción a la salud para el bienestar</v>
      </c>
      <c r="E5651">
        <f>VLOOKUP(MID(C5651,1,10),Estrv!B:CC,72,FALSE)</f>
        <v>0</v>
      </c>
    </row>
    <row r="5652" spans="1:5">
      <c r="A5652" t="str">
        <f t="shared" si="88"/>
        <v>26C001</v>
      </c>
      <c r="B5652" t="str">
        <f>CONCATENATE(A5652,"_",COUNTIF(A$1:A5652,A5652))</f>
        <v>26C001_41</v>
      </c>
      <c r="C5652" t="s">
        <v>10403</v>
      </c>
      <c r="D5652" t="str">
        <f>VLOOKUP(MID(C5652,7,4),Estrv!I:J,2,FALSE)</f>
        <v>Actividades de apoyo administrativo</v>
      </c>
      <c r="E5652" t="str">
        <f>VLOOKUP(MID(C5652,1,10),Estrv!B:CC,44,FALSE)</f>
        <v>La Secretaria de Salud de la Ciudad de Mexico cuenta con los recursos materiales y los servicios generales para brindar los servicios que ofrece en beneficio de la salud de los habitantes de la Ciudad sin seguridad social.</v>
      </c>
    </row>
    <row r="5653" spans="1:5">
      <c r="A5653" t="str">
        <f t="shared" si="88"/>
        <v>26C001</v>
      </c>
      <c r="B5653" t="str">
        <f>CONCATENATE(A5653,"_",COUNTIF(A$1:A5653,A5653))</f>
        <v>26C001_42</v>
      </c>
      <c r="C5653" t="s">
        <v>11077</v>
      </c>
      <c r="D5653" t="str">
        <f>VLOOKUP(MID(C5653,7,4),Estrv!I:J,2,FALSE)</f>
        <v>Actividades de apoyo administrativo</v>
      </c>
      <c r="E5653">
        <f>VLOOKUP(MID(C5653,1,10),Estrv!B:CC,48,FALSE)</f>
        <v>0</v>
      </c>
    </row>
    <row r="5654" spans="1:5">
      <c r="A5654" t="str">
        <f t="shared" si="88"/>
        <v>26C001</v>
      </c>
      <c r="B5654" t="str">
        <f>CONCATENATE(A5654,"_",COUNTIF(A$1:A5654,A5654))</f>
        <v>26C001_43</v>
      </c>
      <c r="C5654" t="s">
        <v>11751</v>
      </c>
      <c r="D5654" t="str">
        <f>VLOOKUP(MID(C5654,7,4),Estrv!I:J,2,FALSE)</f>
        <v>Actividades de apoyo administrativo</v>
      </c>
      <c r="E5654">
        <f>VLOOKUP(MID(C5654,1,10),Estrv!B:CC,51,FALSE)</f>
        <v>0</v>
      </c>
    </row>
    <row r="5655" spans="1:5">
      <c r="A5655" t="str">
        <f t="shared" si="88"/>
        <v>26C001</v>
      </c>
      <c r="B5655" t="str">
        <f>CONCATENATE(A5655,"_",COUNTIF(A$1:A5655,A5655))</f>
        <v>26C001_44</v>
      </c>
      <c r="C5655" t="s">
        <v>12425</v>
      </c>
      <c r="D5655" t="str">
        <f>VLOOKUP(MID(C5655,7,4),Estrv!I:J,2,FALSE)</f>
        <v>Actividades de apoyo administrativo</v>
      </c>
      <c r="E5655">
        <f>VLOOKUP(MID(C5655,1,10),Estrv!B:CC,54,FALSE)</f>
        <v>0</v>
      </c>
    </row>
    <row r="5656" spans="1:5">
      <c r="A5656" t="str">
        <f t="shared" si="88"/>
        <v>26C001</v>
      </c>
      <c r="B5656" t="str">
        <f>CONCATENATE(A5656,"_",COUNTIF(A$1:A5656,A5656))</f>
        <v>26C001_45</v>
      </c>
      <c r="C5656" t="s">
        <v>13099</v>
      </c>
      <c r="D5656" t="str">
        <f>VLOOKUP(MID(C5656,7,4),Estrv!I:J,2,FALSE)</f>
        <v>Actividades de apoyo administrativo</v>
      </c>
      <c r="E5656">
        <f>VLOOKUP(MID(C5656,1,10),Estrv!B:CC,57,FALSE)</f>
        <v>0</v>
      </c>
    </row>
    <row r="5657" spans="1:5">
      <c r="A5657" t="str">
        <f t="shared" si="88"/>
        <v>26C001</v>
      </c>
      <c r="B5657" t="str">
        <f>CONCATENATE(A5657,"_",COUNTIF(A$1:A5657,A5657))</f>
        <v>26C001_46</v>
      </c>
      <c r="C5657" t="s">
        <v>13773</v>
      </c>
      <c r="D5657" t="str">
        <f>VLOOKUP(MID(C5657,7,4),Estrv!I:J,2,FALSE)</f>
        <v>Actividades de apoyo administrativo</v>
      </c>
      <c r="E5657">
        <f>VLOOKUP(MID(C5657,1,10),Estrv!B:CC,60,FALSE)</f>
        <v>0</v>
      </c>
    </row>
    <row r="5658" spans="1:5">
      <c r="A5658" t="str">
        <f t="shared" si="88"/>
        <v>26C001</v>
      </c>
      <c r="B5658" t="str">
        <f>CONCATENATE(A5658,"_",COUNTIF(A$1:A5658,A5658))</f>
        <v>26C001_47</v>
      </c>
      <c r="C5658" t="s">
        <v>14447</v>
      </c>
      <c r="D5658" t="str">
        <f>VLOOKUP(MID(C5658,7,4),Estrv!I:J,2,FALSE)</f>
        <v>Actividades de apoyo administrativo</v>
      </c>
      <c r="E5658">
        <f>VLOOKUP(MID(C5658,1,10),Estrv!B:CC,63,FALSE)</f>
        <v>0</v>
      </c>
    </row>
    <row r="5659" spans="1:5">
      <c r="A5659" t="str">
        <f t="shared" si="88"/>
        <v>26C001</v>
      </c>
      <c r="B5659" t="str">
        <f>CONCATENATE(A5659,"_",COUNTIF(A$1:A5659,A5659))</f>
        <v>26C001_48</v>
      </c>
      <c r="C5659" t="s">
        <v>15121</v>
      </c>
      <c r="D5659" t="str">
        <f>VLOOKUP(MID(C5659,7,4),Estrv!I:J,2,FALSE)</f>
        <v>Actividades de apoyo administrativo</v>
      </c>
      <c r="E5659">
        <f>VLOOKUP(MID(C5659,1,10),Estrv!B:CC,66,FALSE)</f>
        <v>0</v>
      </c>
    </row>
    <row r="5660" spans="1:5">
      <c r="A5660" t="str">
        <f t="shared" si="88"/>
        <v>26C001</v>
      </c>
      <c r="B5660" t="str">
        <f>CONCATENATE(A5660,"_",COUNTIF(A$1:A5660,A5660))</f>
        <v>26C001_49</v>
      </c>
      <c r="C5660" t="s">
        <v>15795</v>
      </c>
      <c r="D5660" t="str">
        <f>VLOOKUP(MID(C5660,7,4),Estrv!I:J,2,FALSE)</f>
        <v>Actividades de apoyo administrativo</v>
      </c>
      <c r="E5660">
        <f>VLOOKUP(MID(C5660,1,10),Estrv!B:CC,69,FALSE)</f>
        <v>0</v>
      </c>
    </row>
    <row r="5661" spans="1:5">
      <c r="A5661" t="str">
        <f t="shared" si="88"/>
        <v>26C001</v>
      </c>
      <c r="B5661" t="str">
        <f>CONCATENATE(A5661,"_",COUNTIF(A$1:A5661,A5661))</f>
        <v>26C001_50</v>
      </c>
      <c r="C5661" t="s">
        <v>16469</v>
      </c>
      <c r="D5661" t="str">
        <f>VLOOKUP(MID(C5661,7,4),Estrv!I:J,2,FALSE)</f>
        <v>Actividades de apoyo administrativo</v>
      </c>
      <c r="E5661">
        <f>VLOOKUP(MID(C5661,1,10),Estrv!B:CC,72,FALSE)</f>
        <v>0</v>
      </c>
    </row>
    <row r="5662" spans="1:5">
      <c r="A5662" t="str">
        <f t="shared" si="88"/>
        <v>26C001</v>
      </c>
      <c r="B5662" t="str">
        <f>CONCATENATE(A5662,"_",COUNTIF(A$1:A5662,A5662))</f>
        <v>26C001_51</v>
      </c>
      <c r="C5662" t="s">
        <v>10404</v>
      </c>
      <c r="D5662" t="str">
        <f>VLOOKUP(MID(C5662,7,4),Estrv!I:J,2,FALSE)</f>
        <v>Provisiones para contingencias</v>
      </c>
      <c r="E5662" t="str">
        <f>VLOOKUP(MID(C5662,1,10),Estrv!B:CC,44,FALSE)</f>
        <v>La Secretaria de Salud de la Ciudad de Mexico cumple con los pagos de las resoluciones emitidas por la autoridad competente.</v>
      </c>
    </row>
    <row r="5663" spans="1:5">
      <c r="A5663" t="str">
        <f t="shared" si="88"/>
        <v>26C001</v>
      </c>
      <c r="B5663" t="str">
        <f>CONCATENATE(A5663,"_",COUNTIF(A$1:A5663,A5663))</f>
        <v>26C001_52</v>
      </c>
      <c r="C5663" t="s">
        <v>11078</v>
      </c>
      <c r="D5663" t="str">
        <f>VLOOKUP(MID(C5663,7,4),Estrv!I:J,2,FALSE)</f>
        <v>Provisiones para contingencias</v>
      </c>
      <c r="E5663">
        <f>VLOOKUP(MID(C5663,1,10),Estrv!B:CC,48,FALSE)</f>
        <v>0</v>
      </c>
    </row>
    <row r="5664" spans="1:5">
      <c r="A5664" t="str">
        <f t="shared" si="88"/>
        <v>26C001</v>
      </c>
      <c r="B5664" t="str">
        <f>CONCATENATE(A5664,"_",COUNTIF(A$1:A5664,A5664))</f>
        <v>26C001_53</v>
      </c>
      <c r="C5664" t="s">
        <v>11752</v>
      </c>
      <c r="D5664" t="str">
        <f>VLOOKUP(MID(C5664,7,4),Estrv!I:J,2,FALSE)</f>
        <v>Provisiones para contingencias</v>
      </c>
      <c r="E5664">
        <f>VLOOKUP(MID(C5664,1,10),Estrv!B:CC,51,FALSE)</f>
        <v>0</v>
      </c>
    </row>
    <row r="5665" spans="1:5">
      <c r="A5665" t="str">
        <f t="shared" si="88"/>
        <v>26C001</v>
      </c>
      <c r="B5665" t="str">
        <f>CONCATENATE(A5665,"_",COUNTIF(A$1:A5665,A5665))</f>
        <v>26C001_54</v>
      </c>
      <c r="C5665" t="s">
        <v>12426</v>
      </c>
      <c r="D5665" t="str">
        <f>VLOOKUP(MID(C5665,7,4),Estrv!I:J,2,FALSE)</f>
        <v>Provisiones para contingencias</v>
      </c>
      <c r="E5665">
        <f>VLOOKUP(MID(C5665,1,10),Estrv!B:CC,54,FALSE)</f>
        <v>0</v>
      </c>
    </row>
    <row r="5666" spans="1:5">
      <c r="A5666" t="str">
        <f t="shared" si="88"/>
        <v>26C001</v>
      </c>
      <c r="B5666" t="str">
        <f>CONCATENATE(A5666,"_",COUNTIF(A$1:A5666,A5666))</f>
        <v>26C001_55</v>
      </c>
      <c r="C5666" t="s">
        <v>13100</v>
      </c>
      <c r="D5666" t="str">
        <f>VLOOKUP(MID(C5666,7,4),Estrv!I:J,2,FALSE)</f>
        <v>Provisiones para contingencias</v>
      </c>
      <c r="E5666">
        <f>VLOOKUP(MID(C5666,1,10),Estrv!B:CC,57,FALSE)</f>
        <v>0</v>
      </c>
    </row>
    <row r="5667" spans="1:5">
      <c r="A5667" t="str">
        <f t="shared" si="88"/>
        <v>26C001</v>
      </c>
      <c r="B5667" t="str">
        <f>CONCATENATE(A5667,"_",COUNTIF(A$1:A5667,A5667))</f>
        <v>26C001_56</v>
      </c>
      <c r="C5667" t="s">
        <v>13774</v>
      </c>
      <c r="D5667" t="str">
        <f>VLOOKUP(MID(C5667,7,4),Estrv!I:J,2,FALSE)</f>
        <v>Provisiones para contingencias</v>
      </c>
      <c r="E5667">
        <f>VLOOKUP(MID(C5667,1,10),Estrv!B:CC,60,FALSE)</f>
        <v>0</v>
      </c>
    </row>
    <row r="5668" spans="1:5">
      <c r="A5668" t="str">
        <f t="shared" si="88"/>
        <v>26C001</v>
      </c>
      <c r="B5668" t="str">
        <f>CONCATENATE(A5668,"_",COUNTIF(A$1:A5668,A5668))</f>
        <v>26C001_57</v>
      </c>
      <c r="C5668" t="s">
        <v>14448</v>
      </c>
      <c r="D5668" t="str">
        <f>VLOOKUP(MID(C5668,7,4),Estrv!I:J,2,FALSE)</f>
        <v>Provisiones para contingencias</v>
      </c>
      <c r="E5668">
        <f>VLOOKUP(MID(C5668,1,10),Estrv!B:CC,63,FALSE)</f>
        <v>0</v>
      </c>
    </row>
    <row r="5669" spans="1:5">
      <c r="A5669" t="str">
        <f t="shared" si="88"/>
        <v>26C001</v>
      </c>
      <c r="B5669" t="str">
        <f>CONCATENATE(A5669,"_",COUNTIF(A$1:A5669,A5669))</f>
        <v>26C001_58</v>
      </c>
      <c r="C5669" t="s">
        <v>15122</v>
      </c>
      <c r="D5669" t="str">
        <f>VLOOKUP(MID(C5669,7,4),Estrv!I:J,2,FALSE)</f>
        <v>Provisiones para contingencias</v>
      </c>
      <c r="E5669">
        <f>VLOOKUP(MID(C5669,1,10),Estrv!B:CC,66,FALSE)</f>
        <v>0</v>
      </c>
    </row>
    <row r="5670" spans="1:5">
      <c r="A5670" t="str">
        <f t="shared" si="88"/>
        <v>26C001</v>
      </c>
      <c r="B5670" t="str">
        <f>CONCATENATE(A5670,"_",COUNTIF(A$1:A5670,A5670))</f>
        <v>26C001_59</v>
      </c>
      <c r="C5670" t="s">
        <v>15796</v>
      </c>
      <c r="D5670" t="str">
        <f>VLOOKUP(MID(C5670,7,4),Estrv!I:J,2,FALSE)</f>
        <v>Provisiones para contingencias</v>
      </c>
      <c r="E5670">
        <f>VLOOKUP(MID(C5670,1,10),Estrv!B:CC,69,FALSE)</f>
        <v>0</v>
      </c>
    </row>
    <row r="5671" spans="1:5">
      <c r="A5671" t="str">
        <f t="shared" si="88"/>
        <v>26C001</v>
      </c>
      <c r="B5671" t="str">
        <f>CONCATENATE(A5671,"_",COUNTIF(A$1:A5671,A5671))</f>
        <v>26C001_60</v>
      </c>
      <c r="C5671" t="s">
        <v>16470</v>
      </c>
      <c r="D5671" t="str">
        <f>VLOOKUP(MID(C5671,7,4),Estrv!I:J,2,FALSE)</f>
        <v>Provisiones para contingencias</v>
      </c>
      <c r="E5671">
        <f>VLOOKUP(MID(C5671,1,10),Estrv!B:CC,72,FALSE)</f>
        <v>0</v>
      </c>
    </row>
    <row r="5672" spans="1:5">
      <c r="A5672" t="str">
        <f t="shared" si="88"/>
        <v>26C001</v>
      </c>
      <c r="B5672" t="str">
        <f>CONCATENATE(A5672,"_",COUNTIF(A$1:A5672,A5672))</f>
        <v>26C001_61</v>
      </c>
      <c r="C5672" t="s">
        <v>10405</v>
      </c>
      <c r="D5672" t="str">
        <f>VLOOKUP(MID(C5672,7,4),Estrv!I:J,2,FALSE)</f>
        <v>Cumplimiento de los programas de protección civil</v>
      </c>
      <c r="E5672" t="str">
        <f>VLOOKUP(MID(C5672,1,10),Estrv!B:CC,44,FALSE)</f>
        <v>La Secretaria de Salud cumple con los protocolos y el Programa de Proteccion Civil.</v>
      </c>
    </row>
    <row r="5673" spans="1:5">
      <c r="A5673" t="str">
        <f t="shared" si="88"/>
        <v>26C001</v>
      </c>
      <c r="B5673" t="str">
        <f>CONCATENATE(A5673,"_",COUNTIF(A$1:A5673,A5673))</f>
        <v>26C001_62</v>
      </c>
      <c r="C5673" t="s">
        <v>11079</v>
      </c>
      <c r="D5673" t="str">
        <f>VLOOKUP(MID(C5673,7,4),Estrv!I:J,2,FALSE)</f>
        <v>Cumplimiento de los programas de protección civil</v>
      </c>
      <c r="E5673" t="str">
        <f>VLOOKUP(MID(C5673,1,10),Estrv!B:CC,48,FALSE)</f>
        <v>Actualizaciones de los Analisis de Riesgos Internos.</v>
      </c>
    </row>
    <row r="5674" spans="1:5">
      <c r="A5674" t="str">
        <f t="shared" si="88"/>
        <v>26C001</v>
      </c>
      <c r="B5674" t="str">
        <f>CONCATENATE(A5674,"_",COUNTIF(A$1:A5674,A5674))</f>
        <v>26C001_63</v>
      </c>
      <c r="C5674" t="s">
        <v>11753</v>
      </c>
      <c r="D5674" t="str">
        <f>VLOOKUP(MID(C5674,7,4),Estrv!I:J,2,FALSE)</f>
        <v>Cumplimiento de los programas de protección civil</v>
      </c>
      <c r="E5674" t="str">
        <f>VLOOKUP(MID(C5674,1,10),Estrv!B:CC,51,FALSE)</f>
        <v>Capacitacion para brigadas de emergencia y personal en general.</v>
      </c>
    </row>
    <row r="5675" spans="1:5">
      <c r="A5675" t="str">
        <f t="shared" si="88"/>
        <v>26C001</v>
      </c>
      <c r="B5675" t="str">
        <f>CONCATENATE(A5675,"_",COUNTIF(A$1:A5675,A5675))</f>
        <v>26C001_64</v>
      </c>
      <c r="C5675" t="s">
        <v>12427</v>
      </c>
      <c r="D5675" t="str">
        <f>VLOOKUP(MID(C5675,7,4),Estrv!I:J,2,FALSE)</f>
        <v>Cumplimiento de los programas de protección civil</v>
      </c>
      <c r="E5675" t="str">
        <f>VLOOKUP(MID(C5675,1,10),Estrv!B:CC,54,FALSE)</f>
        <v>Mantenimiento Anual de los Equipos contra incendio.</v>
      </c>
    </row>
    <row r="5676" spans="1:5">
      <c r="A5676" t="str">
        <f t="shared" si="88"/>
        <v>26C001</v>
      </c>
      <c r="B5676" t="str">
        <f>CONCATENATE(A5676,"_",COUNTIF(A$1:A5676,A5676))</f>
        <v>26C001_65</v>
      </c>
      <c r="C5676" t="s">
        <v>13101</v>
      </c>
      <c r="D5676" t="str">
        <f>VLOOKUP(MID(C5676,7,4),Estrv!I:J,2,FALSE)</f>
        <v>Cumplimiento de los programas de protección civil</v>
      </c>
      <c r="E5676">
        <f>VLOOKUP(MID(C5676,1,10),Estrv!B:CC,57,FALSE)</f>
        <v>0</v>
      </c>
    </row>
    <row r="5677" spans="1:5">
      <c r="A5677" t="str">
        <f t="shared" si="88"/>
        <v>26C001</v>
      </c>
      <c r="B5677" t="str">
        <f>CONCATENATE(A5677,"_",COUNTIF(A$1:A5677,A5677))</f>
        <v>26C001_66</v>
      </c>
      <c r="C5677" t="s">
        <v>13775</v>
      </c>
      <c r="D5677" t="str">
        <f>VLOOKUP(MID(C5677,7,4),Estrv!I:J,2,FALSE)</f>
        <v>Cumplimiento de los programas de protección civil</v>
      </c>
      <c r="E5677">
        <f>VLOOKUP(MID(C5677,1,10),Estrv!B:CC,60,FALSE)</f>
        <v>0</v>
      </c>
    </row>
    <row r="5678" spans="1:5">
      <c r="A5678" t="str">
        <f t="shared" si="88"/>
        <v>26C001</v>
      </c>
      <c r="B5678" t="str">
        <f>CONCATENATE(A5678,"_",COUNTIF(A$1:A5678,A5678))</f>
        <v>26C001_67</v>
      </c>
      <c r="C5678" t="s">
        <v>14449</v>
      </c>
      <c r="D5678" t="str">
        <f>VLOOKUP(MID(C5678,7,4),Estrv!I:J,2,FALSE)</f>
        <v>Cumplimiento de los programas de protección civil</v>
      </c>
      <c r="E5678">
        <f>VLOOKUP(MID(C5678,1,10),Estrv!B:CC,63,FALSE)</f>
        <v>0</v>
      </c>
    </row>
    <row r="5679" spans="1:5">
      <c r="A5679" t="str">
        <f t="shared" si="88"/>
        <v>26C001</v>
      </c>
      <c r="B5679" t="str">
        <f>CONCATENATE(A5679,"_",COUNTIF(A$1:A5679,A5679))</f>
        <v>26C001_68</v>
      </c>
      <c r="C5679" t="s">
        <v>15123</v>
      </c>
      <c r="D5679" t="str">
        <f>VLOOKUP(MID(C5679,7,4),Estrv!I:J,2,FALSE)</f>
        <v>Cumplimiento de los programas de protección civil</v>
      </c>
      <c r="E5679">
        <f>VLOOKUP(MID(C5679,1,10),Estrv!B:CC,66,FALSE)</f>
        <v>0</v>
      </c>
    </row>
    <row r="5680" spans="1:5">
      <c r="A5680" t="str">
        <f t="shared" si="88"/>
        <v>26C001</v>
      </c>
      <c r="B5680" t="str">
        <f>CONCATENATE(A5680,"_",COUNTIF(A$1:A5680,A5680))</f>
        <v>26C001_69</v>
      </c>
      <c r="C5680" t="s">
        <v>15797</v>
      </c>
      <c r="D5680" t="str">
        <f>VLOOKUP(MID(C5680,7,4),Estrv!I:J,2,FALSE)</f>
        <v>Cumplimiento de los programas de protección civil</v>
      </c>
      <c r="E5680">
        <f>VLOOKUP(MID(C5680,1,10),Estrv!B:CC,69,FALSE)</f>
        <v>0</v>
      </c>
    </row>
    <row r="5681" spans="1:5">
      <c r="A5681" t="str">
        <f t="shared" si="88"/>
        <v>26C001</v>
      </c>
      <c r="B5681" t="str">
        <f>CONCATENATE(A5681,"_",COUNTIF(A$1:A5681,A5681))</f>
        <v>26C001_70</v>
      </c>
      <c r="C5681" t="s">
        <v>16471</v>
      </c>
      <c r="D5681" t="str">
        <f>VLOOKUP(MID(C5681,7,4),Estrv!I:J,2,FALSE)</f>
        <v>Cumplimiento de los programas de protección civil</v>
      </c>
      <c r="E5681">
        <f>VLOOKUP(MID(C5681,1,10),Estrv!B:CC,72,FALSE)</f>
        <v>0</v>
      </c>
    </row>
    <row r="5682" spans="1:5">
      <c r="A5682" t="str">
        <f t="shared" si="88"/>
        <v>26CD01</v>
      </c>
      <c r="B5682" t="str">
        <f>CONCATENATE(A5682,"_",COUNTIF(A$1:A5682,A5682))</f>
        <v>26CD01_1</v>
      </c>
      <c r="C5682" t="s">
        <v>10406</v>
      </c>
      <c r="D5682" t="str">
        <f>VLOOKUP(MID(C5682,7,4),Estrv!I:J,2,FALSE)</f>
        <v>Regulación sanitaria en establecimientos, productos, actividades, servicios y personas</v>
      </c>
      <c r="E5682" t="str">
        <f>VLOOKUP(MID(C5682,1,10),Estrv!B:CC,44,FALSE)</f>
        <v>La poblacion de la Ciudad de Mexico se beneficia de los servicios sanitarios.</v>
      </c>
    </row>
    <row r="5683" spans="1:5">
      <c r="A5683" t="str">
        <f t="shared" si="88"/>
        <v>26CD01</v>
      </c>
      <c r="B5683" t="str">
        <f>CONCATENATE(A5683,"_",COUNTIF(A$1:A5683,A5683))</f>
        <v>26CD01_2</v>
      </c>
      <c r="C5683" t="s">
        <v>11080</v>
      </c>
      <c r="D5683" t="str">
        <f>VLOOKUP(MID(C5683,7,4),Estrv!I:J,2,FALSE)</f>
        <v>Regulación sanitaria en establecimientos, productos, actividades, servicios y personas</v>
      </c>
      <c r="E5683" t="str">
        <f>VLOOKUP(MID(C5683,1,10),Estrv!B:CC,48,FALSE)</f>
        <v>Reconocimiento y atencion Sanitaria.</v>
      </c>
    </row>
    <row r="5684" spans="1:5">
      <c r="A5684" t="str">
        <f t="shared" si="88"/>
        <v>26CD01</v>
      </c>
      <c r="B5684" t="str">
        <f>CONCATENATE(A5684,"_",COUNTIF(A$1:A5684,A5684))</f>
        <v>26CD01_3</v>
      </c>
      <c r="C5684" t="s">
        <v>11754</v>
      </c>
      <c r="D5684" t="str">
        <f>VLOOKUP(MID(C5684,7,4),Estrv!I:J,2,FALSE)</f>
        <v>Regulación sanitaria en establecimientos, productos, actividades, servicios y personas</v>
      </c>
      <c r="E5684" t="str">
        <f>VLOOKUP(MID(C5684,1,10),Estrv!B:CC,51,FALSE)</f>
        <v>Permisos sanitario para la inhumacion o cremacion, traslado de cadaveres, traslado de restos aridos, internacion de cadaveres y embalsamamiento de cadaveres</v>
      </c>
    </row>
    <row r="5685" spans="1:5">
      <c r="A5685" t="str">
        <f t="shared" si="88"/>
        <v>26CD01</v>
      </c>
      <c r="B5685" t="str">
        <f>CONCATENATE(A5685,"_",COUNTIF(A$1:A5685,A5685))</f>
        <v>26CD01_4</v>
      </c>
      <c r="C5685" t="s">
        <v>12428</v>
      </c>
      <c r="D5685" t="str">
        <f>VLOOKUP(MID(C5685,7,4),Estrv!I:J,2,FALSE)</f>
        <v>Regulación sanitaria en establecimientos, productos, actividades, servicios y personas</v>
      </c>
      <c r="E5685" t="str">
        <f>VLOOKUP(MID(C5685,1,10),Estrv!B:CC,54,FALSE)</f>
        <v>Avisos de funcionamiento de responsable sanitario, de modificacion o baja</v>
      </c>
    </row>
    <row r="5686" spans="1:5">
      <c r="A5686" t="str">
        <f t="shared" si="88"/>
        <v>26CD01</v>
      </c>
      <c r="B5686" t="str">
        <f>CONCATENATE(A5686,"_",COUNTIF(A$1:A5686,A5686))</f>
        <v>26CD01_5</v>
      </c>
      <c r="C5686" t="s">
        <v>13102</v>
      </c>
      <c r="D5686" t="str">
        <f>VLOOKUP(MID(C5686,7,4),Estrv!I:J,2,FALSE)</f>
        <v>Regulación sanitaria en establecimientos, productos, actividades, servicios y personas</v>
      </c>
      <c r="E5686" t="str">
        <f>VLOOKUP(MID(C5686,1,10),Estrv!B:CC,57,FALSE)</f>
        <v>Vigilancia sanitaria a establecimientos mercantiles, a traves de visitas de verificacion sanitaria, visitas de tomas de muestras o ambas</v>
      </c>
    </row>
    <row r="5687" spans="1:5">
      <c r="A5687" t="str">
        <f t="shared" si="88"/>
        <v>26CD01</v>
      </c>
      <c r="B5687" t="str">
        <f>CONCATENATE(A5687,"_",COUNTIF(A$1:A5687,A5687))</f>
        <v>26CD01_6</v>
      </c>
      <c r="C5687" t="s">
        <v>13776</v>
      </c>
      <c r="D5687" t="str">
        <f>VLOOKUP(MID(C5687,7,4),Estrv!I:J,2,FALSE)</f>
        <v>Regulación sanitaria en establecimientos, productos, actividades, servicios y personas</v>
      </c>
      <c r="E5687" t="str">
        <f>VLOOKUP(MID(C5687,1,10),Estrv!B:CC,60,FALSE)</f>
        <v>Evaluaciones tecnico normativas de actas de verificacion sanitaria y toma de muestra</v>
      </c>
    </row>
    <row r="5688" spans="1:5">
      <c r="A5688" t="str">
        <f t="shared" si="88"/>
        <v>26CD01</v>
      </c>
      <c r="B5688" t="str">
        <f>CONCATENATE(A5688,"_",COUNTIF(A$1:A5688,A5688))</f>
        <v>26CD01_7</v>
      </c>
      <c r="C5688" t="s">
        <v>14450</v>
      </c>
      <c r="D5688" t="str">
        <f>VLOOKUP(MID(C5688,7,4),Estrv!I:J,2,FALSE)</f>
        <v>Regulación sanitaria en establecimientos, productos, actividades, servicios y personas</v>
      </c>
      <c r="E5688" t="str">
        <f>VLOOKUP(MID(C5688,1,10),Estrv!B:CC,63,FALSE)</f>
        <v>Vigilancia sanitaria a establecimientos mercantiles, a traves de visitas de verificacion sanitaria, visitas de tomas de muestras o ambas</v>
      </c>
    </row>
    <row r="5689" spans="1:5">
      <c r="A5689" t="str">
        <f t="shared" si="88"/>
        <v>26CD01</v>
      </c>
      <c r="B5689" t="str">
        <f>CONCATENATE(A5689,"_",COUNTIF(A$1:A5689,A5689))</f>
        <v>26CD01_8</v>
      </c>
      <c r="C5689" t="s">
        <v>15124</v>
      </c>
      <c r="D5689" t="str">
        <f>VLOOKUP(MID(C5689,7,4),Estrv!I:J,2,FALSE)</f>
        <v>Regulación sanitaria en establecimientos, productos, actividades, servicios y personas</v>
      </c>
      <c r="E5689">
        <f>VLOOKUP(MID(C5689,1,10),Estrv!B:CC,66,FALSE)</f>
        <v>0</v>
      </c>
    </row>
    <row r="5690" spans="1:5">
      <c r="A5690" t="str">
        <f t="shared" si="88"/>
        <v>26CD01</v>
      </c>
      <c r="B5690" t="str">
        <f>CONCATENATE(A5690,"_",COUNTIF(A$1:A5690,A5690))</f>
        <v>26CD01_9</v>
      </c>
      <c r="C5690" t="s">
        <v>15798</v>
      </c>
      <c r="D5690" t="str">
        <f>VLOOKUP(MID(C5690,7,4),Estrv!I:J,2,FALSE)</f>
        <v>Regulación sanitaria en establecimientos, productos, actividades, servicios y personas</v>
      </c>
      <c r="E5690">
        <f>VLOOKUP(MID(C5690,1,10),Estrv!B:CC,69,FALSE)</f>
        <v>0</v>
      </c>
    </row>
    <row r="5691" spans="1:5">
      <c r="A5691" t="str">
        <f t="shared" si="88"/>
        <v>26CD01</v>
      </c>
      <c r="B5691" t="str">
        <f>CONCATENATE(A5691,"_",COUNTIF(A$1:A5691,A5691))</f>
        <v>26CD01_10</v>
      </c>
      <c r="C5691" t="s">
        <v>16472</v>
      </c>
      <c r="D5691" t="str">
        <f>VLOOKUP(MID(C5691,7,4),Estrv!I:J,2,FALSE)</f>
        <v>Regulación sanitaria en establecimientos, productos, actividades, servicios y personas</v>
      </c>
      <c r="E5691">
        <f>VLOOKUP(MID(C5691,1,10),Estrv!B:CC,72,FALSE)</f>
        <v>0</v>
      </c>
    </row>
    <row r="5692" spans="1:5">
      <c r="A5692" t="str">
        <f t="shared" si="88"/>
        <v>26CD01</v>
      </c>
      <c r="B5692" t="str">
        <f>CONCATENATE(A5692,"_",COUNTIF(A$1:A5692,A5692))</f>
        <v>26CD01_11</v>
      </c>
      <c r="C5692" t="s">
        <v>10407</v>
      </c>
      <c r="D5692" t="str">
        <f>VLOOKUP(MID(C5692,7,4),Estrv!I:J,2,FALSE)</f>
        <v>Actividades de apoyo administrativo</v>
      </c>
      <c r="E5692" t="str">
        <f>VLOOKUP(MID(C5692,1,10),Estrv!B:CC,44,FALSE)</f>
        <v>La Agencia de Proteccion Sanitaria cuenta con los recursos necesarios para el buen desarrollo de sus funciones, al cumplir debidamente con la programacion de los gastos administrativos y la poblacion de la Ciudad de Mexico accede a informacion publica de manera mas clara, rapida y confiable.</v>
      </c>
    </row>
    <row r="5693" spans="1:5">
      <c r="A5693" t="str">
        <f t="shared" si="88"/>
        <v>26CD01</v>
      </c>
      <c r="B5693" t="str">
        <f>CONCATENATE(A5693,"_",COUNTIF(A$1:A5693,A5693))</f>
        <v>26CD01_12</v>
      </c>
      <c r="C5693" t="s">
        <v>11081</v>
      </c>
      <c r="D5693" t="str">
        <f>VLOOKUP(MID(C5693,7,4),Estrv!I:J,2,FALSE)</f>
        <v>Actividades de apoyo administrativo</v>
      </c>
      <c r="E5693" t="str">
        <f>VLOOKUP(MID(C5693,1,10),Estrv!B:CC,48,FALSE)</f>
        <v>Servicios generales, servicios profesionales, conservacion y mantenimiento del inmueble, asi como servicios de difusion.</v>
      </c>
    </row>
    <row r="5694" spans="1:5">
      <c r="A5694" t="str">
        <f t="shared" si="88"/>
        <v>26CD01</v>
      </c>
      <c r="B5694" t="str">
        <f>CONCATENATE(A5694,"_",COUNTIF(A$1:A5694,A5694))</f>
        <v>26CD01_13</v>
      </c>
      <c r="C5694" t="s">
        <v>11755</v>
      </c>
      <c r="D5694" t="str">
        <f>VLOOKUP(MID(C5694,7,4),Estrv!I:J,2,FALSE)</f>
        <v>Actividades de apoyo administrativo</v>
      </c>
      <c r="E5694">
        <f>VLOOKUP(MID(C5694,1,10),Estrv!B:CC,51,FALSE)</f>
        <v>0</v>
      </c>
    </row>
    <row r="5695" spans="1:5">
      <c r="A5695" t="str">
        <f t="shared" si="88"/>
        <v>26CD01</v>
      </c>
      <c r="B5695" t="str">
        <f>CONCATENATE(A5695,"_",COUNTIF(A$1:A5695,A5695))</f>
        <v>26CD01_14</v>
      </c>
      <c r="C5695" t="s">
        <v>12429</v>
      </c>
      <c r="D5695" t="str">
        <f>VLOOKUP(MID(C5695,7,4),Estrv!I:J,2,FALSE)</f>
        <v>Actividades de apoyo administrativo</v>
      </c>
      <c r="E5695">
        <f>VLOOKUP(MID(C5695,1,10),Estrv!B:CC,54,FALSE)</f>
        <v>0</v>
      </c>
    </row>
    <row r="5696" spans="1:5">
      <c r="A5696" t="str">
        <f t="shared" si="88"/>
        <v>26CD01</v>
      </c>
      <c r="B5696" t="str">
        <f>CONCATENATE(A5696,"_",COUNTIF(A$1:A5696,A5696))</f>
        <v>26CD01_15</v>
      </c>
      <c r="C5696" t="s">
        <v>13103</v>
      </c>
      <c r="D5696" t="str">
        <f>VLOOKUP(MID(C5696,7,4),Estrv!I:J,2,FALSE)</f>
        <v>Actividades de apoyo administrativo</v>
      </c>
      <c r="E5696">
        <f>VLOOKUP(MID(C5696,1,10),Estrv!B:CC,57,FALSE)</f>
        <v>0</v>
      </c>
    </row>
    <row r="5697" spans="1:5">
      <c r="A5697" t="str">
        <f t="shared" si="88"/>
        <v>26CD01</v>
      </c>
      <c r="B5697" t="str">
        <f>CONCATENATE(A5697,"_",COUNTIF(A$1:A5697,A5697))</f>
        <v>26CD01_16</v>
      </c>
      <c r="C5697" t="s">
        <v>13777</v>
      </c>
      <c r="D5697" t="str">
        <f>VLOOKUP(MID(C5697,7,4),Estrv!I:J,2,FALSE)</f>
        <v>Actividades de apoyo administrativo</v>
      </c>
      <c r="E5697">
        <f>VLOOKUP(MID(C5697,1,10),Estrv!B:CC,60,FALSE)</f>
        <v>0</v>
      </c>
    </row>
    <row r="5698" spans="1:5">
      <c r="A5698" t="str">
        <f t="shared" si="88"/>
        <v>26CD01</v>
      </c>
      <c r="B5698" t="str">
        <f>CONCATENATE(A5698,"_",COUNTIF(A$1:A5698,A5698))</f>
        <v>26CD01_17</v>
      </c>
      <c r="C5698" t="s">
        <v>14451</v>
      </c>
      <c r="D5698" t="str">
        <f>VLOOKUP(MID(C5698,7,4),Estrv!I:J,2,FALSE)</f>
        <v>Actividades de apoyo administrativo</v>
      </c>
      <c r="E5698">
        <f>VLOOKUP(MID(C5698,1,10),Estrv!B:CC,63,FALSE)</f>
        <v>0</v>
      </c>
    </row>
    <row r="5699" spans="1:5">
      <c r="A5699" t="str">
        <f t="shared" ref="A5699:A5762" si="89">MID(C5699,1,6)</f>
        <v>26CD01</v>
      </c>
      <c r="B5699" t="str">
        <f>CONCATENATE(A5699,"_",COUNTIF(A$1:A5699,A5699))</f>
        <v>26CD01_18</v>
      </c>
      <c r="C5699" t="s">
        <v>15125</v>
      </c>
      <c r="D5699" t="str">
        <f>VLOOKUP(MID(C5699,7,4),Estrv!I:J,2,FALSE)</f>
        <v>Actividades de apoyo administrativo</v>
      </c>
      <c r="E5699">
        <f>VLOOKUP(MID(C5699,1,10),Estrv!B:CC,66,FALSE)</f>
        <v>0</v>
      </c>
    </row>
    <row r="5700" spans="1:5">
      <c r="A5700" t="str">
        <f t="shared" si="89"/>
        <v>26CD01</v>
      </c>
      <c r="B5700" t="str">
        <f>CONCATENATE(A5700,"_",COUNTIF(A$1:A5700,A5700))</f>
        <v>26CD01_19</v>
      </c>
      <c r="C5700" t="s">
        <v>15799</v>
      </c>
      <c r="D5700" t="str">
        <f>VLOOKUP(MID(C5700,7,4),Estrv!I:J,2,FALSE)</f>
        <v>Actividades de apoyo administrativo</v>
      </c>
      <c r="E5700">
        <f>VLOOKUP(MID(C5700,1,10),Estrv!B:CC,69,FALSE)</f>
        <v>0</v>
      </c>
    </row>
    <row r="5701" spans="1:5">
      <c r="A5701" t="str">
        <f t="shared" si="89"/>
        <v>26CD01</v>
      </c>
      <c r="B5701" t="str">
        <f>CONCATENATE(A5701,"_",COUNTIF(A$1:A5701,A5701))</f>
        <v>26CD01_20</v>
      </c>
      <c r="C5701" t="s">
        <v>16473</v>
      </c>
      <c r="D5701" t="str">
        <f>VLOOKUP(MID(C5701,7,4),Estrv!I:J,2,FALSE)</f>
        <v>Actividades de apoyo administrativo</v>
      </c>
      <c r="E5701">
        <f>VLOOKUP(MID(C5701,1,10),Estrv!B:CC,72,FALSE)</f>
        <v>0</v>
      </c>
    </row>
    <row r="5702" spans="1:5">
      <c r="A5702" t="str">
        <f t="shared" si="89"/>
        <v>26CD01</v>
      </c>
      <c r="B5702" t="str">
        <f>CONCATENATE(A5702,"_",COUNTIF(A$1:A5702,A5702))</f>
        <v>26CD01_21</v>
      </c>
      <c r="C5702" t="s">
        <v>10408</v>
      </c>
      <c r="D5702" t="str">
        <f>VLOOKUP(MID(C5702,7,4),Estrv!I:J,2,FALSE)</f>
        <v>Provisiones para contingencias</v>
      </c>
      <c r="E5702" t="str">
        <f>VLOOKUP(MID(C5702,1,10),Estrv!B:CC,44,FALSE)</f>
        <v>La Agencia de Proteccion Sanitaria cumple con las obligaciones legales y laborales determinadas por las autoridades competentes, lo que la posiciona como un organo confiable para el publico en general.</v>
      </c>
    </row>
    <row r="5703" spans="1:5">
      <c r="A5703" t="str">
        <f t="shared" si="89"/>
        <v>26CD01</v>
      </c>
      <c r="B5703" t="str">
        <f>CONCATENATE(A5703,"_",COUNTIF(A$1:A5703,A5703))</f>
        <v>26CD01_22</v>
      </c>
      <c r="C5703" t="s">
        <v>11082</v>
      </c>
      <c r="D5703" t="str">
        <f>VLOOKUP(MID(C5703,7,4),Estrv!I:J,2,FALSE)</f>
        <v>Provisiones para contingencias</v>
      </c>
      <c r="E5703">
        <f>VLOOKUP(MID(C5703,1,10),Estrv!B:CC,48,FALSE)</f>
        <v>0</v>
      </c>
    </row>
    <row r="5704" spans="1:5">
      <c r="A5704" t="str">
        <f t="shared" si="89"/>
        <v>26CD01</v>
      </c>
      <c r="B5704" t="str">
        <f>CONCATENATE(A5704,"_",COUNTIF(A$1:A5704,A5704))</f>
        <v>26CD01_23</v>
      </c>
      <c r="C5704" t="s">
        <v>11756</v>
      </c>
      <c r="D5704" t="str">
        <f>VLOOKUP(MID(C5704,7,4),Estrv!I:J,2,FALSE)</f>
        <v>Provisiones para contingencias</v>
      </c>
      <c r="E5704">
        <f>VLOOKUP(MID(C5704,1,10),Estrv!B:CC,51,FALSE)</f>
        <v>0</v>
      </c>
    </row>
    <row r="5705" spans="1:5">
      <c r="A5705" t="str">
        <f t="shared" si="89"/>
        <v>26CD01</v>
      </c>
      <c r="B5705" t="str">
        <f>CONCATENATE(A5705,"_",COUNTIF(A$1:A5705,A5705))</f>
        <v>26CD01_24</v>
      </c>
      <c r="C5705" t="s">
        <v>12430</v>
      </c>
      <c r="D5705" t="str">
        <f>VLOOKUP(MID(C5705,7,4),Estrv!I:J,2,FALSE)</f>
        <v>Provisiones para contingencias</v>
      </c>
      <c r="E5705">
        <f>VLOOKUP(MID(C5705,1,10),Estrv!B:CC,54,FALSE)</f>
        <v>0</v>
      </c>
    </row>
    <row r="5706" spans="1:5">
      <c r="A5706" t="str">
        <f t="shared" si="89"/>
        <v>26CD01</v>
      </c>
      <c r="B5706" t="str">
        <f>CONCATENATE(A5706,"_",COUNTIF(A$1:A5706,A5706))</f>
        <v>26CD01_25</v>
      </c>
      <c r="C5706" t="s">
        <v>13104</v>
      </c>
      <c r="D5706" t="str">
        <f>VLOOKUP(MID(C5706,7,4),Estrv!I:J,2,FALSE)</f>
        <v>Provisiones para contingencias</v>
      </c>
      <c r="E5706">
        <f>VLOOKUP(MID(C5706,1,10),Estrv!B:CC,57,FALSE)</f>
        <v>0</v>
      </c>
    </row>
    <row r="5707" spans="1:5">
      <c r="A5707" t="str">
        <f t="shared" si="89"/>
        <v>26CD01</v>
      </c>
      <c r="B5707" t="str">
        <f>CONCATENATE(A5707,"_",COUNTIF(A$1:A5707,A5707))</f>
        <v>26CD01_26</v>
      </c>
      <c r="C5707" t="s">
        <v>13778</v>
      </c>
      <c r="D5707" t="str">
        <f>VLOOKUP(MID(C5707,7,4),Estrv!I:J,2,FALSE)</f>
        <v>Provisiones para contingencias</v>
      </c>
      <c r="E5707">
        <f>VLOOKUP(MID(C5707,1,10),Estrv!B:CC,60,FALSE)</f>
        <v>0</v>
      </c>
    </row>
    <row r="5708" spans="1:5">
      <c r="A5708" t="str">
        <f t="shared" si="89"/>
        <v>26CD01</v>
      </c>
      <c r="B5708" t="str">
        <f>CONCATENATE(A5708,"_",COUNTIF(A$1:A5708,A5708))</f>
        <v>26CD01_27</v>
      </c>
      <c r="C5708" t="s">
        <v>14452</v>
      </c>
      <c r="D5708" t="str">
        <f>VLOOKUP(MID(C5708,7,4),Estrv!I:J,2,FALSE)</f>
        <v>Provisiones para contingencias</v>
      </c>
      <c r="E5708">
        <f>VLOOKUP(MID(C5708,1,10),Estrv!B:CC,63,FALSE)</f>
        <v>0</v>
      </c>
    </row>
    <row r="5709" spans="1:5">
      <c r="A5709" t="str">
        <f t="shared" si="89"/>
        <v>26CD01</v>
      </c>
      <c r="B5709" t="str">
        <f>CONCATENATE(A5709,"_",COUNTIF(A$1:A5709,A5709))</f>
        <v>26CD01_28</v>
      </c>
      <c r="C5709" t="s">
        <v>15126</v>
      </c>
      <c r="D5709" t="str">
        <f>VLOOKUP(MID(C5709,7,4),Estrv!I:J,2,FALSE)</f>
        <v>Provisiones para contingencias</v>
      </c>
      <c r="E5709">
        <f>VLOOKUP(MID(C5709,1,10),Estrv!B:CC,66,FALSE)</f>
        <v>0</v>
      </c>
    </row>
    <row r="5710" spans="1:5">
      <c r="A5710" t="str">
        <f t="shared" si="89"/>
        <v>26CD01</v>
      </c>
      <c r="B5710" t="str">
        <f>CONCATENATE(A5710,"_",COUNTIF(A$1:A5710,A5710))</f>
        <v>26CD01_29</v>
      </c>
      <c r="C5710" t="s">
        <v>15800</v>
      </c>
      <c r="D5710" t="str">
        <f>VLOOKUP(MID(C5710,7,4),Estrv!I:J,2,FALSE)</f>
        <v>Provisiones para contingencias</v>
      </c>
      <c r="E5710">
        <f>VLOOKUP(MID(C5710,1,10),Estrv!B:CC,69,FALSE)</f>
        <v>0</v>
      </c>
    </row>
    <row r="5711" spans="1:5">
      <c r="A5711" t="str">
        <f t="shared" si="89"/>
        <v>26CD01</v>
      </c>
      <c r="B5711" t="str">
        <f>CONCATENATE(A5711,"_",COUNTIF(A$1:A5711,A5711))</f>
        <v>26CD01_30</v>
      </c>
      <c r="C5711" t="s">
        <v>16474</v>
      </c>
      <c r="D5711" t="str">
        <f>VLOOKUP(MID(C5711,7,4),Estrv!I:J,2,FALSE)</f>
        <v>Provisiones para contingencias</v>
      </c>
      <c r="E5711">
        <f>VLOOKUP(MID(C5711,1,10),Estrv!B:CC,72,FALSE)</f>
        <v>0</v>
      </c>
    </row>
    <row r="5712" spans="1:5">
      <c r="A5712" t="str">
        <f t="shared" si="89"/>
        <v>26CD01</v>
      </c>
      <c r="B5712" t="str">
        <f>CONCATENATE(A5712,"_",COUNTIF(A$1:A5712,A5712))</f>
        <v>26CD01_31</v>
      </c>
      <c r="C5712" t="s">
        <v>10409</v>
      </c>
      <c r="D5712" t="str">
        <f>VLOOKUP(MID(C5712,7,4),Estrv!I:J,2,FALSE)</f>
        <v>Cumplimiento de los programas de protección civil</v>
      </c>
      <c r="E5712" t="str">
        <f>VLOOKUP(MID(C5712,1,10),Estrv!B:CC,44,FALSE)</f>
        <v>Servidores publicos debidamente capacitado y dotado de conocimientos para hacer frente a eventualidades causadas por siniestros o emergencias, para salvaguardar su integridad fisica y del publico en general que haga uso de las instalaciones de la Agencia durante los sucesos.</v>
      </c>
    </row>
    <row r="5713" spans="1:5">
      <c r="A5713" t="str">
        <f t="shared" si="89"/>
        <v>26CD01</v>
      </c>
      <c r="B5713" t="str">
        <f>CONCATENATE(A5713,"_",COUNTIF(A$1:A5713,A5713))</f>
        <v>26CD01_32</v>
      </c>
      <c r="C5713" t="s">
        <v>11083</v>
      </c>
      <c r="D5713" t="str">
        <f>VLOOKUP(MID(C5713,7,4),Estrv!I:J,2,FALSE)</f>
        <v>Cumplimiento de los programas de protección civil</v>
      </c>
      <c r="E5713">
        <f>VLOOKUP(MID(C5713,1,10),Estrv!B:CC,48,FALSE)</f>
        <v>0</v>
      </c>
    </row>
    <row r="5714" spans="1:5">
      <c r="A5714" t="str">
        <f t="shared" si="89"/>
        <v>26CD01</v>
      </c>
      <c r="B5714" t="str">
        <f>CONCATENATE(A5714,"_",COUNTIF(A$1:A5714,A5714))</f>
        <v>26CD01_33</v>
      </c>
      <c r="C5714" t="s">
        <v>11757</v>
      </c>
      <c r="D5714" t="str">
        <f>VLOOKUP(MID(C5714,7,4),Estrv!I:J,2,FALSE)</f>
        <v>Cumplimiento de los programas de protección civil</v>
      </c>
      <c r="E5714">
        <f>VLOOKUP(MID(C5714,1,10),Estrv!B:CC,51,FALSE)</f>
        <v>0</v>
      </c>
    </row>
    <row r="5715" spans="1:5">
      <c r="A5715" t="str">
        <f t="shared" si="89"/>
        <v>26CD01</v>
      </c>
      <c r="B5715" t="str">
        <f>CONCATENATE(A5715,"_",COUNTIF(A$1:A5715,A5715))</f>
        <v>26CD01_34</v>
      </c>
      <c r="C5715" t="s">
        <v>12431</v>
      </c>
      <c r="D5715" t="str">
        <f>VLOOKUP(MID(C5715,7,4),Estrv!I:J,2,FALSE)</f>
        <v>Cumplimiento de los programas de protección civil</v>
      </c>
      <c r="E5715">
        <f>VLOOKUP(MID(C5715,1,10),Estrv!B:CC,54,FALSE)</f>
        <v>0</v>
      </c>
    </row>
    <row r="5716" spans="1:5">
      <c r="A5716" t="str">
        <f t="shared" si="89"/>
        <v>26CD01</v>
      </c>
      <c r="B5716" t="str">
        <f>CONCATENATE(A5716,"_",COUNTIF(A$1:A5716,A5716))</f>
        <v>26CD01_35</v>
      </c>
      <c r="C5716" t="s">
        <v>13105</v>
      </c>
      <c r="D5716" t="str">
        <f>VLOOKUP(MID(C5716,7,4),Estrv!I:J,2,FALSE)</f>
        <v>Cumplimiento de los programas de protección civil</v>
      </c>
      <c r="E5716">
        <f>VLOOKUP(MID(C5716,1,10),Estrv!B:CC,57,FALSE)</f>
        <v>0</v>
      </c>
    </row>
    <row r="5717" spans="1:5">
      <c r="A5717" t="str">
        <f t="shared" si="89"/>
        <v>26CD01</v>
      </c>
      <c r="B5717" t="str">
        <f>CONCATENATE(A5717,"_",COUNTIF(A$1:A5717,A5717))</f>
        <v>26CD01_36</v>
      </c>
      <c r="C5717" t="s">
        <v>13779</v>
      </c>
      <c r="D5717" t="str">
        <f>VLOOKUP(MID(C5717,7,4),Estrv!I:J,2,FALSE)</f>
        <v>Cumplimiento de los programas de protección civil</v>
      </c>
      <c r="E5717">
        <f>VLOOKUP(MID(C5717,1,10),Estrv!B:CC,60,FALSE)</f>
        <v>0</v>
      </c>
    </row>
    <row r="5718" spans="1:5">
      <c r="A5718" t="str">
        <f t="shared" si="89"/>
        <v>26CD01</v>
      </c>
      <c r="B5718" t="str">
        <f>CONCATENATE(A5718,"_",COUNTIF(A$1:A5718,A5718))</f>
        <v>26CD01_37</v>
      </c>
      <c r="C5718" t="s">
        <v>14453</v>
      </c>
      <c r="D5718" t="str">
        <f>VLOOKUP(MID(C5718,7,4),Estrv!I:J,2,FALSE)</f>
        <v>Cumplimiento de los programas de protección civil</v>
      </c>
      <c r="E5718">
        <f>VLOOKUP(MID(C5718,1,10),Estrv!B:CC,63,FALSE)</f>
        <v>0</v>
      </c>
    </row>
    <row r="5719" spans="1:5">
      <c r="A5719" t="str">
        <f t="shared" si="89"/>
        <v>26CD01</v>
      </c>
      <c r="B5719" t="str">
        <f>CONCATENATE(A5719,"_",COUNTIF(A$1:A5719,A5719))</f>
        <v>26CD01_38</v>
      </c>
      <c r="C5719" t="s">
        <v>15127</v>
      </c>
      <c r="D5719" t="str">
        <f>VLOOKUP(MID(C5719,7,4),Estrv!I:J,2,FALSE)</f>
        <v>Cumplimiento de los programas de protección civil</v>
      </c>
      <c r="E5719">
        <f>VLOOKUP(MID(C5719,1,10),Estrv!B:CC,66,FALSE)</f>
        <v>0</v>
      </c>
    </row>
    <row r="5720" spans="1:5">
      <c r="A5720" t="str">
        <f t="shared" si="89"/>
        <v>26CD01</v>
      </c>
      <c r="B5720" t="str">
        <f>CONCATENATE(A5720,"_",COUNTIF(A$1:A5720,A5720))</f>
        <v>26CD01_39</v>
      </c>
      <c r="C5720" t="s">
        <v>15801</v>
      </c>
      <c r="D5720" t="str">
        <f>VLOOKUP(MID(C5720,7,4),Estrv!I:J,2,FALSE)</f>
        <v>Cumplimiento de los programas de protección civil</v>
      </c>
      <c r="E5720">
        <f>VLOOKUP(MID(C5720,1,10),Estrv!B:CC,69,FALSE)</f>
        <v>0</v>
      </c>
    </row>
    <row r="5721" spans="1:5">
      <c r="A5721" t="str">
        <f t="shared" si="89"/>
        <v>26CD01</v>
      </c>
      <c r="B5721" t="str">
        <f>CONCATENATE(A5721,"_",COUNTIF(A$1:A5721,A5721))</f>
        <v>26CD01_40</v>
      </c>
      <c r="C5721" t="s">
        <v>16475</v>
      </c>
      <c r="D5721" t="str">
        <f>VLOOKUP(MID(C5721,7,4),Estrv!I:J,2,FALSE)</f>
        <v>Cumplimiento de los programas de protección civil</v>
      </c>
      <c r="E5721">
        <f>VLOOKUP(MID(C5721,1,10),Estrv!B:CC,72,FALSE)</f>
        <v>0</v>
      </c>
    </row>
    <row r="5722" spans="1:5">
      <c r="A5722" t="str">
        <f t="shared" si="89"/>
        <v>26PDIA</v>
      </c>
      <c r="B5722" t="str">
        <f>CONCATENATE(A5722,"_",COUNTIF(A$1:A5722,A5722))</f>
        <v>26PDIA_1</v>
      </c>
      <c r="C5722" t="s">
        <v>10410</v>
      </c>
      <c r="D5722" t="str">
        <f>VLOOKUP(MID(C5722,7,4),Estrv!I:J,2,FALSE)</f>
        <v>Planeación de políticas públicas para mejorar la atención de las adicciones</v>
      </c>
      <c r="E5722" t="str">
        <f>VLOOKUP(MID(C5722,1,10),Estrv!B:CC,44,FALSE)</f>
        <v>Los habitantes de la Ciudad de Mexico cuentan con informacion para disminuir los riesgos a la salud, relacionados con el uso, abuso y dependencia de sustancias psicoactivas y mejorar su calidad de vida.</v>
      </c>
    </row>
    <row r="5723" spans="1:5">
      <c r="A5723" t="str">
        <f t="shared" si="89"/>
        <v>26PDIA</v>
      </c>
      <c r="B5723" t="str">
        <f>CONCATENATE(A5723,"_",COUNTIF(A$1:A5723,A5723))</f>
        <v>26PDIA_2</v>
      </c>
      <c r="C5723" t="s">
        <v>11084</v>
      </c>
      <c r="D5723" t="str">
        <f>VLOOKUP(MID(C5723,7,4),Estrv!I:J,2,FALSE)</f>
        <v>Planeación de políticas públicas para mejorar la atención de las adicciones</v>
      </c>
      <c r="E5723" t="str">
        <f>VLOOKUP(MID(C5723,1,10),Estrv!B:CC,48,FALSE)</f>
        <v>Atencion, vinculacion y canalizacion de personas usuarias de sustancias psicoactivas</v>
      </c>
    </row>
    <row r="5724" spans="1:5">
      <c r="A5724" t="str">
        <f t="shared" si="89"/>
        <v>26PDIA</v>
      </c>
      <c r="B5724" t="str">
        <f>CONCATENATE(A5724,"_",COUNTIF(A$1:A5724,A5724))</f>
        <v>26PDIA_3</v>
      </c>
      <c r="C5724" t="s">
        <v>11758</v>
      </c>
      <c r="D5724" t="str">
        <f>VLOOKUP(MID(C5724,7,4),Estrv!I:J,2,FALSE)</f>
        <v>Planeación de políticas públicas para mejorar la atención de las adicciones</v>
      </c>
      <c r="E5724" t="str">
        <f>VLOOKUP(MID(C5724,1,10),Estrv!B:CC,51,FALSE)</f>
        <v>Capacitacion y formacion en materia de prevencion y atencion de adicciones</v>
      </c>
    </row>
    <row r="5725" spans="1:5">
      <c r="A5725" t="str">
        <f t="shared" si="89"/>
        <v>26PDIA</v>
      </c>
      <c r="B5725" t="str">
        <f>CONCATENATE(A5725,"_",COUNTIF(A$1:A5725,A5725))</f>
        <v>26PDIA_4</v>
      </c>
      <c r="C5725" t="s">
        <v>12432</v>
      </c>
      <c r="D5725" t="str">
        <f>VLOOKUP(MID(C5725,7,4),Estrv!I:J,2,FALSE)</f>
        <v>Planeación de políticas públicas para mejorar la atención de las adicciones</v>
      </c>
      <c r="E5725" t="str">
        <f>VLOOKUP(MID(C5725,1,10),Estrv!B:CC,54,FALSE)</f>
        <v>Verificaciones a centros de atencion para las adicciones</v>
      </c>
    </row>
    <row r="5726" spans="1:5">
      <c r="A5726" t="str">
        <f t="shared" si="89"/>
        <v>26PDIA</v>
      </c>
      <c r="B5726" t="str">
        <f>CONCATENATE(A5726,"_",COUNTIF(A$1:A5726,A5726))</f>
        <v>26PDIA_5</v>
      </c>
      <c r="C5726" t="s">
        <v>13106</v>
      </c>
      <c r="D5726" t="str">
        <f>VLOOKUP(MID(C5726,7,4),Estrv!I:J,2,FALSE)</f>
        <v>Planeación de políticas públicas para mejorar la atención de las adicciones</v>
      </c>
      <c r="E5726" t="str">
        <f>VLOOKUP(MID(C5726,1,10),Estrv!B:CC,57,FALSE)</f>
        <v>Publicacion y seguimiento al estudio de consumo de sustancias psicoactivas y salud mental en la CDMX</v>
      </c>
    </row>
    <row r="5727" spans="1:5">
      <c r="A5727" t="str">
        <f t="shared" si="89"/>
        <v>26PDIA</v>
      </c>
      <c r="B5727" t="str">
        <f>CONCATENATE(A5727,"_",COUNTIF(A$1:A5727,A5727))</f>
        <v>26PDIA_6</v>
      </c>
      <c r="C5727" t="s">
        <v>13780</v>
      </c>
      <c r="D5727" t="str">
        <f>VLOOKUP(MID(C5727,7,4),Estrv!I:J,2,FALSE)</f>
        <v>Planeación de políticas públicas para mejorar la atención de las adicciones</v>
      </c>
      <c r="E5727">
        <f>VLOOKUP(MID(C5727,1,10),Estrv!B:CC,60,FALSE)</f>
        <v>0</v>
      </c>
    </row>
    <row r="5728" spans="1:5">
      <c r="A5728" t="str">
        <f t="shared" si="89"/>
        <v>26PDIA</v>
      </c>
      <c r="B5728" t="str">
        <f>CONCATENATE(A5728,"_",COUNTIF(A$1:A5728,A5728))</f>
        <v>26PDIA_7</v>
      </c>
      <c r="C5728" t="s">
        <v>14454</v>
      </c>
      <c r="D5728" t="str">
        <f>VLOOKUP(MID(C5728,7,4),Estrv!I:J,2,FALSE)</f>
        <v>Planeación de políticas públicas para mejorar la atención de las adicciones</v>
      </c>
      <c r="E5728">
        <f>VLOOKUP(MID(C5728,1,10),Estrv!B:CC,63,FALSE)</f>
        <v>0</v>
      </c>
    </row>
    <row r="5729" spans="1:5">
      <c r="A5729" t="str">
        <f t="shared" si="89"/>
        <v>26PDIA</v>
      </c>
      <c r="B5729" t="str">
        <f>CONCATENATE(A5729,"_",COUNTIF(A$1:A5729,A5729))</f>
        <v>26PDIA_8</v>
      </c>
      <c r="C5729" t="s">
        <v>15128</v>
      </c>
      <c r="D5729" t="str">
        <f>VLOOKUP(MID(C5729,7,4),Estrv!I:J,2,FALSE)</f>
        <v>Planeación de políticas públicas para mejorar la atención de las adicciones</v>
      </c>
      <c r="E5729">
        <f>VLOOKUP(MID(C5729,1,10),Estrv!B:CC,66,FALSE)</f>
        <v>0</v>
      </c>
    </row>
    <row r="5730" spans="1:5">
      <c r="A5730" t="str">
        <f t="shared" si="89"/>
        <v>26PDIA</v>
      </c>
      <c r="B5730" t="str">
        <f>CONCATENATE(A5730,"_",COUNTIF(A$1:A5730,A5730))</f>
        <v>26PDIA_9</v>
      </c>
      <c r="C5730" t="s">
        <v>15802</v>
      </c>
      <c r="D5730" t="str">
        <f>VLOOKUP(MID(C5730,7,4),Estrv!I:J,2,FALSE)</f>
        <v>Planeación de políticas públicas para mejorar la atención de las adicciones</v>
      </c>
      <c r="E5730">
        <f>VLOOKUP(MID(C5730,1,10),Estrv!B:CC,69,FALSE)</f>
        <v>0</v>
      </c>
    </row>
    <row r="5731" spans="1:5">
      <c r="A5731" t="str">
        <f t="shared" si="89"/>
        <v>26PDIA</v>
      </c>
      <c r="B5731" t="str">
        <f>CONCATENATE(A5731,"_",COUNTIF(A$1:A5731,A5731))</f>
        <v>26PDIA_10</v>
      </c>
      <c r="C5731" t="s">
        <v>16476</v>
      </c>
      <c r="D5731" t="str">
        <f>VLOOKUP(MID(C5731,7,4),Estrv!I:J,2,FALSE)</f>
        <v>Planeación de políticas públicas para mejorar la atención de las adicciones</v>
      </c>
      <c r="E5731">
        <f>VLOOKUP(MID(C5731,1,10),Estrv!B:CC,72,FALSE)</f>
        <v>0</v>
      </c>
    </row>
    <row r="5732" spans="1:5">
      <c r="A5732" t="str">
        <f t="shared" si="89"/>
        <v>26PDIA</v>
      </c>
      <c r="B5732" t="str">
        <f>CONCATENATE(A5732,"_",COUNTIF(A$1:A5732,A5732))</f>
        <v>26PDIA_11</v>
      </c>
      <c r="C5732" t="s">
        <v>10411</v>
      </c>
      <c r="D5732" t="str">
        <f>VLOOKUP(MID(C5732,7,4),Estrv!I:J,2,FALSE)</f>
        <v>Actividades de apoyo administrativo</v>
      </c>
      <c r="E5732" t="str">
        <f>VLOOKUP(MID(C5732,1,10),Estrv!B:CC,44,FALSE)</f>
        <v>El Instituto para la Atencion y Prevencion de las Adicciones cuenta con los recursos necesarios para el buen desarrollo de sus funciones, al cumplir debidamente con la programacion de los gastos administrativos.</v>
      </c>
    </row>
    <row r="5733" spans="1:5">
      <c r="A5733" t="str">
        <f t="shared" si="89"/>
        <v>26PDIA</v>
      </c>
      <c r="B5733" t="str">
        <f>CONCATENATE(A5733,"_",COUNTIF(A$1:A5733,A5733))</f>
        <v>26PDIA_12</v>
      </c>
      <c r="C5733" t="s">
        <v>11085</v>
      </c>
      <c r="D5733" t="str">
        <f>VLOOKUP(MID(C5733,7,4),Estrv!I:J,2,FALSE)</f>
        <v>Actividades de apoyo administrativo</v>
      </c>
      <c r="E5733" t="str">
        <f>VLOOKUP(MID(C5733,1,10),Estrv!B:CC,48,FALSE)</f>
        <v>Pago de servicios generales, servicios profesionales, conservacion y mantenimiento del inmueble, asi como servicios de difusion.</v>
      </c>
    </row>
    <row r="5734" spans="1:5">
      <c r="A5734" t="str">
        <f t="shared" si="89"/>
        <v>26PDIA</v>
      </c>
      <c r="B5734" t="str">
        <f>CONCATENATE(A5734,"_",COUNTIF(A$1:A5734,A5734))</f>
        <v>26PDIA_13</v>
      </c>
      <c r="C5734" t="s">
        <v>11759</v>
      </c>
      <c r="D5734" t="str">
        <f>VLOOKUP(MID(C5734,7,4),Estrv!I:J,2,FALSE)</f>
        <v>Actividades de apoyo administrativo</v>
      </c>
      <c r="E5734">
        <f>VLOOKUP(MID(C5734,1,10),Estrv!B:CC,51,FALSE)</f>
        <v>0</v>
      </c>
    </row>
    <row r="5735" spans="1:5">
      <c r="A5735" t="str">
        <f t="shared" si="89"/>
        <v>26PDIA</v>
      </c>
      <c r="B5735" t="str">
        <f>CONCATENATE(A5735,"_",COUNTIF(A$1:A5735,A5735))</f>
        <v>26PDIA_14</v>
      </c>
      <c r="C5735" t="s">
        <v>12433</v>
      </c>
      <c r="D5735" t="str">
        <f>VLOOKUP(MID(C5735,7,4),Estrv!I:J,2,FALSE)</f>
        <v>Actividades de apoyo administrativo</v>
      </c>
      <c r="E5735">
        <f>VLOOKUP(MID(C5735,1,10),Estrv!B:CC,54,FALSE)</f>
        <v>0</v>
      </c>
    </row>
    <row r="5736" spans="1:5">
      <c r="A5736" t="str">
        <f t="shared" si="89"/>
        <v>26PDIA</v>
      </c>
      <c r="B5736" t="str">
        <f>CONCATENATE(A5736,"_",COUNTIF(A$1:A5736,A5736))</f>
        <v>26PDIA_15</v>
      </c>
      <c r="C5736" t="s">
        <v>13107</v>
      </c>
      <c r="D5736" t="str">
        <f>VLOOKUP(MID(C5736,7,4),Estrv!I:J,2,FALSE)</f>
        <v>Actividades de apoyo administrativo</v>
      </c>
      <c r="E5736">
        <f>VLOOKUP(MID(C5736,1,10),Estrv!B:CC,57,FALSE)</f>
        <v>0</v>
      </c>
    </row>
    <row r="5737" spans="1:5">
      <c r="A5737" t="str">
        <f t="shared" si="89"/>
        <v>26PDIA</v>
      </c>
      <c r="B5737" t="str">
        <f>CONCATENATE(A5737,"_",COUNTIF(A$1:A5737,A5737))</f>
        <v>26PDIA_16</v>
      </c>
      <c r="C5737" t="s">
        <v>13781</v>
      </c>
      <c r="D5737" t="str">
        <f>VLOOKUP(MID(C5737,7,4),Estrv!I:J,2,FALSE)</f>
        <v>Actividades de apoyo administrativo</v>
      </c>
      <c r="E5737">
        <f>VLOOKUP(MID(C5737,1,10),Estrv!B:CC,60,FALSE)</f>
        <v>0</v>
      </c>
    </row>
    <row r="5738" spans="1:5">
      <c r="A5738" t="str">
        <f t="shared" si="89"/>
        <v>26PDIA</v>
      </c>
      <c r="B5738" t="str">
        <f>CONCATENATE(A5738,"_",COUNTIF(A$1:A5738,A5738))</f>
        <v>26PDIA_17</v>
      </c>
      <c r="C5738" t="s">
        <v>14455</v>
      </c>
      <c r="D5738" t="str">
        <f>VLOOKUP(MID(C5738,7,4),Estrv!I:J,2,FALSE)</f>
        <v>Actividades de apoyo administrativo</v>
      </c>
      <c r="E5738">
        <f>VLOOKUP(MID(C5738,1,10),Estrv!B:CC,63,FALSE)</f>
        <v>0</v>
      </c>
    </row>
    <row r="5739" spans="1:5">
      <c r="A5739" t="str">
        <f t="shared" si="89"/>
        <v>26PDIA</v>
      </c>
      <c r="B5739" t="str">
        <f>CONCATENATE(A5739,"_",COUNTIF(A$1:A5739,A5739))</f>
        <v>26PDIA_18</v>
      </c>
      <c r="C5739" t="s">
        <v>15129</v>
      </c>
      <c r="D5739" t="str">
        <f>VLOOKUP(MID(C5739,7,4),Estrv!I:J,2,FALSE)</f>
        <v>Actividades de apoyo administrativo</v>
      </c>
      <c r="E5739">
        <f>VLOOKUP(MID(C5739,1,10),Estrv!B:CC,66,FALSE)</f>
        <v>0</v>
      </c>
    </row>
    <row r="5740" spans="1:5">
      <c r="A5740" t="str">
        <f t="shared" si="89"/>
        <v>26PDIA</v>
      </c>
      <c r="B5740" t="str">
        <f>CONCATENATE(A5740,"_",COUNTIF(A$1:A5740,A5740))</f>
        <v>26PDIA_19</v>
      </c>
      <c r="C5740" t="s">
        <v>15803</v>
      </c>
      <c r="D5740" t="str">
        <f>VLOOKUP(MID(C5740,7,4),Estrv!I:J,2,FALSE)</f>
        <v>Actividades de apoyo administrativo</v>
      </c>
      <c r="E5740">
        <f>VLOOKUP(MID(C5740,1,10),Estrv!B:CC,69,FALSE)</f>
        <v>0</v>
      </c>
    </row>
    <row r="5741" spans="1:5">
      <c r="A5741" t="str">
        <f t="shared" si="89"/>
        <v>26PDIA</v>
      </c>
      <c r="B5741" t="str">
        <f>CONCATENATE(A5741,"_",COUNTIF(A$1:A5741,A5741))</f>
        <v>26PDIA_20</v>
      </c>
      <c r="C5741" t="s">
        <v>16477</v>
      </c>
      <c r="D5741" t="str">
        <f>VLOOKUP(MID(C5741,7,4),Estrv!I:J,2,FALSE)</f>
        <v>Actividades de apoyo administrativo</v>
      </c>
      <c r="E5741">
        <f>VLOOKUP(MID(C5741,1,10),Estrv!B:CC,72,FALSE)</f>
        <v>0</v>
      </c>
    </row>
    <row r="5742" spans="1:5">
      <c r="A5742" t="str">
        <f t="shared" si="89"/>
        <v>26PDIA</v>
      </c>
      <c r="B5742" t="str">
        <f>CONCATENATE(A5742,"_",COUNTIF(A$1:A5742,A5742))</f>
        <v>26PDIA_21</v>
      </c>
      <c r="C5742" t="s">
        <v>10412</v>
      </c>
      <c r="D5742" t="str">
        <f>VLOOKUP(MID(C5742,7,4),Estrv!I:J,2,FALSE)</f>
        <v>Provisiones para contingencias</v>
      </c>
      <c r="E5742" t="str">
        <f>VLOOKUP(MID(C5742,1,10),Estrv!B:CC,44,FALSE)</f>
        <v>El Instituto para la Atencion y Prevencion de las Adicciones cuenta con los recursos necesarios para cubrir con las obligaciones judiciales al cumplir debidamente con los procesos de programacion y presupuestacion.</v>
      </c>
    </row>
    <row r="5743" spans="1:5">
      <c r="A5743" t="str">
        <f t="shared" si="89"/>
        <v>26PDIA</v>
      </c>
      <c r="B5743" t="str">
        <f>CONCATENATE(A5743,"_",COUNTIF(A$1:A5743,A5743))</f>
        <v>26PDIA_22</v>
      </c>
      <c r="C5743" t="s">
        <v>11086</v>
      </c>
      <c r="D5743" t="str">
        <f>VLOOKUP(MID(C5743,7,4),Estrv!I:J,2,FALSE)</f>
        <v>Provisiones para contingencias</v>
      </c>
      <c r="E5743">
        <f>VLOOKUP(MID(C5743,1,10),Estrv!B:CC,48,FALSE)</f>
        <v>0</v>
      </c>
    </row>
    <row r="5744" spans="1:5">
      <c r="A5744" t="str">
        <f t="shared" si="89"/>
        <v>26PDIA</v>
      </c>
      <c r="B5744" t="str">
        <f>CONCATENATE(A5744,"_",COUNTIF(A$1:A5744,A5744))</f>
        <v>26PDIA_23</v>
      </c>
      <c r="C5744" t="s">
        <v>11760</v>
      </c>
      <c r="D5744" t="str">
        <f>VLOOKUP(MID(C5744,7,4),Estrv!I:J,2,FALSE)</f>
        <v>Provisiones para contingencias</v>
      </c>
      <c r="E5744">
        <f>VLOOKUP(MID(C5744,1,10),Estrv!B:CC,51,FALSE)</f>
        <v>0</v>
      </c>
    </row>
    <row r="5745" spans="1:5">
      <c r="A5745" t="str">
        <f t="shared" si="89"/>
        <v>26PDIA</v>
      </c>
      <c r="B5745" t="str">
        <f>CONCATENATE(A5745,"_",COUNTIF(A$1:A5745,A5745))</f>
        <v>26PDIA_24</v>
      </c>
      <c r="C5745" t="s">
        <v>12434</v>
      </c>
      <c r="D5745" t="str">
        <f>VLOOKUP(MID(C5745,7,4),Estrv!I:J,2,FALSE)</f>
        <v>Provisiones para contingencias</v>
      </c>
      <c r="E5745">
        <f>VLOOKUP(MID(C5745,1,10),Estrv!B:CC,54,FALSE)</f>
        <v>0</v>
      </c>
    </row>
    <row r="5746" spans="1:5">
      <c r="A5746" t="str">
        <f t="shared" si="89"/>
        <v>26PDIA</v>
      </c>
      <c r="B5746" t="str">
        <f>CONCATENATE(A5746,"_",COUNTIF(A$1:A5746,A5746))</f>
        <v>26PDIA_25</v>
      </c>
      <c r="C5746" t="s">
        <v>13108</v>
      </c>
      <c r="D5746" t="str">
        <f>VLOOKUP(MID(C5746,7,4),Estrv!I:J,2,FALSE)</f>
        <v>Provisiones para contingencias</v>
      </c>
      <c r="E5746">
        <f>VLOOKUP(MID(C5746,1,10),Estrv!B:CC,57,FALSE)</f>
        <v>0</v>
      </c>
    </row>
    <row r="5747" spans="1:5">
      <c r="A5747" t="str">
        <f t="shared" si="89"/>
        <v>26PDIA</v>
      </c>
      <c r="B5747" t="str">
        <f>CONCATENATE(A5747,"_",COUNTIF(A$1:A5747,A5747))</f>
        <v>26PDIA_26</v>
      </c>
      <c r="C5747" t="s">
        <v>13782</v>
      </c>
      <c r="D5747" t="str">
        <f>VLOOKUP(MID(C5747,7,4),Estrv!I:J,2,FALSE)</f>
        <v>Provisiones para contingencias</v>
      </c>
      <c r="E5747">
        <f>VLOOKUP(MID(C5747,1,10),Estrv!B:CC,60,FALSE)</f>
        <v>0</v>
      </c>
    </row>
    <row r="5748" spans="1:5">
      <c r="A5748" t="str">
        <f t="shared" si="89"/>
        <v>26PDIA</v>
      </c>
      <c r="B5748" t="str">
        <f>CONCATENATE(A5748,"_",COUNTIF(A$1:A5748,A5748))</f>
        <v>26PDIA_27</v>
      </c>
      <c r="C5748" t="s">
        <v>14456</v>
      </c>
      <c r="D5748" t="str">
        <f>VLOOKUP(MID(C5748,7,4),Estrv!I:J,2,FALSE)</f>
        <v>Provisiones para contingencias</v>
      </c>
      <c r="E5748">
        <f>VLOOKUP(MID(C5748,1,10),Estrv!B:CC,63,FALSE)</f>
        <v>0</v>
      </c>
    </row>
    <row r="5749" spans="1:5">
      <c r="A5749" t="str">
        <f t="shared" si="89"/>
        <v>26PDIA</v>
      </c>
      <c r="B5749" t="str">
        <f>CONCATENATE(A5749,"_",COUNTIF(A$1:A5749,A5749))</f>
        <v>26PDIA_28</v>
      </c>
      <c r="C5749" t="s">
        <v>15130</v>
      </c>
      <c r="D5749" t="str">
        <f>VLOOKUP(MID(C5749,7,4),Estrv!I:J,2,FALSE)</f>
        <v>Provisiones para contingencias</v>
      </c>
      <c r="E5749">
        <f>VLOOKUP(MID(C5749,1,10),Estrv!B:CC,66,FALSE)</f>
        <v>0</v>
      </c>
    </row>
    <row r="5750" spans="1:5">
      <c r="A5750" t="str">
        <f t="shared" si="89"/>
        <v>26PDIA</v>
      </c>
      <c r="B5750" t="str">
        <f>CONCATENATE(A5750,"_",COUNTIF(A$1:A5750,A5750))</f>
        <v>26PDIA_29</v>
      </c>
      <c r="C5750" t="s">
        <v>15804</v>
      </c>
      <c r="D5750" t="str">
        <f>VLOOKUP(MID(C5750,7,4),Estrv!I:J,2,FALSE)</f>
        <v>Provisiones para contingencias</v>
      </c>
      <c r="E5750">
        <f>VLOOKUP(MID(C5750,1,10),Estrv!B:CC,69,FALSE)</f>
        <v>0</v>
      </c>
    </row>
    <row r="5751" spans="1:5">
      <c r="A5751" t="str">
        <f t="shared" si="89"/>
        <v>26PDIA</v>
      </c>
      <c r="B5751" t="str">
        <f>CONCATENATE(A5751,"_",COUNTIF(A$1:A5751,A5751))</f>
        <v>26PDIA_30</v>
      </c>
      <c r="C5751" t="s">
        <v>16478</v>
      </c>
      <c r="D5751" t="str">
        <f>VLOOKUP(MID(C5751,7,4),Estrv!I:J,2,FALSE)</f>
        <v>Provisiones para contingencias</v>
      </c>
      <c r="E5751">
        <f>VLOOKUP(MID(C5751,1,10),Estrv!B:CC,72,FALSE)</f>
        <v>0</v>
      </c>
    </row>
    <row r="5752" spans="1:5">
      <c r="A5752" t="str">
        <f t="shared" si="89"/>
        <v>26PDIA</v>
      </c>
      <c r="B5752" t="str">
        <f>CONCATENATE(A5752,"_",COUNTIF(A$1:A5752,A5752))</f>
        <v>26PDIA_31</v>
      </c>
      <c r="C5752" t="s">
        <v>10413</v>
      </c>
      <c r="D5752" t="str">
        <f>VLOOKUP(MID(C5752,7,4),Estrv!I:J,2,FALSE)</f>
        <v>Cumplimiento de los programas de protección civil</v>
      </c>
      <c r="E5752" t="str">
        <f>VLOOKUP(MID(C5752,1,10),Estrv!B:CC,44,FALSE)</f>
        <v>Personas servidoras publicas del Instituto para la Atencion y Prevencion de las Adicciones ponen en practica los conocimientos de Proteccion Civil ante una emergencia para salvaguardar su propia vida, la de los visitantes y de los bienes.</v>
      </c>
    </row>
    <row r="5753" spans="1:5">
      <c r="A5753" t="str">
        <f t="shared" si="89"/>
        <v>26PDIA</v>
      </c>
      <c r="B5753" t="str">
        <f>CONCATENATE(A5753,"_",COUNTIF(A$1:A5753,A5753))</f>
        <v>26PDIA_32</v>
      </c>
      <c r="C5753" t="s">
        <v>11087</v>
      </c>
      <c r="D5753" t="str">
        <f>VLOOKUP(MID(C5753,7,4),Estrv!I:J,2,FALSE)</f>
        <v>Cumplimiento de los programas de protección civil</v>
      </c>
      <c r="E5753" t="str">
        <f>VLOOKUP(MID(C5753,1,10),Estrv!B:CC,48,FALSE)</f>
        <v>Capacitacion en materia de proteccion civil a las personas servidoras publicas del Instituto.</v>
      </c>
    </row>
    <row r="5754" spans="1:5">
      <c r="A5754" t="str">
        <f t="shared" si="89"/>
        <v>26PDIA</v>
      </c>
      <c r="B5754" t="str">
        <f>CONCATENATE(A5754,"_",COUNTIF(A$1:A5754,A5754))</f>
        <v>26PDIA_33</v>
      </c>
      <c r="C5754" t="s">
        <v>11761</v>
      </c>
      <c r="D5754" t="str">
        <f>VLOOKUP(MID(C5754,7,4),Estrv!I:J,2,FALSE)</f>
        <v>Cumplimiento de los programas de protección civil</v>
      </c>
      <c r="E5754" t="str">
        <f>VLOOKUP(MID(C5754,1,10),Estrv!B:CC,51,FALSE)</f>
        <v>Formacion de brigadas, para atender situaciones de emergencia</v>
      </c>
    </row>
    <row r="5755" spans="1:5">
      <c r="A5755" t="str">
        <f t="shared" si="89"/>
        <v>26PDIA</v>
      </c>
      <c r="B5755" t="str">
        <f>CONCATENATE(A5755,"_",COUNTIF(A$1:A5755,A5755))</f>
        <v>26PDIA_34</v>
      </c>
      <c r="C5755" t="s">
        <v>12435</v>
      </c>
      <c r="D5755" t="str">
        <f>VLOOKUP(MID(C5755,7,4),Estrv!I:J,2,FALSE)</f>
        <v>Cumplimiento de los programas de protección civil</v>
      </c>
      <c r="E5755">
        <f>VLOOKUP(MID(C5755,1,10),Estrv!B:CC,54,FALSE)</f>
        <v>0</v>
      </c>
    </row>
    <row r="5756" spans="1:5">
      <c r="A5756" t="str">
        <f t="shared" si="89"/>
        <v>26PDIA</v>
      </c>
      <c r="B5756" t="str">
        <f>CONCATENATE(A5756,"_",COUNTIF(A$1:A5756,A5756))</f>
        <v>26PDIA_35</v>
      </c>
      <c r="C5756" t="s">
        <v>13109</v>
      </c>
      <c r="D5756" t="str">
        <f>VLOOKUP(MID(C5756,7,4),Estrv!I:J,2,FALSE)</f>
        <v>Cumplimiento de los programas de protección civil</v>
      </c>
      <c r="E5756">
        <f>VLOOKUP(MID(C5756,1,10),Estrv!B:CC,57,FALSE)</f>
        <v>0</v>
      </c>
    </row>
    <row r="5757" spans="1:5">
      <c r="A5757" t="str">
        <f t="shared" si="89"/>
        <v>26PDIA</v>
      </c>
      <c r="B5757" t="str">
        <f>CONCATENATE(A5757,"_",COUNTIF(A$1:A5757,A5757))</f>
        <v>26PDIA_36</v>
      </c>
      <c r="C5757" t="s">
        <v>13783</v>
      </c>
      <c r="D5757" t="str">
        <f>VLOOKUP(MID(C5757,7,4),Estrv!I:J,2,FALSE)</f>
        <v>Cumplimiento de los programas de protección civil</v>
      </c>
      <c r="E5757">
        <f>VLOOKUP(MID(C5757,1,10),Estrv!B:CC,60,FALSE)</f>
        <v>0</v>
      </c>
    </row>
    <row r="5758" spans="1:5">
      <c r="A5758" t="str">
        <f t="shared" si="89"/>
        <v>26PDIA</v>
      </c>
      <c r="B5758" t="str">
        <f>CONCATENATE(A5758,"_",COUNTIF(A$1:A5758,A5758))</f>
        <v>26PDIA_37</v>
      </c>
      <c r="C5758" t="s">
        <v>14457</v>
      </c>
      <c r="D5758" t="str">
        <f>VLOOKUP(MID(C5758,7,4),Estrv!I:J,2,FALSE)</f>
        <v>Cumplimiento de los programas de protección civil</v>
      </c>
      <c r="E5758">
        <f>VLOOKUP(MID(C5758,1,10),Estrv!B:CC,63,FALSE)</f>
        <v>0</v>
      </c>
    </row>
    <row r="5759" spans="1:5">
      <c r="A5759" t="str">
        <f t="shared" si="89"/>
        <v>26PDIA</v>
      </c>
      <c r="B5759" t="str">
        <f>CONCATENATE(A5759,"_",COUNTIF(A$1:A5759,A5759))</f>
        <v>26PDIA_38</v>
      </c>
      <c r="C5759" t="s">
        <v>15131</v>
      </c>
      <c r="D5759" t="str">
        <f>VLOOKUP(MID(C5759,7,4),Estrv!I:J,2,FALSE)</f>
        <v>Cumplimiento de los programas de protección civil</v>
      </c>
      <c r="E5759">
        <f>VLOOKUP(MID(C5759,1,10),Estrv!B:CC,66,FALSE)</f>
        <v>0</v>
      </c>
    </row>
    <row r="5760" spans="1:5">
      <c r="A5760" t="str">
        <f t="shared" si="89"/>
        <v>26PDIA</v>
      </c>
      <c r="B5760" t="str">
        <f>CONCATENATE(A5760,"_",COUNTIF(A$1:A5760,A5760))</f>
        <v>26PDIA_39</v>
      </c>
      <c r="C5760" t="s">
        <v>15805</v>
      </c>
      <c r="D5760" t="str">
        <f>VLOOKUP(MID(C5760,7,4),Estrv!I:J,2,FALSE)</f>
        <v>Cumplimiento de los programas de protección civil</v>
      </c>
      <c r="E5760">
        <f>VLOOKUP(MID(C5760,1,10),Estrv!B:CC,69,FALSE)</f>
        <v>0</v>
      </c>
    </row>
    <row r="5761" spans="1:5">
      <c r="A5761" t="str">
        <f t="shared" si="89"/>
        <v>26PDIA</v>
      </c>
      <c r="B5761" t="str">
        <f>CONCATENATE(A5761,"_",COUNTIF(A$1:A5761,A5761))</f>
        <v>26PDIA_40</v>
      </c>
      <c r="C5761" t="s">
        <v>16479</v>
      </c>
      <c r="D5761" t="str">
        <f>VLOOKUP(MID(C5761,7,4),Estrv!I:J,2,FALSE)</f>
        <v>Cumplimiento de los programas de protección civil</v>
      </c>
      <c r="E5761">
        <f>VLOOKUP(MID(C5761,1,10),Estrv!B:CC,72,FALSE)</f>
        <v>0</v>
      </c>
    </row>
    <row r="5762" spans="1:5">
      <c r="A5762" t="str">
        <f t="shared" si="89"/>
        <v>26PDSP</v>
      </c>
      <c r="B5762" t="str">
        <f>CONCATENATE(A5762,"_",COUNTIF(A$1:A5762,A5762))</f>
        <v>26PDSP_1</v>
      </c>
      <c r="C5762" t="s">
        <v>10414</v>
      </c>
      <c r="D5762" t="str">
        <f>VLOOKUP(MID(C5762,7,4),Estrv!I:J,2,FALSE)</f>
        <v>Cumplimiento de los programas de protección civil</v>
      </c>
      <c r="E5762" t="str">
        <f>VLOOKUP(MID(C5762,1,10),Estrv!B:CC,44,FALSE)</f>
        <v>Personas servidoras publicas de los Servicios de Salud Publica ponen en practica los conocimientos de Proteccion Civil ante una emergencia para salvaguardar su propia vida, la de los visitantes y de los bienes.</v>
      </c>
    </row>
    <row r="5763" spans="1:5">
      <c r="A5763" t="str">
        <f t="shared" ref="A5763:A5826" si="90">MID(C5763,1,6)</f>
        <v>26PDSP</v>
      </c>
      <c r="B5763" t="str">
        <f>CONCATENATE(A5763,"_",COUNTIF(A$1:A5763,A5763))</f>
        <v>26PDSP_2</v>
      </c>
      <c r="C5763" t="s">
        <v>11088</v>
      </c>
      <c r="D5763" t="str">
        <f>VLOOKUP(MID(C5763,7,4),Estrv!I:J,2,FALSE)</f>
        <v>Cumplimiento de los programas de protección civil</v>
      </c>
      <c r="E5763" t="str">
        <f>VLOOKUP(MID(C5763,1,10),Estrv!B:CC,48,FALSE)</f>
        <v>Adquisicion e instalacion de equipamiento en materia de proteccion civil en las instalaciones de la Secretaria.</v>
      </c>
    </row>
    <row r="5764" spans="1:5">
      <c r="A5764" t="str">
        <f t="shared" si="90"/>
        <v>26PDSP</v>
      </c>
      <c r="B5764" t="str">
        <f>CONCATENATE(A5764,"_",COUNTIF(A$1:A5764,A5764))</f>
        <v>26PDSP_3</v>
      </c>
      <c r="C5764" t="s">
        <v>11762</v>
      </c>
      <c r="D5764" t="str">
        <f>VLOOKUP(MID(C5764,7,4),Estrv!I:J,2,FALSE)</f>
        <v>Cumplimiento de los programas de protección civil</v>
      </c>
      <c r="E5764">
        <f>VLOOKUP(MID(C5764,1,10),Estrv!B:CC,51,FALSE)</f>
        <v>0</v>
      </c>
    </row>
    <row r="5765" spans="1:5">
      <c r="A5765" t="str">
        <f t="shared" si="90"/>
        <v>26PDSP</v>
      </c>
      <c r="B5765" t="str">
        <f>CONCATENATE(A5765,"_",COUNTIF(A$1:A5765,A5765))</f>
        <v>26PDSP_4</v>
      </c>
      <c r="C5765" t="s">
        <v>12436</v>
      </c>
      <c r="D5765" t="str">
        <f>VLOOKUP(MID(C5765,7,4),Estrv!I:J,2,FALSE)</f>
        <v>Cumplimiento de los programas de protección civil</v>
      </c>
      <c r="E5765">
        <f>VLOOKUP(MID(C5765,1,10),Estrv!B:CC,54,FALSE)</f>
        <v>0</v>
      </c>
    </row>
    <row r="5766" spans="1:5">
      <c r="A5766" t="str">
        <f t="shared" si="90"/>
        <v>26PDSP</v>
      </c>
      <c r="B5766" t="str">
        <f>CONCATENATE(A5766,"_",COUNTIF(A$1:A5766,A5766))</f>
        <v>26PDSP_5</v>
      </c>
      <c r="C5766" t="s">
        <v>13110</v>
      </c>
      <c r="D5766" t="str">
        <f>VLOOKUP(MID(C5766,7,4),Estrv!I:J,2,FALSE)</f>
        <v>Cumplimiento de los programas de protección civil</v>
      </c>
      <c r="E5766">
        <f>VLOOKUP(MID(C5766,1,10),Estrv!B:CC,57,FALSE)</f>
        <v>0</v>
      </c>
    </row>
    <row r="5767" spans="1:5">
      <c r="A5767" t="str">
        <f t="shared" si="90"/>
        <v>26PDSP</v>
      </c>
      <c r="B5767" t="str">
        <f>CONCATENATE(A5767,"_",COUNTIF(A$1:A5767,A5767))</f>
        <v>26PDSP_6</v>
      </c>
      <c r="C5767" t="s">
        <v>13784</v>
      </c>
      <c r="D5767" t="str">
        <f>VLOOKUP(MID(C5767,7,4),Estrv!I:J,2,FALSE)</f>
        <v>Cumplimiento de los programas de protección civil</v>
      </c>
      <c r="E5767">
        <f>VLOOKUP(MID(C5767,1,10),Estrv!B:CC,60,FALSE)</f>
        <v>0</v>
      </c>
    </row>
    <row r="5768" spans="1:5">
      <c r="A5768" t="str">
        <f t="shared" si="90"/>
        <v>26PDSP</v>
      </c>
      <c r="B5768" t="str">
        <f>CONCATENATE(A5768,"_",COUNTIF(A$1:A5768,A5768))</f>
        <v>26PDSP_7</v>
      </c>
      <c r="C5768" t="s">
        <v>14458</v>
      </c>
      <c r="D5768" t="str">
        <f>VLOOKUP(MID(C5768,7,4),Estrv!I:J,2,FALSE)</f>
        <v>Cumplimiento de los programas de protección civil</v>
      </c>
      <c r="E5768">
        <f>VLOOKUP(MID(C5768,1,10),Estrv!B:CC,63,FALSE)</f>
        <v>0</v>
      </c>
    </row>
    <row r="5769" spans="1:5">
      <c r="A5769" t="str">
        <f t="shared" si="90"/>
        <v>26PDSP</v>
      </c>
      <c r="B5769" t="str">
        <f>CONCATENATE(A5769,"_",COUNTIF(A$1:A5769,A5769))</f>
        <v>26PDSP_8</v>
      </c>
      <c r="C5769" t="s">
        <v>15132</v>
      </c>
      <c r="D5769" t="str">
        <f>VLOOKUP(MID(C5769,7,4),Estrv!I:J,2,FALSE)</f>
        <v>Cumplimiento de los programas de protección civil</v>
      </c>
      <c r="E5769">
        <f>VLOOKUP(MID(C5769,1,10),Estrv!B:CC,66,FALSE)</f>
        <v>0</v>
      </c>
    </row>
    <row r="5770" spans="1:5">
      <c r="A5770" t="str">
        <f t="shared" si="90"/>
        <v>26PDSP</v>
      </c>
      <c r="B5770" t="str">
        <f>CONCATENATE(A5770,"_",COUNTIF(A$1:A5770,A5770))</f>
        <v>26PDSP_9</v>
      </c>
      <c r="C5770" t="s">
        <v>15806</v>
      </c>
      <c r="D5770" t="str">
        <f>VLOOKUP(MID(C5770,7,4),Estrv!I:J,2,FALSE)</f>
        <v>Cumplimiento de los programas de protección civil</v>
      </c>
      <c r="E5770">
        <f>VLOOKUP(MID(C5770,1,10),Estrv!B:CC,69,FALSE)</f>
        <v>0</v>
      </c>
    </row>
    <row r="5771" spans="1:5">
      <c r="A5771" t="str">
        <f t="shared" si="90"/>
        <v>26PDSP</v>
      </c>
      <c r="B5771" t="str">
        <f>CONCATENATE(A5771,"_",COUNTIF(A$1:A5771,A5771))</f>
        <v>26PDSP_10</v>
      </c>
      <c r="C5771" t="s">
        <v>16480</v>
      </c>
      <c r="D5771" t="str">
        <f>VLOOKUP(MID(C5771,7,4),Estrv!I:J,2,FALSE)</f>
        <v>Cumplimiento de los programas de protección civil</v>
      </c>
      <c r="E5771">
        <f>VLOOKUP(MID(C5771,1,10),Estrv!B:CC,72,FALSE)</f>
        <v>0</v>
      </c>
    </row>
    <row r="5772" spans="1:5">
      <c r="A5772" t="str">
        <f t="shared" si="90"/>
        <v>26PDSP</v>
      </c>
      <c r="B5772" t="str">
        <f>CONCATENATE(A5772,"_",COUNTIF(A$1:A5772,A5772))</f>
        <v>26PDSP_11</v>
      </c>
      <c r="C5772" t="s">
        <v>10415</v>
      </c>
      <c r="D5772" t="str">
        <f>VLOOKUP(MID(C5772,7,4),Estrv!I:J,2,FALSE)</f>
        <v>Servicios de salud del primer nivel</v>
      </c>
      <c r="E5772" t="str">
        <f>VLOOKUP(MID(C5772,1,10),Estrv!B:CC,44,FALSE)</f>
        <v>La poblacion de la Ciudad de Mexico, en especial aquella que no tienen seguridad social laboral, recibe servicios de salud de primer nivel con gratuidad y universalidad, manteniendose protegida contra enfermedades prevenibles por vacunacion lo que les permite reducir la morbilidad y mortalidad y tener una mejor calidad de vida.</v>
      </c>
    </row>
    <row r="5773" spans="1:5">
      <c r="A5773" t="str">
        <f t="shared" si="90"/>
        <v>26PDSP</v>
      </c>
      <c r="B5773" t="str">
        <f>CONCATENATE(A5773,"_",COUNTIF(A$1:A5773,A5773))</f>
        <v>26PDSP_12</v>
      </c>
      <c r="C5773" t="s">
        <v>11089</v>
      </c>
      <c r="D5773" t="str">
        <f>VLOOKUP(MID(C5773,7,4),Estrv!I:J,2,FALSE)</f>
        <v>Servicios de salud del primer nivel</v>
      </c>
      <c r="E5773" t="str">
        <f>VLOOKUP(MID(C5773,1,10),Estrv!B:CC,48,FALSE)</f>
        <v>Atenciones medicas en las Unidades de Salud</v>
      </c>
    </row>
    <row r="5774" spans="1:5">
      <c r="A5774" t="str">
        <f t="shared" si="90"/>
        <v>26PDSP</v>
      </c>
      <c r="B5774" t="str">
        <f>CONCATENATE(A5774,"_",COUNTIF(A$1:A5774,A5774))</f>
        <v>26PDSP_13</v>
      </c>
      <c r="C5774" t="s">
        <v>11763</v>
      </c>
      <c r="D5774" t="str">
        <f>VLOOKUP(MID(C5774,7,4),Estrv!I:J,2,FALSE)</f>
        <v>Servicios de salud del primer nivel</v>
      </c>
      <c r="E5774" t="str">
        <f>VLOOKUP(MID(C5774,1,10),Estrv!B:CC,51,FALSE)</f>
        <v>Dosis de vacunas aplicadas en poblacion de responsabilidad Institucional</v>
      </c>
    </row>
    <row r="5775" spans="1:5">
      <c r="A5775" t="str">
        <f t="shared" si="90"/>
        <v>26PDSP</v>
      </c>
      <c r="B5775" t="str">
        <f>CONCATENATE(A5775,"_",COUNTIF(A$1:A5775,A5775))</f>
        <v>26PDSP_14</v>
      </c>
      <c r="C5775" t="s">
        <v>12437</v>
      </c>
      <c r="D5775" t="str">
        <f>VLOOKUP(MID(C5775,7,4),Estrv!I:J,2,FALSE)</f>
        <v>Servicios de salud del primer nivel</v>
      </c>
      <c r="E5775">
        <f>VLOOKUP(MID(C5775,1,10),Estrv!B:CC,54,FALSE)</f>
        <v>0</v>
      </c>
    </row>
    <row r="5776" spans="1:5">
      <c r="A5776" t="str">
        <f t="shared" si="90"/>
        <v>26PDSP</v>
      </c>
      <c r="B5776" t="str">
        <f>CONCATENATE(A5776,"_",COUNTIF(A$1:A5776,A5776))</f>
        <v>26PDSP_15</v>
      </c>
      <c r="C5776" t="s">
        <v>13111</v>
      </c>
      <c r="D5776" t="str">
        <f>VLOOKUP(MID(C5776,7,4),Estrv!I:J,2,FALSE)</f>
        <v>Servicios de salud del primer nivel</v>
      </c>
      <c r="E5776">
        <f>VLOOKUP(MID(C5776,1,10),Estrv!B:CC,57,FALSE)</f>
        <v>0</v>
      </c>
    </row>
    <row r="5777" spans="1:5">
      <c r="A5777" t="str">
        <f t="shared" si="90"/>
        <v>26PDSP</v>
      </c>
      <c r="B5777" t="str">
        <f>CONCATENATE(A5777,"_",COUNTIF(A$1:A5777,A5777))</f>
        <v>26PDSP_16</v>
      </c>
      <c r="C5777" t="s">
        <v>13785</v>
      </c>
      <c r="D5777" t="str">
        <f>VLOOKUP(MID(C5777,7,4),Estrv!I:J,2,FALSE)</f>
        <v>Servicios de salud del primer nivel</v>
      </c>
      <c r="E5777">
        <f>VLOOKUP(MID(C5777,1,10),Estrv!B:CC,60,FALSE)</f>
        <v>0</v>
      </c>
    </row>
    <row r="5778" spans="1:5">
      <c r="A5778" t="str">
        <f t="shared" si="90"/>
        <v>26PDSP</v>
      </c>
      <c r="B5778" t="str">
        <f>CONCATENATE(A5778,"_",COUNTIF(A$1:A5778,A5778))</f>
        <v>26PDSP_17</v>
      </c>
      <c r="C5778" t="s">
        <v>14459</v>
      </c>
      <c r="D5778" t="str">
        <f>VLOOKUP(MID(C5778,7,4),Estrv!I:J,2,FALSE)</f>
        <v>Servicios de salud del primer nivel</v>
      </c>
      <c r="E5778">
        <f>VLOOKUP(MID(C5778,1,10),Estrv!B:CC,63,FALSE)</f>
        <v>0</v>
      </c>
    </row>
    <row r="5779" spans="1:5">
      <c r="A5779" t="str">
        <f t="shared" si="90"/>
        <v>26PDSP</v>
      </c>
      <c r="B5779" t="str">
        <f>CONCATENATE(A5779,"_",COUNTIF(A$1:A5779,A5779))</f>
        <v>26PDSP_18</v>
      </c>
      <c r="C5779" t="s">
        <v>15133</v>
      </c>
      <c r="D5779" t="str">
        <f>VLOOKUP(MID(C5779,7,4),Estrv!I:J,2,FALSE)</f>
        <v>Servicios de salud del primer nivel</v>
      </c>
      <c r="E5779">
        <f>VLOOKUP(MID(C5779,1,10),Estrv!B:CC,66,FALSE)</f>
        <v>0</v>
      </c>
    </row>
    <row r="5780" spans="1:5">
      <c r="A5780" t="str">
        <f t="shared" si="90"/>
        <v>26PDSP</v>
      </c>
      <c r="B5780" t="str">
        <f>CONCATENATE(A5780,"_",COUNTIF(A$1:A5780,A5780))</f>
        <v>26PDSP_19</v>
      </c>
      <c r="C5780" t="s">
        <v>15807</v>
      </c>
      <c r="D5780" t="str">
        <f>VLOOKUP(MID(C5780,7,4),Estrv!I:J,2,FALSE)</f>
        <v>Servicios de salud del primer nivel</v>
      </c>
      <c r="E5780">
        <f>VLOOKUP(MID(C5780,1,10),Estrv!B:CC,69,FALSE)</f>
        <v>0</v>
      </c>
    </row>
    <row r="5781" spans="1:5">
      <c r="A5781" t="str">
        <f t="shared" si="90"/>
        <v>26PDSP</v>
      </c>
      <c r="B5781" t="str">
        <f>CONCATENATE(A5781,"_",COUNTIF(A$1:A5781,A5781))</f>
        <v>26PDSP_20</v>
      </c>
      <c r="C5781" t="s">
        <v>16481</v>
      </c>
      <c r="D5781" t="str">
        <f>VLOOKUP(MID(C5781,7,4),Estrv!I:J,2,FALSE)</f>
        <v>Servicios de salud del primer nivel</v>
      </c>
      <c r="E5781">
        <f>VLOOKUP(MID(C5781,1,10),Estrv!B:CC,72,FALSE)</f>
        <v>0</v>
      </c>
    </row>
    <row r="5782" spans="1:5">
      <c r="A5782" t="str">
        <f t="shared" si="90"/>
        <v>26PDSP</v>
      </c>
      <c r="B5782" t="str">
        <f>CONCATENATE(A5782,"_",COUNTIF(A$1:A5782,A5782))</f>
        <v>26PDSP_21</v>
      </c>
      <c r="C5782" t="s">
        <v>10416</v>
      </c>
      <c r="D5782" t="str">
        <f>VLOOKUP(MID(C5782,7,4),Estrv!I:J,2,FALSE)</f>
        <v>Atención integral de la salud para la mujer</v>
      </c>
      <c r="E5782" t="str">
        <f>VLOOKUP(MID(C5782,1,10),Estrv!B:CC,44,FALSE)</f>
        <v>Las mujeres de la Ciudad de Mexico sin seguridad social laboral gozan de salud fisica y mental y tienen asegurada su salud materna sexual y reproductiva lo que conlleva a una disminucion del indice de mortalidad en las mujeres.</v>
      </c>
    </row>
    <row r="5783" spans="1:5">
      <c r="A5783" t="str">
        <f t="shared" si="90"/>
        <v>26PDSP</v>
      </c>
      <c r="B5783" t="str">
        <f>CONCATENATE(A5783,"_",COUNTIF(A$1:A5783,A5783))</f>
        <v>26PDSP_22</v>
      </c>
      <c r="C5783" t="s">
        <v>11090</v>
      </c>
      <c r="D5783" t="str">
        <f>VLOOKUP(MID(C5783,7,4),Estrv!I:J,2,FALSE)</f>
        <v>Atención integral de la salud para la mujer</v>
      </c>
      <c r="E5783">
        <f>VLOOKUP(MID(C5783,1,10),Estrv!B:CC,48,FALSE)</f>
        <v>0</v>
      </c>
    </row>
    <row r="5784" spans="1:5">
      <c r="A5784" t="str">
        <f t="shared" si="90"/>
        <v>26PDSP</v>
      </c>
      <c r="B5784" t="str">
        <f>CONCATENATE(A5784,"_",COUNTIF(A$1:A5784,A5784))</f>
        <v>26PDSP_23</v>
      </c>
      <c r="C5784" t="s">
        <v>11764</v>
      </c>
      <c r="D5784" t="str">
        <f>VLOOKUP(MID(C5784,7,4),Estrv!I:J,2,FALSE)</f>
        <v>Atención integral de la salud para la mujer</v>
      </c>
      <c r="E5784">
        <f>VLOOKUP(MID(C5784,1,10),Estrv!B:CC,51,FALSE)</f>
        <v>0</v>
      </c>
    </row>
    <row r="5785" spans="1:5">
      <c r="A5785" t="str">
        <f t="shared" si="90"/>
        <v>26PDSP</v>
      </c>
      <c r="B5785" t="str">
        <f>CONCATENATE(A5785,"_",COUNTIF(A$1:A5785,A5785))</f>
        <v>26PDSP_24</v>
      </c>
      <c r="C5785" t="s">
        <v>12438</v>
      </c>
      <c r="D5785" t="str">
        <f>VLOOKUP(MID(C5785,7,4),Estrv!I:J,2,FALSE)</f>
        <v>Atención integral de la salud para la mujer</v>
      </c>
      <c r="E5785">
        <f>VLOOKUP(MID(C5785,1,10),Estrv!B:CC,54,FALSE)</f>
        <v>0</v>
      </c>
    </row>
    <row r="5786" spans="1:5">
      <c r="A5786" t="str">
        <f t="shared" si="90"/>
        <v>26PDSP</v>
      </c>
      <c r="B5786" t="str">
        <f>CONCATENATE(A5786,"_",COUNTIF(A$1:A5786,A5786))</f>
        <v>26PDSP_25</v>
      </c>
      <c r="C5786" t="s">
        <v>13112</v>
      </c>
      <c r="D5786" t="str">
        <f>VLOOKUP(MID(C5786,7,4),Estrv!I:J,2,FALSE)</f>
        <v>Atención integral de la salud para la mujer</v>
      </c>
      <c r="E5786">
        <f>VLOOKUP(MID(C5786,1,10),Estrv!B:CC,57,FALSE)</f>
        <v>0</v>
      </c>
    </row>
    <row r="5787" spans="1:5">
      <c r="A5787" t="str">
        <f t="shared" si="90"/>
        <v>26PDSP</v>
      </c>
      <c r="B5787" t="str">
        <f>CONCATENATE(A5787,"_",COUNTIF(A$1:A5787,A5787))</f>
        <v>26PDSP_26</v>
      </c>
      <c r="C5787" t="s">
        <v>13786</v>
      </c>
      <c r="D5787" t="str">
        <f>VLOOKUP(MID(C5787,7,4),Estrv!I:J,2,FALSE)</f>
        <v>Atención integral de la salud para la mujer</v>
      </c>
      <c r="E5787">
        <f>VLOOKUP(MID(C5787,1,10),Estrv!B:CC,60,FALSE)</f>
        <v>0</v>
      </c>
    </row>
    <row r="5788" spans="1:5">
      <c r="A5788" t="str">
        <f t="shared" si="90"/>
        <v>26PDSP</v>
      </c>
      <c r="B5788" t="str">
        <f>CONCATENATE(A5788,"_",COUNTIF(A$1:A5788,A5788))</f>
        <v>26PDSP_27</v>
      </c>
      <c r="C5788" t="s">
        <v>14460</v>
      </c>
      <c r="D5788" t="str">
        <f>VLOOKUP(MID(C5788,7,4),Estrv!I:J,2,FALSE)</f>
        <v>Atención integral de la salud para la mujer</v>
      </c>
      <c r="E5788">
        <f>VLOOKUP(MID(C5788,1,10),Estrv!B:CC,63,FALSE)</f>
        <v>0</v>
      </c>
    </row>
    <row r="5789" spans="1:5">
      <c r="A5789" t="str">
        <f t="shared" si="90"/>
        <v>26PDSP</v>
      </c>
      <c r="B5789" t="str">
        <f>CONCATENATE(A5789,"_",COUNTIF(A$1:A5789,A5789))</f>
        <v>26PDSP_28</v>
      </c>
      <c r="C5789" t="s">
        <v>15134</v>
      </c>
      <c r="D5789" t="str">
        <f>VLOOKUP(MID(C5789,7,4),Estrv!I:J,2,FALSE)</f>
        <v>Atención integral de la salud para la mujer</v>
      </c>
      <c r="E5789">
        <f>VLOOKUP(MID(C5789,1,10),Estrv!B:CC,66,FALSE)</f>
        <v>0</v>
      </c>
    </row>
    <row r="5790" spans="1:5">
      <c r="A5790" t="str">
        <f t="shared" si="90"/>
        <v>26PDSP</v>
      </c>
      <c r="B5790" t="str">
        <f>CONCATENATE(A5790,"_",COUNTIF(A$1:A5790,A5790))</f>
        <v>26PDSP_29</v>
      </c>
      <c r="C5790" t="s">
        <v>15808</v>
      </c>
      <c r="D5790" t="str">
        <f>VLOOKUP(MID(C5790,7,4),Estrv!I:J,2,FALSE)</f>
        <v>Atención integral de la salud para la mujer</v>
      </c>
      <c r="E5790">
        <f>VLOOKUP(MID(C5790,1,10),Estrv!B:CC,69,FALSE)</f>
        <v>0</v>
      </c>
    </row>
    <row r="5791" spans="1:5">
      <c r="A5791" t="str">
        <f t="shared" si="90"/>
        <v>26PDSP</v>
      </c>
      <c r="B5791" t="str">
        <f>CONCATENATE(A5791,"_",COUNTIF(A$1:A5791,A5791))</f>
        <v>26PDSP_30</v>
      </c>
      <c r="C5791" t="s">
        <v>16482</v>
      </c>
      <c r="D5791" t="str">
        <f>VLOOKUP(MID(C5791,7,4),Estrv!I:J,2,FALSE)</f>
        <v>Atención integral de la salud para la mujer</v>
      </c>
      <c r="E5791">
        <f>VLOOKUP(MID(C5791,1,10),Estrv!B:CC,72,FALSE)</f>
        <v>0</v>
      </c>
    </row>
    <row r="5792" spans="1:5">
      <c r="A5792" t="str">
        <f t="shared" si="90"/>
        <v>26PDSP</v>
      </c>
      <c r="B5792" t="str">
        <f>CONCATENATE(A5792,"_",COUNTIF(A$1:A5792,A5792))</f>
        <v>26PDSP_31</v>
      </c>
      <c r="C5792" t="s">
        <v>10417</v>
      </c>
      <c r="D5792" t="str">
        <f>VLOOKUP(MID(C5792,7,4),Estrv!I:J,2,FALSE)</f>
        <v>Actividades de apoyo administrativo</v>
      </c>
      <c r="E5792" t="str">
        <f>VLOOKUP(MID(C5792,1,10),Estrv!B:CC,44,FALSE)</f>
        <v>Servicios de Salud Publica cuenta con los recursos necesarios para el buen desarrollo de sus funciones, al cumplir debidamente con la programacion de los gastos administrativos.</v>
      </c>
    </row>
    <row r="5793" spans="1:5">
      <c r="A5793" t="str">
        <f t="shared" si="90"/>
        <v>26PDSP</v>
      </c>
      <c r="B5793" t="str">
        <f>CONCATENATE(A5793,"_",COUNTIF(A$1:A5793,A5793))</f>
        <v>26PDSP_32</v>
      </c>
      <c r="C5793" t="s">
        <v>11091</v>
      </c>
      <c r="D5793" t="str">
        <f>VLOOKUP(MID(C5793,7,4),Estrv!I:J,2,FALSE)</f>
        <v>Actividades de apoyo administrativo</v>
      </c>
      <c r="E5793" t="str">
        <f>VLOOKUP(MID(C5793,1,10),Estrv!B:CC,48,FALSE)</f>
        <v>Pago de servicios generales, servicios profesionales, conservacion y mantenimiento del inmueble, asi como servicios de difusion.</v>
      </c>
    </row>
    <row r="5794" spans="1:5">
      <c r="A5794" t="str">
        <f t="shared" si="90"/>
        <v>26PDSP</v>
      </c>
      <c r="B5794" t="str">
        <f>CONCATENATE(A5794,"_",COUNTIF(A$1:A5794,A5794))</f>
        <v>26PDSP_33</v>
      </c>
      <c r="C5794" t="s">
        <v>11765</v>
      </c>
      <c r="D5794" t="str">
        <f>VLOOKUP(MID(C5794,7,4),Estrv!I:J,2,FALSE)</f>
        <v>Actividades de apoyo administrativo</v>
      </c>
      <c r="E5794">
        <f>VLOOKUP(MID(C5794,1,10),Estrv!B:CC,51,FALSE)</f>
        <v>0</v>
      </c>
    </row>
    <row r="5795" spans="1:5">
      <c r="A5795" t="str">
        <f t="shared" si="90"/>
        <v>26PDSP</v>
      </c>
      <c r="B5795" t="str">
        <f>CONCATENATE(A5795,"_",COUNTIF(A$1:A5795,A5795))</f>
        <v>26PDSP_34</v>
      </c>
      <c r="C5795" t="s">
        <v>12439</v>
      </c>
      <c r="D5795" t="str">
        <f>VLOOKUP(MID(C5795,7,4),Estrv!I:J,2,FALSE)</f>
        <v>Actividades de apoyo administrativo</v>
      </c>
      <c r="E5795">
        <f>VLOOKUP(MID(C5795,1,10),Estrv!B:CC,54,FALSE)</f>
        <v>0</v>
      </c>
    </row>
    <row r="5796" spans="1:5">
      <c r="A5796" t="str">
        <f t="shared" si="90"/>
        <v>26PDSP</v>
      </c>
      <c r="B5796" t="str">
        <f>CONCATENATE(A5796,"_",COUNTIF(A$1:A5796,A5796))</f>
        <v>26PDSP_35</v>
      </c>
      <c r="C5796" t="s">
        <v>13113</v>
      </c>
      <c r="D5796" t="str">
        <f>VLOOKUP(MID(C5796,7,4),Estrv!I:J,2,FALSE)</f>
        <v>Actividades de apoyo administrativo</v>
      </c>
      <c r="E5796">
        <f>VLOOKUP(MID(C5796,1,10),Estrv!B:CC,57,FALSE)</f>
        <v>0</v>
      </c>
    </row>
    <row r="5797" spans="1:5">
      <c r="A5797" t="str">
        <f t="shared" si="90"/>
        <v>26PDSP</v>
      </c>
      <c r="B5797" t="str">
        <f>CONCATENATE(A5797,"_",COUNTIF(A$1:A5797,A5797))</f>
        <v>26PDSP_36</v>
      </c>
      <c r="C5797" t="s">
        <v>13787</v>
      </c>
      <c r="D5797" t="str">
        <f>VLOOKUP(MID(C5797,7,4),Estrv!I:J,2,FALSE)</f>
        <v>Actividades de apoyo administrativo</v>
      </c>
      <c r="E5797">
        <f>VLOOKUP(MID(C5797,1,10),Estrv!B:CC,60,FALSE)</f>
        <v>0</v>
      </c>
    </row>
    <row r="5798" spans="1:5">
      <c r="A5798" t="str">
        <f t="shared" si="90"/>
        <v>26PDSP</v>
      </c>
      <c r="B5798" t="str">
        <f>CONCATENATE(A5798,"_",COUNTIF(A$1:A5798,A5798))</f>
        <v>26PDSP_37</v>
      </c>
      <c r="C5798" t="s">
        <v>14461</v>
      </c>
      <c r="D5798" t="str">
        <f>VLOOKUP(MID(C5798,7,4),Estrv!I:J,2,FALSE)</f>
        <v>Actividades de apoyo administrativo</v>
      </c>
      <c r="E5798">
        <f>VLOOKUP(MID(C5798,1,10),Estrv!B:CC,63,FALSE)</f>
        <v>0</v>
      </c>
    </row>
    <row r="5799" spans="1:5">
      <c r="A5799" t="str">
        <f t="shared" si="90"/>
        <v>26PDSP</v>
      </c>
      <c r="B5799" t="str">
        <f>CONCATENATE(A5799,"_",COUNTIF(A$1:A5799,A5799))</f>
        <v>26PDSP_38</v>
      </c>
      <c r="C5799" t="s">
        <v>15135</v>
      </c>
      <c r="D5799" t="str">
        <f>VLOOKUP(MID(C5799,7,4),Estrv!I:J,2,FALSE)</f>
        <v>Actividades de apoyo administrativo</v>
      </c>
      <c r="E5799">
        <f>VLOOKUP(MID(C5799,1,10),Estrv!B:CC,66,FALSE)</f>
        <v>0</v>
      </c>
    </row>
    <row r="5800" spans="1:5">
      <c r="A5800" t="str">
        <f t="shared" si="90"/>
        <v>26PDSP</v>
      </c>
      <c r="B5800" t="str">
        <f>CONCATENATE(A5800,"_",COUNTIF(A$1:A5800,A5800))</f>
        <v>26PDSP_39</v>
      </c>
      <c r="C5800" t="s">
        <v>15809</v>
      </c>
      <c r="D5800" t="str">
        <f>VLOOKUP(MID(C5800,7,4),Estrv!I:J,2,FALSE)</f>
        <v>Actividades de apoyo administrativo</v>
      </c>
      <c r="E5800">
        <f>VLOOKUP(MID(C5800,1,10),Estrv!B:CC,69,FALSE)</f>
        <v>0</v>
      </c>
    </row>
    <row r="5801" spans="1:5">
      <c r="A5801" t="str">
        <f t="shared" si="90"/>
        <v>26PDSP</v>
      </c>
      <c r="B5801" t="str">
        <f>CONCATENATE(A5801,"_",COUNTIF(A$1:A5801,A5801))</f>
        <v>26PDSP_40</v>
      </c>
      <c r="C5801" t="s">
        <v>16483</v>
      </c>
      <c r="D5801" t="str">
        <f>VLOOKUP(MID(C5801,7,4),Estrv!I:J,2,FALSE)</f>
        <v>Actividades de apoyo administrativo</v>
      </c>
      <c r="E5801">
        <f>VLOOKUP(MID(C5801,1,10),Estrv!B:CC,72,FALSE)</f>
        <v>0</v>
      </c>
    </row>
    <row r="5802" spans="1:5">
      <c r="A5802" t="str">
        <f t="shared" si="90"/>
        <v>26PDSP</v>
      </c>
      <c r="B5802" t="str">
        <f>CONCATENATE(A5802,"_",COUNTIF(A$1:A5802,A5802))</f>
        <v>26PDSP_41</v>
      </c>
      <c r="C5802" t="s">
        <v>10418</v>
      </c>
      <c r="D5802" t="str">
        <f>VLOOKUP(MID(C5802,7,4),Estrv!I:J,2,FALSE)</f>
        <v>Provisiones para contingencias</v>
      </c>
      <c r="E5802" t="str">
        <f>VLOOKUP(MID(C5802,1,10),Estrv!B:CC,44,FALSE)</f>
        <v>Servicios de Salud Publica cuenta con los recursos necesarios para cubrir las obligaciones judiciales al cumplir debidamente con los procesos de programacion y presupuestacion.</v>
      </c>
    </row>
    <row r="5803" spans="1:5">
      <c r="A5803" t="str">
        <f t="shared" si="90"/>
        <v>26PDSP</v>
      </c>
      <c r="B5803" t="str">
        <f>CONCATENATE(A5803,"_",COUNTIF(A$1:A5803,A5803))</f>
        <v>26PDSP_42</v>
      </c>
      <c r="C5803" t="s">
        <v>11092</v>
      </c>
      <c r="D5803" t="str">
        <f>VLOOKUP(MID(C5803,7,4),Estrv!I:J,2,FALSE)</f>
        <v>Provisiones para contingencias</v>
      </c>
      <c r="E5803">
        <f>VLOOKUP(MID(C5803,1,10),Estrv!B:CC,48,FALSE)</f>
        <v>0</v>
      </c>
    </row>
    <row r="5804" spans="1:5">
      <c r="A5804" t="str">
        <f t="shared" si="90"/>
        <v>26PDSP</v>
      </c>
      <c r="B5804" t="str">
        <f>CONCATENATE(A5804,"_",COUNTIF(A$1:A5804,A5804))</f>
        <v>26PDSP_43</v>
      </c>
      <c r="C5804" t="s">
        <v>11766</v>
      </c>
      <c r="D5804" t="str">
        <f>VLOOKUP(MID(C5804,7,4),Estrv!I:J,2,FALSE)</f>
        <v>Provisiones para contingencias</v>
      </c>
      <c r="E5804">
        <f>VLOOKUP(MID(C5804,1,10),Estrv!B:CC,51,FALSE)</f>
        <v>0</v>
      </c>
    </row>
    <row r="5805" spans="1:5">
      <c r="A5805" t="str">
        <f t="shared" si="90"/>
        <v>26PDSP</v>
      </c>
      <c r="B5805" t="str">
        <f>CONCATENATE(A5805,"_",COUNTIF(A$1:A5805,A5805))</f>
        <v>26PDSP_44</v>
      </c>
      <c r="C5805" t="s">
        <v>12440</v>
      </c>
      <c r="D5805" t="str">
        <f>VLOOKUP(MID(C5805,7,4),Estrv!I:J,2,FALSE)</f>
        <v>Provisiones para contingencias</v>
      </c>
      <c r="E5805">
        <f>VLOOKUP(MID(C5805,1,10),Estrv!B:CC,54,FALSE)</f>
        <v>0</v>
      </c>
    </row>
    <row r="5806" spans="1:5">
      <c r="A5806" t="str">
        <f t="shared" si="90"/>
        <v>26PDSP</v>
      </c>
      <c r="B5806" t="str">
        <f>CONCATENATE(A5806,"_",COUNTIF(A$1:A5806,A5806))</f>
        <v>26PDSP_45</v>
      </c>
      <c r="C5806" t="s">
        <v>13114</v>
      </c>
      <c r="D5806" t="str">
        <f>VLOOKUP(MID(C5806,7,4),Estrv!I:J,2,FALSE)</f>
        <v>Provisiones para contingencias</v>
      </c>
      <c r="E5806">
        <f>VLOOKUP(MID(C5806,1,10),Estrv!B:CC,57,FALSE)</f>
        <v>0</v>
      </c>
    </row>
    <row r="5807" spans="1:5">
      <c r="A5807" t="str">
        <f t="shared" si="90"/>
        <v>26PDSP</v>
      </c>
      <c r="B5807" t="str">
        <f>CONCATENATE(A5807,"_",COUNTIF(A$1:A5807,A5807))</f>
        <v>26PDSP_46</v>
      </c>
      <c r="C5807" t="s">
        <v>13788</v>
      </c>
      <c r="D5807" t="str">
        <f>VLOOKUP(MID(C5807,7,4),Estrv!I:J,2,FALSE)</f>
        <v>Provisiones para contingencias</v>
      </c>
      <c r="E5807">
        <f>VLOOKUP(MID(C5807,1,10),Estrv!B:CC,60,FALSE)</f>
        <v>0</v>
      </c>
    </row>
    <row r="5808" spans="1:5">
      <c r="A5808" t="str">
        <f t="shared" si="90"/>
        <v>26PDSP</v>
      </c>
      <c r="B5808" t="str">
        <f>CONCATENATE(A5808,"_",COUNTIF(A$1:A5808,A5808))</f>
        <v>26PDSP_47</v>
      </c>
      <c r="C5808" t="s">
        <v>14462</v>
      </c>
      <c r="D5808" t="str">
        <f>VLOOKUP(MID(C5808,7,4),Estrv!I:J,2,FALSE)</f>
        <v>Provisiones para contingencias</v>
      </c>
      <c r="E5808">
        <f>VLOOKUP(MID(C5808,1,10),Estrv!B:CC,63,FALSE)</f>
        <v>0</v>
      </c>
    </row>
    <row r="5809" spans="1:5">
      <c r="A5809" t="str">
        <f t="shared" si="90"/>
        <v>26PDSP</v>
      </c>
      <c r="B5809" t="str">
        <f>CONCATENATE(A5809,"_",COUNTIF(A$1:A5809,A5809))</f>
        <v>26PDSP_48</v>
      </c>
      <c r="C5809" t="s">
        <v>15136</v>
      </c>
      <c r="D5809" t="str">
        <f>VLOOKUP(MID(C5809,7,4),Estrv!I:J,2,FALSE)</f>
        <v>Provisiones para contingencias</v>
      </c>
      <c r="E5809">
        <f>VLOOKUP(MID(C5809,1,10),Estrv!B:CC,66,FALSE)</f>
        <v>0</v>
      </c>
    </row>
    <row r="5810" spans="1:5">
      <c r="A5810" t="str">
        <f t="shared" si="90"/>
        <v>26PDSP</v>
      </c>
      <c r="B5810" t="str">
        <f>CONCATENATE(A5810,"_",COUNTIF(A$1:A5810,A5810))</f>
        <v>26PDSP_49</v>
      </c>
      <c r="C5810" t="s">
        <v>15810</v>
      </c>
      <c r="D5810" t="str">
        <f>VLOOKUP(MID(C5810,7,4),Estrv!I:J,2,FALSE)</f>
        <v>Provisiones para contingencias</v>
      </c>
      <c r="E5810">
        <f>VLOOKUP(MID(C5810,1,10),Estrv!B:CC,69,FALSE)</f>
        <v>0</v>
      </c>
    </row>
    <row r="5811" spans="1:5">
      <c r="A5811" t="str">
        <f t="shared" si="90"/>
        <v>26PDSP</v>
      </c>
      <c r="B5811" t="str">
        <f>CONCATENATE(A5811,"_",COUNTIF(A$1:A5811,A5811))</f>
        <v>26PDSP_50</v>
      </c>
      <c r="C5811" t="s">
        <v>16484</v>
      </c>
      <c r="D5811" t="str">
        <f>VLOOKUP(MID(C5811,7,4),Estrv!I:J,2,FALSE)</f>
        <v>Provisiones para contingencias</v>
      </c>
      <c r="E5811">
        <f>VLOOKUP(MID(C5811,1,10),Estrv!B:CC,72,FALSE)</f>
        <v>0</v>
      </c>
    </row>
    <row r="5812" spans="1:5">
      <c r="A5812" t="str">
        <f t="shared" si="90"/>
        <v>31C000</v>
      </c>
      <c r="B5812" t="str">
        <f>CONCATENATE(A5812,"_",COUNTIF(A$1:A5812,A5812))</f>
        <v>31C000_1</v>
      </c>
      <c r="C5812" t="s">
        <v>10419</v>
      </c>
      <c r="D5812" t="str">
        <f>VLOOKUP(MID(C5812,7,4),Estrv!I:J,2,FALSE)</f>
        <v>Fortalecimiento de la cultura y las artes</v>
      </c>
      <c r="E5812" t="str">
        <f>VLOOKUP(MID(C5812,1,10),Estrv!B:CC,44,FALSE)</f>
        <v>Los habitantes de la Ciudad de Mexico participan y disfrutan del ejercicio efectivo y pleno de los derechos culturales desarrollando el sentido de pertenencia y respeto lo que genera la convivencia urbana y bienestar para una mejor calidad de vida.</v>
      </c>
    </row>
    <row r="5813" spans="1:5">
      <c r="A5813" t="str">
        <f t="shared" si="90"/>
        <v>31C000</v>
      </c>
      <c r="B5813" t="str">
        <f>CONCATENATE(A5813,"_",COUNTIF(A$1:A5813,A5813))</f>
        <v>31C000_2</v>
      </c>
      <c r="C5813" t="s">
        <v>11093</v>
      </c>
      <c r="D5813" t="str">
        <f>VLOOKUP(MID(C5813,7,4),Estrv!I:J,2,FALSE)</f>
        <v>Fortalecimiento de la cultura y las artes</v>
      </c>
      <c r="E5813" t="str">
        <f>VLOOKUP(MID(C5813,1,10),Estrv!B:CC,48,FALSE)</f>
        <v>Actividades academicas artistico-culturales realizadas en los centros y espacios educativos a cargo de la dependencia</v>
      </c>
    </row>
    <row r="5814" spans="1:5">
      <c r="A5814" t="str">
        <f t="shared" si="90"/>
        <v>31C000</v>
      </c>
      <c r="B5814" t="str">
        <f>CONCATENATE(A5814,"_",COUNTIF(A$1:A5814,A5814))</f>
        <v>31C000_3</v>
      </c>
      <c r="C5814" t="s">
        <v>11767</v>
      </c>
      <c r="D5814" t="str">
        <f>VLOOKUP(MID(C5814,7,4),Estrv!I:J,2,FALSE)</f>
        <v>Fortalecimiento de la cultura y las artes</v>
      </c>
      <c r="E5814" t="str">
        <f>VLOOKUP(MID(C5814,1,10),Estrv!B:CC,51,FALSE)</f>
        <v>Conciertos, recitales y actividades operativas realizadas de la Orquesta Filarmonica de la Ciudad de Mexico</v>
      </c>
    </row>
    <row r="5815" spans="1:5">
      <c r="A5815" t="str">
        <f t="shared" si="90"/>
        <v>31C000</v>
      </c>
      <c r="B5815" t="str">
        <f>CONCATENATE(A5815,"_",COUNTIF(A$1:A5815,A5815))</f>
        <v>31C000_4</v>
      </c>
      <c r="C5815" t="s">
        <v>12441</v>
      </c>
      <c r="D5815" t="str">
        <f>VLOOKUP(MID(C5815,7,4),Estrv!I:J,2,FALSE)</f>
        <v>Fortalecimiento de la cultura y las artes</v>
      </c>
      <c r="E5815" t="str">
        <f>VLOOKUP(MID(C5815,1,10),Estrv!B:CC,54,FALSE)</f>
        <v>Actividades de patrimonio cultural e historico realizadas, tales como paseos historicos, visitas guiadas, declaratorias, entre otros</v>
      </c>
    </row>
    <row r="5816" spans="1:5">
      <c r="A5816" t="str">
        <f t="shared" si="90"/>
        <v>31C000</v>
      </c>
      <c r="B5816" t="str">
        <f>CONCATENATE(A5816,"_",COUNTIF(A$1:A5816,A5816))</f>
        <v>31C000_5</v>
      </c>
      <c r="C5816" t="s">
        <v>13115</v>
      </c>
      <c r="D5816" t="str">
        <f>VLOOKUP(MID(C5816,7,4),Estrv!I:J,2,FALSE)</f>
        <v>Fortalecimiento de la cultura y las artes</v>
      </c>
      <c r="E5816" t="str">
        <f>VLOOKUP(MID(C5816,1,10),Estrv!B:CC,57,FALSE)</f>
        <v>Eventos y presentaciones escenicas en teatros y espacios publicos de la Ciudad de Mexico realizados</v>
      </c>
    </row>
    <row r="5817" spans="1:5">
      <c r="A5817" t="str">
        <f t="shared" si="90"/>
        <v>31C000</v>
      </c>
      <c r="B5817" t="str">
        <f>CONCATENATE(A5817,"_",COUNTIF(A$1:A5817,A5817))</f>
        <v>31C000_6</v>
      </c>
      <c r="C5817" t="s">
        <v>13789</v>
      </c>
      <c r="D5817" t="str">
        <f>VLOOKUP(MID(C5817,7,4),Estrv!I:J,2,FALSE)</f>
        <v>Fortalecimiento de la cultura y las artes</v>
      </c>
      <c r="E5817" t="str">
        <f>VLOOKUP(MID(C5817,1,10),Estrv!B:CC,60,FALSE)</f>
        <v>Promocion del desarrollo cultural comunitario y de proyectos artistico-culturales</v>
      </c>
    </row>
    <row r="5818" spans="1:5">
      <c r="A5818" t="str">
        <f t="shared" si="90"/>
        <v>31C000</v>
      </c>
      <c r="B5818" t="str">
        <f>CONCATENATE(A5818,"_",COUNTIF(A$1:A5818,A5818))</f>
        <v>31C000_7</v>
      </c>
      <c r="C5818" t="s">
        <v>14463</v>
      </c>
      <c r="D5818" t="str">
        <f>VLOOKUP(MID(C5818,7,4),Estrv!I:J,2,FALSE)</f>
        <v>Fortalecimiento de la cultura y las artes</v>
      </c>
      <c r="E5818" t="str">
        <f>VLOOKUP(MID(C5818,1,10),Estrv!B:CC,63,FALSE)</f>
        <v>Difusion de eventos y actividades culturales</v>
      </c>
    </row>
    <row r="5819" spans="1:5">
      <c r="A5819" t="str">
        <f t="shared" si="90"/>
        <v>31C000</v>
      </c>
      <c r="B5819" t="str">
        <f>CONCATENATE(A5819,"_",COUNTIF(A$1:A5819,A5819))</f>
        <v>31C000_8</v>
      </c>
      <c r="C5819" t="s">
        <v>15137</v>
      </c>
      <c r="D5819" t="str">
        <f>VLOOKUP(MID(C5819,7,4),Estrv!I:J,2,FALSE)</f>
        <v>Fortalecimiento de la cultura y las artes</v>
      </c>
      <c r="E5819" t="str">
        <f>VLOOKUP(MID(C5819,1,10),Estrv!B:CC,66,FALSE)</f>
        <v/>
      </c>
    </row>
    <row r="5820" spans="1:5">
      <c r="A5820" t="str">
        <f t="shared" si="90"/>
        <v>31C000</v>
      </c>
      <c r="B5820" t="str">
        <f>CONCATENATE(A5820,"_",COUNTIF(A$1:A5820,A5820))</f>
        <v>31C000_9</v>
      </c>
      <c r="C5820" t="s">
        <v>15811</v>
      </c>
      <c r="D5820" t="str">
        <f>VLOOKUP(MID(C5820,7,4),Estrv!I:J,2,FALSE)</f>
        <v>Fortalecimiento de la cultura y las artes</v>
      </c>
      <c r="E5820" t="str">
        <f>VLOOKUP(MID(C5820,1,10),Estrv!B:CC,69,FALSE)</f>
        <v/>
      </c>
    </row>
    <row r="5821" spans="1:5">
      <c r="A5821" t="str">
        <f t="shared" si="90"/>
        <v>31C000</v>
      </c>
      <c r="B5821" t="str">
        <f>CONCATENATE(A5821,"_",COUNTIF(A$1:A5821,A5821))</f>
        <v>31C000_10</v>
      </c>
      <c r="C5821" t="s">
        <v>16485</v>
      </c>
      <c r="D5821" t="str">
        <f>VLOOKUP(MID(C5821,7,4),Estrv!I:J,2,FALSE)</f>
        <v>Fortalecimiento de la cultura y las artes</v>
      </c>
      <c r="E5821" t="str">
        <f>VLOOKUP(MID(C5821,1,10),Estrv!B:CC,72,FALSE)</f>
        <v/>
      </c>
    </row>
    <row r="5822" spans="1:5">
      <c r="A5822" t="str">
        <f t="shared" si="90"/>
        <v>31C000</v>
      </c>
      <c r="B5822" t="str">
        <f>CONCATENATE(A5822,"_",COUNTIF(A$1:A5822,A5822))</f>
        <v>31C000_11</v>
      </c>
      <c r="C5822" t="s">
        <v>10420</v>
      </c>
      <c r="D5822" t="str">
        <f>VLOOKUP(MID(C5822,7,4),Estrv!I:J,2,FALSE)</f>
        <v>Colectivos culturales comunitarios Ciudad de México</v>
      </c>
      <c r="E5822" t="str">
        <f>VLOOKUP(MID(C5822,1,10),Estrv!B:CC,44,FALSE)</f>
        <v>La poblacion con mayor indice de vulnerabilidad de la Ciudad de Mexico cuenta con mas y mejores espacios publicos culturales con la participacion comunitaria para el disfrute de eventos y dialogos culturales reconociendo la diversidad de expresion y el arte como un derecho fundamental para todos.</v>
      </c>
    </row>
    <row r="5823" spans="1:5">
      <c r="A5823" t="str">
        <f t="shared" si="90"/>
        <v>31C000</v>
      </c>
      <c r="B5823" t="str">
        <f>CONCATENATE(A5823,"_",COUNTIF(A$1:A5823,A5823))</f>
        <v>31C000_12</v>
      </c>
      <c r="C5823" t="s">
        <v>11094</v>
      </c>
      <c r="D5823" t="str">
        <f>VLOOKUP(MID(C5823,7,4),Estrv!I:J,2,FALSE)</f>
        <v>Colectivos culturales comunitarios Ciudad de México</v>
      </c>
      <c r="E5823" t="str">
        <f>VLOOKUP(MID(C5823,1,10),Estrv!B:CC,48,FALSE)</f>
        <v>Apoyos economicos entregados a los proyectos de desarrollo y/o activacion cultural comunitaria.</v>
      </c>
    </row>
    <row r="5824" spans="1:5">
      <c r="A5824" t="str">
        <f t="shared" si="90"/>
        <v>31C000</v>
      </c>
      <c r="B5824" t="str">
        <f>CONCATENATE(A5824,"_",COUNTIF(A$1:A5824,A5824))</f>
        <v>31C000_13</v>
      </c>
      <c r="C5824" t="s">
        <v>11768</v>
      </c>
      <c r="D5824" t="str">
        <f>VLOOKUP(MID(C5824,7,4),Estrv!I:J,2,FALSE)</f>
        <v>Colectivos culturales comunitarios Ciudad de México</v>
      </c>
      <c r="E5824" t="str">
        <f>VLOOKUP(MID(C5824,1,10),Estrv!B:CC,51,FALSE)</f>
        <v>Actividades artistico-culturales realizadas y espacios de dialogo generados.</v>
      </c>
    </row>
    <row r="5825" spans="1:5">
      <c r="A5825" t="str">
        <f t="shared" si="90"/>
        <v>31C000</v>
      </c>
      <c r="B5825" t="str">
        <f>CONCATENATE(A5825,"_",COUNTIF(A$1:A5825,A5825))</f>
        <v>31C000_14</v>
      </c>
      <c r="C5825" t="s">
        <v>12442</v>
      </c>
      <c r="D5825" t="str">
        <f>VLOOKUP(MID(C5825,7,4),Estrv!I:J,2,FALSE)</f>
        <v>Colectivos culturales comunitarios Ciudad de México</v>
      </c>
      <c r="E5825" t="str">
        <f>VLOOKUP(MID(C5825,1,10),Estrv!B:CC,54,FALSE)</f>
        <v/>
      </c>
    </row>
    <row r="5826" spans="1:5">
      <c r="A5826" t="str">
        <f t="shared" si="90"/>
        <v>31C000</v>
      </c>
      <c r="B5826" t="str">
        <f>CONCATENATE(A5826,"_",COUNTIF(A$1:A5826,A5826))</f>
        <v>31C000_15</v>
      </c>
      <c r="C5826" t="s">
        <v>13116</v>
      </c>
      <c r="D5826" t="str">
        <f>VLOOKUP(MID(C5826,7,4),Estrv!I:J,2,FALSE)</f>
        <v>Colectivos culturales comunitarios Ciudad de México</v>
      </c>
      <c r="E5826" t="str">
        <f>VLOOKUP(MID(C5826,1,10),Estrv!B:CC,57,FALSE)</f>
        <v/>
      </c>
    </row>
    <row r="5827" spans="1:5">
      <c r="A5827" t="str">
        <f t="shared" ref="A5827:A5890" si="91">MID(C5827,1,6)</f>
        <v>31C000</v>
      </c>
      <c r="B5827" t="str">
        <f>CONCATENATE(A5827,"_",COUNTIF(A$1:A5827,A5827))</f>
        <v>31C000_16</v>
      </c>
      <c r="C5827" t="s">
        <v>13790</v>
      </c>
      <c r="D5827" t="str">
        <f>VLOOKUP(MID(C5827,7,4),Estrv!I:J,2,FALSE)</f>
        <v>Colectivos culturales comunitarios Ciudad de México</v>
      </c>
      <c r="E5827" t="str">
        <f>VLOOKUP(MID(C5827,1,10),Estrv!B:CC,60,FALSE)</f>
        <v/>
      </c>
    </row>
    <row r="5828" spans="1:5">
      <c r="A5828" t="str">
        <f t="shared" si="91"/>
        <v>31C000</v>
      </c>
      <c r="B5828" t="str">
        <f>CONCATENATE(A5828,"_",COUNTIF(A$1:A5828,A5828))</f>
        <v>31C000_17</v>
      </c>
      <c r="C5828" t="s">
        <v>14464</v>
      </c>
      <c r="D5828" t="str">
        <f>VLOOKUP(MID(C5828,7,4),Estrv!I:J,2,FALSE)</f>
        <v>Colectivos culturales comunitarios Ciudad de México</v>
      </c>
      <c r="E5828" t="str">
        <f>VLOOKUP(MID(C5828,1,10),Estrv!B:CC,63,FALSE)</f>
        <v/>
      </c>
    </row>
    <row r="5829" spans="1:5">
      <c r="A5829" t="str">
        <f t="shared" si="91"/>
        <v>31C000</v>
      </c>
      <c r="B5829" t="str">
        <f>CONCATENATE(A5829,"_",COUNTIF(A$1:A5829,A5829))</f>
        <v>31C000_18</v>
      </c>
      <c r="C5829" t="s">
        <v>15138</v>
      </c>
      <c r="D5829" t="str">
        <f>VLOOKUP(MID(C5829,7,4),Estrv!I:J,2,FALSE)</f>
        <v>Colectivos culturales comunitarios Ciudad de México</v>
      </c>
      <c r="E5829" t="str">
        <f>VLOOKUP(MID(C5829,1,10),Estrv!B:CC,66,FALSE)</f>
        <v/>
      </c>
    </row>
    <row r="5830" spans="1:5">
      <c r="A5830" t="str">
        <f t="shared" si="91"/>
        <v>31C000</v>
      </c>
      <c r="B5830" t="str">
        <f>CONCATENATE(A5830,"_",COUNTIF(A$1:A5830,A5830))</f>
        <v>31C000_19</v>
      </c>
      <c r="C5830" t="s">
        <v>15812</v>
      </c>
      <c r="D5830" t="str">
        <f>VLOOKUP(MID(C5830,7,4),Estrv!I:J,2,FALSE)</f>
        <v>Colectivos culturales comunitarios Ciudad de México</v>
      </c>
      <c r="E5830" t="str">
        <f>VLOOKUP(MID(C5830,1,10),Estrv!B:CC,69,FALSE)</f>
        <v/>
      </c>
    </row>
    <row r="5831" spans="1:5">
      <c r="A5831" t="str">
        <f t="shared" si="91"/>
        <v>31C000</v>
      </c>
      <c r="B5831" t="str">
        <f>CONCATENATE(A5831,"_",COUNTIF(A$1:A5831,A5831))</f>
        <v>31C000_20</v>
      </c>
      <c r="C5831" t="s">
        <v>16486</v>
      </c>
      <c r="D5831" t="str">
        <f>VLOOKUP(MID(C5831,7,4),Estrv!I:J,2,FALSE)</f>
        <v>Colectivos culturales comunitarios Ciudad de México</v>
      </c>
      <c r="E5831" t="str">
        <f>VLOOKUP(MID(C5831,1,10),Estrv!B:CC,72,FALSE)</f>
        <v/>
      </c>
    </row>
    <row r="5832" spans="1:5">
      <c r="A5832" t="str">
        <f t="shared" si="91"/>
        <v>31C000</v>
      </c>
      <c r="B5832" t="str">
        <f>CONCATENATE(A5832,"_",COUNTIF(A$1:A5832,A5832))</f>
        <v>31C000_21</v>
      </c>
      <c r="C5832" t="s">
        <v>10421</v>
      </c>
      <c r="D5832" t="str">
        <f>VLOOKUP(MID(C5832,7,4),Estrv!I:J,2,FALSE)</f>
        <v>Promotores culturales Ciudad de México</v>
      </c>
      <c r="E5832" t="str">
        <f>VLOOKUP(MID(C5832,1,10),Estrv!B:CC,44,FALSE)</f>
        <v>La Secretaria de Cultura garantiza el derecho a la cultura mediante la realizacion de actividades que promueven y permiten construir con la comunidad espacios publicos culturales y de dialogo, lo cual disminuye las brechas de desigualdad y centralizacion en materia de cultura de la Ciudad de Mexico, fomentando el derecho a la cultura para todos.</v>
      </c>
    </row>
    <row r="5833" spans="1:5">
      <c r="A5833" t="str">
        <f t="shared" si="91"/>
        <v>31C000</v>
      </c>
      <c r="B5833" t="str">
        <f>CONCATENATE(A5833,"_",COUNTIF(A$1:A5833,A5833))</f>
        <v>31C000_22</v>
      </c>
      <c r="C5833" t="s">
        <v>11095</v>
      </c>
      <c r="D5833" t="str">
        <f>VLOOKUP(MID(C5833,7,4),Estrv!I:J,2,FALSE)</f>
        <v>Promotores culturales Ciudad de México</v>
      </c>
      <c r="E5833" t="str">
        <f>VLOOKUP(MID(C5833,1,10),Estrv!B:CC,48,FALSE)</f>
        <v>Actividades artistico-culturales realizadas de manera presencial o a traves de medios digitales.</v>
      </c>
    </row>
    <row r="5834" spans="1:5">
      <c r="A5834" t="str">
        <f t="shared" si="91"/>
        <v>31C000</v>
      </c>
      <c r="B5834" t="str">
        <f>CONCATENATE(A5834,"_",COUNTIF(A$1:A5834,A5834))</f>
        <v>31C000_23</v>
      </c>
      <c r="C5834" t="s">
        <v>11769</v>
      </c>
      <c r="D5834" t="str">
        <f>VLOOKUP(MID(C5834,7,4),Estrv!I:J,2,FALSE)</f>
        <v>Promotores culturales Ciudad de México</v>
      </c>
      <c r="E5834" t="str">
        <f>VLOOKUP(MID(C5834,1,10),Estrv!B:CC,51,FALSE)</f>
        <v/>
      </c>
    </row>
    <row r="5835" spans="1:5">
      <c r="A5835" t="str">
        <f t="shared" si="91"/>
        <v>31C000</v>
      </c>
      <c r="B5835" t="str">
        <f>CONCATENATE(A5835,"_",COUNTIF(A$1:A5835,A5835))</f>
        <v>31C000_24</v>
      </c>
      <c r="C5835" t="s">
        <v>12443</v>
      </c>
      <c r="D5835" t="str">
        <f>VLOOKUP(MID(C5835,7,4),Estrv!I:J,2,FALSE)</f>
        <v>Promotores culturales Ciudad de México</v>
      </c>
      <c r="E5835" t="str">
        <f>VLOOKUP(MID(C5835,1,10),Estrv!B:CC,54,FALSE)</f>
        <v/>
      </c>
    </row>
    <row r="5836" spans="1:5">
      <c r="A5836" t="str">
        <f t="shared" si="91"/>
        <v>31C000</v>
      </c>
      <c r="B5836" t="str">
        <f>CONCATENATE(A5836,"_",COUNTIF(A$1:A5836,A5836))</f>
        <v>31C000_25</v>
      </c>
      <c r="C5836" t="s">
        <v>13117</v>
      </c>
      <c r="D5836" t="str">
        <f>VLOOKUP(MID(C5836,7,4),Estrv!I:J,2,FALSE)</f>
        <v>Promotores culturales Ciudad de México</v>
      </c>
      <c r="E5836" t="str">
        <f>VLOOKUP(MID(C5836,1,10),Estrv!B:CC,57,FALSE)</f>
        <v/>
      </c>
    </row>
    <row r="5837" spans="1:5">
      <c r="A5837" t="str">
        <f t="shared" si="91"/>
        <v>31C000</v>
      </c>
      <c r="B5837" t="str">
        <f>CONCATENATE(A5837,"_",COUNTIF(A$1:A5837,A5837))</f>
        <v>31C000_26</v>
      </c>
      <c r="C5837" t="s">
        <v>13791</v>
      </c>
      <c r="D5837" t="str">
        <f>VLOOKUP(MID(C5837,7,4),Estrv!I:J,2,FALSE)</f>
        <v>Promotores culturales Ciudad de México</v>
      </c>
      <c r="E5837" t="str">
        <f>VLOOKUP(MID(C5837,1,10),Estrv!B:CC,60,FALSE)</f>
        <v/>
      </c>
    </row>
    <row r="5838" spans="1:5">
      <c r="A5838" t="str">
        <f t="shared" si="91"/>
        <v>31C000</v>
      </c>
      <c r="B5838" t="str">
        <f>CONCATENATE(A5838,"_",COUNTIF(A$1:A5838,A5838))</f>
        <v>31C000_27</v>
      </c>
      <c r="C5838" t="s">
        <v>14465</v>
      </c>
      <c r="D5838" t="str">
        <f>VLOOKUP(MID(C5838,7,4),Estrv!I:J,2,FALSE)</f>
        <v>Promotores culturales Ciudad de México</v>
      </c>
      <c r="E5838" t="str">
        <f>VLOOKUP(MID(C5838,1,10),Estrv!B:CC,63,FALSE)</f>
        <v/>
      </c>
    </row>
    <row r="5839" spans="1:5">
      <c r="A5839" t="str">
        <f t="shared" si="91"/>
        <v>31C000</v>
      </c>
      <c r="B5839" t="str">
        <f>CONCATENATE(A5839,"_",COUNTIF(A$1:A5839,A5839))</f>
        <v>31C000_28</v>
      </c>
      <c r="C5839" t="s">
        <v>15139</v>
      </c>
      <c r="D5839" t="str">
        <f>VLOOKUP(MID(C5839,7,4),Estrv!I:J,2,FALSE)</f>
        <v>Promotores culturales Ciudad de México</v>
      </c>
      <c r="E5839" t="str">
        <f>VLOOKUP(MID(C5839,1,10),Estrv!B:CC,66,FALSE)</f>
        <v/>
      </c>
    </row>
    <row r="5840" spans="1:5">
      <c r="A5840" t="str">
        <f t="shared" si="91"/>
        <v>31C000</v>
      </c>
      <c r="B5840" t="str">
        <f>CONCATENATE(A5840,"_",COUNTIF(A$1:A5840,A5840))</f>
        <v>31C000_29</v>
      </c>
      <c r="C5840" t="s">
        <v>15813</v>
      </c>
      <c r="D5840" t="str">
        <f>VLOOKUP(MID(C5840,7,4),Estrv!I:J,2,FALSE)</f>
        <v>Promotores culturales Ciudad de México</v>
      </c>
      <c r="E5840" t="str">
        <f>VLOOKUP(MID(C5840,1,10),Estrv!B:CC,69,FALSE)</f>
        <v/>
      </c>
    </row>
    <row r="5841" spans="1:5">
      <c r="A5841" t="str">
        <f t="shared" si="91"/>
        <v>31C000</v>
      </c>
      <c r="B5841" t="str">
        <f>CONCATENATE(A5841,"_",COUNTIF(A$1:A5841,A5841))</f>
        <v>31C000_30</v>
      </c>
      <c r="C5841" t="s">
        <v>16487</v>
      </c>
      <c r="D5841" t="str">
        <f>VLOOKUP(MID(C5841,7,4),Estrv!I:J,2,FALSE)</f>
        <v>Promotores culturales Ciudad de México</v>
      </c>
      <c r="E5841" t="str">
        <f>VLOOKUP(MID(C5841,1,10),Estrv!B:CC,72,FALSE)</f>
        <v/>
      </c>
    </row>
    <row r="5842" spans="1:5">
      <c r="A5842" t="str">
        <f t="shared" si="91"/>
        <v>31C000</v>
      </c>
      <c r="B5842" t="str">
        <f>CONCATENATE(A5842,"_",COUNTIF(A$1:A5842,A5842))</f>
        <v>31C000_31</v>
      </c>
      <c r="C5842" t="s">
        <v>10422</v>
      </c>
      <c r="D5842" t="str">
        <f>VLOOKUP(MID(C5842,7,4),Estrv!I:J,2,FALSE)</f>
        <v>Talleres de artes y oficios comunitarios</v>
      </c>
      <c r="E5842" t="str">
        <f>VLOOKUP(MID(C5842,1,10),Estrv!B:CC,44,FALSE)</f>
        <v>La poblacion con mayor indice de marginalidad y pobreza tiene acceso y participa en la vida cultural de la Ciudad de Mexico retomando el conocimiento de artes y oficios fortaleciendo sus capacidades creativas y revalora las tradiciones y costumbres para una mejor calidad de vida.</v>
      </c>
    </row>
    <row r="5843" spans="1:5">
      <c r="A5843" t="str">
        <f t="shared" si="91"/>
        <v>31C000</v>
      </c>
      <c r="B5843" t="str">
        <f>CONCATENATE(A5843,"_",COUNTIF(A$1:A5843,A5843))</f>
        <v>31C000_32</v>
      </c>
      <c r="C5843" t="s">
        <v>11096</v>
      </c>
      <c r="D5843" t="str">
        <f>VLOOKUP(MID(C5843,7,4),Estrv!I:J,2,FALSE)</f>
        <v>Talleres de artes y oficios comunitarios</v>
      </c>
      <c r="E5843" t="str">
        <f>VLOOKUP(MID(C5843,1,10),Estrv!B:CC,48,FALSE)</f>
        <v>Imparticion de talleres de artes y oficios</v>
      </c>
    </row>
    <row r="5844" spans="1:5">
      <c r="A5844" t="str">
        <f t="shared" si="91"/>
        <v>31C000</v>
      </c>
      <c r="B5844" t="str">
        <f>CONCATENATE(A5844,"_",COUNTIF(A$1:A5844,A5844))</f>
        <v>31C000_33</v>
      </c>
      <c r="C5844" t="s">
        <v>11770</v>
      </c>
      <c r="D5844" t="str">
        <f>VLOOKUP(MID(C5844,7,4),Estrv!I:J,2,FALSE)</f>
        <v>Talleres de artes y oficios comunitarios</v>
      </c>
      <c r="E5844" t="str">
        <f>VLOOKUP(MID(C5844,1,10),Estrv!B:CC,51,FALSE)</f>
        <v/>
      </c>
    </row>
    <row r="5845" spans="1:5">
      <c r="A5845" t="str">
        <f t="shared" si="91"/>
        <v>31C000</v>
      </c>
      <c r="B5845" t="str">
        <f>CONCATENATE(A5845,"_",COUNTIF(A$1:A5845,A5845))</f>
        <v>31C000_34</v>
      </c>
      <c r="C5845" t="s">
        <v>12444</v>
      </c>
      <c r="D5845" t="str">
        <f>VLOOKUP(MID(C5845,7,4),Estrv!I:J,2,FALSE)</f>
        <v>Talleres de artes y oficios comunitarios</v>
      </c>
      <c r="E5845" t="str">
        <f>VLOOKUP(MID(C5845,1,10),Estrv!B:CC,54,FALSE)</f>
        <v/>
      </c>
    </row>
    <row r="5846" spans="1:5">
      <c r="A5846" t="str">
        <f t="shared" si="91"/>
        <v>31C000</v>
      </c>
      <c r="B5846" t="str">
        <f>CONCATENATE(A5846,"_",COUNTIF(A$1:A5846,A5846))</f>
        <v>31C000_35</v>
      </c>
      <c r="C5846" t="s">
        <v>13118</v>
      </c>
      <c r="D5846" t="str">
        <f>VLOOKUP(MID(C5846,7,4),Estrv!I:J,2,FALSE)</f>
        <v>Talleres de artes y oficios comunitarios</v>
      </c>
      <c r="E5846" t="str">
        <f>VLOOKUP(MID(C5846,1,10),Estrv!B:CC,57,FALSE)</f>
        <v/>
      </c>
    </row>
    <row r="5847" spans="1:5">
      <c r="A5847" t="str">
        <f t="shared" si="91"/>
        <v>31C000</v>
      </c>
      <c r="B5847" t="str">
        <f>CONCATENATE(A5847,"_",COUNTIF(A$1:A5847,A5847))</f>
        <v>31C000_36</v>
      </c>
      <c r="C5847" t="s">
        <v>13792</v>
      </c>
      <c r="D5847" t="str">
        <f>VLOOKUP(MID(C5847,7,4),Estrv!I:J,2,FALSE)</f>
        <v>Talleres de artes y oficios comunitarios</v>
      </c>
      <c r="E5847" t="str">
        <f>VLOOKUP(MID(C5847,1,10),Estrv!B:CC,60,FALSE)</f>
        <v/>
      </c>
    </row>
    <row r="5848" spans="1:5">
      <c r="A5848" t="str">
        <f t="shared" si="91"/>
        <v>31C000</v>
      </c>
      <c r="B5848" t="str">
        <f>CONCATENATE(A5848,"_",COUNTIF(A$1:A5848,A5848))</f>
        <v>31C000_37</v>
      </c>
      <c r="C5848" t="s">
        <v>14466</v>
      </c>
      <c r="D5848" t="str">
        <f>VLOOKUP(MID(C5848,7,4),Estrv!I:J,2,FALSE)</f>
        <v>Talleres de artes y oficios comunitarios</v>
      </c>
      <c r="E5848" t="str">
        <f>VLOOKUP(MID(C5848,1,10),Estrv!B:CC,63,FALSE)</f>
        <v/>
      </c>
    </row>
    <row r="5849" spans="1:5">
      <c r="A5849" t="str">
        <f t="shared" si="91"/>
        <v>31C000</v>
      </c>
      <c r="B5849" t="str">
        <f>CONCATENATE(A5849,"_",COUNTIF(A$1:A5849,A5849))</f>
        <v>31C000_38</v>
      </c>
      <c r="C5849" t="s">
        <v>15140</v>
      </c>
      <c r="D5849" t="str">
        <f>VLOOKUP(MID(C5849,7,4),Estrv!I:J,2,FALSE)</f>
        <v>Talleres de artes y oficios comunitarios</v>
      </c>
      <c r="E5849" t="str">
        <f>VLOOKUP(MID(C5849,1,10),Estrv!B:CC,66,FALSE)</f>
        <v/>
      </c>
    </row>
    <row r="5850" spans="1:5">
      <c r="A5850" t="str">
        <f t="shared" si="91"/>
        <v>31C000</v>
      </c>
      <c r="B5850" t="str">
        <f>CONCATENATE(A5850,"_",COUNTIF(A$1:A5850,A5850))</f>
        <v>31C000_39</v>
      </c>
      <c r="C5850" t="s">
        <v>15814</v>
      </c>
      <c r="D5850" t="str">
        <f>VLOOKUP(MID(C5850,7,4),Estrv!I:J,2,FALSE)</f>
        <v>Talleres de artes y oficios comunitarios</v>
      </c>
      <c r="E5850" t="str">
        <f>VLOOKUP(MID(C5850,1,10),Estrv!B:CC,69,FALSE)</f>
        <v/>
      </c>
    </row>
    <row r="5851" spans="1:5">
      <c r="A5851" t="str">
        <f t="shared" si="91"/>
        <v>31C000</v>
      </c>
      <c r="B5851" t="str">
        <f>CONCATENATE(A5851,"_",COUNTIF(A$1:A5851,A5851))</f>
        <v>31C000_40</v>
      </c>
      <c r="C5851" t="s">
        <v>16488</v>
      </c>
      <c r="D5851" t="str">
        <f>VLOOKUP(MID(C5851,7,4),Estrv!I:J,2,FALSE)</f>
        <v>Talleres de artes y oficios comunitarios</v>
      </c>
      <c r="E5851" t="str">
        <f>VLOOKUP(MID(C5851,1,10),Estrv!B:CC,72,FALSE)</f>
        <v/>
      </c>
    </row>
    <row r="5852" spans="1:5">
      <c r="A5852" t="str">
        <f t="shared" si="91"/>
        <v>31C000</v>
      </c>
      <c r="B5852" t="str">
        <f>CONCATENATE(A5852,"_",COUNTIF(A$1:A5852,A5852))</f>
        <v>31C000_41</v>
      </c>
      <c r="C5852" t="s">
        <v>10423</v>
      </c>
      <c r="D5852" t="str">
        <f>VLOOKUP(MID(C5852,7,4),Estrv!I:J,2,FALSE)</f>
        <v>Financiamiento y promoción de proyectos culturales y artísticos</v>
      </c>
      <c r="E5852" t="str">
        <f>VLOOKUP(MID(C5852,1,10),Estrv!B:CC,44,FALSE)</f>
        <v>Se fortalece el acceso y la participacion de la ciudadania en la vida artistico-cultural, a traves de los apoyos y estimulos a los proyectos desarrollados por las asociaciones civiles y creadores en la Ciudad de Mexico.</v>
      </c>
    </row>
    <row r="5853" spans="1:5">
      <c r="A5853" t="str">
        <f t="shared" si="91"/>
        <v>31C000</v>
      </c>
      <c r="B5853" t="str">
        <f>CONCATENATE(A5853,"_",COUNTIF(A$1:A5853,A5853))</f>
        <v>31C000_42</v>
      </c>
      <c r="C5853" t="s">
        <v>11097</v>
      </c>
      <c r="D5853" t="str">
        <f>VLOOKUP(MID(C5853,7,4),Estrv!I:J,2,FALSE)</f>
        <v>Financiamiento y promoción de proyectos culturales y artísticos</v>
      </c>
      <c r="E5853" t="str">
        <f>VLOOKUP(MID(C5853,1,10),Estrv!B:CC,48,FALSE)</f>
        <v>Estimulos y/o reconocimientos entregados a creadores artistico-culturales.</v>
      </c>
    </row>
    <row r="5854" spans="1:5">
      <c r="A5854" t="str">
        <f t="shared" si="91"/>
        <v>31C000</v>
      </c>
      <c r="B5854" t="str">
        <f>CONCATENATE(A5854,"_",COUNTIF(A$1:A5854,A5854))</f>
        <v>31C000_43</v>
      </c>
      <c r="C5854" t="s">
        <v>11771</v>
      </c>
      <c r="D5854" t="str">
        <f>VLOOKUP(MID(C5854,7,4),Estrv!I:J,2,FALSE)</f>
        <v>Financiamiento y promoción de proyectos culturales y artísticos</v>
      </c>
      <c r="E5854" t="str">
        <f>VLOOKUP(MID(C5854,1,10),Estrv!B:CC,51,FALSE)</f>
        <v/>
      </c>
    </row>
    <row r="5855" spans="1:5">
      <c r="A5855" t="str">
        <f t="shared" si="91"/>
        <v>31C000</v>
      </c>
      <c r="B5855" t="str">
        <f>CONCATENATE(A5855,"_",COUNTIF(A$1:A5855,A5855))</f>
        <v>31C000_44</v>
      </c>
      <c r="C5855" t="s">
        <v>12445</v>
      </c>
      <c r="D5855" t="str">
        <f>VLOOKUP(MID(C5855,7,4),Estrv!I:J,2,FALSE)</f>
        <v>Financiamiento y promoción de proyectos culturales y artísticos</v>
      </c>
      <c r="E5855" t="str">
        <f>VLOOKUP(MID(C5855,1,10),Estrv!B:CC,54,FALSE)</f>
        <v/>
      </c>
    </row>
    <row r="5856" spans="1:5">
      <c r="A5856" t="str">
        <f t="shared" si="91"/>
        <v>31C000</v>
      </c>
      <c r="B5856" t="str">
        <f>CONCATENATE(A5856,"_",COUNTIF(A$1:A5856,A5856))</f>
        <v>31C000_45</v>
      </c>
      <c r="C5856" t="s">
        <v>13119</v>
      </c>
      <c r="D5856" t="str">
        <f>VLOOKUP(MID(C5856,7,4),Estrv!I:J,2,FALSE)</f>
        <v>Financiamiento y promoción de proyectos culturales y artísticos</v>
      </c>
      <c r="E5856" t="str">
        <f>VLOOKUP(MID(C5856,1,10),Estrv!B:CC,57,FALSE)</f>
        <v/>
      </c>
    </row>
    <row r="5857" spans="1:5">
      <c r="A5857" t="str">
        <f t="shared" si="91"/>
        <v>31C000</v>
      </c>
      <c r="B5857" t="str">
        <f>CONCATENATE(A5857,"_",COUNTIF(A$1:A5857,A5857))</f>
        <v>31C000_46</v>
      </c>
      <c r="C5857" t="s">
        <v>13793</v>
      </c>
      <c r="D5857" t="str">
        <f>VLOOKUP(MID(C5857,7,4),Estrv!I:J,2,FALSE)</f>
        <v>Financiamiento y promoción de proyectos culturales y artísticos</v>
      </c>
      <c r="E5857" t="str">
        <f>VLOOKUP(MID(C5857,1,10),Estrv!B:CC,60,FALSE)</f>
        <v/>
      </c>
    </row>
    <row r="5858" spans="1:5">
      <c r="A5858" t="str">
        <f t="shared" si="91"/>
        <v>31C000</v>
      </c>
      <c r="B5858" t="str">
        <f>CONCATENATE(A5858,"_",COUNTIF(A$1:A5858,A5858))</f>
        <v>31C000_47</v>
      </c>
      <c r="C5858" t="s">
        <v>14467</v>
      </c>
      <c r="D5858" t="str">
        <f>VLOOKUP(MID(C5858,7,4),Estrv!I:J,2,FALSE)</f>
        <v>Financiamiento y promoción de proyectos culturales y artísticos</v>
      </c>
      <c r="E5858" t="str">
        <f>VLOOKUP(MID(C5858,1,10),Estrv!B:CC,63,FALSE)</f>
        <v/>
      </c>
    </row>
    <row r="5859" spans="1:5">
      <c r="A5859" t="str">
        <f t="shared" si="91"/>
        <v>31C000</v>
      </c>
      <c r="B5859" t="str">
        <f>CONCATENATE(A5859,"_",COUNTIF(A$1:A5859,A5859))</f>
        <v>31C000_48</v>
      </c>
      <c r="C5859" t="s">
        <v>15141</v>
      </c>
      <c r="D5859" t="str">
        <f>VLOOKUP(MID(C5859,7,4),Estrv!I:J,2,FALSE)</f>
        <v>Financiamiento y promoción de proyectos culturales y artísticos</v>
      </c>
      <c r="E5859" t="str">
        <f>VLOOKUP(MID(C5859,1,10),Estrv!B:CC,66,FALSE)</f>
        <v/>
      </c>
    </row>
    <row r="5860" spans="1:5">
      <c r="A5860" t="str">
        <f t="shared" si="91"/>
        <v>31C000</v>
      </c>
      <c r="B5860" t="str">
        <f>CONCATENATE(A5860,"_",COUNTIF(A$1:A5860,A5860))</f>
        <v>31C000_49</v>
      </c>
      <c r="C5860" t="s">
        <v>15815</v>
      </c>
      <c r="D5860" t="str">
        <f>VLOOKUP(MID(C5860,7,4),Estrv!I:J,2,FALSE)</f>
        <v>Financiamiento y promoción de proyectos culturales y artísticos</v>
      </c>
      <c r="E5860" t="str">
        <f>VLOOKUP(MID(C5860,1,10),Estrv!B:CC,69,FALSE)</f>
        <v/>
      </c>
    </row>
    <row r="5861" spans="1:5">
      <c r="A5861" t="str">
        <f t="shared" si="91"/>
        <v>31C000</v>
      </c>
      <c r="B5861" t="str">
        <f>CONCATENATE(A5861,"_",COUNTIF(A$1:A5861,A5861))</f>
        <v>31C000_50</v>
      </c>
      <c r="C5861" t="s">
        <v>16489</v>
      </c>
      <c r="D5861" t="str">
        <f>VLOOKUP(MID(C5861,7,4),Estrv!I:J,2,FALSE)</f>
        <v>Financiamiento y promoción de proyectos culturales y artísticos</v>
      </c>
      <c r="E5861" t="str">
        <f>VLOOKUP(MID(C5861,1,10),Estrv!B:CC,72,FALSE)</f>
        <v/>
      </c>
    </row>
    <row r="5862" spans="1:5">
      <c r="A5862" t="str">
        <f t="shared" si="91"/>
        <v>31C000</v>
      </c>
      <c r="B5862" t="str">
        <f>CONCATENATE(A5862,"_",COUNTIF(A$1:A5862,A5862))</f>
        <v>31C000_51</v>
      </c>
      <c r="C5862" t="s">
        <v>10424</v>
      </c>
      <c r="D5862" t="str">
        <f>VLOOKUP(MID(C5862,7,4),Estrv!I:J,2,FALSE)</f>
        <v>Actividades de apoyo administrativo</v>
      </c>
      <c r="E5862" t="str">
        <f>VLOOKUP(MID(C5862,1,10),Estrv!B:CC,44,FALSE)</f>
        <v>La Secretaria de la Cultura cuenta con los recursos necesarios para el buen desarrollo de sus funciones, al cumplir debidamente con la programacion de los gastos administrativos.</v>
      </c>
    </row>
    <row r="5863" spans="1:5">
      <c r="A5863" t="str">
        <f t="shared" si="91"/>
        <v>31C000</v>
      </c>
      <c r="B5863" t="str">
        <f>CONCATENATE(A5863,"_",COUNTIF(A$1:A5863,A5863))</f>
        <v>31C000_52</v>
      </c>
      <c r="C5863" t="s">
        <v>11098</v>
      </c>
      <c r="D5863" t="str">
        <f>VLOOKUP(MID(C5863,7,4),Estrv!I:J,2,FALSE)</f>
        <v>Actividades de apoyo administrativo</v>
      </c>
      <c r="E5863" t="str">
        <f>VLOOKUP(MID(C5863,1,10),Estrv!B:CC,48,FALSE)</f>
        <v>Pago de servicios generales, servicios profesionales, conservacion y mantenimiento del inmueble, asi como servicios de difusion.</v>
      </c>
    </row>
    <row r="5864" spans="1:5">
      <c r="A5864" t="str">
        <f t="shared" si="91"/>
        <v>31C000</v>
      </c>
      <c r="B5864" t="str">
        <f>CONCATENATE(A5864,"_",COUNTIF(A$1:A5864,A5864))</f>
        <v>31C000_53</v>
      </c>
      <c r="C5864" t="s">
        <v>11772</v>
      </c>
      <c r="D5864" t="str">
        <f>VLOOKUP(MID(C5864,7,4),Estrv!I:J,2,FALSE)</f>
        <v>Actividades de apoyo administrativo</v>
      </c>
      <c r="E5864" t="str">
        <f>VLOOKUP(MID(C5864,1,10),Estrv!B:CC,51,FALSE)</f>
        <v/>
      </c>
    </row>
    <row r="5865" spans="1:5">
      <c r="A5865" t="str">
        <f t="shared" si="91"/>
        <v>31C000</v>
      </c>
      <c r="B5865" t="str">
        <f>CONCATENATE(A5865,"_",COUNTIF(A$1:A5865,A5865))</f>
        <v>31C000_54</v>
      </c>
      <c r="C5865" t="s">
        <v>12446</v>
      </c>
      <c r="D5865" t="str">
        <f>VLOOKUP(MID(C5865,7,4),Estrv!I:J,2,FALSE)</f>
        <v>Actividades de apoyo administrativo</v>
      </c>
      <c r="E5865" t="str">
        <f>VLOOKUP(MID(C5865,1,10),Estrv!B:CC,54,FALSE)</f>
        <v/>
      </c>
    </row>
    <row r="5866" spans="1:5">
      <c r="A5866" t="str">
        <f t="shared" si="91"/>
        <v>31C000</v>
      </c>
      <c r="B5866" t="str">
        <f>CONCATENATE(A5866,"_",COUNTIF(A$1:A5866,A5866))</f>
        <v>31C000_55</v>
      </c>
      <c r="C5866" t="s">
        <v>13120</v>
      </c>
      <c r="D5866" t="str">
        <f>VLOOKUP(MID(C5866,7,4),Estrv!I:J,2,FALSE)</f>
        <v>Actividades de apoyo administrativo</v>
      </c>
      <c r="E5866" t="str">
        <f>VLOOKUP(MID(C5866,1,10),Estrv!B:CC,57,FALSE)</f>
        <v/>
      </c>
    </row>
    <row r="5867" spans="1:5">
      <c r="A5867" t="str">
        <f t="shared" si="91"/>
        <v>31C000</v>
      </c>
      <c r="B5867" t="str">
        <f>CONCATENATE(A5867,"_",COUNTIF(A$1:A5867,A5867))</f>
        <v>31C000_56</v>
      </c>
      <c r="C5867" t="s">
        <v>13794</v>
      </c>
      <c r="D5867" t="str">
        <f>VLOOKUP(MID(C5867,7,4),Estrv!I:J,2,FALSE)</f>
        <v>Actividades de apoyo administrativo</v>
      </c>
      <c r="E5867" t="str">
        <f>VLOOKUP(MID(C5867,1,10),Estrv!B:CC,60,FALSE)</f>
        <v/>
      </c>
    </row>
    <row r="5868" spans="1:5">
      <c r="A5868" t="str">
        <f t="shared" si="91"/>
        <v>31C000</v>
      </c>
      <c r="B5868" t="str">
        <f>CONCATENATE(A5868,"_",COUNTIF(A$1:A5868,A5868))</f>
        <v>31C000_57</v>
      </c>
      <c r="C5868" t="s">
        <v>14468</v>
      </c>
      <c r="D5868" t="str">
        <f>VLOOKUP(MID(C5868,7,4),Estrv!I:J,2,FALSE)</f>
        <v>Actividades de apoyo administrativo</v>
      </c>
      <c r="E5868" t="str">
        <f>VLOOKUP(MID(C5868,1,10),Estrv!B:CC,63,FALSE)</f>
        <v/>
      </c>
    </row>
    <row r="5869" spans="1:5">
      <c r="A5869" t="str">
        <f t="shared" si="91"/>
        <v>31C000</v>
      </c>
      <c r="B5869" t="str">
        <f>CONCATENATE(A5869,"_",COUNTIF(A$1:A5869,A5869))</f>
        <v>31C000_58</v>
      </c>
      <c r="C5869" t="s">
        <v>15142</v>
      </c>
      <c r="D5869" t="str">
        <f>VLOOKUP(MID(C5869,7,4),Estrv!I:J,2,FALSE)</f>
        <v>Actividades de apoyo administrativo</v>
      </c>
      <c r="E5869" t="str">
        <f>VLOOKUP(MID(C5869,1,10),Estrv!B:CC,66,FALSE)</f>
        <v/>
      </c>
    </row>
    <row r="5870" spans="1:5">
      <c r="A5870" t="str">
        <f t="shared" si="91"/>
        <v>31C000</v>
      </c>
      <c r="B5870" t="str">
        <f>CONCATENATE(A5870,"_",COUNTIF(A$1:A5870,A5870))</f>
        <v>31C000_59</v>
      </c>
      <c r="C5870" t="s">
        <v>15816</v>
      </c>
      <c r="D5870" t="str">
        <f>VLOOKUP(MID(C5870,7,4),Estrv!I:J,2,FALSE)</f>
        <v>Actividades de apoyo administrativo</v>
      </c>
      <c r="E5870" t="str">
        <f>VLOOKUP(MID(C5870,1,10),Estrv!B:CC,69,FALSE)</f>
        <v/>
      </c>
    </row>
    <row r="5871" spans="1:5">
      <c r="A5871" t="str">
        <f t="shared" si="91"/>
        <v>31C000</v>
      </c>
      <c r="B5871" t="str">
        <f>CONCATENATE(A5871,"_",COUNTIF(A$1:A5871,A5871))</f>
        <v>31C000_60</v>
      </c>
      <c r="C5871" t="s">
        <v>16490</v>
      </c>
      <c r="D5871" t="str">
        <f>VLOOKUP(MID(C5871,7,4),Estrv!I:J,2,FALSE)</f>
        <v>Actividades de apoyo administrativo</v>
      </c>
      <c r="E5871" t="str">
        <f>VLOOKUP(MID(C5871,1,10),Estrv!B:CC,72,FALSE)</f>
        <v/>
      </c>
    </row>
    <row r="5872" spans="1:5">
      <c r="A5872" t="str">
        <f t="shared" si="91"/>
        <v>31C000</v>
      </c>
      <c r="B5872" t="str">
        <f>CONCATENATE(A5872,"_",COUNTIF(A$1:A5872,A5872))</f>
        <v>31C000_61</v>
      </c>
      <c r="C5872" t="s">
        <v>10425</v>
      </c>
      <c r="D5872" t="str">
        <f>VLOOKUP(MID(C5872,7,4),Estrv!I:J,2,FALSE)</f>
        <v>Provisiones para contingencias</v>
      </c>
      <c r="E5872" t="str">
        <f>VLOOKUP(MID(C5872,1,10),Estrv!B:CC,44,FALSE)</f>
        <v>La Secretaria de la Cultura cuenta con los recursos necesarios para cubrir con las obligaciones judiciales al cumplir debidamente con los procesos de programacion y presupuestacion.</v>
      </c>
    </row>
    <row r="5873" spans="1:5">
      <c r="A5873" t="str">
        <f t="shared" si="91"/>
        <v>31C000</v>
      </c>
      <c r="B5873" t="str">
        <f>CONCATENATE(A5873,"_",COUNTIF(A$1:A5873,A5873))</f>
        <v>31C000_62</v>
      </c>
      <c r="C5873" t="s">
        <v>11099</v>
      </c>
      <c r="D5873" t="str">
        <f>VLOOKUP(MID(C5873,7,4),Estrv!I:J,2,FALSE)</f>
        <v>Provisiones para contingencias</v>
      </c>
      <c r="E5873" t="str">
        <f>VLOOKUP(MID(C5873,1,10),Estrv!B:CC,48,FALSE)</f>
        <v/>
      </c>
    </row>
    <row r="5874" spans="1:5">
      <c r="A5874" t="str">
        <f t="shared" si="91"/>
        <v>31C000</v>
      </c>
      <c r="B5874" t="str">
        <f>CONCATENATE(A5874,"_",COUNTIF(A$1:A5874,A5874))</f>
        <v>31C000_63</v>
      </c>
      <c r="C5874" t="s">
        <v>11773</v>
      </c>
      <c r="D5874" t="str">
        <f>VLOOKUP(MID(C5874,7,4),Estrv!I:J,2,FALSE)</f>
        <v>Provisiones para contingencias</v>
      </c>
      <c r="E5874" t="str">
        <f>VLOOKUP(MID(C5874,1,10),Estrv!B:CC,51,FALSE)</f>
        <v/>
      </c>
    </row>
    <row r="5875" spans="1:5">
      <c r="A5875" t="str">
        <f t="shared" si="91"/>
        <v>31C000</v>
      </c>
      <c r="B5875" t="str">
        <f>CONCATENATE(A5875,"_",COUNTIF(A$1:A5875,A5875))</f>
        <v>31C000_64</v>
      </c>
      <c r="C5875" t="s">
        <v>12447</v>
      </c>
      <c r="D5875" t="str">
        <f>VLOOKUP(MID(C5875,7,4),Estrv!I:J,2,FALSE)</f>
        <v>Provisiones para contingencias</v>
      </c>
      <c r="E5875" t="str">
        <f>VLOOKUP(MID(C5875,1,10),Estrv!B:CC,54,FALSE)</f>
        <v/>
      </c>
    </row>
    <row r="5876" spans="1:5">
      <c r="A5876" t="str">
        <f t="shared" si="91"/>
        <v>31C000</v>
      </c>
      <c r="B5876" t="str">
        <f>CONCATENATE(A5876,"_",COUNTIF(A$1:A5876,A5876))</f>
        <v>31C000_65</v>
      </c>
      <c r="C5876" t="s">
        <v>13121</v>
      </c>
      <c r="D5876" t="str">
        <f>VLOOKUP(MID(C5876,7,4),Estrv!I:J,2,FALSE)</f>
        <v>Provisiones para contingencias</v>
      </c>
      <c r="E5876" t="str">
        <f>VLOOKUP(MID(C5876,1,10),Estrv!B:CC,57,FALSE)</f>
        <v/>
      </c>
    </row>
    <row r="5877" spans="1:5">
      <c r="A5877" t="str">
        <f t="shared" si="91"/>
        <v>31C000</v>
      </c>
      <c r="B5877" t="str">
        <f>CONCATENATE(A5877,"_",COUNTIF(A$1:A5877,A5877))</f>
        <v>31C000_66</v>
      </c>
      <c r="C5877" t="s">
        <v>13795</v>
      </c>
      <c r="D5877" t="str">
        <f>VLOOKUP(MID(C5877,7,4),Estrv!I:J,2,FALSE)</f>
        <v>Provisiones para contingencias</v>
      </c>
      <c r="E5877" t="str">
        <f>VLOOKUP(MID(C5877,1,10),Estrv!B:CC,60,FALSE)</f>
        <v/>
      </c>
    </row>
    <row r="5878" spans="1:5">
      <c r="A5878" t="str">
        <f t="shared" si="91"/>
        <v>31C000</v>
      </c>
      <c r="B5878" t="str">
        <f>CONCATENATE(A5878,"_",COUNTIF(A$1:A5878,A5878))</f>
        <v>31C000_67</v>
      </c>
      <c r="C5878" t="s">
        <v>14469</v>
      </c>
      <c r="D5878" t="str">
        <f>VLOOKUP(MID(C5878,7,4),Estrv!I:J,2,FALSE)</f>
        <v>Provisiones para contingencias</v>
      </c>
      <c r="E5878" t="str">
        <f>VLOOKUP(MID(C5878,1,10),Estrv!B:CC,63,FALSE)</f>
        <v/>
      </c>
    </row>
    <row r="5879" spans="1:5">
      <c r="A5879" t="str">
        <f t="shared" si="91"/>
        <v>31C000</v>
      </c>
      <c r="B5879" t="str">
        <f>CONCATENATE(A5879,"_",COUNTIF(A$1:A5879,A5879))</f>
        <v>31C000_68</v>
      </c>
      <c r="C5879" t="s">
        <v>15143</v>
      </c>
      <c r="D5879" t="str">
        <f>VLOOKUP(MID(C5879,7,4),Estrv!I:J,2,FALSE)</f>
        <v>Provisiones para contingencias</v>
      </c>
      <c r="E5879" t="str">
        <f>VLOOKUP(MID(C5879,1,10),Estrv!B:CC,66,FALSE)</f>
        <v/>
      </c>
    </row>
    <row r="5880" spans="1:5">
      <c r="A5880" t="str">
        <f t="shared" si="91"/>
        <v>31C000</v>
      </c>
      <c r="B5880" t="str">
        <f>CONCATENATE(A5880,"_",COUNTIF(A$1:A5880,A5880))</f>
        <v>31C000_69</v>
      </c>
      <c r="C5880" t="s">
        <v>15817</v>
      </c>
      <c r="D5880" t="str">
        <f>VLOOKUP(MID(C5880,7,4),Estrv!I:J,2,FALSE)</f>
        <v>Provisiones para contingencias</v>
      </c>
      <c r="E5880" t="str">
        <f>VLOOKUP(MID(C5880,1,10),Estrv!B:CC,69,FALSE)</f>
        <v/>
      </c>
    </row>
    <row r="5881" spans="1:5">
      <c r="A5881" t="str">
        <f t="shared" si="91"/>
        <v>31C000</v>
      </c>
      <c r="B5881" t="str">
        <f>CONCATENATE(A5881,"_",COUNTIF(A$1:A5881,A5881))</f>
        <v>31C000_70</v>
      </c>
      <c r="C5881" t="s">
        <v>16491</v>
      </c>
      <c r="D5881" t="str">
        <f>VLOOKUP(MID(C5881,7,4),Estrv!I:J,2,FALSE)</f>
        <v>Provisiones para contingencias</v>
      </c>
      <c r="E5881" t="str">
        <f>VLOOKUP(MID(C5881,1,10),Estrv!B:CC,72,FALSE)</f>
        <v/>
      </c>
    </row>
    <row r="5882" spans="1:5">
      <c r="A5882" t="str">
        <f t="shared" si="91"/>
        <v>31C000</v>
      </c>
      <c r="B5882" t="str">
        <f>CONCATENATE(A5882,"_",COUNTIF(A$1:A5882,A5882))</f>
        <v>31C000_71</v>
      </c>
      <c r="C5882" t="s">
        <v>10426</v>
      </c>
      <c r="D5882" t="str">
        <f>VLOOKUP(MID(C5882,7,4),Estrv!I:J,2,FALSE)</f>
        <v>Cumplimiento de los programas de protección civil</v>
      </c>
      <c r="E5882" t="str">
        <f>VLOOKUP(MID(C5882,1,10),Estrv!B:CC,44,FALSE)</f>
        <v>Personas servidoras publicas de la Secretaria de Cultura ponen en practica los conocimientos de Proteccion Civil ante una emergencia para salvaguardar su propia vida, la de los visitantes y de los bienes.</v>
      </c>
    </row>
    <row r="5883" spans="1:5">
      <c r="A5883" t="str">
        <f t="shared" si="91"/>
        <v>31C000</v>
      </c>
      <c r="B5883" t="str">
        <f>CONCATENATE(A5883,"_",COUNTIF(A$1:A5883,A5883))</f>
        <v>31C000_72</v>
      </c>
      <c r="C5883" t="s">
        <v>11100</v>
      </c>
      <c r="D5883" t="str">
        <f>VLOOKUP(MID(C5883,7,4),Estrv!I:J,2,FALSE)</f>
        <v>Cumplimiento de los programas de protección civil</v>
      </c>
      <c r="E5883" t="str">
        <f>VLOOKUP(MID(C5883,1,10),Estrv!B:CC,48,FALSE)</f>
        <v>Adquisicion e instalacion de equipamiento en materia de proteccion civil en las instalaciones de la Secretaria de Cultura.</v>
      </c>
    </row>
    <row r="5884" spans="1:5">
      <c r="A5884" t="str">
        <f t="shared" si="91"/>
        <v>31C000</v>
      </c>
      <c r="B5884" t="str">
        <f>CONCATENATE(A5884,"_",COUNTIF(A$1:A5884,A5884))</f>
        <v>31C000_73</v>
      </c>
      <c r="C5884" t="s">
        <v>11774</v>
      </c>
      <c r="D5884" t="str">
        <f>VLOOKUP(MID(C5884,7,4),Estrv!I:J,2,FALSE)</f>
        <v>Cumplimiento de los programas de protección civil</v>
      </c>
      <c r="E5884" t="str">
        <f>VLOOKUP(MID(C5884,1,10),Estrv!B:CC,51,FALSE)</f>
        <v/>
      </c>
    </row>
    <row r="5885" spans="1:5">
      <c r="A5885" t="str">
        <f t="shared" si="91"/>
        <v>31C000</v>
      </c>
      <c r="B5885" t="str">
        <f>CONCATENATE(A5885,"_",COUNTIF(A$1:A5885,A5885))</f>
        <v>31C000_74</v>
      </c>
      <c r="C5885" t="s">
        <v>12448</v>
      </c>
      <c r="D5885" t="str">
        <f>VLOOKUP(MID(C5885,7,4),Estrv!I:J,2,FALSE)</f>
        <v>Cumplimiento de los programas de protección civil</v>
      </c>
      <c r="E5885" t="str">
        <f>VLOOKUP(MID(C5885,1,10),Estrv!B:CC,54,FALSE)</f>
        <v/>
      </c>
    </row>
    <row r="5886" spans="1:5">
      <c r="A5886" t="str">
        <f t="shared" si="91"/>
        <v>31C000</v>
      </c>
      <c r="B5886" t="str">
        <f>CONCATENATE(A5886,"_",COUNTIF(A$1:A5886,A5886))</f>
        <v>31C000_75</v>
      </c>
      <c r="C5886" t="s">
        <v>13122</v>
      </c>
      <c r="D5886" t="str">
        <f>VLOOKUP(MID(C5886,7,4),Estrv!I:J,2,FALSE)</f>
        <v>Cumplimiento de los programas de protección civil</v>
      </c>
      <c r="E5886" t="str">
        <f>VLOOKUP(MID(C5886,1,10),Estrv!B:CC,57,FALSE)</f>
        <v/>
      </c>
    </row>
    <row r="5887" spans="1:5">
      <c r="A5887" t="str">
        <f t="shared" si="91"/>
        <v>31C000</v>
      </c>
      <c r="B5887" t="str">
        <f>CONCATENATE(A5887,"_",COUNTIF(A$1:A5887,A5887))</f>
        <v>31C000_76</v>
      </c>
      <c r="C5887" t="s">
        <v>13796</v>
      </c>
      <c r="D5887" t="str">
        <f>VLOOKUP(MID(C5887,7,4),Estrv!I:J,2,FALSE)</f>
        <v>Cumplimiento de los programas de protección civil</v>
      </c>
      <c r="E5887" t="str">
        <f>VLOOKUP(MID(C5887,1,10),Estrv!B:CC,60,FALSE)</f>
        <v/>
      </c>
    </row>
    <row r="5888" spans="1:5">
      <c r="A5888" t="str">
        <f t="shared" si="91"/>
        <v>31C000</v>
      </c>
      <c r="B5888" t="str">
        <f>CONCATENATE(A5888,"_",COUNTIF(A$1:A5888,A5888))</f>
        <v>31C000_77</v>
      </c>
      <c r="C5888" t="s">
        <v>14470</v>
      </c>
      <c r="D5888" t="str">
        <f>VLOOKUP(MID(C5888,7,4),Estrv!I:J,2,FALSE)</f>
        <v>Cumplimiento de los programas de protección civil</v>
      </c>
      <c r="E5888" t="str">
        <f>VLOOKUP(MID(C5888,1,10),Estrv!B:CC,63,FALSE)</f>
        <v/>
      </c>
    </row>
    <row r="5889" spans="1:5">
      <c r="A5889" t="str">
        <f t="shared" si="91"/>
        <v>31C000</v>
      </c>
      <c r="B5889" t="str">
        <f>CONCATENATE(A5889,"_",COUNTIF(A$1:A5889,A5889))</f>
        <v>31C000_78</v>
      </c>
      <c r="C5889" t="s">
        <v>15144</v>
      </c>
      <c r="D5889" t="str">
        <f>VLOOKUP(MID(C5889,7,4),Estrv!I:J,2,FALSE)</f>
        <v>Cumplimiento de los programas de protección civil</v>
      </c>
      <c r="E5889" t="str">
        <f>VLOOKUP(MID(C5889,1,10),Estrv!B:CC,66,FALSE)</f>
        <v/>
      </c>
    </row>
    <row r="5890" spans="1:5">
      <c r="A5890" t="str">
        <f t="shared" si="91"/>
        <v>31C000</v>
      </c>
      <c r="B5890" t="str">
        <f>CONCATENATE(A5890,"_",COUNTIF(A$1:A5890,A5890))</f>
        <v>31C000_79</v>
      </c>
      <c r="C5890" t="s">
        <v>15818</v>
      </c>
      <c r="D5890" t="str">
        <f>VLOOKUP(MID(C5890,7,4),Estrv!I:J,2,FALSE)</f>
        <v>Cumplimiento de los programas de protección civil</v>
      </c>
      <c r="E5890" t="str">
        <f>VLOOKUP(MID(C5890,1,10),Estrv!B:CC,69,FALSE)</f>
        <v/>
      </c>
    </row>
    <row r="5891" spans="1:5">
      <c r="A5891" t="str">
        <f t="shared" ref="A5891:A5954" si="92">MID(C5891,1,6)</f>
        <v>31C000</v>
      </c>
      <c r="B5891" t="str">
        <f>CONCATENATE(A5891,"_",COUNTIF(A$1:A5891,A5891))</f>
        <v>31C000_80</v>
      </c>
      <c r="C5891" t="s">
        <v>16492</v>
      </c>
      <c r="D5891" t="str">
        <f>VLOOKUP(MID(C5891,7,4),Estrv!I:J,2,FALSE)</f>
        <v>Cumplimiento de los programas de protección civil</v>
      </c>
      <c r="E5891" t="str">
        <f>VLOOKUP(MID(C5891,1,10),Estrv!B:CC,72,FALSE)</f>
        <v/>
      </c>
    </row>
    <row r="5892" spans="1:5">
      <c r="A5892" t="str">
        <f t="shared" si="92"/>
        <v>31PDMP</v>
      </c>
      <c r="B5892" t="str">
        <f>CONCATENATE(A5892,"_",COUNTIF(A$1:A5892,A5892))</f>
        <v>31PDMP_1</v>
      </c>
      <c r="C5892" t="s">
        <v>10427</v>
      </c>
      <c r="D5892" t="str">
        <f>VLOOKUP(MID(C5892,7,4),Estrv!I:J,2,FALSE)</f>
        <v>Producción de contenido cultural y artístico</v>
      </c>
      <c r="E5892" t="str">
        <f>VLOOKUP(MID(C5892,1,10),Estrv!B:CC,44,FALSE)</f>
        <v>La poblacion de la Ciudad de Mexico recibe contenidos audiovisuales por señal radiodifundida que incentiva su acceso a la informacion y el entretenimiento cultural y educativo, promoviendo los derechos culturales para mejorar su calidad de vida.</v>
      </c>
    </row>
    <row r="5893" spans="1:5">
      <c r="A5893" t="str">
        <f t="shared" si="92"/>
        <v>31PDMP</v>
      </c>
      <c r="B5893" t="str">
        <f>CONCATENATE(A5893,"_",COUNTIF(A$1:A5893,A5893))</f>
        <v>31PDMP_2</v>
      </c>
      <c r="C5893" t="s">
        <v>11101</v>
      </c>
      <c r="D5893" t="str">
        <f>VLOOKUP(MID(C5893,7,4),Estrv!I:J,2,FALSE)</f>
        <v>Producción de contenido cultural y artístico</v>
      </c>
      <c r="E5893" t="str">
        <f>VLOOKUP(MID(C5893,1,10),Estrv!B:CC,48,FALSE)</f>
        <v>Transmision de programas de television.</v>
      </c>
    </row>
    <row r="5894" spans="1:5">
      <c r="A5894" t="str">
        <f t="shared" si="92"/>
        <v>31PDMP</v>
      </c>
      <c r="B5894" t="str">
        <f>CONCATENATE(A5894,"_",COUNTIF(A$1:A5894,A5894))</f>
        <v>31PDMP_3</v>
      </c>
      <c r="C5894" t="s">
        <v>11775</v>
      </c>
      <c r="D5894" t="str">
        <f>VLOOKUP(MID(C5894,7,4),Estrv!I:J,2,FALSE)</f>
        <v>Producción de contenido cultural y artístico</v>
      </c>
      <c r="E5894" t="str">
        <f>VLOOKUP(MID(C5894,1,10),Estrv!B:CC,51,FALSE)</f>
        <v/>
      </c>
    </row>
    <row r="5895" spans="1:5">
      <c r="A5895" t="str">
        <f t="shared" si="92"/>
        <v>31PDMP</v>
      </c>
      <c r="B5895" t="str">
        <f>CONCATENATE(A5895,"_",COUNTIF(A$1:A5895,A5895))</f>
        <v>31PDMP_4</v>
      </c>
      <c r="C5895" t="s">
        <v>12449</v>
      </c>
      <c r="D5895" t="str">
        <f>VLOOKUP(MID(C5895,7,4),Estrv!I:J,2,FALSE)</f>
        <v>Producción de contenido cultural y artístico</v>
      </c>
      <c r="E5895" t="str">
        <f>VLOOKUP(MID(C5895,1,10),Estrv!B:CC,54,FALSE)</f>
        <v/>
      </c>
    </row>
    <row r="5896" spans="1:5">
      <c r="A5896" t="str">
        <f t="shared" si="92"/>
        <v>31PDMP</v>
      </c>
      <c r="B5896" t="str">
        <f>CONCATENATE(A5896,"_",COUNTIF(A$1:A5896,A5896))</f>
        <v>31PDMP_5</v>
      </c>
      <c r="C5896" t="s">
        <v>13123</v>
      </c>
      <c r="D5896" t="str">
        <f>VLOOKUP(MID(C5896,7,4),Estrv!I:J,2,FALSE)</f>
        <v>Producción de contenido cultural y artístico</v>
      </c>
      <c r="E5896" t="str">
        <f>VLOOKUP(MID(C5896,1,10),Estrv!B:CC,57,FALSE)</f>
        <v/>
      </c>
    </row>
    <row r="5897" spans="1:5">
      <c r="A5897" t="str">
        <f t="shared" si="92"/>
        <v>31PDMP</v>
      </c>
      <c r="B5897" t="str">
        <f>CONCATENATE(A5897,"_",COUNTIF(A$1:A5897,A5897))</f>
        <v>31PDMP_6</v>
      </c>
      <c r="C5897" t="s">
        <v>13797</v>
      </c>
      <c r="D5897" t="str">
        <f>VLOOKUP(MID(C5897,7,4),Estrv!I:J,2,FALSE)</f>
        <v>Producción de contenido cultural y artístico</v>
      </c>
      <c r="E5897" t="str">
        <f>VLOOKUP(MID(C5897,1,10),Estrv!B:CC,60,FALSE)</f>
        <v/>
      </c>
    </row>
    <row r="5898" spans="1:5">
      <c r="A5898" t="str">
        <f t="shared" si="92"/>
        <v>31PDMP</v>
      </c>
      <c r="B5898" t="str">
        <f>CONCATENATE(A5898,"_",COUNTIF(A$1:A5898,A5898))</f>
        <v>31PDMP_7</v>
      </c>
      <c r="C5898" t="s">
        <v>14471</v>
      </c>
      <c r="D5898" t="str">
        <f>VLOOKUP(MID(C5898,7,4),Estrv!I:J,2,FALSE)</f>
        <v>Producción de contenido cultural y artístico</v>
      </c>
      <c r="E5898" t="str">
        <f>VLOOKUP(MID(C5898,1,10),Estrv!B:CC,63,FALSE)</f>
        <v/>
      </c>
    </row>
    <row r="5899" spans="1:5">
      <c r="A5899" t="str">
        <f t="shared" si="92"/>
        <v>31PDMP</v>
      </c>
      <c r="B5899" t="str">
        <f>CONCATENATE(A5899,"_",COUNTIF(A$1:A5899,A5899))</f>
        <v>31PDMP_8</v>
      </c>
      <c r="C5899" t="s">
        <v>15145</v>
      </c>
      <c r="D5899" t="str">
        <f>VLOOKUP(MID(C5899,7,4),Estrv!I:J,2,FALSE)</f>
        <v>Producción de contenido cultural y artístico</v>
      </c>
      <c r="E5899" t="str">
        <f>VLOOKUP(MID(C5899,1,10),Estrv!B:CC,66,FALSE)</f>
        <v/>
      </c>
    </row>
    <row r="5900" spans="1:5">
      <c r="A5900" t="str">
        <f t="shared" si="92"/>
        <v>31PDMP</v>
      </c>
      <c r="B5900" t="str">
        <f>CONCATENATE(A5900,"_",COUNTIF(A$1:A5900,A5900))</f>
        <v>31PDMP_9</v>
      </c>
      <c r="C5900" t="s">
        <v>15819</v>
      </c>
      <c r="D5900" t="str">
        <f>VLOOKUP(MID(C5900,7,4),Estrv!I:J,2,FALSE)</f>
        <v>Producción de contenido cultural y artístico</v>
      </c>
      <c r="E5900" t="str">
        <f>VLOOKUP(MID(C5900,1,10),Estrv!B:CC,69,FALSE)</f>
        <v/>
      </c>
    </row>
    <row r="5901" spans="1:5">
      <c r="A5901" t="str">
        <f t="shared" si="92"/>
        <v>31PDMP</v>
      </c>
      <c r="B5901" t="str">
        <f>CONCATENATE(A5901,"_",COUNTIF(A$1:A5901,A5901))</f>
        <v>31PDMP_10</v>
      </c>
      <c r="C5901" t="s">
        <v>16493</v>
      </c>
      <c r="D5901" t="str">
        <f>VLOOKUP(MID(C5901,7,4),Estrv!I:J,2,FALSE)</f>
        <v>Producción de contenido cultural y artístico</v>
      </c>
      <c r="E5901" t="str">
        <f>VLOOKUP(MID(C5901,1,10),Estrv!B:CC,72,FALSE)</f>
        <v/>
      </c>
    </row>
    <row r="5902" spans="1:5">
      <c r="A5902" t="str">
        <f t="shared" si="92"/>
        <v>31PDMP</v>
      </c>
      <c r="B5902" t="str">
        <f>CONCATENATE(A5902,"_",COUNTIF(A$1:A5902,A5902))</f>
        <v>31PDMP_11</v>
      </c>
      <c r="C5902" t="s">
        <v>10428</v>
      </c>
      <c r="D5902" t="str">
        <f>VLOOKUP(MID(C5902,7,4),Estrv!I:J,2,FALSE)</f>
        <v>Actividades de apoyo administrativo</v>
      </c>
      <c r="E5902" t="str">
        <f>VLOOKUP(MID(C5902,1,10),Estrv!B:CC,44,FALSE)</f>
        <v>El Servicio de Medios Publicos administran los recursos financieros y materiales necesarios para que las Unidades Administrativas cumplan con la produccion, transmision y difusion de contenidos audiovisuales.</v>
      </c>
    </row>
    <row r="5903" spans="1:5">
      <c r="A5903" t="str">
        <f t="shared" si="92"/>
        <v>31PDMP</v>
      </c>
      <c r="B5903" t="str">
        <f>CONCATENATE(A5903,"_",COUNTIF(A$1:A5903,A5903))</f>
        <v>31PDMP_12</v>
      </c>
      <c r="C5903" t="s">
        <v>11102</v>
      </c>
      <c r="D5903" t="str">
        <f>VLOOKUP(MID(C5903,7,4),Estrv!I:J,2,FALSE)</f>
        <v>Actividades de apoyo administrativo</v>
      </c>
      <c r="E5903" t="str">
        <f>VLOOKUP(MID(C5903,1,10),Estrv!B:CC,48,FALSE)</f>
        <v>Pago de servicios generales, servicios profesionales, conservacion y mantenimiento del inmueble, asi como servicios de difusion.</v>
      </c>
    </row>
    <row r="5904" spans="1:5">
      <c r="A5904" t="str">
        <f t="shared" si="92"/>
        <v>31PDMP</v>
      </c>
      <c r="B5904" t="str">
        <f>CONCATENATE(A5904,"_",COUNTIF(A$1:A5904,A5904))</f>
        <v>31PDMP_13</v>
      </c>
      <c r="C5904" t="s">
        <v>11776</v>
      </c>
      <c r="D5904" t="str">
        <f>VLOOKUP(MID(C5904,7,4),Estrv!I:J,2,FALSE)</f>
        <v>Actividades de apoyo administrativo</v>
      </c>
      <c r="E5904" t="str">
        <f>VLOOKUP(MID(C5904,1,10),Estrv!B:CC,51,FALSE)</f>
        <v/>
      </c>
    </row>
    <row r="5905" spans="1:5">
      <c r="A5905" t="str">
        <f t="shared" si="92"/>
        <v>31PDMP</v>
      </c>
      <c r="B5905" t="str">
        <f>CONCATENATE(A5905,"_",COUNTIF(A$1:A5905,A5905))</f>
        <v>31PDMP_14</v>
      </c>
      <c r="C5905" t="s">
        <v>12450</v>
      </c>
      <c r="D5905" t="str">
        <f>VLOOKUP(MID(C5905,7,4),Estrv!I:J,2,FALSE)</f>
        <v>Actividades de apoyo administrativo</v>
      </c>
      <c r="E5905" t="str">
        <f>VLOOKUP(MID(C5905,1,10),Estrv!B:CC,54,FALSE)</f>
        <v/>
      </c>
    </row>
    <row r="5906" spans="1:5">
      <c r="A5906" t="str">
        <f t="shared" si="92"/>
        <v>31PDMP</v>
      </c>
      <c r="B5906" t="str">
        <f>CONCATENATE(A5906,"_",COUNTIF(A$1:A5906,A5906))</f>
        <v>31PDMP_15</v>
      </c>
      <c r="C5906" t="s">
        <v>13124</v>
      </c>
      <c r="D5906" t="str">
        <f>VLOOKUP(MID(C5906,7,4),Estrv!I:J,2,FALSE)</f>
        <v>Actividades de apoyo administrativo</v>
      </c>
      <c r="E5906" t="str">
        <f>VLOOKUP(MID(C5906,1,10),Estrv!B:CC,57,FALSE)</f>
        <v/>
      </c>
    </row>
    <row r="5907" spans="1:5">
      <c r="A5907" t="str">
        <f t="shared" si="92"/>
        <v>31PDMP</v>
      </c>
      <c r="B5907" t="str">
        <f>CONCATENATE(A5907,"_",COUNTIF(A$1:A5907,A5907))</f>
        <v>31PDMP_16</v>
      </c>
      <c r="C5907" t="s">
        <v>13798</v>
      </c>
      <c r="D5907" t="str">
        <f>VLOOKUP(MID(C5907,7,4),Estrv!I:J,2,FALSE)</f>
        <v>Actividades de apoyo administrativo</v>
      </c>
      <c r="E5907" t="str">
        <f>VLOOKUP(MID(C5907,1,10),Estrv!B:CC,60,FALSE)</f>
        <v/>
      </c>
    </row>
    <row r="5908" spans="1:5">
      <c r="A5908" t="str">
        <f t="shared" si="92"/>
        <v>31PDMP</v>
      </c>
      <c r="B5908" t="str">
        <f>CONCATENATE(A5908,"_",COUNTIF(A$1:A5908,A5908))</f>
        <v>31PDMP_17</v>
      </c>
      <c r="C5908" t="s">
        <v>14472</v>
      </c>
      <c r="D5908" t="str">
        <f>VLOOKUP(MID(C5908,7,4),Estrv!I:J,2,FALSE)</f>
        <v>Actividades de apoyo administrativo</v>
      </c>
      <c r="E5908" t="str">
        <f>VLOOKUP(MID(C5908,1,10),Estrv!B:CC,63,FALSE)</f>
        <v/>
      </c>
    </row>
    <row r="5909" spans="1:5">
      <c r="A5909" t="str">
        <f t="shared" si="92"/>
        <v>31PDMP</v>
      </c>
      <c r="B5909" t="str">
        <f>CONCATENATE(A5909,"_",COUNTIF(A$1:A5909,A5909))</f>
        <v>31PDMP_18</v>
      </c>
      <c r="C5909" t="s">
        <v>15146</v>
      </c>
      <c r="D5909" t="str">
        <f>VLOOKUP(MID(C5909,7,4),Estrv!I:J,2,FALSE)</f>
        <v>Actividades de apoyo administrativo</v>
      </c>
      <c r="E5909" t="str">
        <f>VLOOKUP(MID(C5909,1,10),Estrv!B:CC,66,FALSE)</f>
        <v/>
      </c>
    </row>
    <row r="5910" spans="1:5">
      <c r="A5910" t="str">
        <f t="shared" si="92"/>
        <v>31PDMP</v>
      </c>
      <c r="B5910" t="str">
        <f>CONCATENATE(A5910,"_",COUNTIF(A$1:A5910,A5910))</f>
        <v>31PDMP_19</v>
      </c>
      <c r="C5910" t="s">
        <v>15820</v>
      </c>
      <c r="D5910" t="str">
        <f>VLOOKUP(MID(C5910,7,4),Estrv!I:J,2,FALSE)</f>
        <v>Actividades de apoyo administrativo</v>
      </c>
      <c r="E5910" t="str">
        <f>VLOOKUP(MID(C5910,1,10),Estrv!B:CC,69,FALSE)</f>
        <v/>
      </c>
    </row>
    <row r="5911" spans="1:5">
      <c r="A5911" t="str">
        <f t="shared" si="92"/>
        <v>31PDMP</v>
      </c>
      <c r="B5911" t="str">
        <f>CONCATENATE(A5911,"_",COUNTIF(A$1:A5911,A5911))</f>
        <v>31PDMP_20</v>
      </c>
      <c r="C5911" t="s">
        <v>16494</v>
      </c>
      <c r="D5911" t="str">
        <f>VLOOKUP(MID(C5911,7,4),Estrv!I:J,2,FALSE)</f>
        <v>Actividades de apoyo administrativo</v>
      </c>
      <c r="E5911" t="str">
        <f>VLOOKUP(MID(C5911,1,10),Estrv!B:CC,72,FALSE)</f>
        <v/>
      </c>
    </row>
    <row r="5912" spans="1:5">
      <c r="A5912" t="str">
        <f t="shared" si="92"/>
        <v>31PDMP</v>
      </c>
      <c r="B5912" t="str">
        <f>CONCATENATE(A5912,"_",COUNTIF(A$1:A5912,A5912))</f>
        <v>31PDMP_21</v>
      </c>
      <c r="C5912" t="s">
        <v>10429</v>
      </c>
      <c r="D5912" t="str">
        <f>VLOOKUP(MID(C5912,7,4),Estrv!I:J,2,FALSE)</f>
        <v>Provisiones para contingencias</v>
      </c>
      <c r="E5912" t="str">
        <f>VLOOKUP(MID(C5912,1,10),Estrv!B:CC,44,FALSE)</f>
        <v>El Servicio de Medios Publicos cuenta con los recursos financieros para dar cumplimiento a las obligaciones del mismo, al cumplir debidamente con los procesos de programacion y presupuestacion.</v>
      </c>
    </row>
    <row r="5913" spans="1:5">
      <c r="A5913" t="str">
        <f t="shared" si="92"/>
        <v>31PDMP</v>
      </c>
      <c r="B5913" t="str">
        <f>CONCATENATE(A5913,"_",COUNTIF(A$1:A5913,A5913))</f>
        <v>31PDMP_22</v>
      </c>
      <c r="C5913" t="s">
        <v>11103</v>
      </c>
      <c r="D5913" t="str">
        <f>VLOOKUP(MID(C5913,7,4),Estrv!I:J,2,FALSE)</f>
        <v>Provisiones para contingencias</v>
      </c>
      <c r="E5913" t="str">
        <f>VLOOKUP(MID(C5913,1,10),Estrv!B:CC,48,FALSE)</f>
        <v/>
      </c>
    </row>
    <row r="5914" spans="1:5">
      <c r="A5914" t="str">
        <f t="shared" si="92"/>
        <v>31PDMP</v>
      </c>
      <c r="B5914" t="str">
        <f>CONCATENATE(A5914,"_",COUNTIF(A$1:A5914,A5914))</f>
        <v>31PDMP_23</v>
      </c>
      <c r="C5914" t="s">
        <v>11777</v>
      </c>
      <c r="D5914" t="str">
        <f>VLOOKUP(MID(C5914,7,4),Estrv!I:J,2,FALSE)</f>
        <v>Provisiones para contingencias</v>
      </c>
      <c r="E5914" t="str">
        <f>VLOOKUP(MID(C5914,1,10),Estrv!B:CC,51,FALSE)</f>
        <v/>
      </c>
    </row>
    <row r="5915" spans="1:5">
      <c r="A5915" t="str">
        <f t="shared" si="92"/>
        <v>31PDMP</v>
      </c>
      <c r="B5915" t="str">
        <f>CONCATENATE(A5915,"_",COUNTIF(A$1:A5915,A5915))</f>
        <v>31PDMP_24</v>
      </c>
      <c r="C5915" t="s">
        <v>12451</v>
      </c>
      <c r="D5915" t="str">
        <f>VLOOKUP(MID(C5915,7,4),Estrv!I:J,2,FALSE)</f>
        <v>Provisiones para contingencias</v>
      </c>
      <c r="E5915" t="str">
        <f>VLOOKUP(MID(C5915,1,10),Estrv!B:CC,54,FALSE)</f>
        <v/>
      </c>
    </row>
    <row r="5916" spans="1:5">
      <c r="A5916" t="str">
        <f t="shared" si="92"/>
        <v>31PDMP</v>
      </c>
      <c r="B5916" t="str">
        <f>CONCATENATE(A5916,"_",COUNTIF(A$1:A5916,A5916))</f>
        <v>31PDMP_25</v>
      </c>
      <c r="C5916" t="s">
        <v>13125</v>
      </c>
      <c r="D5916" t="str">
        <f>VLOOKUP(MID(C5916,7,4),Estrv!I:J,2,FALSE)</f>
        <v>Provisiones para contingencias</v>
      </c>
      <c r="E5916" t="str">
        <f>VLOOKUP(MID(C5916,1,10),Estrv!B:CC,57,FALSE)</f>
        <v/>
      </c>
    </row>
    <row r="5917" spans="1:5">
      <c r="A5917" t="str">
        <f t="shared" si="92"/>
        <v>31PDMP</v>
      </c>
      <c r="B5917" t="str">
        <f>CONCATENATE(A5917,"_",COUNTIF(A$1:A5917,A5917))</f>
        <v>31PDMP_26</v>
      </c>
      <c r="C5917" t="s">
        <v>13799</v>
      </c>
      <c r="D5917" t="str">
        <f>VLOOKUP(MID(C5917,7,4),Estrv!I:J,2,FALSE)</f>
        <v>Provisiones para contingencias</v>
      </c>
      <c r="E5917" t="str">
        <f>VLOOKUP(MID(C5917,1,10),Estrv!B:CC,60,FALSE)</f>
        <v/>
      </c>
    </row>
    <row r="5918" spans="1:5">
      <c r="A5918" t="str">
        <f t="shared" si="92"/>
        <v>31PDMP</v>
      </c>
      <c r="B5918" t="str">
        <f>CONCATENATE(A5918,"_",COUNTIF(A$1:A5918,A5918))</f>
        <v>31PDMP_27</v>
      </c>
      <c r="C5918" t="s">
        <v>14473</v>
      </c>
      <c r="D5918" t="str">
        <f>VLOOKUP(MID(C5918,7,4),Estrv!I:J,2,FALSE)</f>
        <v>Provisiones para contingencias</v>
      </c>
      <c r="E5918" t="str">
        <f>VLOOKUP(MID(C5918,1,10),Estrv!B:CC,63,FALSE)</f>
        <v/>
      </c>
    </row>
    <row r="5919" spans="1:5">
      <c r="A5919" t="str">
        <f t="shared" si="92"/>
        <v>31PDMP</v>
      </c>
      <c r="B5919" t="str">
        <f>CONCATENATE(A5919,"_",COUNTIF(A$1:A5919,A5919))</f>
        <v>31PDMP_28</v>
      </c>
      <c r="C5919" t="s">
        <v>15147</v>
      </c>
      <c r="D5919" t="str">
        <f>VLOOKUP(MID(C5919,7,4),Estrv!I:J,2,FALSE)</f>
        <v>Provisiones para contingencias</v>
      </c>
      <c r="E5919" t="str">
        <f>VLOOKUP(MID(C5919,1,10),Estrv!B:CC,66,FALSE)</f>
        <v/>
      </c>
    </row>
    <row r="5920" spans="1:5">
      <c r="A5920" t="str">
        <f t="shared" si="92"/>
        <v>31PDMP</v>
      </c>
      <c r="B5920" t="str">
        <f>CONCATENATE(A5920,"_",COUNTIF(A$1:A5920,A5920))</f>
        <v>31PDMP_29</v>
      </c>
      <c r="C5920" t="s">
        <v>15821</v>
      </c>
      <c r="D5920" t="str">
        <f>VLOOKUP(MID(C5920,7,4),Estrv!I:J,2,FALSE)</f>
        <v>Provisiones para contingencias</v>
      </c>
      <c r="E5920" t="str">
        <f>VLOOKUP(MID(C5920,1,10),Estrv!B:CC,69,FALSE)</f>
        <v/>
      </c>
    </row>
    <row r="5921" spans="1:5">
      <c r="A5921" t="str">
        <f t="shared" si="92"/>
        <v>31PDMP</v>
      </c>
      <c r="B5921" t="str">
        <f>CONCATENATE(A5921,"_",COUNTIF(A$1:A5921,A5921))</f>
        <v>31PDMP_30</v>
      </c>
      <c r="C5921" t="s">
        <v>16495</v>
      </c>
      <c r="D5921" t="str">
        <f>VLOOKUP(MID(C5921,7,4),Estrv!I:J,2,FALSE)</f>
        <v>Provisiones para contingencias</v>
      </c>
      <c r="E5921" t="str">
        <f>VLOOKUP(MID(C5921,1,10),Estrv!B:CC,72,FALSE)</f>
        <v/>
      </c>
    </row>
    <row r="5922" spans="1:5">
      <c r="A5922" t="str">
        <f t="shared" si="92"/>
        <v>31PDMP</v>
      </c>
      <c r="B5922" t="str">
        <f>CONCATENATE(A5922,"_",COUNTIF(A$1:A5922,A5922))</f>
        <v>31PDMP_31</v>
      </c>
      <c r="C5922" t="s">
        <v>10430</v>
      </c>
      <c r="D5922" t="str">
        <f>VLOOKUP(MID(C5922,7,4),Estrv!I:J,2,FALSE)</f>
        <v>Cumplimiento de los programas de protección civil</v>
      </c>
      <c r="E5922" t="str">
        <f>VLOOKUP(MID(C5922,1,10),Estrv!B:CC,44,FALSE)</f>
        <v>El SMPCDMX cuenta con mecanismos institucionales y una cultura organizacional para la gestion integral de riesgos y proteccion civil para salvaguardar su vida.</v>
      </c>
    </row>
    <row r="5923" spans="1:5">
      <c r="A5923" t="str">
        <f t="shared" si="92"/>
        <v>31PDMP</v>
      </c>
      <c r="B5923" t="str">
        <f>CONCATENATE(A5923,"_",COUNTIF(A$1:A5923,A5923))</f>
        <v>31PDMP_32</v>
      </c>
      <c r="C5923" t="s">
        <v>11104</v>
      </c>
      <c r="D5923" t="str">
        <f>VLOOKUP(MID(C5923,7,4),Estrv!I:J,2,FALSE)</f>
        <v>Cumplimiento de los programas de protección civil</v>
      </c>
      <c r="E5923" t="str">
        <f>VLOOKUP(MID(C5923,1,10),Estrv!B:CC,48,FALSE)</f>
        <v>Abastecimiento de insumos para la prevencion de riesgos.</v>
      </c>
    </row>
    <row r="5924" spans="1:5">
      <c r="A5924" t="str">
        <f t="shared" si="92"/>
        <v>31PDMP</v>
      </c>
      <c r="B5924" t="str">
        <f>CONCATENATE(A5924,"_",COUNTIF(A$1:A5924,A5924))</f>
        <v>31PDMP_33</v>
      </c>
      <c r="C5924" t="s">
        <v>11778</v>
      </c>
      <c r="D5924" t="str">
        <f>VLOOKUP(MID(C5924,7,4),Estrv!I:J,2,FALSE)</f>
        <v>Cumplimiento de los programas de protección civil</v>
      </c>
      <c r="E5924" t="str">
        <f>VLOOKUP(MID(C5924,1,10),Estrv!B:CC,51,FALSE)</f>
        <v/>
      </c>
    </row>
    <row r="5925" spans="1:5">
      <c r="A5925" t="str">
        <f t="shared" si="92"/>
        <v>31PDMP</v>
      </c>
      <c r="B5925" t="str">
        <f>CONCATENATE(A5925,"_",COUNTIF(A$1:A5925,A5925))</f>
        <v>31PDMP_34</v>
      </c>
      <c r="C5925" t="s">
        <v>12452</v>
      </c>
      <c r="D5925" t="str">
        <f>VLOOKUP(MID(C5925,7,4),Estrv!I:J,2,FALSE)</f>
        <v>Cumplimiento de los programas de protección civil</v>
      </c>
      <c r="E5925" t="str">
        <f>VLOOKUP(MID(C5925,1,10),Estrv!B:CC,54,FALSE)</f>
        <v/>
      </c>
    </row>
    <row r="5926" spans="1:5">
      <c r="A5926" t="str">
        <f t="shared" si="92"/>
        <v>31PDMP</v>
      </c>
      <c r="B5926" t="str">
        <f>CONCATENATE(A5926,"_",COUNTIF(A$1:A5926,A5926))</f>
        <v>31PDMP_35</v>
      </c>
      <c r="C5926" t="s">
        <v>13126</v>
      </c>
      <c r="D5926" t="str">
        <f>VLOOKUP(MID(C5926,7,4),Estrv!I:J,2,FALSE)</f>
        <v>Cumplimiento de los programas de protección civil</v>
      </c>
      <c r="E5926" t="str">
        <f>VLOOKUP(MID(C5926,1,10),Estrv!B:CC,57,FALSE)</f>
        <v/>
      </c>
    </row>
    <row r="5927" spans="1:5">
      <c r="A5927" t="str">
        <f t="shared" si="92"/>
        <v>31PDMP</v>
      </c>
      <c r="B5927" t="str">
        <f>CONCATENATE(A5927,"_",COUNTIF(A$1:A5927,A5927))</f>
        <v>31PDMP_36</v>
      </c>
      <c r="C5927" t="s">
        <v>13800</v>
      </c>
      <c r="D5927" t="str">
        <f>VLOOKUP(MID(C5927,7,4),Estrv!I:J,2,FALSE)</f>
        <v>Cumplimiento de los programas de protección civil</v>
      </c>
      <c r="E5927" t="str">
        <f>VLOOKUP(MID(C5927,1,10),Estrv!B:CC,60,FALSE)</f>
        <v/>
      </c>
    </row>
    <row r="5928" spans="1:5">
      <c r="A5928" t="str">
        <f t="shared" si="92"/>
        <v>31PDMP</v>
      </c>
      <c r="B5928" t="str">
        <f>CONCATENATE(A5928,"_",COUNTIF(A$1:A5928,A5928))</f>
        <v>31PDMP_37</v>
      </c>
      <c r="C5928" t="s">
        <v>14474</v>
      </c>
      <c r="D5928" t="str">
        <f>VLOOKUP(MID(C5928,7,4),Estrv!I:J,2,FALSE)</f>
        <v>Cumplimiento de los programas de protección civil</v>
      </c>
      <c r="E5928" t="str">
        <f>VLOOKUP(MID(C5928,1,10),Estrv!B:CC,63,FALSE)</f>
        <v/>
      </c>
    </row>
    <row r="5929" spans="1:5">
      <c r="A5929" t="str">
        <f t="shared" si="92"/>
        <v>31PDMP</v>
      </c>
      <c r="B5929" t="str">
        <f>CONCATENATE(A5929,"_",COUNTIF(A$1:A5929,A5929))</f>
        <v>31PDMP_38</v>
      </c>
      <c r="C5929" t="s">
        <v>15148</v>
      </c>
      <c r="D5929" t="str">
        <f>VLOOKUP(MID(C5929,7,4),Estrv!I:J,2,FALSE)</f>
        <v>Cumplimiento de los programas de protección civil</v>
      </c>
      <c r="E5929" t="str">
        <f>VLOOKUP(MID(C5929,1,10),Estrv!B:CC,66,FALSE)</f>
        <v/>
      </c>
    </row>
    <row r="5930" spans="1:5">
      <c r="A5930" t="str">
        <f t="shared" si="92"/>
        <v>31PDMP</v>
      </c>
      <c r="B5930" t="str">
        <f>CONCATENATE(A5930,"_",COUNTIF(A$1:A5930,A5930))</f>
        <v>31PDMP_39</v>
      </c>
      <c r="C5930" t="s">
        <v>15822</v>
      </c>
      <c r="D5930" t="str">
        <f>VLOOKUP(MID(C5930,7,4),Estrv!I:J,2,FALSE)</f>
        <v>Cumplimiento de los programas de protección civil</v>
      </c>
      <c r="E5930" t="str">
        <f>VLOOKUP(MID(C5930,1,10),Estrv!B:CC,69,FALSE)</f>
        <v/>
      </c>
    </row>
    <row r="5931" spans="1:5">
      <c r="A5931" t="str">
        <f t="shared" si="92"/>
        <v>31PDMP</v>
      </c>
      <c r="B5931" t="str">
        <f>CONCATENATE(A5931,"_",COUNTIF(A$1:A5931,A5931))</f>
        <v>31PDMP_40</v>
      </c>
      <c r="C5931" t="s">
        <v>16496</v>
      </c>
      <c r="D5931" t="str">
        <f>VLOOKUP(MID(C5931,7,4),Estrv!I:J,2,FALSE)</f>
        <v>Cumplimiento de los programas de protección civil</v>
      </c>
      <c r="E5931" t="str">
        <f>VLOOKUP(MID(C5931,1,10),Estrv!B:CC,72,FALSE)</f>
        <v/>
      </c>
    </row>
    <row r="5932" spans="1:5">
      <c r="A5932" t="str">
        <f t="shared" si="92"/>
        <v>31PFMA</v>
      </c>
      <c r="B5932" t="str">
        <f>CONCATENATE(A5932,"_",COUNTIF(A$1:A5932,A5932))</f>
        <v>31PFMA_1</v>
      </c>
      <c r="C5932" t="s">
        <v>10431</v>
      </c>
      <c r="D5932" t="str">
        <f>VLOOKUP(MID(C5932,7,4),Estrv!I:J,2,FALSE)</f>
        <v>Operación de museos</v>
      </c>
      <c r="E5932" t="str">
        <f>VLOOKUP(MID(C5932,1,10),Estrv!B:CC,44,FALSE)</f>
        <v>La poblacion de la Ciudad de Mexico tiene acceso a suficientes espacios culturales y al arte popular mexicano para su disfrute y mejorar su calidad de vida.</v>
      </c>
    </row>
    <row r="5933" spans="1:5">
      <c r="A5933" t="str">
        <f t="shared" si="92"/>
        <v>31PFMA</v>
      </c>
      <c r="B5933" t="str">
        <f>CONCATENATE(A5933,"_",COUNTIF(A$1:A5933,A5933))</f>
        <v>31PFMA_2</v>
      </c>
      <c r="C5933" t="s">
        <v>11105</v>
      </c>
      <c r="D5933" t="str">
        <f>VLOOKUP(MID(C5933,7,4),Estrv!I:J,2,FALSE)</f>
        <v>Operación de museos</v>
      </c>
      <c r="E5933" t="str">
        <f>VLOOKUP(MID(C5933,1,10),Estrv!B:CC,48,FALSE)</f>
        <v>Actividades extra muro realizadas a escuelas y hospitales con talleres culturales.</v>
      </c>
    </row>
    <row r="5934" spans="1:5">
      <c r="A5934" t="str">
        <f t="shared" si="92"/>
        <v>31PFMA</v>
      </c>
      <c r="B5934" t="str">
        <f>CONCATENATE(A5934,"_",COUNTIF(A$1:A5934,A5934))</f>
        <v>31PFMA_3</v>
      </c>
      <c r="C5934" t="s">
        <v>11779</v>
      </c>
      <c r="D5934" t="str">
        <f>VLOOKUP(MID(C5934,7,4),Estrv!I:J,2,FALSE)</f>
        <v>Operación de museos</v>
      </c>
      <c r="E5934" t="str">
        <f>VLOOKUP(MID(C5934,1,10),Estrv!B:CC,51,FALSE)</f>
        <v>Realizacion de eventos culturales y exposiciones permanentes y temporales.</v>
      </c>
    </row>
    <row r="5935" spans="1:5">
      <c r="A5935" t="str">
        <f t="shared" si="92"/>
        <v>31PFMA</v>
      </c>
      <c r="B5935" t="str">
        <f>CONCATENATE(A5935,"_",COUNTIF(A$1:A5935,A5935))</f>
        <v>31PFMA_4</v>
      </c>
      <c r="C5935" t="s">
        <v>12453</v>
      </c>
      <c r="D5935" t="str">
        <f>VLOOKUP(MID(C5935,7,4),Estrv!I:J,2,FALSE)</f>
        <v>Operación de museos</v>
      </c>
      <c r="E5935" t="str">
        <f>VLOOKUP(MID(C5935,1,10),Estrv!B:CC,54,FALSE)</f>
        <v>Desfile de alebrijes realizado y concursos relacionados con el arte popular mexicano.</v>
      </c>
    </row>
    <row r="5936" spans="1:5">
      <c r="A5936" t="str">
        <f t="shared" si="92"/>
        <v>31PFMA</v>
      </c>
      <c r="B5936" t="str">
        <f>CONCATENATE(A5936,"_",COUNTIF(A$1:A5936,A5936))</f>
        <v>31PFMA_5</v>
      </c>
      <c r="C5936" t="s">
        <v>13127</v>
      </c>
      <c r="D5936" t="str">
        <f>VLOOKUP(MID(C5936,7,4),Estrv!I:J,2,FALSE)</f>
        <v>Operación de museos</v>
      </c>
      <c r="E5936" t="str">
        <f>VLOOKUP(MID(C5936,1,10),Estrv!B:CC,57,FALSE)</f>
        <v/>
      </c>
    </row>
    <row r="5937" spans="1:5">
      <c r="A5937" t="str">
        <f t="shared" si="92"/>
        <v>31PFMA</v>
      </c>
      <c r="B5937" t="str">
        <f>CONCATENATE(A5937,"_",COUNTIF(A$1:A5937,A5937))</f>
        <v>31PFMA_6</v>
      </c>
      <c r="C5937" t="s">
        <v>13801</v>
      </c>
      <c r="D5937" t="str">
        <f>VLOOKUP(MID(C5937,7,4),Estrv!I:J,2,FALSE)</f>
        <v>Operación de museos</v>
      </c>
      <c r="E5937" t="str">
        <f>VLOOKUP(MID(C5937,1,10),Estrv!B:CC,60,FALSE)</f>
        <v/>
      </c>
    </row>
    <row r="5938" spans="1:5">
      <c r="A5938" t="str">
        <f t="shared" si="92"/>
        <v>31PFMA</v>
      </c>
      <c r="B5938" t="str">
        <f>CONCATENATE(A5938,"_",COUNTIF(A$1:A5938,A5938))</f>
        <v>31PFMA_7</v>
      </c>
      <c r="C5938" t="s">
        <v>14475</v>
      </c>
      <c r="D5938" t="str">
        <f>VLOOKUP(MID(C5938,7,4),Estrv!I:J,2,FALSE)</f>
        <v>Operación de museos</v>
      </c>
      <c r="E5938" t="str">
        <f>VLOOKUP(MID(C5938,1,10),Estrv!B:CC,63,FALSE)</f>
        <v/>
      </c>
    </row>
    <row r="5939" spans="1:5">
      <c r="A5939" t="str">
        <f t="shared" si="92"/>
        <v>31PFMA</v>
      </c>
      <c r="B5939" t="str">
        <f>CONCATENATE(A5939,"_",COUNTIF(A$1:A5939,A5939))</f>
        <v>31PFMA_8</v>
      </c>
      <c r="C5939" t="s">
        <v>15149</v>
      </c>
      <c r="D5939" t="str">
        <f>VLOOKUP(MID(C5939,7,4),Estrv!I:J,2,FALSE)</f>
        <v>Operación de museos</v>
      </c>
      <c r="E5939" t="str">
        <f>VLOOKUP(MID(C5939,1,10),Estrv!B:CC,66,FALSE)</f>
        <v/>
      </c>
    </row>
    <row r="5940" spans="1:5">
      <c r="A5940" t="str">
        <f t="shared" si="92"/>
        <v>31PFMA</v>
      </c>
      <c r="B5940" t="str">
        <f>CONCATENATE(A5940,"_",COUNTIF(A$1:A5940,A5940))</f>
        <v>31PFMA_9</v>
      </c>
      <c r="C5940" t="s">
        <v>15823</v>
      </c>
      <c r="D5940" t="str">
        <f>VLOOKUP(MID(C5940,7,4),Estrv!I:J,2,FALSE)</f>
        <v>Operación de museos</v>
      </c>
      <c r="E5940" t="str">
        <f>VLOOKUP(MID(C5940,1,10),Estrv!B:CC,69,FALSE)</f>
        <v/>
      </c>
    </row>
    <row r="5941" spans="1:5">
      <c r="A5941" t="str">
        <f t="shared" si="92"/>
        <v>31PFMA</v>
      </c>
      <c r="B5941" t="str">
        <f>CONCATENATE(A5941,"_",COUNTIF(A$1:A5941,A5941))</f>
        <v>31PFMA_10</v>
      </c>
      <c r="C5941" t="s">
        <v>16497</v>
      </c>
      <c r="D5941" t="str">
        <f>VLOOKUP(MID(C5941,7,4),Estrv!I:J,2,FALSE)</f>
        <v>Operación de museos</v>
      </c>
      <c r="E5941" t="str">
        <f>VLOOKUP(MID(C5941,1,10),Estrv!B:CC,72,FALSE)</f>
        <v/>
      </c>
    </row>
    <row r="5942" spans="1:5">
      <c r="A5942" t="str">
        <f t="shared" si="92"/>
        <v>31PFMA</v>
      </c>
      <c r="B5942" t="str">
        <f>CONCATENATE(A5942,"_",COUNTIF(A$1:A5942,A5942))</f>
        <v>31PFMA_11</v>
      </c>
      <c r="C5942" t="s">
        <v>10432</v>
      </c>
      <c r="D5942" t="str">
        <f>VLOOKUP(MID(C5942,7,4),Estrv!I:J,2,FALSE)</f>
        <v>Actividades de apoyo administrativo</v>
      </c>
      <c r="E5942" t="str">
        <f>VLOOKUP(MID(C5942,1,10),Estrv!B:CC,44,FALSE)</f>
        <v>El Fideicomiso Museo de Arte Popular Mexicano cuenta con los recursos necesarios para el buen desarrollo de sus funciones, al cumplir eficientemente con la programacion de los gastos administrativos.</v>
      </c>
    </row>
    <row r="5943" spans="1:5">
      <c r="A5943" t="str">
        <f t="shared" si="92"/>
        <v>31PFMA</v>
      </c>
      <c r="B5943" t="str">
        <f>CONCATENATE(A5943,"_",COUNTIF(A$1:A5943,A5943))</f>
        <v>31PFMA_12</v>
      </c>
      <c r="C5943" t="s">
        <v>11106</v>
      </c>
      <c r="D5943" t="str">
        <f>VLOOKUP(MID(C5943,7,4),Estrv!I:J,2,FALSE)</f>
        <v>Actividades de apoyo administrativo</v>
      </c>
      <c r="E5943" t="str">
        <f>VLOOKUP(MID(C5943,1,10),Estrv!B:CC,48,FALSE)</f>
        <v>Pago de servicios generales, servicios profesionales, conservacion y mantenimiento del inmueble, asi como servicios de difusion.</v>
      </c>
    </row>
    <row r="5944" spans="1:5">
      <c r="A5944" t="str">
        <f t="shared" si="92"/>
        <v>31PFMA</v>
      </c>
      <c r="B5944" t="str">
        <f>CONCATENATE(A5944,"_",COUNTIF(A$1:A5944,A5944))</f>
        <v>31PFMA_13</v>
      </c>
      <c r="C5944" t="s">
        <v>11780</v>
      </c>
      <c r="D5944" t="str">
        <f>VLOOKUP(MID(C5944,7,4),Estrv!I:J,2,FALSE)</f>
        <v>Actividades de apoyo administrativo</v>
      </c>
      <c r="E5944" t="str">
        <f>VLOOKUP(MID(C5944,1,10),Estrv!B:CC,51,FALSE)</f>
        <v/>
      </c>
    </row>
    <row r="5945" spans="1:5">
      <c r="A5945" t="str">
        <f t="shared" si="92"/>
        <v>31PFMA</v>
      </c>
      <c r="B5945" t="str">
        <f>CONCATENATE(A5945,"_",COUNTIF(A$1:A5945,A5945))</f>
        <v>31PFMA_14</v>
      </c>
      <c r="C5945" t="s">
        <v>12454</v>
      </c>
      <c r="D5945" t="str">
        <f>VLOOKUP(MID(C5945,7,4),Estrv!I:J,2,FALSE)</f>
        <v>Actividades de apoyo administrativo</v>
      </c>
      <c r="E5945" t="str">
        <f>VLOOKUP(MID(C5945,1,10),Estrv!B:CC,54,FALSE)</f>
        <v/>
      </c>
    </row>
    <row r="5946" spans="1:5">
      <c r="A5946" t="str">
        <f t="shared" si="92"/>
        <v>31PFMA</v>
      </c>
      <c r="B5946" t="str">
        <f>CONCATENATE(A5946,"_",COUNTIF(A$1:A5946,A5946))</f>
        <v>31PFMA_15</v>
      </c>
      <c r="C5946" t="s">
        <v>13128</v>
      </c>
      <c r="D5946" t="str">
        <f>VLOOKUP(MID(C5946,7,4),Estrv!I:J,2,FALSE)</f>
        <v>Actividades de apoyo administrativo</v>
      </c>
      <c r="E5946" t="str">
        <f>VLOOKUP(MID(C5946,1,10),Estrv!B:CC,57,FALSE)</f>
        <v/>
      </c>
    </row>
    <row r="5947" spans="1:5">
      <c r="A5947" t="str">
        <f t="shared" si="92"/>
        <v>31PFMA</v>
      </c>
      <c r="B5947" t="str">
        <f>CONCATENATE(A5947,"_",COUNTIF(A$1:A5947,A5947))</f>
        <v>31PFMA_16</v>
      </c>
      <c r="C5947" t="s">
        <v>13802</v>
      </c>
      <c r="D5947" t="str">
        <f>VLOOKUP(MID(C5947,7,4),Estrv!I:J,2,FALSE)</f>
        <v>Actividades de apoyo administrativo</v>
      </c>
      <c r="E5947" t="str">
        <f>VLOOKUP(MID(C5947,1,10),Estrv!B:CC,60,FALSE)</f>
        <v/>
      </c>
    </row>
    <row r="5948" spans="1:5">
      <c r="A5948" t="str">
        <f t="shared" si="92"/>
        <v>31PFMA</v>
      </c>
      <c r="B5948" t="str">
        <f>CONCATENATE(A5948,"_",COUNTIF(A$1:A5948,A5948))</f>
        <v>31PFMA_17</v>
      </c>
      <c r="C5948" t="s">
        <v>14476</v>
      </c>
      <c r="D5948" t="str">
        <f>VLOOKUP(MID(C5948,7,4),Estrv!I:J,2,FALSE)</f>
        <v>Actividades de apoyo administrativo</v>
      </c>
      <c r="E5948" t="str">
        <f>VLOOKUP(MID(C5948,1,10),Estrv!B:CC,63,FALSE)</f>
        <v/>
      </c>
    </row>
    <row r="5949" spans="1:5">
      <c r="A5949" t="str">
        <f t="shared" si="92"/>
        <v>31PFMA</v>
      </c>
      <c r="B5949" t="str">
        <f>CONCATENATE(A5949,"_",COUNTIF(A$1:A5949,A5949))</f>
        <v>31PFMA_18</v>
      </c>
      <c r="C5949" t="s">
        <v>15150</v>
      </c>
      <c r="D5949" t="str">
        <f>VLOOKUP(MID(C5949,7,4),Estrv!I:J,2,FALSE)</f>
        <v>Actividades de apoyo administrativo</v>
      </c>
      <c r="E5949" t="str">
        <f>VLOOKUP(MID(C5949,1,10),Estrv!B:CC,66,FALSE)</f>
        <v/>
      </c>
    </row>
    <row r="5950" spans="1:5">
      <c r="A5950" t="str">
        <f t="shared" si="92"/>
        <v>31PFMA</v>
      </c>
      <c r="B5950" t="str">
        <f>CONCATENATE(A5950,"_",COUNTIF(A$1:A5950,A5950))</f>
        <v>31PFMA_19</v>
      </c>
      <c r="C5950" t="s">
        <v>15824</v>
      </c>
      <c r="D5950" t="str">
        <f>VLOOKUP(MID(C5950,7,4),Estrv!I:J,2,FALSE)</f>
        <v>Actividades de apoyo administrativo</v>
      </c>
      <c r="E5950" t="str">
        <f>VLOOKUP(MID(C5950,1,10),Estrv!B:CC,69,FALSE)</f>
        <v/>
      </c>
    </row>
    <row r="5951" spans="1:5">
      <c r="A5951" t="str">
        <f t="shared" si="92"/>
        <v>31PFMA</v>
      </c>
      <c r="B5951" t="str">
        <f>CONCATENATE(A5951,"_",COUNTIF(A$1:A5951,A5951))</f>
        <v>31PFMA_20</v>
      </c>
      <c r="C5951" t="s">
        <v>16498</v>
      </c>
      <c r="D5951" t="str">
        <f>VLOOKUP(MID(C5951,7,4),Estrv!I:J,2,FALSE)</f>
        <v>Actividades de apoyo administrativo</v>
      </c>
      <c r="E5951" t="str">
        <f>VLOOKUP(MID(C5951,1,10),Estrv!B:CC,72,FALSE)</f>
        <v/>
      </c>
    </row>
    <row r="5952" spans="1:5">
      <c r="A5952" t="str">
        <f t="shared" si="92"/>
        <v>31PFMA</v>
      </c>
      <c r="B5952" t="str">
        <f>CONCATENATE(A5952,"_",COUNTIF(A$1:A5952,A5952))</f>
        <v>31PFMA_21</v>
      </c>
      <c r="C5952" t="s">
        <v>10433</v>
      </c>
      <c r="D5952" t="str">
        <f>VLOOKUP(MID(C5952,7,4),Estrv!I:J,2,FALSE)</f>
        <v>Provisiones para contingencias</v>
      </c>
      <c r="E5952" t="str">
        <f>VLOOKUP(MID(C5952,1,10),Estrv!B:CC,44,FALSE)</f>
        <v>El Fideicomiso Museo de Arte Popular Mexicano cuenta con los recursos financieros para dar cumplimiento a las obligaciones del mismo, al cumplir debidamente con los procesos de programacion y presupuestacion.</v>
      </c>
    </row>
    <row r="5953" spans="1:5">
      <c r="A5953" t="str">
        <f t="shared" si="92"/>
        <v>31PFMA</v>
      </c>
      <c r="B5953" t="str">
        <f>CONCATENATE(A5953,"_",COUNTIF(A$1:A5953,A5953))</f>
        <v>31PFMA_22</v>
      </c>
      <c r="C5953" t="s">
        <v>11107</v>
      </c>
      <c r="D5953" t="str">
        <f>VLOOKUP(MID(C5953,7,4),Estrv!I:J,2,FALSE)</f>
        <v>Provisiones para contingencias</v>
      </c>
      <c r="E5953" t="str">
        <f>VLOOKUP(MID(C5953,1,10),Estrv!B:CC,48,FALSE)</f>
        <v/>
      </c>
    </row>
    <row r="5954" spans="1:5">
      <c r="A5954" t="str">
        <f t="shared" si="92"/>
        <v>31PFMA</v>
      </c>
      <c r="B5954" t="str">
        <f>CONCATENATE(A5954,"_",COUNTIF(A$1:A5954,A5954))</f>
        <v>31PFMA_23</v>
      </c>
      <c r="C5954" t="s">
        <v>11781</v>
      </c>
      <c r="D5954" t="str">
        <f>VLOOKUP(MID(C5954,7,4),Estrv!I:J,2,FALSE)</f>
        <v>Provisiones para contingencias</v>
      </c>
      <c r="E5954" t="str">
        <f>VLOOKUP(MID(C5954,1,10),Estrv!B:CC,51,FALSE)</f>
        <v/>
      </c>
    </row>
    <row r="5955" spans="1:5">
      <c r="A5955" t="str">
        <f t="shared" ref="A5955:A6018" si="93">MID(C5955,1,6)</f>
        <v>31PFMA</v>
      </c>
      <c r="B5955" t="str">
        <f>CONCATENATE(A5955,"_",COUNTIF(A$1:A5955,A5955))</f>
        <v>31PFMA_24</v>
      </c>
      <c r="C5955" t="s">
        <v>12455</v>
      </c>
      <c r="D5955" t="str">
        <f>VLOOKUP(MID(C5955,7,4),Estrv!I:J,2,FALSE)</f>
        <v>Provisiones para contingencias</v>
      </c>
      <c r="E5955" t="str">
        <f>VLOOKUP(MID(C5955,1,10),Estrv!B:CC,54,FALSE)</f>
        <v/>
      </c>
    </row>
    <row r="5956" spans="1:5">
      <c r="A5956" t="str">
        <f t="shared" si="93"/>
        <v>31PFMA</v>
      </c>
      <c r="B5956" t="str">
        <f>CONCATENATE(A5956,"_",COUNTIF(A$1:A5956,A5956))</f>
        <v>31PFMA_25</v>
      </c>
      <c r="C5956" t="s">
        <v>13129</v>
      </c>
      <c r="D5956" t="str">
        <f>VLOOKUP(MID(C5956,7,4),Estrv!I:J,2,FALSE)</f>
        <v>Provisiones para contingencias</v>
      </c>
      <c r="E5956" t="str">
        <f>VLOOKUP(MID(C5956,1,10),Estrv!B:CC,57,FALSE)</f>
        <v/>
      </c>
    </row>
    <row r="5957" spans="1:5">
      <c r="A5957" t="str">
        <f t="shared" si="93"/>
        <v>31PFMA</v>
      </c>
      <c r="B5957" t="str">
        <f>CONCATENATE(A5957,"_",COUNTIF(A$1:A5957,A5957))</f>
        <v>31PFMA_26</v>
      </c>
      <c r="C5957" t="s">
        <v>13803</v>
      </c>
      <c r="D5957" t="str">
        <f>VLOOKUP(MID(C5957,7,4),Estrv!I:J,2,FALSE)</f>
        <v>Provisiones para contingencias</v>
      </c>
      <c r="E5957" t="str">
        <f>VLOOKUP(MID(C5957,1,10),Estrv!B:CC,60,FALSE)</f>
        <v/>
      </c>
    </row>
    <row r="5958" spans="1:5">
      <c r="A5958" t="str">
        <f t="shared" si="93"/>
        <v>31PFMA</v>
      </c>
      <c r="B5958" t="str">
        <f>CONCATENATE(A5958,"_",COUNTIF(A$1:A5958,A5958))</f>
        <v>31PFMA_27</v>
      </c>
      <c r="C5958" t="s">
        <v>14477</v>
      </c>
      <c r="D5958" t="str">
        <f>VLOOKUP(MID(C5958,7,4),Estrv!I:J,2,FALSE)</f>
        <v>Provisiones para contingencias</v>
      </c>
      <c r="E5958" t="str">
        <f>VLOOKUP(MID(C5958,1,10),Estrv!B:CC,63,FALSE)</f>
        <v/>
      </c>
    </row>
    <row r="5959" spans="1:5">
      <c r="A5959" t="str">
        <f t="shared" si="93"/>
        <v>31PFMA</v>
      </c>
      <c r="B5959" t="str">
        <f>CONCATENATE(A5959,"_",COUNTIF(A$1:A5959,A5959))</f>
        <v>31PFMA_28</v>
      </c>
      <c r="C5959" t="s">
        <v>15151</v>
      </c>
      <c r="D5959" t="str">
        <f>VLOOKUP(MID(C5959,7,4),Estrv!I:J,2,FALSE)</f>
        <v>Provisiones para contingencias</v>
      </c>
      <c r="E5959" t="str">
        <f>VLOOKUP(MID(C5959,1,10),Estrv!B:CC,66,FALSE)</f>
        <v/>
      </c>
    </row>
    <row r="5960" spans="1:5">
      <c r="A5960" t="str">
        <f t="shared" si="93"/>
        <v>31PFMA</v>
      </c>
      <c r="B5960" t="str">
        <f>CONCATENATE(A5960,"_",COUNTIF(A$1:A5960,A5960))</f>
        <v>31PFMA_29</v>
      </c>
      <c r="C5960" t="s">
        <v>15825</v>
      </c>
      <c r="D5960" t="str">
        <f>VLOOKUP(MID(C5960,7,4),Estrv!I:J,2,FALSE)</f>
        <v>Provisiones para contingencias</v>
      </c>
      <c r="E5960" t="str">
        <f>VLOOKUP(MID(C5960,1,10),Estrv!B:CC,69,FALSE)</f>
        <v/>
      </c>
    </row>
    <row r="5961" spans="1:5">
      <c r="A5961" t="str">
        <f t="shared" si="93"/>
        <v>31PFMA</v>
      </c>
      <c r="B5961" t="str">
        <f>CONCATENATE(A5961,"_",COUNTIF(A$1:A5961,A5961))</f>
        <v>31PFMA_30</v>
      </c>
      <c r="C5961" t="s">
        <v>16499</v>
      </c>
      <c r="D5961" t="str">
        <f>VLOOKUP(MID(C5961,7,4),Estrv!I:J,2,FALSE)</f>
        <v>Provisiones para contingencias</v>
      </c>
      <c r="E5961" t="str">
        <f>VLOOKUP(MID(C5961,1,10),Estrv!B:CC,72,FALSE)</f>
        <v/>
      </c>
    </row>
    <row r="5962" spans="1:5">
      <c r="A5962" t="str">
        <f t="shared" si="93"/>
        <v>31PFMA</v>
      </c>
      <c r="B5962" t="str">
        <f>CONCATENATE(A5962,"_",COUNTIF(A$1:A5962,A5962))</f>
        <v>31PFMA_31</v>
      </c>
      <c r="C5962" t="s">
        <v>10434</v>
      </c>
      <c r="D5962" t="str">
        <f>VLOOKUP(MID(C5962,7,4),Estrv!I:J,2,FALSE)</f>
        <v>Cumplimiento de los programas de protección civil</v>
      </c>
      <c r="E5962" t="str">
        <f>VLOOKUP(MID(C5962,1,10),Estrv!B:CC,44,FALSE)</f>
        <v>Las personas servidoras publicas del Museo de Arte Popular Mexicano estan preparadas para atender cualquier emergencia natural o antropogenica, salvaguardando su propia vida y la de los visitantes del Museo.</v>
      </c>
    </row>
    <row r="5963" spans="1:5">
      <c r="A5963" t="str">
        <f t="shared" si="93"/>
        <v>31PFMA</v>
      </c>
      <c r="B5963" t="str">
        <f>CONCATENATE(A5963,"_",COUNTIF(A$1:A5963,A5963))</f>
        <v>31PFMA_32</v>
      </c>
      <c r="C5963" t="s">
        <v>11108</v>
      </c>
      <c r="D5963" t="str">
        <f>VLOOKUP(MID(C5963,7,4),Estrv!I:J,2,FALSE)</f>
        <v>Cumplimiento de los programas de protección civil</v>
      </c>
      <c r="E5963" t="str">
        <f>VLOOKUP(MID(C5963,1,10),Estrv!B:CC,48,FALSE)</f>
        <v>Cursos de capacitacion realizados en materia de Proteccion Civil a las personas servidoras publicas del MAP</v>
      </c>
    </row>
    <row r="5964" spans="1:5">
      <c r="A5964" t="str">
        <f t="shared" si="93"/>
        <v>31PFMA</v>
      </c>
      <c r="B5964" t="str">
        <f>CONCATENATE(A5964,"_",COUNTIF(A$1:A5964,A5964))</f>
        <v>31PFMA_33</v>
      </c>
      <c r="C5964" t="s">
        <v>11782</v>
      </c>
      <c r="D5964" t="str">
        <f>VLOOKUP(MID(C5964,7,4),Estrv!I:J,2,FALSE)</f>
        <v>Cumplimiento de los programas de protección civil</v>
      </c>
      <c r="E5964" t="str">
        <f>VLOOKUP(MID(C5964,1,10),Estrv!B:CC,51,FALSE)</f>
        <v>Adquisicion e implementacion de equipo y señaletica en materia de proteccion civil</v>
      </c>
    </row>
    <row r="5965" spans="1:5">
      <c r="A5965" t="str">
        <f t="shared" si="93"/>
        <v>31PFMA</v>
      </c>
      <c r="B5965" t="str">
        <f>CONCATENATE(A5965,"_",COUNTIF(A$1:A5965,A5965))</f>
        <v>31PFMA_34</v>
      </c>
      <c r="C5965" t="s">
        <v>12456</v>
      </c>
      <c r="D5965" t="str">
        <f>VLOOKUP(MID(C5965,7,4),Estrv!I:J,2,FALSE)</f>
        <v>Cumplimiento de los programas de protección civil</v>
      </c>
      <c r="E5965" t="str">
        <f>VLOOKUP(MID(C5965,1,10),Estrv!B:CC,54,FALSE)</f>
        <v/>
      </c>
    </row>
    <row r="5966" spans="1:5">
      <c r="A5966" t="str">
        <f t="shared" si="93"/>
        <v>31PFMA</v>
      </c>
      <c r="B5966" t="str">
        <f>CONCATENATE(A5966,"_",COUNTIF(A$1:A5966,A5966))</f>
        <v>31PFMA_35</v>
      </c>
      <c r="C5966" t="s">
        <v>13130</v>
      </c>
      <c r="D5966" t="str">
        <f>VLOOKUP(MID(C5966,7,4),Estrv!I:J,2,FALSE)</f>
        <v>Cumplimiento de los programas de protección civil</v>
      </c>
      <c r="E5966" t="str">
        <f>VLOOKUP(MID(C5966,1,10),Estrv!B:CC,57,FALSE)</f>
        <v/>
      </c>
    </row>
    <row r="5967" spans="1:5">
      <c r="A5967" t="str">
        <f t="shared" si="93"/>
        <v>31PFMA</v>
      </c>
      <c r="B5967" t="str">
        <f>CONCATENATE(A5967,"_",COUNTIF(A$1:A5967,A5967))</f>
        <v>31PFMA_36</v>
      </c>
      <c r="C5967" t="s">
        <v>13804</v>
      </c>
      <c r="D5967" t="str">
        <f>VLOOKUP(MID(C5967,7,4),Estrv!I:J,2,FALSE)</f>
        <v>Cumplimiento de los programas de protección civil</v>
      </c>
      <c r="E5967" t="str">
        <f>VLOOKUP(MID(C5967,1,10),Estrv!B:CC,60,FALSE)</f>
        <v/>
      </c>
    </row>
    <row r="5968" spans="1:5">
      <c r="A5968" t="str">
        <f t="shared" si="93"/>
        <v>31PFMA</v>
      </c>
      <c r="B5968" t="str">
        <f>CONCATENATE(A5968,"_",COUNTIF(A$1:A5968,A5968))</f>
        <v>31PFMA_37</v>
      </c>
      <c r="C5968" t="s">
        <v>14478</v>
      </c>
      <c r="D5968" t="str">
        <f>VLOOKUP(MID(C5968,7,4),Estrv!I:J,2,FALSE)</f>
        <v>Cumplimiento de los programas de protección civil</v>
      </c>
      <c r="E5968" t="str">
        <f>VLOOKUP(MID(C5968,1,10),Estrv!B:CC,63,FALSE)</f>
        <v/>
      </c>
    </row>
    <row r="5969" spans="1:5">
      <c r="A5969" t="str">
        <f t="shared" si="93"/>
        <v>31PFMA</v>
      </c>
      <c r="B5969" t="str">
        <f>CONCATENATE(A5969,"_",COUNTIF(A$1:A5969,A5969))</f>
        <v>31PFMA_38</v>
      </c>
      <c r="C5969" t="s">
        <v>15152</v>
      </c>
      <c r="D5969" t="str">
        <f>VLOOKUP(MID(C5969,7,4),Estrv!I:J,2,FALSE)</f>
        <v>Cumplimiento de los programas de protección civil</v>
      </c>
      <c r="E5969" t="str">
        <f>VLOOKUP(MID(C5969,1,10),Estrv!B:CC,66,FALSE)</f>
        <v/>
      </c>
    </row>
    <row r="5970" spans="1:5">
      <c r="A5970" t="str">
        <f t="shared" si="93"/>
        <v>31PFMA</v>
      </c>
      <c r="B5970" t="str">
        <f>CONCATENATE(A5970,"_",COUNTIF(A$1:A5970,A5970))</f>
        <v>31PFMA_39</v>
      </c>
      <c r="C5970" t="s">
        <v>15826</v>
      </c>
      <c r="D5970" t="str">
        <f>VLOOKUP(MID(C5970,7,4),Estrv!I:J,2,FALSE)</f>
        <v>Cumplimiento de los programas de protección civil</v>
      </c>
      <c r="E5970" t="str">
        <f>VLOOKUP(MID(C5970,1,10),Estrv!B:CC,69,FALSE)</f>
        <v/>
      </c>
    </row>
    <row r="5971" spans="1:5">
      <c r="A5971" t="str">
        <f t="shared" si="93"/>
        <v>31PFMA</v>
      </c>
      <c r="B5971" t="str">
        <f>CONCATENATE(A5971,"_",COUNTIF(A$1:A5971,A5971))</f>
        <v>31PFMA_40</v>
      </c>
      <c r="C5971" t="s">
        <v>16500</v>
      </c>
      <c r="D5971" t="str">
        <f>VLOOKUP(MID(C5971,7,4),Estrv!I:J,2,FALSE)</f>
        <v>Cumplimiento de los programas de protección civil</v>
      </c>
      <c r="E5971" t="str">
        <f>VLOOKUP(MID(C5971,1,10),Estrv!B:CC,72,FALSE)</f>
        <v/>
      </c>
    </row>
    <row r="5972" spans="1:5">
      <c r="A5972" t="str">
        <f t="shared" si="93"/>
        <v>31PFME</v>
      </c>
      <c r="B5972" t="str">
        <f>CONCATENATE(A5972,"_",COUNTIF(A$1:A5972,A5972))</f>
        <v>31PFME_1</v>
      </c>
      <c r="C5972" t="s">
        <v>10435</v>
      </c>
      <c r="D5972" t="str">
        <f>VLOOKUP(MID(C5972,7,4),Estrv!I:J,2,FALSE)</f>
        <v>Operación de museos</v>
      </c>
      <c r="E5972" t="str">
        <f>VLOOKUP(MID(C5972,1,10),Estrv!B:CC,44,FALSE)</f>
        <v>La poblacion de la Ciudad de Mexico accede a espacios culturales gratuitos, a traves del Museo del Estanquillo, el cual incrementa el numero de visitantes y la diversificacion de publicos, lo que permite enriquecer el conocimiento sobre el patrimonio cultural mexicano en la poblacion.</v>
      </c>
    </row>
    <row r="5973" spans="1:5">
      <c r="A5973" t="str">
        <f t="shared" si="93"/>
        <v>31PFME</v>
      </c>
      <c r="B5973" t="str">
        <f>CONCATENATE(A5973,"_",COUNTIF(A$1:A5973,A5973))</f>
        <v>31PFME_2</v>
      </c>
      <c r="C5973" t="s">
        <v>11109</v>
      </c>
      <c r="D5973" t="str">
        <f>VLOOKUP(MID(C5973,7,4),Estrv!I:J,2,FALSE)</f>
        <v>Operación de museos</v>
      </c>
      <c r="E5973" t="str">
        <f>VLOOKUP(MID(C5973,1,10),Estrv!B:CC,48,FALSE)</f>
        <v>Eventos, actividades, talleres didacticos realizados y visitas guiadas en el Museo del Estanquillo.</v>
      </c>
    </row>
    <row r="5974" spans="1:5">
      <c r="A5974" t="str">
        <f t="shared" si="93"/>
        <v>31PFME</v>
      </c>
      <c r="B5974" t="str">
        <f>CONCATENATE(A5974,"_",COUNTIF(A$1:A5974,A5974))</f>
        <v>31PFME_3</v>
      </c>
      <c r="C5974" t="s">
        <v>11783</v>
      </c>
      <c r="D5974" t="str">
        <f>VLOOKUP(MID(C5974,7,4),Estrv!I:J,2,FALSE)</f>
        <v>Operación de museos</v>
      </c>
      <c r="E5974" t="str">
        <f>VLOOKUP(MID(C5974,1,10),Estrv!B:CC,51,FALSE)</f>
        <v>Difusion de eventos y actividades culturales programadas en el Museo del Estanquillo.</v>
      </c>
    </row>
    <row r="5975" spans="1:5">
      <c r="A5975" t="str">
        <f t="shared" si="93"/>
        <v>31PFME</v>
      </c>
      <c r="B5975" t="str">
        <f>CONCATENATE(A5975,"_",COUNTIF(A$1:A5975,A5975))</f>
        <v>31PFME_4</v>
      </c>
      <c r="C5975" t="s">
        <v>12457</v>
      </c>
      <c r="D5975" t="str">
        <f>VLOOKUP(MID(C5975,7,4),Estrv!I:J,2,FALSE)</f>
        <v>Operación de museos</v>
      </c>
      <c r="E5975" t="str">
        <f>VLOOKUP(MID(C5975,1,10),Estrv!B:CC,54,FALSE)</f>
        <v/>
      </c>
    </row>
    <row r="5976" spans="1:5">
      <c r="A5976" t="str">
        <f t="shared" si="93"/>
        <v>31PFME</v>
      </c>
      <c r="B5976" t="str">
        <f>CONCATENATE(A5976,"_",COUNTIF(A$1:A5976,A5976))</f>
        <v>31PFME_5</v>
      </c>
      <c r="C5976" t="s">
        <v>13131</v>
      </c>
      <c r="D5976" t="str">
        <f>VLOOKUP(MID(C5976,7,4),Estrv!I:J,2,FALSE)</f>
        <v>Operación de museos</v>
      </c>
      <c r="E5976" t="str">
        <f>VLOOKUP(MID(C5976,1,10),Estrv!B:CC,57,FALSE)</f>
        <v/>
      </c>
    </row>
    <row r="5977" spans="1:5">
      <c r="A5977" t="str">
        <f t="shared" si="93"/>
        <v>31PFME</v>
      </c>
      <c r="B5977" t="str">
        <f>CONCATENATE(A5977,"_",COUNTIF(A$1:A5977,A5977))</f>
        <v>31PFME_6</v>
      </c>
      <c r="C5977" t="s">
        <v>13805</v>
      </c>
      <c r="D5977" t="str">
        <f>VLOOKUP(MID(C5977,7,4),Estrv!I:J,2,FALSE)</f>
        <v>Operación de museos</v>
      </c>
      <c r="E5977" t="str">
        <f>VLOOKUP(MID(C5977,1,10),Estrv!B:CC,60,FALSE)</f>
        <v/>
      </c>
    </row>
    <row r="5978" spans="1:5">
      <c r="A5978" t="str">
        <f t="shared" si="93"/>
        <v>31PFME</v>
      </c>
      <c r="B5978" t="str">
        <f>CONCATENATE(A5978,"_",COUNTIF(A$1:A5978,A5978))</f>
        <v>31PFME_7</v>
      </c>
      <c r="C5978" t="s">
        <v>14479</v>
      </c>
      <c r="D5978" t="str">
        <f>VLOOKUP(MID(C5978,7,4),Estrv!I:J,2,FALSE)</f>
        <v>Operación de museos</v>
      </c>
      <c r="E5978" t="str">
        <f>VLOOKUP(MID(C5978,1,10),Estrv!B:CC,63,FALSE)</f>
        <v/>
      </c>
    </row>
    <row r="5979" spans="1:5">
      <c r="A5979" t="str">
        <f t="shared" si="93"/>
        <v>31PFME</v>
      </c>
      <c r="B5979" t="str">
        <f>CONCATENATE(A5979,"_",COUNTIF(A$1:A5979,A5979))</f>
        <v>31PFME_8</v>
      </c>
      <c r="C5979" t="s">
        <v>15153</v>
      </c>
      <c r="D5979" t="str">
        <f>VLOOKUP(MID(C5979,7,4),Estrv!I:J,2,FALSE)</f>
        <v>Operación de museos</v>
      </c>
      <c r="E5979" t="str">
        <f>VLOOKUP(MID(C5979,1,10),Estrv!B:CC,66,FALSE)</f>
        <v/>
      </c>
    </row>
    <row r="5980" spans="1:5">
      <c r="A5980" t="str">
        <f t="shared" si="93"/>
        <v>31PFME</v>
      </c>
      <c r="B5980" t="str">
        <f>CONCATENATE(A5980,"_",COUNTIF(A$1:A5980,A5980))</f>
        <v>31PFME_9</v>
      </c>
      <c r="C5980" t="s">
        <v>15827</v>
      </c>
      <c r="D5980" t="str">
        <f>VLOOKUP(MID(C5980,7,4),Estrv!I:J,2,FALSE)</f>
        <v>Operación de museos</v>
      </c>
      <c r="E5980" t="str">
        <f>VLOOKUP(MID(C5980,1,10),Estrv!B:CC,69,FALSE)</f>
        <v/>
      </c>
    </row>
    <row r="5981" spans="1:5">
      <c r="A5981" t="str">
        <f t="shared" si="93"/>
        <v>31PFME</v>
      </c>
      <c r="B5981" t="str">
        <f>CONCATENATE(A5981,"_",COUNTIF(A$1:A5981,A5981))</f>
        <v>31PFME_10</v>
      </c>
      <c r="C5981" t="s">
        <v>16501</v>
      </c>
      <c r="D5981" t="str">
        <f>VLOOKUP(MID(C5981,7,4),Estrv!I:J,2,FALSE)</f>
        <v>Operación de museos</v>
      </c>
      <c r="E5981" t="str">
        <f>VLOOKUP(MID(C5981,1,10),Estrv!B:CC,72,FALSE)</f>
        <v/>
      </c>
    </row>
    <row r="5982" spans="1:5">
      <c r="A5982" t="str">
        <f t="shared" si="93"/>
        <v>31PFME</v>
      </c>
      <c r="B5982" t="str">
        <f>CONCATENATE(A5982,"_",COUNTIF(A$1:A5982,A5982))</f>
        <v>31PFME_11</v>
      </c>
      <c r="C5982" t="s">
        <v>10436</v>
      </c>
      <c r="D5982" t="str">
        <f>VLOOKUP(MID(C5982,7,4),Estrv!I:J,2,FALSE)</f>
        <v>Actividades de apoyo administrativo</v>
      </c>
      <c r="E5982" t="str">
        <f>VLOOKUP(MID(C5982,1,10),Estrv!B:CC,44,FALSE)</f>
        <v>El Fideicomiso Museo del Estanquillo cuenta con los recursos necesarios para el buen desarrollo de sus funciones, al cumplir eficientemente con la programacion de los gastos administrativos.</v>
      </c>
    </row>
    <row r="5983" spans="1:5">
      <c r="A5983" t="str">
        <f t="shared" si="93"/>
        <v>31PFME</v>
      </c>
      <c r="B5983" t="str">
        <f>CONCATENATE(A5983,"_",COUNTIF(A$1:A5983,A5983))</f>
        <v>31PFME_12</v>
      </c>
      <c r="C5983" t="s">
        <v>11110</v>
      </c>
      <c r="D5983" t="str">
        <f>VLOOKUP(MID(C5983,7,4),Estrv!I:J,2,FALSE)</f>
        <v>Actividades de apoyo administrativo</v>
      </c>
      <c r="E5983" t="str">
        <f>VLOOKUP(MID(C5983,1,10),Estrv!B:CC,48,FALSE)</f>
        <v>Pago de servicios generales, servicios profesionales, conservacion y mantenimiento del inmueble, asi como servicios de difusion.</v>
      </c>
    </row>
    <row r="5984" spans="1:5">
      <c r="A5984" t="str">
        <f t="shared" si="93"/>
        <v>31PFME</v>
      </c>
      <c r="B5984" t="str">
        <f>CONCATENATE(A5984,"_",COUNTIF(A$1:A5984,A5984))</f>
        <v>31PFME_13</v>
      </c>
      <c r="C5984" t="s">
        <v>11784</v>
      </c>
      <c r="D5984" t="str">
        <f>VLOOKUP(MID(C5984,7,4),Estrv!I:J,2,FALSE)</f>
        <v>Actividades de apoyo administrativo</v>
      </c>
      <c r="E5984" t="str">
        <f>VLOOKUP(MID(C5984,1,10),Estrv!B:CC,51,FALSE)</f>
        <v/>
      </c>
    </row>
    <row r="5985" spans="1:5">
      <c r="A5985" t="str">
        <f t="shared" si="93"/>
        <v>31PFME</v>
      </c>
      <c r="B5985" t="str">
        <f>CONCATENATE(A5985,"_",COUNTIF(A$1:A5985,A5985))</f>
        <v>31PFME_14</v>
      </c>
      <c r="C5985" t="s">
        <v>12458</v>
      </c>
      <c r="D5985" t="str">
        <f>VLOOKUP(MID(C5985,7,4),Estrv!I:J,2,FALSE)</f>
        <v>Actividades de apoyo administrativo</v>
      </c>
      <c r="E5985" t="str">
        <f>VLOOKUP(MID(C5985,1,10),Estrv!B:CC,54,FALSE)</f>
        <v/>
      </c>
    </row>
    <row r="5986" spans="1:5">
      <c r="A5986" t="str">
        <f t="shared" si="93"/>
        <v>31PFME</v>
      </c>
      <c r="B5986" t="str">
        <f>CONCATENATE(A5986,"_",COUNTIF(A$1:A5986,A5986))</f>
        <v>31PFME_15</v>
      </c>
      <c r="C5986" t="s">
        <v>13132</v>
      </c>
      <c r="D5986" t="str">
        <f>VLOOKUP(MID(C5986,7,4),Estrv!I:J,2,FALSE)</f>
        <v>Actividades de apoyo administrativo</v>
      </c>
      <c r="E5986" t="str">
        <f>VLOOKUP(MID(C5986,1,10),Estrv!B:CC,57,FALSE)</f>
        <v/>
      </c>
    </row>
    <row r="5987" spans="1:5">
      <c r="A5987" t="str">
        <f t="shared" si="93"/>
        <v>31PFME</v>
      </c>
      <c r="B5987" t="str">
        <f>CONCATENATE(A5987,"_",COUNTIF(A$1:A5987,A5987))</f>
        <v>31PFME_16</v>
      </c>
      <c r="C5987" t="s">
        <v>13806</v>
      </c>
      <c r="D5987" t="str">
        <f>VLOOKUP(MID(C5987,7,4),Estrv!I:J,2,FALSE)</f>
        <v>Actividades de apoyo administrativo</v>
      </c>
      <c r="E5987" t="str">
        <f>VLOOKUP(MID(C5987,1,10),Estrv!B:CC,60,FALSE)</f>
        <v/>
      </c>
    </row>
    <row r="5988" spans="1:5">
      <c r="A5988" t="str">
        <f t="shared" si="93"/>
        <v>31PFME</v>
      </c>
      <c r="B5988" t="str">
        <f>CONCATENATE(A5988,"_",COUNTIF(A$1:A5988,A5988))</f>
        <v>31PFME_17</v>
      </c>
      <c r="C5988" t="s">
        <v>14480</v>
      </c>
      <c r="D5988" t="str">
        <f>VLOOKUP(MID(C5988,7,4),Estrv!I:J,2,FALSE)</f>
        <v>Actividades de apoyo administrativo</v>
      </c>
      <c r="E5988" t="str">
        <f>VLOOKUP(MID(C5988,1,10),Estrv!B:CC,63,FALSE)</f>
        <v/>
      </c>
    </row>
    <row r="5989" spans="1:5">
      <c r="A5989" t="str">
        <f t="shared" si="93"/>
        <v>31PFME</v>
      </c>
      <c r="B5989" t="str">
        <f>CONCATENATE(A5989,"_",COUNTIF(A$1:A5989,A5989))</f>
        <v>31PFME_18</v>
      </c>
      <c r="C5989" t="s">
        <v>15154</v>
      </c>
      <c r="D5989" t="str">
        <f>VLOOKUP(MID(C5989,7,4),Estrv!I:J,2,FALSE)</f>
        <v>Actividades de apoyo administrativo</v>
      </c>
      <c r="E5989" t="str">
        <f>VLOOKUP(MID(C5989,1,10),Estrv!B:CC,66,FALSE)</f>
        <v/>
      </c>
    </row>
    <row r="5990" spans="1:5">
      <c r="A5990" t="str">
        <f t="shared" si="93"/>
        <v>31PFME</v>
      </c>
      <c r="B5990" t="str">
        <f>CONCATENATE(A5990,"_",COUNTIF(A$1:A5990,A5990))</f>
        <v>31PFME_19</v>
      </c>
      <c r="C5990" t="s">
        <v>15828</v>
      </c>
      <c r="D5990" t="str">
        <f>VLOOKUP(MID(C5990,7,4),Estrv!I:J,2,FALSE)</f>
        <v>Actividades de apoyo administrativo</v>
      </c>
      <c r="E5990" t="str">
        <f>VLOOKUP(MID(C5990,1,10),Estrv!B:CC,69,FALSE)</f>
        <v/>
      </c>
    </row>
    <row r="5991" spans="1:5">
      <c r="A5991" t="str">
        <f t="shared" si="93"/>
        <v>31PFME</v>
      </c>
      <c r="B5991" t="str">
        <f>CONCATENATE(A5991,"_",COUNTIF(A$1:A5991,A5991))</f>
        <v>31PFME_20</v>
      </c>
      <c r="C5991" t="s">
        <v>16502</v>
      </c>
      <c r="D5991" t="str">
        <f>VLOOKUP(MID(C5991,7,4),Estrv!I:J,2,FALSE)</f>
        <v>Actividades de apoyo administrativo</v>
      </c>
      <c r="E5991" t="str">
        <f>VLOOKUP(MID(C5991,1,10),Estrv!B:CC,72,FALSE)</f>
        <v/>
      </c>
    </row>
    <row r="5992" spans="1:5">
      <c r="A5992" t="str">
        <f t="shared" si="93"/>
        <v>31PFME</v>
      </c>
      <c r="B5992" t="str">
        <f>CONCATENATE(A5992,"_",COUNTIF(A$1:A5992,A5992))</f>
        <v>31PFME_21</v>
      </c>
      <c r="C5992" t="s">
        <v>10437</v>
      </c>
      <c r="D5992" t="str">
        <f>VLOOKUP(MID(C5992,7,4),Estrv!I:J,2,FALSE)</f>
        <v>Provisiones para contingencias</v>
      </c>
      <c r="E5992" t="str">
        <f>VLOOKUP(MID(C5992,1,10),Estrv!B:CC,44,FALSE)</f>
        <v>El Fideicomiso Museo del Estanquillo cuenta con los recursos financieros para dar cumplimiento a las obligaciones judiciales sin generar responsabilidades a los servidores publicos del Fideicomiso, al cumplir debidamente con los procesos de programacion y presupuestacion.</v>
      </c>
    </row>
    <row r="5993" spans="1:5">
      <c r="A5993" t="str">
        <f t="shared" si="93"/>
        <v>31PFME</v>
      </c>
      <c r="B5993" t="str">
        <f>CONCATENATE(A5993,"_",COUNTIF(A$1:A5993,A5993))</f>
        <v>31PFME_22</v>
      </c>
      <c r="C5993" t="s">
        <v>11111</v>
      </c>
      <c r="D5993" t="str">
        <f>VLOOKUP(MID(C5993,7,4),Estrv!I:J,2,FALSE)</f>
        <v>Provisiones para contingencias</v>
      </c>
      <c r="E5993" t="str">
        <f>VLOOKUP(MID(C5993,1,10),Estrv!B:CC,48,FALSE)</f>
        <v/>
      </c>
    </row>
    <row r="5994" spans="1:5">
      <c r="A5994" t="str">
        <f t="shared" si="93"/>
        <v>31PFME</v>
      </c>
      <c r="B5994" t="str">
        <f>CONCATENATE(A5994,"_",COUNTIF(A$1:A5994,A5994))</f>
        <v>31PFME_23</v>
      </c>
      <c r="C5994" t="s">
        <v>11785</v>
      </c>
      <c r="D5994" t="str">
        <f>VLOOKUP(MID(C5994,7,4),Estrv!I:J,2,FALSE)</f>
        <v>Provisiones para contingencias</v>
      </c>
      <c r="E5994" t="str">
        <f>VLOOKUP(MID(C5994,1,10),Estrv!B:CC,51,FALSE)</f>
        <v/>
      </c>
    </row>
    <row r="5995" spans="1:5">
      <c r="A5995" t="str">
        <f t="shared" si="93"/>
        <v>31PFME</v>
      </c>
      <c r="B5995" t="str">
        <f>CONCATENATE(A5995,"_",COUNTIF(A$1:A5995,A5995))</f>
        <v>31PFME_24</v>
      </c>
      <c r="C5995" t="s">
        <v>12459</v>
      </c>
      <c r="D5995" t="str">
        <f>VLOOKUP(MID(C5995,7,4),Estrv!I:J,2,FALSE)</f>
        <v>Provisiones para contingencias</v>
      </c>
      <c r="E5995" t="str">
        <f>VLOOKUP(MID(C5995,1,10),Estrv!B:CC,54,FALSE)</f>
        <v/>
      </c>
    </row>
    <row r="5996" spans="1:5">
      <c r="A5996" t="str">
        <f t="shared" si="93"/>
        <v>31PFME</v>
      </c>
      <c r="B5996" t="str">
        <f>CONCATENATE(A5996,"_",COUNTIF(A$1:A5996,A5996))</f>
        <v>31PFME_25</v>
      </c>
      <c r="C5996" t="s">
        <v>13133</v>
      </c>
      <c r="D5996" t="str">
        <f>VLOOKUP(MID(C5996,7,4),Estrv!I:J,2,FALSE)</f>
        <v>Provisiones para contingencias</v>
      </c>
      <c r="E5996" t="str">
        <f>VLOOKUP(MID(C5996,1,10),Estrv!B:CC,57,FALSE)</f>
        <v/>
      </c>
    </row>
    <row r="5997" spans="1:5">
      <c r="A5997" t="str">
        <f t="shared" si="93"/>
        <v>31PFME</v>
      </c>
      <c r="B5997" t="str">
        <f>CONCATENATE(A5997,"_",COUNTIF(A$1:A5997,A5997))</f>
        <v>31PFME_26</v>
      </c>
      <c r="C5997" t="s">
        <v>13807</v>
      </c>
      <c r="D5997" t="str">
        <f>VLOOKUP(MID(C5997,7,4),Estrv!I:J,2,FALSE)</f>
        <v>Provisiones para contingencias</v>
      </c>
      <c r="E5997" t="str">
        <f>VLOOKUP(MID(C5997,1,10),Estrv!B:CC,60,FALSE)</f>
        <v/>
      </c>
    </row>
    <row r="5998" spans="1:5">
      <c r="A5998" t="str">
        <f t="shared" si="93"/>
        <v>31PFME</v>
      </c>
      <c r="B5998" t="str">
        <f>CONCATENATE(A5998,"_",COUNTIF(A$1:A5998,A5998))</f>
        <v>31PFME_27</v>
      </c>
      <c r="C5998" t="s">
        <v>14481</v>
      </c>
      <c r="D5998" t="str">
        <f>VLOOKUP(MID(C5998,7,4),Estrv!I:J,2,FALSE)</f>
        <v>Provisiones para contingencias</v>
      </c>
      <c r="E5998" t="str">
        <f>VLOOKUP(MID(C5998,1,10),Estrv!B:CC,63,FALSE)</f>
        <v/>
      </c>
    </row>
    <row r="5999" spans="1:5">
      <c r="A5999" t="str">
        <f t="shared" si="93"/>
        <v>31PFME</v>
      </c>
      <c r="B5999" t="str">
        <f>CONCATENATE(A5999,"_",COUNTIF(A$1:A5999,A5999))</f>
        <v>31PFME_28</v>
      </c>
      <c r="C5999" t="s">
        <v>15155</v>
      </c>
      <c r="D5999" t="str">
        <f>VLOOKUP(MID(C5999,7,4),Estrv!I:J,2,FALSE)</f>
        <v>Provisiones para contingencias</v>
      </c>
      <c r="E5999" t="str">
        <f>VLOOKUP(MID(C5999,1,10),Estrv!B:CC,66,FALSE)</f>
        <v/>
      </c>
    </row>
    <row r="6000" spans="1:5">
      <c r="A6000" t="str">
        <f t="shared" si="93"/>
        <v>31PFME</v>
      </c>
      <c r="B6000" t="str">
        <f>CONCATENATE(A6000,"_",COUNTIF(A$1:A6000,A6000))</f>
        <v>31PFME_29</v>
      </c>
      <c r="C6000" t="s">
        <v>15829</v>
      </c>
      <c r="D6000" t="str">
        <f>VLOOKUP(MID(C6000,7,4),Estrv!I:J,2,FALSE)</f>
        <v>Provisiones para contingencias</v>
      </c>
      <c r="E6000" t="str">
        <f>VLOOKUP(MID(C6000,1,10),Estrv!B:CC,69,FALSE)</f>
        <v/>
      </c>
    </row>
    <row r="6001" spans="1:5">
      <c r="A6001" t="str">
        <f t="shared" si="93"/>
        <v>31PFME</v>
      </c>
      <c r="B6001" t="str">
        <f>CONCATENATE(A6001,"_",COUNTIF(A$1:A6001,A6001))</f>
        <v>31PFME_30</v>
      </c>
      <c r="C6001" t="s">
        <v>16503</v>
      </c>
      <c r="D6001" t="str">
        <f>VLOOKUP(MID(C6001,7,4),Estrv!I:J,2,FALSE)</f>
        <v>Provisiones para contingencias</v>
      </c>
      <c r="E6001" t="str">
        <f>VLOOKUP(MID(C6001,1,10),Estrv!B:CC,72,FALSE)</f>
        <v/>
      </c>
    </row>
    <row r="6002" spans="1:5">
      <c r="A6002" t="str">
        <f t="shared" si="93"/>
        <v>31PFME</v>
      </c>
      <c r="B6002" t="str">
        <f>CONCATENATE(A6002,"_",COUNTIF(A$1:A6002,A6002))</f>
        <v>31PFME_31</v>
      </c>
      <c r="C6002" t="s">
        <v>10438</v>
      </c>
      <c r="D6002" t="str">
        <f>VLOOKUP(MID(C6002,7,4),Estrv!I:J,2,FALSE)</f>
        <v>Cumplimiento de los programas de protección civil</v>
      </c>
      <c r="E6002" t="str">
        <f>VLOOKUP(MID(C6002,1,10),Estrv!B:CC,44,FALSE)</f>
        <v>Las personas servidoras publicas y visitantes del Museo del Estanquillo cuentan con seguridad en materia de proteccion civil ante contingencias naturales y/o antropogenicos.</v>
      </c>
    </row>
    <row r="6003" spans="1:5">
      <c r="A6003" t="str">
        <f t="shared" si="93"/>
        <v>31PFME</v>
      </c>
      <c r="B6003" t="str">
        <f>CONCATENATE(A6003,"_",COUNTIF(A$1:A6003,A6003))</f>
        <v>31PFME_32</v>
      </c>
      <c r="C6003" t="s">
        <v>11112</v>
      </c>
      <c r="D6003" t="str">
        <f>VLOOKUP(MID(C6003,7,4),Estrv!I:J,2,FALSE)</f>
        <v>Cumplimiento de los programas de protección civil</v>
      </c>
      <c r="E6003" t="str">
        <f>VLOOKUP(MID(C6003,1,10),Estrv!B:CC,48,FALSE)</f>
        <v>Cursos de capacitacion realizados en materia de Proteccion Civil a las personas servidoras publicas del Fideicomiso Museo del Estanquillo.</v>
      </c>
    </row>
    <row r="6004" spans="1:5">
      <c r="A6004" t="str">
        <f t="shared" si="93"/>
        <v>31PFME</v>
      </c>
      <c r="B6004" t="str">
        <f>CONCATENATE(A6004,"_",COUNTIF(A$1:A6004,A6004))</f>
        <v>31PFME_33</v>
      </c>
      <c r="C6004" t="s">
        <v>11786</v>
      </c>
      <c r="D6004" t="str">
        <f>VLOOKUP(MID(C6004,7,4),Estrv!I:J,2,FALSE)</f>
        <v>Cumplimiento de los programas de protección civil</v>
      </c>
      <c r="E6004" t="str">
        <f>VLOOKUP(MID(C6004,1,10),Estrv!B:CC,51,FALSE)</f>
        <v/>
      </c>
    </row>
    <row r="6005" spans="1:5">
      <c r="A6005" t="str">
        <f t="shared" si="93"/>
        <v>31PFME</v>
      </c>
      <c r="B6005" t="str">
        <f>CONCATENATE(A6005,"_",COUNTIF(A$1:A6005,A6005))</f>
        <v>31PFME_34</v>
      </c>
      <c r="C6005" t="s">
        <v>12460</v>
      </c>
      <c r="D6005" t="str">
        <f>VLOOKUP(MID(C6005,7,4),Estrv!I:J,2,FALSE)</f>
        <v>Cumplimiento de los programas de protección civil</v>
      </c>
      <c r="E6005" t="str">
        <f>VLOOKUP(MID(C6005,1,10),Estrv!B:CC,54,FALSE)</f>
        <v/>
      </c>
    </row>
    <row r="6006" spans="1:5">
      <c r="A6006" t="str">
        <f t="shared" si="93"/>
        <v>31PFME</v>
      </c>
      <c r="B6006" t="str">
        <f>CONCATENATE(A6006,"_",COUNTIF(A$1:A6006,A6006))</f>
        <v>31PFME_35</v>
      </c>
      <c r="C6006" t="s">
        <v>13134</v>
      </c>
      <c r="D6006" t="str">
        <f>VLOOKUP(MID(C6006,7,4),Estrv!I:J,2,FALSE)</f>
        <v>Cumplimiento de los programas de protección civil</v>
      </c>
      <c r="E6006" t="str">
        <f>VLOOKUP(MID(C6006,1,10),Estrv!B:CC,57,FALSE)</f>
        <v/>
      </c>
    </row>
    <row r="6007" spans="1:5">
      <c r="A6007" t="str">
        <f t="shared" si="93"/>
        <v>31PFME</v>
      </c>
      <c r="B6007" t="str">
        <f>CONCATENATE(A6007,"_",COUNTIF(A$1:A6007,A6007))</f>
        <v>31PFME_36</v>
      </c>
      <c r="C6007" t="s">
        <v>13808</v>
      </c>
      <c r="D6007" t="str">
        <f>VLOOKUP(MID(C6007,7,4),Estrv!I:J,2,FALSE)</f>
        <v>Cumplimiento de los programas de protección civil</v>
      </c>
      <c r="E6007" t="str">
        <f>VLOOKUP(MID(C6007,1,10),Estrv!B:CC,60,FALSE)</f>
        <v/>
      </c>
    </row>
    <row r="6008" spans="1:5">
      <c r="A6008" t="str">
        <f t="shared" si="93"/>
        <v>31PFME</v>
      </c>
      <c r="B6008" t="str">
        <f>CONCATENATE(A6008,"_",COUNTIF(A$1:A6008,A6008))</f>
        <v>31PFME_37</v>
      </c>
      <c r="C6008" t="s">
        <v>14482</v>
      </c>
      <c r="D6008" t="str">
        <f>VLOOKUP(MID(C6008,7,4),Estrv!I:J,2,FALSE)</f>
        <v>Cumplimiento de los programas de protección civil</v>
      </c>
      <c r="E6008" t="str">
        <f>VLOOKUP(MID(C6008,1,10),Estrv!B:CC,63,FALSE)</f>
        <v/>
      </c>
    </row>
    <row r="6009" spans="1:5">
      <c r="A6009" t="str">
        <f t="shared" si="93"/>
        <v>31PFME</v>
      </c>
      <c r="B6009" t="str">
        <f>CONCATENATE(A6009,"_",COUNTIF(A$1:A6009,A6009))</f>
        <v>31PFME_38</v>
      </c>
      <c r="C6009" t="s">
        <v>15156</v>
      </c>
      <c r="D6009" t="str">
        <f>VLOOKUP(MID(C6009,7,4),Estrv!I:J,2,FALSE)</f>
        <v>Cumplimiento de los programas de protección civil</v>
      </c>
      <c r="E6009" t="str">
        <f>VLOOKUP(MID(C6009,1,10),Estrv!B:CC,66,FALSE)</f>
        <v/>
      </c>
    </row>
    <row r="6010" spans="1:5">
      <c r="A6010" t="str">
        <f t="shared" si="93"/>
        <v>31PFME</v>
      </c>
      <c r="B6010" t="str">
        <f>CONCATENATE(A6010,"_",COUNTIF(A$1:A6010,A6010))</f>
        <v>31PFME_39</v>
      </c>
      <c r="C6010" t="s">
        <v>15830</v>
      </c>
      <c r="D6010" t="str">
        <f>VLOOKUP(MID(C6010,7,4),Estrv!I:J,2,FALSE)</f>
        <v>Cumplimiento de los programas de protección civil</v>
      </c>
      <c r="E6010" t="str">
        <f>VLOOKUP(MID(C6010,1,10),Estrv!B:CC,69,FALSE)</f>
        <v/>
      </c>
    </row>
    <row r="6011" spans="1:5">
      <c r="A6011" t="str">
        <f t="shared" si="93"/>
        <v>31PFME</v>
      </c>
      <c r="B6011" t="str">
        <f>CONCATENATE(A6011,"_",COUNTIF(A$1:A6011,A6011))</f>
        <v>31PFME_40</v>
      </c>
      <c r="C6011" t="s">
        <v>16504</v>
      </c>
      <c r="D6011" t="str">
        <f>VLOOKUP(MID(C6011,7,4),Estrv!I:J,2,FALSE)</f>
        <v>Cumplimiento de los programas de protección civil</v>
      </c>
      <c r="E6011" t="str">
        <f>VLOOKUP(MID(C6011,1,10),Estrv!B:CC,72,FALSE)</f>
        <v/>
      </c>
    </row>
    <row r="6012" spans="1:5">
      <c r="A6012" t="str">
        <f t="shared" si="93"/>
        <v>31PFPC</v>
      </c>
      <c r="B6012" t="str">
        <f>CONCATENATE(A6012,"_",COUNTIF(A$1:A6012,A6012))</f>
        <v>31PFPC_1</v>
      </c>
      <c r="C6012" t="s">
        <v>10439</v>
      </c>
      <c r="D6012" t="str">
        <f>VLOOKUP(MID(C6012,7,4),Estrv!I:J,2,FALSE)</f>
        <v>Apoyo a la producción y servicios fílmicos y cinematográficos</v>
      </c>
      <c r="E6012" t="str">
        <f>VLOOKUP(MID(C6012,1,10),Estrv!B:CC,44,FALSE)</f>
        <v>La poblacion de la Ciudad de Mexico tiene mayor acceso a funciones del cine cultural mexicano via digital y en espacios publicos de forma gratuita, a traves del circuito de exhibicion del Fideicomiso PROCINECDMX para el disfrute de cortometrajes y largometrajes fomentando el consumo del cine mexicano y el ejercicio a los derechos culturales.</v>
      </c>
    </row>
    <row r="6013" spans="1:5">
      <c r="A6013" t="str">
        <f t="shared" si="93"/>
        <v>31PFPC</v>
      </c>
      <c r="B6013" t="str">
        <f>CONCATENATE(A6013,"_",COUNTIF(A$1:A6013,A6013))</f>
        <v>31PFPC_2</v>
      </c>
      <c r="C6013" t="s">
        <v>11113</v>
      </c>
      <c r="D6013" t="str">
        <f>VLOOKUP(MID(C6013,7,4),Estrv!I:J,2,FALSE)</f>
        <v>Apoyo a la producción y servicios fílmicos y cinematográficos</v>
      </c>
      <c r="E6013" t="str">
        <f>VLOOKUP(MID(C6013,1,10),Estrv!B:CC,48,FALSE)</f>
        <v>Ayudas sociales entregadas a personas creadoras y a instituciones sin fines de lucro para la creacion de cortometrajes y largometrajes.</v>
      </c>
    </row>
    <row r="6014" spans="1:5">
      <c r="A6014" t="str">
        <f t="shared" si="93"/>
        <v>31PFPC</v>
      </c>
      <c r="B6014" t="str">
        <f>CONCATENATE(A6014,"_",COUNTIF(A$1:A6014,A6014))</f>
        <v>31PFPC_3</v>
      </c>
      <c r="C6014" t="s">
        <v>11787</v>
      </c>
      <c r="D6014" t="str">
        <f>VLOOKUP(MID(C6014,7,4),Estrv!I:J,2,FALSE)</f>
        <v>Apoyo a la producción y servicios fílmicos y cinematográficos</v>
      </c>
      <c r="E6014" t="str">
        <f>VLOOKUP(MID(C6014,1,10),Estrv!B:CC,51,FALSE)</f>
        <v>Cursos de capacitacion cinematografica impartidos a personas creadoras y a instituciones sin fines de lucro.</v>
      </c>
    </row>
    <row r="6015" spans="1:5">
      <c r="A6015" t="str">
        <f t="shared" si="93"/>
        <v>31PFPC</v>
      </c>
      <c r="B6015" t="str">
        <f>CONCATENATE(A6015,"_",COUNTIF(A$1:A6015,A6015))</f>
        <v>31PFPC_4</v>
      </c>
      <c r="C6015" t="s">
        <v>12461</v>
      </c>
      <c r="D6015" t="str">
        <f>VLOOKUP(MID(C6015,7,4),Estrv!I:J,2,FALSE)</f>
        <v>Apoyo a la producción y servicios fílmicos y cinematográficos</v>
      </c>
      <c r="E6015" t="str">
        <f>VLOOKUP(MID(C6015,1,10),Estrv!B:CC,54,FALSE)</f>
        <v/>
      </c>
    </row>
    <row r="6016" spans="1:5">
      <c r="A6016" t="str">
        <f t="shared" si="93"/>
        <v>31PFPC</v>
      </c>
      <c r="B6016" t="str">
        <f>CONCATENATE(A6016,"_",COUNTIF(A$1:A6016,A6016))</f>
        <v>31PFPC_5</v>
      </c>
      <c r="C6016" t="s">
        <v>13135</v>
      </c>
      <c r="D6016" t="str">
        <f>VLOOKUP(MID(C6016,7,4),Estrv!I:J,2,FALSE)</f>
        <v>Apoyo a la producción y servicios fílmicos y cinematográficos</v>
      </c>
      <c r="E6016" t="str">
        <f>VLOOKUP(MID(C6016,1,10),Estrv!B:CC,57,FALSE)</f>
        <v/>
      </c>
    </row>
    <row r="6017" spans="1:5">
      <c r="A6017" t="str">
        <f t="shared" si="93"/>
        <v>31PFPC</v>
      </c>
      <c r="B6017" t="str">
        <f>CONCATENATE(A6017,"_",COUNTIF(A$1:A6017,A6017))</f>
        <v>31PFPC_6</v>
      </c>
      <c r="C6017" t="s">
        <v>13809</v>
      </c>
      <c r="D6017" t="str">
        <f>VLOOKUP(MID(C6017,7,4),Estrv!I:J,2,FALSE)</f>
        <v>Apoyo a la producción y servicios fílmicos y cinematográficos</v>
      </c>
      <c r="E6017" t="str">
        <f>VLOOKUP(MID(C6017,1,10),Estrv!B:CC,60,FALSE)</f>
        <v/>
      </c>
    </row>
    <row r="6018" spans="1:5">
      <c r="A6018" t="str">
        <f t="shared" si="93"/>
        <v>31PFPC</v>
      </c>
      <c r="B6018" t="str">
        <f>CONCATENATE(A6018,"_",COUNTIF(A$1:A6018,A6018))</f>
        <v>31PFPC_7</v>
      </c>
      <c r="C6018" t="s">
        <v>14483</v>
      </c>
      <c r="D6018" t="str">
        <f>VLOOKUP(MID(C6018,7,4),Estrv!I:J,2,FALSE)</f>
        <v>Apoyo a la producción y servicios fílmicos y cinematográficos</v>
      </c>
      <c r="E6018" t="str">
        <f>VLOOKUP(MID(C6018,1,10),Estrv!B:CC,63,FALSE)</f>
        <v/>
      </c>
    </row>
    <row r="6019" spans="1:5">
      <c r="A6019" t="str">
        <f t="shared" ref="A6019:A6082" si="94">MID(C6019,1,6)</f>
        <v>31PFPC</v>
      </c>
      <c r="B6019" t="str">
        <f>CONCATENATE(A6019,"_",COUNTIF(A$1:A6019,A6019))</f>
        <v>31PFPC_8</v>
      </c>
      <c r="C6019" t="s">
        <v>15157</v>
      </c>
      <c r="D6019" t="str">
        <f>VLOOKUP(MID(C6019,7,4),Estrv!I:J,2,FALSE)</f>
        <v>Apoyo a la producción y servicios fílmicos y cinematográficos</v>
      </c>
      <c r="E6019" t="str">
        <f>VLOOKUP(MID(C6019,1,10),Estrv!B:CC,66,FALSE)</f>
        <v/>
      </c>
    </row>
    <row r="6020" spans="1:5">
      <c r="A6020" t="str">
        <f t="shared" si="94"/>
        <v>31PFPC</v>
      </c>
      <c r="B6020" t="str">
        <f>CONCATENATE(A6020,"_",COUNTIF(A$1:A6020,A6020))</f>
        <v>31PFPC_9</v>
      </c>
      <c r="C6020" t="s">
        <v>15831</v>
      </c>
      <c r="D6020" t="str">
        <f>VLOOKUP(MID(C6020,7,4),Estrv!I:J,2,FALSE)</f>
        <v>Apoyo a la producción y servicios fílmicos y cinematográficos</v>
      </c>
      <c r="E6020" t="str">
        <f>VLOOKUP(MID(C6020,1,10),Estrv!B:CC,69,FALSE)</f>
        <v/>
      </c>
    </row>
    <row r="6021" spans="1:5">
      <c r="A6021" t="str">
        <f t="shared" si="94"/>
        <v>31PFPC</v>
      </c>
      <c r="B6021" t="str">
        <f>CONCATENATE(A6021,"_",COUNTIF(A$1:A6021,A6021))</f>
        <v>31PFPC_10</v>
      </c>
      <c r="C6021" t="s">
        <v>16505</v>
      </c>
      <c r="D6021" t="str">
        <f>VLOOKUP(MID(C6021,7,4),Estrv!I:J,2,FALSE)</f>
        <v>Apoyo a la producción y servicios fílmicos y cinematográficos</v>
      </c>
      <c r="E6021" t="str">
        <f>VLOOKUP(MID(C6021,1,10),Estrv!B:CC,72,FALSE)</f>
        <v/>
      </c>
    </row>
    <row r="6022" spans="1:5">
      <c r="A6022" t="str">
        <f t="shared" si="94"/>
        <v>31PFPC</v>
      </c>
      <c r="B6022" t="str">
        <f>CONCATENATE(A6022,"_",COUNTIF(A$1:A6022,A6022))</f>
        <v>31PFPC_11</v>
      </c>
      <c r="C6022" t="s">
        <v>10440</v>
      </c>
      <c r="D6022" t="str">
        <f>VLOOKUP(MID(C6022,7,4),Estrv!I:J,2,FALSE)</f>
        <v>Actividades de apoyo administrativo</v>
      </c>
      <c r="E6022" t="str">
        <f>VLOOKUP(MID(C6022,1,10),Estrv!B:CC,44,FALSE)</f>
        <v>Fideicomiso para la Promocion y Desarrollo del Cine Mexicano cuenta con los recursos necesarios para el buen desarrollo de sus funciones, al cumplir eficientemente con la programacion de los gastos administrativos.</v>
      </c>
    </row>
    <row r="6023" spans="1:5">
      <c r="A6023" t="str">
        <f t="shared" si="94"/>
        <v>31PFPC</v>
      </c>
      <c r="B6023" t="str">
        <f>CONCATENATE(A6023,"_",COUNTIF(A$1:A6023,A6023))</f>
        <v>31PFPC_12</v>
      </c>
      <c r="C6023" t="s">
        <v>11114</v>
      </c>
      <c r="D6023" t="str">
        <f>VLOOKUP(MID(C6023,7,4),Estrv!I:J,2,FALSE)</f>
        <v>Actividades de apoyo administrativo</v>
      </c>
      <c r="E6023" t="str">
        <f>VLOOKUP(MID(C6023,1,10),Estrv!B:CC,48,FALSE)</f>
        <v>Pago de servicios generales, servicios profesionales, conservacion y mantenimiento del inmueble, asi como servicios de difusion.</v>
      </c>
    </row>
    <row r="6024" spans="1:5">
      <c r="A6024" t="str">
        <f t="shared" si="94"/>
        <v>31PFPC</v>
      </c>
      <c r="B6024" t="str">
        <f>CONCATENATE(A6024,"_",COUNTIF(A$1:A6024,A6024))</f>
        <v>31PFPC_13</v>
      </c>
      <c r="C6024" t="s">
        <v>11788</v>
      </c>
      <c r="D6024" t="str">
        <f>VLOOKUP(MID(C6024,7,4),Estrv!I:J,2,FALSE)</f>
        <v>Actividades de apoyo administrativo</v>
      </c>
      <c r="E6024" t="str">
        <f>VLOOKUP(MID(C6024,1,10),Estrv!B:CC,51,FALSE)</f>
        <v/>
      </c>
    </row>
    <row r="6025" spans="1:5">
      <c r="A6025" t="str">
        <f t="shared" si="94"/>
        <v>31PFPC</v>
      </c>
      <c r="B6025" t="str">
        <f>CONCATENATE(A6025,"_",COUNTIF(A$1:A6025,A6025))</f>
        <v>31PFPC_14</v>
      </c>
      <c r="C6025" t="s">
        <v>12462</v>
      </c>
      <c r="D6025" t="str">
        <f>VLOOKUP(MID(C6025,7,4),Estrv!I:J,2,FALSE)</f>
        <v>Actividades de apoyo administrativo</v>
      </c>
      <c r="E6025" t="str">
        <f>VLOOKUP(MID(C6025,1,10),Estrv!B:CC,54,FALSE)</f>
        <v/>
      </c>
    </row>
    <row r="6026" spans="1:5">
      <c r="A6026" t="str">
        <f t="shared" si="94"/>
        <v>31PFPC</v>
      </c>
      <c r="B6026" t="str">
        <f>CONCATENATE(A6026,"_",COUNTIF(A$1:A6026,A6026))</f>
        <v>31PFPC_15</v>
      </c>
      <c r="C6026" t="s">
        <v>13136</v>
      </c>
      <c r="D6026" t="str">
        <f>VLOOKUP(MID(C6026,7,4),Estrv!I:J,2,FALSE)</f>
        <v>Actividades de apoyo administrativo</v>
      </c>
      <c r="E6026" t="str">
        <f>VLOOKUP(MID(C6026,1,10),Estrv!B:CC,57,FALSE)</f>
        <v/>
      </c>
    </row>
    <row r="6027" spans="1:5">
      <c r="A6027" t="str">
        <f t="shared" si="94"/>
        <v>31PFPC</v>
      </c>
      <c r="B6027" t="str">
        <f>CONCATENATE(A6027,"_",COUNTIF(A$1:A6027,A6027))</f>
        <v>31PFPC_16</v>
      </c>
      <c r="C6027" t="s">
        <v>13810</v>
      </c>
      <c r="D6027" t="str">
        <f>VLOOKUP(MID(C6027,7,4),Estrv!I:J,2,FALSE)</f>
        <v>Actividades de apoyo administrativo</v>
      </c>
      <c r="E6027" t="str">
        <f>VLOOKUP(MID(C6027,1,10),Estrv!B:CC,60,FALSE)</f>
        <v/>
      </c>
    </row>
    <row r="6028" spans="1:5">
      <c r="A6028" t="str">
        <f t="shared" si="94"/>
        <v>31PFPC</v>
      </c>
      <c r="B6028" t="str">
        <f>CONCATENATE(A6028,"_",COUNTIF(A$1:A6028,A6028))</f>
        <v>31PFPC_17</v>
      </c>
      <c r="C6028" t="s">
        <v>14484</v>
      </c>
      <c r="D6028" t="str">
        <f>VLOOKUP(MID(C6028,7,4),Estrv!I:J,2,FALSE)</f>
        <v>Actividades de apoyo administrativo</v>
      </c>
      <c r="E6028" t="str">
        <f>VLOOKUP(MID(C6028,1,10),Estrv!B:CC,63,FALSE)</f>
        <v/>
      </c>
    </row>
    <row r="6029" spans="1:5">
      <c r="A6029" t="str">
        <f t="shared" si="94"/>
        <v>31PFPC</v>
      </c>
      <c r="B6029" t="str">
        <f>CONCATENATE(A6029,"_",COUNTIF(A$1:A6029,A6029))</f>
        <v>31PFPC_18</v>
      </c>
      <c r="C6029" t="s">
        <v>15158</v>
      </c>
      <c r="D6029" t="str">
        <f>VLOOKUP(MID(C6029,7,4),Estrv!I:J,2,FALSE)</f>
        <v>Actividades de apoyo administrativo</v>
      </c>
      <c r="E6029" t="str">
        <f>VLOOKUP(MID(C6029,1,10),Estrv!B:CC,66,FALSE)</f>
        <v/>
      </c>
    </row>
    <row r="6030" spans="1:5">
      <c r="A6030" t="str">
        <f t="shared" si="94"/>
        <v>31PFPC</v>
      </c>
      <c r="B6030" t="str">
        <f>CONCATENATE(A6030,"_",COUNTIF(A$1:A6030,A6030))</f>
        <v>31PFPC_19</v>
      </c>
      <c r="C6030" t="s">
        <v>15832</v>
      </c>
      <c r="D6030" t="str">
        <f>VLOOKUP(MID(C6030,7,4),Estrv!I:J,2,FALSE)</f>
        <v>Actividades de apoyo administrativo</v>
      </c>
      <c r="E6030" t="str">
        <f>VLOOKUP(MID(C6030,1,10),Estrv!B:CC,69,FALSE)</f>
        <v/>
      </c>
    </row>
    <row r="6031" spans="1:5">
      <c r="A6031" t="str">
        <f t="shared" si="94"/>
        <v>31PFPC</v>
      </c>
      <c r="B6031" t="str">
        <f>CONCATENATE(A6031,"_",COUNTIF(A$1:A6031,A6031))</f>
        <v>31PFPC_20</v>
      </c>
      <c r="C6031" t="s">
        <v>16506</v>
      </c>
      <c r="D6031" t="str">
        <f>VLOOKUP(MID(C6031,7,4),Estrv!I:J,2,FALSE)</f>
        <v>Actividades de apoyo administrativo</v>
      </c>
      <c r="E6031" t="str">
        <f>VLOOKUP(MID(C6031,1,10),Estrv!B:CC,72,FALSE)</f>
        <v/>
      </c>
    </row>
    <row r="6032" spans="1:5">
      <c r="A6032" t="str">
        <f t="shared" si="94"/>
        <v>31PFPC</v>
      </c>
      <c r="B6032" t="str">
        <f>CONCATENATE(A6032,"_",COUNTIF(A$1:A6032,A6032))</f>
        <v>31PFPC_21</v>
      </c>
      <c r="C6032" t="s">
        <v>10441</v>
      </c>
      <c r="D6032" t="str">
        <f>VLOOKUP(MID(C6032,7,4),Estrv!I:J,2,FALSE)</f>
        <v>Provisiones para contingencias</v>
      </c>
      <c r="E6032" t="str">
        <f>VLOOKUP(MID(C6032,1,10),Estrv!B:CC,44,FALSE)</f>
        <v>El Fideicomiso para la Promocion y Desarrollo del Cine Mexicano cuenta con los recursos financieros para dar cumplimiento a las obligaciones del mismo, al cumplir debidamente con los procesos de programacion y presupuestacion.</v>
      </c>
    </row>
    <row r="6033" spans="1:5">
      <c r="A6033" t="str">
        <f t="shared" si="94"/>
        <v>31PFPC</v>
      </c>
      <c r="B6033" t="str">
        <f>CONCATENATE(A6033,"_",COUNTIF(A$1:A6033,A6033))</f>
        <v>31PFPC_22</v>
      </c>
      <c r="C6033" t="s">
        <v>11115</v>
      </c>
      <c r="D6033" t="str">
        <f>VLOOKUP(MID(C6033,7,4),Estrv!I:J,2,FALSE)</f>
        <v>Provisiones para contingencias</v>
      </c>
      <c r="E6033" t="str">
        <f>VLOOKUP(MID(C6033,1,10),Estrv!B:CC,48,FALSE)</f>
        <v/>
      </c>
    </row>
    <row r="6034" spans="1:5">
      <c r="A6034" t="str">
        <f t="shared" si="94"/>
        <v>31PFPC</v>
      </c>
      <c r="B6034" t="str">
        <f>CONCATENATE(A6034,"_",COUNTIF(A$1:A6034,A6034))</f>
        <v>31PFPC_23</v>
      </c>
      <c r="C6034" t="s">
        <v>11789</v>
      </c>
      <c r="D6034" t="str">
        <f>VLOOKUP(MID(C6034,7,4),Estrv!I:J,2,FALSE)</f>
        <v>Provisiones para contingencias</v>
      </c>
      <c r="E6034" t="str">
        <f>VLOOKUP(MID(C6034,1,10),Estrv!B:CC,51,FALSE)</f>
        <v/>
      </c>
    </row>
    <row r="6035" spans="1:5">
      <c r="A6035" t="str">
        <f t="shared" si="94"/>
        <v>31PFPC</v>
      </c>
      <c r="B6035" t="str">
        <f>CONCATENATE(A6035,"_",COUNTIF(A$1:A6035,A6035))</f>
        <v>31PFPC_24</v>
      </c>
      <c r="C6035" t="s">
        <v>12463</v>
      </c>
      <c r="D6035" t="str">
        <f>VLOOKUP(MID(C6035,7,4),Estrv!I:J,2,FALSE)</f>
        <v>Provisiones para contingencias</v>
      </c>
      <c r="E6035" t="str">
        <f>VLOOKUP(MID(C6035,1,10),Estrv!B:CC,54,FALSE)</f>
        <v/>
      </c>
    </row>
    <row r="6036" spans="1:5">
      <c r="A6036" t="str">
        <f t="shared" si="94"/>
        <v>31PFPC</v>
      </c>
      <c r="B6036" t="str">
        <f>CONCATENATE(A6036,"_",COUNTIF(A$1:A6036,A6036))</f>
        <v>31PFPC_25</v>
      </c>
      <c r="C6036" t="s">
        <v>13137</v>
      </c>
      <c r="D6036" t="str">
        <f>VLOOKUP(MID(C6036,7,4),Estrv!I:J,2,FALSE)</f>
        <v>Provisiones para contingencias</v>
      </c>
      <c r="E6036" t="str">
        <f>VLOOKUP(MID(C6036,1,10),Estrv!B:CC,57,FALSE)</f>
        <v/>
      </c>
    </row>
    <row r="6037" spans="1:5">
      <c r="A6037" t="str">
        <f t="shared" si="94"/>
        <v>31PFPC</v>
      </c>
      <c r="B6037" t="str">
        <f>CONCATENATE(A6037,"_",COUNTIF(A$1:A6037,A6037))</f>
        <v>31PFPC_26</v>
      </c>
      <c r="C6037" t="s">
        <v>13811</v>
      </c>
      <c r="D6037" t="str">
        <f>VLOOKUP(MID(C6037,7,4),Estrv!I:J,2,FALSE)</f>
        <v>Provisiones para contingencias</v>
      </c>
      <c r="E6037" t="str">
        <f>VLOOKUP(MID(C6037,1,10),Estrv!B:CC,60,FALSE)</f>
        <v/>
      </c>
    </row>
    <row r="6038" spans="1:5">
      <c r="A6038" t="str">
        <f t="shared" si="94"/>
        <v>31PFPC</v>
      </c>
      <c r="B6038" t="str">
        <f>CONCATENATE(A6038,"_",COUNTIF(A$1:A6038,A6038))</f>
        <v>31PFPC_27</v>
      </c>
      <c r="C6038" t="s">
        <v>14485</v>
      </c>
      <c r="D6038" t="str">
        <f>VLOOKUP(MID(C6038,7,4),Estrv!I:J,2,FALSE)</f>
        <v>Provisiones para contingencias</v>
      </c>
      <c r="E6038" t="str">
        <f>VLOOKUP(MID(C6038,1,10),Estrv!B:CC,63,FALSE)</f>
        <v/>
      </c>
    </row>
    <row r="6039" spans="1:5">
      <c r="A6039" t="str">
        <f t="shared" si="94"/>
        <v>31PFPC</v>
      </c>
      <c r="B6039" t="str">
        <f>CONCATENATE(A6039,"_",COUNTIF(A$1:A6039,A6039))</f>
        <v>31PFPC_28</v>
      </c>
      <c r="C6039" t="s">
        <v>15159</v>
      </c>
      <c r="D6039" t="str">
        <f>VLOOKUP(MID(C6039,7,4),Estrv!I:J,2,FALSE)</f>
        <v>Provisiones para contingencias</v>
      </c>
      <c r="E6039" t="str">
        <f>VLOOKUP(MID(C6039,1,10),Estrv!B:CC,66,FALSE)</f>
        <v/>
      </c>
    </row>
    <row r="6040" spans="1:5">
      <c r="A6040" t="str">
        <f t="shared" si="94"/>
        <v>31PFPC</v>
      </c>
      <c r="B6040" t="str">
        <f>CONCATENATE(A6040,"_",COUNTIF(A$1:A6040,A6040))</f>
        <v>31PFPC_29</v>
      </c>
      <c r="C6040" t="s">
        <v>15833</v>
      </c>
      <c r="D6040" t="str">
        <f>VLOOKUP(MID(C6040,7,4),Estrv!I:J,2,FALSE)</f>
        <v>Provisiones para contingencias</v>
      </c>
      <c r="E6040" t="str">
        <f>VLOOKUP(MID(C6040,1,10),Estrv!B:CC,69,FALSE)</f>
        <v/>
      </c>
    </row>
    <row r="6041" spans="1:5">
      <c r="A6041" t="str">
        <f t="shared" si="94"/>
        <v>31PFPC</v>
      </c>
      <c r="B6041" t="str">
        <f>CONCATENATE(A6041,"_",COUNTIF(A$1:A6041,A6041))</f>
        <v>31PFPC_30</v>
      </c>
      <c r="C6041" t="s">
        <v>16507</v>
      </c>
      <c r="D6041" t="str">
        <f>VLOOKUP(MID(C6041,7,4),Estrv!I:J,2,FALSE)</f>
        <v>Provisiones para contingencias</v>
      </c>
      <c r="E6041" t="str">
        <f>VLOOKUP(MID(C6041,1,10),Estrv!B:CC,72,FALSE)</f>
        <v/>
      </c>
    </row>
    <row r="6042" spans="1:5">
      <c r="A6042" t="str">
        <f t="shared" si="94"/>
        <v>31PFPC</v>
      </c>
      <c r="B6042" t="str">
        <f>CONCATENATE(A6042,"_",COUNTIF(A$1:A6042,A6042))</f>
        <v>31PFPC_31</v>
      </c>
      <c r="C6042" t="s">
        <v>10442</v>
      </c>
      <c r="D6042" t="str">
        <f>VLOOKUP(MID(C6042,7,4),Estrv!I:J,2,FALSE)</f>
        <v>Cumplimiento de los programas de protección civil</v>
      </c>
      <c r="E6042" t="str">
        <f>VLOOKUP(MID(C6042,1,10),Estrv!B:CC,44,FALSE)</f>
        <v>Las personas servidoras publicas del Fideicomiso para la Promocion y Desarrollo del Cine Mexicano estan preparadas para atender cualquier emergencia natural o antropogenica, salvaguardando su propia vida y la de los visitantes.</v>
      </c>
    </row>
    <row r="6043" spans="1:5">
      <c r="A6043" t="str">
        <f t="shared" si="94"/>
        <v>31PFPC</v>
      </c>
      <c r="B6043" t="str">
        <f>CONCATENATE(A6043,"_",COUNTIF(A$1:A6043,A6043))</f>
        <v>31PFPC_32</v>
      </c>
      <c r="C6043" t="s">
        <v>11116</v>
      </c>
      <c r="D6043" t="str">
        <f>VLOOKUP(MID(C6043,7,4),Estrv!I:J,2,FALSE)</f>
        <v>Cumplimiento de los programas de protección civil</v>
      </c>
      <c r="E6043" t="str">
        <f>VLOOKUP(MID(C6043,1,10),Estrv!B:CC,48,FALSE)</f>
        <v/>
      </c>
    </row>
    <row r="6044" spans="1:5">
      <c r="A6044" t="str">
        <f t="shared" si="94"/>
        <v>31PFPC</v>
      </c>
      <c r="B6044" t="str">
        <f>CONCATENATE(A6044,"_",COUNTIF(A$1:A6044,A6044))</f>
        <v>31PFPC_33</v>
      </c>
      <c r="C6044" t="s">
        <v>11790</v>
      </c>
      <c r="D6044" t="str">
        <f>VLOOKUP(MID(C6044,7,4),Estrv!I:J,2,FALSE)</f>
        <v>Cumplimiento de los programas de protección civil</v>
      </c>
      <c r="E6044" t="str">
        <f>VLOOKUP(MID(C6044,1,10),Estrv!B:CC,51,FALSE)</f>
        <v/>
      </c>
    </row>
    <row r="6045" spans="1:5">
      <c r="A6045" t="str">
        <f t="shared" si="94"/>
        <v>31PFPC</v>
      </c>
      <c r="B6045" t="str">
        <f>CONCATENATE(A6045,"_",COUNTIF(A$1:A6045,A6045))</f>
        <v>31PFPC_34</v>
      </c>
      <c r="C6045" t="s">
        <v>12464</v>
      </c>
      <c r="D6045" t="str">
        <f>VLOOKUP(MID(C6045,7,4),Estrv!I:J,2,FALSE)</f>
        <v>Cumplimiento de los programas de protección civil</v>
      </c>
      <c r="E6045" t="str">
        <f>VLOOKUP(MID(C6045,1,10),Estrv!B:CC,54,FALSE)</f>
        <v/>
      </c>
    </row>
    <row r="6046" spans="1:5">
      <c r="A6046" t="str">
        <f t="shared" si="94"/>
        <v>31PFPC</v>
      </c>
      <c r="B6046" t="str">
        <f>CONCATENATE(A6046,"_",COUNTIF(A$1:A6046,A6046))</f>
        <v>31PFPC_35</v>
      </c>
      <c r="C6046" t="s">
        <v>13138</v>
      </c>
      <c r="D6046" t="str">
        <f>VLOOKUP(MID(C6046,7,4),Estrv!I:J,2,FALSE)</f>
        <v>Cumplimiento de los programas de protección civil</v>
      </c>
      <c r="E6046" t="str">
        <f>VLOOKUP(MID(C6046,1,10),Estrv!B:CC,57,FALSE)</f>
        <v/>
      </c>
    </row>
    <row r="6047" spans="1:5">
      <c r="A6047" t="str">
        <f t="shared" si="94"/>
        <v>31PFPC</v>
      </c>
      <c r="B6047" t="str">
        <f>CONCATENATE(A6047,"_",COUNTIF(A$1:A6047,A6047))</f>
        <v>31PFPC_36</v>
      </c>
      <c r="C6047" t="s">
        <v>13812</v>
      </c>
      <c r="D6047" t="str">
        <f>VLOOKUP(MID(C6047,7,4),Estrv!I:J,2,FALSE)</f>
        <v>Cumplimiento de los programas de protección civil</v>
      </c>
      <c r="E6047" t="str">
        <f>VLOOKUP(MID(C6047,1,10),Estrv!B:CC,60,FALSE)</f>
        <v/>
      </c>
    </row>
    <row r="6048" spans="1:5">
      <c r="A6048" t="str">
        <f t="shared" si="94"/>
        <v>31PFPC</v>
      </c>
      <c r="B6048" t="str">
        <f>CONCATENATE(A6048,"_",COUNTIF(A$1:A6048,A6048))</f>
        <v>31PFPC_37</v>
      </c>
      <c r="C6048" t="s">
        <v>14486</v>
      </c>
      <c r="D6048" t="str">
        <f>VLOOKUP(MID(C6048,7,4),Estrv!I:J,2,FALSE)</f>
        <v>Cumplimiento de los programas de protección civil</v>
      </c>
      <c r="E6048" t="str">
        <f>VLOOKUP(MID(C6048,1,10),Estrv!B:CC,63,FALSE)</f>
        <v/>
      </c>
    </row>
    <row r="6049" spans="1:5">
      <c r="A6049" t="str">
        <f t="shared" si="94"/>
        <v>31PFPC</v>
      </c>
      <c r="B6049" t="str">
        <f>CONCATENATE(A6049,"_",COUNTIF(A$1:A6049,A6049))</f>
        <v>31PFPC_38</v>
      </c>
      <c r="C6049" t="s">
        <v>15160</v>
      </c>
      <c r="D6049" t="str">
        <f>VLOOKUP(MID(C6049,7,4),Estrv!I:J,2,FALSE)</f>
        <v>Cumplimiento de los programas de protección civil</v>
      </c>
      <c r="E6049" t="str">
        <f>VLOOKUP(MID(C6049,1,10),Estrv!B:CC,66,FALSE)</f>
        <v/>
      </c>
    </row>
    <row r="6050" spans="1:5">
      <c r="A6050" t="str">
        <f t="shared" si="94"/>
        <v>31PFPC</v>
      </c>
      <c r="B6050" t="str">
        <f>CONCATENATE(A6050,"_",COUNTIF(A$1:A6050,A6050))</f>
        <v>31PFPC_39</v>
      </c>
      <c r="C6050" t="s">
        <v>15834</v>
      </c>
      <c r="D6050" t="str">
        <f>VLOOKUP(MID(C6050,7,4),Estrv!I:J,2,FALSE)</f>
        <v>Cumplimiento de los programas de protección civil</v>
      </c>
      <c r="E6050" t="str">
        <f>VLOOKUP(MID(C6050,1,10),Estrv!B:CC,69,FALSE)</f>
        <v/>
      </c>
    </row>
    <row r="6051" spans="1:5">
      <c r="A6051" t="str">
        <f t="shared" si="94"/>
        <v>31PFPC</v>
      </c>
      <c r="B6051" t="str">
        <f>CONCATENATE(A6051,"_",COUNTIF(A$1:A6051,A6051))</f>
        <v>31PFPC_40</v>
      </c>
      <c r="C6051" t="s">
        <v>16508</v>
      </c>
      <c r="D6051" t="str">
        <f>VLOOKUP(MID(C6051,7,4),Estrv!I:J,2,FALSE)</f>
        <v>Cumplimiento de los programas de protección civil</v>
      </c>
      <c r="E6051" t="str">
        <f>VLOOKUP(MID(C6051,1,10),Estrv!B:CC,72,FALSE)</f>
        <v/>
      </c>
    </row>
    <row r="6052" spans="1:5">
      <c r="A6052" t="str">
        <f t="shared" si="94"/>
        <v>33C001</v>
      </c>
      <c r="B6052" t="str">
        <f>CONCATENATE(A6052,"_",COUNTIF(A$1:A6052,A6052))</f>
        <v>33C001_1</v>
      </c>
      <c r="C6052" t="s">
        <v>10443</v>
      </c>
      <c r="D6052" t="str">
        <f>VLOOKUP(MID(C6052,7,4),Estrv!I:J,2,FALSE)</f>
        <v>Supervisión, promoción y defensoría jurídica de los derechos laborales</v>
      </c>
      <c r="E6052" t="str">
        <f>VLOOKUP(MID(C6052,1,10),Estrv!B:CC,44,FALSE)</f>
        <v>Los trabajadores de la Ciudad de Mexico cuentan con asesoria y acompañamiento para la solucion de conflictos laborales, asi como, la proteccion y defensa de sus derechos, lo que les permite tener mejores empleos enmarcados en el concepto de trabajo digno.</v>
      </c>
    </row>
    <row r="6053" spans="1:5">
      <c r="A6053" t="str">
        <f t="shared" si="94"/>
        <v>33C001</v>
      </c>
      <c r="B6053" t="str">
        <f>CONCATENATE(A6053,"_",COUNTIF(A$1:A6053,A6053))</f>
        <v>33C001_2</v>
      </c>
      <c r="C6053" t="s">
        <v>11117</v>
      </c>
      <c r="D6053" t="str">
        <f>VLOOKUP(MID(C6053,7,4),Estrv!I:J,2,FALSE)</f>
        <v>Supervisión, promoción y defensoría jurídica de los derechos laborales</v>
      </c>
      <c r="E6053" t="str">
        <f>VLOOKUP(MID(C6053,1,10),Estrv!B:CC,48,FALSE)</f>
        <v>Acompañamiento y representacion para demandas y conciliaciones prejudiciales en materia labora ante la Junta de Conciliacion y Arbitraje y juzgados laborales.</v>
      </c>
    </row>
    <row r="6054" spans="1:5">
      <c r="A6054" t="str">
        <f t="shared" si="94"/>
        <v>33C001</v>
      </c>
      <c r="B6054" t="str">
        <f>CONCATENATE(A6054,"_",COUNTIF(A$1:A6054,A6054))</f>
        <v>33C001_3</v>
      </c>
      <c r="C6054" t="s">
        <v>11791</v>
      </c>
      <c r="D6054" t="str">
        <f>VLOOKUP(MID(C6054,7,4),Estrv!I:J,2,FALSE)</f>
        <v>Supervisión, promoción y defensoría jurídica de los derechos laborales</v>
      </c>
      <c r="E6054" t="str">
        <f>VLOOKUP(MID(C6054,1,10),Estrv!B:CC,51,FALSE)</f>
        <v>Seguimiento y laboracion de demandas presentadas en materia de violacion de Derechos Humanos Laborales.</v>
      </c>
    </row>
    <row r="6055" spans="1:5">
      <c r="A6055" t="str">
        <f t="shared" si="94"/>
        <v>33C001</v>
      </c>
      <c r="B6055" t="str">
        <f>CONCATENATE(A6055,"_",COUNTIF(A$1:A6055,A6055))</f>
        <v>33C001_4</v>
      </c>
      <c r="C6055" t="s">
        <v>12465</v>
      </c>
      <c r="D6055" t="str">
        <f>VLOOKUP(MID(C6055,7,4),Estrv!I:J,2,FALSE)</f>
        <v>Supervisión, promoción y defensoría jurídica de los derechos laborales</v>
      </c>
      <c r="E6055" t="str">
        <f>VLOOKUP(MID(C6055,1,10),Estrv!B:CC,54,FALSE)</f>
        <v>Visitas de inspeccion laboral</v>
      </c>
    </row>
    <row r="6056" spans="1:5">
      <c r="A6056" t="str">
        <f t="shared" si="94"/>
        <v>33C001</v>
      </c>
      <c r="B6056" t="str">
        <f>CONCATENATE(A6056,"_",COUNTIF(A$1:A6056,A6056))</f>
        <v>33C001_5</v>
      </c>
      <c r="C6056" t="s">
        <v>13139</v>
      </c>
      <c r="D6056" t="str">
        <f>VLOOKUP(MID(C6056,7,4),Estrv!I:J,2,FALSE)</f>
        <v>Supervisión, promoción y defensoría jurídica de los derechos laborales</v>
      </c>
      <c r="E6056" t="str">
        <f>VLOOKUP(MID(C6056,1,10),Estrv!B:CC,57,FALSE)</f>
        <v>Emision de licencias y credenciales de trabajo no asalariado</v>
      </c>
    </row>
    <row r="6057" spans="1:5">
      <c r="A6057" t="str">
        <f t="shared" si="94"/>
        <v>33C001</v>
      </c>
      <c r="B6057" t="str">
        <f>CONCATENATE(A6057,"_",COUNTIF(A$1:A6057,A6057))</f>
        <v>33C001_6</v>
      </c>
      <c r="C6057" t="s">
        <v>13813</v>
      </c>
      <c r="D6057" t="str">
        <f>VLOOKUP(MID(C6057,7,4),Estrv!I:J,2,FALSE)</f>
        <v>Supervisión, promoción y defensoría jurídica de los derechos laborales</v>
      </c>
      <c r="E6057" t="str">
        <f>VLOOKUP(MID(C6057,1,10),Estrv!B:CC,60,FALSE)</f>
        <v>Promocion y Asesorias en materia de condiciones laborales y medidas de seguridad e higiene</v>
      </c>
    </row>
    <row r="6058" spans="1:5">
      <c r="A6058" t="str">
        <f t="shared" si="94"/>
        <v>33C001</v>
      </c>
      <c r="B6058" t="str">
        <f>CONCATENATE(A6058,"_",COUNTIF(A$1:A6058,A6058))</f>
        <v>33C001_7</v>
      </c>
      <c r="C6058" t="s">
        <v>14487</v>
      </c>
      <c r="D6058" t="str">
        <f>VLOOKUP(MID(C6058,7,4),Estrv!I:J,2,FALSE)</f>
        <v>Supervisión, promoción y defensoría jurídica de los derechos laborales</v>
      </c>
      <c r="E6058" t="str">
        <f>VLOOKUP(MID(C6058,1,10),Estrv!B:CC,63,FALSE)</f>
        <v>Campañas de informacion y difusion en materia de Derechos Humanos de las niñas, niño y adolescentes</v>
      </c>
    </row>
    <row r="6059" spans="1:5">
      <c r="A6059" t="str">
        <f t="shared" si="94"/>
        <v>33C001</v>
      </c>
      <c r="B6059" t="str">
        <f>CONCATENATE(A6059,"_",COUNTIF(A$1:A6059,A6059))</f>
        <v>33C001_8</v>
      </c>
      <c r="C6059" t="s">
        <v>15161</v>
      </c>
      <c r="D6059" t="str">
        <f>VLOOKUP(MID(C6059,7,4),Estrv!I:J,2,FALSE)</f>
        <v>Supervisión, promoción y defensoría jurídica de los derechos laborales</v>
      </c>
      <c r="E6059" t="str">
        <f>VLOOKUP(MID(C6059,1,10),Estrv!B:CC,66,FALSE)</f>
        <v/>
      </c>
    </row>
    <row r="6060" spans="1:5">
      <c r="A6060" t="str">
        <f t="shared" si="94"/>
        <v>33C001</v>
      </c>
      <c r="B6060" t="str">
        <f>CONCATENATE(A6060,"_",COUNTIF(A$1:A6060,A6060))</f>
        <v>33C001_9</v>
      </c>
      <c r="C6060" t="s">
        <v>15835</v>
      </c>
      <c r="D6060" t="str">
        <f>VLOOKUP(MID(C6060,7,4),Estrv!I:J,2,FALSE)</f>
        <v>Supervisión, promoción y defensoría jurídica de los derechos laborales</v>
      </c>
      <c r="E6060" t="str">
        <f>VLOOKUP(MID(C6060,1,10),Estrv!B:CC,69,FALSE)</f>
        <v/>
      </c>
    </row>
    <row r="6061" spans="1:5">
      <c r="A6061" t="str">
        <f t="shared" si="94"/>
        <v>33C001</v>
      </c>
      <c r="B6061" t="str">
        <f>CONCATENATE(A6061,"_",COUNTIF(A$1:A6061,A6061))</f>
        <v>33C001_10</v>
      </c>
      <c r="C6061" t="s">
        <v>16509</v>
      </c>
      <c r="D6061" t="str">
        <f>VLOOKUP(MID(C6061,7,4),Estrv!I:J,2,FALSE)</f>
        <v>Supervisión, promoción y defensoría jurídica de los derechos laborales</v>
      </c>
      <c r="E6061" t="str">
        <f>VLOOKUP(MID(C6061,1,10),Estrv!B:CC,72,FALSE)</f>
        <v/>
      </c>
    </row>
    <row r="6062" spans="1:5">
      <c r="A6062" t="str">
        <f t="shared" si="94"/>
        <v>33C001</v>
      </c>
      <c r="B6062" t="str">
        <f>CONCATENATE(A6062,"_",COUNTIF(A$1:A6062,A6062))</f>
        <v>33C001_11</v>
      </c>
      <c r="C6062" t="s">
        <v>10444</v>
      </c>
      <c r="D6062" t="str">
        <f>VLOOKUP(MID(C6062,7,4),Estrv!I:J,2,FALSE)</f>
        <v>Actividades de apoyo administrativo</v>
      </c>
      <c r="E6062" t="str">
        <f>VLOOKUP(MID(C6062,1,10),Estrv!B:CC,44,FALSE)</f>
        <v>La Secretaria del Trabajo y Fomento al Empleo cuenta con los recursos necesarios para el buen desarrollo de las funciones, al cumplir debidamente con la programacion de los gastos administrativos.</v>
      </c>
    </row>
    <row r="6063" spans="1:5">
      <c r="A6063" t="str">
        <f t="shared" si="94"/>
        <v>33C001</v>
      </c>
      <c r="B6063" t="str">
        <f>CONCATENATE(A6063,"_",COUNTIF(A$1:A6063,A6063))</f>
        <v>33C001_12</v>
      </c>
      <c r="C6063" t="s">
        <v>11118</v>
      </c>
      <c r="D6063" t="str">
        <f>VLOOKUP(MID(C6063,7,4),Estrv!I:J,2,FALSE)</f>
        <v>Actividades de apoyo administrativo</v>
      </c>
      <c r="E6063" t="str">
        <f>VLOOKUP(MID(C6063,1,10),Estrv!B:CC,48,FALSE)</f>
        <v>Pago de servicios generales, servicios profesionales, conservacion y mantenimiento del inmueble</v>
      </c>
    </row>
    <row r="6064" spans="1:5">
      <c r="A6064" t="str">
        <f t="shared" si="94"/>
        <v>33C001</v>
      </c>
      <c r="B6064" t="str">
        <f>CONCATENATE(A6064,"_",COUNTIF(A$1:A6064,A6064))</f>
        <v>33C001_13</v>
      </c>
      <c r="C6064" t="s">
        <v>11792</v>
      </c>
      <c r="D6064" t="str">
        <f>VLOOKUP(MID(C6064,7,4),Estrv!I:J,2,FALSE)</f>
        <v>Actividades de apoyo administrativo</v>
      </c>
      <c r="E6064" t="str">
        <f>VLOOKUP(MID(C6064,1,10),Estrv!B:CC,51,FALSE)</f>
        <v/>
      </c>
    </row>
    <row r="6065" spans="1:5">
      <c r="A6065" t="str">
        <f t="shared" si="94"/>
        <v>33C001</v>
      </c>
      <c r="B6065" t="str">
        <f>CONCATENATE(A6065,"_",COUNTIF(A$1:A6065,A6065))</f>
        <v>33C001_14</v>
      </c>
      <c r="C6065" t="s">
        <v>12466</v>
      </c>
      <c r="D6065" t="str">
        <f>VLOOKUP(MID(C6065,7,4),Estrv!I:J,2,FALSE)</f>
        <v>Actividades de apoyo administrativo</v>
      </c>
      <c r="E6065" t="str">
        <f>VLOOKUP(MID(C6065,1,10),Estrv!B:CC,54,FALSE)</f>
        <v/>
      </c>
    </row>
    <row r="6066" spans="1:5">
      <c r="A6066" t="str">
        <f t="shared" si="94"/>
        <v>33C001</v>
      </c>
      <c r="B6066" t="str">
        <f>CONCATENATE(A6066,"_",COUNTIF(A$1:A6066,A6066))</f>
        <v>33C001_15</v>
      </c>
      <c r="C6066" t="s">
        <v>13140</v>
      </c>
      <c r="D6066" t="str">
        <f>VLOOKUP(MID(C6066,7,4),Estrv!I:J,2,FALSE)</f>
        <v>Actividades de apoyo administrativo</v>
      </c>
      <c r="E6066" t="str">
        <f>VLOOKUP(MID(C6066,1,10),Estrv!B:CC,57,FALSE)</f>
        <v/>
      </c>
    </row>
    <row r="6067" spans="1:5">
      <c r="A6067" t="str">
        <f t="shared" si="94"/>
        <v>33C001</v>
      </c>
      <c r="B6067" t="str">
        <f>CONCATENATE(A6067,"_",COUNTIF(A$1:A6067,A6067))</f>
        <v>33C001_16</v>
      </c>
      <c r="C6067" t="s">
        <v>13814</v>
      </c>
      <c r="D6067" t="str">
        <f>VLOOKUP(MID(C6067,7,4),Estrv!I:J,2,FALSE)</f>
        <v>Actividades de apoyo administrativo</v>
      </c>
      <c r="E6067" t="str">
        <f>VLOOKUP(MID(C6067,1,10),Estrv!B:CC,60,FALSE)</f>
        <v/>
      </c>
    </row>
    <row r="6068" spans="1:5">
      <c r="A6068" t="str">
        <f t="shared" si="94"/>
        <v>33C001</v>
      </c>
      <c r="B6068" t="str">
        <f>CONCATENATE(A6068,"_",COUNTIF(A$1:A6068,A6068))</f>
        <v>33C001_17</v>
      </c>
      <c r="C6068" t="s">
        <v>14488</v>
      </c>
      <c r="D6068" t="str">
        <f>VLOOKUP(MID(C6068,7,4),Estrv!I:J,2,FALSE)</f>
        <v>Actividades de apoyo administrativo</v>
      </c>
      <c r="E6068" t="str">
        <f>VLOOKUP(MID(C6068,1,10),Estrv!B:CC,63,FALSE)</f>
        <v/>
      </c>
    </row>
    <row r="6069" spans="1:5">
      <c r="A6069" t="str">
        <f t="shared" si="94"/>
        <v>33C001</v>
      </c>
      <c r="B6069" t="str">
        <f>CONCATENATE(A6069,"_",COUNTIF(A$1:A6069,A6069))</f>
        <v>33C001_18</v>
      </c>
      <c r="C6069" t="s">
        <v>15162</v>
      </c>
      <c r="D6069" t="str">
        <f>VLOOKUP(MID(C6069,7,4),Estrv!I:J,2,FALSE)</f>
        <v>Actividades de apoyo administrativo</v>
      </c>
      <c r="E6069" t="str">
        <f>VLOOKUP(MID(C6069,1,10),Estrv!B:CC,66,FALSE)</f>
        <v/>
      </c>
    </row>
    <row r="6070" spans="1:5">
      <c r="A6070" t="str">
        <f t="shared" si="94"/>
        <v>33C001</v>
      </c>
      <c r="B6070" t="str">
        <f>CONCATENATE(A6070,"_",COUNTIF(A$1:A6070,A6070))</f>
        <v>33C001_19</v>
      </c>
      <c r="C6070" t="s">
        <v>15836</v>
      </c>
      <c r="D6070" t="str">
        <f>VLOOKUP(MID(C6070,7,4),Estrv!I:J,2,FALSE)</f>
        <v>Actividades de apoyo administrativo</v>
      </c>
      <c r="E6070" t="str">
        <f>VLOOKUP(MID(C6070,1,10),Estrv!B:CC,69,FALSE)</f>
        <v/>
      </c>
    </row>
    <row r="6071" spans="1:5">
      <c r="A6071" t="str">
        <f t="shared" si="94"/>
        <v>33C001</v>
      </c>
      <c r="B6071" t="str">
        <f>CONCATENATE(A6071,"_",COUNTIF(A$1:A6071,A6071))</f>
        <v>33C001_20</v>
      </c>
      <c r="C6071" t="s">
        <v>16510</v>
      </c>
      <c r="D6071" t="str">
        <f>VLOOKUP(MID(C6071,7,4),Estrv!I:J,2,FALSE)</f>
        <v>Actividades de apoyo administrativo</v>
      </c>
      <c r="E6071" t="str">
        <f>VLOOKUP(MID(C6071,1,10),Estrv!B:CC,72,FALSE)</f>
        <v/>
      </c>
    </row>
    <row r="6072" spans="1:5">
      <c r="A6072" t="str">
        <f t="shared" si="94"/>
        <v>33C001</v>
      </c>
      <c r="B6072" t="str">
        <f>CONCATENATE(A6072,"_",COUNTIF(A$1:A6072,A6072))</f>
        <v>33C001_21</v>
      </c>
      <c r="C6072" t="s">
        <v>10445</v>
      </c>
      <c r="D6072" t="str">
        <f>VLOOKUP(MID(C6072,7,4),Estrv!I:J,2,FALSE)</f>
        <v>Provisiones para contingencias</v>
      </c>
      <c r="E6072" t="str">
        <f>VLOOKUP(MID(C6072,1,10),Estrv!B:CC,44,FALSE)</f>
        <v>La Secretaria del Trabajo y Fomento al Empleo cuenta con los recursos necesarios para cumplir con las obligaciones judiciales al cumplir debidamente con los procesos de programacion y presupuestacion.</v>
      </c>
    </row>
    <row r="6073" spans="1:5">
      <c r="A6073" t="str">
        <f t="shared" si="94"/>
        <v>33C001</v>
      </c>
      <c r="B6073" t="str">
        <f>CONCATENATE(A6073,"_",COUNTIF(A$1:A6073,A6073))</f>
        <v>33C001_22</v>
      </c>
      <c r="C6073" t="s">
        <v>11119</v>
      </c>
      <c r="D6073" t="str">
        <f>VLOOKUP(MID(C6073,7,4),Estrv!I:J,2,FALSE)</f>
        <v>Provisiones para contingencias</v>
      </c>
      <c r="E6073" t="str">
        <f>VLOOKUP(MID(C6073,1,10),Estrv!B:CC,48,FALSE)</f>
        <v/>
      </c>
    </row>
    <row r="6074" spans="1:5">
      <c r="A6074" t="str">
        <f t="shared" si="94"/>
        <v>33C001</v>
      </c>
      <c r="B6074" t="str">
        <f>CONCATENATE(A6074,"_",COUNTIF(A$1:A6074,A6074))</f>
        <v>33C001_23</v>
      </c>
      <c r="C6074" t="s">
        <v>11793</v>
      </c>
      <c r="D6074" t="str">
        <f>VLOOKUP(MID(C6074,7,4),Estrv!I:J,2,FALSE)</f>
        <v>Provisiones para contingencias</v>
      </c>
      <c r="E6074" t="str">
        <f>VLOOKUP(MID(C6074,1,10),Estrv!B:CC,51,FALSE)</f>
        <v/>
      </c>
    </row>
    <row r="6075" spans="1:5">
      <c r="A6075" t="str">
        <f t="shared" si="94"/>
        <v>33C001</v>
      </c>
      <c r="B6075" t="str">
        <f>CONCATENATE(A6075,"_",COUNTIF(A$1:A6075,A6075))</f>
        <v>33C001_24</v>
      </c>
      <c r="C6075" t="s">
        <v>12467</v>
      </c>
      <c r="D6075" t="str">
        <f>VLOOKUP(MID(C6075,7,4),Estrv!I:J,2,FALSE)</f>
        <v>Provisiones para contingencias</v>
      </c>
      <c r="E6075" t="str">
        <f>VLOOKUP(MID(C6075,1,10),Estrv!B:CC,54,FALSE)</f>
        <v/>
      </c>
    </row>
    <row r="6076" spans="1:5">
      <c r="A6076" t="str">
        <f t="shared" si="94"/>
        <v>33C001</v>
      </c>
      <c r="B6076" t="str">
        <f>CONCATENATE(A6076,"_",COUNTIF(A$1:A6076,A6076))</f>
        <v>33C001_25</v>
      </c>
      <c r="C6076" t="s">
        <v>13141</v>
      </c>
      <c r="D6076" t="str">
        <f>VLOOKUP(MID(C6076,7,4),Estrv!I:J,2,FALSE)</f>
        <v>Provisiones para contingencias</v>
      </c>
      <c r="E6076" t="str">
        <f>VLOOKUP(MID(C6076,1,10),Estrv!B:CC,57,FALSE)</f>
        <v/>
      </c>
    </row>
    <row r="6077" spans="1:5">
      <c r="A6077" t="str">
        <f t="shared" si="94"/>
        <v>33C001</v>
      </c>
      <c r="B6077" t="str">
        <f>CONCATENATE(A6077,"_",COUNTIF(A$1:A6077,A6077))</f>
        <v>33C001_26</v>
      </c>
      <c r="C6077" t="s">
        <v>13815</v>
      </c>
      <c r="D6077" t="str">
        <f>VLOOKUP(MID(C6077,7,4),Estrv!I:J,2,FALSE)</f>
        <v>Provisiones para contingencias</v>
      </c>
      <c r="E6077" t="str">
        <f>VLOOKUP(MID(C6077,1,10),Estrv!B:CC,60,FALSE)</f>
        <v/>
      </c>
    </row>
    <row r="6078" spans="1:5">
      <c r="A6078" t="str">
        <f t="shared" si="94"/>
        <v>33C001</v>
      </c>
      <c r="B6078" t="str">
        <f>CONCATENATE(A6078,"_",COUNTIF(A$1:A6078,A6078))</f>
        <v>33C001_27</v>
      </c>
      <c r="C6078" t="s">
        <v>14489</v>
      </c>
      <c r="D6078" t="str">
        <f>VLOOKUP(MID(C6078,7,4),Estrv!I:J,2,FALSE)</f>
        <v>Provisiones para contingencias</v>
      </c>
      <c r="E6078" t="str">
        <f>VLOOKUP(MID(C6078,1,10),Estrv!B:CC,63,FALSE)</f>
        <v/>
      </c>
    </row>
    <row r="6079" spans="1:5">
      <c r="A6079" t="str">
        <f t="shared" si="94"/>
        <v>33C001</v>
      </c>
      <c r="B6079" t="str">
        <f>CONCATENATE(A6079,"_",COUNTIF(A$1:A6079,A6079))</f>
        <v>33C001_28</v>
      </c>
      <c r="C6079" t="s">
        <v>15163</v>
      </c>
      <c r="D6079" t="str">
        <f>VLOOKUP(MID(C6079,7,4),Estrv!I:J,2,FALSE)</f>
        <v>Provisiones para contingencias</v>
      </c>
      <c r="E6079" t="str">
        <f>VLOOKUP(MID(C6079,1,10),Estrv!B:CC,66,FALSE)</f>
        <v/>
      </c>
    </row>
    <row r="6080" spans="1:5">
      <c r="A6080" t="str">
        <f t="shared" si="94"/>
        <v>33C001</v>
      </c>
      <c r="B6080" t="str">
        <f>CONCATENATE(A6080,"_",COUNTIF(A$1:A6080,A6080))</f>
        <v>33C001_29</v>
      </c>
      <c r="C6080" t="s">
        <v>15837</v>
      </c>
      <c r="D6080" t="str">
        <f>VLOOKUP(MID(C6080,7,4),Estrv!I:J,2,FALSE)</f>
        <v>Provisiones para contingencias</v>
      </c>
      <c r="E6080" t="str">
        <f>VLOOKUP(MID(C6080,1,10),Estrv!B:CC,69,FALSE)</f>
        <v/>
      </c>
    </row>
    <row r="6081" spans="1:5">
      <c r="A6081" t="str">
        <f t="shared" si="94"/>
        <v>33C001</v>
      </c>
      <c r="B6081" t="str">
        <f>CONCATENATE(A6081,"_",COUNTIF(A$1:A6081,A6081))</f>
        <v>33C001_30</v>
      </c>
      <c r="C6081" t="s">
        <v>16511</v>
      </c>
      <c r="D6081" t="str">
        <f>VLOOKUP(MID(C6081,7,4),Estrv!I:J,2,FALSE)</f>
        <v>Provisiones para contingencias</v>
      </c>
      <c r="E6081" t="str">
        <f>VLOOKUP(MID(C6081,1,10),Estrv!B:CC,72,FALSE)</f>
        <v/>
      </c>
    </row>
    <row r="6082" spans="1:5">
      <c r="A6082" t="str">
        <f t="shared" si="94"/>
        <v>33C001</v>
      </c>
      <c r="B6082" t="str">
        <f>CONCATENATE(A6082,"_",COUNTIF(A$1:A6082,A6082))</f>
        <v>33C001_31</v>
      </c>
      <c r="C6082" t="s">
        <v>10446</v>
      </c>
      <c r="D6082" t="str">
        <f>VLOOKUP(MID(C6082,7,4),Estrv!I:J,2,FALSE)</f>
        <v>Cumplimiento de los programas de protección civil</v>
      </c>
      <c r="E6082" t="str">
        <f>VLOOKUP(MID(C6082,1,10),Estrv!B:CC,44,FALSE)</f>
        <v>Las personas servidoras publicas de la Secretaria ponen en practica los conocimientos adquiridos ante una emergencia para salvaguardar su propia vida, la de los visitantes y los bienes.</v>
      </c>
    </row>
    <row r="6083" spans="1:5">
      <c r="A6083" t="str">
        <f t="shared" ref="A6083:A6146" si="95">MID(C6083,1,6)</f>
        <v>33C001</v>
      </c>
      <c r="B6083" t="str">
        <f>CONCATENATE(A6083,"_",COUNTIF(A$1:A6083,A6083))</f>
        <v>33C001_32</v>
      </c>
      <c r="C6083" t="s">
        <v>11120</v>
      </c>
      <c r="D6083" t="str">
        <f>VLOOKUP(MID(C6083,7,4),Estrv!I:J,2,FALSE)</f>
        <v>Cumplimiento de los programas de protección civil</v>
      </c>
      <c r="E6083" t="str">
        <f>VLOOKUP(MID(C6083,1,10),Estrv!B:CC,48,FALSE)</f>
        <v>Capacitacion en materia de proteccion civil a servidores publicos</v>
      </c>
    </row>
    <row r="6084" spans="1:5">
      <c r="A6084" t="str">
        <f t="shared" si="95"/>
        <v>33C001</v>
      </c>
      <c r="B6084" t="str">
        <f>CONCATENATE(A6084,"_",COUNTIF(A$1:A6084,A6084))</f>
        <v>33C001_33</v>
      </c>
      <c r="C6084" t="s">
        <v>11794</v>
      </c>
      <c r="D6084" t="str">
        <f>VLOOKUP(MID(C6084,7,4),Estrv!I:J,2,FALSE)</f>
        <v>Cumplimiento de los programas de protección civil</v>
      </c>
      <c r="E6084" t="str">
        <f>VLOOKUP(MID(C6084,1,10),Estrv!B:CC,51,FALSE)</f>
        <v>Simulacros</v>
      </c>
    </row>
    <row r="6085" spans="1:5">
      <c r="A6085" t="str">
        <f t="shared" si="95"/>
        <v>33C001</v>
      </c>
      <c r="B6085" t="str">
        <f>CONCATENATE(A6085,"_",COUNTIF(A$1:A6085,A6085))</f>
        <v>33C001_34</v>
      </c>
      <c r="C6085" t="s">
        <v>12468</v>
      </c>
      <c r="D6085" t="str">
        <f>VLOOKUP(MID(C6085,7,4),Estrv!I:J,2,FALSE)</f>
        <v>Cumplimiento de los programas de protección civil</v>
      </c>
      <c r="E6085" t="str">
        <f>VLOOKUP(MID(C6085,1,10),Estrv!B:CC,54,FALSE)</f>
        <v/>
      </c>
    </row>
    <row r="6086" spans="1:5">
      <c r="A6086" t="str">
        <f t="shared" si="95"/>
        <v>33C001</v>
      </c>
      <c r="B6086" t="str">
        <f>CONCATENATE(A6086,"_",COUNTIF(A$1:A6086,A6086))</f>
        <v>33C001_35</v>
      </c>
      <c r="C6086" t="s">
        <v>13142</v>
      </c>
      <c r="D6086" t="str">
        <f>VLOOKUP(MID(C6086,7,4),Estrv!I:J,2,FALSE)</f>
        <v>Cumplimiento de los programas de protección civil</v>
      </c>
      <c r="E6086" t="str">
        <f>VLOOKUP(MID(C6086,1,10),Estrv!B:CC,57,FALSE)</f>
        <v/>
      </c>
    </row>
    <row r="6087" spans="1:5">
      <c r="A6087" t="str">
        <f t="shared" si="95"/>
        <v>33C001</v>
      </c>
      <c r="B6087" t="str">
        <f>CONCATENATE(A6087,"_",COUNTIF(A$1:A6087,A6087))</f>
        <v>33C001_36</v>
      </c>
      <c r="C6087" t="s">
        <v>13816</v>
      </c>
      <c r="D6087" t="str">
        <f>VLOOKUP(MID(C6087,7,4),Estrv!I:J,2,FALSE)</f>
        <v>Cumplimiento de los programas de protección civil</v>
      </c>
      <c r="E6087" t="str">
        <f>VLOOKUP(MID(C6087,1,10),Estrv!B:CC,60,FALSE)</f>
        <v/>
      </c>
    </row>
    <row r="6088" spans="1:5">
      <c r="A6088" t="str">
        <f t="shared" si="95"/>
        <v>33C001</v>
      </c>
      <c r="B6088" t="str">
        <f>CONCATENATE(A6088,"_",COUNTIF(A$1:A6088,A6088))</f>
        <v>33C001_37</v>
      </c>
      <c r="C6088" t="s">
        <v>14490</v>
      </c>
      <c r="D6088" t="str">
        <f>VLOOKUP(MID(C6088,7,4),Estrv!I:J,2,FALSE)</f>
        <v>Cumplimiento de los programas de protección civil</v>
      </c>
      <c r="E6088" t="str">
        <f>VLOOKUP(MID(C6088,1,10),Estrv!B:CC,63,FALSE)</f>
        <v/>
      </c>
    </row>
    <row r="6089" spans="1:5">
      <c r="A6089" t="str">
        <f t="shared" si="95"/>
        <v>33C001</v>
      </c>
      <c r="B6089" t="str">
        <f>CONCATENATE(A6089,"_",COUNTIF(A$1:A6089,A6089))</f>
        <v>33C001_38</v>
      </c>
      <c r="C6089" t="s">
        <v>15164</v>
      </c>
      <c r="D6089" t="str">
        <f>VLOOKUP(MID(C6089,7,4),Estrv!I:J,2,FALSE)</f>
        <v>Cumplimiento de los programas de protección civil</v>
      </c>
      <c r="E6089" t="str">
        <f>VLOOKUP(MID(C6089,1,10),Estrv!B:CC,66,FALSE)</f>
        <v/>
      </c>
    </row>
    <row r="6090" spans="1:5">
      <c r="A6090" t="str">
        <f t="shared" si="95"/>
        <v>33C001</v>
      </c>
      <c r="B6090" t="str">
        <f>CONCATENATE(A6090,"_",COUNTIF(A$1:A6090,A6090))</f>
        <v>33C001_39</v>
      </c>
      <c r="C6090" t="s">
        <v>15838</v>
      </c>
      <c r="D6090" t="str">
        <f>VLOOKUP(MID(C6090,7,4),Estrv!I:J,2,FALSE)</f>
        <v>Cumplimiento de los programas de protección civil</v>
      </c>
      <c r="E6090" t="str">
        <f>VLOOKUP(MID(C6090,1,10),Estrv!B:CC,69,FALSE)</f>
        <v/>
      </c>
    </row>
    <row r="6091" spans="1:5">
      <c r="A6091" t="str">
        <f t="shared" si="95"/>
        <v>33C001</v>
      </c>
      <c r="B6091" t="str">
        <f>CONCATENATE(A6091,"_",COUNTIF(A$1:A6091,A6091))</f>
        <v>33C001_40</v>
      </c>
      <c r="C6091" t="s">
        <v>16512</v>
      </c>
      <c r="D6091" t="str">
        <f>VLOOKUP(MID(C6091,7,4),Estrv!I:J,2,FALSE)</f>
        <v>Cumplimiento de los programas de protección civil</v>
      </c>
      <c r="E6091" t="str">
        <f>VLOOKUP(MID(C6091,1,10),Estrv!B:CC,72,FALSE)</f>
        <v/>
      </c>
    </row>
    <row r="6092" spans="1:5">
      <c r="A6092" t="str">
        <f t="shared" si="95"/>
        <v>33C001</v>
      </c>
      <c r="B6092" t="str">
        <f>CONCATENATE(A6092,"_",COUNTIF(A$1:A6092,A6092))</f>
        <v>33C001_41</v>
      </c>
      <c r="C6092" t="s">
        <v>10447</v>
      </c>
      <c r="D6092" t="str">
        <f>VLOOKUP(MID(C6092,7,4),Estrv!I:J,2,FALSE)</f>
        <v>Fomento al trabajo digno</v>
      </c>
      <c r="E6092" t="str">
        <f>VLOOKUP(MID(C6092,1,10),Estrv!B:CC,44,FALSE)</f>
        <v>La poblacion desempleada y subempleada de la Ciudad de Mexico cuenta con oportunidades para integrarse a un empleo formal o auto emplearse, lo que permite fortalecer su acceso al derecho a un trabajo digno con perspectiva de igualdad e inclusion social.</v>
      </c>
    </row>
    <row r="6093" spans="1:5">
      <c r="A6093" t="str">
        <f t="shared" si="95"/>
        <v>33C001</v>
      </c>
      <c r="B6093" t="str">
        <f>CONCATENATE(A6093,"_",COUNTIF(A$1:A6093,A6093))</f>
        <v>33C001_42</v>
      </c>
      <c r="C6093" t="s">
        <v>11121</v>
      </c>
      <c r="D6093" t="str">
        <f>VLOOKUP(MID(C6093,7,4),Estrv!I:J,2,FALSE)</f>
        <v>Fomento al trabajo digno</v>
      </c>
      <c r="E6093" t="str">
        <f>VLOOKUP(MID(C6093,1,10),Estrv!B:CC,48,FALSE)</f>
        <v>Apoyo economico para la adquisicion de maquinaria, equipo y herramienta para proyectos de auto empleo.</v>
      </c>
    </row>
    <row r="6094" spans="1:5">
      <c r="A6094" t="str">
        <f t="shared" si="95"/>
        <v>33C001</v>
      </c>
      <c r="B6094" t="str">
        <f>CONCATENATE(A6094,"_",COUNTIF(A$1:A6094,A6094))</f>
        <v>33C001_43</v>
      </c>
      <c r="C6094" t="s">
        <v>11795</v>
      </c>
      <c r="D6094" t="str">
        <f>VLOOKUP(MID(C6094,7,4),Estrv!I:J,2,FALSE)</f>
        <v>Fomento al trabajo digno</v>
      </c>
      <c r="E6094" t="str">
        <f>VLOOKUP(MID(C6094,1,10),Estrv!B:CC,51,FALSE)</f>
        <v>Apoyo economico para proyectos que promueven el desarrollo sostenible ambiental y la generacion de empleos verdes.</v>
      </c>
    </row>
    <row r="6095" spans="1:5">
      <c r="A6095" t="str">
        <f t="shared" si="95"/>
        <v>33C001</v>
      </c>
      <c r="B6095" t="str">
        <f>CONCATENATE(A6095,"_",COUNTIF(A$1:A6095,A6095))</f>
        <v>33C001_44</v>
      </c>
      <c r="C6095" t="s">
        <v>12469</v>
      </c>
      <c r="D6095" t="str">
        <f>VLOOKUP(MID(C6095,7,4),Estrv!I:J,2,FALSE)</f>
        <v>Fomento al trabajo digno</v>
      </c>
      <c r="E6095" t="str">
        <f>VLOOKUP(MID(C6095,1,10),Estrv!B:CC,54,FALSE)</f>
        <v>Apoyo economico para la capacitacion y certificacion en estandares de competencias laborales.</v>
      </c>
    </row>
    <row r="6096" spans="1:5">
      <c r="A6096" t="str">
        <f t="shared" si="95"/>
        <v>33C001</v>
      </c>
      <c r="B6096" t="str">
        <f>CONCATENATE(A6096,"_",COUNTIF(A$1:A6096,A6096))</f>
        <v>33C001_45</v>
      </c>
      <c r="C6096" t="s">
        <v>13143</v>
      </c>
      <c r="D6096" t="str">
        <f>VLOOKUP(MID(C6096,7,4),Estrv!I:J,2,FALSE)</f>
        <v>Fomento al trabajo digno</v>
      </c>
      <c r="E6096" t="str">
        <f>VLOOKUP(MID(C6096,1,10),Estrv!B:CC,57,FALSE)</f>
        <v/>
      </c>
    </row>
    <row r="6097" spans="1:5">
      <c r="A6097" t="str">
        <f t="shared" si="95"/>
        <v>33C001</v>
      </c>
      <c r="B6097" t="str">
        <f>CONCATENATE(A6097,"_",COUNTIF(A$1:A6097,A6097))</f>
        <v>33C001_46</v>
      </c>
      <c r="C6097" t="s">
        <v>13817</v>
      </c>
      <c r="D6097" t="str">
        <f>VLOOKUP(MID(C6097,7,4),Estrv!I:J,2,FALSE)</f>
        <v>Fomento al trabajo digno</v>
      </c>
      <c r="E6097" t="str">
        <f>VLOOKUP(MID(C6097,1,10),Estrv!B:CC,60,FALSE)</f>
        <v/>
      </c>
    </row>
    <row r="6098" spans="1:5">
      <c r="A6098" t="str">
        <f t="shared" si="95"/>
        <v>33C001</v>
      </c>
      <c r="B6098" t="str">
        <f>CONCATENATE(A6098,"_",COUNTIF(A$1:A6098,A6098))</f>
        <v>33C001_47</v>
      </c>
      <c r="C6098" t="s">
        <v>14491</v>
      </c>
      <c r="D6098" t="str">
        <f>VLOOKUP(MID(C6098,7,4),Estrv!I:J,2,FALSE)</f>
        <v>Fomento al trabajo digno</v>
      </c>
      <c r="E6098" t="str">
        <f>VLOOKUP(MID(C6098,1,10),Estrv!B:CC,63,FALSE)</f>
        <v/>
      </c>
    </row>
    <row r="6099" spans="1:5">
      <c r="A6099" t="str">
        <f t="shared" si="95"/>
        <v>33C001</v>
      </c>
      <c r="B6099" t="str">
        <f>CONCATENATE(A6099,"_",COUNTIF(A$1:A6099,A6099))</f>
        <v>33C001_48</v>
      </c>
      <c r="C6099" t="s">
        <v>15165</v>
      </c>
      <c r="D6099" t="str">
        <f>VLOOKUP(MID(C6099,7,4),Estrv!I:J,2,FALSE)</f>
        <v>Fomento al trabajo digno</v>
      </c>
      <c r="E6099" t="str">
        <f>VLOOKUP(MID(C6099,1,10),Estrv!B:CC,66,FALSE)</f>
        <v/>
      </c>
    </row>
    <row r="6100" spans="1:5">
      <c r="A6100" t="str">
        <f t="shared" si="95"/>
        <v>33C001</v>
      </c>
      <c r="B6100" t="str">
        <f>CONCATENATE(A6100,"_",COUNTIF(A$1:A6100,A6100))</f>
        <v>33C001_49</v>
      </c>
      <c r="C6100" t="s">
        <v>15839</v>
      </c>
      <c r="D6100" t="str">
        <f>VLOOKUP(MID(C6100,7,4),Estrv!I:J,2,FALSE)</f>
        <v>Fomento al trabajo digno</v>
      </c>
      <c r="E6100" t="str">
        <f>VLOOKUP(MID(C6100,1,10),Estrv!B:CC,69,FALSE)</f>
        <v/>
      </c>
    </row>
    <row r="6101" spans="1:5">
      <c r="A6101" t="str">
        <f t="shared" si="95"/>
        <v>33C001</v>
      </c>
      <c r="B6101" t="str">
        <f>CONCATENATE(A6101,"_",COUNTIF(A$1:A6101,A6101))</f>
        <v>33C001_50</v>
      </c>
      <c r="C6101" t="s">
        <v>16513</v>
      </c>
      <c r="D6101" t="str">
        <f>VLOOKUP(MID(C6101,7,4),Estrv!I:J,2,FALSE)</f>
        <v>Fomento al trabajo digno</v>
      </c>
      <c r="E6101" t="str">
        <f>VLOOKUP(MID(C6101,1,10),Estrv!B:CC,72,FALSE)</f>
        <v/>
      </c>
    </row>
    <row r="6102" spans="1:5">
      <c r="A6102" t="str">
        <f t="shared" si="95"/>
        <v>33C001</v>
      </c>
      <c r="B6102" t="str">
        <f>CONCATENATE(A6102,"_",COUNTIF(A$1:A6102,A6102))</f>
        <v>33C001_51</v>
      </c>
      <c r="C6102" t="s">
        <v>10448</v>
      </c>
      <c r="D6102" t="str">
        <f>VLOOKUP(MID(C6102,7,4),Estrv!I:J,2,FALSE)</f>
        <v>Fomento, Constitución y Fortalecimiento de las Empresas Sociales y Solidarias de la Ciudad de México (FOCOFESS)</v>
      </c>
      <c r="E6102" t="str">
        <f>VLOOKUP(MID(C6102,1,10),Estrv!B:CC,44,FALSE)</f>
        <v>La poblacion emprendedora de la Ciudad de Mexico cuenta las herramientas necesarias para poner en marcha empresas sociales y cooperativas, lo que contribuye a la generacion y consolidacion de fuentes de trabajo digno y el desarrollo de las comunidades en las cuales se encuentran insertas.</v>
      </c>
    </row>
    <row r="6103" spans="1:5">
      <c r="A6103" t="str">
        <f t="shared" si="95"/>
        <v>33C001</v>
      </c>
      <c r="B6103" t="str">
        <f>CONCATENATE(A6103,"_",COUNTIF(A$1:A6103,A6103))</f>
        <v>33C001_52</v>
      </c>
      <c r="C6103" t="s">
        <v>11122</v>
      </c>
      <c r="D6103" t="str">
        <f>VLOOKUP(MID(C6103,7,4),Estrv!I:J,2,FALSE)</f>
        <v>Fomento, Constitución y Fortalecimiento de las Empresas Sociales y Solidarias de la Ciudad de México (FOCOFESS)</v>
      </c>
      <c r="E6103" t="str">
        <f>VLOOKUP(MID(C6103,1,10),Estrv!B:CC,48,FALSE)</f>
        <v>Asistencia tecnica especializada a Organizaciones Sociales y Sociedades Cooperativas</v>
      </c>
    </row>
    <row r="6104" spans="1:5">
      <c r="A6104" t="str">
        <f t="shared" si="95"/>
        <v>33C001</v>
      </c>
      <c r="B6104" t="str">
        <f>CONCATENATE(A6104,"_",COUNTIF(A$1:A6104,A6104))</f>
        <v>33C001_53</v>
      </c>
      <c r="C6104" t="s">
        <v>11796</v>
      </c>
      <c r="D6104" t="str">
        <f>VLOOKUP(MID(C6104,7,4),Estrv!I:J,2,FALSE)</f>
        <v>Fomento, Constitución y Fortalecimiento de las Empresas Sociales y Solidarias de la Ciudad de México (FOCOFESS)</v>
      </c>
      <c r="E6104" t="str">
        <f>VLOOKUP(MID(C6104,1,10),Estrv!B:CC,51,FALSE)</f>
        <v>Emision de Actas Constitutivas</v>
      </c>
    </row>
    <row r="6105" spans="1:5">
      <c r="A6105" t="str">
        <f t="shared" si="95"/>
        <v>33C001</v>
      </c>
      <c r="B6105" t="str">
        <f>CONCATENATE(A6105,"_",COUNTIF(A$1:A6105,A6105))</f>
        <v>33C001_54</v>
      </c>
      <c r="C6105" t="s">
        <v>12470</v>
      </c>
      <c r="D6105" t="str">
        <f>VLOOKUP(MID(C6105,7,4),Estrv!I:J,2,FALSE)</f>
        <v>Fomento, Constitución y Fortalecimiento de las Empresas Sociales y Solidarias de la Ciudad de México (FOCOFESS)</v>
      </c>
      <c r="E6105" t="str">
        <f>VLOOKUP(MID(C6105,1,10),Estrv!B:CC,54,FALSE)</f>
        <v/>
      </c>
    </row>
    <row r="6106" spans="1:5">
      <c r="A6106" t="str">
        <f t="shared" si="95"/>
        <v>33C001</v>
      </c>
      <c r="B6106" t="str">
        <f>CONCATENATE(A6106,"_",COUNTIF(A$1:A6106,A6106))</f>
        <v>33C001_55</v>
      </c>
      <c r="C6106" t="s">
        <v>13144</v>
      </c>
      <c r="D6106" t="str">
        <f>VLOOKUP(MID(C6106,7,4),Estrv!I:J,2,FALSE)</f>
        <v>Fomento, Constitución y Fortalecimiento de las Empresas Sociales y Solidarias de la Ciudad de México (FOCOFESS)</v>
      </c>
      <c r="E6106" t="str">
        <f>VLOOKUP(MID(C6106,1,10),Estrv!B:CC,57,FALSE)</f>
        <v/>
      </c>
    </row>
    <row r="6107" spans="1:5">
      <c r="A6107" t="str">
        <f t="shared" si="95"/>
        <v>33C001</v>
      </c>
      <c r="B6107" t="str">
        <f>CONCATENATE(A6107,"_",COUNTIF(A$1:A6107,A6107))</f>
        <v>33C001_56</v>
      </c>
      <c r="C6107" t="s">
        <v>13818</v>
      </c>
      <c r="D6107" t="str">
        <f>VLOOKUP(MID(C6107,7,4),Estrv!I:J,2,FALSE)</f>
        <v>Fomento, Constitución y Fortalecimiento de las Empresas Sociales y Solidarias de la Ciudad de México (FOCOFESS)</v>
      </c>
      <c r="E6107" t="str">
        <f>VLOOKUP(MID(C6107,1,10),Estrv!B:CC,60,FALSE)</f>
        <v/>
      </c>
    </row>
    <row r="6108" spans="1:5">
      <c r="A6108" t="str">
        <f t="shared" si="95"/>
        <v>33C001</v>
      </c>
      <c r="B6108" t="str">
        <f>CONCATENATE(A6108,"_",COUNTIF(A$1:A6108,A6108))</f>
        <v>33C001_57</v>
      </c>
      <c r="C6108" t="s">
        <v>14492</v>
      </c>
      <c r="D6108" t="str">
        <f>VLOOKUP(MID(C6108,7,4),Estrv!I:J,2,FALSE)</f>
        <v>Fomento, Constitución y Fortalecimiento de las Empresas Sociales y Solidarias de la Ciudad de México (FOCOFESS)</v>
      </c>
      <c r="E6108" t="str">
        <f>VLOOKUP(MID(C6108,1,10),Estrv!B:CC,63,FALSE)</f>
        <v/>
      </c>
    </row>
    <row r="6109" spans="1:5">
      <c r="A6109" t="str">
        <f t="shared" si="95"/>
        <v>33C001</v>
      </c>
      <c r="B6109" t="str">
        <f>CONCATENATE(A6109,"_",COUNTIF(A$1:A6109,A6109))</f>
        <v>33C001_58</v>
      </c>
      <c r="C6109" t="s">
        <v>15166</v>
      </c>
      <c r="D6109" t="str">
        <f>VLOOKUP(MID(C6109,7,4),Estrv!I:J,2,FALSE)</f>
        <v>Fomento, Constitución y Fortalecimiento de las Empresas Sociales y Solidarias de la Ciudad de México (FOCOFESS)</v>
      </c>
      <c r="E6109" t="str">
        <f>VLOOKUP(MID(C6109,1,10),Estrv!B:CC,66,FALSE)</f>
        <v/>
      </c>
    </row>
    <row r="6110" spans="1:5">
      <c r="A6110" t="str">
        <f t="shared" si="95"/>
        <v>33C001</v>
      </c>
      <c r="B6110" t="str">
        <f>CONCATENATE(A6110,"_",COUNTIF(A$1:A6110,A6110))</f>
        <v>33C001_59</v>
      </c>
      <c r="C6110" t="s">
        <v>15840</v>
      </c>
      <c r="D6110" t="str">
        <f>VLOOKUP(MID(C6110,7,4),Estrv!I:J,2,FALSE)</f>
        <v>Fomento, Constitución y Fortalecimiento de las Empresas Sociales y Solidarias de la Ciudad de México (FOCOFESS)</v>
      </c>
      <c r="E6110" t="str">
        <f>VLOOKUP(MID(C6110,1,10),Estrv!B:CC,69,FALSE)</f>
        <v/>
      </c>
    </row>
    <row r="6111" spans="1:5">
      <c r="A6111" t="str">
        <f t="shared" si="95"/>
        <v>33C001</v>
      </c>
      <c r="B6111" t="str">
        <f>CONCATENATE(A6111,"_",COUNTIF(A$1:A6111,A6111))</f>
        <v>33C001_60</v>
      </c>
      <c r="C6111" t="s">
        <v>16514</v>
      </c>
      <c r="D6111" t="str">
        <f>VLOOKUP(MID(C6111,7,4),Estrv!I:J,2,FALSE)</f>
        <v>Fomento, Constitución y Fortalecimiento de las Empresas Sociales y Solidarias de la Ciudad de México (FOCOFESS)</v>
      </c>
      <c r="E6111" t="str">
        <f>VLOOKUP(MID(C6111,1,10),Estrv!B:CC,72,FALSE)</f>
        <v/>
      </c>
    </row>
    <row r="6112" spans="1:5">
      <c r="A6112" t="str">
        <f t="shared" si="95"/>
        <v>33C001</v>
      </c>
      <c r="B6112" t="str">
        <f>CONCATENATE(A6112,"_",COUNTIF(A$1:A6112,A6112))</f>
        <v>33C001_61</v>
      </c>
      <c r="C6112" t="s">
        <v>10449</v>
      </c>
      <c r="D6112" t="str">
        <f>VLOOKUP(MID(C6112,7,4),Estrv!I:J,2,FALSE)</f>
        <v>Seguro de desempleo</v>
      </c>
      <c r="E6112" t="str">
        <f>VLOOKUP(MID(C6112,1,10),Estrv!B:CC,44,FALSE)</f>
        <v>La poblacion desempleada de la Ciudad de Mexico se beneficia con apoyos economicos y capacitaciones que los prepara para incorporarse al trabajo formal y digno.</v>
      </c>
    </row>
    <row r="6113" spans="1:5">
      <c r="A6113" t="str">
        <f t="shared" si="95"/>
        <v>33C001</v>
      </c>
      <c r="B6113" t="str">
        <f>CONCATENATE(A6113,"_",COUNTIF(A$1:A6113,A6113))</f>
        <v>33C001_62</v>
      </c>
      <c r="C6113" t="s">
        <v>11123</v>
      </c>
      <c r="D6113" t="str">
        <f>VLOOKUP(MID(C6113,7,4),Estrv!I:J,2,FALSE)</f>
        <v>Seguro de desempleo</v>
      </c>
      <c r="E6113" t="str">
        <f>VLOOKUP(MID(C6113,1,10),Estrv!B:CC,48,FALSE)</f>
        <v>Vinculacion a capacitacion y trabajo formal</v>
      </c>
    </row>
    <row r="6114" spans="1:5">
      <c r="A6114" t="str">
        <f t="shared" si="95"/>
        <v>33C001</v>
      </c>
      <c r="B6114" t="str">
        <f>CONCATENATE(A6114,"_",COUNTIF(A$1:A6114,A6114))</f>
        <v>33C001_63</v>
      </c>
      <c r="C6114" t="s">
        <v>11797</v>
      </c>
      <c r="D6114" t="str">
        <f>VLOOKUP(MID(C6114,7,4),Estrv!I:J,2,FALSE)</f>
        <v>Seguro de desempleo</v>
      </c>
      <c r="E6114" t="str">
        <f>VLOOKUP(MID(C6114,1,10),Estrv!B:CC,51,FALSE)</f>
        <v/>
      </c>
    </row>
    <row r="6115" spans="1:5">
      <c r="A6115" t="str">
        <f t="shared" si="95"/>
        <v>33C001</v>
      </c>
      <c r="B6115" t="str">
        <f>CONCATENATE(A6115,"_",COUNTIF(A$1:A6115,A6115))</f>
        <v>33C001_64</v>
      </c>
      <c r="C6115" t="s">
        <v>12471</v>
      </c>
      <c r="D6115" t="str">
        <f>VLOOKUP(MID(C6115,7,4),Estrv!I:J,2,FALSE)</f>
        <v>Seguro de desempleo</v>
      </c>
      <c r="E6115" t="str">
        <f>VLOOKUP(MID(C6115,1,10),Estrv!B:CC,54,FALSE)</f>
        <v/>
      </c>
    </row>
    <row r="6116" spans="1:5">
      <c r="A6116" t="str">
        <f t="shared" si="95"/>
        <v>33C001</v>
      </c>
      <c r="B6116" t="str">
        <f>CONCATENATE(A6116,"_",COUNTIF(A$1:A6116,A6116))</f>
        <v>33C001_65</v>
      </c>
      <c r="C6116" t="s">
        <v>13145</v>
      </c>
      <c r="D6116" t="str">
        <f>VLOOKUP(MID(C6116,7,4),Estrv!I:J,2,FALSE)</f>
        <v>Seguro de desempleo</v>
      </c>
      <c r="E6116" t="str">
        <f>VLOOKUP(MID(C6116,1,10),Estrv!B:CC,57,FALSE)</f>
        <v/>
      </c>
    </row>
    <row r="6117" spans="1:5">
      <c r="A6117" t="str">
        <f t="shared" si="95"/>
        <v>33C001</v>
      </c>
      <c r="B6117" t="str">
        <f>CONCATENATE(A6117,"_",COUNTIF(A$1:A6117,A6117))</f>
        <v>33C001_66</v>
      </c>
      <c r="C6117" t="s">
        <v>13819</v>
      </c>
      <c r="D6117" t="str">
        <f>VLOOKUP(MID(C6117,7,4),Estrv!I:J,2,FALSE)</f>
        <v>Seguro de desempleo</v>
      </c>
      <c r="E6117" t="str">
        <f>VLOOKUP(MID(C6117,1,10),Estrv!B:CC,60,FALSE)</f>
        <v/>
      </c>
    </row>
    <row r="6118" spans="1:5">
      <c r="A6118" t="str">
        <f t="shared" si="95"/>
        <v>33C001</v>
      </c>
      <c r="B6118" t="str">
        <f>CONCATENATE(A6118,"_",COUNTIF(A$1:A6118,A6118))</f>
        <v>33C001_67</v>
      </c>
      <c r="C6118" t="s">
        <v>14493</v>
      </c>
      <c r="D6118" t="str">
        <f>VLOOKUP(MID(C6118,7,4),Estrv!I:J,2,FALSE)</f>
        <v>Seguro de desempleo</v>
      </c>
      <c r="E6118" t="str">
        <f>VLOOKUP(MID(C6118,1,10),Estrv!B:CC,63,FALSE)</f>
        <v/>
      </c>
    </row>
    <row r="6119" spans="1:5">
      <c r="A6119" t="str">
        <f t="shared" si="95"/>
        <v>33C001</v>
      </c>
      <c r="B6119" t="str">
        <f>CONCATENATE(A6119,"_",COUNTIF(A$1:A6119,A6119))</f>
        <v>33C001_68</v>
      </c>
      <c r="C6119" t="s">
        <v>15167</v>
      </c>
      <c r="D6119" t="str">
        <f>VLOOKUP(MID(C6119,7,4),Estrv!I:J,2,FALSE)</f>
        <v>Seguro de desempleo</v>
      </c>
      <c r="E6119" t="str">
        <f>VLOOKUP(MID(C6119,1,10),Estrv!B:CC,66,FALSE)</f>
        <v/>
      </c>
    </row>
    <row r="6120" spans="1:5">
      <c r="A6120" t="str">
        <f t="shared" si="95"/>
        <v>33C001</v>
      </c>
      <c r="B6120" t="str">
        <f>CONCATENATE(A6120,"_",COUNTIF(A$1:A6120,A6120))</f>
        <v>33C001_69</v>
      </c>
      <c r="C6120" t="s">
        <v>15841</v>
      </c>
      <c r="D6120" t="str">
        <f>VLOOKUP(MID(C6120,7,4),Estrv!I:J,2,FALSE)</f>
        <v>Seguro de desempleo</v>
      </c>
      <c r="E6120" t="str">
        <f>VLOOKUP(MID(C6120,1,10),Estrv!B:CC,69,FALSE)</f>
        <v/>
      </c>
    </row>
    <row r="6121" spans="1:5">
      <c r="A6121" t="str">
        <f t="shared" si="95"/>
        <v>33C001</v>
      </c>
      <c r="B6121" t="str">
        <f>CONCATENATE(A6121,"_",COUNTIF(A$1:A6121,A6121))</f>
        <v>33C001_70</v>
      </c>
      <c r="C6121" t="s">
        <v>16515</v>
      </c>
      <c r="D6121" t="str">
        <f>VLOOKUP(MID(C6121,7,4),Estrv!I:J,2,FALSE)</f>
        <v>Seguro de desempleo</v>
      </c>
      <c r="E6121" t="str">
        <f>VLOOKUP(MID(C6121,1,10),Estrv!B:CC,72,FALSE)</f>
        <v/>
      </c>
    </row>
    <row r="6122" spans="1:5">
      <c r="A6122" t="str">
        <f t="shared" si="95"/>
        <v>33PDCL</v>
      </c>
      <c r="B6122" t="str">
        <f>CONCATENATE(A6122,"_",COUNTIF(A$1:A6122,A6122))</f>
        <v>33PDCL_1</v>
      </c>
      <c r="C6122" t="s">
        <v>10450</v>
      </c>
      <c r="D6122" t="str">
        <f>VLOOKUP(MID(C6122,7,4),Estrv!I:J,2,FALSE)</f>
        <v>Conciliacion laboral</v>
      </c>
      <c r="E6122" t="str">
        <f>VLOOKUP(MID(C6122,1,10),Estrv!B:CC,44,FALSE)</f>
        <v>Los trabajadores y patrones de la Ciudad de Mexico tienen certeza juridica en temas de conciliacion laboral.</v>
      </c>
    </row>
    <row r="6123" spans="1:5">
      <c r="A6123" t="str">
        <f t="shared" si="95"/>
        <v>33PDCL</v>
      </c>
      <c r="B6123" t="str">
        <f>CONCATENATE(A6123,"_",COUNTIF(A$1:A6123,A6123))</f>
        <v>33PDCL_2</v>
      </c>
      <c r="C6123" t="s">
        <v>11124</v>
      </c>
      <c r="D6123" t="str">
        <f>VLOOKUP(MID(C6123,7,4),Estrv!I:J,2,FALSE)</f>
        <v>Conciliacion laboral</v>
      </c>
      <c r="E6123" t="str">
        <f>VLOOKUP(MID(C6123,1,10),Estrv!B:CC,48,FALSE)</f>
        <v>Elaboracion de convenios de conciliacion individual y colectiva</v>
      </c>
    </row>
    <row r="6124" spans="1:5">
      <c r="A6124" t="str">
        <f t="shared" si="95"/>
        <v>33PDCL</v>
      </c>
      <c r="B6124" t="str">
        <f>CONCATENATE(A6124,"_",COUNTIF(A$1:A6124,A6124))</f>
        <v>33PDCL_3</v>
      </c>
      <c r="C6124" t="s">
        <v>11798</v>
      </c>
      <c r="D6124" t="str">
        <f>VLOOKUP(MID(C6124,7,4),Estrv!I:J,2,FALSE)</f>
        <v>Conciliacion laboral</v>
      </c>
      <c r="E6124" t="str">
        <f>VLOOKUP(MID(C6124,1,10),Estrv!B:CC,51,FALSE)</f>
        <v>Expedicion de constacias de no conciliacion</v>
      </c>
    </row>
    <row r="6125" spans="1:5">
      <c r="A6125" t="str">
        <f t="shared" si="95"/>
        <v>33PDCL</v>
      </c>
      <c r="B6125" t="str">
        <f>CONCATENATE(A6125,"_",COUNTIF(A$1:A6125,A6125))</f>
        <v>33PDCL_4</v>
      </c>
      <c r="C6125" t="s">
        <v>12472</v>
      </c>
      <c r="D6125" t="str">
        <f>VLOOKUP(MID(C6125,7,4),Estrv!I:J,2,FALSE)</f>
        <v>Conciliacion laboral</v>
      </c>
      <c r="E6125" t="str">
        <f>VLOOKUP(MID(C6125,1,10),Estrv!B:CC,54,FALSE)</f>
        <v>Expedicion de actas de audiencias de conciliacion</v>
      </c>
    </row>
    <row r="6126" spans="1:5">
      <c r="A6126" t="str">
        <f t="shared" si="95"/>
        <v>33PDCL</v>
      </c>
      <c r="B6126" t="str">
        <f>CONCATENATE(A6126,"_",COUNTIF(A$1:A6126,A6126))</f>
        <v>33PDCL_5</v>
      </c>
      <c r="C6126" t="s">
        <v>13146</v>
      </c>
      <c r="D6126" t="str">
        <f>VLOOKUP(MID(C6126,7,4),Estrv!I:J,2,FALSE)</f>
        <v>Conciliacion laboral</v>
      </c>
      <c r="E6126" t="str">
        <f>VLOOKUP(MID(C6126,1,10),Estrv!B:CC,57,FALSE)</f>
        <v/>
      </c>
    </row>
    <row r="6127" spans="1:5">
      <c r="A6127" t="str">
        <f t="shared" si="95"/>
        <v>33PDCL</v>
      </c>
      <c r="B6127" t="str">
        <f>CONCATENATE(A6127,"_",COUNTIF(A$1:A6127,A6127))</f>
        <v>33PDCL_6</v>
      </c>
      <c r="C6127" t="s">
        <v>13820</v>
      </c>
      <c r="D6127" t="str">
        <f>VLOOKUP(MID(C6127,7,4),Estrv!I:J,2,FALSE)</f>
        <v>Conciliacion laboral</v>
      </c>
      <c r="E6127" t="str">
        <f>VLOOKUP(MID(C6127,1,10),Estrv!B:CC,60,FALSE)</f>
        <v/>
      </c>
    </row>
    <row r="6128" spans="1:5">
      <c r="A6128" t="str">
        <f t="shared" si="95"/>
        <v>33PDCL</v>
      </c>
      <c r="B6128" t="str">
        <f>CONCATENATE(A6128,"_",COUNTIF(A$1:A6128,A6128))</f>
        <v>33PDCL_7</v>
      </c>
      <c r="C6128" t="s">
        <v>14494</v>
      </c>
      <c r="D6128" t="str">
        <f>VLOOKUP(MID(C6128,7,4),Estrv!I:J,2,FALSE)</f>
        <v>Conciliacion laboral</v>
      </c>
      <c r="E6128" t="str">
        <f>VLOOKUP(MID(C6128,1,10),Estrv!B:CC,63,FALSE)</f>
        <v/>
      </c>
    </row>
    <row r="6129" spans="1:5">
      <c r="A6129" t="str">
        <f t="shared" si="95"/>
        <v>33PDCL</v>
      </c>
      <c r="B6129" t="str">
        <f>CONCATENATE(A6129,"_",COUNTIF(A$1:A6129,A6129))</f>
        <v>33PDCL_8</v>
      </c>
      <c r="C6129" t="s">
        <v>15168</v>
      </c>
      <c r="D6129" t="str">
        <f>VLOOKUP(MID(C6129,7,4),Estrv!I:J,2,FALSE)</f>
        <v>Conciliacion laboral</v>
      </c>
      <c r="E6129" t="str">
        <f>VLOOKUP(MID(C6129,1,10),Estrv!B:CC,66,FALSE)</f>
        <v/>
      </c>
    </row>
    <row r="6130" spans="1:5">
      <c r="A6130" t="str">
        <f t="shared" si="95"/>
        <v>33PDCL</v>
      </c>
      <c r="B6130" t="str">
        <f>CONCATENATE(A6130,"_",COUNTIF(A$1:A6130,A6130))</f>
        <v>33PDCL_9</v>
      </c>
      <c r="C6130" t="s">
        <v>15842</v>
      </c>
      <c r="D6130" t="str">
        <f>VLOOKUP(MID(C6130,7,4),Estrv!I:J,2,FALSE)</f>
        <v>Conciliacion laboral</v>
      </c>
      <c r="E6130" t="str">
        <f>VLOOKUP(MID(C6130,1,10),Estrv!B:CC,69,FALSE)</f>
        <v/>
      </c>
    </row>
    <row r="6131" spans="1:5">
      <c r="A6131" t="str">
        <f t="shared" si="95"/>
        <v>33PDCL</v>
      </c>
      <c r="B6131" t="str">
        <f>CONCATENATE(A6131,"_",COUNTIF(A$1:A6131,A6131))</f>
        <v>33PDCL_10</v>
      </c>
      <c r="C6131" t="s">
        <v>16516</v>
      </c>
      <c r="D6131" t="str">
        <f>VLOOKUP(MID(C6131,7,4),Estrv!I:J,2,FALSE)</f>
        <v>Conciliacion laboral</v>
      </c>
      <c r="E6131" t="str">
        <f>VLOOKUP(MID(C6131,1,10),Estrv!B:CC,72,FALSE)</f>
        <v/>
      </c>
    </row>
    <row r="6132" spans="1:5">
      <c r="A6132" t="str">
        <f t="shared" si="95"/>
        <v>33PDIT</v>
      </c>
      <c r="B6132" t="str">
        <f>CONCATENATE(A6132,"_",COUNTIF(A$1:A6132,A6132))</f>
        <v>33PDIT_1</v>
      </c>
      <c r="C6132" t="s">
        <v>10451</v>
      </c>
      <c r="D6132" t="str">
        <f>VLOOKUP(MID(C6132,7,4),Estrv!I:J,2,FALSE)</f>
        <v>Capacitación a la población ocupada y desocupada de la Ciudad de México</v>
      </c>
      <c r="E6132" t="str">
        <f>VLOOKUP(MID(C6132,1,10),Estrv!B:CC,44,FALSE)</f>
        <v>La poblacion de la Ciudad de Mexico en edad productiva incrementa su empleabilidad y trabajo digno, asic como el desarrollo de actividades productivas por cuenta propia.</v>
      </c>
    </row>
    <row r="6133" spans="1:5">
      <c r="A6133" t="str">
        <f t="shared" si="95"/>
        <v>33PDIT</v>
      </c>
      <c r="B6133" t="str">
        <f>CONCATENATE(A6133,"_",COUNTIF(A$1:A6133,A6133))</f>
        <v>33PDIT_2</v>
      </c>
      <c r="C6133" t="s">
        <v>11125</v>
      </c>
      <c r="D6133" t="str">
        <f>VLOOKUP(MID(C6133,7,4),Estrv!I:J,2,FALSE)</f>
        <v>Capacitación a la población ocupada y desocupada de la Ciudad de México</v>
      </c>
      <c r="E6133" t="str">
        <f>VLOOKUP(MID(C6133,1,10),Estrv!B:CC,48,FALSE)</f>
        <v>Certificacion de competencias laborales</v>
      </c>
    </row>
    <row r="6134" spans="1:5">
      <c r="A6134" t="str">
        <f t="shared" si="95"/>
        <v>33PDIT</v>
      </c>
      <c r="B6134" t="str">
        <f>CONCATENATE(A6134,"_",COUNTIF(A$1:A6134,A6134))</f>
        <v>33PDIT_3</v>
      </c>
      <c r="C6134" t="s">
        <v>11799</v>
      </c>
      <c r="D6134" t="str">
        <f>VLOOKUP(MID(C6134,7,4),Estrv!I:J,2,FALSE)</f>
        <v>Capacitación a la población ocupada y desocupada de la Ciudad de México</v>
      </c>
      <c r="E6134" t="str">
        <f>VLOOKUP(MID(C6134,1,10),Estrv!B:CC,51,FALSE)</f>
        <v>Capacitacion y certificacion de competencias laborales a personas de grupo de atencion prioritaria</v>
      </c>
    </row>
    <row r="6135" spans="1:5">
      <c r="A6135" t="str">
        <f t="shared" si="95"/>
        <v>33PDIT</v>
      </c>
      <c r="B6135" t="str">
        <f>CONCATENATE(A6135,"_",COUNTIF(A$1:A6135,A6135))</f>
        <v>33PDIT_4</v>
      </c>
      <c r="C6135" t="s">
        <v>12473</v>
      </c>
      <c r="D6135" t="str">
        <f>VLOOKUP(MID(C6135,7,4),Estrv!I:J,2,FALSE)</f>
        <v>Capacitación a la población ocupada y desocupada de la Ciudad de México</v>
      </c>
      <c r="E6135" t="str">
        <f>VLOOKUP(MID(C6135,1,10),Estrv!B:CC,54,FALSE)</f>
        <v/>
      </c>
    </row>
    <row r="6136" spans="1:5">
      <c r="A6136" t="str">
        <f t="shared" si="95"/>
        <v>33PDIT</v>
      </c>
      <c r="B6136" t="str">
        <f>CONCATENATE(A6136,"_",COUNTIF(A$1:A6136,A6136))</f>
        <v>33PDIT_5</v>
      </c>
      <c r="C6136" t="s">
        <v>13147</v>
      </c>
      <c r="D6136" t="str">
        <f>VLOOKUP(MID(C6136,7,4),Estrv!I:J,2,FALSE)</f>
        <v>Capacitación a la población ocupada y desocupada de la Ciudad de México</v>
      </c>
      <c r="E6136" t="str">
        <f>VLOOKUP(MID(C6136,1,10),Estrv!B:CC,57,FALSE)</f>
        <v/>
      </c>
    </row>
    <row r="6137" spans="1:5">
      <c r="A6137" t="str">
        <f t="shared" si="95"/>
        <v>33PDIT</v>
      </c>
      <c r="B6137" t="str">
        <f>CONCATENATE(A6137,"_",COUNTIF(A$1:A6137,A6137))</f>
        <v>33PDIT_6</v>
      </c>
      <c r="C6137" t="s">
        <v>13821</v>
      </c>
      <c r="D6137" t="str">
        <f>VLOOKUP(MID(C6137,7,4),Estrv!I:J,2,FALSE)</f>
        <v>Capacitación a la población ocupada y desocupada de la Ciudad de México</v>
      </c>
      <c r="E6137" t="str">
        <f>VLOOKUP(MID(C6137,1,10),Estrv!B:CC,60,FALSE)</f>
        <v/>
      </c>
    </row>
    <row r="6138" spans="1:5">
      <c r="A6138" t="str">
        <f t="shared" si="95"/>
        <v>33PDIT</v>
      </c>
      <c r="B6138" t="str">
        <f>CONCATENATE(A6138,"_",COUNTIF(A$1:A6138,A6138))</f>
        <v>33PDIT_7</v>
      </c>
      <c r="C6138" t="s">
        <v>14495</v>
      </c>
      <c r="D6138" t="str">
        <f>VLOOKUP(MID(C6138,7,4),Estrv!I:J,2,FALSE)</f>
        <v>Capacitación a la población ocupada y desocupada de la Ciudad de México</v>
      </c>
      <c r="E6138" t="str">
        <f>VLOOKUP(MID(C6138,1,10),Estrv!B:CC,63,FALSE)</f>
        <v/>
      </c>
    </row>
    <row r="6139" spans="1:5">
      <c r="A6139" t="str">
        <f t="shared" si="95"/>
        <v>33PDIT</v>
      </c>
      <c r="B6139" t="str">
        <f>CONCATENATE(A6139,"_",COUNTIF(A$1:A6139,A6139))</f>
        <v>33PDIT_8</v>
      </c>
      <c r="C6139" t="s">
        <v>15169</v>
      </c>
      <c r="D6139" t="str">
        <f>VLOOKUP(MID(C6139,7,4),Estrv!I:J,2,FALSE)</f>
        <v>Capacitación a la población ocupada y desocupada de la Ciudad de México</v>
      </c>
      <c r="E6139" t="str">
        <f>VLOOKUP(MID(C6139,1,10),Estrv!B:CC,66,FALSE)</f>
        <v/>
      </c>
    </row>
    <row r="6140" spans="1:5">
      <c r="A6140" t="str">
        <f t="shared" si="95"/>
        <v>33PDIT</v>
      </c>
      <c r="B6140" t="str">
        <f>CONCATENATE(A6140,"_",COUNTIF(A$1:A6140,A6140))</f>
        <v>33PDIT_9</v>
      </c>
      <c r="C6140" t="s">
        <v>15843</v>
      </c>
      <c r="D6140" t="str">
        <f>VLOOKUP(MID(C6140,7,4),Estrv!I:J,2,FALSE)</f>
        <v>Capacitación a la población ocupada y desocupada de la Ciudad de México</v>
      </c>
      <c r="E6140" t="str">
        <f>VLOOKUP(MID(C6140,1,10),Estrv!B:CC,69,FALSE)</f>
        <v/>
      </c>
    </row>
    <row r="6141" spans="1:5">
      <c r="A6141" t="str">
        <f t="shared" si="95"/>
        <v>33PDIT</v>
      </c>
      <c r="B6141" t="str">
        <f>CONCATENATE(A6141,"_",COUNTIF(A$1:A6141,A6141))</f>
        <v>33PDIT_10</v>
      </c>
      <c r="C6141" t="s">
        <v>16517</v>
      </c>
      <c r="D6141" t="str">
        <f>VLOOKUP(MID(C6141,7,4),Estrv!I:J,2,FALSE)</f>
        <v>Capacitación a la población ocupada y desocupada de la Ciudad de México</v>
      </c>
      <c r="E6141" t="str">
        <f>VLOOKUP(MID(C6141,1,10),Estrv!B:CC,72,FALSE)</f>
        <v/>
      </c>
    </row>
    <row r="6142" spans="1:5">
      <c r="A6142" t="str">
        <f t="shared" si="95"/>
        <v>33PDIT</v>
      </c>
      <c r="B6142" t="str">
        <f>CONCATENATE(A6142,"_",COUNTIF(A$1:A6142,A6142))</f>
        <v>33PDIT_11</v>
      </c>
      <c r="C6142" t="s">
        <v>10452</v>
      </c>
      <c r="D6142" t="str">
        <f>VLOOKUP(MID(C6142,7,4),Estrv!I:J,2,FALSE)</f>
        <v>Actividades de apoyo administrativo</v>
      </c>
      <c r="E6142" t="str">
        <f>VLOOKUP(MID(C6142,1,10),Estrv!B:CC,44,FALSE)</f>
        <v>El Instituto de Capacitacion para el Trabajo cuenta con los recursos necesarios para el buen desarrollo de las funciones, al cumplir debidamente con la programacion de los gastos administrativos.</v>
      </c>
    </row>
    <row r="6143" spans="1:5">
      <c r="A6143" t="str">
        <f t="shared" si="95"/>
        <v>33PDIT</v>
      </c>
      <c r="B6143" t="str">
        <f>CONCATENATE(A6143,"_",COUNTIF(A$1:A6143,A6143))</f>
        <v>33PDIT_12</v>
      </c>
      <c r="C6143" t="s">
        <v>11126</v>
      </c>
      <c r="D6143" t="str">
        <f>VLOOKUP(MID(C6143,7,4),Estrv!I:J,2,FALSE)</f>
        <v>Actividades de apoyo administrativo</v>
      </c>
      <c r="E6143" t="str">
        <f>VLOOKUP(MID(C6143,1,10),Estrv!B:CC,48,FALSE)</f>
        <v>Pago de servicios generales, servicios profesionales, conservacion y mantenimiento del inmueble</v>
      </c>
    </row>
    <row r="6144" spans="1:5">
      <c r="A6144" t="str">
        <f t="shared" si="95"/>
        <v>33PDIT</v>
      </c>
      <c r="B6144" t="str">
        <f>CONCATENATE(A6144,"_",COUNTIF(A$1:A6144,A6144))</f>
        <v>33PDIT_13</v>
      </c>
      <c r="C6144" t="s">
        <v>11800</v>
      </c>
      <c r="D6144" t="str">
        <f>VLOOKUP(MID(C6144,7,4),Estrv!I:J,2,FALSE)</f>
        <v>Actividades de apoyo administrativo</v>
      </c>
      <c r="E6144" t="str">
        <f>VLOOKUP(MID(C6144,1,10),Estrv!B:CC,51,FALSE)</f>
        <v/>
      </c>
    </row>
    <row r="6145" spans="1:5">
      <c r="A6145" t="str">
        <f t="shared" si="95"/>
        <v>33PDIT</v>
      </c>
      <c r="B6145" t="str">
        <f>CONCATENATE(A6145,"_",COUNTIF(A$1:A6145,A6145))</f>
        <v>33PDIT_14</v>
      </c>
      <c r="C6145" t="s">
        <v>12474</v>
      </c>
      <c r="D6145" t="str">
        <f>VLOOKUP(MID(C6145,7,4),Estrv!I:J,2,FALSE)</f>
        <v>Actividades de apoyo administrativo</v>
      </c>
      <c r="E6145" t="str">
        <f>VLOOKUP(MID(C6145,1,10),Estrv!B:CC,54,FALSE)</f>
        <v/>
      </c>
    </row>
    <row r="6146" spans="1:5">
      <c r="A6146" t="str">
        <f t="shared" si="95"/>
        <v>33PDIT</v>
      </c>
      <c r="B6146" t="str">
        <f>CONCATENATE(A6146,"_",COUNTIF(A$1:A6146,A6146))</f>
        <v>33PDIT_15</v>
      </c>
      <c r="C6146" t="s">
        <v>13148</v>
      </c>
      <c r="D6146" t="str">
        <f>VLOOKUP(MID(C6146,7,4),Estrv!I:J,2,FALSE)</f>
        <v>Actividades de apoyo administrativo</v>
      </c>
      <c r="E6146" t="str">
        <f>VLOOKUP(MID(C6146,1,10),Estrv!B:CC,57,FALSE)</f>
        <v/>
      </c>
    </row>
    <row r="6147" spans="1:5">
      <c r="A6147" t="str">
        <f t="shared" ref="A6147:A6210" si="96">MID(C6147,1,6)</f>
        <v>33PDIT</v>
      </c>
      <c r="B6147" t="str">
        <f>CONCATENATE(A6147,"_",COUNTIF(A$1:A6147,A6147))</f>
        <v>33PDIT_16</v>
      </c>
      <c r="C6147" t="s">
        <v>13822</v>
      </c>
      <c r="D6147" t="str">
        <f>VLOOKUP(MID(C6147,7,4),Estrv!I:J,2,FALSE)</f>
        <v>Actividades de apoyo administrativo</v>
      </c>
      <c r="E6147" t="str">
        <f>VLOOKUP(MID(C6147,1,10),Estrv!B:CC,60,FALSE)</f>
        <v/>
      </c>
    </row>
    <row r="6148" spans="1:5">
      <c r="A6148" t="str">
        <f t="shared" si="96"/>
        <v>33PDIT</v>
      </c>
      <c r="B6148" t="str">
        <f>CONCATENATE(A6148,"_",COUNTIF(A$1:A6148,A6148))</f>
        <v>33PDIT_17</v>
      </c>
      <c r="C6148" t="s">
        <v>14496</v>
      </c>
      <c r="D6148" t="str">
        <f>VLOOKUP(MID(C6148,7,4),Estrv!I:J,2,FALSE)</f>
        <v>Actividades de apoyo administrativo</v>
      </c>
      <c r="E6148" t="str">
        <f>VLOOKUP(MID(C6148,1,10),Estrv!B:CC,63,FALSE)</f>
        <v/>
      </c>
    </row>
    <row r="6149" spans="1:5">
      <c r="A6149" t="str">
        <f t="shared" si="96"/>
        <v>33PDIT</v>
      </c>
      <c r="B6149" t="str">
        <f>CONCATENATE(A6149,"_",COUNTIF(A$1:A6149,A6149))</f>
        <v>33PDIT_18</v>
      </c>
      <c r="C6149" t="s">
        <v>15170</v>
      </c>
      <c r="D6149" t="str">
        <f>VLOOKUP(MID(C6149,7,4),Estrv!I:J,2,FALSE)</f>
        <v>Actividades de apoyo administrativo</v>
      </c>
      <c r="E6149" t="str">
        <f>VLOOKUP(MID(C6149,1,10),Estrv!B:CC,66,FALSE)</f>
        <v/>
      </c>
    </row>
    <row r="6150" spans="1:5">
      <c r="A6150" t="str">
        <f t="shared" si="96"/>
        <v>33PDIT</v>
      </c>
      <c r="B6150" t="str">
        <f>CONCATENATE(A6150,"_",COUNTIF(A$1:A6150,A6150))</f>
        <v>33PDIT_19</v>
      </c>
      <c r="C6150" t="s">
        <v>15844</v>
      </c>
      <c r="D6150" t="str">
        <f>VLOOKUP(MID(C6150,7,4),Estrv!I:J,2,FALSE)</f>
        <v>Actividades de apoyo administrativo</v>
      </c>
      <c r="E6150" t="str">
        <f>VLOOKUP(MID(C6150,1,10),Estrv!B:CC,69,FALSE)</f>
        <v/>
      </c>
    </row>
    <row r="6151" spans="1:5">
      <c r="A6151" t="str">
        <f t="shared" si="96"/>
        <v>33PDIT</v>
      </c>
      <c r="B6151" t="str">
        <f>CONCATENATE(A6151,"_",COUNTIF(A$1:A6151,A6151))</f>
        <v>33PDIT_20</v>
      </c>
      <c r="C6151" t="s">
        <v>16518</v>
      </c>
      <c r="D6151" t="str">
        <f>VLOOKUP(MID(C6151,7,4),Estrv!I:J,2,FALSE)</f>
        <v>Actividades de apoyo administrativo</v>
      </c>
      <c r="E6151" t="str">
        <f>VLOOKUP(MID(C6151,1,10),Estrv!B:CC,72,FALSE)</f>
        <v/>
      </c>
    </row>
    <row r="6152" spans="1:5">
      <c r="A6152" t="str">
        <f t="shared" si="96"/>
        <v>33PDIT</v>
      </c>
      <c r="B6152" t="str">
        <f>CONCATENATE(A6152,"_",COUNTIF(A$1:A6152,A6152))</f>
        <v>33PDIT_21</v>
      </c>
      <c r="C6152" t="s">
        <v>10453</v>
      </c>
      <c r="D6152" t="str">
        <f>VLOOKUP(MID(C6152,7,4),Estrv!I:J,2,FALSE)</f>
        <v>Provisiones para contingencias</v>
      </c>
      <c r="E6152" t="str">
        <f>VLOOKUP(MID(C6152,1,10),Estrv!B:CC,44,FALSE)</f>
        <v>El Instituto de Capacitacion para el Empleo cuenta con los recursos necesarios para cumplir con las obligaciones judiciales al cumplir debidamente con los procesos de programacion y presupuestacion.</v>
      </c>
    </row>
    <row r="6153" spans="1:5">
      <c r="A6153" t="str">
        <f t="shared" si="96"/>
        <v>33PDIT</v>
      </c>
      <c r="B6153" t="str">
        <f>CONCATENATE(A6153,"_",COUNTIF(A$1:A6153,A6153))</f>
        <v>33PDIT_22</v>
      </c>
      <c r="C6153" t="s">
        <v>11127</v>
      </c>
      <c r="D6153" t="str">
        <f>VLOOKUP(MID(C6153,7,4),Estrv!I:J,2,FALSE)</f>
        <v>Provisiones para contingencias</v>
      </c>
      <c r="E6153" t="str">
        <f>VLOOKUP(MID(C6153,1,10),Estrv!B:CC,48,FALSE)</f>
        <v/>
      </c>
    </row>
    <row r="6154" spans="1:5">
      <c r="A6154" t="str">
        <f t="shared" si="96"/>
        <v>33PDIT</v>
      </c>
      <c r="B6154" t="str">
        <f>CONCATENATE(A6154,"_",COUNTIF(A$1:A6154,A6154))</f>
        <v>33PDIT_23</v>
      </c>
      <c r="C6154" t="s">
        <v>11801</v>
      </c>
      <c r="D6154" t="str">
        <f>VLOOKUP(MID(C6154,7,4),Estrv!I:J,2,FALSE)</f>
        <v>Provisiones para contingencias</v>
      </c>
      <c r="E6154" t="str">
        <f>VLOOKUP(MID(C6154,1,10),Estrv!B:CC,51,FALSE)</f>
        <v/>
      </c>
    </row>
    <row r="6155" spans="1:5">
      <c r="A6155" t="str">
        <f t="shared" si="96"/>
        <v>33PDIT</v>
      </c>
      <c r="B6155" t="str">
        <f>CONCATENATE(A6155,"_",COUNTIF(A$1:A6155,A6155))</f>
        <v>33PDIT_24</v>
      </c>
      <c r="C6155" t="s">
        <v>12475</v>
      </c>
      <c r="D6155" t="str">
        <f>VLOOKUP(MID(C6155,7,4),Estrv!I:J,2,FALSE)</f>
        <v>Provisiones para contingencias</v>
      </c>
      <c r="E6155" t="str">
        <f>VLOOKUP(MID(C6155,1,10),Estrv!B:CC,54,FALSE)</f>
        <v/>
      </c>
    </row>
    <row r="6156" spans="1:5">
      <c r="A6156" t="str">
        <f t="shared" si="96"/>
        <v>33PDIT</v>
      </c>
      <c r="B6156" t="str">
        <f>CONCATENATE(A6156,"_",COUNTIF(A$1:A6156,A6156))</f>
        <v>33PDIT_25</v>
      </c>
      <c r="C6156" t="s">
        <v>13149</v>
      </c>
      <c r="D6156" t="str">
        <f>VLOOKUP(MID(C6156,7,4),Estrv!I:J,2,FALSE)</f>
        <v>Provisiones para contingencias</v>
      </c>
      <c r="E6156" t="str">
        <f>VLOOKUP(MID(C6156,1,10),Estrv!B:CC,57,FALSE)</f>
        <v/>
      </c>
    </row>
    <row r="6157" spans="1:5">
      <c r="A6157" t="str">
        <f t="shared" si="96"/>
        <v>33PDIT</v>
      </c>
      <c r="B6157" t="str">
        <f>CONCATENATE(A6157,"_",COUNTIF(A$1:A6157,A6157))</f>
        <v>33PDIT_26</v>
      </c>
      <c r="C6157" t="s">
        <v>13823</v>
      </c>
      <c r="D6157" t="str">
        <f>VLOOKUP(MID(C6157,7,4),Estrv!I:J,2,FALSE)</f>
        <v>Provisiones para contingencias</v>
      </c>
      <c r="E6157" t="str">
        <f>VLOOKUP(MID(C6157,1,10),Estrv!B:CC,60,FALSE)</f>
        <v/>
      </c>
    </row>
    <row r="6158" spans="1:5">
      <c r="A6158" t="str">
        <f t="shared" si="96"/>
        <v>33PDIT</v>
      </c>
      <c r="B6158" t="str">
        <f>CONCATENATE(A6158,"_",COUNTIF(A$1:A6158,A6158))</f>
        <v>33PDIT_27</v>
      </c>
      <c r="C6158" t="s">
        <v>14497</v>
      </c>
      <c r="D6158" t="str">
        <f>VLOOKUP(MID(C6158,7,4),Estrv!I:J,2,FALSE)</f>
        <v>Provisiones para contingencias</v>
      </c>
      <c r="E6158" t="str">
        <f>VLOOKUP(MID(C6158,1,10),Estrv!B:CC,63,FALSE)</f>
        <v/>
      </c>
    </row>
    <row r="6159" spans="1:5">
      <c r="A6159" t="str">
        <f t="shared" si="96"/>
        <v>33PDIT</v>
      </c>
      <c r="B6159" t="str">
        <f>CONCATENATE(A6159,"_",COUNTIF(A$1:A6159,A6159))</f>
        <v>33PDIT_28</v>
      </c>
      <c r="C6159" t="s">
        <v>15171</v>
      </c>
      <c r="D6159" t="str">
        <f>VLOOKUP(MID(C6159,7,4),Estrv!I:J,2,FALSE)</f>
        <v>Provisiones para contingencias</v>
      </c>
      <c r="E6159" t="str">
        <f>VLOOKUP(MID(C6159,1,10),Estrv!B:CC,66,FALSE)</f>
        <v/>
      </c>
    </row>
    <row r="6160" spans="1:5">
      <c r="A6160" t="str">
        <f t="shared" si="96"/>
        <v>33PDIT</v>
      </c>
      <c r="B6160" t="str">
        <f>CONCATENATE(A6160,"_",COUNTIF(A$1:A6160,A6160))</f>
        <v>33PDIT_29</v>
      </c>
      <c r="C6160" t="s">
        <v>15845</v>
      </c>
      <c r="D6160" t="str">
        <f>VLOOKUP(MID(C6160,7,4),Estrv!I:J,2,FALSE)</f>
        <v>Provisiones para contingencias</v>
      </c>
      <c r="E6160" t="str">
        <f>VLOOKUP(MID(C6160,1,10),Estrv!B:CC,69,FALSE)</f>
        <v/>
      </c>
    </row>
    <row r="6161" spans="1:5">
      <c r="A6161" t="str">
        <f t="shared" si="96"/>
        <v>33PDIT</v>
      </c>
      <c r="B6161" t="str">
        <f>CONCATENATE(A6161,"_",COUNTIF(A$1:A6161,A6161))</f>
        <v>33PDIT_30</v>
      </c>
      <c r="C6161" t="s">
        <v>16519</v>
      </c>
      <c r="D6161" t="str">
        <f>VLOOKUP(MID(C6161,7,4),Estrv!I:J,2,FALSE)</f>
        <v>Provisiones para contingencias</v>
      </c>
      <c r="E6161" t="str">
        <f>VLOOKUP(MID(C6161,1,10),Estrv!B:CC,72,FALSE)</f>
        <v/>
      </c>
    </row>
    <row r="6162" spans="1:5">
      <c r="A6162" t="str">
        <f t="shared" si="96"/>
        <v>33PDIT</v>
      </c>
      <c r="B6162" t="str">
        <f>CONCATENATE(A6162,"_",COUNTIF(A$1:A6162,A6162))</f>
        <v>33PDIT_31</v>
      </c>
      <c r="C6162" t="s">
        <v>10454</v>
      </c>
      <c r="D6162" t="str">
        <f>VLOOKUP(MID(C6162,7,4),Estrv!I:J,2,FALSE)</f>
        <v>Cumplimiento de los programas de protección civil</v>
      </c>
      <c r="E6162" t="str">
        <f>VLOOKUP(MID(C6162,1,10),Estrv!B:CC,44,FALSE)</f>
        <v>Las personas servidoras publicas del Instituto de Capacitacion para el Trabajo ponen en practica los conocimientos adquiridos ante una emergencia para salvaguardar su propia vida, la de los visitantes y los bienes.</v>
      </c>
    </row>
    <row r="6163" spans="1:5">
      <c r="A6163" t="str">
        <f t="shared" si="96"/>
        <v>33PDIT</v>
      </c>
      <c r="B6163" t="str">
        <f>CONCATENATE(A6163,"_",COUNTIF(A$1:A6163,A6163))</f>
        <v>33PDIT_32</v>
      </c>
      <c r="C6163" t="s">
        <v>11128</v>
      </c>
      <c r="D6163" t="str">
        <f>VLOOKUP(MID(C6163,7,4),Estrv!I:J,2,FALSE)</f>
        <v>Cumplimiento de los programas de protección civil</v>
      </c>
      <c r="E6163" t="str">
        <f>VLOOKUP(MID(C6163,1,10),Estrv!B:CC,48,FALSE)</f>
        <v>Capacitacion en materia de proteccion civil a servidores publicos</v>
      </c>
    </row>
    <row r="6164" spans="1:5">
      <c r="A6164" t="str">
        <f t="shared" si="96"/>
        <v>33PDIT</v>
      </c>
      <c r="B6164" t="str">
        <f>CONCATENATE(A6164,"_",COUNTIF(A$1:A6164,A6164))</f>
        <v>33PDIT_33</v>
      </c>
      <c r="C6164" t="s">
        <v>11802</v>
      </c>
      <c r="D6164" t="str">
        <f>VLOOKUP(MID(C6164,7,4),Estrv!I:J,2,FALSE)</f>
        <v>Cumplimiento de los programas de protección civil</v>
      </c>
      <c r="E6164" t="str">
        <f>VLOOKUP(MID(C6164,1,10),Estrv!B:CC,51,FALSE)</f>
        <v>Simulacros</v>
      </c>
    </row>
    <row r="6165" spans="1:5">
      <c r="A6165" t="str">
        <f t="shared" si="96"/>
        <v>33PDIT</v>
      </c>
      <c r="B6165" t="str">
        <f>CONCATENATE(A6165,"_",COUNTIF(A$1:A6165,A6165))</f>
        <v>33PDIT_34</v>
      </c>
      <c r="C6165" t="s">
        <v>12476</v>
      </c>
      <c r="D6165" t="str">
        <f>VLOOKUP(MID(C6165,7,4),Estrv!I:J,2,FALSE)</f>
        <v>Cumplimiento de los programas de protección civil</v>
      </c>
      <c r="E6165" t="str">
        <f>VLOOKUP(MID(C6165,1,10),Estrv!B:CC,54,FALSE)</f>
        <v/>
      </c>
    </row>
    <row r="6166" spans="1:5">
      <c r="A6166" t="str">
        <f t="shared" si="96"/>
        <v>33PDIT</v>
      </c>
      <c r="B6166" t="str">
        <f>CONCATENATE(A6166,"_",COUNTIF(A$1:A6166,A6166))</f>
        <v>33PDIT_35</v>
      </c>
      <c r="C6166" t="s">
        <v>13150</v>
      </c>
      <c r="D6166" t="str">
        <f>VLOOKUP(MID(C6166,7,4),Estrv!I:J,2,FALSE)</f>
        <v>Cumplimiento de los programas de protección civil</v>
      </c>
      <c r="E6166" t="str">
        <f>VLOOKUP(MID(C6166,1,10),Estrv!B:CC,57,FALSE)</f>
        <v/>
      </c>
    </row>
    <row r="6167" spans="1:5">
      <c r="A6167" t="str">
        <f t="shared" si="96"/>
        <v>33PDIT</v>
      </c>
      <c r="B6167" t="str">
        <f>CONCATENATE(A6167,"_",COUNTIF(A$1:A6167,A6167))</f>
        <v>33PDIT_36</v>
      </c>
      <c r="C6167" t="s">
        <v>13824</v>
      </c>
      <c r="D6167" t="str">
        <f>VLOOKUP(MID(C6167,7,4),Estrv!I:J,2,FALSE)</f>
        <v>Cumplimiento de los programas de protección civil</v>
      </c>
      <c r="E6167" t="str">
        <f>VLOOKUP(MID(C6167,1,10),Estrv!B:CC,60,FALSE)</f>
        <v/>
      </c>
    </row>
    <row r="6168" spans="1:5">
      <c r="A6168" t="str">
        <f t="shared" si="96"/>
        <v>33PDIT</v>
      </c>
      <c r="B6168" t="str">
        <f>CONCATENATE(A6168,"_",COUNTIF(A$1:A6168,A6168))</f>
        <v>33PDIT_37</v>
      </c>
      <c r="C6168" t="s">
        <v>14498</v>
      </c>
      <c r="D6168" t="str">
        <f>VLOOKUP(MID(C6168,7,4),Estrv!I:J,2,FALSE)</f>
        <v>Cumplimiento de los programas de protección civil</v>
      </c>
      <c r="E6168" t="str">
        <f>VLOOKUP(MID(C6168,1,10),Estrv!B:CC,63,FALSE)</f>
        <v/>
      </c>
    </row>
    <row r="6169" spans="1:5">
      <c r="A6169" t="str">
        <f t="shared" si="96"/>
        <v>33PDIT</v>
      </c>
      <c r="B6169" t="str">
        <f>CONCATENATE(A6169,"_",COUNTIF(A$1:A6169,A6169))</f>
        <v>33PDIT_38</v>
      </c>
      <c r="C6169" t="s">
        <v>15172</v>
      </c>
      <c r="D6169" t="str">
        <f>VLOOKUP(MID(C6169,7,4),Estrv!I:J,2,FALSE)</f>
        <v>Cumplimiento de los programas de protección civil</v>
      </c>
      <c r="E6169" t="str">
        <f>VLOOKUP(MID(C6169,1,10),Estrv!B:CC,66,FALSE)</f>
        <v/>
      </c>
    </row>
    <row r="6170" spans="1:5">
      <c r="A6170" t="str">
        <f t="shared" si="96"/>
        <v>33PDIT</v>
      </c>
      <c r="B6170" t="str">
        <f>CONCATENATE(A6170,"_",COUNTIF(A$1:A6170,A6170))</f>
        <v>33PDIT_39</v>
      </c>
      <c r="C6170" t="s">
        <v>15846</v>
      </c>
      <c r="D6170" t="str">
        <f>VLOOKUP(MID(C6170,7,4),Estrv!I:J,2,FALSE)</f>
        <v>Cumplimiento de los programas de protección civil</v>
      </c>
      <c r="E6170" t="str">
        <f>VLOOKUP(MID(C6170,1,10),Estrv!B:CC,69,FALSE)</f>
        <v/>
      </c>
    </row>
    <row r="6171" spans="1:5">
      <c r="A6171" t="str">
        <f t="shared" si="96"/>
        <v>33PDIT</v>
      </c>
      <c r="B6171" t="str">
        <f>CONCATENATE(A6171,"_",COUNTIF(A$1:A6171,A6171))</f>
        <v>33PDIT_40</v>
      </c>
      <c r="C6171" t="s">
        <v>16520</v>
      </c>
      <c r="D6171" t="str">
        <f>VLOOKUP(MID(C6171,7,4),Estrv!I:J,2,FALSE)</f>
        <v>Cumplimiento de los programas de protección civil</v>
      </c>
      <c r="E6171" t="str">
        <f>VLOOKUP(MID(C6171,1,10),Estrv!B:CC,72,FALSE)</f>
        <v/>
      </c>
    </row>
    <row r="6172" spans="1:5">
      <c r="A6172" t="str">
        <f t="shared" si="96"/>
        <v>34C001</v>
      </c>
      <c r="B6172" t="str">
        <f>CONCATENATE(A6172,"_",COUNTIF(A$1:A6172,A6172))</f>
        <v>34C001_1</v>
      </c>
      <c r="C6172" t="s">
        <v>10455</v>
      </c>
      <c r="D6172" t="str">
        <f>VLOOKUP(MID(C6172,7,4),Estrv!I:J,2,FALSE)</f>
        <v>Gestión integral de riesgos, atención a siniestros, emergencias y desastres</v>
      </c>
      <c r="E6172" t="str">
        <f>VLOOKUP(MID(C6172,1,10),Estrv!B:CC,44,FALSE)</f>
        <v>Al año 2024, la poblacion que habita y/o transita en la Ciudad de Mexico recibe mejor atencion en materia de Gestion Integral de Riesgos y Proteccion Civil, lo que disminuye los impactos de contingencias y desastres, con ello, salvaguarda su vida y sus bienes.</v>
      </c>
    </row>
    <row r="6173" spans="1:5">
      <c r="A6173" t="str">
        <f t="shared" si="96"/>
        <v>34C001</v>
      </c>
      <c r="B6173" t="str">
        <f>CONCATENATE(A6173,"_",COUNTIF(A$1:A6173,A6173))</f>
        <v>34C001_2</v>
      </c>
      <c r="C6173" t="s">
        <v>11129</v>
      </c>
      <c r="D6173" t="str">
        <f>VLOOKUP(MID(C6173,7,4),Estrv!I:J,2,FALSE)</f>
        <v>Gestión integral de riesgos, atención a siniestros, emergencias y desastres</v>
      </c>
      <c r="E6173" t="str">
        <f>VLOOKUP(MID(C6173,1,10),Estrv!B:CC,48,FALSE)</f>
        <v>Capacitacion, talleres, cursos y aula virtual en temas de gestion Integral de riesgos, proteccion civil y cooperacion internacional.</v>
      </c>
    </row>
    <row r="6174" spans="1:5">
      <c r="A6174" t="str">
        <f t="shared" si="96"/>
        <v>34C001</v>
      </c>
      <c r="B6174" t="str">
        <f>CONCATENATE(A6174,"_",COUNTIF(A$1:A6174,A6174))</f>
        <v>34C001_3</v>
      </c>
      <c r="C6174" t="s">
        <v>11803</v>
      </c>
      <c r="D6174" t="str">
        <f>VLOOKUP(MID(C6174,7,4),Estrv!I:J,2,FALSE)</f>
        <v>Gestión integral de riesgos, atención a siniestros, emergencias y desastres</v>
      </c>
      <c r="E6174" t="str">
        <f>VLOOKUP(MID(C6174,1,10),Estrv!B:CC,51,FALSE)</f>
        <v>Definicion de la bateria de indicadores de ocurrencia, impacto y resiliencia para la gestion integral de riesgos y desastres.</v>
      </c>
    </row>
    <row r="6175" spans="1:5">
      <c r="A6175" t="str">
        <f t="shared" si="96"/>
        <v>34C001</v>
      </c>
      <c r="B6175" t="str">
        <f>CONCATENATE(A6175,"_",COUNTIF(A$1:A6175,A6175))</f>
        <v>34C001_4</v>
      </c>
      <c r="C6175" t="s">
        <v>12477</v>
      </c>
      <c r="D6175" t="str">
        <f>VLOOKUP(MID(C6175,7,4),Estrv!I:J,2,FALSE)</f>
        <v>Gestión integral de riesgos, atención a siniestros, emergencias y desastres</v>
      </c>
      <c r="E6175" t="str">
        <f>VLOOKUP(MID(C6175,1,10),Estrv!B:CC,54,FALSE)</f>
        <v>Diseñar, implementar y coordinar politicas publicas orientadas a la construccion de resiliencia.</v>
      </c>
    </row>
    <row r="6176" spans="1:5">
      <c r="A6176" t="str">
        <f t="shared" si="96"/>
        <v>34C001</v>
      </c>
      <c r="B6176" t="str">
        <f>CONCATENATE(A6176,"_",COUNTIF(A$1:A6176,A6176))</f>
        <v>34C001_5</v>
      </c>
      <c r="C6176" t="s">
        <v>13151</v>
      </c>
      <c r="D6176" t="str">
        <f>VLOOKUP(MID(C6176,7,4),Estrv!I:J,2,FALSE)</f>
        <v>Gestión integral de riesgos, atención a siniestros, emergencias y desastres</v>
      </c>
      <c r="E6176" t="str">
        <f>VLOOKUP(MID(C6176,1,10),Estrv!B:CC,57,FALSE)</f>
        <v/>
      </c>
    </row>
    <row r="6177" spans="1:5">
      <c r="A6177" t="str">
        <f t="shared" si="96"/>
        <v>34C001</v>
      </c>
      <c r="B6177" t="str">
        <f>CONCATENATE(A6177,"_",COUNTIF(A$1:A6177,A6177))</f>
        <v>34C001_6</v>
      </c>
      <c r="C6177" t="s">
        <v>13825</v>
      </c>
      <c r="D6177" t="str">
        <f>VLOOKUP(MID(C6177,7,4),Estrv!I:J,2,FALSE)</f>
        <v>Gestión integral de riesgos, atención a siniestros, emergencias y desastres</v>
      </c>
      <c r="E6177" t="str">
        <f>VLOOKUP(MID(C6177,1,10),Estrv!B:CC,60,FALSE)</f>
        <v/>
      </c>
    </row>
    <row r="6178" spans="1:5">
      <c r="A6178" t="str">
        <f t="shared" si="96"/>
        <v>34C001</v>
      </c>
      <c r="B6178" t="str">
        <f>CONCATENATE(A6178,"_",COUNTIF(A$1:A6178,A6178))</f>
        <v>34C001_7</v>
      </c>
      <c r="C6178" t="s">
        <v>14499</v>
      </c>
      <c r="D6178" t="str">
        <f>VLOOKUP(MID(C6178,7,4),Estrv!I:J,2,FALSE)</f>
        <v>Gestión integral de riesgos, atención a siniestros, emergencias y desastres</v>
      </c>
      <c r="E6178" t="str">
        <f>VLOOKUP(MID(C6178,1,10),Estrv!B:CC,63,FALSE)</f>
        <v/>
      </c>
    </row>
    <row r="6179" spans="1:5">
      <c r="A6179" t="str">
        <f t="shared" si="96"/>
        <v>34C001</v>
      </c>
      <c r="B6179" t="str">
        <f>CONCATENATE(A6179,"_",COUNTIF(A$1:A6179,A6179))</f>
        <v>34C001_8</v>
      </c>
      <c r="C6179" t="s">
        <v>15173</v>
      </c>
      <c r="D6179" t="str">
        <f>VLOOKUP(MID(C6179,7,4),Estrv!I:J,2,FALSE)</f>
        <v>Gestión integral de riesgos, atención a siniestros, emergencias y desastres</v>
      </c>
      <c r="E6179" t="str">
        <f>VLOOKUP(MID(C6179,1,10),Estrv!B:CC,66,FALSE)</f>
        <v/>
      </c>
    </row>
    <row r="6180" spans="1:5">
      <c r="A6180" t="str">
        <f t="shared" si="96"/>
        <v>34C001</v>
      </c>
      <c r="B6180" t="str">
        <f>CONCATENATE(A6180,"_",COUNTIF(A$1:A6180,A6180))</f>
        <v>34C001_9</v>
      </c>
      <c r="C6180" t="s">
        <v>15847</v>
      </c>
      <c r="D6180" t="str">
        <f>VLOOKUP(MID(C6180,7,4),Estrv!I:J,2,FALSE)</f>
        <v>Gestión integral de riesgos, atención a siniestros, emergencias y desastres</v>
      </c>
      <c r="E6180" t="str">
        <f>VLOOKUP(MID(C6180,1,10),Estrv!B:CC,69,FALSE)</f>
        <v/>
      </c>
    </row>
    <row r="6181" spans="1:5">
      <c r="A6181" t="str">
        <f t="shared" si="96"/>
        <v>34C001</v>
      </c>
      <c r="B6181" t="str">
        <f>CONCATENATE(A6181,"_",COUNTIF(A$1:A6181,A6181))</f>
        <v>34C001_10</v>
      </c>
      <c r="C6181" t="s">
        <v>16521</v>
      </c>
      <c r="D6181" t="str">
        <f>VLOOKUP(MID(C6181,7,4),Estrv!I:J,2,FALSE)</f>
        <v>Gestión integral de riesgos, atención a siniestros, emergencias y desastres</v>
      </c>
      <c r="E6181" t="str">
        <f>VLOOKUP(MID(C6181,1,10),Estrv!B:CC,72,FALSE)</f>
        <v/>
      </c>
    </row>
    <row r="6182" spans="1:5">
      <c r="A6182" t="str">
        <f t="shared" si="96"/>
        <v>34C001</v>
      </c>
      <c r="B6182" t="str">
        <f>CONCATENATE(A6182,"_",COUNTIF(A$1:A6182,A6182))</f>
        <v>34C001_11</v>
      </c>
      <c r="C6182" t="s">
        <v>10456</v>
      </c>
      <c r="D6182" t="str">
        <f>VLOOKUP(MID(C6182,7,4),Estrv!I:J,2,FALSE)</f>
        <v>Actividades de apoyo administrativo</v>
      </c>
      <c r="E6182" t="e">
        <f>VLOOKUP(MID(C6182,1,10),Estrv!B:CC,44,FALSE)</f>
        <v>#N/A</v>
      </c>
    </row>
    <row r="6183" spans="1:5">
      <c r="A6183" t="str">
        <f t="shared" si="96"/>
        <v>34C001</v>
      </c>
      <c r="B6183" t="str">
        <f>CONCATENATE(A6183,"_",COUNTIF(A$1:A6183,A6183))</f>
        <v>34C001_12</v>
      </c>
      <c r="C6183" t="s">
        <v>11130</v>
      </c>
      <c r="D6183" t="str">
        <f>VLOOKUP(MID(C6183,7,4),Estrv!I:J,2,FALSE)</f>
        <v>Actividades de apoyo administrativo</v>
      </c>
      <c r="E6183" t="e">
        <f>VLOOKUP(MID(C6183,1,10),Estrv!B:CC,48,FALSE)</f>
        <v>#N/A</v>
      </c>
    </row>
    <row r="6184" spans="1:5">
      <c r="A6184" t="str">
        <f t="shared" si="96"/>
        <v>34C001</v>
      </c>
      <c r="B6184" t="str">
        <f>CONCATENATE(A6184,"_",COUNTIF(A$1:A6184,A6184))</f>
        <v>34C001_13</v>
      </c>
      <c r="C6184" t="s">
        <v>11804</v>
      </c>
      <c r="D6184" t="str">
        <f>VLOOKUP(MID(C6184,7,4),Estrv!I:J,2,FALSE)</f>
        <v>Actividades de apoyo administrativo</v>
      </c>
      <c r="E6184" t="e">
        <f>VLOOKUP(MID(C6184,1,10),Estrv!B:CC,51,FALSE)</f>
        <v>#N/A</v>
      </c>
    </row>
    <row r="6185" spans="1:5">
      <c r="A6185" t="str">
        <f t="shared" si="96"/>
        <v>34C001</v>
      </c>
      <c r="B6185" t="str">
        <f>CONCATENATE(A6185,"_",COUNTIF(A$1:A6185,A6185))</f>
        <v>34C001_14</v>
      </c>
      <c r="C6185" t="s">
        <v>12478</v>
      </c>
      <c r="D6185" t="str">
        <f>VLOOKUP(MID(C6185,7,4),Estrv!I:J,2,FALSE)</f>
        <v>Actividades de apoyo administrativo</v>
      </c>
      <c r="E6185" t="e">
        <f>VLOOKUP(MID(C6185,1,10),Estrv!B:CC,54,FALSE)</f>
        <v>#N/A</v>
      </c>
    </row>
    <row r="6186" spans="1:5">
      <c r="A6186" t="str">
        <f t="shared" si="96"/>
        <v>34C001</v>
      </c>
      <c r="B6186" t="str">
        <f>CONCATENATE(A6186,"_",COUNTIF(A$1:A6186,A6186))</f>
        <v>34C001_15</v>
      </c>
      <c r="C6186" t="s">
        <v>13152</v>
      </c>
      <c r="D6186" t="str">
        <f>VLOOKUP(MID(C6186,7,4),Estrv!I:J,2,FALSE)</f>
        <v>Actividades de apoyo administrativo</v>
      </c>
      <c r="E6186" t="e">
        <f>VLOOKUP(MID(C6186,1,10),Estrv!B:CC,57,FALSE)</f>
        <v>#N/A</v>
      </c>
    </row>
    <row r="6187" spans="1:5">
      <c r="A6187" t="str">
        <f t="shared" si="96"/>
        <v>34C001</v>
      </c>
      <c r="B6187" t="str">
        <f>CONCATENATE(A6187,"_",COUNTIF(A$1:A6187,A6187))</f>
        <v>34C001_16</v>
      </c>
      <c r="C6187" t="s">
        <v>13826</v>
      </c>
      <c r="D6187" t="str">
        <f>VLOOKUP(MID(C6187,7,4),Estrv!I:J,2,FALSE)</f>
        <v>Actividades de apoyo administrativo</v>
      </c>
      <c r="E6187" t="e">
        <f>VLOOKUP(MID(C6187,1,10),Estrv!B:CC,60,FALSE)</f>
        <v>#N/A</v>
      </c>
    </row>
    <row r="6188" spans="1:5">
      <c r="A6188" t="str">
        <f t="shared" si="96"/>
        <v>34C001</v>
      </c>
      <c r="B6188" t="str">
        <f>CONCATENATE(A6188,"_",COUNTIF(A$1:A6188,A6188))</f>
        <v>34C001_17</v>
      </c>
      <c r="C6188" t="s">
        <v>14500</v>
      </c>
      <c r="D6188" t="str">
        <f>VLOOKUP(MID(C6188,7,4),Estrv!I:J,2,FALSE)</f>
        <v>Actividades de apoyo administrativo</v>
      </c>
      <c r="E6188" t="e">
        <f>VLOOKUP(MID(C6188,1,10),Estrv!B:CC,63,FALSE)</f>
        <v>#N/A</v>
      </c>
    </row>
    <row r="6189" spans="1:5">
      <c r="A6189" t="str">
        <f t="shared" si="96"/>
        <v>34C001</v>
      </c>
      <c r="B6189" t="str">
        <f>CONCATENATE(A6189,"_",COUNTIF(A$1:A6189,A6189))</f>
        <v>34C001_18</v>
      </c>
      <c r="C6189" t="s">
        <v>15174</v>
      </c>
      <c r="D6189" t="str">
        <f>VLOOKUP(MID(C6189,7,4),Estrv!I:J,2,FALSE)</f>
        <v>Actividades de apoyo administrativo</v>
      </c>
      <c r="E6189" t="e">
        <f>VLOOKUP(MID(C6189,1,10),Estrv!B:CC,66,FALSE)</f>
        <v>#N/A</v>
      </c>
    </row>
    <row r="6190" spans="1:5">
      <c r="A6190" t="str">
        <f t="shared" si="96"/>
        <v>34C001</v>
      </c>
      <c r="B6190" t="str">
        <f>CONCATENATE(A6190,"_",COUNTIF(A$1:A6190,A6190))</f>
        <v>34C001_19</v>
      </c>
      <c r="C6190" t="s">
        <v>15848</v>
      </c>
      <c r="D6190" t="str">
        <f>VLOOKUP(MID(C6190,7,4),Estrv!I:J,2,FALSE)</f>
        <v>Actividades de apoyo administrativo</v>
      </c>
      <c r="E6190" t="e">
        <f>VLOOKUP(MID(C6190,1,10),Estrv!B:CC,69,FALSE)</f>
        <v>#N/A</v>
      </c>
    </row>
    <row r="6191" spans="1:5">
      <c r="A6191" t="str">
        <f t="shared" si="96"/>
        <v>34C001</v>
      </c>
      <c r="B6191" t="str">
        <f>CONCATENATE(A6191,"_",COUNTIF(A$1:A6191,A6191))</f>
        <v>34C001_20</v>
      </c>
      <c r="C6191" t="s">
        <v>16522</v>
      </c>
      <c r="D6191" t="str">
        <f>VLOOKUP(MID(C6191,7,4),Estrv!I:J,2,FALSE)</f>
        <v>Actividades de apoyo administrativo</v>
      </c>
      <c r="E6191" t="e">
        <f>VLOOKUP(MID(C6191,1,10),Estrv!B:CC,72,FALSE)</f>
        <v>#N/A</v>
      </c>
    </row>
    <row r="6192" spans="1:5">
      <c r="A6192" t="str">
        <f t="shared" si="96"/>
        <v>34C001</v>
      </c>
      <c r="B6192" t="str">
        <f>CONCATENATE(A6192,"_",COUNTIF(A$1:A6192,A6192))</f>
        <v>34C001_21</v>
      </c>
      <c r="C6192" t="s">
        <v>10457</v>
      </c>
      <c r="D6192" t="str">
        <f>VLOOKUP(MID(C6192,7,4),Estrv!I:J,2,FALSE)</f>
        <v>Provisiones para contingencias</v>
      </c>
      <c r="E6192" t="str">
        <f>VLOOKUP(MID(C6192,1,10),Estrv!B:CC,44,FALSE)</f>
        <v>La Secretaria de Gestion Integral de Riesgos y Proteccion Civil tiene las previsiones presupuestarias necesarias para el cumplimiento de las obligaciones judiciales que se presenten.</v>
      </c>
    </row>
    <row r="6193" spans="1:5">
      <c r="A6193" t="str">
        <f t="shared" si="96"/>
        <v>34C001</v>
      </c>
      <c r="B6193" t="str">
        <f>CONCATENATE(A6193,"_",COUNTIF(A$1:A6193,A6193))</f>
        <v>34C001_22</v>
      </c>
      <c r="C6193" t="s">
        <v>11131</v>
      </c>
      <c r="D6193" t="str">
        <f>VLOOKUP(MID(C6193,7,4),Estrv!I:J,2,FALSE)</f>
        <v>Provisiones para contingencias</v>
      </c>
      <c r="E6193" t="str">
        <f>VLOOKUP(MID(C6193,1,10),Estrv!B:CC,48,FALSE)</f>
        <v/>
      </c>
    </row>
    <row r="6194" spans="1:5">
      <c r="A6194" t="str">
        <f t="shared" si="96"/>
        <v>34C001</v>
      </c>
      <c r="B6194" t="str">
        <f>CONCATENATE(A6194,"_",COUNTIF(A$1:A6194,A6194))</f>
        <v>34C001_23</v>
      </c>
      <c r="C6194" t="s">
        <v>11805</v>
      </c>
      <c r="D6194" t="str">
        <f>VLOOKUP(MID(C6194,7,4),Estrv!I:J,2,FALSE)</f>
        <v>Provisiones para contingencias</v>
      </c>
      <c r="E6194" t="str">
        <f>VLOOKUP(MID(C6194,1,10),Estrv!B:CC,51,FALSE)</f>
        <v/>
      </c>
    </row>
    <row r="6195" spans="1:5">
      <c r="A6195" t="str">
        <f t="shared" si="96"/>
        <v>34C001</v>
      </c>
      <c r="B6195" t="str">
        <f>CONCATENATE(A6195,"_",COUNTIF(A$1:A6195,A6195))</f>
        <v>34C001_24</v>
      </c>
      <c r="C6195" t="s">
        <v>12479</v>
      </c>
      <c r="D6195" t="str">
        <f>VLOOKUP(MID(C6195,7,4),Estrv!I:J,2,FALSE)</f>
        <v>Provisiones para contingencias</v>
      </c>
      <c r="E6195" t="str">
        <f>VLOOKUP(MID(C6195,1,10),Estrv!B:CC,54,FALSE)</f>
        <v/>
      </c>
    </row>
    <row r="6196" spans="1:5">
      <c r="A6196" t="str">
        <f t="shared" si="96"/>
        <v>34C001</v>
      </c>
      <c r="B6196" t="str">
        <f>CONCATENATE(A6196,"_",COUNTIF(A$1:A6196,A6196))</f>
        <v>34C001_25</v>
      </c>
      <c r="C6196" t="s">
        <v>13153</v>
      </c>
      <c r="D6196" t="str">
        <f>VLOOKUP(MID(C6196,7,4),Estrv!I:J,2,FALSE)</f>
        <v>Provisiones para contingencias</v>
      </c>
      <c r="E6196" t="str">
        <f>VLOOKUP(MID(C6196,1,10),Estrv!B:CC,57,FALSE)</f>
        <v/>
      </c>
    </row>
    <row r="6197" spans="1:5">
      <c r="A6197" t="str">
        <f t="shared" si="96"/>
        <v>34C001</v>
      </c>
      <c r="B6197" t="str">
        <f>CONCATENATE(A6197,"_",COUNTIF(A$1:A6197,A6197))</f>
        <v>34C001_26</v>
      </c>
      <c r="C6197" t="s">
        <v>13827</v>
      </c>
      <c r="D6197" t="str">
        <f>VLOOKUP(MID(C6197,7,4),Estrv!I:J,2,FALSE)</f>
        <v>Provisiones para contingencias</v>
      </c>
      <c r="E6197" t="str">
        <f>VLOOKUP(MID(C6197,1,10),Estrv!B:CC,60,FALSE)</f>
        <v/>
      </c>
    </row>
    <row r="6198" spans="1:5">
      <c r="A6198" t="str">
        <f t="shared" si="96"/>
        <v>34C001</v>
      </c>
      <c r="B6198" t="str">
        <f>CONCATENATE(A6198,"_",COUNTIF(A$1:A6198,A6198))</f>
        <v>34C001_27</v>
      </c>
      <c r="C6198" t="s">
        <v>14501</v>
      </c>
      <c r="D6198" t="str">
        <f>VLOOKUP(MID(C6198,7,4),Estrv!I:J,2,FALSE)</f>
        <v>Provisiones para contingencias</v>
      </c>
      <c r="E6198" t="str">
        <f>VLOOKUP(MID(C6198,1,10),Estrv!B:CC,63,FALSE)</f>
        <v/>
      </c>
    </row>
    <row r="6199" spans="1:5">
      <c r="A6199" t="str">
        <f t="shared" si="96"/>
        <v>34C001</v>
      </c>
      <c r="B6199" t="str">
        <f>CONCATENATE(A6199,"_",COUNTIF(A$1:A6199,A6199))</f>
        <v>34C001_28</v>
      </c>
      <c r="C6199" t="s">
        <v>15175</v>
      </c>
      <c r="D6199" t="str">
        <f>VLOOKUP(MID(C6199,7,4),Estrv!I:J,2,FALSE)</f>
        <v>Provisiones para contingencias</v>
      </c>
      <c r="E6199" t="str">
        <f>VLOOKUP(MID(C6199,1,10),Estrv!B:CC,66,FALSE)</f>
        <v/>
      </c>
    </row>
    <row r="6200" spans="1:5">
      <c r="A6200" t="str">
        <f t="shared" si="96"/>
        <v>34C001</v>
      </c>
      <c r="B6200" t="str">
        <f>CONCATENATE(A6200,"_",COUNTIF(A$1:A6200,A6200))</f>
        <v>34C001_29</v>
      </c>
      <c r="C6200" t="s">
        <v>15849</v>
      </c>
      <c r="D6200" t="str">
        <f>VLOOKUP(MID(C6200,7,4),Estrv!I:J,2,FALSE)</f>
        <v>Provisiones para contingencias</v>
      </c>
      <c r="E6200" t="str">
        <f>VLOOKUP(MID(C6200,1,10),Estrv!B:CC,69,FALSE)</f>
        <v/>
      </c>
    </row>
    <row r="6201" spans="1:5">
      <c r="A6201" t="str">
        <f t="shared" si="96"/>
        <v>34C001</v>
      </c>
      <c r="B6201" t="str">
        <f>CONCATENATE(A6201,"_",COUNTIF(A$1:A6201,A6201))</f>
        <v>34C001_30</v>
      </c>
      <c r="C6201" t="s">
        <v>16523</v>
      </c>
      <c r="D6201" t="str">
        <f>VLOOKUP(MID(C6201,7,4),Estrv!I:J,2,FALSE)</f>
        <v>Provisiones para contingencias</v>
      </c>
      <c r="E6201" t="str">
        <f>VLOOKUP(MID(C6201,1,10),Estrv!B:CC,72,FALSE)</f>
        <v/>
      </c>
    </row>
    <row r="6202" spans="1:5">
      <c r="A6202" t="str">
        <f t="shared" si="96"/>
        <v>34C001</v>
      </c>
      <c r="B6202" t="str">
        <f>CONCATENATE(A6202,"_",COUNTIF(A$1:A6202,A6202))</f>
        <v>34C001_31</v>
      </c>
      <c r="C6202" t="s">
        <v>10458</v>
      </c>
      <c r="D6202" t="str">
        <f>VLOOKUP(MID(C6202,7,4),Estrv!I:J,2,FALSE)</f>
        <v>Cumplimiento de los programas de protección civil</v>
      </c>
      <c r="E6202" t="str">
        <f>VLOOKUP(MID(C6202,1,10),Estrv!B:CC,44,FALSE)</f>
        <v>El personal y poblacion en general que se encuentra dentro de la Secretaria de Gestion Integral de Riesgos y Proteccion Civil cuenta con instalaciones seguras y preparadas ante cualquier emergencia y/o siniestro.</v>
      </c>
    </row>
    <row r="6203" spans="1:5">
      <c r="A6203" t="str">
        <f t="shared" si="96"/>
        <v>34C001</v>
      </c>
      <c r="B6203" t="str">
        <f>CONCATENATE(A6203,"_",COUNTIF(A$1:A6203,A6203))</f>
        <v>34C001_32</v>
      </c>
      <c r="C6203" t="s">
        <v>11132</v>
      </c>
      <c r="D6203" t="str">
        <f>VLOOKUP(MID(C6203,7,4),Estrv!I:J,2,FALSE)</f>
        <v>Cumplimiento de los programas de protección civil</v>
      </c>
      <c r="E6203" t="str">
        <f>VLOOKUP(MID(C6203,1,10),Estrv!B:CC,48,FALSE)</f>
        <v/>
      </c>
    </row>
    <row r="6204" spans="1:5">
      <c r="A6204" t="str">
        <f t="shared" si="96"/>
        <v>34C001</v>
      </c>
      <c r="B6204" t="str">
        <f>CONCATENATE(A6204,"_",COUNTIF(A$1:A6204,A6204))</f>
        <v>34C001_33</v>
      </c>
      <c r="C6204" t="s">
        <v>11806</v>
      </c>
      <c r="D6204" t="str">
        <f>VLOOKUP(MID(C6204,7,4),Estrv!I:J,2,FALSE)</f>
        <v>Cumplimiento de los programas de protección civil</v>
      </c>
      <c r="E6204" t="str">
        <f>VLOOKUP(MID(C6204,1,10),Estrv!B:CC,51,FALSE)</f>
        <v/>
      </c>
    </row>
    <row r="6205" spans="1:5">
      <c r="A6205" t="str">
        <f t="shared" si="96"/>
        <v>34C001</v>
      </c>
      <c r="B6205" t="str">
        <f>CONCATENATE(A6205,"_",COUNTIF(A$1:A6205,A6205))</f>
        <v>34C001_34</v>
      </c>
      <c r="C6205" t="s">
        <v>12480</v>
      </c>
      <c r="D6205" t="str">
        <f>VLOOKUP(MID(C6205,7,4),Estrv!I:J,2,FALSE)</f>
        <v>Cumplimiento de los programas de protección civil</v>
      </c>
      <c r="E6205" t="str">
        <f>VLOOKUP(MID(C6205,1,10),Estrv!B:CC,54,FALSE)</f>
        <v/>
      </c>
    </row>
    <row r="6206" spans="1:5">
      <c r="A6206" t="str">
        <f t="shared" si="96"/>
        <v>34C001</v>
      </c>
      <c r="B6206" t="str">
        <f>CONCATENATE(A6206,"_",COUNTIF(A$1:A6206,A6206))</f>
        <v>34C001_35</v>
      </c>
      <c r="C6206" t="s">
        <v>13154</v>
      </c>
      <c r="D6206" t="str">
        <f>VLOOKUP(MID(C6206,7,4),Estrv!I:J,2,FALSE)</f>
        <v>Cumplimiento de los programas de protección civil</v>
      </c>
      <c r="E6206" t="str">
        <f>VLOOKUP(MID(C6206,1,10),Estrv!B:CC,57,FALSE)</f>
        <v/>
      </c>
    </row>
    <row r="6207" spans="1:5">
      <c r="A6207" t="str">
        <f t="shared" si="96"/>
        <v>34C001</v>
      </c>
      <c r="B6207" t="str">
        <f>CONCATENATE(A6207,"_",COUNTIF(A$1:A6207,A6207))</f>
        <v>34C001_36</v>
      </c>
      <c r="C6207" t="s">
        <v>13828</v>
      </c>
      <c r="D6207" t="str">
        <f>VLOOKUP(MID(C6207,7,4),Estrv!I:J,2,FALSE)</f>
        <v>Cumplimiento de los programas de protección civil</v>
      </c>
      <c r="E6207" t="str">
        <f>VLOOKUP(MID(C6207,1,10),Estrv!B:CC,60,FALSE)</f>
        <v/>
      </c>
    </row>
    <row r="6208" spans="1:5">
      <c r="A6208" t="str">
        <f t="shared" si="96"/>
        <v>34C001</v>
      </c>
      <c r="B6208" t="str">
        <f>CONCATENATE(A6208,"_",COUNTIF(A$1:A6208,A6208))</f>
        <v>34C001_37</v>
      </c>
      <c r="C6208" t="s">
        <v>14502</v>
      </c>
      <c r="D6208" t="str">
        <f>VLOOKUP(MID(C6208,7,4),Estrv!I:J,2,FALSE)</f>
        <v>Cumplimiento de los programas de protección civil</v>
      </c>
      <c r="E6208" t="str">
        <f>VLOOKUP(MID(C6208,1,10),Estrv!B:CC,63,FALSE)</f>
        <v/>
      </c>
    </row>
    <row r="6209" spans="1:5">
      <c r="A6209" t="str">
        <f t="shared" si="96"/>
        <v>34C001</v>
      </c>
      <c r="B6209" t="str">
        <f>CONCATENATE(A6209,"_",COUNTIF(A$1:A6209,A6209))</f>
        <v>34C001_38</v>
      </c>
      <c r="C6209" t="s">
        <v>15176</v>
      </c>
      <c r="D6209" t="str">
        <f>VLOOKUP(MID(C6209,7,4),Estrv!I:J,2,FALSE)</f>
        <v>Cumplimiento de los programas de protección civil</v>
      </c>
      <c r="E6209" t="str">
        <f>VLOOKUP(MID(C6209,1,10),Estrv!B:CC,66,FALSE)</f>
        <v/>
      </c>
    </row>
    <row r="6210" spans="1:5">
      <c r="A6210" t="str">
        <f t="shared" si="96"/>
        <v>34C001</v>
      </c>
      <c r="B6210" t="str">
        <f>CONCATENATE(A6210,"_",COUNTIF(A$1:A6210,A6210))</f>
        <v>34C001_39</v>
      </c>
      <c r="C6210" t="s">
        <v>15850</v>
      </c>
      <c r="D6210" t="str">
        <f>VLOOKUP(MID(C6210,7,4),Estrv!I:J,2,FALSE)</f>
        <v>Cumplimiento de los programas de protección civil</v>
      </c>
      <c r="E6210" t="str">
        <f>VLOOKUP(MID(C6210,1,10),Estrv!B:CC,69,FALSE)</f>
        <v/>
      </c>
    </row>
    <row r="6211" spans="1:5">
      <c r="A6211" t="str">
        <f t="shared" ref="A6211:A6274" si="97">MID(C6211,1,6)</f>
        <v>34C001</v>
      </c>
      <c r="B6211" t="str">
        <f>CONCATENATE(A6211,"_",COUNTIF(A$1:A6211,A6211))</f>
        <v>34C001_40</v>
      </c>
      <c r="C6211" t="s">
        <v>16524</v>
      </c>
      <c r="D6211" t="str">
        <f>VLOOKUP(MID(C6211,7,4),Estrv!I:J,2,FALSE)</f>
        <v>Cumplimiento de los programas de protección civil</v>
      </c>
      <c r="E6211" t="str">
        <f>VLOOKUP(MID(C6211,1,10),Estrv!B:CC,72,FALSE)</f>
        <v/>
      </c>
    </row>
    <row r="6212" spans="1:5">
      <c r="A6212" t="str">
        <f t="shared" si="97"/>
        <v>34PDHB</v>
      </c>
      <c r="B6212" t="str">
        <f>CONCATENATE(A6212,"_",COUNTIF(A$1:A6212,A6212))</f>
        <v>34PDHB_1</v>
      </c>
      <c r="C6212" t="s">
        <v>10459</v>
      </c>
      <c r="D6212" t="str">
        <f>VLOOKUP(MID(C6212,7,4),Estrv!I:J,2,FALSE)</f>
        <v>Gestión integral de riesgos, atención a siniestros, emergencias y desastres</v>
      </c>
      <c r="E6212" t="str">
        <f>VLOOKUP(MID(C6212,1,10),Estrv!B:CC,44,FALSE)</f>
        <v>Al año 2024, la poblacion que habita y/o transita en la Ciudad de Mexico recibe mejor atencion en situaciones de emergencia, lo que disminuye los impactos de contingencias, con ello, salvaguardan su vida y sus bienes.</v>
      </c>
    </row>
    <row r="6213" spans="1:5">
      <c r="A6213" t="str">
        <f t="shared" si="97"/>
        <v>34PDHB</v>
      </c>
      <c r="B6213" t="str">
        <f>CONCATENATE(A6213,"_",COUNTIF(A$1:A6213,A6213))</f>
        <v>34PDHB_2</v>
      </c>
      <c r="C6213" t="s">
        <v>11133</v>
      </c>
      <c r="D6213" t="str">
        <f>VLOOKUP(MID(C6213,7,4),Estrv!I:J,2,FALSE)</f>
        <v>Gestión integral de riesgos, atención a siniestros, emergencias y desastres</v>
      </c>
      <c r="E6213" t="str">
        <f>VLOOKUP(MID(C6213,1,10),Estrv!B:CC,48,FALSE)</f>
        <v/>
      </c>
    </row>
    <row r="6214" spans="1:5">
      <c r="A6214" t="str">
        <f t="shared" si="97"/>
        <v>34PDHB</v>
      </c>
      <c r="B6214" t="str">
        <f>CONCATENATE(A6214,"_",COUNTIF(A$1:A6214,A6214))</f>
        <v>34PDHB_3</v>
      </c>
      <c r="C6214" t="s">
        <v>11807</v>
      </c>
      <c r="D6214" t="str">
        <f>VLOOKUP(MID(C6214,7,4),Estrv!I:J,2,FALSE)</f>
        <v>Gestión integral de riesgos, atención a siniestros, emergencias y desastres</v>
      </c>
      <c r="E6214" t="str">
        <f>VLOOKUP(MID(C6214,1,10),Estrv!B:CC,51,FALSE)</f>
        <v/>
      </c>
    </row>
    <row r="6215" spans="1:5">
      <c r="A6215" t="str">
        <f t="shared" si="97"/>
        <v>34PDHB</v>
      </c>
      <c r="B6215" t="str">
        <f>CONCATENATE(A6215,"_",COUNTIF(A$1:A6215,A6215))</f>
        <v>34PDHB_4</v>
      </c>
      <c r="C6215" t="s">
        <v>12481</v>
      </c>
      <c r="D6215" t="str">
        <f>VLOOKUP(MID(C6215,7,4),Estrv!I:J,2,FALSE)</f>
        <v>Gestión integral de riesgos, atención a siniestros, emergencias y desastres</v>
      </c>
      <c r="E6215" t="str">
        <f>VLOOKUP(MID(C6215,1,10),Estrv!B:CC,54,FALSE)</f>
        <v/>
      </c>
    </row>
    <row r="6216" spans="1:5">
      <c r="A6216" t="str">
        <f t="shared" si="97"/>
        <v>34PDHB</v>
      </c>
      <c r="B6216" t="str">
        <f>CONCATENATE(A6216,"_",COUNTIF(A$1:A6216,A6216))</f>
        <v>34PDHB_5</v>
      </c>
      <c r="C6216" t="s">
        <v>13155</v>
      </c>
      <c r="D6216" t="str">
        <f>VLOOKUP(MID(C6216,7,4),Estrv!I:J,2,FALSE)</f>
        <v>Gestión integral de riesgos, atención a siniestros, emergencias y desastres</v>
      </c>
      <c r="E6216" t="str">
        <f>VLOOKUP(MID(C6216,1,10),Estrv!B:CC,57,FALSE)</f>
        <v/>
      </c>
    </row>
    <row r="6217" spans="1:5">
      <c r="A6217" t="str">
        <f t="shared" si="97"/>
        <v>34PDHB</v>
      </c>
      <c r="B6217" t="str">
        <f>CONCATENATE(A6217,"_",COUNTIF(A$1:A6217,A6217))</f>
        <v>34PDHB_6</v>
      </c>
      <c r="C6217" t="s">
        <v>13829</v>
      </c>
      <c r="D6217" t="str">
        <f>VLOOKUP(MID(C6217,7,4),Estrv!I:J,2,FALSE)</f>
        <v>Gestión integral de riesgos, atención a siniestros, emergencias y desastres</v>
      </c>
      <c r="E6217">
        <f>VLOOKUP(MID(C6217,1,10),Estrv!B:CC,60,FALSE)</f>
        <v>0</v>
      </c>
    </row>
    <row r="6218" spans="1:5">
      <c r="A6218" t="str">
        <f t="shared" si="97"/>
        <v>34PDHB</v>
      </c>
      <c r="B6218" t="str">
        <f>CONCATENATE(A6218,"_",COUNTIF(A$1:A6218,A6218))</f>
        <v>34PDHB_7</v>
      </c>
      <c r="C6218" t="s">
        <v>14503</v>
      </c>
      <c r="D6218" t="str">
        <f>VLOOKUP(MID(C6218,7,4),Estrv!I:J,2,FALSE)</f>
        <v>Gestión integral de riesgos, atención a siniestros, emergencias y desastres</v>
      </c>
      <c r="E6218">
        <f>VLOOKUP(MID(C6218,1,10),Estrv!B:CC,63,FALSE)</f>
        <v>0</v>
      </c>
    </row>
    <row r="6219" spans="1:5">
      <c r="A6219" t="str">
        <f t="shared" si="97"/>
        <v>34PDHB</v>
      </c>
      <c r="B6219" t="str">
        <f>CONCATENATE(A6219,"_",COUNTIF(A$1:A6219,A6219))</f>
        <v>34PDHB_8</v>
      </c>
      <c r="C6219" t="s">
        <v>15177</v>
      </c>
      <c r="D6219" t="str">
        <f>VLOOKUP(MID(C6219,7,4),Estrv!I:J,2,FALSE)</f>
        <v>Gestión integral de riesgos, atención a siniestros, emergencias y desastres</v>
      </c>
      <c r="E6219">
        <f>VLOOKUP(MID(C6219,1,10),Estrv!B:CC,66,FALSE)</f>
        <v>0</v>
      </c>
    </row>
    <row r="6220" spans="1:5">
      <c r="A6220" t="str">
        <f t="shared" si="97"/>
        <v>34PDHB</v>
      </c>
      <c r="B6220" t="str">
        <f>CONCATENATE(A6220,"_",COUNTIF(A$1:A6220,A6220))</f>
        <v>34PDHB_9</v>
      </c>
      <c r="C6220" t="s">
        <v>15851</v>
      </c>
      <c r="D6220" t="str">
        <f>VLOOKUP(MID(C6220,7,4),Estrv!I:J,2,FALSE)</f>
        <v>Gestión integral de riesgos, atención a siniestros, emergencias y desastres</v>
      </c>
      <c r="E6220">
        <f>VLOOKUP(MID(C6220,1,10),Estrv!B:CC,69,FALSE)</f>
        <v>0</v>
      </c>
    </row>
    <row r="6221" spans="1:5">
      <c r="A6221" t="str">
        <f t="shared" si="97"/>
        <v>34PDHB</v>
      </c>
      <c r="B6221" t="str">
        <f>CONCATENATE(A6221,"_",COUNTIF(A$1:A6221,A6221))</f>
        <v>34PDHB_10</v>
      </c>
      <c r="C6221" t="s">
        <v>16525</v>
      </c>
      <c r="D6221" t="str">
        <f>VLOOKUP(MID(C6221,7,4),Estrv!I:J,2,FALSE)</f>
        <v>Gestión integral de riesgos, atención a siniestros, emergencias y desastres</v>
      </c>
      <c r="E6221">
        <f>VLOOKUP(MID(C6221,1,10),Estrv!B:CC,72,FALSE)</f>
        <v>0</v>
      </c>
    </row>
    <row r="6222" spans="1:5">
      <c r="A6222" t="str">
        <f t="shared" si="97"/>
        <v>34PDHB</v>
      </c>
      <c r="B6222" t="str">
        <f>CONCATENATE(A6222,"_",COUNTIF(A$1:A6222,A6222))</f>
        <v>34PDHB_11</v>
      </c>
      <c r="C6222" t="s">
        <v>10460</v>
      </c>
      <c r="D6222" t="str">
        <f>VLOOKUP(MID(C6222,7,4),Estrv!I:J,2,FALSE)</f>
        <v>Actividades de apoyo administrativo</v>
      </c>
      <c r="E6222" t="e">
        <f>VLOOKUP(MID(C6222,1,10),Estrv!B:CC,44,FALSE)</f>
        <v>#N/A</v>
      </c>
    </row>
    <row r="6223" spans="1:5">
      <c r="A6223" t="str">
        <f t="shared" si="97"/>
        <v>34PDHB</v>
      </c>
      <c r="B6223" t="str">
        <f>CONCATENATE(A6223,"_",COUNTIF(A$1:A6223,A6223))</f>
        <v>34PDHB_12</v>
      </c>
      <c r="C6223" t="s">
        <v>11134</v>
      </c>
      <c r="D6223" t="str">
        <f>VLOOKUP(MID(C6223,7,4),Estrv!I:J,2,FALSE)</f>
        <v>Actividades de apoyo administrativo</v>
      </c>
      <c r="E6223" t="e">
        <f>VLOOKUP(MID(C6223,1,10),Estrv!B:CC,48,FALSE)</f>
        <v>#N/A</v>
      </c>
    </row>
    <row r="6224" spans="1:5">
      <c r="A6224" t="str">
        <f t="shared" si="97"/>
        <v>34PDHB</v>
      </c>
      <c r="B6224" t="str">
        <f>CONCATENATE(A6224,"_",COUNTIF(A$1:A6224,A6224))</f>
        <v>34PDHB_13</v>
      </c>
      <c r="C6224" t="s">
        <v>11808</v>
      </c>
      <c r="D6224" t="str">
        <f>VLOOKUP(MID(C6224,7,4),Estrv!I:J,2,FALSE)</f>
        <v>Actividades de apoyo administrativo</v>
      </c>
      <c r="E6224" t="e">
        <f>VLOOKUP(MID(C6224,1,10),Estrv!B:CC,51,FALSE)</f>
        <v>#N/A</v>
      </c>
    </row>
    <row r="6225" spans="1:5">
      <c r="A6225" t="str">
        <f t="shared" si="97"/>
        <v>34PDHB</v>
      </c>
      <c r="B6225" t="str">
        <f>CONCATENATE(A6225,"_",COUNTIF(A$1:A6225,A6225))</f>
        <v>34PDHB_14</v>
      </c>
      <c r="C6225" t="s">
        <v>12482</v>
      </c>
      <c r="D6225" t="str">
        <f>VLOOKUP(MID(C6225,7,4),Estrv!I:J,2,FALSE)</f>
        <v>Actividades de apoyo administrativo</v>
      </c>
      <c r="E6225" t="e">
        <f>VLOOKUP(MID(C6225,1,10),Estrv!B:CC,54,FALSE)</f>
        <v>#N/A</v>
      </c>
    </row>
    <row r="6226" spans="1:5">
      <c r="A6226" t="str">
        <f t="shared" si="97"/>
        <v>34PDHB</v>
      </c>
      <c r="B6226" t="str">
        <f>CONCATENATE(A6226,"_",COUNTIF(A$1:A6226,A6226))</f>
        <v>34PDHB_15</v>
      </c>
      <c r="C6226" t="s">
        <v>13156</v>
      </c>
      <c r="D6226" t="str">
        <f>VLOOKUP(MID(C6226,7,4),Estrv!I:J,2,FALSE)</f>
        <v>Actividades de apoyo administrativo</v>
      </c>
      <c r="E6226" t="e">
        <f>VLOOKUP(MID(C6226,1,10),Estrv!B:CC,57,FALSE)</f>
        <v>#N/A</v>
      </c>
    </row>
    <row r="6227" spans="1:5">
      <c r="A6227" t="str">
        <f t="shared" si="97"/>
        <v>34PDHB</v>
      </c>
      <c r="B6227" t="str">
        <f>CONCATENATE(A6227,"_",COUNTIF(A$1:A6227,A6227))</f>
        <v>34PDHB_16</v>
      </c>
      <c r="C6227" t="s">
        <v>13830</v>
      </c>
      <c r="D6227" t="str">
        <f>VLOOKUP(MID(C6227,7,4),Estrv!I:J,2,FALSE)</f>
        <v>Actividades de apoyo administrativo</v>
      </c>
      <c r="E6227" t="e">
        <f>VLOOKUP(MID(C6227,1,10),Estrv!B:CC,60,FALSE)</f>
        <v>#N/A</v>
      </c>
    </row>
    <row r="6228" spans="1:5">
      <c r="A6228" t="str">
        <f t="shared" si="97"/>
        <v>34PDHB</v>
      </c>
      <c r="B6228" t="str">
        <f>CONCATENATE(A6228,"_",COUNTIF(A$1:A6228,A6228))</f>
        <v>34PDHB_17</v>
      </c>
      <c r="C6228" t="s">
        <v>14504</v>
      </c>
      <c r="D6228" t="str">
        <f>VLOOKUP(MID(C6228,7,4),Estrv!I:J,2,FALSE)</f>
        <v>Actividades de apoyo administrativo</v>
      </c>
      <c r="E6228" t="e">
        <f>VLOOKUP(MID(C6228,1,10),Estrv!B:CC,63,FALSE)</f>
        <v>#N/A</v>
      </c>
    </row>
    <row r="6229" spans="1:5">
      <c r="A6229" t="str">
        <f t="shared" si="97"/>
        <v>34PDHB</v>
      </c>
      <c r="B6229" t="str">
        <f>CONCATENATE(A6229,"_",COUNTIF(A$1:A6229,A6229))</f>
        <v>34PDHB_18</v>
      </c>
      <c r="C6229" t="s">
        <v>15178</v>
      </c>
      <c r="D6229" t="str">
        <f>VLOOKUP(MID(C6229,7,4),Estrv!I:J,2,FALSE)</f>
        <v>Actividades de apoyo administrativo</v>
      </c>
      <c r="E6229" t="e">
        <f>VLOOKUP(MID(C6229,1,10),Estrv!B:CC,66,FALSE)</f>
        <v>#N/A</v>
      </c>
    </row>
    <row r="6230" spans="1:5">
      <c r="A6230" t="str">
        <f t="shared" si="97"/>
        <v>34PDHB</v>
      </c>
      <c r="B6230" t="str">
        <f>CONCATENATE(A6230,"_",COUNTIF(A$1:A6230,A6230))</f>
        <v>34PDHB_19</v>
      </c>
      <c r="C6230" t="s">
        <v>15852</v>
      </c>
      <c r="D6230" t="str">
        <f>VLOOKUP(MID(C6230,7,4),Estrv!I:J,2,FALSE)</f>
        <v>Actividades de apoyo administrativo</v>
      </c>
      <c r="E6230" t="e">
        <f>VLOOKUP(MID(C6230,1,10),Estrv!B:CC,69,FALSE)</f>
        <v>#N/A</v>
      </c>
    </row>
    <row r="6231" spans="1:5">
      <c r="A6231" t="str">
        <f t="shared" si="97"/>
        <v>34PDHB</v>
      </c>
      <c r="B6231" t="str">
        <f>CONCATENATE(A6231,"_",COUNTIF(A$1:A6231,A6231))</f>
        <v>34PDHB_20</v>
      </c>
      <c r="C6231" t="s">
        <v>16526</v>
      </c>
      <c r="D6231" t="str">
        <f>VLOOKUP(MID(C6231,7,4),Estrv!I:J,2,FALSE)</f>
        <v>Actividades de apoyo administrativo</v>
      </c>
      <c r="E6231" t="e">
        <f>VLOOKUP(MID(C6231,1,10),Estrv!B:CC,72,FALSE)</f>
        <v>#N/A</v>
      </c>
    </row>
    <row r="6232" spans="1:5">
      <c r="A6232" t="str">
        <f t="shared" si="97"/>
        <v>34PDHB</v>
      </c>
      <c r="B6232" t="str">
        <f>CONCATENATE(A6232,"_",COUNTIF(A$1:A6232,A6232))</f>
        <v>34PDHB_21</v>
      </c>
      <c r="C6232" t="s">
        <v>10461</v>
      </c>
      <c r="D6232" t="str">
        <f>VLOOKUP(MID(C6232,7,4),Estrv!I:J,2,FALSE)</f>
        <v>Provisiones para contingencias</v>
      </c>
      <c r="E6232" t="str">
        <f>VLOOKUP(MID(C6232,1,10),Estrv!B:CC,44,FALSE)</f>
        <v>El Heroico Cuerpo de Bomberos tiene las previsiones presupuestarias necesarias para el cumplimiento de las obligaciones judiciales que se presenten.</v>
      </c>
    </row>
    <row r="6233" spans="1:5">
      <c r="A6233" t="str">
        <f t="shared" si="97"/>
        <v>34PDHB</v>
      </c>
      <c r="B6233" t="str">
        <f>CONCATENATE(A6233,"_",COUNTIF(A$1:A6233,A6233))</f>
        <v>34PDHB_22</v>
      </c>
      <c r="C6233" t="s">
        <v>11135</v>
      </c>
      <c r="D6233" t="str">
        <f>VLOOKUP(MID(C6233,7,4),Estrv!I:J,2,FALSE)</f>
        <v>Provisiones para contingencias</v>
      </c>
      <c r="E6233" t="str">
        <f>VLOOKUP(MID(C6233,1,10),Estrv!B:CC,48,FALSE)</f>
        <v/>
      </c>
    </row>
    <row r="6234" spans="1:5">
      <c r="A6234" t="str">
        <f t="shared" si="97"/>
        <v>34PDHB</v>
      </c>
      <c r="B6234" t="str">
        <f>CONCATENATE(A6234,"_",COUNTIF(A$1:A6234,A6234))</f>
        <v>34PDHB_23</v>
      </c>
      <c r="C6234" t="s">
        <v>11809</v>
      </c>
      <c r="D6234" t="str">
        <f>VLOOKUP(MID(C6234,7,4),Estrv!I:J,2,FALSE)</f>
        <v>Provisiones para contingencias</v>
      </c>
      <c r="E6234" t="str">
        <f>VLOOKUP(MID(C6234,1,10),Estrv!B:CC,51,FALSE)</f>
        <v/>
      </c>
    </row>
    <row r="6235" spans="1:5">
      <c r="A6235" t="str">
        <f t="shared" si="97"/>
        <v>34PDHB</v>
      </c>
      <c r="B6235" t="str">
        <f>CONCATENATE(A6235,"_",COUNTIF(A$1:A6235,A6235))</f>
        <v>34PDHB_24</v>
      </c>
      <c r="C6235" t="s">
        <v>12483</v>
      </c>
      <c r="D6235" t="str">
        <f>VLOOKUP(MID(C6235,7,4),Estrv!I:J,2,FALSE)</f>
        <v>Provisiones para contingencias</v>
      </c>
      <c r="E6235" t="str">
        <f>VLOOKUP(MID(C6235,1,10),Estrv!B:CC,54,FALSE)</f>
        <v/>
      </c>
    </row>
    <row r="6236" spans="1:5">
      <c r="A6236" t="str">
        <f t="shared" si="97"/>
        <v>34PDHB</v>
      </c>
      <c r="B6236" t="str">
        <f>CONCATENATE(A6236,"_",COUNTIF(A$1:A6236,A6236))</f>
        <v>34PDHB_25</v>
      </c>
      <c r="C6236" t="s">
        <v>13157</v>
      </c>
      <c r="D6236" t="str">
        <f>VLOOKUP(MID(C6236,7,4),Estrv!I:J,2,FALSE)</f>
        <v>Provisiones para contingencias</v>
      </c>
      <c r="E6236" t="str">
        <f>VLOOKUP(MID(C6236,1,10),Estrv!B:CC,57,FALSE)</f>
        <v/>
      </c>
    </row>
    <row r="6237" spans="1:5">
      <c r="A6237" t="str">
        <f t="shared" si="97"/>
        <v>34PDHB</v>
      </c>
      <c r="B6237" t="str">
        <f>CONCATENATE(A6237,"_",COUNTIF(A$1:A6237,A6237))</f>
        <v>34PDHB_26</v>
      </c>
      <c r="C6237" t="s">
        <v>13831</v>
      </c>
      <c r="D6237" t="str">
        <f>VLOOKUP(MID(C6237,7,4),Estrv!I:J,2,FALSE)</f>
        <v>Provisiones para contingencias</v>
      </c>
      <c r="E6237" t="str">
        <f>VLOOKUP(MID(C6237,1,10),Estrv!B:CC,60,FALSE)</f>
        <v/>
      </c>
    </row>
    <row r="6238" spans="1:5">
      <c r="A6238" t="str">
        <f t="shared" si="97"/>
        <v>34PDHB</v>
      </c>
      <c r="B6238" t="str">
        <f>CONCATENATE(A6238,"_",COUNTIF(A$1:A6238,A6238))</f>
        <v>34PDHB_27</v>
      </c>
      <c r="C6238" t="s">
        <v>14505</v>
      </c>
      <c r="D6238" t="str">
        <f>VLOOKUP(MID(C6238,7,4),Estrv!I:J,2,FALSE)</f>
        <v>Provisiones para contingencias</v>
      </c>
      <c r="E6238" t="str">
        <f>VLOOKUP(MID(C6238,1,10),Estrv!B:CC,63,FALSE)</f>
        <v/>
      </c>
    </row>
    <row r="6239" spans="1:5">
      <c r="A6239" t="str">
        <f t="shared" si="97"/>
        <v>34PDHB</v>
      </c>
      <c r="B6239" t="str">
        <f>CONCATENATE(A6239,"_",COUNTIF(A$1:A6239,A6239))</f>
        <v>34PDHB_28</v>
      </c>
      <c r="C6239" t="s">
        <v>15179</v>
      </c>
      <c r="D6239" t="str">
        <f>VLOOKUP(MID(C6239,7,4),Estrv!I:J,2,FALSE)</f>
        <v>Provisiones para contingencias</v>
      </c>
      <c r="E6239" t="str">
        <f>VLOOKUP(MID(C6239,1,10),Estrv!B:CC,66,FALSE)</f>
        <v/>
      </c>
    </row>
    <row r="6240" spans="1:5">
      <c r="A6240" t="str">
        <f t="shared" si="97"/>
        <v>34PDHB</v>
      </c>
      <c r="B6240" t="str">
        <f>CONCATENATE(A6240,"_",COUNTIF(A$1:A6240,A6240))</f>
        <v>34PDHB_29</v>
      </c>
      <c r="C6240" t="s">
        <v>15853</v>
      </c>
      <c r="D6240" t="str">
        <f>VLOOKUP(MID(C6240,7,4),Estrv!I:J,2,FALSE)</f>
        <v>Provisiones para contingencias</v>
      </c>
      <c r="E6240" t="str">
        <f>VLOOKUP(MID(C6240,1,10),Estrv!B:CC,69,FALSE)</f>
        <v/>
      </c>
    </row>
    <row r="6241" spans="1:5">
      <c r="A6241" t="str">
        <f t="shared" si="97"/>
        <v>34PDHB</v>
      </c>
      <c r="B6241" t="str">
        <f>CONCATENATE(A6241,"_",COUNTIF(A$1:A6241,A6241))</f>
        <v>34PDHB_30</v>
      </c>
      <c r="C6241" t="s">
        <v>16527</v>
      </c>
      <c r="D6241" t="str">
        <f>VLOOKUP(MID(C6241,7,4),Estrv!I:J,2,FALSE)</f>
        <v>Provisiones para contingencias</v>
      </c>
      <c r="E6241" t="str">
        <f>VLOOKUP(MID(C6241,1,10),Estrv!B:CC,72,FALSE)</f>
        <v/>
      </c>
    </row>
    <row r="6242" spans="1:5">
      <c r="A6242" t="str">
        <f t="shared" si="97"/>
        <v>34PDHB</v>
      </c>
      <c r="B6242" t="str">
        <f>CONCATENATE(A6242,"_",COUNTIF(A$1:A6242,A6242))</f>
        <v>34PDHB_31</v>
      </c>
      <c r="C6242" t="s">
        <v>10462</v>
      </c>
      <c r="D6242" t="str">
        <f>VLOOKUP(MID(C6242,7,4),Estrv!I:J,2,FALSE)</f>
        <v>Cumplimiento de los programas de protección civil</v>
      </c>
      <c r="E6242" t="str">
        <f>VLOOKUP(MID(C6242,1,10),Estrv!B:CC,44,FALSE)</f>
        <v>El personal y poblacion en general que se encuentra dentro del Heroico Cuerpo de Bomberos cuenta con instalaciones seguras y preparadas ante cualquier emergencia y/o siniestro.</v>
      </c>
    </row>
    <row r="6243" spans="1:5">
      <c r="A6243" t="str">
        <f t="shared" si="97"/>
        <v>34PDHB</v>
      </c>
      <c r="B6243" t="str">
        <f>CONCATENATE(A6243,"_",COUNTIF(A$1:A6243,A6243))</f>
        <v>34PDHB_32</v>
      </c>
      <c r="C6243" t="s">
        <v>11136</v>
      </c>
      <c r="D6243" t="str">
        <f>VLOOKUP(MID(C6243,7,4),Estrv!I:J,2,FALSE)</f>
        <v>Cumplimiento de los programas de protección civil</v>
      </c>
      <c r="E6243" t="str">
        <f>VLOOKUP(MID(C6243,1,10),Estrv!B:CC,48,FALSE)</f>
        <v/>
      </c>
    </row>
    <row r="6244" spans="1:5">
      <c r="A6244" t="str">
        <f t="shared" si="97"/>
        <v>34PDHB</v>
      </c>
      <c r="B6244" t="str">
        <f>CONCATENATE(A6244,"_",COUNTIF(A$1:A6244,A6244))</f>
        <v>34PDHB_33</v>
      </c>
      <c r="C6244" t="s">
        <v>11810</v>
      </c>
      <c r="D6244" t="str">
        <f>VLOOKUP(MID(C6244,7,4),Estrv!I:J,2,FALSE)</f>
        <v>Cumplimiento de los programas de protección civil</v>
      </c>
      <c r="E6244" t="str">
        <f>VLOOKUP(MID(C6244,1,10),Estrv!B:CC,51,FALSE)</f>
        <v/>
      </c>
    </row>
    <row r="6245" spans="1:5">
      <c r="A6245" t="str">
        <f t="shared" si="97"/>
        <v>34PDHB</v>
      </c>
      <c r="B6245" t="str">
        <f>CONCATENATE(A6245,"_",COUNTIF(A$1:A6245,A6245))</f>
        <v>34PDHB_34</v>
      </c>
      <c r="C6245" t="s">
        <v>12484</v>
      </c>
      <c r="D6245" t="str">
        <f>VLOOKUP(MID(C6245,7,4),Estrv!I:J,2,FALSE)</f>
        <v>Cumplimiento de los programas de protección civil</v>
      </c>
      <c r="E6245" t="str">
        <f>VLOOKUP(MID(C6245,1,10),Estrv!B:CC,54,FALSE)</f>
        <v/>
      </c>
    </row>
    <row r="6246" spans="1:5">
      <c r="A6246" t="str">
        <f t="shared" si="97"/>
        <v>34PDHB</v>
      </c>
      <c r="B6246" t="str">
        <f>CONCATENATE(A6246,"_",COUNTIF(A$1:A6246,A6246))</f>
        <v>34PDHB_35</v>
      </c>
      <c r="C6246" t="s">
        <v>13158</v>
      </c>
      <c r="D6246" t="str">
        <f>VLOOKUP(MID(C6246,7,4),Estrv!I:J,2,FALSE)</f>
        <v>Cumplimiento de los programas de protección civil</v>
      </c>
      <c r="E6246" t="str">
        <f>VLOOKUP(MID(C6246,1,10),Estrv!B:CC,57,FALSE)</f>
        <v/>
      </c>
    </row>
    <row r="6247" spans="1:5">
      <c r="A6247" t="str">
        <f t="shared" si="97"/>
        <v>34PDHB</v>
      </c>
      <c r="B6247" t="str">
        <f>CONCATENATE(A6247,"_",COUNTIF(A$1:A6247,A6247))</f>
        <v>34PDHB_36</v>
      </c>
      <c r="C6247" t="s">
        <v>13832</v>
      </c>
      <c r="D6247" t="str">
        <f>VLOOKUP(MID(C6247,7,4),Estrv!I:J,2,FALSE)</f>
        <v>Cumplimiento de los programas de protección civil</v>
      </c>
      <c r="E6247" t="str">
        <f>VLOOKUP(MID(C6247,1,10),Estrv!B:CC,60,FALSE)</f>
        <v/>
      </c>
    </row>
    <row r="6248" spans="1:5">
      <c r="A6248" t="str">
        <f t="shared" si="97"/>
        <v>34PDHB</v>
      </c>
      <c r="B6248" t="str">
        <f>CONCATENATE(A6248,"_",COUNTIF(A$1:A6248,A6248))</f>
        <v>34PDHB_37</v>
      </c>
      <c r="C6248" t="s">
        <v>14506</v>
      </c>
      <c r="D6248" t="str">
        <f>VLOOKUP(MID(C6248,7,4),Estrv!I:J,2,FALSE)</f>
        <v>Cumplimiento de los programas de protección civil</v>
      </c>
      <c r="E6248" t="str">
        <f>VLOOKUP(MID(C6248,1,10),Estrv!B:CC,63,FALSE)</f>
        <v/>
      </c>
    </row>
    <row r="6249" spans="1:5">
      <c r="A6249" t="str">
        <f t="shared" si="97"/>
        <v>34PDHB</v>
      </c>
      <c r="B6249" t="str">
        <f>CONCATENATE(A6249,"_",COUNTIF(A$1:A6249,A6249))</f>
        <v>34PDHB_38</v>
      </c>
      <c r="C6249" t="s">
        <v>15180</v>
      </c>
      <c r="D6249" t="str">
        <f>VLOOKUP(MID(C6249,7,4),Estrv!I:J,2,FALSE)</f>
        <v>Cumplimiento de los programas de protección civil</v>
      </c>
      <c r="E6249" t="str">
        <f>VLOOKUP(MID(C6249,1,10),Estrv!B:CC,66,FALSE)</f>
        <v/>
      </c>
    </row>
    <row r="6250" spans="1:5">
      <c r="A6250" t="str">
        <f t="shared" si="97"/>
        <v>34PDHB</v>
      </c>
      <c r="B6250" t="str">
        <f>CONCATENATE(A6250,"_",COUNTIF(A$1:A6250,A6250))</f>
        <v>34PDHB_39</v>
      </c>
      <c r="C6250" t="s">
        <v>15854</v>
      </c>
      <c r="D6250" t="str">
        <f>VLOOKUP(MID(C6250,7,4),Estrv!I:J,2,FALSE)</f>
        <v>Cumplimiento de los programas de protección civil</v>
      </c>
      <c r="E6250" t="str">
        <f>VLOOKUP(MID(C6250,1,10),Estrv!B:CC,69,FALSE)</f>
        <v/>
      </c>
    </row>
    <row r="6251" spans="1:5">
      <c r="A6251" t="str">
        <f t="shared" si="97"/>
        <v>34PDHB</v>
      </c>
      <c r="B6251" t="str">
        <f>CONCATENATE(A6251,"_",COUNTIF(A$1:A6251,A6251))</f>
        <v>34PDHB_40</v>
      </c>
      <c r="C6251" t="s">
        <v>16528</v>
      </c>
      <c r="D6251" t="str">
        <f>VLOOKUP(MID(C6251,7,4),Estrv!I:J,2,FALSE)</f>
        <v>Cumplimiento de los programas de protección civil</v>
      </c>
      <c r="E6251" t="str">
        <f>VLOOKUP(MID(C6251,1,10),Estrv!B:CC,72,FALSE)</f>
        <v/>
      </c>
    </row>
    <row r="6252" spans="1:5">
      <c r="A6252" t="str">
        <f t="shared" si="97"/>
        <v>35C001</v>
      </c>
      <c r="B6252" t="str">
        <f>CONCATENATE(A6252,"_",COUNTIF(A$1:A6252,A6252))</f>
        <v>35C001_1</v>
      </c>
      <c r="C6252" t="s">
        <v>10463</v>
      </c>
      <c r="D6252" t="str">
        <f>VLOOKUP(MID(C6252,7,4),Estrv!I:J,2,FALSE)</f>
        <v>Desarrollo de los pueblos y barrios originarios y comunidades indígenas residentes</v>
      </c>
      <c r="E6252" t="str">
        <f>VLOOKUP(MID(C6252,1,10),Estrv!B:CC,44,FALSE)</f>
        <v>Para el año 2024, los pueblos y barrios originarios y comunidades indigenas son respetados, cuentan con reconocimiento y con derechos que facilitan su inclusion social.</v>
      </c>
    </row>
    <row r="6253" spans="1:5">
      <c r="A6253" t="str">
        <f t="shared" si="97"/>
        <v>35C001</v>
      </c>
      <c r="B6253" t="str">
        <f>CONCATENATE(A6253,"_",COUNTIF(A$1:A6253,A6253))</f>
        <v>35C001_2</v>
      </c>
      <c r="C6253" t="s">
        <v>11137</v>
      </c>
      <c r="D6253" t="str">
        <f>VLOOKUP(MID(C6253,7,4),Estrv!I:J,2,FALSE)</f>
        <v>Desarrollo de los pueblos y barrios originarios y comunidades indígenas residentes</v>
      </c>
      <c r="E6253" t="str">
        <f>VLOOKUP(MID(C6253,1,10),Estrv!B:CC,48,FALSE)</f>
        <v>Cursos, talleres, coloquios y otros eventos de impulso a la plurietnicidad, pluriculturalidad y plurilingüistica.</v>
      </c>
    </row>
    <row r="6254" spans="1:5">
      <c r="A6254" t="str">
        <f t="shared" si="97"/>
        <v>35C001</v>
      </c>
      <c r="B6254" t="str">
        <f>CONCATENATE(A6254,"_",COUNTIF(A$1:A6254,A6254))</f>
        <v>35C001_3</v>
      </c>
      <c r="C6254" t="s">
        <v>11811</v>
      </c>
      <c r="D6254" t="str">
        <f>VLOOKUP(MID(C6254,7,4),Estrv!I:J,2,FALSE)</f>
        <v>Desarrollo de los pueblos y barrios originarios y comunidades indígenas residentes</v>
      </c>
      <c r="E6254" t="str">
        <f>VLOOKUP(MID(C6254,1,10),Estrv!B:CC,51,FALSE)</f>
        <v>Difusion interinstitucional del enfoque de pertinencia cultural como grupo de atencion prioritaria para la generacion de politicas transversales en documentos rectores.</v>
      </c>
    </row>
    <row r="6255" spans="1:5">
      <c r="A6255" t="str">
        <f t="shared" si="97"/>
        <v>35C001</v>
      </c>
      <c r="B6255" t="str">
        <f>CONCATENATE(A6255,"_",COUNTIF(A$1:A6255,A6255))</f>
        <v>35C001_4</v>
      </c>
      <c r="C6255" t="s">
        <v>12485</v>
      </c>
      <c r="D6255" t="str">
        <f>VLOOKUP(MID(C6255,7,4),Estrv!I:J,2,FALSE)</f>
        <v>Desarrollo de los pueblos y barrios originarios y comunidades indígenas residentes</v>
      </c>
      <c r="E6255" t="str">
        <f>VLOOKUP(MID(C6255,1,10),Estrv!B:CC,54,FALSE)</f>
        <v>Asesoria y acompañamiento en procesos de consulta, acceso a la justicia y derechos humanos.</v>
      </c>
    </row>
    <row r="6256" spans="1:5">
      <c r="A6256" t="str">
        <f t="shared" si="97"/>
        <v>35C001</v>
      </c>
      <c r="B6256" t="str">
        <f>CONCATENATE(A6256,"_",COUNTIF(A$1:A6256,A6256))</f>
        <v>35C001_5</v>
      </c>
      <c r="C6256" t="s">
        <v>13159</v>
      </c>
      <c r="D6256" t="str">
        <f>VLOOKUP(MID(C6256,7,4),Estrv!I:J,2,FALSE)</f>
        <v>Desarrollo de los pueblos y barrios originarios y comunidades indígenas residentes</v>
      </c>
      <c r="E6256" t="str">
        <f>VLOOKUP(MID(C6256,1,10),Estrv!B:CC,57,FALSE)</f>
        <v>Seguimiento al Sistema de Registro de Pueblos y Barrios Originarios, y Comunidades Indigenas Residentes de la Ciudad de Mexico.</v>
      </c>
    </row>
    <row r="6257" spans="1:5">
      <c r="A6257" t="str">
        <f t="shared" si="97"/>
        <v>35C001</v>
      </c>
      <c r="B6257" t="str">
        <f>CONCATENATE(A6257,"_",COUNTIF(A$1:A6257,A6257))</f>
        <v>35C001_6</v>
      </c>
      <c r="C6257" t="s">
        <v>13833</v>
      </c>
      <c r="D6257" t="str">
        <f>VLOOKUP(MID(C6257,7,4),Estrv!I:J,2,FALSE)</f>
        <v>Desarrollo de los pueblos y barrios originarios y comunidades indígenas residentes</v>
      </c>
      <c r="E6257" t="str">
        <f>VLOOKUP(MID(C6257,1,10),Estrv!B:CC,60,FALSE)</f>
        <v/>
      </c>
    </row>
    <row r="6258" spans="1:5">
      <c r="A6258" t="str">
        <f t="shared" si="97"/>
        <v>35C001</v>
      </c>
      <c r="B6258" t="str">
        <f>CONCATENATE(A6258,"_",COUNTIF(A$1:A6258,A6258))</f>
        <v>35C001_7</v>
      </c>
      <c r="C6258" t="s">
        <v>14507</v>
      </c>
      <c r="D6258" t="str">
        <f>VLOOKUP(MID(C6258,7,4),Estrv!I:J,2,FALSE)</f>
        <v>Desarrollo de los pueblos y barrios originarios y comunidades indígenas residentes</v>
      </c>
      <c r="E6258">
        <f>VLOOKUP(MID(C6258,1,10),Estrv!B:CC,63,FALSE)</f>
        <v>0</v>
      </c>
    </row>
    <row r="6259" spans="1:5">
      <c r="A6259" t="str">
        <f t="shared" si="97"/>
        <v>35C001</v>
      </c>
      <c r="B6259" t="str">
        <f>CONCATENATE(A6259,"_",COUNTIF(A$1:A6259,A6259))</f>
        <v>35C001_8</v>
      </c>
      <c r="C6259" t="s">
        <v>15181</v>
      </c>
      <c r="D6259" t="str">
        <f>VLOOKUP(MID(C6259,7,4),Estrv!I:J,2,FALSE)</f>
        <v>Desarrollo de los pueblos y barrios originarios y comunidades indígenas residentes</v>
      </c>
      <c r="E6259">
        <f>VLOOKUP(MID(C6259,1,10),Estrv!B:CC,66,FALSE)</f>
        <v>0</v>
      </c>
    </row>
    <row r="6260" spans="1:5">
      <c r="A6260" t="str">
        <f t="shared" si="97"/>
        <v>35C001</v>
      </c>
      <c r="B6260" t="str">
        <f>CONCATENATE(A6260,"_",COUNTIF(A$1:A6260,A6260))</f>
        <v>35C001_9</v>
      </c>
      <c r="C6260" t="s">
        <v>15855</v>
      </c>
      <c r="D6260" t="str">
        <f>VLOOKUP(MID(C6260,7,4),Estrv!I:J,2,FALSE)</f>
        <v>Desarrollo de los pueblos y barrios originarios y comunidades indígenas residentes</v>
      </c>
      <c r="E6260">
        <f>VLOOKUP(MID(C6260,1,10),Estrv!B:CC,69,FALSE)</f>
        <v>0</v>
      </c>
    </row>
    <row r="6261" spans="1:5">
      <c r="A6261" t="str">
        <f t="shared" si="97"/>
        <v>35C001</v>
      </c>
      <c r="B6261" t="str">
        <f>CONCATENATE(A6261,"_",COUNTIF(A$1:A6261,A6261))</f>
        <v>35C001_10</v>
      </c>
      <c r="C6261" t="s">
        <v>16529</v>
      </c>
      <c r="D6261" t="str">
        <f>VLOOKUP(MID(C6261,7,4),Estrv!I:J,2,FALSE)</f>
        <v>Desarrollo de los pueblos y barrios originarios y comunidades indígenas residentes</v>
      </c>
      <c r="E6261">
        <f>VLOOKUP(MID(C6261,1,10),Estrv!B:CC,72,FALSE)</f>
        <v>0</v>
      </c>
    </row>
    <row r="6262" spans="1:5">
      <c r="A6262" t="str">
        <f t="shared" si="97"/>
        <v>35C001</v>
      </c>
      <c r="B6262" t="str">
        <f>CONCATENATE(A6262,"_",COUNTIF(A$1:A6262,A6262))</f>
        <v>35C001_11</v>
      </c>
      <c r="C6262" t="s">
        <v>10464</v>
      </c>
      <c r="D6262" t="str">
        <f>VLOOKUP(MID(C6262,7,4),Estrv!I:J,2,FALSE)</f>
        <v>Otorgamiento de ayudas sociales para pueblos, barrios y comunidades indígenas residentes</v>
      </c>
      <c r="E6262" t="str">
        <f>VLOOKUP(MID(C6262,1,10),Estrv!B:CC,44,FALSE)</f>
        <v>Para el año 2024 los pueblos y barrios originarios y comunidades indigenas residentes cuentan con un mayor desarrollo integral, en particular mayores y mejores vias de comunicacion que permiten su integracion a la Ciudad de Mexico para el acceso al conjunto de los bienes publicos y abatir la desigualdad.</v>
      </c>
    </row>
    <row r="6263" spans="1:5">
      <c r="A6263" t="str">
        <f t="shared" si="97"/>
        <v>35C001</v>
      </c>
      <c r="B6263" t="str">
        <f>CONCATENATE(A6263,"_",COUNTIF(A$1:A6263,A6263))</f>
        <v>35C001_12</v>
      </c>
      <c r="C6263" t="s">
        <v>11138</v>
      </c>
      <c r="D6263" t="str">
        <f>VLOOKUP(MID(C6263,7,4),Estrv!I:J,2,FALSE)</f>
        <v>Otorgamiento de ayudas sociales para pueblos, barrios y comunidades indígenas residentes</v>
      </c>
      <c r="E6263" t="str">
        <f>VLOOKUP(MID(C6263,1,10),Estrv!B:CC,48,FALSE)</f>
        <v>Apoyos entregados para infraestructura, conservacion del patrimonio historico y biocultural, recuperacion de espacios comunitarios y fortalecimiento de la economia de los Pueblos y Barrios Originarios.</v>
      </c>
    </row>
    <row r="6264" spans="1:5">
      <c r="A6264" t="str">
        <f t="shared" si="97"/>
        <v>35C001</v>
      </c>
      <c r="B6264" t="str">
        <f>CONCATENATE(A6264,"_",COUNTIF(A$1:A6264,A6264))</f>
        <v>35C001_13</v>
      </c>
      <c r="C6264" t="s">
        <v>11812</v>
      </c>
      <c r="D6264" t="str">
        <f>VLOOKUP(MID(C6264,7,4),Estrv!I:J,2,FALSE)</f>
        <v>Otorgamiento de ayudas sociales para pueblos, barrios y comunidades indígenas residentes</v>
      </c>
      <c r="E6264" t="str">
        <f>VLOOKUP(MID(C6264,1,10),Estrv!B:CC,51,FALSE)</f>
        <v/>
      </c>
    </row>
    <row r="6265" spans="1:5">
      <c r="A6265" t="str">
        <f t="shared" si="97"/>
        <v>35C001</v>
      </c>
      <c r="B6265" t="str">
        <f>CONCATENATE(A6265,"_",COUNTIF(A$1:A6265,A6265))</f>
        <v>35C001_14</v>
      </c>
      <c r="C6265" t="s">
        <v>12486</v>
      </c>
      <c r="D6265" t="str">
        <f>VLOOKUP(MID(C6265,7,4),Estrv!I:J,2,FALSE)</f>
        <v>Otorgamiento de ayudas sociales para pueblos, barrios y comunidades indígenas residentes</v>
      </c>
      <c r="E6265" t="str">
        <f>VLOOKUP(MID(C6265,1,10),Estrv!B:CC,54,FALSE)</f>
        <v/>
      </c>
    </row>
    <row r="6266" spans="1:5">
      <c r="A6266" t="str">
        <f t="shared" si="97"/>
        <v>35C001</v>
      </c>
      <c r="B6266" t="str">
        <f>CONCATENATE(A6266,"_",COUNTIF(A$1:A6266,A6266))</f>
        <v>35C001_15</v>
      </c>
      <c r="C6266" t="s">
        <v>13160</v>
      </c>
      <c r="D6266" t="str">
        <f>VLOOKUP(MID(C6266,7,4),Estrv!I:J,2,FALSE)</f>
        <v>Otorgamiento de ayudas sociales para pueblos, barrios y comunidades indígenas residentes</v>
      </c>
      <c r="E6266" t="str">
        <f>VLOOKUP(MID(C6266,1,10),Estrv!B:CC,57,FALSE)</f>
        <v/>
      </c>
    </row>
    <row r="6267" spans="1:5">
      <c r="A6267" t="str">
        <f t="shared" si="97"/>
        <v>35C001</v>
      </c>
      <c r="B6267" t="str">
        <f>CONCATENATE(A6267,"_",COUNTIF(A$1:A6267,A6267))</f>
        <v>35C001_16</v>
      </c>
      <c r="C6267" t="s">
        <v>13834</v>
      </c>
      <c r="D6267" t="str">
        <f>VLOOKUP(MID(C6267,7,4),Estrv!I:J,2,FALSE)</f>
        <v>Otorgamiento de ayudas sociales para pueblos, barrios y comunidades indígenas residentes</v>
      </c>
      <c r="E6267" t="str">
        <f>VLOOKUP(MID(C6267,1,10),Estrv!B:CC,60,FALSE)</f>
        <v/>
      </c>
    </row>
    <row r="6268" spans="1:5">
      <c r="A6268" t="str">
        <f t="shared" si="97"/>
        <v>35C001</v>
      </c>
      <c r="B6268" t="str">
        <f>CONCATENATE(A6268,"_",COUNTIF(A$1:A6268,A6268))</f>
        <v>35C001_17</v>
      </c>
      <c r="C6268" t="s">
        <v>14508</v>
      </c>
      <c r="D6268" t="str">
        <f>VLOOKUP(MID(C6268,7,4),Estrv!I:J,2,FALSE)</f>
        <v>Otorgamiento de ayudas sociales para pueblos, barrios y comunidades indígenas residentes</v>
      </c>
      <c r="E6268" t="str">
        <f>VLOOKUP(MID(C6268,1,10),Estrv!B:CC,63,FALSE)</f>
        <v/>
      </c>
    </row>
    <row r="6269" spans="1:5">
      <c r="A6269" t="str">
        <f t="shared" si="97"/>
        <v>35C001</v>
      </c>
      <c r="B6269" t="str">
        <f>CONCATENATE(A6269,"_",COUNTIF(A$1:A6269,A6269))</f>
        <v>35C001_18</v>
      </c>
      <c r="C6269" t="s">
        <v>15182</v>
      </c>
      <c r="D6269" t="str">
        <f>VLOOKUP(MID(C6269,7,4),Estrv!I:J,2,FALSE)</f>
        <v>Otorgamiento de ayudas sociales para pueblos, barrios y comunidades indígenas residentes</v>
      </c>
      <c r="E6269" t="str">
        <f>VLOOKUP(MID(C6269,1,10),Estrv!B:CC,66,FALSE)</f>
        <v/>
      </c>
    </row>
    <row r="6270" spans="1:5">
      <c r="A6270" t="str">
        <f t="shared" si="97"/>
        <v>35C001</v>
      </c>
      <c r="B6270" t="str">
        <f>CONCATENATE(A6270,"_",COUNTIF(A$1:A6270,A6270))</f>
        <v>35C001_19</v>
      </c>
      <c r="C6270" t="s">
        <v>15856</v>
      </c>
      <c r="D6270" t="str">
        <f>VLOOKUP(MID(C6270,7,4),Estrv!I:J,2,FALSE)</f>
        <v>Otorgamiento de ayudas sociales para pueblos, barrios y comunidades indígenas residentes</v>
      </c>
      <c r="E6270" t="str">
        <f>VLOOKUP(MID(C6270,1,10),Estrv!B:CC,69,FALSE)</f>
        <v/>
      </c>
    </row>
    <row r="6271" spans="1:5">
      <c r="A6271" t="str">
        <f t="shared" si="97"/>
        <v>35C001</v>
      </c>
      <c r="B6271" t="str">
        <f>CONCATENATE(A6271,"_",COUNTIF(A$1:A6271,A6271))</f>
        <v>35C001_20</v>
      </c>
      <c r="C6271" t="s">
        <v>16530</v>
      </c>
      <c r="D6271" t="str">
        <f>VLOOKUP(MID(C6271,7,4),Estrv!I:J,2,FALSE)</f>
        <v>Otorgamiento de ayudas sociales para pueblos, barrios y comunidades indígenas residentes</v>
      </c>
      <c r="E6271" t="str">
        <f>VLOOKUP(MID(C6271,1,10),Estrv!B:CC,72,FALSE)</f>
        <v/>
      </c>
    </row>
    <row r="6272" spans="1:5">
      <c r="A6272" t="str">
        <f t="shared" si="97"/>
        <v>35C001</v>
      </c>
      <c r="B6272" t="str">
        <f>CONCATENATE(A6272,"_",COUNTIF(A$1:A6272,A6272))</f>
        <v>35C001_21</v>
      </c>
      <c r="C6272" t="s">
        <v>10465</v>
      </c>
      <c r="D6272" t="str">
        <f>VLOOKUP(MID(C6272,7,4),Estrv!I:J,2,FALSE)</f>
        <v>Actividades de apoyo administrativo</v>
      </c>
      <c r="E6272" t="str">
        <f>VLOOKUP(MID(C6272,1,10),Estrv!B:CC,44,FALSE)</f>
        <v>La Secretaria de Pueblos y Barrios Originarios y Comunidades Indigenas Residentes continua con el desempeño de sus funciones de manera adecuada.</v>
      </c>
    </row>
    <row r="6273" spans="1:5">
      <c r="A6273" t="str">
        <f t="shared" si="97"/>
        <v>35C001</v>
      </c>
      <c r="B6273" t="str">
        <f>CONCATENATE(A6273,"_",COUNTIF(A$1:A6273,A6273))</f>
        <v>35C001_22</v>
      </c>
      <c r="C6273" t="s">
        <v>11139</v>
      </c>
      <c r="D6273" t="str">
        <f>VLOOKUP(MID(C6273,7,4),Estrv!I:J,2,FALSE)</f>
        <v>Actividades de apoyo administrativo</v>
      </c>
      <c r="E6273" t="str">
        <f>VLOOKUP(MID(C6273,1,10),Estrv!B:CC,48,FALSE)</f>
        <v>Pago de servicios generales, servicios profesionales, conservacion y mantenimiento del inmueble, asi como servicios de difusion.</v>
      </c>
    </row>
    <row r="6274" spans="1:5">
      <c r="A6274" t="str">
        <f t="shared" si="97"/>
        <v>35C001</v>
      </c>
      <c r="B6274" t="str">
        <f>CONCATENATE(A6274,"_",COUNTIF(A$1:A6274,A6274))</f>
        <v>35C001_23</v>
      </c>
      <c r="C6274" t="s">
        <v>11813</v>
      </c>
      <c r="D6274" t="str">
        <f>VLOOKUP(MID(C6274,7,4),Estrv!I:J,2,FALSE)</f>
        <v>Actividades de apoyo administrativo</v>
      </c>
      <c r="E6274" t="str">
        <f>VLOOKUP(MID(C6274,1,10),Estrv!B:CC,51,FALSE)</f>
        <v/>
      </c>
    </row>
    <row r="6275" spans="1:5">
      <c r="A6275" t="str">
        <f t="shared" ref="A6275:A6338" si="98">MID(C6275,1,6)</f>
        <v>35C001</v>
      </c>
      <c r="B6275" t="str">
        <f>CONCATENATE(A6275,"_",COUNTIF(A$1:A6275,A6275))</f>
        <v>35C001_24</v>
      </c>
      <c r="C6275" t="s">
        <v>12487</v>
      </c>
      <c r="D6275" t="str">
        <f>VLOOKUP(MID(C6275,7,4),Estrv!I:J,2,FALSE)</f>
        <v>Actividades de apoyo administrativo</v>
      </c>
      <c r="E6275" t="str">
        <f>VLOOKUP(MID(C6275,1,10),Estrv!B:CC,54,FALSE)</f>
        <v/>
      </c>
    </row>
    <row r="6276" spans="1:5">
      <c r="A6276" t="str">
        <f t="shared" si="98"/>
        <v>35C001</v>
      </c>
      <c r="B6276" t="str">
        <f>CONCATENATE(A6276,"_",COUNTIF(A$1:A6276,A6276))</f>
        <v>35C001_25</v>
      </c>
      <c r="C6276" t="s">
        <v>13161</v>
      </c>
      <c r="D6276" t="str">
        <f>VLOOKUP(MID(C6276,7,4),Estrv!I:J,2,FALSE)</f>
        <v>Actividades de apoyo administrativo</v>
      </c>
      <c r="E6276" t="str">
        <f>VLOOKUP(MID(C6276,1,10),Estrv!B:CC,57,FALSE)</f>
        <v/>
      </c>
    </row>
    <row r="6277" spans="1:5">
      <c r="A6277" t="str">
        <f t="shared" si="98"/>
        <v>35C001</v>
      </c>
      <c r="B6277" t="str">
        <f>CONCATENATE(A6277,"_",COUNTIF(A$1:A6277,A6277))</f>
        <v>35C001_26</v>
      </c>
      <c r="C6277" t="s">
        <v>13835</v>
      </c>
      <c r="D6277" t="str">
        <f>VLOOKUP(MID(C6277,7,4),Estrv!I:J,2,FALSE)</f>
        <v>Actividades de apoyo administrativo</v>
      </c>
      <c r="E6277" t="str">
        <f>VLOOKUP(MID(C6277,1,10),Estrv!B:CC,60,FALSE)</f>
        <v/>
      </c>
    </row>
    <row r="6278" spans="1:5">
      <c r="A6278" t="str">
        <f t="shared" si="98"/>
        <v>35C001</v>
      </c>
      <c r="B6278" t="str">
        <f>CONCATENATE(A6278,"_",COUNTIF(A$1:A6278,A6278))</f>
        <v>35C001_27</v>
      </c>
      <c r="C6278" t="s">
        <v>14509</v>
      </c>
      <c r="D6278" t="str">
        <f>VLOOKUP(MID(C6278,7,4),Estrv!I:J,2,FALSE)</f>
        <v>Actividades de apoyo administrativo</v>
      </c>
      <c r="E6278" t="str">
        <f>VLOOKUP(MID(C6278,1,10),Estrv!B:CC,63,FALSE)</f>
        <v/>
      </c>
    </row>
    <row r="6279" spans="1:5">
      <c r="A6279" t="str">
        <f t="shared" si="98"/>
        <v>35C001</v>
      </c>
      <c r="B6279" t="str">
        <f>CONCATENATE(A6279,"_",COUNTIF(A$1:A6279,A6279))</f>
        <v>35C001_28</v>
      </c>
      <c r="C6279" t="s">
        <v>15183</v>
      </c>
      <c r="D6279" t="str">
        <f>VLOOKUP(MID(C6279,7,4),Estrv!I:J,2,FALSE)</f>
        <v>Actividades de apoyo administrativo</v>
      </c>
      <c r="E6279" t="str">
        <f>VLOOKUP(MID(C6279,1,10),Estrv!B:CC,66,FALSE)</f>
        <v/>
      </c>
    </row>
    <row r="6280" spans="1:5">
      <c r="A6280" t="str">
        <f t="shared" si="98"/>
        <v>35C001</v>
      </c>
      <c r="B6280" t="str">
        <f>CONCATENATE(A6280,"_",COUNTIF(A$1:A6280,A6280))</f>
        <v>35C001_29</v>
      </c>
      <c r="C6280" t="s">
        <v>15857</v>
      </c>
      <c r="D6280" t="str">
        <f>VLOOKUP(MID(C6280,7,4),Estrv!I:J,2,FALSE)</f>
        <v>Actividades de apoyo administrativo</v>
      </c>
      <c r="E6280" t="str">
        <f>VLOOKUP(MID(C6280,1,10),Estrv!B:CC,69,FALSE)</f>
        <v/>
      </c>
    </row>
    <row r="6281" spans="1:5">
      <c r="A6281" t="str">
        <f t="shared" si="98"/>
        <v>35C001</v>
      </c>
      <c r="B6281" t="str">
        <f>CONCATENATE(A6281,"_",COUNTIF(A$1:A6281,A6281))</f>
        <v>35C001_30</v>
      </c>
      <c r="C6281" t="s">
        <v>16531</v>
      </c>
      <c r="D6281" t="str">
        <f>VLOOKUP(MID(C6281,7,4),Estrv!I:J,2,FALSE)</f>
        <v>Actividades de apoyo administrativo</v>
      </c>
      <c r="E6281" t="str">
        <f>VLOOKUP(MID(C6281,1,10),Estrv!B:CC,72,FALSE)</f>
        <v/>
      </c>
    </row>
    <row r="6282" spans="1:5">
      <c r="A6282" t="str">
        <f t="shared" si="98"/>
        <v>35C001</v>
      </c>
      <c r="B6282" t="str">
        <f>CONCATENATE(A6282,"_",COUNTIF(A$1:A6282,A6282))</f>
        <v>35C001_31</v>
      </c>
      <c r="C6282" t="s">
        <v>10466</v>
      </c>
      <c r="D6282" t="str">
        <f>VLOOKUP(MID(C6282,7,4),Estrv!I:J,2,FALSE)</f>
        <v>Provisiones para contingencias</v>
      </c>
      <c r="E6282" t="str">
        <f>VLOOKUP(MID(C6282,1,10),Estrv!B:CC,44,FALSE)</f>
        <v>La Secretaria de Pueblos y Barrios Originarios y Comunidades Indigenas Residentes tiene las previsiones presupuestarias necesarias para el cumplimiento de las obligaciones judiciales que se presenten.</v>
      </c>
    </row>
    <row r="6283" spans="1:5">
      <c r="A6283" t="str">
        <f t="shared" si="98"/>
        <v>35C001</v>
      </c>
      <c r="B6283" t="str">
        <f>CONCATENATE(A6283,"_",COUNTIF(A$1:A6283,A6283))</f>
        <v>35C001_32</v>
      </c>
      <c r="C6283" t="s">
        <v>11140</v>
      </c>
      <c r="D6283" t="str">
        <f>VLOOKUP(MID(C6283,7,4),Estrv!I:J,2,FALSE)</f>
        <v>Provisiones para contingencias</v>
      </c>
      <c r="E6283" t="str">
        <f>VLOOKUP(MID(C6283,1,10),Estrv!B:CC,48,FALSE)</f>
        <v/>
      </c>
    </row>
    <row r="6284" spans="1:5">
      <c r="A6284" t="str">
        <f t="shared" si="98"/>
        <v>35C001</v>
      </c>
      <c r="B6284" t="str">
        <f>CONCATENATE(A6284,"_",COUNTIF(A$1:A6284,A6284))</f>
        <v>35C001_33</v>
      </c>
      <c r="C6284" t="s">
        <v>11814</v>
      </c>
      <c r="D6284" t="str">
        <f>VLOOKUP(MID(C6284,7,4),Estrv!I:J,2,FALSE)</f>
        <v>Provisiones para contingencias</v>
      </c>
      <c r="E6284" t="str">
        <f>VLOOKUP(MID(C6284,1,10),Estrv!B:CC,51,FALSE)</f>
        <v/>
      </c>
    </row>
    <row r="6285" spans="1:5">
      <c r="A6285" t="str">
        <f t="shared" si="98"/>
        <v>35C001</v>
      </c>
      <c r="B6285" t="str">
        <f>CONCATENATE(A6285,"_",COUNTIF(A$1:A6285,A6285))</f>
        <v>35C001_34</v>
      </c>
      <c r="C6285" t="s">
        <v>12488</v>
      </c>
      <c r="D6285" t="str">
        <f>VLOOKUP(MID(C6285,7,4),Estrv!I:J,2,FALSE)</f>
        <v>Provisiones para contingencias</v>
      </c>
      <c r="E6285" t="str">
        <f>VLOOKUP(MID(C6285,1,10),Estrv!B:CC,54,FALSE)</f>
        <v/>
      </c>
    </row>
    <row r="6286" spans="1:5">
      <c r="A6286" t="str">
        <f t="shared" si="98"/>
        <v>35C001</v>
      </c>
      <c r="B6286" t="str">
        <f>CONCATENATE(A6286,"_",COUNTIF(A$1:A6286,A6286))</f>
        <v>35C001_35</v>
      </c>
      <c r="C6286" t="s">
        <v>13162</v>
      </c>
      <c r="D6286" t="str">
        <f>VLOOKUP(MID(C6286,7,4),Estrv!I:J,2,FALSE)</f>
        <v>Provisiones para contingencias</v>
      </c>
      <c r="E6286" t="str">
        <f>VLOOKUP(MID(C6286,1,10),Estrv!B:CC,57,FALSE)</f>
        <v/>
      </c>
    </row>
    <row r="6287" spans="1:5">
      <c r="A6287" t="str">
        <f t="shared" si="98"/>
        <v>35C001</v>
      </c>
      <c r="B6287" t="str">
        <f>CONCATENATE(A6287,"_",COUNTIF(A$1:A6287,A6287))</f>
        <v>35C001_36</v>
      </c>
      <c r="C6287" t="s">
        <v>13836</v>
      </c>
      <c r="D6287" t="str">
        <f>VLOOKUP(MID(C6287,7,4),Estrv!I:J,2,FALSE)</f>
        <v>Provisiones para contingencias</v>
      </c>
      <c r="E6287" t="str">
        <f>VLOOKUP(MID(C6287,1,10),Estrv!B:CC,60,FALSE)</f>
        <v/>
      </c>
    </row>
    <row r="6288" spans="1:5">
      <c r="A6288" t="str">
        <f t="shared" si="98"/>
        <v>35C001</v>
      </c>
      <c r="B6288" t="str">
        <f>CONCATENATE(A6288,"_",COUNTIF(A$1:A6288,A6288))</f>
        <v>35C001_37</v>
      </c>
      <c r="C6288" t="s">
        <v>14510</v>
      </c>
      <c r="D6288" t="str">
        <f>VLOOKUP(MID(C6288,7,4),Estrv!I:J,2,FALSE)</f>
        <v>Provisiones para contingencias</v>
      </c>
      <c r="E6288" t="str">
        <f>VLOOKUP(MID(C6288,1,10),Estrv!B:CC,63,FALSE)</f>
        <v/>
      </c>
    </row>
    <row r="6289" spans="1:5">
      <c r="A6289" t="str">
        <f t="shared" si="98"/>
        <v>35C001</v>
      </c>
      <c r="B6289" t="str">
        <f>CONCATENATE(A6289,"_",COUNTIF(A$1:A6289,A6289))</f>
        <v>35C001_38</v>
      </c>
      <c r="C6289" t="s">
        <v>15184</v>
      </c>
      <c r="D6289" t="str">
        <f>VLOOKUP(MID(C6289,7,4),Estrv!I:J,2,FALSE)</f>
        <v>Provisiones para contingencias</v>
      </c>
      <c r="E6289" t="str">
        <f>VLOOKUP(MID(C6289,1,10),Estrv!B:CC,66,FALSE)</f>
        <v/>
      </c>
    </row>
    <row r="6290" spans="1:5">
      <c r="A6290" t="str">
        <f t="shared" si="98"/>
        <v>35C001</v>
      </c>
      <c r="B6290" t="str">
        <f>CONCATENATE(A6290,"_",COUNTIF(A$1:A6290,A6290))</f>
        <v>35C001_39</v>
      </c>
      <c r="C6290" t="s">
        <v>15858</v>
      </c>
      <c r="D6290" t="str">
        <f>VLOOKUP(MID(C6290,7,4),Estrv!I:J,2,FALSE)</f>
        <v>Provisiones para contingencias</v>
      </c>
      <c r="E6290" t="str">
        <f>VLOOKUP(MID(C6290,1,10),Estrv!B:CC,69,FALSE)</f>
        <v/>
      </c>
    </row>
    <row r="6291" spans="1:5">
      <c r="A6291" t="str">
        <f t="shared" si="98"/>
        <v>35C001</v>
      </c>
      <c r="B6291" t="str">
        <f>CONCATENATE(A6291,"_",COUNTIF(A$1:A6291,A6291))</f>
        <v>35C001_40</v>
      </c>
      <c r="C6291" t="s">
        <v>16532</v>
      </c>
      <c r="D6291" t="str">
        <f>VLOOKUP(MID(C6291,7,4),Estrv!I:J,2,FALSE)</f>
        <v>Provisiones para contingencias</v>
      </c>
      <c r="E6291" t="str">
        <f>VLOOKUP(MID(C6291,1,10),Estrv!B:CC,72,FALSE)</f>
        <v/>
      </c>
    </row>
    <row r="6292" spans="1:5">
      <c r="A6292" t="str">
        <f t="shared" si="98"/>
        <v>35C001</v>
      </c>
      <c r="B6292" t="str">
        <f>CONCATENATE(A6292,"_",COUNTIF(A$1:A6292,A6292))</f>
        <v>35C001_41</v>
      </c>
      <c r="C6292" t="s">
        <v>10467</v>
      </c>
      <c r="D6292" t="str">
        <f>VLOOKUP(MID(C6292,7,4),Estrv!I:J,2,FALSE)</f>
        <v>Cumplimiento de los programas de protección civil</v>
      </c>
      <c r="E6292" t="str">
        <f>VLOOKUP(MID(C6292,1,10),Estrv!B:CC,44,FALSE)</f>
        <v>El personal y poblacion en general que se encuentra dentro de la Secretaria de Pueblos y Barrios Originarios y Comunidades Indigenas Residentes cuenta con instalaciones seguras y preparadas ante cualquier emergencia y/o siniestro.</v>
      </c>
    </row>
    <row r="6293" spans="1:5">
      <c r="A6293" t="str">
        <f t="shared" si="98"/>
        <v>35C001</v>
      </c>
      <c r="B6293" t="str">
        <f>CONCATENATE(A6293,"_",COUNTIF(A$1:A6293,A6293))</f>
        <v>35C001_42</v>
      </c>
      <c r="C6293" t="s">
        <v>11141</v>
      </c>
      <c r="D6293" t="str">
        <f>VLOOKUP(MID(C6293,7,4),Estrv!I:J,2,FALSE)</f>
        <v>Cumplimiento de los programas de protección civil</v>
      </c>
      <c r="E6293" t="str">
        <f>VLOOKUP(MID(C6293,1,10),Estrv!B:CC,48,FALSE)</f>
        <v/>
      </c>
    </row>
    <row r="6294" spans="1:5">
      <c r="A6294" t="str">
        <f t="shared" si="98"/>
        <v>35C001</v>
      </c>
      <c r="B6294" t="str">
        <f>CONCATENATE(A6294,"_",COUNTIF(A$1:A6294,A6294))</f>
        <v>35C001_43</v>
      </c>
      <c r="C6294" t="s">
        <v>11815</v>
      </c>
      <c r="D6294" t="str">
        <f>VLOOKUP(MID(C6294,7,4),Estrv!I:J,2,FALSE)</f>
        <v>Cumplimiento de los programas de protección civil</v>
      </c>
      <c r="E6294" t="str">
        <f>VLOOKUP(MID(C6294,1,10),Estrv!B:CC,51,FALSE)</f>
        <v/>
      </c>
    </row>
    <row r="6295" spans="1:5">
      <c r="A6295" t="str">
        <f t="shared" si="98"/>
        <v>35C001</v>
      </c>
      <c r="B6295" t="str">
        <f>CONCATENATE(A6295,"_",COUNTIF(A$1:A6295,A6295))</f>
        <v>35C001_44</v>
      </c>
      <c r="C6295" t="s">
        <v>12489</v>
      </c>
      <c r="D6295" t="str">
        <f>VLOOKUP(MID(C6295,7,4),Estrv!I:J,2,FALSE)</f>
        <v>Cumplimiento de los programas de protección civil</v>
      </c>
      <c r="E6295" t="str">
        <f>VLOOKUP(MID(C6295,1,10),Estrv!B:CC,54,FALSE)</f>
        <v/>
      </c>
    </row>
    <row r="6296" spans="1:5">
      <c r="A6296" t="str">
        <f t="shared" si="98"/>
        <v>35C001</v>
      </c>
      <c r="B6296" t="str">
        <f>CONCATENATE(A6296,"_",COUNTIF(A$1:A6296,A6296))</f>
        <v>35C001_45</v>
      </c>
      <c r="C6296" t="s">
        <v>13163</v>
      </c>
      <c r="D6296" t="str">
        <f>VLOOKUP(MID(C6296,7,4),Estrv!I:J,2,FALSE)</f>
        <v>Cumplimiento de los programas de protección civil</v>
      </c>
      <c r="E6296" t="str">
        <f>VLOOKUP(MID(C6296,1,10),Estrv!B:CC,57,FALSE)</f>
        <v/>
      </c>
    </row>
    <row r="6297" spans="1:5">
      <c r="A6297" t="str">
        <f t="shared" si="98"/>
        <v>35C001</v>
      </c>
      <c r="B6297" t="str">
        <f>CONCATENATE(A6297,"_",COUNTIF(A$1:A6297,A6297))</f>
        <v>35C001_46</v>
      </c>
      <c r="C6297" t="s">
        <v>13837</v>
      </c>
      <c r="D6297" t="str">
        <f>VLOOKUP(MID(C6297,7,4),Estrv!I:J,2,FALSE)</f>
        <v>Cumplimiento de los programas de protección civil</v>
      </c>
      <c r="E6297" t="str">
        <f>VLOOKUP(MID(C6297,1,10),Estrv!B:CC,60,FALSE)</f>
        <v/>
      </c>
    </row>
    <row r="6298" spans="1:5">
      <c r="A6298" t="str">
        <f t="shared" si="98"/>
        <v>35C001</v>
      </c>
      <c r="B6298" t="str">
        <f>CONCATENATE(A6298,"_",COUNTIF(A$1:A6298,A6298))</f>
        <v>35C001_47</v>
      </c>
      <c r="C6298" t="s">
        <v>14511</v>
      </c>
      <c r="D6298" t="str">
        <f>VLOOKUP(MID(C6298,7,4),Estrv!I:J,2,FALSE)</f>
        <v>Cumplimiento de los programas de protección civil</v>
      </c>
      <c r="E6298" t="str">
        <f>VLOOKUP(MID(C6298,1,10),Estrv!B:CC,63,FALSE)</f>
        <v/>
      </c>
    </row>
    <row r="6299" spans="1:5">
      <c r="A6299" t="str">
        <f t="shared" si="98"/>
        <v>35C001</v>
      </c>
      <c r="B6299" t="str">
        <f>CONCATENATE(A6299,"_",COUNTIF(A$1:A6299,A6299))</f>
        <v>35C001_48</v>
      </c>
      <c r="C6299" t="s">
        <v>15185</v>
      </c>
      <c r="D6299" t="str">
        <f>VLOOKUP(MID(C6299,7,4),Estrv!I:J,2,FALSE)</f>
        <v>Cumplimiento de los programas de protección civil</v>
      </c>
      <c r="E6299" t="str">
        <f>VLOOKUP(MID(C6299,1,10),Estrv!B:CC,66,FALSE)</f>
        <v/>
      </c>
    </row>
    <row r="6300" spans="1:5">
      <c r="A6300" t="str">
        <f t="shared" si="98"/>
        <v>35C001</v>
      </c>
      <c r="B6300" t="str">
        <f>CONCATENATE(A6300,"_",COUNTIF(A$1:A6300,A6300))</f>
        <v>35C001_49</v>
      </c>
      <c r="C6300" t="s">
        <v>15859</v>
      </c>
      <c r="D6300" t="str">
        <f>VLOOKUP(MID(C6300,7,4),Estrv!I:J,2,FALSE)</f>
        <v>Cumplimiento de los programas de protección civil</v>
      </c>
      <c r="E6300" t="str">
        <f>VLOOKUP(MID(C6300,1,10),Estrv!B:CC,69,FALSE)</f>
        <v/>
      </c>
    </row>
    <row r="6301" spans="1:5">
      <c r="A6301" t="str">
        <f t="shared" si="98"/>
        <v>35C001</v>
      </c>
      <c r="B6301" t="str">
        <f>CONCATENATE(A6301,"_",COUNTIF(A$1:A6301,A6301))</f>
        <v>35C001_50</v>
      </c>
      <c r="C6301" t="s">
        <v>16533</v>
      </c>
      <c r="D6301" t="str">
        <f>VLOOKUP(MID(C6301,7,4),Estrv!I:J,2,FALSE)</f>
        <v>Cumplimiento de los programas de protección civil</v>
      </c>
      <c r="E6301" t="str">
        <f>VLOOKUP(MID(C6301,1,10),Estrv!B:CC,72,FALSE)</f>
        <v/>
      </c>
    </row>
    <row r="6302" spans="1:5">
      <c r="A6302" t="str">
        <f t="shared" si="98"/>
        <v>36C001</v>
      </c>
      <c r="B6302" t="str">
        <f>CONCATENATE(A6302,"_",COUNTIF(A$1:A6302,A6302))</f>
        <v>36C001_1</v>
      </c>
      <c r="C6302" t="s">
        <v>10468</v>
      </c>
      <c r="D6302" t="str">
        <f>VLOOKUP(MID(C6302,7,4),Estrv!I:J,2,FALSE)</f>
        <v>Fortalecimiento a la educación media superior</v>
      </c>
      <c r="E6302" t="str">
        <f>VLOOKUP(MID(C6302,1,10),Estrv!B:CC,44,FALSE)</f>
        <v>Incremento en el numero de personas en edad de 18 a 65 años que cuentan con el nivel de educacion media superior concluida para mejorar su calidad de vida.</v>
      </c>
    </row>
    <row r="6303" spans="1:5">
      <c r="A6303" t="str">
        <f t="shared" si="98"/>
        <v>36C001</v>
      </c>
      <c r="B6303" t="str">
        <f>CONCATENATE(A6303,"_",COUNTIF(A$1:A6303,A6303))</f>
        <v>36C001_2</v>
      </c>
      <c r="C6303" t="s">
        <v>11142</v>
      </c>
      <c r="D6303" t="str">
        <f>VLOOKUP(MID(C6303,7,4),Estrv!I:J,2,FALSE)</f>
        <v>Fortalecimiento a la educación media superior</v>
      </c>
      <c r="E6303" t="str">
        <f>VLOOKUP(MID(C6303,1,10),Estrv!B:CC,48,FALSE)</f>
        <v>Monitoreo al programa de Bachillerato Policial (BP). (Numero de alumnos que ingresan y egresan en cada ciclo escolar)</v>
      </c>
    </row>
    <row r="6304" spans="1:5">
      <c r="A6304" t="str">
        <f t="shared" si="98"/>
        <v>36C001</v>
      </c>
      <c r="B6304" t="str">
        <f>CONCATENATE(A6304,"_",COUNTIF(A$1:A6304,A6304))</f>
        <v>36C001_3</v>
      </c>
      <c r="C6304" t="s">
        <v>11816</v>
      </c>
      <c r="D6304" t="str">
        <f>VLOOKUP(MID(C6304,7,4),Estrv!I:J,2,FALSE)</f>
        <v>Fortalecimiento a la educación media superior</v>
      </c>
      <c r="E6304" t="str">
        <f>VLOOKUP(MID(C6304,1,10),Estrv!B:CC,51,FALSE)</f>
        <v>Monitoreo al programa de Bachillerato Digital (BADI). (Numero de alumnos que ingresan y egresan en cada ciclo escolar)</v>
      </c>
    </row>
    <row r="6305" spans="1:5">
      <c r="A6305" t="str">
        <f t="shared" si="98"/>
        <v>36C001</v>
      </c>
      <c r="B6305" t="str">
        <f>CONCATENATE(A6305,"_",COUNTIF(A$1:A6305,A6305))</f>
        <v>36C001_4</v>
      </c>
      <c r="C6305" t="s">
        <v>12490</v>
      </c>
      <c r="D6305" t="str">
        <f>VLOOKUP(MID(C6305,7,4),Estrv!I:J,2,FALSE)</f>
        <v>Fortalecimiento a la educación media superior</v>
      </c>
      <c r="E6305" t="str">
        <f>VLOOKUP(MID(C6305,1,10),Estrv!B:CC,54,FALSE)</f>
        <v>Actualizacion docente en materia del modelo educativo, planes de estudios y materiales didacticos digitales.</v>
      </c>
    </row>
    <row r="6306" spans="1:5">
      <c r="A6306" t="str">
        <f t="shared" si="98"/>
        <v>36C001</v>
      </c>
      <c r="B6306" t="str">
        <f>CONCATENATE(A6306,"_",COUNTIF(A$1:A6306,A6306))</f>
        <v>36C001_5</v>
      </c>
      <c r="C6306" t="s">
        <v>13164</v>
      </c>
      <c r="D6306" t="str">
        <f>VLOOKUP(MID(C6306,7,4),Estrv!I:J,2,FALSE)</f>
        <v>Fortalecimiento a la educación media superior</v>
      </c>
      <c r="E6306" t="str">
        <f>VLOOKUP(MID(C6306,1,10),Estrv!B:CC,57,FALSE)</f>
        <v>Convenio de colaboracion con la UNAM</v>
      </c>
    </row>
    <row r="6307" spans="1:5">
      <c r="A6307" t="str">
        <f t="shared" si="98"/>
        <v>36C001</v>
      </c>
      <c r="B6307" t="str">
        <f>CONCATENATE(A6307,"_",COUNTIF(A$1:A6307,A6307))</f>
        <v>36C001_6</v>
      </c>
      <c r="C6307" t="s">
        <v>13838</v>
      </c>
      <c r="D6307" t="str">
        <f>VLOOKUP(MID(C6307,7,4),Estrv!I:J,2,FALSE)</f>
        <v>Fortalecimiento a la educación media superior</v>
      </c>
      <c r="E6307">
        <f>VLOOKUP(MID(C6307,1,10),Estrv!B:CC,60,FALSE)</f>
        <v>0</v>
      </c>
    </row>
    <row r="6308" spans="1:5">
      <c r="A6308" t="str">
        <f t="shared" si="98"/>
        <v>36C001</v>
      </c>
      <c r="B6308" t="str">
        <f>CONCATENATE(A6308,"_",COUNTIF(A$1:A6308,A6308))</f>
        <v>36C001_7</v>
      </c>
      <c r="C6308" t="s">
        <v>14512</v>
      </c>
      <c r="D6308" t="str">
        <f>VLOOKUP(MID(C6308,7,4),Estrv!I:J,2,FALSE)</f>
        <v>Fortalecimiento a la educación media superior</v>
      </c>
      <c r="E6308">
        <f>VLOOKUP(MID(C6308,1,10),Estrv!B:CC,63,FALSE)</f>
        <v>0</v>
      </c>
    </row>
    <row r="6309" spans="1:5">
      <c r="A6309" t="str">
        <f t="shared" si="98"/>
        <v>36C001</v>
      </c>
      <c r="B6309" t="str">
        <f>CONCATENATE(A6309,"_",COUNTIF(A$1:A6309,A6309))</f>
        <v>36C001_8</v>
      </c>
      <c r="C6309" t="s">
        <v>15186</v>
      </c>
      <c r="D6309" t="str">
        <f>VLOOKUP(MID(C6309,7,4),Estrv!I:J,2,FALSE)</f>
        <v>Fortalecimiento a la educación media superior</v>
      </c>
      <c r="E6309">
        <f>VLOOKUP(MID(C6309,1,10),Estrv!B:CC,66,FALSE)</f>
        <v>0</v>
      </c>
    </row>
    <row r="6310" spans="1:5">
      <c r="A6310" t="str">
        <f t="shared" si="98"/>
        <v>36C001</v>
      </c>
      <c r="B6310" t="str">
        <f>CONCATENATE(A6310,"_",COUNTIF(A$1:A6310,A6310))</f>
        <v>36C001_9</v>
      </c>
      <c r="C6310" t="s">
        <v>15860</v>
      </c>
      <c r="D6310" t="str">
        <f>VLOOKUP(MID(C6310,7,4),Estrv!I:J,2,FALSE)</f>
        <v>Fortalecimiento a la educación media superior</v>
      </c>
      <c r="E6310">
        <f>VLOOKUP(MID(C6310,1,10),Estrv!B:CC,69,FALSE)</f>
        <v>0</v>
      </c>
    </row>
    <row r="6311" spans="1:5">
      <c r="A6311" t="str">
        <f t="shared" si="98"/>
        <v>36C001</v>
      </c>
      <c r="B6311" t="str">
        <f>CONCATENATE(A6311,"_",COUNTIF(A$1:A6311,A6311))</f>
        <v>36C001_10</v>
      </c>
      <c r="C6311" t="s">
        <v>16534</v>
      </c>
      <c r="D6311" t="str">
        <f>VLOOKUP(MID(C6311,7,4),Estrv!I:J,2,FALSE)</f>
        <v>Fortalecimiento a la educación media superior</v>
      </c>
      <c r="E6311">
        <f>VLOOKUP(MID(C6311,1,10),Estrv!B:CC,72,FALSE)</f>
        <v>0</v>
      </c>
    </row>
    <row r="6312" spans="1:5">
      <c r="A6312" t="str">
        <f t="shared" si="98"/>
        <v>36C001</v>
      </c>
      <c r="B6312" t="str">
        <f>CONCATENATE(A6312,"_",COUNTIF(A$1:A6312,A6312))</f>
        <v>36C001_11</v>
      </c>
      <c r="C6312" t="s">
        <v>10469</v>
      </c>
      <c r="D6312" t="str">
        <f>VLOOKUP(MID(C6312,7,4),Estrv!I:J,2,FALSE)</f>
        <v>Programa Pilares</v>
      </c>
      <c r="E6312" t="str">
        <f>VLOOKUP(MID(C6312,1,10),Estrv!B:CC,44,FALSE)</f>
        <v>Disminucion de las desigualdades en las zonas de menor indice de desarrollo social y mayor densidad poblacional en la Ciudad de Mexico</v>
      </c>
    </row>
    <row r="6313" spans="1:5">
      <c r="A6313" t="str">
        <f t="shared" si="98"/>
        <v>36C001</v>
      </c>
      <c r="B6313" t="str">
        <f>CONCATENATE(A6313,"_",COUNTIF(A$1:A6313,A6313))</f>
        <v>36C001_12</v>
      </c>
      <c r="C6313" t="s">
        <v>11143</v>
      </c>
      <c r="D6313" t="str">
        <f>VLOOKUP(MID(C6313,7,4),Estrv!I:J,2,FALSE)</f>
        <v>Programa Pilares</v>
      </c>
      <c r="E6313" t="str">
        <f>VLOOKUP(MID(C6313,1,10),Estrv!B:CC,48,FALSE)</f>
        <v>Enseñanza de oficios y capacitacion para la comercializacion de productos y/o servicios.</v>
      </c>
    </row>
    <row r="6314" spans="1:5">
      <c r="A6314" t="str">
        <f t="shared" si="98"/>
        <v>36C001</v>
      </c>
      <c r="B6314" t="str">
        <f>CONCATENATE(A6314,"_",COUNTIF(A$1:A6314,A6314))</f>
        <v>36C001_13</v>
      </c>
      <c r="C6314" t="s">
        <v>11817</v>
      </c>
      <c r="D6314" t="str">
        <f>VLOOKUP(MID(C6314,7,4),Estrv!I:J,2,FALSE)</f>
        <v>Programa Pilares</v>
      </c>
      <c r="E6314" t="str">
        <f>VLOOKUP(MID(C6314,1,10),Estrv!B:CC,51,FALSE)</f>
        <v>Talleres para la adquisicion de habilidades cognitivas, digitales, emocionales, y de herramientas de interculturalidad, de la diversidad sexual, de la diversidad funcional y de la prevencion y disminucion de las violencias.</v>
      </c>
    </row>
    <row r="6315" spans="1:5">
      <c r="A6315" t="str">
        <f t="shared" si="98"/>
        <v>36C001</v>
      </c>
      <c r="B6315" t="str">
        <f>CONCATENATE(A6315,"_",COUNTIF(A$1:A6315,A6315))</f>
        <v>36C001_14</v>
      </c>
      <c r="C6315" t="s">
        <v>12491</v>
      </c>
      <c r="D6315" t="str">
        <f>VLOOKUP(MID(C6315,7,4),Estrv!I:J,2,FALSE)</f>
        <v>Programa Pilares</v>
      </c>
      <c r="E6315" t="str">
        <f>VLOOKUP(MID(C6315,1,10),Estrv!B:CC,54,FALSE)</f>
        <v>Reconocimientos de los programas para la autonomia economica.</v>
      </c>
    </row>
    <row r="6316" spans="1:5">
      <c r="A6316" t="str">
        <f t="shared" si="98"/>
        <v>36C001</v>
      </c>
      <c r="B6316" t="str">
        <f>CONCATENATE(A6316,"_",COUNTIF(A$1:A6316,A6316))</f>
        <v>36C001_15</v>
      </c>
      <c r="C6316" t="s">
        <v>13165</v>
      </c>
      <c r="D6316" t="str">
        <f>VLOOKUP(MID(C6316,7,4),Estrv!I:J,2,FALSE)</f>
        <v>Programa Pilares</v>
      </c>
      <c r="E6316">
        <f>VLOOKUP(MID(C6316,1,10),Estrv!B:CC,57,FALSE)</f>
        <v>0</v>
      </c>
    </row>
    <row r="6317" spans="1:5">
      <c r="A6317" t="str">
        <f t="shared" si="98"/>
        <v>36C001</v>
      </c>
      <c r="B6317" t="str">
        <f>CONCATENATE(A6317,"_",COUNTIF(A$1:A6317,A6317))</f>
        <v>36C001_16</v>
      </c>
      <c r="C6317" t="s">
        <v>13839</v>
      </c>
      <c r="D6317" t="str">
        <f>VLOOKUP(MID(C6317,7,4),Estrv!I:J,2,FALSE)</f>
        <v>Programa Pilares</v>
      </c>
      <c r="E6317">
        <f>VLOOKUP(MID(C6317,1,10),Estrv!B:CC,60,FALSE)</f>
        <v>0</v>
      </c>
    </row>
    <row r="6318" spans="1:5">
      <c r="A6318" t="str">
        <f t="shared" si="98"/>
        <v>36C001</v>
      </c>
      <c r="B6318" t="str">
        <f>CONCATENATE(A6318,"_",COUNTIF(A$1:A6318,A6318))</f>
        <v>36C001_17</v>
      </c>
      <c r="C6318" t="s">
        <v>14513</v>
      </c>
      <c r="D6318" t="str">
        <f>VLOOKUP(MID(C6318,7,4),Estrv!I:J,2,FALSE)</f>
        <v>Programa Pilares</v>
      </c>
      <c r="E6318">
        <f>VLOOKUP(MID(C6318,1,10),Estrv!B:CC,63,FALSE)</f>
        <v>0</v>
      </c>
    </row>
    <row r="6319" spans="1:5">
      <c r="A6319" t="str">
        <f t="shared" si="98"/>
        <v>36C001</v>
      </c>
      <c r="B6319" t="str">
        <f>CONCATENATE(A6319,"_",COUNTIF(A$1:A6319,A6319))</f>
        <v>36C001_18</v>
      </c>
      <c r="C6319" t="s">
        <v>15187</v>
      </c>
      <c r="D6319" t="str">
        <f>VLOOKUP(MID(C6319,7,4),Estrv!I:J,2,FALSE)</f>
        <v>Programa Pilares</v>
      </c>
      <c r="E6319">
        <f>VLOOKUP(MID(C6319,1,10),Estrv!B:CC,66,FALSE)</f>
        <v>0</v>
      </c>
    </row>
    <row r="6320" spans="1:5">
      <c r="A6320" t="str">
        <f t="shared" si="98"/>
        <v>36C001</v>
      </c>
      <c r="B6320" t="str">
        <f>CONCATENATE(A6320,"_",COUNTIF(A$1:A6320,A6320))</f>
        <v>36C001_19</v>
      </c>
      <c r="C6320" t="s">
        <v>15861</v>
      </c>
      <c r="D6320" t="str">
        <f>VLOOKUP(MID(C6320,7,4),Estrv!I:J,2,FALSE)</f>
        <v>Programa Pilares</v>
      </c>
      <c r="E6320">
        <f>VLOOKUP(MID(C6320,1,10),Estrv!B:CC,69,FALSE)</f>
        <v>0</v>
      </c>
    </row>
    <row r="6321" spans="1:5">
      <c r="A6321" t="str">
        <f t="shared" si="98"/>
        <v>36C001</v>
      </c>
      <c r="B6321" t="str">
        <f>CONCATENATE(A6321,"_",COUNTIF(A$1:A6321,A6321))</f>
        <v>36C001_20</v>
      </c>
      <c r="C6321" t="s">
        <v>16535</v>
      </c>
      <c r="D6321" t="str">
        <f>VLOOKUP(MID(C6321,7,4),Estrv!I:J,2,FALSE)</f>
        <v>Programa Pilares</v>
      </c>
      <c r="E6321">
        <f>VLOOKUP(MID(C6321,1,10),Estrv!B:CC,72,FALSE)</f>
        <v>0</v>
      </c>
    </row>
    <row r="6322" spans="1:5">
      <c r="A6322" t="str">
        <f t="shared" si="98"/>
        <v>36C001</v>
      </c>
      <c r="B6322" t="str">
        <f>CONCATENATE(A6322,"_",COUNTIF(A$1:A6322,A6322))</f>
        <v>36C001_21</v>
      </c>
      <c r="C6322" t="s">
        <v>10470</v>
      </c>
      <c r="D6322" t="str">
        <f>VLOOKUP(MID(C6322,7,4),Estrv!I:J,2,FALSE)</f>
        <v>Servicios de educación complementaria</v>
      </c>
      <c r="E6322" t="str">
        <f>VLOOKUP(MID(C6322,1,10),Estrv!B:CC,44,FALSE)</f>
        <v>Las niñas, niños y adolescentes menores de 15 años que habitan en la Ciudad de Mexico mejoran su calidad de vida desarrollando habilidades fisicas, lingüisticas, socioemocionales y academicas.</v>
      </c>
    </row>
    <row r="6323" spans="1:5">
      <c r="A6323" t="str">
        <f t="shared" si="98"/>
        <v>36C001</v>
      </c>
      <c r="B6323" t="str">
        <f>CONCATENATE(A6323,"_",COUNTIF(A$1:A6323,A6323))</f>
        <v>36C001_22</v>
      </c>
      <c r="C6323" t="s">
        <v>11144</v>
      </c>
      <c r="D6323" t="str">
        <f>VLOOKUP(MID(C6323,7,4),Estrv!I:J,2,FALSE)</f>
        <v>Servicios de educación complementaria</v>
      </c>
      <c r="E6323" t="str">
        <f>VLOOKUP(MID(C6323,1,10),Estrv!B:CC,48,FALSE)</f>
        <v>Capacitacion de agentes educativos y cuidadores primarios en el Modelo de Atencion y Enseñanza Educativa basica</v>
      </c>
    </row>
    <row r="6324" spans="1:5">
      <c r="A6324" t="str">
        <f t="shared" si="98"/>
        <v>36C001</v>
      </c>
      <c r="B6324" t="str">
        <f>CONCATENATE(A6324,"_",COUNTIF(A$1:A6324,A6324))</f>
        <v>36C001_23</v>
      </c>
      <c r="C6324" t="s">
        <v>11818</v>
      </c>
      <c r="D6324" t="str">
        <f>VLOOKUP(MID(C6324,7,4),Estrv!I:J,2,FALSE)</f>
        <v>Servicios de educación complementaria</v>
      </c>
      <c r="E6324" t="str">
        <f>VLOOKUP(MID(C6324,1,10),Estrv!B:CC,51,FALSE)</f>
        <v>Coordinacion de la gestion escolar y vinculacion interinstitucional de los servicios de educacion basica de la Ciudad de Mexico.</v>
      </c>
    </row>
    <row r="6325" spans="1:5">
      <c r="A6325" t="str">
        <f t="shared" si="98"/>
        <v>36C001</v>
      </c>
      <c r="B6325" t="str">
        <f>CONCATENATE(A6325,"_",COUNTIF(A$1:A6325,A6325))</f>
        <v>36C001_24</v>
      </c>
      <c r="C6325" t="s">
        <v>12492</v>
      </c>
      <c r="D6325" t="str">
        <f>VLOOKUP(MID(C6325,7,4),Estrv!I:J,2,FALSE)</f>
        <v>Servicios de educación complementaria</v>
      </c>
      <c r="E6325" t="str">
        <f>VLOOKUP(MID(C6325,1,10),Estrv!B:CC,54,FALSE)</f>
        <v>Operacion de plataformas educativas digitales para docentes y alumnos de diferentes niveles educativos y poblacion general de la Ciudad de Mexico</v>
      </c>
    </row>
    <row r="6326" spans="1:5">
      <c r="A6326" t="str">
        <f t="shared" si="98"/>
        <v>36C001</v>
      </c>
      <c r="B6326" t="str">
        <f>CONCATENATE(A6326,"_",COUNTIF(A$1:A6326,A6326))</f>
        <v>36C001_25</v>
      </c>
      <c r="C6326" t="s">
        <v>13166</v>
      </c>
      <c r="D6326" t="str">
        <f>VLOOKUP(MID(C6326,7,4),Estrv!I:J,2,FALSE)</f>
        <v>Servicios de educación complementaria</v>
      </c>
      <c r="E6326" t="str">
        <f>VLOOKUP(MID(C6326,1,10),Estrv!B:CC,57,FALSE)</f>
        <v>Distribucion de libros de texto gratuitos, codigo braille y formato macrotipo para alumnos de escuelas secundarias en la Ciudad de Mexico.</v>
      </c>
    </row>
    <row r="6327" spans="1:5">
      <c r="A6327" t="str">
        <f t="shared" si="98"/>
        <v>36C001</v>
      </c>
      <c r="B6327" t="str">
        <f>CONCATENATE(A6327,"_",COUNTIF(A$1:A6327,A6327))</f>
        <v>36C001_26</v>
      </c>
      <c r="C6327" t="s">
        <v>13840</v>
      </c>
      <c r="D6327" t="str">
        <f>VLOOKUP(MID(C6327,7,4),Estrv!I:J,2,FALSE)</f>
        <v>Servicios de educación complementaria</v>
      </c>
      <c r="E6327">
        <f>VLOOKUP(MID(C6327,1,10),Estrv!B:CC,60,FALSE)</f>
        <v>0</v>
      </c>
    </row>
    <row r="6328" spans="1:5">
      <c r="A6328" t="str">
        <f t="shared" si="98"/>
        <v>36C001</v>
      </c>
      <c r="B6328" t="str">
        <f>CONCATENATE(A6328,"_",COUNTIF(A$1:A6328,A6328))</f>
        <v>36C001_27</v>
      </c>
      <c r="C6328" t="s">
        <v>14514</v>
      </c>
      <c r="D6328" t="str">
        <f>VLOOKUP(MID(C6328,7,4),Estrv!I:J,2,FALSE)</f>
        <v>Servicios de educación complementaria</v>
      </c>
      <c r="E6328">
        <f>VLOOKUP(MID(C6328,1,10),Estrv!B:CC,63,FALSE)</f>
        <v>0</v>
      </c>
    </row>
    <row r="6329" spans="1:5">
      <c r="A6329" t="str">
        <f t="shared" si="98"/>
        <v>36C001</v>
      </c>
      <c r="B6329" t="str">
        <f>CONCATENATE(A6329,"_",COUNTIF(A$1:A6329,A6329))</f>
        <v>36C001_28</v>
      </c>
      <c r="C6329" t="s">
        <v>15188</v>
      </c>
      <c r="D6329" t="str">
        <f>VLOOKUP(MID(C6329,7,4),Estrv!I:J,2,FALSE)</f>
        <v>Servicios de educación complementaria</v>
      </c>
      <c r="E6329">
        <f>VLOOKUP(MID(C6329,1,10),Estrv!B:CC,66,FALSE)</f>
        <v>0</v>
      </c>
    </row>
    <row r="6330" spans="1:5">
      <c r="A6330" t="str">
        <f t="shared" si="98"/>
        <v>36C001</v>
      </c>
      <c r="B6330" t="str">
        <f>CONCATENATE(A6330,"_",COUNTIF(A$1:A6330,A6330))</f>
        <v>36C001_29</v>
      </c>
      <c r="C6330" t="s">
        <v>15862</v>
      </c>
      <c r="D6330" t="str">
        <f>VLOOKUP(MID(C6330,7,4),Estrv!I:J,2,FALSE)</f>
        <v>Servicios de educación complementaria</v>
      </c>
      <c r="E6330">
        <f>VLOOKUP(MID(C6330,1,10),Estrv!B:CC,69,FALSE)</f>
        <v>0</v>
      </c>
    </row>
    <row r="6331" spans="1:5">
      <c r="A6331" t="str">
        <f t="shared" si="98"/>
        <v>36C001</v>
      </c>
      <c r="B6331" t="str">
        <f>CONCATENATE(A6331,"_",COUNTIF(A$1:A6331,A6331))</f>
        <v>36C001_30</v>
      </c>
      <c r="C6331" t="s">
        <v>16536</v>
      </c>
      <c r="D6331" t="str">
        <f>VLOOKUP(MID(C6331,7,4),Estrv!I:J,2,FALSE)</f>
        <v>Servicios de educación complementaria</v>
      </c>
      <c r="E6331">
        <f>VLOOKUP(MID(C6331,1,10),Estrv!B:CC,72,FALSE)</f>
        <v>0</v>
      </c>
    </row>
    <row r="6332" spans="1:5">
      <c r="A6332" t="str">
        <f t="shared" si="98"/>
        <v>36C001</v>
      </c>
      <c r="B6332" t="str">
        <f>CONCATENATE(A6332,"_",COUNTIF(A$1:A6332,A6332))</f>
        <v>36C001_31</v>
      </c>
      <c r="C6332" t="s">
        <v>10471</v>
      </c>
      <c r="D6332" t="str">
        <f>VLOOKUP(MID(C6332,7,4),Estrv!I:J,2,FALSE)</f>
        <v>Actividades de apoyo administrativo</v>
      </c>
      <c r="E6332" t="str">
        <f>VLOOKUP(MID(C6332,1,10),Estrv!B:CC,44,FALSE)</f>
        <v>Proporcionar los servicios y equipamiento necesarios, para la operatividad de la Secretaria</v>
      </c>
    </row>
    <row r="6333" spans="1:5">
      <c r="A6333" t="str">
        <f t="shared" si="98"/>
        <v>36C001</v>
      </c>
      <c r="B6333" t="str">
        <f>CONCATENATE(A6333,"_",COUNTIF(A$1:A6333,A6333))</f>
        <v>36C001_32</v>
      </c>
      <c r="C6333" t="s">
        <v>11145</v>
      </c>
      <c r="D6333" t="str">
        <f>VLOOKUP(MID(C6333,7,4),Estrv!I:J,2,FALSE)</f>
        <v>Actividades de apoyo administrativo</v>
      </c>
      <c r="E6333">
        <f>VLOOKUP(MID(C6333,1,10),Estrv!B:CC,48,FALSE)</f>
        <v>0</v>
      </c>
    </row>
    <row r="6334" spans="1:5">
      <c r="A6334" t="str">
        <f t="shared" si="98"/>
        <v>36C001</v>
      </c>
      <c r="B6334" t="str">
        <f>CONCATENATE(A6334,"_",COUNTIF(A$1:A6334,A6334))</f>
        <v>36C001_33</v>
      </c>
      <c r="C6334" t="s">
        <v>11819</v>
      </c>
      <c r="D6334" t="str">
        <f>VLOOKUP(MID(C6334,7,4),Estrv!I:J,2,FALSE)</f>
        <v>Actividades de apoyo administrativo</v>
      </c>
      <c r="E6334">
        <f>VLOOKUP(MID(C6334,1,10),Estrv!B:CC,51,FALSE)</f>
        <v>0</v>
      </c>
    </row>
    <row r="6335" spans="1:5">
      <c r="A6335" t="str">
        <f t="shared" si="98"/>
        <v>36C001</v>
      </c>
      <c r="B6335" t="str">
        <f>CONCATENATE(A6335,"_",COUNTIF(A$1:A6335,A6335))</f>
        <v>36C001_34</v>
      </c>
      <c r="C6335" t="s">
        <v>12493</v>
      </c>
      <c r="D6335" t="str">
        <f>VLOOKUP(MID(C6335,7,4),Estrv!I:J,2,FALSE)</f>
        <v>Actividades de apoyo administrativo</v>
      </c>
      <c r="E6335">
        <f>VLOOKUP(MID(C6335,1,10),Estrv!B:CC,54,FALSE)</f>
        <v>0</v>
      </c>
    </row>
    <row r="6336" spans="1:5">
      <c r="A6336" t="str">
        <f t="shared" si="98"/>
        <v>36C001</v>
      </c>
      <c r="B6336" t="str">
        <f>CONCATENATE(A6336,"_",COUNTIF(A$1:A6336,A6336))</f>
        <v>36C001_35</v>
      </c>
      <c r="C6336" t="s">
        <v>13167</v>
      </c>
      <c r="D6336" t="str">
        <f>VLOOKUP(MID(C6336,7,4),Estrv!I:J,2,FALSE)</f>
        <v>Actividades de apoyo administrativo</v>
      </c>
      <c r="E6336">
        <f>VLOOKUP(MID(C6336,1,10),Estrv!B:CC,57,FALSE)</f>
        <v>0</v>
      </c>
    </row>
    <row r="6337" spans="1:5">
      <c r="A6337" t="str">
        <f t="shared" si="98"/>
        <v>36C001</v>
      </c>
      <c r="B6337" t="str">
        <f>CONCATENATE(A6337,"_",COUNTIF(A$1:A6337,A6337))</f>
        <v>36C001_36</v>
      </c>
      <c r="C6337" t="s">
        <v>13841</v>
      </c>
      <c r="D6337" t="str">
        <f>VLOOKUP(MID(C6337,7,4),Estrv!I:J,2,FALSE)</f>
        <v>Actividades de apoyo administrativo</v>
      </c>
      <c r="E6337">
        <f>VLOOKUP(MID(C6337,1,10),Estrv!B:CC,60,FALSE)</f>
        <v>0</v>
      </c>
    </row>
    <row r="6338" spans="1:5">
      <c r="A6338" t="str">
        <f t="shared" si="98"/>
        <v>36C001</v>
      </c>
      <c r="B6338" t="str">
        <f>CONCATENATE(A6338,"_",COUNTIF(A$1:A6338,A6338))</f>
        <v>36C001_37</v>
      </c>
      <c r="C6338" t="s">
        <v>14515</v>
      </c>
      <c r="D6338" t="str">
        <f>VLOOKUP(MID(C6338,7,4),Estrv!I:J,2,FALSE)</f>
        <v>Actividades de apoyo administrativo</v>
      </c>
      <c r="E6338">
        <f>VLOOKUP(MID(C6338,1,10),Estrv!B:CC,63,FALSE)</f>
        <v>0</v>
      </c>
    </row>
    <row r="6339" spans="1:5">
      <c r="A6339" t="str">
        <f t="shared" ref="A6339:A6402" si="99">MID(C6339,1,6)</f>
        <v>36C001</v>
      </c>
      <c r="B6339" t="str">
        <f>CONCATENATE(A6339,"_",COUNTIF(A$1:A6339,A6339))</f>
        <v>36C001_38</v>
      </c>
      <c r="C6339" t="s">
        <v>15189</v>
      </c>
      <c r="D6339" t="str">
        <f>VLOOKUP(MID(C6339,7,4),Estrv!I:J,2,FALSE)</f>
        <v>Actividades de apoyo administrativo</v>
      </c>
      <c r="E6339">
        <f>VLOOKUP(MID(C6339,1,10),Estrv!B:CC,66,FALSE)</f>
        <v>0</v>
      </c>
    </row>
    <row r="6340" spans="1:5">
      <c r="A6340" t="str">
        <f t="shared" si="99"/>
        <v>36C001</v>
      </c>
      <c r="B6340" t="str">
        <f>CONCATENATE(A6340,"_",COUNTIF(A$1:A6340,A6340))</f>
        <v>36C001_39</v>
      </c>
      <c r="C6340" t="s">
        <v>15863</v>
      </c>
      <c r="D6340" t="str">
        <f>VLOOKUP(MID(C6340,7,4),Estrv!I:J,2,FALSE)</f>
        <v>Actividades de apoyo administrativo</v>
      </c>
      <c r="E6340">
        <f>VLOOKUP(MID(C6340,1,10),Estrv!B:CC,69,FALSE)</f>
        <v>0</v>
      </c>
    </row>
    <row r="6341" spans="1:5">
      <c r="A6341" t="str">
        <f t="shared" si="99"/>
        <v>36C001</v>
      </c>
      <c r="B6341" t="str">
        <f>CONCATENATE(A6341,"_",COUNTIF(A$1:A6341,A6341))</f>
        <v>36C001_40</v>
      </c>
      <c r="C6341" t="s">
        <v>16537</v>
      </c>
      <c r="D6341" t="str">
        <f>VLOOKUP(MID(C6341,7,4),Estrv!I:J,2,FALSE)</f>
        <v>Actividades de apoyo administrativo</v>
      </c>
      <c r="E6341">
        <f>VLOOKUP(MID(C6341,1,10),Estrv!B:CC,72,FALSE)</f>
        <v>0</v>
      </c>
    </row>
    <row r="6342" spans="1:5">
      <c r="A6342" t="str">
        <f t="shared" si="99"/>
        <v>36C001</v>
      </c>
      <c r="B6342" t="str">
        <f>CONCATENATE(A6342,"_",COUNTIF(A$1:A6342,A6342))</f>
        <v>36C001_41</v>
      </c>
      <c r="C6342" t="s">
        <v>10472</v>
      </c>
      <c r="D6342" t="str">
        <f>VLOOKUP(MID(C6342,7,4),Estrv!I:J,2,FALSE)</f>
        <v>Provisiones para contingencias</v>
      </c>
      <c r="E6342" t="str">
        <f>VLOOKUP(MID(C6342,1,10),Estrv!B:CC,44,FALSE)</f>
        <v>Cumplir las obligaciones de pago derivado de las sentencias emitidas por la autoridad competente.</v>
      </c>
    </row>
    <row r="6343" spans="1:5">
      <c r="A6343" t="str">
        <f t="shared" si="99"/>
        <v>36C001</v>
      </c>
      <c r="B6343" t="str">
        <f>CONCATENATE(A6343,"_",COUNTIF(A$1:A6343,A6343))</f>
        <v>36C001_42</v>
      </c>
      <c r="C6343" t="s">
        <v>11146</v>
      </c>
      <c r="D6343" t="str">
        <f>VLOOKUP(MID(C6343,7,4),Estrv!I:J,2,FALSE)</f>
        <v>Provisiones para contingencias</v>
      </c>
      <c r="E6343">
        <f>VLOOKUP(MID(C6343,1,10),Estrv!B:CC,48,FALSE)</f>
        <v>0</v>
      </c>
    </row>
    <row r="6344" spans="1:5">
      <c r="A6344" t="str">
        <f t="shared" si="99"/>
        <v>36C001</v>
      </c>
      <c r="B6344" t="str">
        <f>CONCATENATE(A6344,"_",COUNTIF(A$1:A6344,A6344))</f>
        <v>36C001_43</v>
      </c>
      <c r="C6344" t="s">
        <v>11820</v>
      </c>
      <c r="D6344" t="str">
        <f>VLOOKUP(MID(C6344,7,4),Estrv!I:J,2,FALSE)</f>
        <v>Provisiones para contingencias</v>
      </c>
      <c r="E6344">
        <f>VLOOKUP(MID(C6344,1,10),Estrv!B:CC,51,FALSE)</f>
        <v>0</v>
      </c>
    </row>
    <row r="6345" spans="1:5">
      <c r="A6345" t="str">
        <f t="shared" si="99"/>
        <v>36C001</v>
      </c>
      <c r="B6345" t="str">
        <f>CONCATENATE(A6345,"_",COUNTIF(A$1:A6345,A6345))</f>
        <v>36C001_44</v>
      </c>
      <c r="C6345" t="s">
        <v>12494</v>
      </c>
      <c r="D6345" t="str">
        <f>VLOOKUP(MID(C6345,7,4),Estrv!I:J,2,FALSE)</f>
        <v>Provisiones para contingencias</v>
      </c>
      <c r="E6345">
        <f>VLOOKUP(MID(C6345,1,10),Estrv!B:CC,54,FALSE)</f>
        <v>0</v>
      </c>
    </row>
    <row r="6346" spans="1:5">
      <c r="A6346" t="str">
        <f t="shared" si="99"/>
        <v>36C001</v>
      </c>
      <c r="B6346" t="str">
        <f>CONCATENATE(A6346,"_",COUNTIF(A$1:A6346,A6346))</f>
        <v>36C001_45</v>
      </c>
      <c r="C6346" t="s">
        <v>13168</v>
      </c>
      <c r="D6346" t="str">
        <f>VLOOKUP(MID(C6346,7,4),Estrv!I:J,2,FALSE)</f>
        <v>Provisiones para contingencias</v>
      </c>
      <c r="E6346">
        <f>VLOOKUP(MID(C6346,1,10),Estrv!B:CC,57,FALSE)</f>
        <v>0</v>
      </c>
    </row>
    <row r="6347" spans="1:5">
      <c r="A6347" t="str">
        <f t="shared" si="99"/>
        <v>36C001</v>
      </c>
      <c r="B6347" t="str">
        <f>CONCATENATE(A6347,"_",COUNTIF(A$1:A6347,A6347))</f>
        <v>36C001_46</v>
      </c>
      <c r="C6347" t="s">
        <v>13842</v>
      </c>
      <c r="D6347" t="str">
        <f>VLOOKUP(MID(C6347,7,4),Estrv!I:J,2,FALSE)</f>
        <v>Provisiones para contingencias</v>
      </c>
      <c r="E6347">
        <f>VLOOKUP(MID(C6347,1,10),Estrv!B:CC,60,FALSE)</f>
        <v>0</v>
      </c>
    </row>
    <row r="6348" spans="1:5">
      <c r="A6348" t="str">
        <f t="shared" si="99"/>
        <v>36C001</v>
      </c>
      <c r="B6348" t="str">
        <f>CONCATENATE(A6348,"_",COUNTIF(A$1:A6348,A6348))</f>
        <v>36C001_47</v>
      </c>
      <c r="C6348" t="s">
        <v>14516</v>
      </c>
      <c r="D6348" t="str">
        <f>VLOOKUP(MID(C6348,7,4),Estrv!I:J,2,FALSE)</f>
        <v>Provisiones para contingencias</v>
      </c>
      <c r="E6348">
        <f>VLOOKUP(MID(C6348,1,10),Estrv!B:CC,63,FALSE)</f>
        <v>0</v>
      </c>
    </row>
    <row r="6349" spans="1:5">
      <c r="A6349" t="str">
        <f t="shared" si="99"/>
        <v>36C001</v>
      </c>
      <c r="B6349" t="str">
        <f>CONCATENATE(A6349,"_",COUNTIF(A$1:A6349,A6349))</f>
        <v>36C001_48</v>
      </c>
      <c r="C6349" t="s">
        <v>15190</v>
      </c>
      <c r="D6349" t="str">
        <f>VLOOKUP(MID(C6349,7,4),Estrv!I:J,2,FALSE)</f>
        <v>Provisiones para contingencias</v>
      </c>
      <c r="E6349">
        <f>VLOOKUP(MID(C6349,1,10),Estrv!B:CC,66,FALSE)</f>
        <v>0</v>
      </c>
    </row>
    <row r="6350" spans="1:5">
      <c r="A6350" t="str">
        <f t="shared" si="99"/>
        <v>36C001</v>
      </c>
      <c r="B6350" t="str">
        <f>CONCATENATE(A6350,"_",COUNTIF(A$1:A6350,A6350))</f>
        <v>36C001_49</v>
      </c>
      <c r="C6350" t="s">
        <v>15864</v>
      </c>
      <c r="D6350" t="str">
        <f>VLOOKUP(MID(C6350,7,4),Estrv!I:J,2,FALSE)</f>
        <v>Provisiones para contingencias</v>
      </c>
      <c r="E6350">
        <f>VLOOKUP(MID(C6350,1,10),Estrv!B:CC,69,FALSE)</f>
        <v>0</v>
      </c>
    </row>
    <row r="6351" spans="1:5">
      <c r="A6351" t="str">
        <f t="shared" si="99"/>
        <v>36C001</v>
      </c>
      <c r="B6351" t="str">
        <f>CONCATENATE(A6351,"_",COUNTIF(A$1:A6351,A6351))</f>
        <v>36C001_50</v>
      </c>
      <c r="C6351" t="s">
        <v>16538</v>
      </c>
      <c r="D6351" t="str">
        <f>VLOOKUP(MID(C6351,7,4),Estrv!I:J,2,FALSE)</f>
        <v>Provisiones para contingencias</v>
      </c>
      <c r="E6351">
        <f>VLOOKUP(MID(C6351,1,10),Estrv!B:CC,72,FALSE)</f>
        <v>0</v>
      </c>
    </row>
    <row r="6352" spans="1:5">
      <c r="A6352" t="str">
        <f t="shared" si="99"/>
        <v>36C001</v>
      </c>
      <c r="B6352" t="str">
        <f>CONCATENATE(A6352,"_",COUNTIF(A$1:A6352,A6352))</f>
        <v>36C001_51</v>
      </c>
      <c r="C6352" t="s">
        <v>10473</v>
      </c>
      <c r="D6352" t="str">
        <f>VLOOKUP(MID(C6352,7,4),Estrv!I:J,2,FALSE)</f>
        <v>Cumplimiento de los programas de protección civil</v>
      </c>
      <c r="E6352" t="str">
        <f>VLOOKUP(MID(C6352,1,10),Estrv!B:CC,44,FALSE)</f>
        <v>Usuarios de servicios y servidores publicos de la SECTEI, cuentan con conocimientos en materia de Proteccion Civil.</v>
      </c>
    </row>
    <row r="6353" spans="1:5">
      <c r="A6353" t="str">
        <f t="shared" si="99"/>
        <v>36C001</v>
      </c>
      <c r="B6353" t="str">
        <f>CONCATENATE(A6353,"_",COUNTIF(A$1:A6353,A6353))</f>
        <v>36C001_52</v>
      </c>
      <c r="C6353" t="s">
        <v>11147</v>
      </c>
      <c r="D6353" t="str">
        <f>VLOOKUP(MID(C6353,7,4),Estrv!I:J,2,FALSE)</f>
        <v>Cumplimiento de los programas de protección civil</v>
      </c>
      <c r="E6353" t="str">
        <f>VLOOKUP(MID(C6353,1,10),Estrv!B:CC,48,FALSE)</f>
        <v>Capacitacion en materia de Proteccion Civil</v>
      </c>
    </row>
    <row r="6354" spans="1:5">
      <c r="A6354" t="str">
        <f t="shared" si="99"/>
        <v>36C001</v>
      </c>
      <c r="B6354" t="str">
        <f>CONCATENATE(A6354,"_",COUNTIF(A$1:A6354,A6354))</f>
        <v>36C001_53</v>
      </c>
      <c r="C6354" t="s">
        <v>11821</v>
      </c>
      <c r="D6354" t="str">
        <f>VLOOKUP(MID(C6354,7,4),Estrv!I:J,2,FALSE)</f>
        <v>Cumplimiento de los programas de protección civil</v>
      </c>
      <c r="E6354">
        <f>VLOOKUP(MID(C6354,1,10),Estrv!B:CC,51,FALSE)</f>
        <v>0</v>
      </c>
    </row>
    <row r="6355" spans="1:5">
      <c r="A6355" t="str">
        <f t="shared" si="99"/>
        <v>36C001</v>
      </c>
      <c r="B6355" t="str">
        <f>CONCATENATE(A6355,"_",COUNTIF(A$1:A6355,A6355))</f>
        <v>36C001_54</v>
      </c>
      <c r="C6355" t="s">
        <v>12495</v>
      </c>
      <c r="D6355" t="str">
        <f>VLOOKUP(MID(C6355,7,4),Estrv!I:J,2,FALSE)</f>
        <v>Cumplimiento de los programas de protección civil</v>
      </c>
      <c r="E6355">
        <f>VLOOKUP(MID(C6355,1,10),Estrv!B:CC,54,FALSE)</f>
        <v>0</v>
      </c>
    </row>
    <row r="6356" spans="1:5">
      <c r="A6356" t="str">
        <f t="shared" si="99"/>
        <v>36C001</v>
      </c>
      <c r="B6356" t="str">
        <f>CONCATENATE(A6356,"_",COUNTIF(A$1:A6356,A6356))</f>
        <v>36C001_55</v>
      </c>
      <c r="C6356" t="s">
        <v>13169</v>
      </c>
      <c r="D6356" t="str">
        <f>VLOOKUP(MID(C6356,7,4),Estrv!I:J,2,FALSE)</f>
        <v>Cumplimiento de los programas de protección civil</v>
      </c>
      <c r="E6356">
        <f>VLOOKUP(MID(C6356,1,10),Estrv!B:CC,57,FALSE)</f>
        <v>0</v>
      </c>
    </row>
    <row r="6357" spans="1:5">
      <c r="A6357" t="str">
        <f t="shared" si="99"/>
        <v>36C001</v>
      </c>
      <c r="B6357" t="str">
        <f>CONCATENATE(A6357,"_",COUNTIF(A$1:A6357,A6357))</f>
        <v>36C001_56</v>
      </c>
      <c r="C6357" t="s">
        <v>13843</v>
      </c>
      <c r="D6357" t="str">
        <f>VLOOKUP(MID(C6357,7,4),Estrv!I:J,2,FALSE)</f>
        <v>Cumplimiento de los programas de protección civil</v>
      </c>
      <c r="E6357">
        <f>VLOOKUP(MID(C6357,1,10),Estrv!B:CC,60,FALSE)</f>
        <v>0</v>
      </c>
    </row>
    <row r="6358" spans="1:5">
      <c r="A6358" t="str">
        <f t="shared" si="99"/>
        <v>36C001</v>
      </c>
      <c r="B6358" t="str">
        <f>CONCATENATE(A6358,"_",COUNTIF(A$1:A6358,A6358))</f>
        <v>36C001_57</v>
      </c>
      <c r="C6358" t="s">
        <v>14517</v>
      </c>
      <c r="D6358" t="str">
        <f>VLOOKUP(MID(C6358,7,4),Estrv!I:J,2,FALSE)</f>
        <v>Cumplimiento de los programas de protección civil</v>
      </c>
      <c r="E6358">
        <f>VLOOKUP(MID(C6358,1,10),Estrv!B:CC,63,FALSE)</f>
        <v>0</v>
      </c>
    </row>
    <row r="6359" spans="1:5">
      <c r="A6359" t="str">
        <f t="shared" si="99"/>
        <v>36C001</v>
      </c>
      <c r="B6359" t="str">
        <f>CONCATENATE(A6359,"_",COUNTIF(A$1:A6359,A6359))</f>
        <v>36C001_58</v>
      </c>
      <c r="C6359" t="s">
        <v>15191</v>
      </c>
      <c r="D6359" t="str">
        <f>VLOOKUP(MID(C6359,7,4),Estrv!I:J,2,FALSE)</f>
        <v>Cumplimiento de los programas de protección civil</v>
      </c>
      <c r="E6359">
        <f>VLOOKUP(MID(C6359,1,10),Estrv!B:CC,66,FALSE)</f>
        <v>0</v>
      </c>
    </row>
    <row r="6360" spans="1:5">
      <c r="A6360" t="str">
        <f t="shared" si="99"/>
        <v>36C001</v>
      </c>
      <c r="B6360" t="str">
        <f>CONCATENATE(A6360,"_",COUNTIF(A$1:A6360,A6360))</f>
        <v>36C001_59</v>
      </c>
      <c r="C6360" t="s">
        <v>15865</v>
      </c>
      <c r="D6360" t="str">
        <f>VLOOKUP(MID(C6360,7,4),Estrv!I:J,2,FALSE)</f>
        <v>Cumplimiento de los programas de protección civil</v>
      </c>
      <c r="E6360">
        <f>VLOOKUP(MID(C6360,1,10),Estrv!B:CC,69,FALSE)</f>
        <v>0</v>
      </c>
    </row>
    <row r="6361" spans="1:5">
      <c r="A6361" t="str">
        <f t="shared" si="99"/>
        <v>36C001</v>
      </c>
      <c r="B6361" t="str">
        <f>CONCATENATE(A6361,"_",COUNTIF(A$1:A6361,A6361))</f>
        <v>36C001_60</v>
      </c>
      <c r="C6361" t="s">
        <v>16539</v>
      </c>
      <c r="D6361" t="str">
        <f>VLOOKUP(MID(C6361,7,4),Estrv!I:J,2,FALSE)</f>
        <v>Cumplimiento de los programas de protección civil</v>
      </c>
      <c r="E6361">
        <f>VLOOKUP(MID(C6361,1,10),Estrv!B:CC,72,FALSE)</f>
        <v>0</v>
      </c>
    </row>
    <row r="6362" spans="1:5">
      <c r="A6362" t="str">
        <f t="shared" si="99"/>
        <v>36C001</v>
      </c>
      <c r="B6362" t="str">
        <f>CONCATENATE(A6362,"_",COUNTIF(A$1:A6362,A6362))</f>
        <v>36C001_61</v>
      </c>
      <c r="C6362" t="s">
        <v>10474</v>
      </c>
      <c r="D6362" t="str">
        <f>VLOOKUP(MID(C6362,7,4),Estrv!I:J,2,FALSE)</f>
        <v>Beca pilares bienestar</v>
      </c>
      <c r="E6362" t="str">
        <f>VLOOKUP(MID(C6362,1,10),Estrv!B:CC,44,FALSE)</f>
        <v>Los jovenes de 15 a 29 años concluyen sus estudios lo que les permite mejorar su calidad de vida.</v>
      </c>
    </row>
    <row r="6363" spans="1:5">
      <c r="A6363" t="str">
        <f t="shared" si="99"/>
        <v>36C001</v>
      </c>
      <c r="B6363" t="str">
        <f>CONCATENATE(A6363,"_",COUNTIF(A$1:A6363,A6363))</f>
        <v>36C001_62</v>
      </c>
      <c r="C6363" t="s">
        <v>11148</v>
      </c>
      <c r="D6363" t="str">
        <f>VLOOKUP(MID(C6363,7,4),Estrv!I:J,2,FALSE)</f>
        <v>Beca pilares bienestar</v>
      </c>
      <c r="E6363" t="str">
        <f>VLOOKUP(MID(C6363,1,10),Estrv!B:CC,48,FALSE)</f>
        <v>Validacion de vigencia del derecho a la beca</v>
      </c>
    </row>
    <row r="6364" spans="1:5">
      <c r="A6364" t="str">
        <f t="shared" si="99"/>
        <v>36C001</v>
      </c>
      <c r="B6364" t="str">
        <f>CONCATENATE(A6364,"_",COUNTIF(A$1:A6364,A6364))</f>
        <v>36C001_63</v>
      </c>
      <c r="C6364" t="s">
        <v>11822</v>
      </c>
      <c r="D6364" t="str">
        <f>VLOOKUP(MID(C6364,7,4),Estrv!I:J,2,FALSE)</f>
        <v>Beca pilares bienestar</v>
      </c>
      <c r="E6364" t="str">
        <f>VLOOKUP(MID(C6364,1,10),Estrv!B:CC,51,FALSE)</f>
        <v>Atencion a las solicitudes de incorporacion al Programa Social Beca PILARES 2023</v>
      </c>
    </row>
    <row r="6365" spans="1:5">
      <c r="A6365" t="str">
        <f t="shared" si="99"/>
        <v>36C001</v>
      </c>
      <c r="B6365" t="str">
        <f>CONCATENATE(A6365,"_",COUNTIF(A$1:A6365,A6365))</f>
        <v>36C001_64</v>
      </c>
      <c r="C6365" t="s">
        <v>12496</v>
      </c>
      <c r="D6365" t="str">
        <f>VLOOKUP(MID(C6365,7,4),Estrv!I:J,2,FALSE)</f>
        <v>Beca pilares bienestar</v>
      </c>
      <c r="E6365">
        <f>VLOOKUP(MID(C6365,1,10),Estrv!B:CC,54,FALSE)</f>
        <v>0</v>
      </c>
    </row>
    <row r="6366" spans="1:5">
      <c r="A6366" t="str">
        <f t="shared" si="99"/>
        <v>36C001</v>
      </c>
      <c r="B6366" t="str">
        <f>CONCATENATE(A6366,"_",COUNTIF(A$1:A6366,A6366))</f>
        <v>36C001_65</v>
      </c>
      <c r="C6366" t="s">
        <v>13170</v>
      </c>
      <c r="D6366" t="str">
        <f>VLOOKUP(MID(C6366,7,4),Estrv!I:J,2,FALSE)</f>
        <v>Beca pilares bienestar</v>
      </c>
      <c r="E6366">
        <f>VLOOKUP(MID(C6366,1,10),Estrv!B:CC,57,FALSE)</f>
        <v>0</v>
      </c>
    </row>
    <row r="6367" spans="1:5">
      <c r="A6367" t="str">
        <f t="shared" si="99"/>
        <v>36C001</v>
      </c>
      <c r="B6367" t="str">
        <f>CONCATENATE(A6367,"_",COUNTIF(A$1:A6367,A6367))</f>
        <v>36C001_66</v>
      </c>
      <c r="C6367" t="s">
        <v>13844</v>
      </c>
      <c r="D6367" t="str">
        <f>VLOOKUP(MID(C6367,7,4),Estrv!I:J,2,FALSE)</f>
        <v>Beca pilares bienestar</v>
      </c>
      <c r="E6367">
        <f>VLOOKUP(MID(C6367,1,10),Estrv!B:CC,60,FALSE)</f>
        <v>0</v>
      </c>
    </row>
    <row r="6368" spans="1:5">
      <c r="A6368" t="str">
        <f t="shared" si="99"/>
        <v>36C001</v>
      </c>
      <c r="B6368" t="str">
        <f>CONCATENATE(A6368,"_",COUNTIF(A$1:A6368,A6368))</f>
        <v>36C001_67</v>
      </c>
      <c r="C6368" t="s">
        <v>14518</v>
      </c>
      <c r="D6368" t="str">
        <f>VLOOKUP(MID(C6368,7,4),Estrv!I:J,2,FALSE)</f>
        <v>Beca pilares bienestar</v>
      </c>
      <c r="E6368">
        <f>VLOOKUP(MID(C6368,1,10),Estrv!B:CC,63,FALSE)</f>
        <v>0</v>
      </c>
    </row>
    <row r="6369" spans="1:5">
      <c r="A6369" t="str">
        <f t="shared" si="99"/>
        <v>36C001</v>
      </c>
      <c r="B6369" t="str">
        <f>CONCATENATE(A6369,"_",COUNTIF(A$1:A6369,A6369))</f>
        <v>36C001_68</v>
      </c>
      <c r="C6369" t="s">
        <v>15192</v>
      </c>
      <c r="D6369" t="str">
        <f>VLOOKUP(MID(C6369,7,4),Estrv!I:J,2,FALSE)</f>
        <v>Beca pilares bienestar</v>
      </c>
      <c r="E6369">
        <f>VLOOKUP(MID(C6369,1,10),Estrv!B:CC,66,FALSE)</f>
        <v>0</v>
      </c>
    </row>
    <row r="6370" spans="1:5">
      <c r="A6370" t="str">
        <f t="shared" si="99"/>
        <v>36C001</v>
      </c>
      <c r="B6370" t="str">
        <f>CONCATENATE(A6370,"_",COUNTIF(A$1:A6370,A6370))</f>
        <v>36C001_69</v>
      </c>
      <c r="C6370" t="s">
        <v>15866</v>
      </c>
      <c r="D6370" t="str">
        <f>VLOOKUP(MID(C6370,7,4),Estrv!I:J,2,FALSE)</f>
        <v>Beca pilares bienestar</v>
      </c>
      <c r="E6370">
        <f>VLOOKUP(MID(C6370,1,10),Estrv!B:CC,69,FALSE)</f>
        <v>0</v>
      </c>
    </row>
    <row r="6371" spans="1:5">
      <c r="A6371" t="str">
        <f t="shared" si="99"/>
        <v>36C001</v>
      </c>
      <c r="B6371" t="str">
        <f>CONCATENATE(A6371,"_",COUNTIF(A$1:A6371,A6371))</f>
        <v>36C001_70</v>
      </c>
      <c r="C6371" t="s">
        <v>16540</v>
      </c>
      <c r="D6371" t="str">
        <f>VLOOKUP(MID(C6371,7,4),Estrv!I:J,2,FALSE)</f>
        <v>Beca pilares bienestar</v>
      </c>
      <c r="E6371">
        <f>VLOOKUP(MID(C6371,1,10),Estrv!B:CC,72,FALSE)</f>
        <v>0</v>
      </c>
    </row>
    <row r="6372" spans="1:5">
      <c r="A6372" t="str">
        <f t="shared" si="99"/>
        <v>36C001</v>
      </c>
      <c r="B6372" t="str">
        <f>CONCATENATE(A6372,"_",COUNTIF(A$1:A6372,A6372))</f>
        <v>36C001_71</v>
      </c>
      <c r="C6372" t="s">
        <v>10475</v>
      </c>
      <c r="D6372" t="str">
        <f>VLOOKUP(MID(C6372,7,4),Estrv!I:J,2,FALSE)</f>
        <v>Convenios para la mejora de la educación, ciencia, tecnología e innovación</v>
      </c>
      <c r="E6372" t="str">
        <f>VLOOKUP(MID(C6372,1,10),Estrv!B:CC,44,FALSE)</f>
        <v>La Ciudad de Mexico es reconocida por su desarrollo innovador en materia de politica social y economica derivado de las investigaciones realizadas a nivel local e internacional</v>
      </c>
    </row>
    <row r="6373" spans="1:5">
      <c r="A6373" t="str">
        <f t="shared" si="99"/>
        <v>36C001</v>
      </c>
      <c r="B6373" t="str">
        <f>CONCATENATE(A6373,"_",COUNTIF(A$1:A6373,A6373))</f>
        <v>36C001_72</v>
      </c>
      <c r="C6373" t="s">
        <v>11149</v>
      </c>
      <c r="D6373" t="str">
        <f>VLOOKUP(MID(C6373,7,4),Estrv!I:J,2,FALSE)</f>
        <v>Convenios para la mejora de la educación, ciencia, tecnología e innovación</v>
      </c>
      <c r="E6373" t="str">
        <f>VLOOKUP(MID(C6373,1,10),Estrv!B:CC,48,FALSE)</f>
        <v>Emision de convocatorias en materia de ciencia, tecnologia e innovacion.</v>
      </c>
    </row>
    <row r="6374" spans="1:5">
      <c r="A6374" t="str">
        <f t="shared" si="99"/>
        <v>36C001</v>
      </c>
      <c r="B6374" t="str">
        <f>CONCATENATE(A6374,"_",COUNTIF(A$1:A6374,A6374))</f>
        <v>36C001_73</v>
      </c>
      <c r="C6374" t="s">
        <v>11823</v>
      </c>
      <c r="D6374" t="str">
        <f>VLOOKUP(MID(C6374,7,4),Estrv!I:J,2,FALSE)</f>
        <v>Convenios para la mejora de la educación, ciencia, tecnología e innovación</v>
      </c>
      <c r="E6374" t="str">
        <f>VLOOKUP(MID(C6374,1,10),Estrv!B:CC,51,FALSE)</f>
        <v>Becas para promover la Investigacion, la Ciencia y la Tecnologia</v>
      </c>
    </row>
    <row r="6375" spans="1:5">
      <c r="A6375" t="str">
        <f t="shared" si="99"/>
        <v>36C001</v>
      </c>
      <c r="B6375" t="str">
        <f>CONCATENATE(A6375,"_",COUNTIF(A$1:A6375,A6375))</f>
        <v>36C001_74</v>
      </c>
      <c r="C6375" t="s">
        <v>12497</v>
      </c>
      <c r="D6375" t="str">
        <f>VLOOKUP(MID(C6375,7,4),Estrv!I:J,2,FALSE)</f>
        <v>Convenios para la mejora de la educación, ciencia, tecnología e innovación</v>
      </c>
      <c r="E6375" t="str">
        <f>VLOOKUP(MID(C6375,1,10),Estrv!B:CC,54,FALSE)</f>
        <v>Actividades de divulgacion cientifica, tecnologica y de innovacion.</v>
      </c>
    </row>
    <row r="6376" spans="1:5">
      <c r="A6376" t="str">
        <f t="shared" si="99"/>
        <v>36C001</v>
      </c>
      <c r="B6376" t="str">
        <f>CONCATENATE(A6376,"_",COUNTIF(A$1:A6376,A6376))</f>
        <v>36C001_75</v>
      </c>
      <c r="C6376" t="s">
        <v>13171</v>
      </c>
      <c r="D6376" t="str">
        <f>VLOOKUP(MID(C6376,7,4),Estrv!I:J,2,FALSE)</f>
        <v>Convenios para la mejora de la educación, ciencia, tecnología e innovación</v>
      </c>
      <c r="E6376">
        <f>VLOOKUP(MID(C6376,1,10),Estrv!B:CC,57,FALSE)</f>
        <v>0</v>
      </c>
    </row>
    <row r="6377" spans="1:5">
      <c r="A6377" t="str">
        <f t="shared" si="99"/>
        <v>36C001</v>
      </c>
      <c r="B6377" t="str">
        <f>CONCATENATE(A6377,"_",COUNTIF(A$1:A6377,A6377))</f>
        <v>36C001_76</v>
      </c>
      <c r="C6377" t="s">
        <v>13845</v>
      </c>
      <c r="D6377" t="str">
        <f>VLOOKUP(MID(C6377,7,4),Estrv!I:J,2,FALSE)</f>
        <v>Convenios para la mejora de la educación, ciencia, tecnología e innovación</v>
      </c>
      <c r="E6377">
        <f>VLOOKUP(MID(C6377,1,10),Estrv!B:CC,60,FALSE)</f>
        <v>0</v>
      </c>
    </row>
    <row r="6378" spans="1:5">
      <c r="A6378" t="str">
        <f t="shared" si="99"/>
        <v>36C001</v>
      </c>
      <c r="B6378" t="str">
        <f>CONCATENATE(A6378,"_",COUNTIF(A$1:A6378,A6378))</f>
        <v>36C001_77</v>
      </c>
      <c r="C6378" t="s">
        <v>14519</v>
      </c>
      <c r="D6378" t="str">
        <f>VLOOKUP(MID(C6378,7,4),Estrv!I:J,2,FALSE)</f>
        <v>Convenios para la mejora de la educación, ciencia, tecnología e innovación</v>
      </c>
      <c r="E6378">
        <f>VLOOKUP(MID(C6378,1,10),Estrv!B:CC,63,FALSE)</f>
        <v>0</v>
      </c>
    </row>
    <row r="6379" spans="1:5">
      <c r="A6379" t="str">
        <f t="shared" si="99"/>
        <v>36C001</v>
      </c>
      <c r="B6379" t="str">
        <f>CONCATENATE(A6379,"_",COUNTIF(A$1:A6379,A6379))</f>
        <v>36C001_78</v>
      </c>
      <c r="C6379" t="s">
        <v>15193</v>
      </c>
      <c r="D6379" t="str">
        <f>VLOOKUP(MID(C6379,7,4),Estrv!I:J,2,FALSE)</f>
        <v>Convenios para la mejora de la educación, ciencia, tecnología e innovación</v>
      </c>
      <c r="E6379">
        <f>VLOOKUP(MID(C6379,1,10),Estrv!B:CC,66,FALSE)</f>
        <v>0</v>
      </c>
    </row>
    <row r="6380" spans="1:5">
      <c r="A6380" t="str">
        <f t="shared" si="99"/>
        <v>36C001</v>
      </c>
      <c r="B6380" t="str">
        <f>CONCATENATE(A6380,"_",COUNTIF(A$1:A6380,A6380))</f>
        <v>36C001_79</v>
      </c>
      <c r="C6380" t="s">
        <v>15867</v>
      </c>
      <c r="D6380" t="str">
        <f>VLOOKUP(MID(C6380,7,4),Estrv!I:J,2,FALSE)</f>
        <v>Convenios para la mejora de la educación, ciencia, tecnología e innovación</v>
      </c>
      <c r="E6380">
        <f>VLOOKUP(MID(C6380,1,10),Estrv!B:CC,69,FALSE)</f>
        <v>0</v>
      </c>
    </row>
    <row r="6381" spans="1:5">
      <c r="A6381" t="str">
        <f t="shared" si="99"/>
        <v>36C001</v>
      </c>
      <c r="B6381" t="str">
        <f>CONCATENATE(A6381,"_",COUNTIF(A$1:A6381,A6381))</f>
        <v>36C001_80</v>
      </c>
      <c r="C6381" t="s">
        <v>16541</v>
      </c>
      <c r="D6381" t="str">
        <f>VLOOKUP(MID(C6381,7,4),Estrv!I:J,2,FALSE)</f>
        <v>Convenios para la mejora de la educación, ciencia, tecnología e innovación</v>
      </c>
      <c r="E6381">
        <f>VLOOKUP(MID(C6381,1,10),Estrv!B:CC,72,FALSE)</f>
        <v>0</v>
      </c>
    </row>
    <row r="6382" spans="1:5">
      <c r="A6382" t="str">
        <f t="shared" si="99"/>
        <v>36CD01</v>
      </c>
      <c r="B6382" t="str">
        <f>CONCATENATE(A6382,"_",COUNTIF(A$1:A6382,A6382))</f>
        <v>36CD01_1</v>
      </c>
      <c r="C6382" t="s">
        <v>10476</v>
      </c>
      <c r="D6382" t="str">
        <f>VLOOKUP(MID(C6382,7,4),Estrv!I:J,2,FALSE)</f>
        <v>Programa para la formación de profesionales de la salud</v>
      </c>
      <c r="E6382" t="str">
        <f>VLOOKUP(MID(C6382,1,10),Estrv!B:CC,44,FALSE)</f>
        <v>La Ciudad de Mexico cuenta con profesionistas competentes en la prevencion y tratamiento en el primer nivel de atencion medica hacia el individuo, la familia y la comunidad.</v>
      </c>
    </row>
    <row r="6383" spans="1:5">
      <c r="A6383" t="str">
        <f t="shared" si="99"/>
        <v>36CD01</v>
      </c>
      <c r="B6383" t="str">
        <f>CONCATENATE(A6383,"_",COUNTIF(A$1:A6383,A6383))</f>
        <v>36CD01_2</v>
      </c>
      <c r="C6383" t="s">
        <v>11150</v>
      </c>
      <c r="D6383" t="str">
        <f>VLOOKUP(MID(C6383,7,4),Estrv!I:J,2,FALSE)</f>
        <v>Programa para la formación de profesionales de la salud</v>
      </c>
      <c r="E6383" t="str">
        <f>VLOOKUP(MID(C6383,1,10),Estrv!B:CC,48,FALSE)</f>
        <v>Monitoreo de los programas academicos y operativos de la carrera de enfermeria familiar y comunitaria.</v>
      </c>
    </row>
    <row r="6384" spans="1:5">
      <c r="A6384" t="str">
        <f t="shared" si="99"/>
        <v>36CD01</v>
      </c>
      <c r="B6384" t="str">
        <f>CONCATENATE(A6384,"_",COUNTIF(A$1:A6384,A6384))</f>
        <v>36CD01_3</v>
      </c>
      <c r="C6384" t="s">
        <v>11824</v>
      </c>
      <c r="D6384" t="str">
        <f>VLOOKUP(MID(C6384,7,4),Estrv!I:J,2,FALSE)</f>
        <v>Programa para la formación de profesionales de la salud</v>
      </c>
      <c r="E6384" t="str">
        <f>VLOOKUP(MID(C6384,1,10),Estrv!B:CC,51,FALSE)</f>
        <v>Ejecucion de eventos de extension academica</v>
      </c>
    </row>
    <row r="6385" spans="1:5">
      <c r="A6385" t="str">
        <f t="shared" si="99"/>
        <v>36CD01</v>
      </c>
      <c r="B6385" t="str">
        <f>CONCATENATE(A6385,"_",COUNTIF(A$1:A6385,A6385))</f>
        <v>36CD01_4</v>
      </c>
      <c r="C6385" t="s">
        <v>12498</v>
      </c>
      <c r="D6385" t="str">
        <f>VLOOKUP(MID(C6385,7,4),Estrv!I:J,2,FALSE)</f>
        <v>Programa para la formación de profesionales de la salud</v>
      </c>
      <c r="E6385">
        <f>VLOOKUP(MID(C6385,1,10),Estrv!B:CC,54,FALSE)</f>
        <v>0</v>
      </c>
    </row>
    <row r="6386" spans="1:5">
      <c r="A6386" t="str">
        <f t="shared" si="99"/>
        <v>36CD01</v>
      </c>
      <c r="B6386" t="str">
        <f>CONCATENATE(A6386,"_",COUNTIF(A$1:A6386,A6386))</f>
        <v>36CD01_5</v>
      </c>
      <c r="C6386" t="s">
        <v>13172</v>
      </c>
      <c r="D6386" t="str">
        <f>VLOOKUP(MID(C6386,7,4),Estrv!I:J,2,FALSE)</f>
        <v>Programa para la formación de profesionales de la salud</v>
      </c>
      <c r="E6386">
        <f>VLOOKUP(MID(C6386,1,10),Estrv!B:CC,57,FALSE)</f>
        <v>0</v>
      </c>
    </row>
    <row r="6387" spans="1:5">
      <c r="A6387" t="str">
        <f t="shared" si="99"/>
        <v>36CD01</v>
      </c>
      <c r="B6387" t="str">
        <f>CONCATENATE(A6387,"_",COUNTIF(A$1:A6387,A6387))</f>
        <v>36CD01_6</v>
      </c>
      <c r="C6387" t="s">
        <v>13846</v>
      </c>
      <c r="D6387" t="str">
        <f>VLOOKUP(MID(C6387,7,4),Estrv!I:J,2,FALSE)</f>
        <v>Programa para la formación de profesionales de la salud</v>
      </c>
      <c r="E6387">
        <f>VLOOKUP(MID(C6387,1,10),Estrv!B:CC,60,FALSE)</f>
        <v>0</v>
      </c>
    </row>
    <row r="6388" spans="1:5">
      <c r="A6388" t="str">
        <f t="shared" si="99"/>
        <v>36CD01</v>
      </c>
      <c r="B6388" t="str">
        <f>CONCATENATE(A6388,"_",COUNTIF(A$1:A6388,A6388))</f>
        <v>36CD01_7</v>
      </c>
      <c r="C6388" t="s">
        <v>14520</v>
      </c>
      <c r="D6388" t="str">
        <f>VLOOKUP(MID(C6388,7,4),Estrv!I:J,2,FALSE)</f>
        <v>Programa para la formación de profesionales de la salud</v>
      </c>
      <c r="E6388">
        <f>VLOOKUP(MID(C6388,1,10),Estrv!B:CC,63,FALSE)</f>
        <v>0</v>
      </c>
    </row>
    <row r="6389" spans="1:5">
      <c r="A6389" t="str">
        <f t="shared" si="99"/>
        <v>36CD01</v>
      </c>
      <c r="B6389" t="str">
        <f>CONCATENATE(A6389,"_",COUNTIF(A$1:A6389,A6389))</f>
        <v>36CD01_8</v>
      </c>
      <c r="C6389" t="s">
        <v>15194</v>
      </c>
      <c r="D6389" t="str">
        <f>VLOOKUP(MID(C6389,7,4),Estrv!I:J,2,FALSE)</f>
        <v>Programa para la formación de profesionales de la salud</v>
      </c>
      <c r="E6389">
        <f>VLOOKUP(MID(C6389,1,10),Estrv!B:CC,66,FALSE)</f>
        <v>0</v>
      </c>
    </row>
    <row r="6390" spans="1:5">
      <c r="A6390" t="str">
        <f t="shared" si="99"/>
        <v>36CD01</v>
      </c>
      <c r="B6390" t="str">
        <f>CONCATENATE(A6390,"_",COUNTIF(A$1:A6390,A6390))</f>
        <v>36CD01_9</v>
      </c>
      <c r="C6390" t="s">
        <v>15868</v>
      </c>
      <c r="D6390" t="str">
        <f>VLOOKUP(MID(C6390,7,4),Estrv!I:J,2,FALSE)</f>
        <v>Programa para la formación de profesionales de la salud</v>
      </c>
      <c r="E6390">
        <f>VLOOKUP(MID(C6390,1,10),Estrv!B:CC,69,FALSE)</f>
        <v>0</v>
      </c>
    </row>
    <row r="6391" spans="1:5">
      <c r="A6391" t="str">
        <f t="shared" si="99"/>
        <v>36CD01</v>
      </c>
      <c r="B6391" t="str">
        <f>CONCATENATE(A6391,"_",COUNTIF(A$1:A6391,A6391))</f>
        <v>36CD01_10</v>
      </c>
      <c r="C6391" t="s">
        <v>16542</v>
      </c>
      <c r="D6391" t="str">
        <f>VLOOKUP(MID(C6391,7,4),Estrv!I:J,2,FALSE)</f>
        <v>Programa para la formación de profesionales de la salud</v>
      </c>
      <c r="E6391">
        <f>VLOOKUP(MID(C6391,1,10),Estrv!B:CC,72,FALSE)</f>
        <v>0</v>
      </c>
    </row>
    <row r="6392" spans="1:5">
      <c r="A6392" t="str">
        <f t="shared" si="99"/>
        <v>36CD01</v>
      </c>
      <c r="B6392" t="str">
        <f>CONCATENATE(A6392,"_",COUNTIF(A$1:A6392,A6392))</f>
        <v>36CD01_11</v>
      </c>
      <c r="C6392" t="s">
        <v>10477</v>
      </c>
      <c r="D6392" t="str">
        <f>VLOOKUP(MID(C6392,7,4),Estrv!I:J,2,FALSE)</f>
        <v>Actividades de apoyo administrativo</v>
      </c>
      <c r="E6392" t="str">
        <f>VLOOKUP(MID(C6392,1,10),Estrv!B:CC,44,FALSE)</f>
        <v>Proporcionar los servicios y equipamiento necesarios, para la operatividad de la Universidad</v>
      </c>
    </row>
    <row r="6393" spans="1:5">
      <c r="A6393" t="str">
        <f t="shared" si="99"/>
        <v>36CD01</v>
      </c>
      <c r="B6393" t="str">
        <f>CONCATENATE(A6393,"_",COUNTIF(A$1:A6393,A6393))</f>
        <v>36CD01_12</v>
      </c>
      <c r="C6393" t="s">
        <v>11151</v>
      </c>
      <c r="D6393" t="str">
        <f>VLOOKUP(MID(C6393,7,4),Estrv!I:J,2,FALSE)</f>
        <v>Actividades de apoyo administrativo</v>
      </c>
      <c r="E6393">
        <f>VLOOKUP(MID(C6393,1,10),Estrv!B:CC,48,FALSE)</f>
        <v>0</v>
      </c>
    </row>
    <row r="6394" spans="1:5">
      <c r="A6394" t="str">
        <f t="shared" si="99"/>
        <v>36CD01</v>
      </c>
      <c r="B6394" t="str">
        <f>CONCATENATE(A6394,"_",COUNTIF(A$1:A6394,A6394))</f>
        <v>36CD01_13</v>
      </c>
      <c r="C6394" t="s">
        <v>11825</v>
      </c>
      <c r="D6394" t="str">
        <f>VLOOKUP(MID(C6394,7,4),Estrv!I:J,2,FALSE)</f>
        <v>Actividades de apoyo administrativo</v>
      </c>
      <c r="E6394">
        <f>VLOOKUP(MID(C6394,1,10),Estrv!B:CC,51,FALSE)</f>
        <v>0</v>
      </c>
    </row>
    <row r="6395" spans="1:5">
      <c r="A6395" t="str">
        <f t="shared" si="99"/>
        <v>36CD01</v>
      </c>
      <c r="B6395" t="str">
        <f>CONCATENATE(A6395,"_",COUNTIF(A$1:A6395,A6395))</f>
        <v>36CD01_14</v>
      </c>
      <c r="C6395" t="s">
        <v>12499</v>
      </c>
      <c r="D6395" t="str">
        <f>VLOOKUP(MID(C6395,7,4),Estrv!I:J,2,FALSE)</f>
        <v>Actividades de apoyo administrativo</v>
      </c>
      <c r="E6395">
        <f>VLOOKUP(MID(C6395,1,10),Estrv!B:CC,54,FALSE)</f>
        <v>0</v>
      </c>
    </row>
    <row r="6396" spans="1:5">
      <c r="A6396" t="str">
        <f t="shared" si="99"/>
        <v>36CD01</v>
      </c>
      <c r="B6396" t="str">
        <f>CONCATENATE(A6396,"_",COUNTIF(A$1:A6396,A6396))</f>
        <v>36CD01_15</v>
      </c>
      <c r="C6396" t="s">
        <v>13173</v>
      </c>
      <c r="D6396" t="str">
        <f>VLOOKUP(MID(C6396,7,4),Estrv!I:J,2,FALSE)</f>
        <v>Actividades de apoyo administrativo</v>
      </c>
      <c r="E6396">
        <f>VLOOKUP(MID(C6396,1,10),Estrv!B:CC,57,FALSE)</f>
        <v>0</v>
      </c>
    </row>
    <row r="6397" spans="1:5">
      <c r="A6397" t="str">
        <f t="shared" si="99"/>
        <v>36CD01</v>
      </c>
      <c r="B6397" t="str">
        <f>CONCATENATE(A6397,"_",COUNTIF(A$1:A6397,A6397))</f>
        <v>36CD01_16</v>
      </c>
      <c r="C6397" t="s">
        <v>13847</v>
      </c>
      <c r="D6397" t="str">
        <f>VLOOKUP(MID(C6397,7,4),Estrv!I:J,2,FALSE)</f>
        <v>Actividades de apoyo administrativo</v>
      </c>
      <c r="E6397">
        <f>VLOOKUP(MID(C6397,1,10),Estrv!B:CC,60,FALSE)</f>
        <v>0</v>
      </c>
    </row>
    <row r="6398" spans="1:5">
      <c r="A6398" t="str">
        <f t="shared" si="99"/>
        <v>36CD01</v>
      </c>
      <c r="B6398" t="str">
        <f>CONCATENATE(A6398,"_",COUNTIF(A$1:A6398,A6398))</f>
        <v>36CD01_17</v>
      </c>
      <c r="C6398" t="s">
        <v>14521</v>
      </c>
      <c r="D6398" t="str">
        <f>VLOOKUP(MID(C6398,7,4),Estrv!I:J,2,FALSE)</f>
        <v>Actividades de apoyo administrativo</v>
      </c>
      <c r="E6398">
        <f>VLOOKUP(MID(C6398,1,10),Estrv!B:CC,63,FALSE)</f>
        <v>0</v>
      </c>
    </row>
    <row r="6399" spans="1:5">
      <c r="A6399" t="str">
        <f t="shared" si="99"/>
        <v>36CD01</v>
      </c>
      <c r="B6399" t="str">
        <f>CONCATENATE(A6399,"_",COUNTIF(A$1:A6399,A6399))</f>
        <v>36CD01_18</v>
      </c>
      <c r="C6399" t="s">
        <v>15195</v>
      </c>
      <c r="D6399" t="str">
        <f>VLOOKUP(MID(C6399,7,4),Estrv!I:J,2,FALSE)</f>
        <v>Actividades de apoyo administrativo</v>
      </c>
      <c r="E6399">
        <f>VLOOKUP(MID(C6399,1,10),Estrv!B:CC,66,FALSE)</f>
        <v>0</v>
      </c>
    </row>
    <row r="6400" spans="1:5">
      <c r="A6400" t="str">
        <f t="shared" si="99"/>
        <v>36CD01</v>
      </c>
      <c r="B6400" t="str">
        <f>CONCATENATE(A6400,"_",COUNTIF(A$1:A6400,A6400))</f>
        <v>36CD01_19</v>
      </c>
      <c r="C6400" t="s">
        <v>15869</v>
      </c>
      <c r="D6400" t="str">
        <f>VLOOKUP(MID(C6400,7,4),Estrv!I:J,2,FALSE)</f>
        <v>Actividades de apoyo administrativo</v>
      </c>
      <c r="E6400">
        <f>VLOOKUP(MID(C6400,1,10),Estrv!B:CC,69,FALSE)</f>
        <v>0</v>
      </c>
    </row>
    <row r="6401" spans="1:5">
      <c r="A6401" t="str">
        <f t="shared" si="99"/>
        <v>36CD01</v>
      </c>
      <c r="B6401" t="str">
        <f>CONCATENATE(A6401,"_",COUNTIF(A$1:A6401,A6401))</f>
        <v>36CD01_20</v>
      </c>
      <c r="C6401" t="s">
        <v>16543</v>
      </c>
      <c r="D6401" t="str">
        <f>VLOOKUP(MID(C6401,7,4),Estrv!I:J,2,FALSE)</f>
        <v>Actividades de apoyo administrativo</v>
      </c>
      <c r="E6401">
        <f>VLOOKUP(MID(C6401,1,10),Estrv!B:CC,72,FALSE)</f>
        <v>0</v>
      </c>
    </row>
    <row r="6402" spans="1:5">
      <c r="A6402" t="str">
        <f t="shared" si="99"/>
        <v>36CD01</v>
      </c>
      <c r="B6402" t="str">
        <f>CONCATENATE(A6402,"_",COUNTIF(A$1:A6402,A6402))</f>
        <v>36CD01_21</v>
      </c>
      <c r="C6402" t="s">
        <v>10478</v>
      </c>
      <c r="D6402" t="str">
        <f>VLOOKUP(MID(C6402,7,4),Estrv!I:J,2,FALSE)</f>
        <v>Provisiones para contingencias</v>
      </c>
      <c r="E6402" t="str">
        <f>VLOOKUP(MID(C6402,1,10),Estrv!B:CC,44,FALSE)</f>
        <v>Gestionar oportunamente el pago de las condenas monetarias, que hayan sido determinadas con cargo de este organo desconcentrado, en atencion a las solicitudes del area juridica y en cumplimiento de las determinaciones judiciales correspondiente.</v>
      </c>
    </row>
    <row r="6403" spans="1:5">
      <c r="A6403" t="str">
        <f t="shared" ref="A6403:A6466" si="100">MID(C6403,1,6)</f>
        <v>36CD01</v>
      </c>
      <c r="B6403" t="str">
        <f>CONCATENATE(A6403,"_",COUNTIF(A$1:A6403,A6403))</f>
        <v>36CD01_22</v>
      </c>
      <c r="C6403" t="s">
        <v>11152</v>
      </c>
      <c r="D6403" t="str">
        <f>VLOOKUP(MID(C6403,7,4),Estrv!I:J,2,FALSE)</f>
        <v>Provisiones para contingencias</v>
      </c>
      <c r="E6403">
        <f>VLOOKUP(MID(C6403,1,10),Estrv!B:CC,48,FALSE)</f>
        <v>0</v>
      </c>
    </row>
    <row r="6404" spans="1:5">
      <c r="A6404" t="str">
        <f t="shared" si="100"/>
        <v>36CD01</v>
      </c>
      <c r="B6404" t="str">
        <f>CONCATENATE(A6404,"_",COUNTIF(A$1:A6404,A6404))</f>
        <v>36CD01_23</v>
      </c>
      <c r="C6404" t="s">
        <v>11826</v>
      </c>
      <c r="D6404" t="str">
        <f>VLOOKUP(MID(C6404,7,4),Estrv!I:J,2,FALSE)</f>
        <v>Provisiones para contingencias</v>
      </c>
      <c r="E6404">
        <f>VLOOKUP(MID(C6404,1,10),Estrv!B:CC,51,FALSE)</f>
        <v>0</v>
      </c>
    </row>
    <row r="6405" spans="1:5">
      <c r="A6405" t="str">
        <f t="shared" si="100"/>
        <v>36CD01</v>
      </c>
      <c r="B6405" t="str">
        <f>CONCATENATE(A6405,"_",COUNTIF(A$1:A6405,A6405))</f>
        <v>36CD01_24</v>
      </c>
      <c r="C6405" t="s">
        <v>12500</v>
      </c>
      <c r="D6405" t="str">
        <f>VLOOKUP(MID(C6405,7,4),Estrv!I:J,2,FALSE)</f>
        <v>Provisiones para contingencias</v>
      </c>
      <c r="E6405">
        <f>VLOOKUP(MID(C6405,1,10),Estrv!B:CC,54,FALSE)</f>
        <v>0</v>
      </c>
    </row>
    <row r="6406" spans="1:5">
      <c r="A6406" t="str">
        <f t="shared" si="100"/>
        <v>36CD01</v>
      </c>
      <c r="B6406" t="str">
        <f>CONCATENATE(A6406,"_",COUNTIF(A$1:A6406,A6406))</f>
        <v>36CD01_25</v>
      </c>
      <c r="C6406" t="s">
        <v>13174</v>
      </c>
      <c r="D6406" t="str">
        <f>VLOOKUP(MID(C6406,7,4),Estrv!I:J,2,FALSE)</f>
        <v>Provisiones para contingencias</v>
      </c>
      <c r="E6406">
        <f>VLOOKUP(MID(C6406,1,10),Estrv!B:CC,57,FALSE)</f>
        <v>0</v>
      </c>
    </row>
    <row r="6407" spans="1:5">
      <c r="A6407" t="str">
        <f t="shared" si="100"/>
        <v>36CD01</v>
      </c>
      <c r="B6407" t="str">
        <f>CONCATENATE(A6407,"_",COUNTIF(A$1:A6407,A6407))</f>
        <v>36CD01_26</v>
      </c>
      <c r="C6407" t="s">
        <v>13848</v>
      </c>
      <c r="D6407" t="str">
        <f>VLOOKUP(MID(C6407,7,4),Estrv!I:J,2,FALSE)</f>
        <v>Provisiones para contingencias</v>
      </c>
      <c r="E6407">
        <f>VLOOKUP(MID(C6407,1,10),Estrv!B:CC,60,FALSE)</f>
        <v>0</v>
      </c>
    </row>
    <row r="6408" spans="1:5">
      <c r="A6408" t="str">
        <f t="shared" si="100"/>
        <v>36CD01</v>
      </c>
      <c r="B6408" t="str">
        <f>CONCATENATE(A6408,"_",COUNTIF(A$1:A6408,A6408))</f>
        <v>36CD01_27</v>
      </c>
      <c r="C6408" t="s">
        <v>14522</v>
      </c>
      <c r="D6408" t="str">
        <f>VLOOKUP(MID(C6408,7,4),Estrv!I:J,2,FALSE)</f>
        <v>Provisiones para contingencias</v>
      </c>
      <c r="E6408">
        <f>VLOOKUP(MID(C6408,1,10),Estrv!B:CC,63,FALSE)</f>
        <v>0</v>
      </c>
    </row>
    <row r="6409" spans="1:5">
      <c r="A6409" t="str">
        <f t="shared" si="100"/>
        <v>36CD01</v>
      </c>
      <c r="B6409" t="str">
        <f>CONCATENATE(A6409,"_",COUNTIF(A$1:A6409,A6409))</f>
        <v>36CD01_28</v>
      </c>
      <c r="C6409" t="s">
        <v>15196</v>
      </c>
      <c r="D6409" t="str">
        <f>VLOOKUP(MID(C6409,7,4),Estrv!I:J,2,FALSE)</f>
        <v>Provisiones para contingencias</v>
      </c>
      <c r="E6409">
        <f>VLOOKUP(MID(C6409,1,10),Estrv!B:CC,66,FALSE)</f>
        <v>0</v>
      </c>
    </row>
    <row r="6410" spans="1:5">
      <c r="A6410" t="str">
        <f t="shared" si="100"/>
        <v>36CD01</v>
      </c>
      <c r="B6410" t="str">
        <f>CONCATENATE(A6410,"_",COUNTIF(A$1:A6410,A6410))</f>
        <v>36CD01_29</v>
      </c>
      <c r="C6410" t="s">
        <v>15870</v>
      </c>
      <c r="D6410" t="str">
        <f>VLOOKUP(MID(C6410,7,4),Estrv!I:J,2,FALSE)</f>
        <v>Provisiones para contingencias</v>
      </c>
      <c r="E6410">
        <f>VLOOKUP(MID(C6410,1,10),Estrv!B:CC,69,FALSE)</f>
        <v>0</v>
      </c>
    </row>
    <row r="6411" spans="1:5">
      <c r="A6411" t="str">
        <f t="shared" si="100"/>
        <v>36CD01</v>
      </c>
      <c r="B6411" t="str">
        <f>CONCATENATE(A6411,"_",COUNTIF(A$1:A6411,A6411))</f>
        <v>36CD01_30</v>
      </c>
      <c r="C6411" t="s">
        <v>16544</v>
      </c>
      <c r="D6411" t="str">
        <f>VLOOKUP(MID(C6411,7,4),Estrv!I:J,2,FALSE)</f>
        <v>Provisiones para contingencias</v>
      </c>
      <c r="E6411">
        <f>VLOOKUP(MID(C6411,1,10),Estrv!B:CC,72,FALSE)</f>
        <v>0</v>
      </c>
    </row>
    <row r="6412" spans="1:5">
      <c r="A6412" t="str">
        <f t="shared" si="100"/>
        <v>36CD01</v>
      </c>
      <c r="B6412" t="str">
        <f>CONCATENATE(A6412,"_",COUNTIF(A$1:A6412,A6412))</f>
        <v>36CD01_31</v>
      </c>
      <c r="C6412" t="s">
        <v>10479</v>
      </c>
      <c r="D6412" t="str">
        <f>VLOOKUP(MID(C6412,7,4),Estrv!I:J,2,FALSE)</f>
        <v>Cumplimiento de los programas de protección civil</v>
      </c>
      <c r="E6412" t="str">
        <f>VLOOKUP(MID(C6412,1,10),Estrv!B:CC,44,FALSE)</f>
        <v>Comunidad estudiantil y servidores publicos de la UNISA, cuentan con conocimientos en materia de Proteccion Civil.</v>
      </c>
    </row>
    <row r="6413" spans="1:5">
      <c r="A6413" t="str">
        <f t="shared" si="100"/>
        <v>36CD01</v>
      </c>
      <c r="B6413" t="str">
        <f>CONCATENATE(A6413,"_",COUNTIF(A$1:A6413,A6413))</f>
        <v>36CD01_32</v>
      </c>
      <c r="C6413" t="s">
        <v>11153</v>
      </c>
      <c r="D6413" t="str">
        <f>VLOOKUP(MID(C6413,7,4),Estrv!I:J,2,FALSE)</f>
        <v>Cumplimiento de los programas de protección civil</v>
      </c>
      <c r="E6413" t="str">
        <f>VLOOKUP(MID(C6413,1,10),Estrv!B:CC,48,FALSE)</f>
        <v>Capacitacion en materia de Proteccion Civil</v>
      </c>
    </row>
    <row r="6414" spans="1:5">
      <c r="A6414" t="str">
        <f t="shared" si="100"/>
        <v>36CD01</v>
      </c>
      <c r="B6414" t="str">
        <f>CONCATENATE(A6414,"_",COUNTIF(A$1:A6414,A6414))</f>
        <v>36CD01_33</v>
      </c>
      <c r="C6414" t="s">
        <v>11827</v>
      </c>
      <c r="D6414" t="str">
        <f>VLOOKUP(MID(C6414,7,4),Estrv!I:J,2,FALSE)</f>
        <v>Cumplimiento de los programas de protección civil</v>
      </c>
      <c r="E6414">
        <f>VLOOKUP(MID(C6414,1,10),Estrv!B:CC,51,FALSE)</f>
        <v>0</v>
      </c>
    </row>
    <row r="6415" spans="1:5">
      <c r="A6415" t="str">
        <f t="shared" si="100"/>
        <v>36CD01</v>
      </c>
      <c r="B6415" t="str">
        <f>CONCATENATE(A6415,"_",COUNTIF(A$1:A6415,A6415))</f>
        <v>36CD01_34</v>
      </c>
      <c r="C6415" t="s">
        <v>12501</v>
      </c>
      <c r="D6415" t="str">
        <f>VLOOKUP(MID(C6415,7,4),Estrv!I:J,2,FALSE)</f>
        <v>Cumplimiento de los programas de protección civil</v>
      </c>
      <c r="E6415">
        <f>VLOOKUP(MID(C6415,1,10),Estrv!B:CC,54,FALSE)</f>
        <v>0</v>
      </c>
    </row>
    <row r="6416" spans="1:5">
      <c r="A6416" t="str">
        <f t="shared" si="100"/>
        <v>36CD01</v>
      </c>
      <c r="B6416" t="str">
        <f>CONCATENATE(A6416,"_",COUNTIF(A$1:A6416,A6416))</f>
        <v>36CD01_35</v>
      </c>
      <c r="C6416" t="s">
        <v>13175</v>
      </c>
      <c r="D6416" t="str">
        <f>VLOOKUP(MID(C6416,7,4),Estrv!I:J,2,FALSE)</f>
        <v>Cumplimiento de los programas de protección civil</v>
      </c>
      <c r="E6416">
        <f>VLOOKUP(MID(C6416,1,10),Estrv!B:CC,57,FALSE)</f>
        <v>0</v>
      </c>
    </row>
    <row r="6417" spans="1:5">
      <c r="A6417" t="str">
        <f t="shared" si="100"/>
        <v>36CD01</v>
      </c>
      <c r="B6417" t="str">
        <f>CONCATENATE(A6417,"_",COUNTIF(A$1:A6417,A6417))</f>
        <v>36CD01_36</v>
      </c>
      <c r="C6417" t="s">
        <v>13849</v>
      </c>
      <c r="D6417" t="str">
        <f>VLOOKUP(MID(C6417,7,4),Estrv!I:J,2,FALSE)</f>
        <v>Cumplimiento de los programas de protección civil</v>
      </c>
      <c r="E6417">
        <f>VLOOKUP(MID(C6417,1,10),Estrv!B:CC,60,FALSE)</f>
        <v>0</v>
      </c>
    </row>
    <row r="6418" spans="1:5">
      <c r="A6418" t="str">
        <f t="shared" si="100"/>
        <v>36CD01</v>
      </c>
      <c r="B6418" t="str">
        <f>CONCATENATE(A6418,"_",COUNTIF(A$1:A6418,A6418))</f>
        <v>36CD01_37</v>
      </c>
      <c r="C6418" t="s">
        <v>14523</v>
      </c>
      <c r="D6418" t="str">
        <f>VLOOKUP(MID(C6418,7,4),Estrv!I:J,2,FALSE)</f>
        <v>Cumplimiento de los programas de protección civil</v>
      </c>
      <c r="E6418">
        <f>VLOOKUP(MID(C6418,1,10),Estrv!B:CC,63,FALSE)</f>
        <v>0</v>
      </c>
    </row>
    <row r="6419" spans="1:5">
      <c r="A6419" t="str">
        <f t="shared" si="100"/>
        <v>36CD01</v>
      </c>
      <c r="B6419" t="str">
        <f>CONCATENATE(A6419,"_",COUNTIF(A$1:A6419,A6419))</f>
        <v>36CD01_38</v>
      </c>
      <c r="C6419" t="s">
        <v>15197</v>
      </c>
      <c r="D6419" t="str">
        <f>VLOOKUP(MID(C6419,7,4),Estrv!I:J,2,FALSE)</f>
        <v>Cumplimiento de los programas de protección civil</v>
      </c>
      <c r="E6419">
        <f>VLOOKUP(MID(C6419,1,10),Estrv!B:CC,66,FALSE)</f>
        <v>0</v>
      </c>
    </row>
    <row r="6420" spans="1:5">
      <c r="A6420" t="str">
        <f t="shared" si="100"/>
        <v>36CD01</v>
      </c>
      <c r="B6420" t="str">
        <f>CONCATENATE(A6420,"_",COUNTIF(A$1:A6420,A6420))</f>
        <v>36CD01_39</v>
      </c>
      <c r="C6420" t="s">
        <v>15871</v>
      </c>
      <c r="D6420" t="str">
        <f>VLOOKUP(MID(C6420,7,4),Estrv!I:J,2,FALSE)</f>
        <v>Cumplimiento de los programas de protección civil</v>
      </c>
      <c r="E6420">
        <f>VLOOKUP(MID(C6420,1,10),Estrv!B:CC,69,FALSE)</f>
        <v>0</v>
      </c>
    </row>
    <row r="6421" spans="1:5">
      <c r="A6421" t="str">
        <f t="shared" si="100"/>
        <v>36CD01</v>
      </c>
      <c r="B6421" t="str">
        <f>CONCATENATE(A6421,"_",COUNTIF(A$1:A6421,A6421))</f>
        <v>36CD01_40</v>
      </c>
      <c r="C6421" t="s">
        <v>16545</v>
      </c>
      <c r="D6421" t="str">
        <f>VLOOKUP(MID(C6421,7,4),Estrv!I:J,2,FALSE)</f>
        <v>Cumplimiento de los programas de protección civil</v>
      </c>
      <c r="E6421">
        <f>VLOOKUP(MID(C6421,1,10),Estrv!B:CC,72,FALSE)</f>
        <v>0</v>
      </c>
    </row>
    <row r="6422" spans="1:5">
      <c r="A6422" t="str">
        <f t="shared" si="100"/>
        <v>36CDES</v>
      </c>
      <c r="B6422" t="str">
        <f>CONCATENATE(A6422,"_",COUNTIF(A$1:A6422,A6422))</f>
        <v>36CDES_1</v>
      </c>
      <c r="C6422" t="s">
        <v>10480</v>
      </c>
      <c r="D6422" t="str">
        <f>VLOOKUP(MID(C6422,7,4),Estrv!I:J,2,FALSE)</f>
        <v>Fortalecimiento para el acceso a la educación superior y posgrados</v>
      </c>
      <c r="E6422" t="str">
        <f>VLOOKUP(MID(C6422,1,10),Estrv!B:CC,44,FALSE)</f>
        <v>Reducir la desigualdades educativas en los niveles superior y de posgrado garantizando la oferta academica de calidad para las y los habitantes de la Ciudad de Mexico</v>
      </c>
    </row>
    <row r="6423" spans="1:5">
      <c r="A6423" t="str">
        <f t="shared" si="100"/>
        <v>36CDES</v>
      </c>
      <c r="B6423" t="str">
        <f>CONCATENATE(A6423,"_",COUNTIF(A$1:A6423,A6423))</f>
        <v>36CDES_2</v>
      </c>
      <c r="C6423" t="s">
        <v>11154</v>
      </c>
      <c r="D6423" t="str">
        <f>VLOOKUP(MID(C6423,7,4),Estrv!I:J,2,FALSE)</f>
        <v>Fortalecimiento para el acceso a la educación superior y posgrados</v>
      </c>
      <c r="E6423" t="str">
        <f>VLOOKUP(MID(C6423,1,10),Estrv!B:CC,48,FALSE)</f>
        <v>Diseño, actualizacion y evaluacion de planes y programas de estudio.</v>
      </c>
    </row>
    <row r="6424" spans="1:5">
      <c r="A6424" t="str">
        <f t="shared" si="100"/>
        <v>36CDES</v>
      </c>
      <c r="B6424" t="str">
        <f>CONCATENATE(A6424,"_",COUNTIF(A$1:A6424,A6424))</f>
        <v>36CDES_3</v>
      </c>
      <c r="C6424" t="s">
        <v>11828</v>
      </c>
      <c r="D6424" t="str">
        <f>VLOOKUP(MID(C6424,7,4),Estrv!I:J,2,FALSE)</f>
        <v>Fortalecimiento para el acceso a la educación superior y posgrados</v>
      </c>
      <c r="E6424" t="str">
        <f>VLOOKUP(MID(C6424,1,10),Estrv!B:CC,51,FALSE)</f>
        <v>Organizacion de eventos de educacion continua, aprendizaje, bienestar, cultura, salud, deporte y de extension universitaria</v>
      </c>
    </row>
    <row r="6425" spans="1:5">
      <c r="A6425" t="str">
        <f t="shared" si="100"/>
        <v>36CDES</v>
      </c>
      <c r="B6425" t="str">
        <f>CONCATENATE(A6425,"_",COUNTIF(A$1:A6425,A6425))</f>
        <v>36CDES_4</v>
      </c>
      <c r="C6425" t="s">
        <v>12502</v>
      </c>
      <c r="D6425" t="str">
        <f>VLOOKUP(MID(C6425,7,4),Estrv!I:J,2,FALSE)</f>
        <v>Fortalecimiento para el acceso a la educación superior y posgrados</v>
      </c>
      <c r="E6425" t="str">
        <f>VLOOKUP(MID(C6425,1,10),Estrv!B:CC,54,FALSE)</f>
        <v>Emision y difusion de publicaciones academicas del Instituto Rosario Castellanos</v>
      </c>
    </row>
    <row r="6426" spans="1:5">
      <c r="A6426" t="str">
        <f t="shared" si="100"/>
        <v>36CDES</v>
      </c>
      <c r="B6426" t="str">
        <f>CONCATENATE(A6426,"_",COUNTIF(A$1:A6426,A6426))</f>
        <v>36CDES_5</v>
      </c>
      <c r="C6426" t="s">
        <v>13176</v>
      </c>
      <c r="D6426" t="str">
        <f>VLOOKUP(MID(C6426,7,4),Estrv!I:J,2,FALSE)</f>
        <v>Fortalecimiento para el acceso a la educación superior y posgrados</v>
      </c>
      <c r="E6426" t="str">
        <f>VLOOKUP(MID(C6426,1,10),Estrv!B:CC,57,FALSE)</f>
        <v>Celebracion de convenios para el fortalecimiento de las actividades educativas</v>
      </c>
    </row>
    <row r="6427" spans="1:5">
      <c r="A6427" t="str">
        <f t="shared" si="100"/>
        <v>36CDES</v>
      </c>
      <c r="B6427" t="str">
        <f>CONCATENATE(A6427,"_",COUNTIF(A$1:A6427,A6427))</f>
        <v>36CDES_6</v>
      </c>
      <c r="C6427" t="s">
        <v>13850</v>
      </c>
      <c r="D6427" t="str">
        <f>VLOOKUP(MID(C6427,7,4),Estrv!I:J,2,FALSE)</f>
        <v>Fortalecimiento para el acceso a la educación superior y posgrados</v>
      </c>
      <c r="E6427" t="str">
        <f>VLOOKUP(MID(C6427,1,10),Estrv!B:CC,60,FALSE)</f>
        <v>Desarrollo de proyectos de investigacion y posgrado en Ciencias, Humanidades y Tecnologia</v>
      </c>
    </row>
    <row r="6428" spans="1:5">
      <c r="A6428" t="str">
        <f t="shared" si="100"/>
        <v>36CDES</v>
      </c>
      <c r="B6428" t="str">
        <f>CONCATENATE(A6428,"_",COUNTIF(A$1:A6428,A6428))</f>
        <v>36CDES_7</v>
      </c>
      <c r="C6428" t="s">
        <v>14524</v>
      </c>
      <c r="D6428" t="str">
        <f>VLOOKUP(MID(C6428,7,4),Estrv!I:J,2,FALSE)</f>
        <v>Fortalecimiento para el acceso a la educación superior y posgrados</v>
      </c>
      <c r="E6428" t="str">
        <f>VLOOKUP(MID(C6428,1,10),Estrv!B:CC,63,FALSE)</f>
        <v>Diseñar, integrar y operar los servicios del Centro de Evaluacion y Certificacion de Competencias Laborales del IRC</v>
      </c>
    </row>
    <row r="6429" spans="1:5">
      <c r="A6429" t="str">
        <f t="shared" si="100"/>
        <v>36CDES</v>
      </c>
      <c r="B6429" t="str">
        <f>CONCATENATE(A6429,"_",COUNTIF(A$1:A6429,A6429))</f>
        <v>36CDES_8</v>
      </c>
      <c r="C6429" t="s">
        <v>15198</v>
      </c>
      <c r="D6429" t="str">
        <f>VLOOKUP(MID(C6429,7,4),Estrv!I:J,2,FALSE)</f>
        <v>Fortalecimiento para el acceso a la educación superior y posgrados</v>
      </c>
      <c r="E6429">
        <f>VLOOKUP(MID(C6429,1,10),Estrv!B:CC,66,FALSE)</f>
        <v>0</v>
      </c>
    </row>
    <row r="6430" spans="1:5">
      <c r="A6430" t="str">
        <f t="shared" si="100"/>
        <v>36CDES</v>
      </c>
      <c r="B6430" t="str">
        <f>CONCATENATE(A6430,"_",COUNTIF(A$1:A6430,A6430))</f>
        <v>36CDES_9</v>
      </c>
      <c r="C6430" t="s">
        <v>15872</v>
      </c>
      <c r="D6430" t="str">
        <f>VLOOKUP(MID(C6430,7,4),Estrv!I:J,2,FALSE)</f>
        <v>Fortalecimiento para el acceso a la educación superior y posgrados</v>
      </c>
      <c r="E6430">
        <f>VLOOKUP(MID(C6430,1,10),Estrv!B:CC,69,FALSE)</f>
        <v>0</v>
      </c>
    </row>
    <row r="6431" spans="1:5">
      <c r="A6431" t="str">
        <f t="shared" si="100"/>
        <v>36CDES</v>
      </c>
      <c r="B6431" t="str">
        <f>CONCATENATE(A6431,"_",COUNTIF(A$1:A6431,A6431))</f>
        <v>36CDES_10</v>
      </c>
      <c r="C6431" t="s">
        <v>16546</v>
      </c>
      <c r="D6431" t="str">
        <f>VLOOKUP(MID(C6431,7,4),Estrv!I:J,2,FALSE)</f>
        <v>Fortalecimiento para el acceso a la educación superior y posgrados</v>
      </c>
      <c r="E6431">
        <f>VLOOKUP(MID(C6431,1,10),Estrv!B:CC,72,FALSE)</f>
        <v>0</v>
      </c>
    </row>
    <row r="6432" spans="1:5">
      <c r="A6432" t="str">
        <f t="shared" si="100"/>
        <v>36CDES</v>
      </c>
      <c r="B6432" t="str">
        <f>CONCATENATE(A6432,"_",COUNTIF(A$1:A6432,A6432))</f>
        <v>36CDES_11</v>
      </c>
      <c r="C6432" t="s">
        <v>10481</v>
      </c>
      <c r="D6432" t="str">
        <f>VLOOKUP(MID(C6432,7,4),Estrv!I:J,2,FALSE)</f>
        <v>Actividades de apoyo administrativo</v>
      </c>
      <c r="E6432" t="str">
        <f>VLOOKUP(MID(C6432,1,10),Estrv!B:CC,44,FALSE)</f>
        <v>Proporcionar los servicios y equipamiento necesarios, para la operatividad del Instituto de Estudios Superiores de la Ciudad de Mexico Rosario Castellanos</v>
      </c>
    </row>
    <row r="6433" spans="1:5">
      <c r="A6433" t="str">
        <f t="shared" si="100"/>
        <v>36CDES</v>
      </c>
      <c r="B6433" t="str">
        <f>CONCATENATE(A6433,"_",COUNTIF(A$1:A6433,A6433))</f>
        <v>36CDES_12</v>
      </c>
      <c r="C6433" t="s">
        <v>11155</v>
      </c>
      <c r="D6433" t="str">
        <f>VLOOKUP(MID(C6433,7,4),Estrv!I:J,2,FALSE)</f>
        <v>Actividades de apoyo administrativo</v>
      </c>
      <c r="E6433">
        <f>VLOOKUP(MID(C6433,1,10),Estrv!B:CC,48,FALSE)</f>
        <v>0</v>
      </c>
    </row>
    <row r="6434" spans="1:5">
      <c r="A6434" t="str">
        <f t="shared" si="100"/>
        <v>36CDES</v>
      </c>
      <c r="B6434" t="str">
        <f>CONCATENATE(A6434,"_",COUNTIF(A$1:A6434,A6434))</f>
        <v>36CDES_13</v>
      </c>
      <c r="C6434" t="s">
        <v>11829</v>
      </c>
      <c r="D6434" t="str">
        <f>VLOOKUP(MID(C6434,7,4),Estrv!I:J,2,FALSE)</f>
        <v>Actividades de apoyo administrativo</v>
      </c>
      <c r="E6434">
        <f>VLOOKUP(MID(C6434,1,10),Estrv!B:CC,51,FALSE)</f>
        <v>0</v>
      </c>
    </row>
    <row r="6435" spans="1:5">
      <c r="A6435" t="str">
        <f t="shared" si="100"/>
        <v>36CDES</v>
      </c>
      <c r="B6435" t="str">
        <f>CONCATENATE(A6435,"_",COUNTIF(A$1:A6435,A6435))</f>
        <v>36CDES_14</v>
      </c>
      <c r="C6435" t="s">
        <v>12503</v>
      </c>
      <c r="D6435" t="str">
        <f>VLOOKUP(MID(C6435,7,4),Estrv!I:J,2,FALSE)</f>
        <v>Actividades de apoyo administrativo</v>
      </c>
      <c r="E6435">
        <f>VLOOKUP(MID(C6435,1,10),Estrv!B:CC,54,FALSE)</f>
        <v>0</v>
      </c>
    </row>
    <row r="6436" spans="1:5">
      <c r="A6436" t="str">
        <f t="shared" si="100"/>
        <v>36CDES</v>
      </c>
      <c r="B6436" t="str">
        <f>CONCATENATE(A6436,"_",COUNTIF(A$1:A6436,A6436))</f>
        <v>36CDES_15</v>
      </c>
      <c r="C6436" t="s">
        <v>13177</v>
      </c>
      <c r="D6436" t="str">
        <f>VLOOKUP(MID(C6436,7,4),Estrv!I:J,2,FALSE)</f>
        <v>Actividades de apoyo administrativo</v>
      </c>
      <c r="E6436">
        <f>VLOOKUP(MID(C6436,1,10),Estrv!B:CC,57,FALSE)</f>
        <v>0</v>
      </c>
    </row>
    <row r="6437" spans="1:5">
      <c r="A6437" t="str">
        <f t="shared" si="100"/>
        <v>36CDES</v>
      </c>
      <c r="B6437" t="str">
        <f>CONCATENATE(A6437,"_",COUNTIF(A$1:A6437,A6437))</f>
        <v>36CDES_16</v>
      </c>
      <c r="C6437" t="s">
        <v>13851</v>
      </c>
      <c r="D6437" t="str">
        <f>VLOOKUP(MID(C6437,7,4),Estrv!I:J,2,FALSE)</f>
        <v>Actividades de apoyo administrativo</v>
      </c>
      <c r="E6437">
        <f>VLOOKUP(MID(C6437,1,10),Estrv!B:CC,60,FALSE)</f>
        <v>0</v>
      </c>
    </row>
    <row r="6438" spans="1:5">
      <c r="A6438" t="str">
        <f t="shared" si="100"/>
        <v>36CDES</v>
      </c>
      <c r="B6438" t="str">
        <f>CONCATENATE(A6438,"_",COUNTIF(A$1:A6438,A6438))</f>
        <v>36CDES_17</v>
      </c>
      <c r="C6438" t="s">
        <v>14525</v>
      </c>
      <c r="D6438" t="str">
        <f>VLOOKUP(MID(C6438,7,4),Estrv!I:J,2,FALSE)</f>
        <v>Actividades de apoyo administrativo</v>
      </c>
      <c r="E6438">
        <f>VLOOKUP(MID(C6438,1,10),Estrv!B:CC,63,FALSE)</f>
        <v>0</v>
      </c>
    </row>
    <row r="6439" spans="1:5">
      <c r="A6439" t="str">
        <f t="shared" si="100"/>
        <v>36CDES</v>
      </c>
      <c r="B6439" t="str">
        <f>CONCATENATE(A6439,"_",COUNTIF(A$1:A6439,A6439))</f>
        <v>36CDES_18</v>
      </c>
      <c r="C6439" t="s">
        <v>15199</v>
      </c>
      <c r="D6439" t="str">
        <f>VLOOKUP(MID(C6439,7,4),Estrv!I:J,2,FALSE)</f>
        <v>Actividades de apoyo administrativo</v>
      </c>
      <c r="E6439">
        <f>VLOOKUP(MID(C6439,1,10),Estrv!B:CC,66,FALSE)</f>
        <v>0</v>
      </c>
    </row>
    <row r="6440" spans="1:5">
      <c r="A6440" t="str">
        <f t="shared" si="100"/>
        <v>36CDES</v>
      </c>
      <c r="B6440" t="str">
        <f>CONCATENATE(A6440,"_",COUNTIF(A$1:A6440,A6440))</f>
        <v>36CDES_19</v>
      </c>
      <c r="C6440" t="s">
        <v>15873</v>
      </c>
      <c r="D6440" t="str">
        <f>VLOOKUP(MID(C6440,7,4),Estrv!I:J,2,FALSE)</f>
        <v>Actividades de apoyo administrativo</v>
      </c>
      <c r="E6440">
        <f>VLOOKUP(MID(C6440,1,10),Estrv!B:CC,69,FALSE)</f>
        <v>0</v>
      </c>
    </row>
    <row r="6441" spans="1:5">
      <c r="A6441" t="str">
        <f t="shared" si="100"/>
        <v>36CDES</v>
      </c>
      <c r="B6441" t="str">
        <f>CONCATENATE(A6441,"_",COUNTIF(A$1:A6441,A6441))</f>
        <v>36CDES_20</v>
      </c>
      <c r="C6441" t="s">
        <v>16547</v>
      </c>
      <c r="D6441" t="str">
        <f>VLOOKUP(MID(C6441,7,4),Estrv!I:J,2,FALSE)</f>
        <v>Actividades de apoyo administrativo</v>
      </c>
      <c r="E6441">
        <f>VLOOKUP(MID(C6441,1,10),Estrv!B:CC,72,FALSE)</f>
        <v>0</v>
      </c>
    </row>
    <row r="6442" spans="1:5">
      <c r="A6442" t="str">
        <f t="shared" si="100"/>
        <v>36CDES</v>
      </c>
      <c r="B6442" t="str">
        <f>CONCATENATE(A6442,"_",COUNTIF(A$1:A6442,A6442))</f>
        <v>36CDES_21</v>
      </c>
      <c r="C6442" t="s">
        <v>10482</v>
      </c>
      <c r="D6442" t="str">
        <f>VLOOKUP(MID(C6442,7,4),Estrv!I:J,2,FALSE)</f>
        <v>Provisiones para contingencias</v>
      </c>
      <c r="E6442" t="str">
        <f>VLOOKUP(MID(C6442,1,10),Estrv!B:CC,44,FALSE)</f>
        <v>Cumplir las obligaciones de pago derivado de las sentencias emitidas por la autoridad competente.</v>
      </c>
    </row>
    <row r="6443" spans="1:5">
      <c r="A6443" t="str">
        <f t="shared" si="100"/>
        <v>36CDES</v>
      </c>
      <c r="B6443" t="str">
        <f>CONCATENATE(A6443,"_",COUNTIF(A$1:A6443,A6443))</f>
        <v>36CDES_22</v>
      </c>
      <c r="C6443" t="s">
        <v>11156</v>
      </c>
      <c r="D6443" t="str">
        <f>VLOOKUP(MID(C6443,7,4),Estrv!I:J,2,FALSE)</f>
        <v>Provisiones para contingencias</v>
      </c>
      <c r="E6443">
        <f>VLOOKUP(MID(C6443,1,10),Estrv!B:CC,48,FALSE)</f>
        <v>0</v>
      </c>
    </row>
    <row r="6444" spans="1:5">
      <c r="A6444" t="str">
        <f t="shared" si="100"/>
        <v>36CDES</v>
      </c>
      <c r="B6444" t="str">
        <f>CONCATENATE(A6444,"_",COUNTIF(A$1:A6444,A6444))</f>
        <v>36CDES_23</v>
      </c>
      <c r="C6444" t="s">
        <v>11830</v>
      </c>
      <c r="D6444" t="str">
        <f>VLOOKUP(MID(C6444,7,4),Estrv!I:J,2,FALSE)</f>
        <v>Provisiones para contingencias</v>
      </c>
      <c r="E6444">
        <f>VLOOKUP(MID(C6444,1,10),Estrv!B:CC,51,FALSE)</f>
        <v>0</v>
      </c>
    </row>
    <row r="6445" spans="1:5">
      <c r="A6445" t="str">
        <f t="shared" si="100"/>
        <v>36CDES</v>
      </c>
      <c r="B6445" t="str">
        <f>CONCATENATE(A6445,"_",COUNTIF(A$1:A6445,A6445))</f>
        <v>36CDES_24</v>
      </c>
      <c r="C6445" t="s">
        <v>12504</v>
      </c>
      <c r="D6445" t="str">
        <f>VLOOKUP(MID(C6445,7,4),Estrv!I:J,2,FALSE)</f>
        <v>Provisiones para contingencias</v>
      </c>
      <c r="E6445">
        <f>VLOOKUP(MID(C6445,1,10),Estrv!B:CC,54,FALSE)</f>
        <v>0</v>
      </c>
    </row>
    <row r="6446" spans="1:5">
      <c r="A6446" t="str">
        <f t="shared" si="100"/>
        <v>36CDES</v>
      </c>
      <c r="B6446" t="str">
        <f>CONCATENATE(A6446,"_",COUNTIF(A$1:A6446,A6446))</f>
        <v>36CDES_25</v>
      </c>
      <c r="C6446" t="s">
        <v>13178</v>
      </c>
      <c r="D6446" t="str">
        <f>VLOOKUP(MID(C6446,7,4),Estrv!I:J,2,FALSE)</f>
        <v>Provisiones para contingencias</v>
      </c>
      <c r="E6446">
        <f>VLOOKUP(MID(C6446,1,10),Estrv!B:CC,57,FALSE)</f>
        <v>0</v>
      </c>
    </row>
    <row r="6447" spans="1:5">
      <c r="A6447" t="str">
        <f t="shared" si="100"/>
        <v>36CDES</v>
      </c>
      <c r="B6447" t="str">
        <f>CONCATENATE(A6447,"_",COUNTIF(A$1:A6447,A6447))</f>
        <v>36CDES_26</v>
      </c>
      <c r="C6447" t="s">
        <v>13852</v>
      </c>
      <c r="D6447" t="str">
        <f>VLOOKUP(MID(C6447,7,4),Estrv!I:J,2,FALSE)</f>
        <v>Provisiones para contingencias</v>
      </c>
      <c r="E6447">
        <f>VLOOKUP(MID(C6447,1,10),Estrv!B:CC,60,FALSE)</f>
        <v>0</v>
      </c>
    </row>
    <row r="6448" spans="1:5">
      <c r="A6448" t="str">
        <f t="shared" si="100"/>
        <v>36CDES</v>
      </c>
      <c r="B6448" t="str">
        <f>CONCATENATE(A6448,"_",COUNTIF(A$1:A6448,A6448))</f>
        <v>36CDES_27</v>
      </c>
      <c r="C6448" t="s">
        <v>14526</v>
      </c>
      <c r="D6448" t="str">
        <f>VLOOKUP(MID(C6448,7,4),Estrv!I:J,2,FALSE)</f>
        <v>Provisiones para contingencias</v>
      </c>
      <c r="E6448">
        <f>VLOOKUP(MID(C6448,1,10),Estrv!B:CC,63,FALSE)</f>
        <v>0</v>
      </c>
    </row>
    <row r="6449" spans="1:5">
      <c r="A6449" t="str">
        <f t="shared" si="100"/>
        <v>36CDES</v>
      </c>
      <c r="B6449" t="str">
        <f>CONCATENATE(A6449,"_",COUNTIF(A$1:A6449,A6449))</f>
        <v>36CDES_28</v>
      </c>
      <c r="C6449" t="s">
        <v>15200</v>
      </c>
      <c r="D6449" t="str">
        <f>VLOOKUP(MID(C6449,7,4),Estrv!I:J,2,FALSE)</f>
        <v>Provisiones para contingencias</v>
      </c>
      <c r="E6449">
        <f>VLOOKUP(MID(C6449,1,10),Estrv!B:CC,66,FALSE)</f>
        <v>0</v>
      </c>
    </row>
    <row r="6450" spans="1:5">
      <c r="A6450" t="str">
        <f t="shared" si="100"/>
        <v>36CDES</v>
      </c>
      <c r="B6450" t="str">
        <f>CONCATENATE(A6450,"_",COUNTIF(A$1:A6450,A6450))</f>
        <v>36CDES_29</v>
      </c>
      <c r="C6450" t="s">
        <v>15874</v>
      </c>
      <c r="D6450" t="str">
        <f>VLOOKUP(MID(C6450,7,4),Estrv!I:J,2,FALSE)</f>
        <v>Provisiones para contingencias</v>
      </c>
      <c r="E6450">
        <f>VLOOKUP(MID(C6450,1,10),Estrv!B:CC,69,FALSE)</f>
        <v>0</v>
      </c>
    </row>
    <row r="6451" spans="1:5">
      <c r="A6451" t="str">
        <f t="shared" si="100"/>
        <v>36CDES</v>
      </c>
      <c r="B6451" t="str">
        <f>CONCATENATE(A6451,"_",COUNTIF(A$1:A6451,A6451))</f>
        <v>36CDES_30</v>
      </c>
      <c r="C6451" t="s">
        <v>16548</v>
      </c>
      <c r="D6451" t="str">
        <f>VLOOKUP(MID(C6451,7,4),Estrv!I:J,2,FALSE)</f>
        <v>Provisiones para contingencias</v>
      </c>
      <c r="E6451">
        <f>VLOOKUP(MID(C6451,1,10),Estrv!B:CC,72,FALSE)</f>
        <v>0</v>
      </c>
    </row>
    <row r="6452" spans="1:5">
      <c r="A6452" t="str">
        <f t="shared" si="100"/>
        <v>36CDES</v>
      </c>
      <c r="B6452" t="str">
        <f>CONCATENATE(A6452,"_",COUNTIF(A$1:A6452,A6452))</f>
        <v>36CDES_31</v>
      </c>
      <c r="C6452" t="s">
        <v>10483</v>
      </c>
      <c r="D6452" t="str">
        <f>VLOOKUP(MID(C6452,7,4),Estrv!I:J,2,FALSE)</f>
        <v>Cumplimiento de los programas de protección civil</v>
      </c>
      <c r="E6452" t="str">
        <f>VLOOKUP(MID(C6452,1,10),Estrv!B:CC,44,FALSE)</f>
        <v>Comunidad del Instituto, cuentan con conocimientos en materia de Proteccion Civil.</v>
      </c>
    </row>
    <row r="6453" spans="1:5">
      <c r="A6453" t="str">
        <f t="shared" si="100"/>
        <v>36CDES</v>
      </c>
      <c r="B6453" t="str">
        <f>CONCATENATE(A6453,"_",COUNTIF(A$1:A6453,A6453))</f>
        <v>36CDES_32</v>
      </c>
      <c r="C6453" t="s">
        <v>11157</v>
      </c>
      <c r="D6453" t="str">
        <f>VLOOKUP(MID(C6453,7,4),Estrv!I:J,2,FALSE)</f>
        <v>Cumplimiento de los programas de protección civil</v>
      </c>
      <c r="E6453" t="str">
        <f>VLOOKUP(MID(C6453,1,10),Estrv!B:CC,48,FALSE)</f>
        <v>Capacitaciones en materia de Proteccion Civil</v>
      </c>
    </row>
    <row r="6454" spans="1:5">
      <c r="A6454" t="str">
        <f t="shared" si="100"/>
        <v>36CDES</v>
      </c>
      <c r="B6454" t="str">
        <f>CONCATENATE(A6454,"_",COUNTIF(A$1:A6454,A6454))</f>
        <v>36CDES_33</v>
      </c>
      <c r="C6454" t="s">
        <v>11831</v>
      </c>
      <c r="D6454" t="str">
        <f>VLOOKUP(MID(C6454,7,4),Estrv!I:J,2,FALSE)</f>
        <v>Cumplimiento de los programas de protección civil</v>
      </c>
      <c r="E6454">
        <f>VLOOKUP(MID(C6454,1,10),Estrv!B:CC,51,FALSE)</f>
        <v>0</v>
      </c>
    </row>
    <row r="6455" spans="1:5">
      <c r="A6455" t="str">
        <f t="shared" si="100"/>
        <v>36CDES</v>
      </c>
      <c r="B6455" t="str">
        <f>CONCATENATE(A6455,"_",COUNTIF(A$1:A6455,A6455))</f>
        <v>36CDES_34</v>
      </c>
      <c r="C6455" t="s">
        <v>12505</v>
      </c>
      <c r="D6455" t="str">
        <f>VLOOKUP(MID(C6455,7,4),Estrv!I:J,2,FALSE)</f>
        <v>Cumplimiento de los programas de protección civil</v>
      </c>
      <c r="E6455">
        <f>VLOOKUP(MID(C6455,1,10),Estrv!B:CC,54,FALSE)</f>
        <v>0</v>
      </c>
    </row>
    <row r="6456" spans="1:5">
      <c r="A6456" t="str">
        <f t="shared" si="100"/>
        <v>36CDES</v>
      </c>
      <c r="B6456" t="str">
        <f>CONCATENATE(A6456,"_",COUNTIF(A$1:A6456,A6456))</f>
        <v>36CDES_35</v>
      </c>
      <c r="C6456" t="s">
        <v>13179</v>
      </c>
      <c r="D6456" t="str">
        <f>VLOOKUP(MID(C6456,7,4),Estrv!I:J,2,FALSE)</f>
        <v>Cumplimiento de los programas de protección civil</v>
      </c>
      <c r="E6456">
        <f>VLOOKUP(MID(C6456,1,10),Estrv!B:CC,57,FALSE)</f>
        <v>0</v>
      </c>
    </row>
    <row r="6457" spans="1:5">
      <c r="A6457" t="str">
        <f t="shared" si="100"/>
        <v>36CDES</v>
      </c>
      <c r="B6457" t="str">
        <f>CONCATENATE(A6457,"_",COUNTIF(A$1:A6457,A6457))</f>
        <v>36CDES_36</v>
      </c>
      <c r="C6457" t="s">
        <v>13853</v>
      </c>
      <c r="D6457" t="str">
        <f>VLOOKUP(MID(C6457,7,4),Estrv!I:J,2,FALSE)</f>
        <v>Cumplimiento de los programas de protección civil</v>
      </c>
      <c r="E6457">
        <f>VLOOKUP(MID(C6457,1,10),Estrv!B:CC,60,FALSE)</f>
        <v>0</v>
      </c>
    </row>
    <row r="6458" spans="1:5">
      <c r="A6458" t="str">
        <f t="shared" si="100"/>
        <v>36CDES</v>
      </c>
      <c r="B6458" t="str">
        <f>CONCATENATE(A6458,"_",COUNTIF(A$1:A6458,A6458))</f>
        <v>36CDES_37</v>
      </c>
      <c r="C6458" t="s">
        <v>14527</v>
      </c>
      <c r="D6458" t="str">
        <f>VLOOKUP(MID(C6458,7,4),Estrv!I:J,2,FALSE)</f>
        <v>Cumplimiento de los programas de protección civil</v>
      </c>
      <c r="E6458">
        <f>VLOOKUP(MID(C6458,1,10),Estrv!B:CC,63,FALSE)</f>
        <v>0</v>
      </c>
    </row>
    <row r="6459" spans="1:5">
      <c r="A6459" t="str">
        <f t="shared" si="100"/>
        <v>36CDES</v>
      </c>
      <c r="B6459" t="str">
        <f>CONCATENATE(A6459,"_",COUNTIF(A$1:A6459,A6459))</f>
        <v>36CDES_38</v>
      </c>
      <c r="C6459" t="s">
        <v>15201</v>
      </c>
      <c r="D6459" t="str">
        <f>VLOOKUP(MID(C6459,7,4),Estrv!I:J,2,FALSE)</f>
        <v>Cumplimiento de los programas de protección civil</v>
      </c>
      <c r="E6459">
        <f>VLOOKUP(MID(C6459,1,10),Estrv!B:CC,66,FALSE)</f>
        <v>0</v>
      </c>
    </row>
    <row r="6460" spans="1:5">
      <c r="A6460" t="str">
        <f t="shared" si="100"/>
        <v>36CDES</v>
      </c>
      <c r="B6460" t="str">
        <f>CONCATENATE(A6460,"_",COUNTIF(A$1:A6460,A6460))</f>
        <v>36CDES_39</v>
      </c>
      <c r="C6460" t="s">
        <v>15875</v>
      </c>
      <c r="D6460" t="str">
        <f>VLOOKUP(MID(C6460,7,4),Estrv!I:J,2,FALSE)</f>
        <v>Cumplimiento de los programas de protección civil</v>
      </c>
      <c r="E6460">
        <f>VLOOKUP(MID(C6460,1,10),Estrv!B:CC,69,FALSE)</f>
        <v>0</v>
      </c>
    </row>
    <row r="6461" spans="1:5">
      <c r="A6461" t="str">
        <f t="shared" si="100"/>
        <v>36CDES</v>
      </c>
      <c r="B6461" t="str">
        <f>CONCATENATE(A6461,"_",COUNTIF(A$1:A6461,A6461))</f>
        <v>36CDES_40</v>
      </c>
      <c r="C6461" t="s">
        <v>16549</v>
      </c>
      <c r="D6461" t="str">
        <f>VLOOKUP(MID(C6461,7,4),Estrv!I:J,2,FALSE)</f>
        <v>Cumplimiento de los programas de protección civil</v>
      </c>
      <c r="E6461">
        <f>VLOOKUP(MID(C6461,1,10),Estrv!B:CC,72,FALSE)</f>
        <v>0</v>
      </c>
    </row>
    <row r="6462" spans="1:5">
      <c r="A6462" t="str">
        <f t="shared" si="100"/>
        <v>36PDID</v>
      </c>
      <c r="B6462" t="str">
        <f>CONCATENATE(A6462,"_",COUNTIF(A$1:A6462,A6462))</f>
        <v>36PDID_1</v>
      </c>
      <c r="C6462" t="s">
        <v>10484</v>
      </c>
      <c r="D6462" t="str">
        <f>VLOOKUP(MID(C6462,7,4),Estrv!I:J,2,FALSE)</f>
        <v>Programas y eventos deportivos</v>
      </c>
      <c r="E6462" t="str">
        <f>VLOOKUP(MID(C6462,1,10),Estrv!B:CC,44,FALSE)</f>
        <v>Los habitantes de la Ciudad de Mexico disminuyen sus problemas de salud fomentando las practicas deportivas</v>
      </c>
    </row>
    <row r="6463" spans="1:5">
      <c r="A6463" t="str">
        <f t="shared" si="100"/>
        <v>36PDID</v>
      </c>
      <c r="B6463" t="str">
        <f>CONCATENATE(A6463,"_",COUNTIF(A$1:A6463,A6463))</f>
        <v>36PDID_2</v>
      </c>
      <c r="C6463" t="s">
        <v>11158</v>
      </c>
      <c r="D6463" t="str">
        <f>VLOOKUP(MID(C6463,7,4),Estrv!I:J,2,FALSE)</f>
        <v>Programas y eventos deportivos</v>
      </c>
      <c r="E6463">
        <f>VLOOKUP(MID(C6463,1,10),Estrv!B:CC,48,FALSE)</f>
        <v>0</v>
      </c>
    </row>
    <row r="6464" spans="1:5">
      <c r="A6464" t="str">
        <f t="shared" si="100"/>
        <v>36PDID</v>
      </c>
      <c r="B6464" t="str">
        <f>CONCATENATE(A6464,"_",COUNTIF(A$1:A6464,A6464))</f>
        <v>36PDID_3</v>
      </c>
      <c r="C6464" t="s">
        <v>11832</v>
      </c>
      <c r="D6464" t="str">
        <f>VLOOKUP(MID(C6464,7,4),Estrv!I:J,2,FALSE)</f>
        <v>Programas y eventos deportivos</v>
      </c>
      <c r="E6464">
        <f>VLOOKUP(MID(C6464,1,10),Estrv!B:CC,51,FALSE)</f>
        <v>0</v>
      </c>
    </row>
    <row r="6465" spans="1:5">
      <c r="A6465" t="str">
        <f t="shared" si="100"/>
        <v>36PDID</v>
      </c>
      <c r="B6465" t="str">
        <f>CONCATENATE(A6465,"_",COUNTIF(A$1:A6465,A6465))</f>
        <v>36PDID_4</v>
      </c>
      <c r="C6465" t="s">
        <v>12506</v>
      </c>
      <c r="D6465" t="str">
        <f>VLOOKUP(MID(C6465,7,4),Estrv!I:J,2,FALSE)</f>
        <v>Programas y eventos deportivos</v>
      </c>
      <c r="E6465">
        <f>VLOOKUP(MID(C6465,1,10),Estrv!B:CC,54,FALSE)</f>
        <v>0</v>
      </c>
    </row>
    <row r="6466" spans="1:5">
      <c r="A6466" t="str">
        <f t="shared" si="100"/>
        <v>36PDID</v>
      </c>
      <c r="B6466" t="str">
        <f>CONCATENATE(A6466,"_",COUNTIF(A$1:A6466,A6466))</f>
        <v>36PDID_5</v>
      </c>
      <c r="C6466" t="s">
        <v>13180</v>
      </c>
      <c r="D6466" t="str">
        <f>VLOOKUP(MID(C6466,7,4),Estrv!I:J,2,FALSE)</f>
        <v>Programas y eventos deportivos</v>
      </c>
      <c r="E6466">
        <f>VLOOKUP(MID(C6466,1,10),Estrv!B:CC,57,FALSE)</f>
        <v>0</v>
      </c>
    </row>
    <row r="6467" spans="1:5">
      <c r="A6467" t="str">
        <f t="shared" ref="A6467:A6530" si="101">MID(C6467,1,6)</f>
        <v>36PDID</v>
      </c>
      <c r="B6467" t="str">
        <f>CONCATENATE(A6467,"_",COUNTIF(A$1:A6467,A6467))</f>
        <v>36PDID_6</v>
      </c>
      <c r="C6467" t="s">
        <v>13854</v>
      </c>
      <c r="D6467" t="str">
        <f>VLOOKUP(MID(C6467,7,4),Estrv!I:J,2,FALSE)</f>
        <v>Programas y eventos deportivos</v>
      </c>
      <c r="E6467">
        <f>VLOOKUP(MID(C6467,1,10),Estrv!B:CC,60,FALSE)</f>
        <v>0</v>
      </c>
    </row>
    <row r="6468" spans="1:5">
      <c r="A6468" t="str">
        <f t="shared" si="101"/>
        <v>36PDID</v>
      </c>
      <c r="B6468" t="str">
        <f>CONCATENATE(A6468,"_",COUNTIF(A$1:A6468,A6468))</f>
        <v>36PDID_7</v>
      </c>
      <c r="C6468" t="s">
        <v>14528</v>
      </c>
      <c r="D6468" t="str">
        <f>VLOOKUP(MID(C6468,7,4),Estrv!I:J,2,FALSE)</f>
        <v>Programas y eventos deportivos</v>
      </c>
      <c r="E6468">
        <f>VLOOKUP(MID(C6468,1,10),Estrv!B:CC,63,FALSE)</f>
        <v>0</v>
      </c>
    </row>
    <row r="6469" spans="1:5">
      <c r="A6469" t="str">
        <f t="shared" si="101"/>
        <v>36PDID</v>
      </c>
      <c r="B6469" t="str">
        <f>CONCATENATE(A6469,"_",COUNTIF(A$1:A6469,A6469))</f>
        <v>36PDID_8</v>
      </c>
      <c r="C6469" t="s">
        <v>15202</v>
      </c>
      <c r="D6469" t="str">
        <f>VLOOKUP(MID(C6469,7,4),Estrv!I:J,2,FALSE)</f>
        <v>Programas y eventos deportivos</v>
      </c>
      <c r="E6469">
        <f>VLOOKUP(MID(C6469,1,10),Estrv!B:CC,66,FALSE)</f>
        <v>0</v>
      </c>
    </row>
    <row r="6470" spans="1:5">
      <c r="A6470" t="str">
        <f t="shared" si="101"/>
        <v>36PDID</v>
      </c>
      <c r="B6470" t="str">
        <f>CONCATENATE(A6470,"_",COUNTIF(A$1:A6470,A6470))</f>
        <v>36PDID_9</v>
      </c>
      <c r="C6470" t="s">
        <v>15876</v>
      </c>
      <c r="D6470" t="str">
        <f>VLOOKUP(MID(C6470,7,4),Estrv!I:J,2,FALSE)</f>
        <v>Programas y eventos deportivos</v>
      </c>
      <c r="E6470">
        <f>VLOOKUP(MID(C6470,1,10),Estrv!B:CC,69,FALSE)</f>
        <v>0</v>
      </c>
    </row>
    <row r="6471" spans="1:5">
      <c r="A6471" t="str">
        <f t="shared" si="101"/>
        <v>36PDID</v>
      </c>
      <c r="B6471" t="str">
        <f>CONCATENATE(A6471,"_",COUNTIF(A$1:A6471,A6471))</f>
        <v>36PDID_10</v>
      </c>
      <c r="C6471" t="s">
        <v>16550</v>
      </c>
      <c r="D6471" t="str">
        <f>VLOOKUP(MID(C6471,7,4),Estrv!I:J,2,FALSE)</f>
        <v>Programas y eventos deportivos</v>
      </c>
      <c r="E6471">
        <f>VLOOKUP(MID(C6471,1,10),Estrv!B:CC,72,FALSE)</f>
        <v>0</v>
      </c>
    </row>
    <row r="6472" spans="1:5">
      <c r="A6472" t="str">
        <f t="shared" si="101"/>
        <v>36PDID</v>
      </c>
      <c r="B6472" t="str">
        <f>CONCATENATE(A6472,"_",COUNTIF(A$1:A6472,A6472))</f>
        <v>36PDID_11</v>
      </c>
      <c r="C6472" t="s">
        <v>10485</v>
      </c>
      <c r="D6472" t="str">
        <f>VLOOKUP(MID(C6472,7,4),Estrv!I:J,2,FALSE)</f>
        <v>Ponte pila, deporte comunitario para el bienestar</v>
      </c>
      <c r="E6472" t="str">
        <f>VLOOKUP(MID(C6472,1,10),Estrv!B:CC,44,FALSE)</f>
        <v>Promover y difundir el derecho al deporte entre niños, niñas, jovenes, hombres, mujeres, adultos mayores y personas con discapacidad a traves de la actividad fisica, recreativa y deportiva, haciendo enfasis en la equidad de genero.</v>
      </c>
    </row>
    <row r="6473" spans="1:5">
      <c r="A6473" t="str">
        <f t="shared" si="101"/>
        <v>36PDID</v>
      </c>
      <c r="B6473" t="str">
        <f>CONCATENATE(A6473,"_",COUNTIF(A$1:A6473,A6473))</f>
        <v>36PDID_12</v>
      </c>
      <c r="C6473" t="s">
        <v>11159</v>
      </c>
      <c r="D6473" t="str">
        <f>VLOOKUP(MID(C6473,7,4),Estrv!I:J,2,FALSE)</f>
        <v>Ponte pila, deporte comunitario para el bienestar</v>
      </c>
      <c r="E6473">
        <f>VLOOKUP(MID(C6473,1,10),Estrv!B:CC,48,FALSE)</f>
        <v>0</v>
      </c>
    </row>
    <row r="6474" spans="1:5">
      <c r="A6474" t="str">
        <f t="shared" si="101"/>
        <v>36PDID</v>
      </c>
      <c r="B6474" t="str">
        <f>CONCATENATE(A6474,"_",COUNTIF(A$1:A6474,A6474))</f>
        <v>36PDID_13</v>
      </c>
      <c r="C6474" t="s">
        <v>11833</v>
      </c>
      <c r="D6474" t="str">
        <f>VLOOKUP(MID(C6474,7,4),Estrv!I:J,2,FALSE)</f>
        <v>Ponte pila, deporte comunitario para el bienestar</v>
      </c>
      <c r="E6474">
        <f>VLOOKUP(MID(C6474,1,10),Estrv!B:CC,51,FALSE)</f>
        <v>0</v>
      </c>
    </row>
    <row r="6475" spans="1:5">
      <c r="A6475" t="str">
        <f t="shared" si="101"/>
        <v>36PDID</v>
      </c>
      <c r="B6475" t="str">
        <f>CONCATENATE(A6475,"_",COUNTIF(A$1:A6475,A6475))</f>
        <v>36PDID_14</v>
      </c>
      <c r="C6475" t="s">
        <v>12507</v>
      </c>
      <c r="D6475" t="str">
        <f>VLOOKUP(MID(C6475,7,4),Estrv!I:J,2,FALSE)</f>
        <v>Ponte pila, deporte comunitario para el bienestar</v>
      </c>
      <c r="E6475">
        <f>VLOOKUP(MID(C6475,1,10),Estrv!B:CC,54,FALSE)</f>
        <v>0</v>
      </c>
    </row>
    <row r="6476" spans="1:5">
      <c r="A6476" t="str">
        <f t="shared" si="101"/>
        <v>36PDID</v>
      </c>
      <c r="B6476" t="str">
        <f>CONCATENATE(A6476,"_",COUNTIF(A$1:A6476,A6476))</f>
        <v>36PDID_15</v>
      </c>
      <c r="C6476" t="s">
        <v>13181</v>
      </c>
      <c r="D6476" t="str">
        <f>VLOOKUP(MID(C6476,7,4),Estrv!I:J,2,FALSE)</f>
        <v>Ponte pila, deporte comunitario para el bienestar</v>
      </c>
      <c r="E6476">
        <f>VLOOKUP(MID(C6476,1,10),Estrv!B:CC,57,FALSE)</f>
        <v>0</v>
      </c>
    </row>
    <row r="6477" spans="1:5">
      <c r="A6477" t="str">
        <f t="shared" si="101"/>
        <v>36PDID</v>
      </c>
      <c r="B6477" t="str">
        <f>CONCATENATE(A6477,"_",COUNTIF(A$1:A6477,A6477))</f>
        <v>36PDID_16</v>
      </c>
      <c r="C6477" t="s">
        <v>13855</v>
      </c>
      <c r="D6477" t="str">
        <f>VLOOKUP(MID(C6477,7,4),Estrv!I:J,2,FALSE)</f>
        <v>Ponte pila, deporte comunitario para el bienestar</v>
      </c>
      <c r="E6477">
        <f>VLOOKUP(MID(C6477,1,10),Estrv!B:CC,60,FALSE)</f>
        <v>0</v>
      </c>
    </row>
    <row r="6478" spans="1:5">
      <c r="A6478" t="str">
        <f t="shared" si="101"/>
        <v>36PDID</v>
      </c>
      <c r="B6478" t="str">
        <f>CONCATENATE(A6478,"_",COUNTIF(A$1:A6478,A6478))</f>
        <v>36PDID_17</v>
      </c>
      <c r="C6478" t="s">
        <v>14529</v>
      </c>
      <c r="D6478" t="str">
        <f>VLOOKUP(MID(C6478,7,4),Estrv!I:J,2,FALSE)</f>
        <v>Ponte pila, deporte comunitario para el bienestar</v>
      </c>
      <c r="E6478">
        <f>VLOOKUP(MID(C6478,1,10),Estrv!B:CC,63,FALSE)</f>
        <v>0</v>
      </c>
    </row>
    <row r="6479" spans="1:5">
      <c r="A6479" t="str">
        <f t="shared" si="101"/>
        <v>36PDID</v>
      </c>
      <c r="B6479" t="str">
        <f>CONCATENATE(A6479,"_",COUNTIF(A$1:A6479,A6479))</f>
        <v>36PDID_18</v>
      </c>
      <c r="C6479" t="s">
        <v>15203</v>
      </c>
      <c r="D6479" t="str">
        <f>VLOOKUP(MID(C6479,7,4),Estrv!I:J,2,FALSE)</f>
        <v>Ponte pila, deporte comunitario para el bienestar</v>
      </c>
      <c r="E6479">
        <f>VLOOKUP(MID(C6479,1,10),Estrv!B:CC,66,FALSE)</f>
        <v>0</v>
      </c>
    </row>
    <row r="6480" spans="1:5">
      <c r="A6480" t="str">
        <f t="shared" si="101"/>
        <v>36PDID</v>
      </c>
      <c r="B6480" t="str">
        <f>CONCATENATE(A6480,"_",COUNTIF(A$1:A6480,A6480))</f>
        <v>36PDID_19</v>
      </c>
      <c r="C6480" t="s">
        <v>15877</v>
      </c>
      <c r="D6480" t="str">
        <f>VLOOKUP(MID(C6480,7,4),Estrv!I:J,2,FALSE)</f>
        <v>Ponte pila, deporte comunitario para el bienestar</v>
      </c>
      <c r="E6480">
        <f>VLOOKUP(MID(C6480,1,10),Estrv!B:CC,69,FALSE)</f>
        <v>0</v>
      </c>
    </row>
    <row r="6481" spans="1:5">
      <c r="A6481" t="str">
        <f t="shared" si="101"/>
        <v>36PDID</v>
      </c>
      <c r="B6481" t="str">
        <f>CONCATENATE(A6481,"_",COUNTIF(A$1:A6481,A6481))</f>
        <v>36PDID_20</v>
      </c>
      <c r="C6481" t="s">
        <v>16551</v>
      </c>
      <c r="D6481" t="str">
        <f>VLOOKUP(MID(C6481,7,4),Estrv!I:J,2,FALSE)</f>
        <v>Ponte pila, deporte comunitario para el bienestar</v>
      </c>
      <c r="E6481">
        <f>VLOOKUP(MID(C6481,1,10),Estrv!B:CC,72,FALSE)</f>
        <v>0</v>
      </c>
    </row>
    <row r="6482" spans="1:5">
      <c r="A6482" t="str">
        <f t="shared" si="101"/>
        <v>36PDID</v>
      </c>
      <c r="B6482" t="str">
        <f>CONCATENATE(A6482,"_",COUNTIF(A$1:A6482,A6482))</f>
        <v>36PDID_21</v>
      </c>
      <c r="C6482" t="s">
        <v>10486</v>
      </c>
      <c r="D6482" t="str">
        <f>VLOOKUP(MID(C6482,7,4),Estrv!I:J,2,FALSE)</f>
        <v>Actividades de apoyo administrativo</v>
      </c>
      <c r="E6482" t="str">
        <f>VLOOKUP(MID(C6482,1,10),Estrv!B:CC,44,FALSE)</f>
        <v>Proporcionar los servicios y equipamiento necesarios, para la operatividad del Instituto</v>
      </c>
    </row>
    <row r="6483" spans="1:5">
      <c r="A6483" t="str">
        <f t="shared" si="101"/>
        <v>36PDID</v>
      </c>
      <c r="B6483" t="str">
        <f>CONCATENATE(A6483,"_",COUNTIF(A$1:A6483,A6483))</f>
        <v>36PDID_22</v>
      </c>
      <c r="C6483" t="s">
        <v>11160</v>
      </c>
      <c r="D6483" t="str">
        <f>VLOOKUP(MID(C6483,7,4),Estrv!I:J,2,FALSE)</f>
        <v>Actividades de apoyo administrativo</v>
      </c>
      <c r="E6483">
        <f>VLOOKUP(MID(C6483,1,10),Estrv!B:CC,48,FALSE)</f>
        <v>0</v>
      </c>
    </row>
    <row r="6484" spans="1:5">
      <c r="A6484" t="str">
        <f t="shared" si="101"/>
        <v>36PDID</v>
      </c>
      <c r="B6484" t="str">
        <f>CONCATENATE(A6484,"_",COUNTIF(A$1:A6484,A6484))</f>
        <v>36PDID_23</v>
      </c>
      <c r="C6484" t="s">
        <v>11834</v>
      </c>
      <c r="D6484" t="str">
        <f>VLOOKUP(MID(C6484,7,4),Estrv!I:J,2,FALSE)</f>
        <v>Actividades de apoyo administrativo</v>
      </c>
      <c r="E6484">
        <f>VLOOKUP(MID(C6484,1,10),Estrv!B:CC,51,FALSE)</f>
        <v>0</v>
      </c>
    </row>
    <row r="6485" spans="1:5">
      <c r="A6485" t="str">
        <f t="shared" si="101"/>
        <v>36PDID</v>
      </c>
      <c r="B6485" t="str">
        <f>CONCATENATE(A6485,"_",COUNTIF(A$1:A6485,A6485))</f>
        <v>36PDID_24</v>
      </c>
      <c r="C6485" t="s">
        <v>12508</v>
      </c>
      <c r="D6485" t="str">
        <f>VLOOKUP(MID(C6485,7,4),Estrv!I:J,2,FALSE)</f>
        <v>Actividades de apoyo administrativo</v>
      </c>
      <c r="E6485">
        <f>VLOOKUP(MID(C6485,1,10),Estrv!B:CC,54,FALSE)</f>
        <v>0</v>
      </c>
    </row>
    <row r="6486" spans="1:5">
      <c r="A6486" t="str">
        <f t="shared" si="101"/>
        <v>36PDID</v>
      </c>
      <c r="B6486" t="str">
        <f>CONCATENATE(A6486,"_",COUNTIF(A$1:A6486,A6486))</f>
        <v>36PDID_25</v>
      </c>
      <c r="C6486" t="s">
        <v>13182</v>
      </c>
      <c r="D6486" t="str">
        <f>VLOOKUP(MID(C6486,7,4),Estrv!I:J,2,FALSE)</f>
        <v>Actividades de apoyo administrativo</v>
      </c>
      <c r="E6486">
        <f>VLOOKUP(MID(C6486,1,10),Estrv!B:CC,57,FALSE)</f>
        <v>0</v>
      </c>
    </row>
    <row r="6487" spans="1:5">
      <c r="A6487" t="str">
        <f t="shared" si="101"/>
        <v>36PDID</v>
      </c>
      <c r="B6487" t="str">
        <f>CONCATENATE(A6487,"_",COUNTIF(A$1:A6487,A6487))</f>
        <v>36PDID_26</v>
      </c>
      <c r="C6487" t="s">
        <v>13856</v>
      </c>
      <c r="D6487" t="str">
        <f>VLOOKUP(MID(C6487,7,4),Estrv!I:J,2,FALSE)</f>
        <v>Actividades de apoyo administrativo</v>
      </c>
      <c r="E6487">
        <f>VLOOKUP(MID(C6487,1,10),Estrv!B:CC,60,FALSE)</f>
        <v>0</v>
      </c>
    </row>
    <row r="6488" spans="1:5">
      <c r="A6488" t="str">
        <f t="shared" si="101"/>
        <v>36PDID</v>
      </c>
      <c r="B6488" t="str">
        <f>CONCATENATE(A6488,"_",COUNTIF(A$1:A6488,A6488))</f>
        <v>36PDID_27</v>
      </c>
      <c r="C6488" t="s">
        <v>14530</v>
      </c>
      <c r="D6488" t="str">
        <f>VLOOKUP(MID(C6488,7,4),Estrv!I:J,2,FALSE)</f>
        <v>Actividades de apoyo administrativo</v>
      </c>
      <c r="E6488">
        <f>VLOOKUP(MID(C6488,1,10),Estrv!B:CC,63,FALSE)</f>
        <v>0</v>
      </c>
    </row>
    <row r="6489" spans="1:5">
      <c r="A6489" t="str">
        <f t="shared" si="101"/>
        <v>36PDID</v>
      </c>
      <c r="B6489" t="str">
        <f>CONCATENATE(A6489,"_",COUNTIF(A$1:A6489,A6489))</f>
        <v>36PDID_28</v>
      </c>
      <c r="C6489" t="s">
        <v>15204</v>
      </c>
      <c r="D6489" t="str">
        <f>VLOOKUP(MID(C6489,7,4),Estrv!I:J,2,FALSE)</f>
        <v>Actividades de apoyo administrativo</v>
      </c>
      <c r="E6489">
        <f>VLOOKUP(MID(C6489,1,10),Estrv!B:CC,66,FALSE)</f>
        <v>0</v>
      </c>
    </row>
    <row r="6490" spans="1:5">
      <c r="A6490" t="str">
        <f t="shared" si="101"/>
        <v>36PDID</v>
      </c>
      <c r="B6490" t="str">
        <f>CONCATENATE(A6490,"_",COUNTIF(A$1:A6490,A6490))</f>
        <v>36PDID_29</v>
      </c>
      <c r="C6490" t="s">
        <v>15878</v>
      </c>
      <c r="D6490" t="str">
        <f>VLOOKUP(MID(C6490,7,4),Estrv!I:J,2,FALSE)</f>
        <v>Actividades de apoyo administrativo</v>
      </c>
      <c r="E6490">
        <f>VLOOKUP(MID(C6490,1,10),Estrv!B:CC,69,FALSE)</f>
        <v>0</v>
      </c>
    </row>
    <row r="6491" spans="1:5">
      <c r="A6491" t="str">
        <f t="shared" si="101"/>
        <v>36PDID</v>
      </c>
      <c r="B6491" t="str">
        <f>CONCATENATE(A6491,"_",COUNTIF(A$1:A6491,A6491))</f>
        <v>36PDID_30</v>
      </c>
      <c r="C6491" t="s">
        <v>16552</v>
      </c>
      <c r="D6491" t="str">
        <f>VLOOKUP(MID(C6491,7,4),Estrv!I:J,2,FALSE)</f>
        <v>Actividades de apoyo administrativo</v>
      </c>
      <c r="E6491">
        <f>VLOOKUP(MID(C6491,1,10),Estrv!B:CC,72,FALSE)</f>
        <v>0</v>
      </c>
    </row>
    <row r="6492" spans="1:5">
      <c r="A6492" t="str">
        <f t="shared" si="101"/>
        <v>36PDID</v>
      </c>
      <c r="B6492" t="str">
        <f>CONCATENATE(A6492,"_",COUNTIF(A$1:A6492,A6492))</f>
        <v>36PDID_31</v>
      </c>
      <c r="C6492" t="s">
        <v>10487</v>
      </c>
      <c r="D6492" t="str">
        <f>VLOOKUP(MID(C6492,7,4),Estrv!I:J,2,FALSE)</f>
        <v>Provisiones para contingencias</v>
      </c>
      <c r="E6492" t="str">
        <f>VLOOKUP(MID(C6492,1,10),Estrv!B:CC,44,FALSE)</f>
        <v>Cumplir las obligaciones de pago derivado de las sentencias emitidas por la autoridad competente</v>
      </c>
    </row>
    <row r="6493" spans="1:5">
      <c r="A6493" t="str">
        <f t="shared" si="101"/>
        <v>36PDID</v>
      </c>
      <c r="B6493" t="str">
        <f>CONCATENATE(A6493,"_",COUNTIF(A$1:A6493,A6493))</f>
        <v>36PDID_32</v>
      </c>
      <c r="C6493" t="s">
        <v>11161</v>
      </c>
      <c r="D6493" t="str">
        <f>VLOOKUP(MID(C6493,7,4),Estrv!I:J,2,FALSE)</f>
        <v>Provisiones para contingencias</v>
      </c>
      <c r="E6493">
        <f>VLOOKUP(MID(C6493,1,10),Estrv!B:CC,48,FALSE)</f>
        <v>0</v>
      </c>
    </row>
    <row r="6494" spans="1:5">
      <c r="A6494" t="str">
        <f t="shared" si="101"/>
        <v>36PDID</v>
      </c>
      <c r="B6494" t="str">
        <f>CONCATENATE(A6494,"_",COUNTIF(A$1:A6494,A6494))</f>
        <v>36PDID_33</v>
      </c>
      <c r="C6494" t="s">
        <v>11835</v>
      </c>
      <c r="D6494" t="str">
        <f>VLOOKUP(MID(C6494,7,4),Estrv!I:J,2,FALSE)</f>
        <v>Provisiones para contingencias</v>
      </c>
      <c r="E6494">
        <f>VLOOKUP(MID(C6494,1,10),Estrv!B:CC,51,FALSE)</f>
        <v>0</v>
      </c>
    </row>
    <row r="6495" spans="1:5">
      <c r="A6495" t="str">
        <f t="shared" si="101"/>
        <v>36PDID</v>
      </c>
      <c r="B6495" t="str">
        <f>CONCATENATE(A6495,"_",COUNTIF(A$1:A6495,A6495))</f>
        <v>36PDID_34</v>
      </c>
      <c r="C6495" t="s">
        <v>12509</v>
      </c>
      <c r="D6495" t="str">
        <f>VLOOKUP(MID(C6495,7,4),Estrv!I:J,2,FALSE)</f>
        <v>Provisiones para contingencias</v>
      </c>
      <c r="E6495">
        <f>VLOOKUP(MID(C6495,1,10),Estrv!B:CC,54,FALSE)</f>
        <v>0</v>
      </c>
    </row>
    <row r="6496" spans="1:5">
      <c r="A6496" t="str">
        <f t="shared" si="101"/>
        <v>36PDID</v>
      </c>
      <c r="B6496" t="str">
        <f>CONCATENATE(A6496,"_",COUNTIF(A$1:A6496,A6496))</f>
        <v>36PDID_35</v>
      </c>
      <c r="C6496" t="s">
        <v>13183</v>
      </c>
      <c r="D6496" t="str">
        <f>VLOOKUP(MID(C6496,7,4),Estrv!I:J,2,FALSE)</f>
        <v>Provisiones para contingencias</v>
      </c>
      <c r="E6496">
        <f>VLOOKUP(MID(C6496,1,10),Estrv!B:CC,57,FALSE)</f>
        <v>0</v>
      </c>
    </row>
    <row r="6497" spans="1:5">
      <c r="A6497" t="str">
        <f t="shared" si="101"/>
        <v>36PDID</v>
      </c>
      <c r="B6497" t="str">
        <f>CONCATENATE(A6497,"_",COUNTIF(A$1:A6497,A6497))</f>
        <v>36PDID_36</v>
      </c>
      <c r="C6497" t="s">
        <v>13857</v>
      </c>
      <c r="D6497" t="str">
        <f>VLOOKUP(MID(C6497,7,4),Estrv!I:J,2,FALSE)</f>
        <v>Provisiones para contingencias</v>
      </c>
      <c r="E6497">
        <f>VLOOKUP(MID(C6497,1,10),Estrv!B:CC,60,FALSE)</f>
        <v>0</v>
      </c>
    </row>
    <row r="6498" spans="1:5">
      <c r="A6498" t="str">
        <f t="shared" si="101"/>
        <v>36PDID</v>
      </c>
      <c r="B6498" t="str">
        <f>CONCATENATE(A6498,"_",COUNTIF(A$1:A6498,A6498))</f>
        <v>36PDID_37</v>
      </c>
      <c r="C6498" t="s">
        <v>14531</v>
      </c>
      <c r="D6498" t="str">
        <f>VLOOKUP(MID(C6498,7,4),Estrv!I:J,2,FALSE)</f>
        <v>Provisiones para contingencias</v>
      </c>
      <c r="E6498">
        <f>VLOOKUP(MID(C6498,1,10),Estrv!B:CC,63,FALSE)</f>
        <v>0</v>
      </c>
    </row>
    <row r="6499" spans="1:5">
      <c r="A6499" t="str">
        <f t="shared" si="101"/>
        <v>36PDID</v>
      </c>
      <c r="B6499" t="str">
        <f>CONCATENATE(A6499,"_",COUNTIF(A$1:A6499,A6499))</f>
        <v>36PDID_38</v>
      </c>
      <c r="C6499" t="s">
        <v>15205</v>
      </c>
      <c r="D6499" t="str">
        <f>VLOOKUP(MID(C6499,7,4),Estrv!I:J,2,FALSE)</f>
        <v>Provisiones para contingencias</v>
      </c>
      <c r="E6499">
        <f>VLOOKUP(MID(C6499,1,10),Estrv!B:CC,66,FALSE)</f>
        <v>0</v>
      </c>
    </row>
    <row r="6500" spans="1:5">
      <c r="A6500" t="str">
        <f t="shared" si="101"/>
        <v>36PDID</v>
      </c>
      <c r="B6500" t="str">
        <f>CONCATENATE(A6500,"_",COUNTIF(A$1:A6500,A6500))</f>
        <v>36PDID_39</v>
      </c>
      <c r="C6500" t="s">
        <v>15879</v>
      </c>
      <c r="D6500" t="str">
        <f>VLOOKUP(MID(C6500,7,4),Estrv!I:J,2,FALSE)</f>
        <v>Provisiones para contingencias</v>
      </c>
      <c r="E6500">
        <f>VLOOKUP(MID(C6500,1,10),Estrv!B:CC,69,FALSE)</f>
        <v>0</v>
      </c>
    </row>
    <row r="6501" spans="1:5">
      <c r="A6501" t="str">
        <f t="shared" si="101"/>
        <v>36PDID</v>
      </c>
      <c r="B6501" t="str">
        <f>CONCATENATE(A6501,"_",COUNTIF(A$1:A6501,A6501))</f>
        <v>36PDID_40</v>
      </c>
      <c r="C6501" t="s">
        <v>16553</v>
      </c>
      <c r="D6501" t="str">
        <f>VLOOKUP(MID(C6501,7,4),Estrv!I:J,2,FALSE)</f>
        <v>Provisiones para contingencias</v>
      </c>
      <c r="E6501">
        <f>VLOOKUP(MID(C6501,1,10),Estrv!B:CC,72,FALSE)</f>
        <v>0</v>
      </c>
    </row>
    <row r="6502" spans="1:5">
      <c r="A6502" t="str">
        <f t="shared" si="101"/>
        <v>36PDID</v>
      </c>
      <c r="B6502" t="str">
        <f>CONCATENATE(A6502,"_",COUNTIF(A$1:A6502,A6502))</f>
        <v>36PDID_41</v>
      </c>
      <c r="C6502" t="s">
        <v>10488</v>
      </c>
      <c r="D6502" t="str">
        <f>VLOOKUP(MID(C6502,7,4),Estrv!I:J,2,FALSE)</f>
        <v>Cumplimiento de los programas de protección civil</v>
      </c>
      <c r="E6502" t="str">
        <f>VLOOKUP(MID(C6502,1,10),Estrv!B:CC,44,FALSE)</f>
        <v>Usuarios de servicios y servidores publicos del INDEPORTE, cuentan con conocimientos en materia de Proteccion Civil.</v>
      </c>
    </row>
    <row r="6503" spans="1:5">
      <c r="A6503" t="str">
        <f t="shared" si="101"/>
        <v>36PDID</v>
      </c>
      <c r="B6503" t="str">
        <f>CONCATENATE(A6503,"_",COUNTIF(A$1:A6503,A6503))</f>
        <v>36PDID_42</v>
      </c>
      <c r="C6503" t="s">
        <v>11162</v>
      </c>
      <c r="D6503" t="str">
        <f>VLOOKUP(MID(C6503,7,4),Estrv!I:J,2,FALSE)</f>
        <v>Cumplimiento de los programas de protección civil</v>
      </c>
      <c r="E6503" t="str">
        <f>VLOOKUP(MID(C6503,1,10),Estrv!B:CC,48,FALSE)</f>
        <v>Capacitacion en materia de Proteccion Civil</v>
      </c>
    </row>
    <row r="6504" spans="1:5">
      <c r="A6504" t="str">
        <f t="shared" si="101"/>
        <v>36PDID</v>
      </c>
      <c r="B6504" t="str">
        <f>CONCATENATE(A6504,"_",COUNTIF(A$1:A6504,A6504))</f>
        <v>36PDID_43</v>
      </c>
      <c r="C6504" t="s">
        <v>11836</v>
      </c>
      <c r="D6504" t="str">
        <f>VLOOKUP(MID(C6504,7,4),Estrv!I:J,2,FALSE)</f>
        <v>Cumplimiento de los programas de protección civil</v>
      </c>
      <c r="E6504">
        <f>VLOOKUP(MID(C6504,1,10),Estrv!B:CC,51,FALSE)</f>
        <v>0</v>
      </c>
    </row>
    <row r="6505" spans="1:5">
      <c r="A6505" t="str">
        <f t="shared" si="101"/>
        <v>36PDID</v>
      </c>
      <c r="B6505" t="str">
        <f>CONCATENATE(A6505,"_",COUNTIF(A$1:A6505,A6505))</f>
        <v>36PDID_44</v>
      </c>
      <c r="C6505" t="s">
        <v>12510</v>
      </c>
      <c r="D6505" t="str">
        <f>VLOOKUP(MID(C6505,7,4),Estrv!I:J,2,FALSE)</f>
        <v>Cumplimiento de los programas de protección civil</v>
      </c>
      <c r="E6505">
        <f>VLOOKUP(MID(C6505,1,10),Estrv!B:CC,54,FALSE)</f>
        <v>0</v>
      </c>
    </row>
    <row r="6506" spans="1:5">
      <c r="A6506" t="str">
        <f t="shared" si="101"/>
        <v>36PDID</v>
      </c>
      <c r="B6506" t="str">
        <f>CONCATENATE(A6506,"_",COUNTIF(A$1:A6506,A6506))</f>
        <v>36PDID_45</v>
      </c>
      <c r="C6506" t="s">
        <v>13184</v>
      </c>
      <c r="D6506" t="str">
        <f>VLOOKUP(MID(C6506,7,4),Estrv!I:J,2,FALSE)</f>
        <v>Cumplimiento de los programas de protección civil</v>
      </c>
      <c r="E6506">
        <f>VLOOKUP(MID(C6506,1,10),Estrv!B:CC,57,FALSE)</f>
        <v>0</v>
      </c>
    </row>
    <row r="6507" spans="1:5">
      <c r="A6507" t="str">
        <f t="shared" si="101"/>
        <v>36PDID</v>
      </c>
      <c r="B6507" t="str">
        <f>CONCATENATE(A6507,"_",COUNTIF(A$1:A6507,A6507))</f>
        <v>36PDID_46</v>
      </c>
      <c r="C6507" t="s">
        <v>13858</v>
      </c>
      <c r="D6507" t="str">
        <f>VLOOKUP(MID(C6507,7,4),Estrv!I:J,2,FALSE)</f>
        <v>Cumplimiento de los programas de protección civil</v>
      </c>
      <c r="E6507">
        <f>VLOOKUP(MID(C6507,1,10),Estrv!B:CC,60,FALSE)</f>
        <v>0</v>
      </c>
    </row>
    <row r="6508" spans="1:5">
      <c r="A6508" t="str">
        <f t="shared" si="101"/>
        <v>36PDID</v>
      </c>
      <c r="B6508" t="str">
        <f>CONCATENATE(A6508,"_",COUNTIF(A$1:A6508,A6508))</f>
        <v>36PDID_47</v>
      </c>
      <c r="C6508" t="s">
        <v>14532</v>
      </c>
      <c r="D6508" t="str">
        <f>VLOOKUP(MID(C6508,7,4),Estrv!I:J,2,FALSE)</f>
        <v>Cumplimiento de los programas de protección civil</v>
      </c>
      <c r="E6508">
        <f>VLOOKUP(MID(C6508,1,10),Estrv!B:CC,63,FALSE)</f>
        <v>0</v>
      </c>
    </row>
    <row r="6509" spans="1:5">
      <c r="A6509" t="str">
        <f t="shared" si="101"/>
        <v>36PDID</v>
      </c>
      <c r="B6509" t="str">
        <f>CONCATENATE(A6509,"_",COUNTIF(A$1:A6509,A6509))</f>
        <v>36PDID_48</v>
      </c>
      <c r="C6509" t="s">
        <v>15206</v>
      </c>
      <c r="D6509" t="str">
        <f>VLOOKUP(MID(C6509,7,4),Estrv!I:J,2,FALSE)</f>
        <v>Cumplimiento de los programas de protección civil</v>
      </c>
      <c r="E6509">
        <f>VLOOKUP(MID(C6509,1,10),Estrv!B:CC,66,FALSE)</f>
        <v>0</v>
      </c>
    </row>
    <row r="6510" spans="1:5">
      <c r="A6510" t="str">
        <f t="shared" si="101"/>
        <v>36PDID</v>
      </c>
      <c r="B6510" t="str">
        <f>CONCATENATE(A6510,"_",COUNTIF(A$1:A6510,A6510))</f>
        <v>36PDID_49</v>
      </c>
      <c r="C6510" t="s">
        <v>15880</v>
      </c>
      <c r="D6510" t="str">
        <f>VLOOKUP(MID(C6510,7,4),Estrv!I:J,2,FALSE)</f>
        <v>Cumplimiento de los programas de protección civil</v>
      </c>
      <c r="E6510">
        <f>VLOOKUP(MID(C6510,1,10),Estrv!B:CC,69,FALSE)</f>
        <v>0</v>
      </c>
    </row>
    <row r="6511" spans="1:5">
      <c r="A6511" t="str">
        <f t="shared" si="101"/>
        <v>36PDID</v>
      </c>
      <c r="B6511" t="str">
        <f>CONCATENATE(A6511,"_",COUNTIF(A$1:A6511,A6511))</f>
        <v>36PDID_50</v>
      </c>
      <c r="C6511" t="s">
        <v>16554</v>
      </c>
      <c r="D6511" t="str">
        <f>VLOOKUP(MID(C6511,7,4),Estrv!I:J,2,FALSE)</f>
        <v>Cumplimiento de los programas de protección civil</v>
      </c>
      <c r="E6511">
        <f>VLOOKUP(MID(C6511,1,10),Estrv!B:CC,72,FALSE)</f>
        <v>0</v>
      </c>
    </row>
    <row r="6512" spans="1:5">
      <c r="A6512" t="str">
        <f t="shared" si="101"/>
        <v>36PDID</v>
      </c>
      <c r="B6512" t="str">
        <f>CONCATENATE(A6512,"_",COUNTIF(A$1:A6512,A6512))</f>
        <v>36PDID_51</v>
      </c>
      <c r="C6512" t="s">
        <v>10489</v>
      </c>
      <c r="D6512" t="str">
        <f>VLOOKUP(MID(C6512,7,4),Estrv!I:J,2,FALSE)</f>
        <v>Apoyos y estímulos deportivos para el bienestar</v>
      </c>
      <c r="E6512" t="str">
        <f>VLOOKUP(MID(C6512,1,10),Estrv!B:CC,44,FALSE)</f>
        <v>Los deportistas de rendimiento de la Ciudad de Mexico escalan su nivel convirtiendose en atletas de alto rendimiento</v>
      </c>
    </row>
    <row r="6513" spans="1:5">
      <c r="A6513" t="str">
        <f t="shared" si="101"/>
        <v>36PDID</v>
      </c>
      <c r="B6513" t="str">
        <f>CONCATENATE(A6513,"_",COUNTIF(A$1:A6513,A6513))</f>
        <v>36PDID_52</v>
      </c>
      <c r="C6513" t="s">
        <v>11163</v>
      </c>
      <c r="D6513" t="str">
        <f>VLOOKUP(MID(C6513,7,4),Estrv!I:J,2,FALSE)</f>
        <v>Apoyos y estímulos deportivos para el bienestar</v>
      </c>
      <c r="E6513">
        <f>VLOOKUP(MID(C6513,1,10),Estrv!B:CC,48,FALSE)</f>
        <v>0</v>
      </c>
    </row>
    <row r="6514" spans="1:5">
      <c r="A6514" t="str">
        <f t="shared" si="101"/>
        <v>36PDID</v>
      </c>
      <c r="B6514" t="str">
        <f>CONCATENATE(A6514,"_",COUNTIF(A$1:A6514,A6514))</f>
        <v>36PDID_53</v>
      </c>
      <c r="C6514" t="s">
        <v>11837</v>
      </c>
      <c r="D6514" t="str">
        <f>VLOOKUP(MID(C6514,7,4),Estrv!I:J,2,FALSE)</f>
        <v>Apoyos y estímulos deportivos para el bienestar</v>
      </c>
      <c r="E6514">
        <f>VLOOKUP(MID(C6514,1,10),Estrv!B:CC,51,FALSE)</f>
        <v>0</v>
      </c>
    </row>
    <row r="6515" spans="1:5">
      <c r="A6515" t="str">
        <f t="shared" si="101"/>
        <v>36PDID</v>
      </c>
      <c r="B6515" t="str">
        <f>CONCATENATE(A6515,"_",COUNTIF(A$1:A6515,A6515))</f>
        <v>36PDID_54</v>
      </c>
      <c r="C6515" t="s">
        <v>12511</v>
      </c>
      <c r="D6515" t="str">
        <f>VLOOKUP(MID(C6515,7,4),Estrv!I:J,2,FALSE)</f>
        <v>Apoyos y estímulos deportivos para el bienestar</v>
      </c>
      <c r="E6515">
        <f>VLOOKUP(MID(C6515,1,10),Estrv!B:CC,54,FALSE)</f>
        <v>0</v>
      </c>
    </row>
    <row r="6516" spans="1:5">
      <c r="A6516" t="str">
        <f t="shared" si="101"/>
        <v>36PDID</v>
      </c>
      <c r="B6516" t="str">
        <f>CONCATENATE(A6516,"_",COUNTIF(A$1:A6516,A6516))</f>
        <v>36PDID_55</v>
      </c>
      <c r="C6516" t="s">
        <v>13185</v>
      </c>
      <c r="D6516" t="str">
        <f>VLOOKUP(MID(C6516,7,4),Estrv!I:J,2,FALSE)</f>
        <v>Apoyos y estímulos deportivos para el bienestar</v>
      </c>
      <c r="E6516">
        <f>VLOOKUP(MID(C6516,1,10),Estrv!B:CC,57,FALSE)</f>
        <v>0</v>
      </c>
    </row>
    <row r="6517" spans="1:5">
      <c r="A6517" t="str">
        <f t="shared" si="101"/>
        <v>36PDID</v>
      </c>
      <c r="B6517" t="str">
        <f>CONCATENATE(A6517,"_",COUNTIF(A$1:A6517,A6517))</f>
        <v>36PDID_56</v>
      </c>
      <c r="C6517" t="s">
        <v>13859</v>
      </c>
      <c r="D6517" t="str">
        <f>VLOOKUP(MID(C6517,7,4),Estrv!I:J,2,FALSE)</f>
        <v>Apoyos y estímulos deportivos para el bienestar</v>
      </c>
      <c r="E6517">
        <f>VLOOKUP(MID(C6517,1,10),Estrv!B:CC,60,FALSE)</f>
        <v>0</v>
      </c>
    </row>
    <row r="6518" spans="1:5">
      <c r="A6518" t="str">
        <f t="shared" si="101"/>
        <v>36PDID</v>
      </c>
      <c r="B6518" t="str">
        <f>CONCATENATE(A6518,"_",COUNTIF(A$1:A6518,A6518))</f>
        <v>36PDID_57</v>
      </c>
      <c r="C6518" t="s">
        <v>14533</v>
      </c>
      <c r="D6518" t="str">
        <f>VLOOKUP(MID(C6518,7,4),Estrv!I:J,2,FALSE)</f>
        <v>Apoyos y estímulos deportivos para el bienestar</v>
      </c>
      <c r="E6518">
        <f>VLOOKUP(MID(C6518,1,10),Estrv!B:CC,63,FALSE)</f>
        <v>0</v>
      </c>
    </row>
    <row r="6519" spans="1:5">
      <c r="A6519" t="str">
        <f t="shared" si="101"/>
        <v>36PDID</v>
      </c>
      <c r="B6519" t="str">
        <f>CONCATENATE(A6519,"_",COUNTIF(A$1:A6519,A6519))</f>
        <v>36PDID_58</v>
      </c>
      <c r="C6519" t="s">
        <v>15207</v>
      </c>
      <c r="D6519" t="str">
        <f>VLOOKUP(MID(C6519,7,4),Estrv!I:J,2,FALSE)</f>
        <v>Apoyos y estímulos deportivos para el bienestar</v>
      </c>
      <c r="E6519">
        <f>VLOOKUP(MID(C6519,1,10),Estrv!B:CC,66,FALSE)</f>
        <v>0</v>
      </c>
    </row>
    <row r="6520" spans="1:5">
      <c r="A6520" t="str">
        <f t="shared" si="101"/>
        <v>36PDID</v>
      </c>
      <c r="B6520" t="str">
        <f>CONCATENATE(A6520,"_",COUNTIF(A$1:A6520,A6520))</f>
        <v>36PDID_59</v>
      </c>
      <c r="C6520" t="s">
        <v>15881</v>
      </c>
      <c r="D6520" t="str">
        <f>VLOOKUP(MID(C6520,7,4),Estrv!I:J,2,FALSE)</f>
        <v>Apoyos y estímulos deportivos para el bienestar</v>
      </c>
      <c r="E6520">
        <f>VLOOKUP(MID(C6520,1,10),Estrv!B:CC,69,FALSE)</f>
        <v>0</v>
      </c>
    </row>
    <row r="6521" spans="1:5">
      <c r="A6521" t="str">
        <f t="shared" si="101"/>
        <v>36PDID</v>
      </c>
      <c r="B6521" t="str">
        <f>CONCATENATE(A6521,"_",COUNTIF(A$1:A6521,A6521))</f>
        <v>36PDID_60</v>
      </c>
      <c r="C6521" t="s">
        <v>16555</v>
      </c>
      <c r="D6521" t="str">
        <f>VLOOKUP(MID(C6521,7,4),Estrv!I:J,2,FALSE)</f>
        <v>Apoyos y estímulos deportivos para el bienestar</v>
      </c>
      <c r="E6521">
        <f>VLOOKUP(MID(C6521,1,10),Estrv!B:CC,72,FALSE)</f>
        <v>0</v>
      </c>
    </row>
    <row r="6522" spans="1:5">
      <c r="A6522" t="str">
        <f t="shared" si="101"/>
        <v>36PDIE</v>
      </c>
      <c r="B6522" t="str">
        <f>CONCATENATE(A6522,"_",COUNTIF(A$1:A6522,A6522))</f>
        <v>36PDIE_1</v>
      </c>
      <c r="C6522" t="s">
        <v>10490</v>
      </c>
      <c r="D6522" t="str">
        <f>VLOOKUP(MID(C6522,7,4),Estrv!I:J,2,FALSE)</f>
        <v>Fortalecimiento a la educación media superior</v>
      </c>
      <c r="E6522" t="str">
        <f>VLOOKUP(MID(C6522,1,10),Estrv!B:CC,44,FALSE)</f>
        <v>Incremento en el numero de personas que cuentan con el nivel de educacion media superior concluida para mejorar su calidad de vida.</v>
      </c>
    </row>
    <row r="6523" spans="1:5">
      <c r="A6523" t="str">
        <f t="shared" si="101"/>
        <v>36PDIE</v>
      </c>
      <c r="B6523" t="str">
        <f>CONCATENATE(A6523,"_",COUNTIF(A$1:A6523,A6523))</f>
        <v>36PDIE_2</v>
      </c>
      <c r="C6523" t="s">
        <v>11164</v>
      </c>
      <c r="D6523" t="str">
        <f>VLOOKUP(MID(C6523,7,4),Estrv!I:J,2,FALSE)</f>
        <v>Fortalecimiento a la educación media superior</v>
      </c>
      <c r="E6523" t="str">
        <f>VLOOKUP(MID(C6523,1,10),Estrv!B:CC,48,FALSE)</f>
        <v>Monitoreo al programa de Bachillerato de modalidad Semi escolar. (Numero de alumnos que ingresan y egresan en cada ciclo escolar)</v>
      </c>
    </row>
    <row r="6524" spans="1:5">
      <c r="A6524" t="str">
        <f t="shared" si="101"/>
        <v>36PDIE</v>
      </c>
      <c r="B6524" t="str">
        <f>CONCATENATE(A6524,"_",COUNTIF(A$1:A6524,A6524))</f>
        <v>36PDIE_3</v>
      </c>
      <c r="C6524" t="s">
        <v>11838</v>
      </c>
      <c r="D6524" t="str">
        <f>VLOOKUP(MID(C6524,7,4),Estrv!I:J,2,FALSE)</f>
        <v>Fortalecimiento a la educación media superior</v>
      </c>
      <c r="E6524" t="str">
        <f>VLOOKUP(MID(C6524,1,10),Estrv!B:CC,51,FALSE)</f>
        <v>Actualizacion docente y de materiales didacticos</v>
      </c>
    </row>
    <row r="6525" spans="1:5">
      <c r="A6525" t="str">
        <f t="shared" si="101"/>
        <v>36PDIE</v>
      </c>
      <c r="B6525" t="str">
        <f>CONCATENATE(A6525,"_",COUNTIF(A$1:A6525,A6525))</f>
        <v>36PDIE_4</v>
      </c>
      <c r="C6525" t="s">
        <v>12512</v>
      </c>
      <c r="D6525" t="str">
        <f>VLOOKUP(MID(C6525,7,4),Estrv!I:J,2,FALSE)</f>
        <v>Fortalecimiento a la educación media superior</v>
      </c>
      <c r="E6525">
        <f>VLOOKUP(MID(C6525,1,10),Estrv!B:CC,54,FALSE)</f>
        <v>0</v>
      </c>
    </row>
    <row r="6526" spans="1:5">
      <c r="A6526" t="str">
        <f t="shared" si="101"/>
        <v>36PDIE</v>
      </c>
      <c r="B6526" t="str">
        <f>CONCATENATE(A6526,"_",COUNTIF(A$1:A6526,A6526))</f>
        <v>36PDIE_5</v>
      </c>
      <c r="C6526" t="s">
        <v>13186</v>
      </c>
      <c r="D6526" t="str">
        <f>VLOOKUP(MID(C6526,7,4),Estrv!I:J,2,FALSE)</f>
        <v>Fortalecimiento a la educación media superior</v>
      </c>
      <c r="E6526">
        <f>VLOOKUP(MID(C6526,1,10),Estrv!B:CC,57,FALSE)</f>
        <v>0</v>
      </c>
    </row>
    <row r="6527" spans="1:5">
      <c r="A6527" t="str">
        <f t="shared" si="101"/>
        <v>36PDIE</v>
      </c>
      <c r="B6527" t="str">
        <f>CONCATENATE(A6527,"_",COUNTIF(A$1:A6527,A6527))</f>
        <v>36PDIE_6</v>
      </c>
      <c r="C6527" t="s">
        <v>13860</v>
      </c>
      <c r="D6527" t="str">
        <f>VLOOKUP(MID(C6527,7,4),Estrv!I:J,2,FALSE)</f>
        <v>Fortalecimiento a la educación media superior</v>
      </c>
      <c r="E6527">
        <f>VLOOKUP(MID(C6527,1,10),Estrv!B:CC,60,FALSE)</f>
        <v>0</v>
      </c>
    </row>
    <row r="6528" spans="1:5">
      <c r="A6528" t="str">
        <f t="shared" si="101"/>
        <v>36PDIE</v>
      </c>
      <c r="B6528" t="str">
        <f>CONCATENATE(A6528,"_",COUNTIF(A$1:A6528,A6528))</f>
        <v>36PDIE_7</v>
      </c>
      <c r="C6528" t="s">
        <v>14534</v>
      </c>
      <c r="D6528" t="str">
        <f>VLOOKUP(MID(C6528,7,4),Estrv!I:J,2,FALSE)</f>
        <v>Fortalecimiento a la educación media superior</v>
      </c>
      <c r="E6528">
        <f>VLOOKUP(MID(C6528,1,10),Estrv!B:CC,63,FALSE)</f>
        <v>0</v>
      </c>
    </row>
    <row r="6529" spans="1:5">
      <c r="A6529" t="str">
        <f t="shared" si="101"/>
        <v>36PDIE</v>
      </c>
      <c r="B6529" t="str">
        <f>CONCATENATE(A6529,"_",COUNTIF(A$1:A6529,A6529))</f>
        <v>36PDIE_8</v>
      </c>
      <c r="C6529" t="s">
        <v>15208</v>
      </c>
      <c r="D6529" t="str">
        <f>VLOOKUP(MID(C6529,7,4),Estrv!I:J,2,FALSE)</f>
        <v>Fortalecimiento a la educación media superior</v>
      </c>
      <c r="E6529">
        <f>VLOOKUP(MID(C6529,1,10),Estrv!B:CC,66,FALSE)</f>
        <v>0</v>
      </c>
    </row>
    <row r="6530" spans="1:5">
      <c r="A6530" t="str">
        <f t="shared" si="101"/>
        <v>36PDIE</v>
      </c>
      <c r="B6530" t="str">
        <f>CONCATENATE(A6530,"_",COUNTIF(A$1:A6530,A6530))</f>
        <v>36PDIE_9</v>
      </c>
      <c r="C6530" t="s">
        <v>15882</v>
      </c>
      <c r="D6530" t="str">
        <f>VLOOKUP(MID(C6530,7,4),Estrv!I:J,2,FALSE)</f>
        <v>Fortalecimiento a la educación media superior</v>
      </c>
      <c r="E6530">
        <f>VLOOKUP(MID(C6530,1,10),Estrv!B:CC,69,FALSE)</f>
        <v>0</v>
      </c>
    </row>
    <row r="6531" spans="1:5">
      <c r="A6531" t="str">
        <f t="shared" ref="A6531:A6594" si="102">MID(C6531,1,6)</f>
        <v>36PDIE</v>
      </c>
      <c r="B6531" t="str">
        <f>CONCATENATE(A6531,"_",COUNTIF(A$1:A6531,A6531))</f>
        <v>36PDIE_10</v>
      </c>
      <c r="C6531" t="s">
        <v>16556</v>
      </c>
      <c r="D6531" t="str">
        <f>VLOOKUP(MID(C6531,7,4),Estrv!I:J,2,FALSE)</f>
        <v>Fortalecimiento a la educación media superior</v>
      </c>
      <c r="E6531">
        <f>VLOOKUP(MID(C6531,1,10),Estrv!B:CC,72,FALSE)</f>
        <v>0</v>
      </c>
    </row>
    <row r="6532" spans="1:5">
      <c r="A6532" t="str">
        <f t="shared" si="102"/>
        <v>36PDIE</v>
      </c>
      <c r="B6532" t="str">
        <f>CONCATENATE(A6532,"_",COUNTIF(A$1:A6532,A6532))</f>
        <v>36PDIE_11</v>
      </c>
      <c r="C6532" t="s">
        <v>10491</v>
      </c>
      <c r="D6532" t="str">
        <f>VLOOKUP(MID(C6532,7,4),Estrv!I:J,2,FALSE)</f>
        <v>Actividades de apoyo administrativo</v>
      </c>
      <c r="E6532" t="str">
        <f>VLOOKUP(MID(C6532,1,10),Estrv!B:CC,44,FALSE)</f>
        <v>Proporcionar los servicios y equipamiento necesarios, para la operatividad del Instituto</v>
      </c>
    </row>
    <row r="6533" spans="1:5">
      <c r="A6533" t="str">
        <f t="shared" si="102"/>
        <v>36PDIE</v>
      </c>
      <c r="B6533" t="str">
        <f>CONCATENATE(A6533,"_",COUNTIF(A$1:A6533,A6533))</f>
        <v>36PDIE_12</v>
      </c>
      <c r="C6533" t="s">
        <v>11165</v>
      </c>
      <c r="D6533" t="str">
        <f>VLOOKUP(MID(C6533,7,4),Estrv!I:J,2,FALSE)</f>
        <v>Actividades de apoyo administrativo</v>
      </c>
      <c r="E6533">
        <f>VLOOKUP(MID(C6533,1,10),Estrv!B:CC,48,FALSE)</f>
        <v>0</v>
      </c>
    </row>
    <row r="6534" spans="1:5">
      <c r="A6534" t="str">
        <f t="shared" si="102"/>
        <v>36PDIE</v>
      </c>
      <c r="B6534" t="str">
        <f>CONCATENATE(A6534,"_",COUNTIF(A$1:A6534,A6534))</f>
        <v>36PDIE_13</v>
      </c>
      <c r="C6534" t="s">
        <v>11839</v>
      </c>
      <c r="D6534" t="str">
        <f>VLOOKUP(MID(C6534,7,4),Estrv!I:J,2,FALSE)</f>
        <v>Actividades de apoyo administrativo</v>
      </c>
      <c r="E6534">
        <f>VLOOKUP(MID(C6534,1,10),Estrv!B:CC,51,FALSE)</f>
        <v>0</v>
      </c>
    </row>
    <row r="6535" spans="1:5">
      <c r="A6535" t="str">
        <f t="shared" si="102"/>
        <v>36PDIE</v>
      </c>
      <c r="B6535" t="str">
        <f>CONCATENATE(A6535,"_",COUNTIF(A$1:A6535,A6535))</f>
        <v>36PDIE_14</v>
      </c>
      <c r="C6535" t="s">
        <v>12513</v>
      </c>
      <c r="D6535" t="str">
        <f>VLOOKUP(MID(C6535,7,4),Estrv!I:J,2,FALSE)</f>
        <v>Actividades de apoyo administrativo</v>
      </c>
      <c r="E6535">
        <f>VLOOKUP(MID(C6535,1,10),Estrv!B:CC,54,FALSE)</f>
        <v>0</v>
      </c>
    </row>
    <row r="6536" spans="1:5">
      <c r="A6536" t="str">
        <f t="shared" si="102"/>
        <v>36PDIE</v>
      </c>
      <c r="B6536" t="str">
        <f>CONCATENATE(A6536,"_",COUNTIF(A$1:A6536,A6536))</f>
        <v>36PDIE_15</v>
      </c>
      <c r="C6536" t="s">
        <v>13187</v>
      </c>
      <c r="D6536" t="str">
        <f>VLOOKUP(MID(C6536,7,4),Estrv!I:J,2,FALSE)</f>
        <v>Actividades de apoyo administrativo</v>
      </c>
      <c r="E6536">
        <f>VLOOKUP(MID(C6536,1,10),Estrv!B:CC,57,FALSE)</f>
        <v>0</v>
      </c>
    </row>
    <row r="6537" spans="1:5">
      <c r="A6537" t="str">
        <f t="shared" si="102"/>
        <v>36PDIE</v>
      </c>
      <c r="B6537" t="str">
        <f>CONCATENATE(A6537,"_",COUNTIF(A$1:A6537,A6537))</f>
        <v>36PDIE_16</v>
      </c>
      <c r="C6537" t="s">
        <v>13861</v>
      </c>
      <c r="D6537" t="str">
        <f>VLOOKUP(MID(C6537,7,4),Estrv!I:J,2,FALSE)</f>
        <v>Actividades de apoyo administrativo</v>
      </c>
      <c r="E6537">
        <f>VLOOKUP(MID(C6537,1,10),Estrv!B:CC,60,FALSE)</f>
        <v>0</v>
      </c>
    </row>
    <row r="6538" spans="1:5">
      <c r="A6538" t="str">
        <f t="shared" si="102"/>
        <v>36PDIE</v>
      </c>
      <c r="B6538" t="str">
        <f>CONCATENATE(A6538,"_",COUNTIF(A$1:A6538,A6538))</f>
        <v>36PDIE_17</v>
      </c>
      <c r="C6538" t="s">
        <v>14535</v>
      </c>
      <c r="D6538" t="str">
        <f>VLOOKUP(MID(C6538,7,4),Estrv!I:J,2,FALSE)</f>
        <v>Actividades de apoyo administrativo</v>
      </c>
      <c r="E6538">
        <f>VLOOKUP(MID(C6538,1,10),Estrv!B:CC,63,FALSE)</f>
        <v>0</v>
      </c>
    </row>
    <row r="6539" spans="1:5">
      <c r="A6539" t="str">
        <f t="shared" si="102"/>
        <v>36PDIE</v>
      </c>
      <c r="B6539" t="str">
        <f>CONCATENATE(A6539,"_",COUNTIF(A$1:A6539,A6539))</f>
        <v>36PDIE_18</v>
      </c>
      <c r="C6539" t="s">
        <v>15209</v>
      </c>
      <c r="D6539" t="str">
        <f>VLOOKUP(MID(C6539,7,4),Estrv!I:J,2,FALSE)</f>
        <v>Actividades de apoyo administrativo</v>
      </c>
      <c r="E6539">
        <f>VLOOKUP(MID(C6539,1,10),Estrv!B:CC,66,FALSE)</f>
        <v>0</v>
      </c>
    </row>
    <row r="6540" spans="1:5">
      <c r="A6540" t="str">
        <f t="shared" si="102"/>
        <v>36PDIE</v>
      </c>
      <c r="B6540" t="str">
        <f>CONCATENATE(A6540,"_",COUNTIF(A$1:A6540,A6540))</f>
        <v>36PDIE_19</v>
      </c>
      <c r="C6540" t="s">
        <v>15883</v>
      </c>
      <c r="D6540" t="str">
        <f>VLOOKUP(MID(C6540,7,4),Estrv!I:J,2,FALSE)</f>
        <v>Actividades de apoyo administrativo</v>
      </c>
      <c r="E6540">
        <f>VLOOKUP(MID(C6540,1,10),Estrv!B:CC,69,FALSE)</f>
        <v>0</v>
      </c>
    </row>
    <row r="6541" spans="1:5">
      <c r="A6541" t="str">
        <f t="shared" si="102"/>
        <v>36PDIE</v>
      </c>
      <c r="B6541" t="str">
        <f>CONCATENATE(A6541,"_",COUNTIF(A$1:A6541,A6541))</f>
        <v>36PDIE_20</v>
      </c>
      <c r="C6541" t="s">
        <v>16557</v>
      </c>
      <c r="D6541" t="str">
        <f>VLOOKUP(MID(C6541,7,4),Estrv!I:J,2,FALSE)</f>
        <v>Actividades de apoyo administrativo</v>
      </c>
      <c r="E6541">
        <f>VLOOKUP(MID(C6541,1,10),Estrv!B:CC,72,FALSE)</f>
        <v>0</v>
      </c>
    </row>
    <row r="6542" spans="1:5">
      <c r="A6542" t="str">
        <f t="shared" si="102"/>
        <v>36PDIE</v>
      </c>
      <c r="B6542" t="str">
        <f>CONCATENATE(A6542,"_",COUNTIF(A$1:A6542,A6542))</f>
        <v>36PDIE_21</v>
      </c>
      <c r="C6542" t="s">
        <v>10492</v>
      </c>
      <c r="D6542" t="str">
        <f>VLOOKUP(MID(C6542,7,4),Estrv!I:J,2,FALSE)</f>
        <v>Provisiones para contingencias</v>
      </c>
      <c r="E6542" t="str">
        <f>VLOOKUP(MID(C6542,1,10),Estrv!B:CC,44,FALSE)</f>
        <v>Cumplir las obligaciones de pago derivado de las sentencias emitidas por la autoridad competente.</v>
      </c>
    </row>
    <row r="6543" spans="1:5">
      <c r="A6543" t="str">
        <f t="shared" si="102"/>
        <v>36PDIE</v>
      </c>
      <c r="B6543" t="str">
        <f>CONCATENATE(A6543,"_",COUNTIF(A$1:A6543,A6543))</f>
        <v>36PDIE_22</v>
      </c>
      <c r="C6543" t="s">
        <v>11166</v>
      </c>
      <c r="D6543" t="str">
        <f>VLOOKUP(MID(C6543,7,4),Estrv!I:J,2,FALSE)</f>
        <v>Provisiones para contingencias</v>
      </c>
      <c r="E6543">
        <f>VLOOKUP(MID(C6543,1,10),Estrv!B:CC,48,FALSE)</f>
        <v>0</v>
      </c>
    </row>
    <row r="6544" spans="1:5">
      <c r="A6544" t="str">
        <f t="shared" si="102"/>
        <v>36PDIE</v>
      </c>
      <c r="B6544" t="str">
        <f>CONCATENATE(A6544,"_",COUNTIF(A$1:A6544,A6544))</f>
        <v>36PDIE_23</v>
      </c>
      <c r="C6544" t="s">
        <v>11840</v>
      </c>
      <c r="D6544" t="str">
        <f>VLOOKUP(MID(C6544,7,4),Estrv!I:J,2,FALSE)</f>
        <v>Provisiones para contingencias</v>
      </c>
      <c r="E6544">
        <f>VLOOKUP(MID(C6544,1,10),Estrv!B:CC,51,FALSE)</f>
        <v>0</v>
      </c>
    </row>
    <row r="6545" spans="1:5">
      <c r="A6545" t="str">
        <f t="shared" si="102"/>
        <v>36PDIE</v>
      </c>
      <c r="B6545" t="str">
        <f>CONCATENATE(A6545,"_",COUNTIF(A$1:A6545,A6545))</f>
        <v>36PDIE_24</v>
      </c>
      <c r="C6545" t="s">
        <v>12514</v>
      </c>
      <c r="D6545" t="str">
        <f>VLOOKUP(MID(C6545,7,4),Estrv!I:J,2,FALSE)</f>
        <v>Provisiones para contingencias</v>
      </c>
      <c r="E6545">
        <f>VLOOKUP(MID(C6545,1,10),Estrv!B:CC,54,FALSE)</f>
        <v>0</v>
      </c>
    </row>
    <row r="6546" spans="1:5">
      <c r="A6546" t="str">
        <f t="shared" si="102"/>
        <v>36PDIE</v>
      </c>
      <c r="B6546" t="str">
        <f>CONCATENATE(A6546,"_",COUNTIF(A$1:A6546,A6546))</f>
        <v>36PDIE_25</v>
      </c>
      <c r="C6546" t="s">
        <v>13188</v>
      </c>
      <c r="D6546" t="str">
        <f>VLOOKUP(MID(C6546,7,4),Estrv!I:J,2,FALSE)</f>
        <v>Provisiones para contingencias</v>
      </c>
      <c r="E6546">
        <f>VLOOKUP(MID(C6546,1,10),Estrv!B:CC,57,FALSE)</f>
        <v>0</v>
      </c>
    </row>
    <row r="6547" spans="1:5">
      <c r="A6547" t="str">
        <f t="shared" si="102"/>
        <v>36PDIE</v>
      </c>
      <c r="B6547" t="str">
        <f>CONCATENATE(A6547,"_",COUNTIF(A$1:A6547,A6547))</f>
        <v>36PDIE_26</v>
      </c>
      <c r="C6547" t="s">
        <v>13862</v>
      </c>
      <c r="D6547" t="str">
        <f>VLOOKUP(MID(C6547,7,4),Estrv!I:J,2,FALSE)</f>
        <v>Provisiones para contingencias</v>
      </c>
      <c r="E6547">
        <f>VLOOKUP(MID(C6547,1,10),Estrv!B:CC,60,FALSE)</f>
        <v>0</v>
      </c>
    </row>
    <row r="6548" spans="1:5">
      <c r="A6548" t="str">
        <f t="shared" si="102"/>
        <v>36PDIE</v>
      </c>
      <c r="B6548" t="str">
        <f>CONCATENATE(A6548,"_",COUNTIF(A$1:A6548,A6548))</f>
        <v>36PDIE_27</v>
      </c>
      <c r="C6548" t="s">
        <v>14536</v>
      </c>
      <c r="D6548" t="str">
        <f>VLOOKUP(MID(C6548,7,4),Estrv!I:J,2,FALSE)</f>
        <v>Provisiones para contingencias</v>
      </c>
      <c r="E6548">
        <f>VLOOKUP(MID(C6548,1,10),Estrv!B:CC,63,FALSE)</f>
        <v>0</v>
      </c>
    </row>
    <row r="6549" spans="1:5">
      <c r="A6549" t="str">
        <f t="shared" si="102"/>
        <v>36PDIE</v>
      </c>
      <c r="B6549" t="str">
        <f>CONCATENATE(A6549,"_",COUNTIF(A$1:A6549,A6549))</f>
        <v>36PDIE_28</v>
      </c>
      <c r="C6549" t="s">
        <v>15210</v>
      </c>
      <c r="D6549" t="str">
        <f>VLOOKUP(MID(C6549,7,4),Estrv!I:J,2,FALSE)</f>
        <v>Provisiones para contingencias</v>
      </c>
      <c r="E6549">
        <f>VLOOKUP(MID(C6549,1,10),Estrv!B:CC,66,FALSE)</f>
        <v>0</v>
      </c>
    </row>
    <row r="6550" spans="1:5">
      <c r="A6550" t="str">
        <f t="shared" si="102"/>
        <v>36PDIE</v>
      </c>
      <c r="B6550" t="str">
        <f>CONCATENATE(A6550,"_",COUNTIF(A$1:A6550,A6550))</f>
        <v>36PDIE_29</v>
      </c>
      <c r="C6550" t="s">
        <v>15884</v>
      </c>
      <c r="D6550" t="str">
        <f>VLOOKUP(MID(C6550,7,4),Estrv!I:J,2,FALSE)</f>
        <v>Provisiones para contingencias</v>
      </c>
      <c r="E6550">
        <f>VLOOKUP(MID(C6550,1,10),Estrv!B:CC,69,FALSE)</f>
        <v>0</v>
      </c>
    </row>
    <row r="6551" spans="1:5">
      <c r="A6551" t="str">
        <f t="shared" si="102"/>
        <v>36PDIE</v>
      </c>
      <c r="B6551" t="str">
        <f>CONCATENATE(A6551,"_",COUNTIF(A$1:A6551,A6551))</f>
        <v>36PDIE_30</v>
      </c>
      <c r="C6551" t="s">
        <v>16558</v>
      </c>
      <c r="D6551" t="str">
        <f>VLOOKUP(MID(C6551,7,4),Estrv!I:J,2,FALSE)</f>
        <v>Provisiones para contingencias</v>
      </c>
      <c r="E6551">
        <f>VLOOKUP(MID(C6551,1,10),Estrv!B:CC,72,FALSE)</f>
        <v>0</v>
      </c>
    </row>
    <row r="6552" spans="1:5">
      <c r="A6552" t="str">
        <f t="shared" si="102"/>
        <v>36PDIE</v>
      </c>
      <c r="B6552" t="str">
        <f>CONCATENATE(A6552,"_",COUNTIF(A$1:A6552,A6552))</f>
        <v>36PDIE_31</v>
      </c>
      <c r="C6552" t="s">
        <v>10493</v>
      </c>
      <c r="D6552" t="str">
        <f>VLOOKUP(MID(C6552,7,4),Estrv!I:J,2,FALSE)</f>
        <v>Cumplimiento de los programas de protección civil</v>
      </c>
      <c r="E6552" t="str">
        <f>VLOOKUP(MID(C6552,1,10),Estrv!B:CC,44,FALSE)</f>
        <v>Usuarios de servicios y servidores publicos del IEMS, cuentan con conocimientos en materia de Proteccion Civil.</v>
      </c>
    </row>
    <row r="6553" spans="1:5">
      <c r="A6553" t="str">
        <f t="shared" si="102"/>
        <v>36PDIE</v>
      </c>
      <c r="B6553" t="str">
        <f>CONCATENATE(A6553,"_",COUNTIF(A$1:A6553,A6553))</f>
        <v>36PDIE_32</v>
      </c>
      <c r="C6553" t="s">
        <v>11167</v>
      </c>
      <c r="D6553" t="str">
        <f>VLOOKUP(MID(C6553,7,4),Estrv!I:J,2,FALSE)</f>
        <v>Cumplimiento de los programas de protección civil</v>
      </c>
      <c r="E6553" t="str">
        <f>VLOOKUP(MID(C6553,1,10),Estrv!B:CC,48,FALSE)</f>
        <v>Capacitacion en materia de Proteccion Civil</v>
      </c>
    </row>
    <row r="6554" spans="1:5">
      <c r="A6554" t="str">
        <f t="shared" si="102"/>
        <v>36PDIE</v>
      </c>
      <c r="B6554" t="str">
        <f>CONCATENATE(A6554,"_",COUNTIF(A$1:A6554,A6554))</f>
        <v>36PDIE_33</v>
      </c>
      <c r="C6554" t="s">
        <v>11841</v>
      </c>
      <c r="D6554" t="str">
        <f>VLOOKUP(MID(C6554,7,4),Estrv!I:J,2,FALSE)</f>
        <v>Cumplimiento de los programas de protección civil</v>
      </c>
      <c r="E6554">
        <f>VLOOKUP(MID(C6554,1,10),Estrv!B:CC,51,FALSE)</f>
        <v>0</v>
      </c>
    </row>
    <row r="6555" spans="1:5">
      <c r="A6555" t="str">
        <f t="shared" si="102"/>
        <v>36PDIE</v>
      </c>
      <c r="B6555" t="str">
        <f>CONCATENATE(A6555,"_",COUNTIF(A$1:A6555,A6555))</f>
        <v>36PDIE_34</v>
      </c>
      <c r="C6555" t="s">
        <v>12515</v>
      </c>
      <c r="D6555" t="str">
        <f>VLOOKUP(MID(C6555,7,4),Estrv!I:J,2,FALSE)</f>
        <v>Cumplimiento de los programas de protección civil</v>
      </c>
      <c r="E6555">
        <f>VLOOKUP(MID(C6555,1,10),Estrv!B:CC,54,FALSE)</f>
        <v>0</v>
      </c>
    </row>
    <row r="6556" spans="1:5">
      <c r="A6556" t="str">
        <f t="shared" si="102"/>
        <v>36PDIE</v>
      </c>
      <c r="B6556" t="str">
        <f>CONCATENATE(A6556,"_",COUNTIF(A$1:A6556,A6556))</f>
        <v>36PDIE_35</v>
      </c>
      <c r="C6556" t="s">
        <v>13189</v>
      </c>
      <c r="D6556" t="str">
        <f>VLOOKUP(MID(C6556,7,4),Estrv!I:J,2,FALSE)</f>
        <v>Cumplimiento de los programas de protección civil</v>
      </c>
      <c r="E6556">
        <f>VLOOKUP(MID(C6556,1,10),Estrv!B:CC,57,FALSE)</f>
        <v>0</v>
      </c>
    </row>
    <row r="6557" spans="1:5">
      <c r="A6557" t="str">
        <f t="shared" si="102"/>
        <v>36PDIE</v>
      </c>
      <c r="B6557" t="str">
        <f>CONCATENATE(A6557,"_",COUNTIF(A$1:A6557,A6557))</f>
        <v>36PDIE_36</v>
      </c>
      <c r="C6557" t="s">
        <v>13863</v>
      </c>
      <c r="D6557" t="str">
        <f>VLOOKUP(MID(C6557,7,4),Estrv!I:J,2,FALSE)</f>
        <v>Cumplimiento de los programas de protección civil</v>
      </c>
      <c r="E6557">
        <f>VLOOKUP(MID(C6557,1,10),Estrv!B:CC,60,FALSE)</f>
        <v>0</v>
      </c>
    </row>
    <row r="6558" spans="1:5">
      <c r="A6558" t="str">
        <f t="shared" si="102"/>
        <v>36PDIE</v>
      </c>
      <c r="B6558" t="str">
        <f>CONCATENATE(A6558,"_",COUNTIF(A$1:A6558,A6558))</f>
        <v>36PDIE_37</v>
      </c>
      <c r="C6558" t="s">
        <v>14537</v>
      </c>
      <c r="D6558" t="str">
        <f>VLOOKUP(MID(C6558,7,4),Estrv!I:J,2,FALSE)</f>
        <v>Cumplimiento de los programas de protección civil</v>
      </c>
      <c r="E6558">
        <f>VLOOKUP(MID(C6558,1,10),Estrv!B:CC,63,FALSE)</f>
        <v>0</v>
      </c>
    </row>
    <row r="6559" spans="1:5">
      <c r="A6559" t="str">
        <f t="shared" si="102"/>
        <v>36PDIE</v>
      </c>
      <c r="B6559" t="str">
        <f>CONCATENATE(A6559,"_",COUNTIF(A$1:A6559,A6559))</f>
        <v>36PDIE_38</v>
      </c>
      <c r="C6559" t="s">
        <v>15211</v>
      </c>
      <c r="D6559" t="str">
        <f>VLOOKUP(MID(C6559,7,4),Estrv!I:J,2,FALSE)</f>
        <v>Cumplimiento de los programas de protección civil</v>
      </c>
      <c r="E6559">
        <f>VLOOKUP(MID(C6559,1,10),Estrv!B:CC,66,FALSE)</f>
        <v>0</v>
      </c>
    </row>
    <row r="6560" spans="1:5">
      <c r="A6560" t="str">
        <f t="shared" si="102"/>
        <v>36PDIE</v>
      </c>
      <c r="B6560" t="str">
        <f>CONCATENATE(A6560,"_",COUNTIF(A$1:A6560,A6560))</f>
        <v>36PDIE_39</v>
      </c>
      <c r="C6560" t="s">
        <v>15885</v>
      </c>
      <c r="D6560" t="str">
        <f>VLOOKUP(MID(C6560,7,4),Estrv!I:J,2,FALSE)</f>
        <v>Cumplimiento de los programas de protección civil</v>
      </c>
      <c r="E6560">
        <f>VLOOKUP(MID(C6560,1,10),Estrv!B:CC,69,FALSE)</f>
        <v>0</v>
      </c>
    </row>
    <row r="6561" spans="1:5">
      <c r="A6561" t="str">
        <f t="shared" si="102"/>
        <v>36PDIE</v>
      </c>
      <c r="B6561" t="str">
        <f>CONCATENATE(A6561,"_",COUNTIF(A$1:A6561,A6561))</f>
        <v>36PDIE_40</v>
      </c>
      <c r="C6561" t="s">
        <v>16559</v>
      </c>
      <c r="D6561" t="str">
        <f>VLOOKUP(MID(C6561,7,4),Estrv!I:J,2,FALSE)</f>
        <v>Cumplimiento de los programas de protección civil</v>
      </c>
      <c r="E6561">
        <f>VLOOKUP(MID(C6561,1,10),Estrv!B:CC,72,FALSE)</f>
        <v>0</v>
      </c>
    </row>
    <row r="6562" spans="1:5">
      <c r="A6562" t="str">
        <f t="shared" si="102"/>
        <v>36PFEG</v>
      </c>
      <c r="B6562" t="str">
        <f>CONCATENATE(A6562,"_",COUNTIF(A$1:A6562,A6562))</f>
        <v>36PFEG_1</v>
      </c>
      <c r="C6562" t="s">
        <v>10494</v>
      </c>
      <c r="D6562" t="str">
        <f>VLOOKUP(MID(C6562,7,4),Estrv!I:J,2,FALSE)</f>
        <v>Servidores de la Ciudad</v>
      </c>
      <c r="E6562" t="str">
        <f>VLOOKUP(MID(C6562,1,10),Estrv!B:CC,44,FALSE)</f>
        <v>Los estudiantes de nivel basico mejoran su nivel academico beneficiadose de los programas sociales del FIBIEN</v>
      </c>
    </row>
    <row r="6563" spans="1:5">
      <c r="A6563" t="str">
        <f t="shared" si="102"/>
        <v>36PFEG</v>
      </c>
      <c r="B6563" t="str">
        <f>CONCATENATE(A6563,"_",COUNTIF(A$1:A6563,A6563))</f>
        <v>36PFEG_2</v>
      </c>
      <c r="C6563" t="s">
        <v>11168</v>
      </c>
      <c r="D6563" t="str">
        <f>VLOOKUP(MID(C6563,7,4),Estrv!I:J,2,FALSE)</f>
        <v>Servidores de la Ciudad</v>
      </c>
      <c r="E6563" t="str">
        <f>VLOOKUP(MID(C6563,1,10),Estrv!B:CC,48,FALSE)</f>
        <v>Entrega de apoyos economicos a los beneficiarios facilitadores</v>
      </c>
    </row>
    <row r="6564" spans="1:5">
      <c r="A6564" t="str">
        <f t="shared" si="102"/>
        <v>36PFEG</v>
      </c>
      <c r="B6564" t="str">
        <f>CONCATENATE(A6564,"_",COUNTIF(A$1:A6564,A6564))</f>
        <v>36PFEG_3</v>
      </c>
      <c r="C6564" t="s">
        <v>11842</v>
      </c>
      <c r="D6564" t="str">
        <f>VLOOKUP(MID(C6564,7,4),Estrv!I:J,2,FALSE)</f>
        <v>Servidores de la Ciudad</v>
      </c>
      <c r="E6564">
        <f>VLOOKUP(MID(C6564,1,10),Estrv!B:CC,51,FALSE)</f>
        <v>0</v>
      </c>
    </row>
    <row r="6565" spans="1:5">
      <c r="A6565" t="str">
        <f t="shared" si="102"/>
        <v>36PFEG</v>
      </c>
      <c r="B6565" t="str">
        <f>CONCATENATE(A6565,"_",COUNTIF(A$1:A6565,A6565))</f>
        <v>36PFEG_4</v>
      </c>
      <c r="C6565" t="s">
        <v>12516</v>
      </c>
      <c r="D6565" t="str">
        <f>VLOOKUP(MID(C6565,7,4),Estrv!I:J,2,FALSE)</f>
        <v>Servidores de la Ciudad</v>
      </c>
      <c r="E6565">
        <f>VLOOKUP(MID(C6565,1,10),Estrv!B:CC,54,FALSE)</f>
        <v>0</v>
      </c>
    </row>
    <row r="6566" spans="1:5">
      <c r="A6566" t="str">
        <f t="shared" si="102"/>
        <v>36PFEG</v>
      </c>
      <c r="B6566" t="str">
        <f>CONCATENATE(A6566,"_",COUNTIF(A$1:A6566,A6566))</f>
        <v>36PFEG_5</v>
      </c>
      <c r="C6566" t="s">
        <v>13190</v>
      </c>
      <c r="D6566" t="str">
        <f>VLOOKUP(MID(C6566,7,4),Estrv!I:J,2,FALSE)</f>
        <v>Servidores de la Ciudad</v>
      </c>
      <c r="E6566">
        <f>VLOOKUP(MID(C6566,1,10),Estrv!B:CC,57,FALSE)</f>
        <v>0</v>
      </c>
    </row>
    <row r="6567" spans="1:5">
      <c r="A6567" t="str">
        <f t="shared" si="102"/>
        <v>36PFEG</v>
      </c>
      <c r="B6567" t="str">
        <f>CONCATENATE(A6567,"_",COUNTIF(A$1:A6567,A6567))</f>
        <v>36PFEG_6</v>
      </c>
      <c r="C6567" t="s">
        <v>13864</v>
      </c>
      <c r="D6567" t="str">
        <f>VLOOKUP(MID(C6567,7,4),Estrv!I:J,2,FALSE)</f>
        <v>Servidores de la Ciudad</v>
      </c>
      <c r="E6567">
        <f>VLOOKUP(MID(C6567,1,10),Estrv!B:CC,60,FALSE)</f>
        <v>0</v>
      </c>
    </row>
    <row r="6568" spans="1:5">
      <c r="A6568" t="str">
        <f t="shared" si="102"/>
        <v>36PFEG</v>
      </c>
      <c r="B6568" t="str">
        <f>CONCATENATE(A6568,"_",COUNTIF(A$1:A6568,A6568))</f>
        <v>36PFEG_7</v>
      </c>
      <c r="C6568" t="s">
        <v>14538</v>
      </c>
      <c r="D6568" t="str">
        <f>VLOOKUP(MID(C6568,7,4),Estrv!I:J,2,FALSE)</f>
        <v>Servidores de la Ciudad</v>
      </c>
      <c r="E6568">
        <f>VLOOKUP(MID(C6568,1,10),Estrv!B:CC,63,FALSE)</f>
        <v>0</v>
      </c>
    </row>
    <row r="6569" spans="1:5">
      <c r="A6569" t="str">
        <f t="shared" si="102"/>
        <v>36PFEG</v>
      </c>
      <c r="B6569" t="str">
        <f>CONCATENATE(A6569,"_",COUNTIF(A$1:A6569,A6569))</f>
        <v>36PFEG_8</v>
      </c>
      <c r="C6569" t="s">
        <v>15212</v>
      </c>
      <c r="D6569" t="str">
        <f>VLOOKUP(MID(C6569,7,4),Estrv!I:J,2,FALSE)</f>
        <v>Servidores de la Ciudad</v>
      </c>
      <c r="E6569">
        <f>VLOOKUP(MID(C6569,1,10),Estrv!B:CC,66,FALSE)</f>
        <v>0</v>
      </c>
    </row>
    <row r="6570" spans="1:5">
      <c r="A6570" t="str">
        <f t="shared" si="102"/>
        <v>36PFEG</v>
      </c>
      <c r="B6570" t="str">
        <f>CONCATENATE(A6570,"_",COUNTIF(A$1:A6570,A6570))</f>
        <v>36PFEG_9</v>
      </c>
      <c r="C6570" t="s">
        <v>15886</v>
      </c>
      <c r="D6570" t="str">
        <f>VLOOKUP(MID(C6570,7,4),Estrv!I:J,2,FALSE)</f>
        <v>Servidores de la Ciudad</v>
      </c>
      <c r="E6570">
        <f>VLOOKUP(MID(C6570,1,10),Estrv!B:CC,69,FALSE)</f>
        <v>0</v>
      </c>
    </row>
    <row r="6571" spans="1:5">
      <c r="A6571" t="str">
        <f t="shared" si="102"/>
        <v>36PFEG</v>
      </c>
      <c r="B6571" t="str">
        <f>CONCATENATE(A6571,"_",COUNTIF(A$1:A6571,A6571))</f>
        <v>36PFEG_10</v>
      </c>
      <c r="C6571" t="s">
        <v>16560</v>
      </c>
      <c r="D6571" t="str">
        <f>VLOOKUP(MID(C6571,7,4),Estrv!I:J,2,FALSE)</f>
        <v>Servidores de la Ciudad</v>
      </c>
      <c r="E6571">
        <f>VLOOKUP(MID(C6571,1,10),Estrv!B:CC,72,FALSE)</f>
        <v>0</v>
      </c>
    </row>
    <row r="6572" spans="1:5">
      <c r="A6572" t="str">
        <f t="shared" si="102"/>
        <v>36PFEG</v>
      </c>
      <c r="B6572" t="str">
        <f>CONCATENATE(A6572,"_",COUNTIF(A$1:A6572,A6572))</f>
        <v>36PFEG_11</v>
      </c>
      <c r="C6572" t="s">
        <v>10495</v>
      </c>
      <c r="D6572" t="str">
        <f>VLOOKUP(MID(C6572,7,4),Estrv!I:J,2,FALSE)</f>
        <v>Actividades de apoyo administrativo</v>
      </c>
      <c r="E6572" t="str">
        <f>VLOOKUP(MID(C6572,1,10),Estrv!B:CC,44,FALSE)</f>
        <v>Proporcionar los servicios y equipamiento necesarios, para la operatividad del Fideicomiso</v>
      </c>
    </row>
    <row r="6573" spans="1:5">
      <c r="A6573" t="str">
        <f t="shared" si="102"/>
        <v>36PFEG</v>
      </c>
      <c r="B6573" t="str">
        <f>CONCATENATE(A6573,"_",COUNTIF(A$1:A6573,A6573))</f>
        <v>36PFEG_12</v>
      </c>
      <c r="C6573" t="s">
        <v>11169</v>
      </c>
      <c r="D6573" t="str">
        <f>VLOOKUP(MID(C6573,7,4),Estrv!I:J,2,FALSE)</f>
        <v>Actividades de apoyo administrativo</v>
      </c>
      <c r="E6573">
        <f>VLOOKUP(MID(C6573,1,10),Estrv!B:CC,48,FALSE)</f>
        <v>0</v>
      </c>
    </row>
    <row r="6574" spans="1:5">
      <c r="A6574" t="str">
        <f t="shared" si="102"/>
        <v>36PFEG</v>
      </c>
      <c r="B6574" t="str">
        <f>CONCATENATE(A6574,"_",COUNTIF(A$1:A6574,A6574))</f>
        <v>36PFEG_13</v>
      </c>
      <c r="C6574" t="s">
        <v>11843</v>
      </c>
      <c r="D6574" t="str">
        <f>VLOOKUP(MID(C6574,7,4),Estrv!I:J,2,FALSE)</f>
        <v>Actividades de apoyo administrativo</v>
      </c>
      <c r="E6574">
        <f>VLOOKUP(MID(C6574,1,10),Estrv!B:CC,51,FALSE)</f>
        <v>0</v>
      </c>
    </row>
    <row r="6575" spans="1:5">
      <c r="A6575" t="str">
        <f t="shared" si="102"/>
        <v>36PFEG</v>
      </c>
      <c r="B6575" t="str">
        <f>CONCATENATE(A6575,"_",COUNTIF(A$1:A6575,A6575))</f>
        <v>36PFEG_14</v>
      </c>
      <c r="C6575" t="s">
        <v>12517</v>
      </c>
      <c r="D6575" t="str">
        <f>VLOOKUP(MID(C6575,7,4),Estrv!I:J,2,FALSE)</f>
        <v>Actividades de apoyo administrativo</v>
      </c>
      <c r="E6575">
        <f>VLOOKUP(MID(C6575,1,10),Estrv!B:CC,54,FALSE)</f>
        <v>0</v>
      </c>
    </row>
    <row r="6576" spans="1:5">
      <c r="A6576" t="str">
        <f t="shared" si="102"/>
        <v>36PFEG</v>
      </c>
      <c r="B6576" t="str">
        <f>CONCATENATE(A6576,"_",COUNTIF(A$1:A6576,A6576))</f>
        <v>36PFEG_15</v>
      </c>
      <c r="C6576" t="s">
        <v>13191</v>
      </c>
      <c r="D6576" t="str">
        <f>VLOOKUP(MID(C6576,7,4),Estrv!I:J,2,FALSE)</f>
        <v>Actividades de apoyo administrativo</v>
      </c>
      <c r="E6576">
        <f>VLOOKUP(MID(C6576,1,10),Estrv!B:CC,57,FALSE)</f>
        <v>0</v>
      </c>
    </row>
    <row r="6577" spans="1:5">
      <c r="A6577" t="str">
        <f t="shared" si="102"/>
        <v>36PFEG</v>
      </c>
      <c r="B6577" t="str">
        <f>CONCATENATE(A6577,"_",COUNTIF(A$1:A6577,A6577))</f>
        <v>36PFEG_16</v>
      </c>
      <c r="C6577" t="s">
        <v>13865</v>
      </c>
      <c r="D6577" t="str">
        <f>VLOOKUP(MID(C6577,7,4),Estrv!I:J,2,FALSE)</f>
        <v>Actividades de apoyo administrativo</v>
      </c>
      <c r="E6577">
        <f>VLOOKUP(MID(C6577,1,10),Estrv!B:CC,60,FALSE)</f>
        <v>0</v>
      </c>
    </row>
    <row r="6578" spans="1:5">
      <c r="A6578" t="str">
        <f t="shared" si="102"/>
        <v>36PFEG</v>
      </c>
      <c r="B6578" t="str">
        <f>CONCATENATE(A6578,"_",COUNTIF(A$1:A6578,A6578))</f>
        <v>36PFEG_17</v>
      </c>
      <c r="C6578" t="s">
        <v>14539</v>
      </c>
      <c r="D6578" t="str">
        <f>VLOOKUP(MID(C6578,7,4),Estrv!I:J,2,FALSE)</f>
        <v>Actividades de apoyo administrativo</v>
      </c>
      <c r="E6578">
        <f>VLOOKUP(MID(C6578,1,10),Estrv!B:CC,63,FALSE)</f>
        <v>0</v>
      </c>
    </row>
    <row r="6579" spans="1:5">
      <c r="A6579" t="str">
        <f t="shared" si="102"/>
        <v>36PFEG</v>
      </c>
      <c r="B6579" t="str">
        <f>CONCATENATE(A6579,"_",COUNTIF(A$1:A6579,A6579))</f>
        <v>36PFEG_18</v>
      </c>
      <c r="C6579" t="s">
        <v>15213</v>
      </c>
      <c r="D6579" t="str">
        <f>VLOOKUP(MID(C6579,7,4),Estrv!I:J,2,FALSE)</f>
        <v>Actividades de apoyo administrativo</v>
      </c>
      <c r="E6579">
        <f>VLOOKUP(MID(C6579,1,10),Estrv!B:CC,66,FALSE)</f>
        <v>0</v>
      </c>
    </row>
    <row r="6580" spans="1:5">
      <c r="A6580" t="str">
        <f t="shared" si="102"/>
        <v>36PFEG</v>
      </c>
      <c r="B6580" t="str">
        <f>CONCATENATE(A6580,"_",COUNTIF(A$1:A6580,A6580))</f>
        <v>36PFEG_19</v>
      </c>
      <c r="C6580" t="s">
        <v>15887</v>
      </c>
      <c r="D6580" t="str">
        <f>VLOOKUP(MID(C6580,7,4),Estrv!I:J,2,FALSE)</f>
        <v>Actividades de apoyo administrativo</v>
      </c>
      <c r="E6580">
        <f>VLOOKUP(MID(C6580,1,10),Estrv!B:CC,69,FALSE)</f>
        <v>0</v>
      </c>
    </row>
    <row r="6581" spans="1:5">
      <c r="A6581" t="str">
        <f t="shared" si="102"/>
        <v>36PFEG</v>
      </c>
      <c r="B6581" t="str">
        <f>CONCATENATE(A6581,"_",COUNTIF(A$1:A6581,A6581))</f>
        <v>36PFEG_20</v>
      </c>
      <c r="C6581" t="s">
        <v>16561</v>
      </c>
      <c r="D6581" t="str">
        <f>VLOOKUP(MID(C6581,7,4),Estrv!I:J,2,FALSE)</f>
        <v>Actividades de apoyo administrativo</v>
      </c>
      <c r="E6581">
        <f>VLOOKUP(MID(C6581,1,10),Estrv!B:CC,72,FALSE)</f>
        <v>0</v>
      </c>
    </row>
    <row r="6582" spans="1:5">
      <c r="A6582" t="str">
        <f t="shared" si="102"/>
        <v>36PFEG</v>
      </c>
      <c r="B6582" t="str">
        <f>CONCATENATE(A6582,"_",COUNTIF(A$1:A6582,A6582))</f>
        <v>36PFEG_21</v>
      </c>
      <c r="C6582" t="s">
        <v>10496</v>
      </c>
      <c r="D6582" t="str">
        <f>VLOOKUP(MID(C6582,7,4),Estrv!I:J,2,FALSE)</f>
        <v>Provisiones para contingencias</v>
      </c>
      <c r="E6582" t="str">
        <f>VLOOKUP(MID(C6582,1,10),Estrv!B:CC,44,FALSE)</f>
        <v>Cumplir las obligaciones de pago derivado de las sentencias emitidas por la autoridad competente</v>
      </c>
    </row>
    <row r="6583" spans="1:5">
      <c r="A6583" t="str">
        <f t="shared" si="102"/>
        <v>36PFEG</v>
      </c>
      <c r="B6583" t="str">
        <f>CONCATENATE(A6583,"_",COUNTIF(A$1:A6583,A6583))</f>
        <v>36PFEG_22</v>
      </c>
      <c r="C6583" t="s">
        <v>11170</v>
      </c>
      <c r="D6583" t="str">
        <f>VLOOKUP(MID(C6583,7,4),Estrv!I:J,2,FALSE)</f>
        <v>Provisiones para contingencias</v>
      </c>
      <c r="E6583">
        <f>VLOOKUP(MID(C6583,1,10),Estrv!B:CC,48,FALSE)</f>
        <v>0</v>
      </c>
    </row>
    <row r="6584" spans="1:5">
      <c r="A6584" t="str">
        <f t="shared" si="102"/>
        <v>36PFEG</v>
      </c>
      <c r="B6584" t="str">
        <f>CONCATENATE(A6584,"_",COUNTIF(A$1:A6584,A6584))</f>
        <v>36PFEG_23</v>
      </c>
      <c r="C6584" t="s">
        <v>11844</v>
      </c>
      <c r="D6584" t="str">
        <f>VLOOKUP(MID(C6584,7,4),Estrv!I:J,2,FALSE)</f>
        <v>Provisiones para contingencias</v>
      </c>
      <c r="E6584">
        <f>VLOOKUP(MID(C6584,1,10),Estrv!B:CC,51,FALSE)</f>
        <v>0</v>
      </c>
    </row>
    <row r="6585" spans="1:5">
      <c r="A6585" t="str">
        <f t="shared" si="102"/>
        <v>36PFEG</v>
      </c>
      <c r="B6585" t="str">
        <f>CONCATENATE(A6585,"_",COUNTIF(A$1:A6585,A6585))</f>
        <v>36PFEG_24</v>
      </c>
      <c r="C6585" t="s">
        <v>12518</v>
      </c>
      <c r="D6585" t="str">
        <f>VLOOKUP(MID(C6585,7,4),Estrv!I:J,2,FALSE)</f>
        <v>Provisiones para contingencias</v>
      </c>
      <c r="E6585">
        <f>VLOOKUP(MID(C6585,1,10),Estrv!B:CC,54,FALSE)</f>
        <v>0</v>
      </c>
    </row>
    <row r="6586" spans="1:5">
      <c r="A6586" t="str">
        <f t="shared" si="102"/>
        <v>36PFEG</v>
      </c>
      <c r="B6586" t="str">
        <f>CONCATENATE(A6586,"_",COUNTIF(A$1:A6586,A6586))</f>
        <v>36PFEG_25</v>
      </c>
      <c r="C6586" t="s">
        <v>13192</v>
      </c>
      <c r="D6586" t="str">
        <f>VLOOKUP(MID(C6586,7,4),Estrv!I:J,2,FALSE)</f>
        <v>Provisiones para contingencias</v>
      </c>
      <c r="E6586">
        <f>VLOOKUP(MID(C6586,1,10),Estrv!B:CC,57,FALSE)</f>
        <v>0</v>
      </c>
    </row>
    <row r="6587" spans="1:5">
      <c r="A6587" t="str">
        <f t="shared" si="102"/>
        <v>36PFEG</v>
      </c>
      <c r="B6587" t="str">
        <f>CONCATENATE(A6587,"_",COUNTIF(A$1:A6587,A6587))</f>
        <v>36PFEG_26</v>
      </c>
      <c r="C6587" t="s">
        <v>13866</v>
      </c>
      <c r="D6587" t="str">
        <f>VLOOKUP(MID(C6587,7,4),Estrv!I:J,2,FALSE)</f>
        <v>Provisiones para contingencias</v>
      </c>
      <c r="E6587">
        <f>VLOOKUP(MID(C6587,1,10),Estrv!B:CC,60,FALSE)</f>
        <v>0</v>
      </c>
    </row>
    <row r="6588" spans="1:5">
      <c r="A6588" t="str">
        <f t="shared" si="102"/>
        <v>36PFEG</v>
      </c>
      <c r="B6588" t="str">
        <f>CONCATENATE(A6588,"_",COUNTIF(A$1:A6588,A6588))</f>
        <v>36PFEG_27</v>
      </c>
      <c r="C6588" t="s">
        <v>14540</v>
      </c>
      <c r="D6588" t="str">
        <f>VLOOKUP(MID(C6588,7,4),Estrv!I:J,2,FALSE)</f>
        <v>Provisiones para contingencias</v>
      </c>
      <c r="E6588">
        <f>VLOOKUP(MID(C6588,1,10),Estrv!B:CC,63,FALSE)</f>
        <v>0</v>
      </c>
    </row>
    <row r="6589" spans="1:5">
      <c r="A6589" t="str">
        <f t="shared" si="102"/>
        <v>36PFEG</v>
      </c>
      <c r="B6589" t="str">
        <f>CONCATENATE(A6589,"_",COUNTIF(A$1:A6589,A6589))</f>
        <v>36PFEG_28</v>
      </c>
      <c r="C6589" t="s">
        <v>15214</v>
      </c>
      <c r="D6589" t="str">
        <f>VLOOKUP(MID(C6589,7,4),Estrv!I:J,2,FALSE)</f>
        <v>Provisiones para contingencias</v>
      </c>
      <c r="E6589">
        <f>VLOOKUP(MID(C6589,1,10),Estrv!B:CC,66,FALSE)</f>
        <v>0</v>
      </c>
    </row>
    <row r="6590" spans="1:5">
      <c r="A6590" t="str">
        <f t="shared" si="102"/>
        <v>36PFEG</v>
      </c>
      <c r="B6590" t="str">
        <f>CONCATENATE(A6590,"_",COUNTIF(A$1:A6590,A6590))</f>
        <v>36PFEG_29</v>
      </c>
      <c r="C6590" t="s">
        <v>15888</v>
      </c>
      <c r="D6590" t="str">
        <f>VLOOKUP(MID(C6590,7,4),Estrv!I:J,2,FALSE)</f>
        <v>Provisiones para contingencias</v>
      </c>
      <c r="E6590">
        <f>VLOOKUP(MID(C6590,1,10),Estrv!B:CC,69,FALSE)</f>
        <v>0</v>
      </c>
    </row>
    <row r="6591" spans="1:5">
      <c r="A6591" t="str">
        <f t="shared" si="102"/>
        <v>36PFEG</v>
      </c>
      <c r="B6591" t="str">
        <f>CONCATENATE(A6591,"_",COUNTIF(A$1:A6591,A6591))</f>
        <v>36PFEG_30</v>
      </c>
      <c r="C6591" t="s">
        <v>16562</v>
      </c>
      <c r="D6591" t="str">
        <f>VLOOKUP(MID(C6591,7,4),Estrv!I:J,2,FALSE)</f>
        <v>Provisiones para contingencias</v>
      </c>
      <c r="E6591">
        <f>VLOOKUP(MID(C6591,1,10),Estrv!B:CC,72,FALSE)</f>
        <v>0</v>
      </c>
    </row>
    <row r="6592" spans="1:5">
      <c r="A6592" t="str">
        <f t="shared" si="102"/>
        <v>36PFEG</v>
      </c>
      <c r="B6592" t="str">
        <f>CONCATENATE(A6592,"_",COUNTIF(A$1:A6592,A6592))</f>
        <v>36PFEG_31</v>
      </c>
      <c r="C6592" t="s">
        <v>10497</v>
      </c>
      <c r="D6592" t="str">
        <f>VLOOKUP(MID(C6592,7,4),Estrv!I:J,2,FALSE)</f>
        <v>Cumplimiento de los programas de protección civil</v>
      </c>
      <c r="E6592" t="str">
        <f>VLOOKUP(MID(C6592,1,10),Estrv!B:CC,44,FALSE)</f>
        <v>Usuarios de servicios y servidores publicos del Fideicomiso cuentan con conocimientos en materia de Proteccion Civil.</v>
      </c>
    </row>
    <row r="6593" spans="1:5">
      <c r="A6593" t="str">
        <f t="shared" si="102"/>
        <v>36PFEG</v>
      </c>
      <c r="B6593" t="str">
        <f>CONCATENATE(A6593,"_",COUNTIF(A$1:A6593,A6593))</f>
        <v>36PFEG_32</v>
      </c>
      <c r="C6593" t="s">
        <v>11171</v>
      </c>
      <c r="D6593" t="str">
        <f>VLOOKUP(MID(C6593,7,4),Estrv!I:J,2,FALSE)</f>
        <v>Cumplimiento de los programas de protección civil</v>
      </c>
      <c r="E6593" t="str">
        <f>VLOOKUP(MID(C6593,1,10),Estrv!B:CC,48,FALSE)</f>
        <v>Capacitacion en materia de Proteccion Civil</v>
      </c>
    </row>
    <row r="6594" spans="1:5">
      <c r="A6594" t="str">
        <f t="shared" si="102"/>
        <v>36PFEG</v>
      </c>
      <c r="B6594" t="str">
        <f>CONCATENATE(A6594,"_",COUNTIF(A$1:A6594,A6594))</f>
        <v>36PFEG_33</v>
      </c>
      <c r="C6594" t="s">
        <v>11845</v>
      </c>
      <c r="D6594" t="str">
        <f>VLOOKUP(MID(C6594,7,4),Estrv!I:J,2,FALSE)</f>
        <v>Cumplimiento de los programas de protección civil</v>
      </c>
      <c r="E6594">
        <f>VLOOKUP(MID(C6594,1,10),Estrv!B:CC,51,FALSE)</f>
        <v>0</v>
      </c>
    </row>
    <row r="6595" spans="1:5">
      <c r="A6595" t="str">
        <f t="shared" ref="A6595:A6658" si="103">MID(C6595,1,6)</f>
        <v>36PFEG</v>
      </c>
      <c r="B6595" t="str">
        <f>CONCATENATE(A6595,"_",COUNTIF(A$1:A6595,A6595))</f>
        <v>36PFEG_34</v>
      </c>
      <c r="C6595" t="s">
        <v>12519</v>
      </c>
      <c r="D6595" t="str">
        <f>VLOOKUP(MID(C6595,7,4),Estrv!I:J,2,FALSE)</f>
        <v>Cumplimiento de los programas de protección civil</v>
      </c>
      <c r="E6595">
        <f>VLOOKUP(MID(C6595,1,10),Estrv!B:CC,54,FALSE)</f>
        <v>0</v>
      </c>
    </row>
    <row r="6596" spans="1:5">
      <c r="A6596" t="str">
        <f t="shared" si="103"/>
        <v>36PFEG</v>
      </c>
      <c r="B6596" t="str">
        <f>CONCATENATE(A6596,"_",COUNTIF(A$1:A6596,A6596))</f>
        <v>36PFEG_35</v>
      </c>
      <c r="C6596" t="s">
        <v>13193</v>
      </c>
      <c r="D6596" t="str">
        <f>VLOOKUP(MID(C6596,7,4),Estrv!I:J,2,FALSE)</f>
        <v>Cumplimiento de los programas de protección civil</v>
      </c>
      <c r="E6596">
        <f>VLOOKUP(MID(C6596,1,10),Estrv!B:CC,57,FALSE)</f>
        <v>0</v>
      </c>
    </row>
    <row r="6597" spans="1:5">
      <c r="A6597" t="str">
        <f t="shared" si="103"/>
        <v>36PFEG</v>
      </c>
      <c r="B6597" t="str">
        <f>CONCATENATE(A6597,"_",COUNTIF(A$1:A6597,A6597))</f>
        <v>36PFEG_36</v>
      </c>
      <c r="C6597" t="s">
        <v>13867</v>
      </c>
      <c r="D6597" t="str">
        <f>VLOOKUP(MID(C6597,7,4),Estrv!I:J,2,FALSE)</f>
        <v>Cumplimiento de los programas de protección civil</v>
      </c>
      <c r="E6597">
        <f>VLOOKUP(MID(C6597,1,10),Estrv!B:CC,60,FALSE)</f>
        <v>0</v>
      </c>
    </row>
    <row r="6598" spans="1:5">
      <c r="A6598" t="str">
        <f t="shared" si="103"/>
        <v>36PFEG</v>
      </c>
      <c r="B6598" t="str">
        <f>CONCATENATE(A6598,"_",COUNTIF(A$1:A6598,A6598))</f>
        <v>36PFEG_37</v>
      </c>
      <c r="C6598" t="s">
        <v>14541</v>
      </c>
      <c r="D6598" t="str">
        <f>VLOOKUP(MID(C6598,7,4),Estrv!I:J,2,FALSE)</f>
        <v>Cumplimiento de los programas de protección civil</v>
      </c>
      <c r="E6598">
        <f>VLOOKUP(MID(C6598,1,10),Estrv!B:CC,63,FALSE)</f>
        <v>0</v>
      </c>
    </row>
    <row r="6599" spans="1:5">
      <c r="A6599" t="str">
        <f t="shared" si="103"/>
        <v>36PFEG</v>
      </c>
      <c r="B6599" t="str">
        <f>CONCATENATE(A6599,"_",COUNTIF(A$1:A6599,A6599))</f>
        <v>36PFEG_38</v>
      </c>
      <c r="C6599" t="s">
        <v>15215</v>
      </c>
      <c r="D6599" t="str">
        <f>VLOOKUP(MID(C6599,7,4),Estrv!I:J,2,FALSE)</f>
        <v>Cumplimiento de los programas de protección civil</v>
      </c>
      <c r="E6599">
        <f>VLOOKUP(MID(C6599,1,10),Estrv!B:CC,66,FALSE)</f>
        <v>0</v>
      </c>
    </row>
    <row r="6600" spans="1:5">
      <c r="A6600" t="str">
        <f t="shared" si="103"/>
        <v>36PFEG</v>
      </c>
      <c r="B6600" t="str">
        <f>CONCATENATE(A6600,"_",COUNTIF(A$1:A6600,A6600))</f>
        <v>36PFEG_39</v>
      </c>
      <c r="C6600" t="s">
        <v>15889</v>
      </c>
      <c r="D6600" t="str">
        <f>VLOOKUP(MID(C6600,7,4),Estrv!I:J,2,FALSE)</f>
        <v>Cumplimiento de los programas de protección civil</v>
      </c>
      <c r="E6600">
        <f>VLOOKUP(MID(C6600,1,10),Estrv!B:CC,69,FALSE)</f>
        <v>0</v>
      </c>
    </row>
    <row r="6601" spans="1:5">
      <c r="A6601" t="str">
        <f t="shared" si="103"/>
        <v>36PFEG</v>
      </c>
      <c r="B6601" t="str">
        <f>CONCATENATE(A6601,"_",COUNTIF(A$1:A6601,A6601))</f>
        <v>36PFEG_40</v>
      </c>
      <c r="C6601" t="s">
        <v>16563</v>
      </c>
      <c r="D6601" t="str">
        <f>VLOOKUP(MID(C6601,7,4),Estrv!I:J,2,FALSE)</f>
        <v>Cumplimiento de los programas de protección civil</v>
      </c>
      <c r="E6601">
        <f>VLOOKUP(MID(C6601,1,10),Estrv!B:CC,72,FALSE)</f>
        <v>0</v>
      </c>
    </row>
    <row r="6602" spans="1:5">
      <c r="A6602" t="str">
        <f t="shared" si="103"/>
        <v>36PFEG</v>
      </c>
      <c r="B6602" t="str">
        <f>CONCATENATE(A6602,"_",COUNTIF(A$1:A6602,A6602))</f>
        <v>36PFEG_41</v>
      </c>
      <c r="C6602" t="s">
        <v>10498</v>
      </c>
      <c r="D6602" t="str">
        <f>VLOOKUP(MID(C6602,7,4),Estrv!I:J,2,FALSE)</f>
        <v>Programa uniformes y útiles escolares</v>
      </c>
      <c r="E6602" t="str">
        <f>VLOOKUP(MID(C6602,1,10),Estrv!B:CC,44,FALSE)</f>
        <v>Los niños y niñas no son discriminados por sus diferencias sociales y se disminuye el abandono escolar.</v>
      </c>
    </row>
    <row r="6603" spans="1:5">
      <c r="A6603" t="str">
        <f t="shared" si="103"/>
        <v>36PFEG</v>
      </c>
      <c r="B6603" t="str">
        <f>CONCATENATE(A6603,"_",COUNTIF(A$1:A6603,A6603))</f>
        <v>36PFEG_42</v>
      </c>
      <c r="C6603" t="s">
        <v>11172</v>
      </c>
      <c r="D6603" t="str">
        <f>VLOOKUP(MID(C6603,7,4),Estrv!I:J,2,FALSE)</f>
        <v>Programa uniformes y útiles escolares</v>
      </c>
      <c r="E6603" t="str">
        <f>VLOOKUP(MID(C6603,1,10),Estrv!B:CC,48,FALSE)</f>
        <v>Llevar registro y control de los beneficiarios para la elaboracion del padron</v>
      </c>
    </row>
    <row r="6604" spans="1:5">
      <c r="A6604" t="str">
        <f t="shared" si="103"/>
        <v>36PFEG</v>
      </c>
      <c r="B6604" t="str">
        <f>CONCATENATE(A6604,"_",COUNTIF(A$1:A6604,A6604))</f>
        <v>36PFEG_43</v>
      </c>
      <c r="C6604" t="s">
        <v>11846</v>
      </c>
      <c r="D6604" t="str">
        <f>VLOOKUP(MID(C6604,7,4),Estrv!I:J,2,FALSE)</f>
        <v>Programa uniformes y útiles escolares</v>
      </c>
      <c r="E6604" t="str">
        <f>VLOOKUP(MID(C6604,1,10),Estrv!B:CC,51,FALSE)</f>
        <v>Publicacion de Padron de Beneficiarios en pagina web del Programa Social</v>
      </c>
    </row>
    <row r="6605" spans="1:5">
      <c r="A6605" t="str">
        <f t="shared" si="103"/>
        <v>36PFEG</v>
      </c>
      <c r="B6605" t="str">
        <f>CONCATENATE(A6605,"_",COUNTIF(A$1:A6605,A6605))</f>
        <v>36PFEG_44</v>
      </c>
      <c r="C6605" t="s">
        <v>12520</v>
      </c>
      <c r="D6605" t="str">
        <f>VLOOKUP(MID(C6605,7,4),Estrv!I:J,2,FALSE)</f>
        <v>Programa uniformes y útiles escolares</v>
      </c>
      <c r="E6605">
        <f>VLOOKUP(MID(C6605,1,10),Estrv!B:CC,54,FALSE)</f>
        <v>0</v>
      </c>
    </row>
    <row r="6606" spans="1:5">
      <c r="A6606" t="str">
        <f t="shared" si="103"/>
        <v>36PFEG</v>
      </c>
      <c r="B6606" t="str">
        <f>CONCATENATE(A6606,"_",COUNTIF(A$1:A6606,A6606))</f>
        <v>36PFEG_45</v>
      </c>
      <c r="C6606" t="s">
        <v>13194</v>
      </c>
      <c r="D6606" t="str">
        <f>VLOOKUP(MID(C6606,7,4),Estrv!I:J,2,FALSE)</f>
        <v>Programa uniformes y útiles escolares</v>
      </c>
      <c r="E6606">
        <f>VLOOKUP(MID(C6606,1,10),Estrv!B:CC,57,FALSE)</f>
        <v>0</v>
      </c>
    </row>
    <row r="6607" spans="1:5">
      <c r="A6607" t="str">
        <f t="shared" si="103"/>
        <v>36PFEG</v>
      </c>
      <c r="B6607" t="str">
        <f>CONCATENATE(A6607,"_",COUNTIF(A$1:A6607,A6607))</f>
        <v>36PFEG_46</v>
      </c>
      <c r="C6607" t="s">
        <v>13868</v>
      </c>
      <c r="D6607" t="str">
        <f>VLOOKUP(MID(C6607,7,4),Estrv!I:J,2,FALSE)</f>
        <v>Programa uniformes y útiles escolares</v>
      </c>
      <c r="E6607">
        <f>VLOOKUP(MID(C6607,1,10),Estrv!B:CC,60,FALSE)</f>
        <v>0</v>
      </c>
    </row>
    <row r="6608" spans="1:5">
      <c r="A6608" t="str">
        <f t="shared" si="103"/>
        <v>36PFEG</v>
      </c>
      <c r="B6608" t="str">
        <f>CONCATENATE(A6608,"_",COUNTIF(A$1:A6608,A6608))</f>
        <v>36PFEG_47</v>
      </c>
      <c r="C6608" t="s">
        <v>14542</v>
      </c>
      <c r="D6608" t="str">
        <f>VLOOKUP(MID(C6608,7,4),Estrv!I:J,2,FALSE)</f>
        <v>Programa uniformes y útiles escolares</v>
      </c>
      <c r="E6608">
        <f>VLOOKUP(MID(C6608,1,10),Estrv!B:CC,63,FALSE)</f>
        <v>0</v>
      </c>
    </row>
    <row r="6609" spans="1:5">
      <c r="A6609" t="str">
        <f t="shared" si="103"/>
        <v>36PFEG</v>
      </c>
      <c r="B6609" t="str">
        <f>CONCATENATE(A6609,"_",COUNTIF(A$1:A6609,A6609))</f>
        <v>36PFEG_48</v>
      </c>
      <c r="C6609" t="s">
        <v>15216</v>
      </c>
      <c r="D6609" t="str">
        <f>VLOOKUP(MID(C6609,7,4),Estrv!I:J,2,FALSE)</f>
        <v>Programa uniformes y útiles escolares</v>
      </c>
      <c r="E6609">
        <f>VLOOKUP(MID(C6609,1,10),Estrv!B:CC,66,FALSE)</f>
        <v>0</v>
      </c>
    </row>
    <row r="6610" spans="1:5">
      <c r="A6610" t="str">
        <f t="shared" si="103"/>
        <v>36PFEG</v>
      </c>
      <c r="B6610" t="str">
        <f>CONCATENATE(A6610,"_",COUNTIF(A$1:A6610,A6610))</f>
        <v>36PFEG_49</v>
      </c>
      <c r="C6610" t="s">
        <v>15890</v>
      </c>
      <c r="D6610" t="str">
        <f>VLOOKUP(MID(C6610,7,4),Estrv!I:J,2,FALSE)</f>
        <v>Programa uniformes y útiles escolares</v>
      </c>
      <c r="E6610">
        <f>VLOOKUP(MID(C6610,1,10),Estrv!B:CC,69,FALSE)</f>
        <v>0</v>
      </c>
    </row>
    <row r="6611" spans="1:5">
      <c r="A6611" t="str">
        <f t="shared" si="103"/>
        <v>36PFEG</v>
      </c>
      <c r="B6611" t="str">
        <f>CONCATENATE(A6611,"_",COUNTIF(A$1:A6611,A6611))</f>
        <v>36PFEG_50</v>
      </c>
      <c r="C6611" t="s">
        <v>16564</v>
      </c>
      <c r="D6611" t="str">
        <f>VLOOKUP(MID(C6611,7,4),Estrv!I:J,2,FALSE)</f>
        <v>Programa uniformes y útiles escolares</v>
      </c>
      <c r="E6611">
        <f>VLOOKUP(MID(C6611,1,10),Estrv!B:CC,72,FALSE)</f>
        <v>0</v>
      </c>
    </row>
    <row r="6612" spans="1:5">
      <c r="A6612" t="str">
        <f t="shared" si="103"/>
        <v>36PFEG</v>
      </c>
      <c r="B6612" t="str">
        <f>CONCATENATE(A6612,"_",COUNTIF(A$1:A6612,A6612))</f>
        <v>36PFEG_51</v>
      </c>
      <c r="C6612" t="s">
        <v>10499</v>
      </c>
      <c r="D6612" t="str">
        <f>VLOOKUP(MID(C6612,7,4),Estrv!I:J,2,FALSE)</f>
        <v>La escuela es nuestra-mejor escuela</v>
      </c>
      <c r="E6612" t="str">
        <f>VLOOKUP(MID(C6612,1,10),Estrv!B:CC,44,FALSE)</f>
        <v>Alumnos de educacion basica cuentan con instalaciones fisicas optimas que les permite mejoran su calidad educativa</v>
      </c>
    </row>
    <row r="6613" spans="1:5">
      <c r="A6613" t="str">
        <f t="shared" si="103"/>
        <v>36PFEG</v>
      </c>
      <c r="B6613" t="str">
        <f>CONCATENATE(A6613,"_",COUNTIF(A$1:A6613,A6613))</f>
        <v>36PFEG_52</v>
      </c>
      <c r="C6613" t="s">
        <v>11173</v>
      </c>
      <c r="D6613" t="str">
        <f>VLOOKUP(MID(C6613,7,4),Estrv!I:J,2,FALSE)</f>
        <v>La escuela es nuestra-mejor escuela</v>
      </c>
      <c r="E6613">
        <f>VLOOKUP(MID(C6613,1,10),Estrv!B:CC,48,FALSE)</f>
        <v>0</v>
      </c>
    </row>
    <row r="6614" spans="1:5">
      <c r="A6614" t="str">
        <f t="shared" si="103"/>
        <v>36PFEG</v>
      </c>
      <c r="B6614" t="str">
        <f>CONCATENATE(A6614,"_",COUNTIF(A$1:A6614,A6614))</f>
        <v>36PFEG_53</v>
      </c>
      <c r="C6614" t="s">
        <v>11847</v>
      </c>
      <c r="D6614" t="str">
        <f>VLOOKUP(MID(C6614,7,4),Estrv!I:J,2,FALSE)</f>
        <v>La escuela es nuestra-mejor escuela</v>
      </c>
      <c r="E6614">
        <f>VLOOKUP(MID(C6614,1,10),Estrv!B:CC,51,FALSE)</f>
        <v>0</v>
      </c>
    </row>
    <row r="6615" spans="1:5">
      <c r="A6615" t="str">
        <f t="shared" si="103"/>
        <v>36PFEG</v>
      </c>
      <c r="B6615" t="str">
        <f>CONCATENATE(A6615,"_",COUNTIF(A$1:A6615,A6615))</f>
        <v>36PFEG_54</v>
      </c>
      <c r="C6615" t="s">
        <v>12521</v>
      </c>
      <c r="D6615" t="str">
        <f>VLOOKUP(MID(C6615,7,4),Estrv!I:J,2,FALSE)</f>
        <v>La escuela es nuestra-mejor escuela</v>
      </c>
      <c r="E6615">
        <f>VLOOKUP(MID(C6615,1,10),Estrv!B:CC,54,FALSE)</f>
        <v>0</v>
      </c>
    </row>
    <row r="6616" spans="1:5">
      <c r="A6616" t="str">
        <f t="shared" si="103"/>
        <v>36PFEG</v>
      </c>
      <c r="B6616" t="str">
        <f>CONCATENATE(A6616,"_",COUNTIF(A$1:A6616,A6616))</f>
        <v>36PFEG_55</v>
      </c>
      <c r="C6616" t="s">
        <v>13195</v>
      </c>
      <c r="D6616" t="str">
        <f>VLOOKUP(MID(C6616,7,4),Estrv!I:J,2,FALSE)</f>
        <v>La escuela es nuestra-mejor escuela</v>
      </c>
      <c r="E6616">
        <f>VLOOKUP(MID(C6616,1,10),Estrv!B:CC,57,FALSE)</f>
        <v>0</v>
      </c>
    </row>
    <row r="6617" spans="1:5">
      <c r="A6617" t="str">
        <f t="shared" si="103"/>
        <v>36PFEG</v>
      </c>
      <c r="B6617" t="str">
        <f>CONCATENATE(A6617,"_",COUNTIF(A$1:A6617,A6617))</f>
        <v>36PFEG_56</v>
      </c>
      <c r="C6617" t="s">
        <v>13869</v>
      </c>
      <c r="D6617" t="str">
        <f>VLOOKUP(MID(C6617,7,4),Estrv!I:J,2,FALSE)</f>
        <v>La escuela es nuestra-mejor escuela</v>
      </c>
      <c r="E6617">
        <f>VLOOKUP(MID(C6617,1,10),Estrv!B:CC,60,FALSE)</f>
        <v>0</v>
      </c>
    </row>
    <row r="6618" spans="1:5">
      <c r="A6618" t="str">
        <f t="shared" si="103"/>
        <v>36PFEG</v>
      </c>
      <c r="B6618" t="str">
        <f>CONCATENATE(A6618,"_",COUNTIF(A$1:A6618,A6618))</f>
        <v>36PFEG_57</v>
      </c>
      <c r="C6618" t="s">
        <v>14543</v>
      </c>
      <c r="D6618" t="str">
        <f>VLOOKUP(MID(C6618,7,4),Estrv!I:J,2,FALSE)</f>
        <v>La escuela es nuestra-mejor escuela</v>
      </c>
      <c r="E6618">
        <f>VLOOKUP(MID(C6618,1,10),Estrv!B:CC,63,FALSE)</f>
        <v>0</v>
      </c>
    </row>
    <row r="6619" spans="1:5">
      <c r="A6619" t="str">
        <f t="shared" si="103"/>
        <v>36PFEG</v>
      </c>
      <c r="B6619" t="str">
        <f>CONCATENATE(A6619,"_",COUNTIF(A$1:A6619,A6619))</f>
        <v>36PFEG_58</v>
      </c>
      <c r="C6619" t="s">
        <v>15217</v>
      </c>
      <c r="D6619" t="str">
        <f>VLOOKUP(MID(C6619,7,4),Estrv!I:J,2,FALSE)</f>
        <v>La escuela es nuestra-mejor escuela</v>
      </c>
      <c r="E6619">
        <f>VLOOKUP(MID(C6619,1,10),Estrv!B:CC,66,FALSE)</f>
        <v>0</v>
      </c>
    </row>
    <row r="6620" spans="1:5">
      <c r="A6620" t="str">
        <f t="shared" si="103"/>
        <v>36PFEG</v>
      </c>
      <c r="B6620" t="str">
        <f>CONCATENATE(A6620,"_",COUNTIF(A$1:A6620,A6620))</f>
        <v>36PFEG_59</v>
      </c>
      <c r="C6620" t="s">
        <v>15891</v>
      </c>
      <c r="D6620" t="str">
        <f>VLOOKUP(MID(C6620,7,4),Estrv!I:J,2,FALSE)</f>
        <v>La escuela es nuestra-mejor escuela</v>
      </c>
      <c r="E6620">
        <f>VLOOKUP(MID(C6620,1,10),Estrv!B:CC,69,FALSE)</f>
        <v>0</v>
      </c>
    </row>
    <row r="6621" spans="1:5">
      <c r="A6621" t="str">
        <f t="shared" si="103"/>
        <v>36PFEG</v>
      </c>
      <c r="B6621" t="str">
        <f>CONCATENATE(A6621,"_",COUNTIF(A$1:A6621,A6621))</f>
        <v>36PFEG_60</v>
      </c>
      <c r="C6621" t="s">
        <v>16565</v>
      </c>
      <c r="D6621" t="str">
        <f>VLOOKUP(MID(C6621,7,4),Estrv!I:J,2,FALSE)</f>
        <v>La escuela es nuestra-mejor escuela</v>
      </c>
      <c r="E6621">
        <f>VLOOKUP(MID(C6621,1,10),Estrv!B:CC,72,FALSE)</f>
        <v>0</v>
      </c>
    </row>
    <row r="6622" spans="1:5">
      <c r="A6622" t="str">
        <f t="shared" si="103"/>
        <v>36PFEG</v>
      </c>
      <c r="B6622" t="str">
        <f>CONCATENATE(A6622,"_",COUNTIF(A$1:A6622,A6622))</f>
        <v>36PFEG_61</v>
      </c>
      <c r="C6622" t="s">
        <v>10500</v>
      </c>
      <c r="D6622" t="str">
        <f>VLOOKUP(MID(C6622,7,4),Estrv!I:J,2,FALSE)</f>
        <v>Beca Leona Vicario</v>
      </c>
      <c r="E6622" t="str">
        <f>VLOOKUP(MID(C6622,1,10),Estrv!B:CC,44,FALSE)</f>
        <v>Niñas, niños y adolescentes vulnerables cuentan con recursos que les permiten culminar su educacion basica disminuyendo el abandono escolar</v>
      </c>
    </row>
    <row r="6623" spans="1:5">
      <c r="A6623" t="str">
        <f t="shared" si="103"/>
        <v>36PFEG</v>
      </c>
      <c r="B6623" t="str">
        <f>CONCATENATE(A6623,"_",COUNTIF(A$1:A6623,A6623))</f>
        <v>36PFEG_62</v>
      </c>
      <c r="C6623" t="s">
        <v>11174</v>
      </c>
      <c r="D6623" t="str">
        <f>VLOOKUP(MID(C6623,7,4),Estrv!I:J,2,FALSE)</f>
        <v>Beca Leona Vicario</v>
      </c>
      <c r="E6623">
        <f>VLOOKUP(MID(C6623,1,10),Estrv!B:CC,48,FALSE)</f>
        <v>0</v>
      </c>
    </row>
    <row r="6624" spans="1:5">
      <c r="A6624" t="str">
        <f t="shared" si="103"/>
        <v>36PFEG</v>
      </c>
      <c r="B6624" t="str">
        <f>CONCATENATE(A6624,"_",COUNTIF(A$1:A6624,A6624))</f>
        <v>36PFEG_63</v>
      </c>
      <c r="C6624" t="s">
        <v>11848</v>
      </c>
      <c r="D6624" t="str">
        <f>VLOOKUP(MID(C6624,7,4),Estrv!I:J,2,FALSE)</f>
        <v>Beca Leona Vicario</v>
      </c>
      <c r="E6624">
        <f>VLOOKUP(MID(C6624,1,10),Estrv!B:CC,51,FALSE)</f>
        <v>0</v>
      </c>
    </row>
    <row r="6625" spans="1:5">
      <c r="A6625" t="str">
        <f t="shared" si="103"/>
        <v>36PFEG</v>
      </c>
      <c r="B6625" t="str">
        <f>CONCATENATE(A6625,"_",COUNTIF(A$1:A6625,A6625))</f>
        <v>36PFEG_64</v>
      </c>
      <c r="C6625" t="s">
        <v>12522</v>
      </c>
      <c r="D6625" t="str">
        <f>VLOOKUP(MID(C6625,7,4),Estrv!I:J,2,FALSE)</f>
        <v>Beca Leona Vicario</v>
      </c>
      <c r="E6625">
        <f>VLOOKUP(MID(C6625,1,10),Estrv!B:CC,54,FALSE)</f>
        <v>0</v>
      </c>
    </row>
    <row r="6626" spans="1:5">
      <c r="A6626" t="str">
        <f t="shared" si="103"/>
        <v>36PFEG</v>
      </c>
      <c r="B6626" t="str">
        <f>CONCATENATE(A6626,"_",COUNTIF(A$1:A6626,A6626))</f>
        <v>36PFEG_65</v>
      </c>
      <c r="C6626" t="s">
        <v>13196</v>
      </c>
      <c r="D6626" t="str">
        <f>VLOOKUP(MID(C6626,7,4),Estrv!I:J,2,FALSE)</f>
        <v>Beca Leona Vicario</v>
      </c>
      <c r="E6626">
        <f>VLOOKUP(MID(C6626,1,10),Estrv!B:CC,57,FALSE)</f>
        <v>0</v>
      </c>
    </row>
    <row r="6627" spans="1:5">
      <c r="A6627" t="str">
        <f t="shared" si="103"/>
        <v>36PFEG</v>
      </c>
      <c r="B6627" t="str">
        <f>CONCATENATE(A6627,"_",COUNTIF(A$1:A6627,A6627))</f>
        <v>36PFEG_66</v>
      </c>
      <c r="C6627" t="s">
        <v>13870</v>
      </c>
      <c r="D6627" t="str">
        <f>VLOOKUP(MID(C6627,7,4),Estrv!I:J,2,FALSE)</f>
        <v>Beca Leona Vicario</v>
      </c>
      <c r="E6627">
        <f>VLOOKUP(MID(C6627,1,10),Estrv!B:CC,60,FALSE)</f>
        <v>0</v>
      </c>
    </row>
    <row r="6628" spans="1:5">
      <c r="A6628" t="str">
        <f t="shared" si="103"/>
        <v>36PFEG</v>
      </c>
      <c r="B6628" t="str">
        <f>CONCATENATE(A6628,"_",COUNTIF(A$1:A6628,A6628))</f>
        <v>36PFEG_67</v>
      </c>
      <c r="C6628" t="s">
        <v>14544</v>
      </c>
      <c r="D6628" t="str">
        <f>VLOOKUP(MID(C6628,7,4),Estrv!I:J,2,FALSE)</f>
        <v>Beca Leona Vicario</v>
      </c>
      <c r="E6628">
        <f>VLOOKUP(MID(C6628,1,10),Estrv!B:CC,63,FALSE)</f>
        <v>0</v>
      </c>
    </row>
    <row r="6629" spans="1:5">
      <c r="A6629" t="str">
        <f t="shared" si="103"/>
        <v>36PFEG</v>
      </c>
      <c r="B6629" t="str">
        <f>CONCATENATE(A6629,"_",COUNTIF(A$1:A6629,A6629))</f>
        <v>36PFEG_68</v>
      </c>
      <c r="C6629" t="s">
        <v>15218</v>
      </c>
      <c r="D6629" t="str">
        <f>VLOOKUP(MID(C6629,7,4),Estrv!I:J,2,FALSE)</f>
        <v>Beca Leona Vicario</v>
      </c>
      <c r="E6629">
        <f>VLOOKUP(MID(C6629,1,10),Estrv!B:CC,66,FALSE)</f>
        <v>0</v>
      </c>
    </row>
    <row r="6630" spans="1:5">
      <c r="A6630" t="str">
        <f t="shared" si="103"/>
        <v>36PFEG</v>
      </c>
      <c r="B6630" t="str">
        <f>CONCATENATE(A6630,"_",COUNTIF(A$1:A6630,A6630))</f>
        <v>36PFEG_69</v>
      </c>
      <c r="C6630" t="s">
        <v>15892</v>
      </c>
      <c r="D6630" t="str">
        <f>VLOOKUP(MID(C6630,7,4),Estrv!I:J,2,FALSE)</f>
        <v>Beca Leona Vicario</v>
      </c>
      <c r="E6630">
        <f>VLOOKUP(MID(C6630,1,10),Estrv!B:CC,69,FALSE)</f>
        <v>0</v>
      </c>
    </row>
    <row r="6631" spans="1:5">
      <c r="A6631" t="str">
        <f t="shared" si="103"/>
        <v>36PFEG</v>
      </c>
      <c r="B6631" t="str">
        <f>CONCATENATE(A6631,"_",COUNTIF(A$1:A6631,A6631))</f>
        <v>36PFEG_70</v>
      </c>
      <c r="C6631" t="s">
        <v>16566</v>
      </c>
      <c r="D6631" t="str">
        <f>VLOOKUP(MID(C6631,7,4),Estrv!I:J,2,FALSE)</f>
        <v>Beca Leona Vicario</v>
      </c>
      <c r="E6631">
        <f>VLOOKUP(MID(C6631,1,10),Estrv!B:CC,72,FALSE)</f>
        <v>0</v>
      </c>
    </row>
    <row r="6632" spans="1:5">
      <c r="A6632" t="str">
        <f t="shared" si="103"/>
        <v>36PFEG</v>
      </c>
      <c r="B6632" t="str">
        <f>CONCATENATE(A6632,"_",COUNTIF(A$1:A6632,A6632))</f>
        <v>36PFEG_71</v>
      </c>
      <c r="C6632" t="s">
        <v>10501</v>
      </c>
      <c r="D6632" t="str">
        <f>VLOOKUP(MID(C6632,7,4),Estrv!I:J,2,FALSE)</f>
        <v>Bienestar para niñas y niños, mi beca para empezar</v>
      </c>
      <c r="E6632" t="str">
        <f>VLOOKUP(MID(C6632,1,10),Estrv!B:CC,44,FALSE)</f>
        <v>Niñas, niños y adolescentes cuentan con recursos que les permiten culminar su educacion basica disminuyendo el abandono escolar</v>
      </c>
    </row>
    <row r="6633" spans="1:5">
      <c r="A6633" t="str">
        <f t="shared" si="103"/>
        <v>36PFEG</v>
      </c>
      <c r="B6633" t="str">
        <f>CONCATENATE(A6633,"_",COUNTIF(A$1:A6633,A6633))</f>
        <v>36PFEG_72</v>
      </c>
      <c r="C6633" t="s">
        <v>11175</v>
      </c>
      <c r="D6633" t="str">
        <f>VLOOKUP(MID(C6633,7,4),Estrv!I:J,2,FALSE)</f>
        <v>Bienestar para niñas y niños, mi beca para empezar</v>
      </c>
      <c r="E6633" t="str">
        <f>VLOOKUP(MID(C6633,1,10),Estrv!B:CC,48,FALSE)</f>
        <v>Registro y control de los beneficiarios del programa</v>
      </c>
    </row>
    <row r="6634" spans="1:5">
      <c r="A6634" t="str">
        <f t="shared" si="103"/>
        <v>36PFEG</v>
      </c>
      <c r="B6634" t="str">
        <f>CONCATENATE(A6634,"_",COUNTIF(A$1:A6634,A6634))</f>
        <v>36PFEG_73</v>
      </c>
      <c r="C6634" t="s">
        <v>11849</v>
      </c>
      <c r="D6634" t="str">
        <f>VLOOKUP(MID(C6634,7,4),Estrv!I:J,2,FALSE)</f>
        <v>Bienestar para niñas y niños, mi beca para empezar</v>
      </c>
      <c r="E6634" t="str">
        <f>VLOOKUP(MID(C6634,1,10),Estrv!B:CC,51,FALSE)</f>
        <v>Publicacion de Padron de Beneficiarios</v>
      </c>
    </row>
    <row r="6635" spans="1:5">
      <c r="A6635" t="str">
        <f t="shared" si="103"/>
        <v>36PFEG</v>
      </c>
      <c r="B6635" t="str">
        <f>CONCATENATE(A6635,"_",COUNTIF(A$1:A6635,A6635))</f>
        <v>36PFEG_74</v>
      </c>
      <c r="C6635" t="s">
        <v>12523</v>
      </c>
      <c r="D6635" t="str">
        <f>VLOOKUP(MID(C6635,7,4),Estrv!I:J,2,FALSE)</f>
        <v>Bienestar para niñas y niños, mi beca para empezar</v>
      </c>
      <c r="E6635">
        <f>VLOOKUP(MID(C6635,1,10),Estrv!B:CC,54,FALSE)</f>
        <v>0</v>
      </c>
    </row>
    <row r="6636" spans="1:5">
      <c r="A6636" t="str">
        <f t="shared" si="103"/>
        <v>36PFEG</v>
      </c>
      <c r="B6636" t="str">
        <f>CONCATENATE(A6636,"_",COUNTIF(A$1:A6636,A6636))</f>
        <v>36PFEG_75</v>
      </c>
      <c r="C6636" t="s">
        <v>13197</v>
      </c>
      <c r="D6636" t="str">
        <f>VLOOKUP(MID(C6636,7,4),Estrv!I:J,2,FALSE)</f>
        <v>Bienestar para niñas y niños, mi beca para empezar</v>
      </c>
      <c r="E6636">
        <f>VLOOKUP(MID(C6636,1,10),Estrv!B:CC,57,FALSE)</f>
        <v>0</v>
      </c>
    </row>
    <row r="6637" spans="1:5">
      <c r="A6637" t="str">
        <f t="shared" si="103"/>
        <v>36PFEG</v>
      </c>
      <c r="B6637" t="str">
        <f>CONCATENATE(A6637,"_",COUNTIF(A$1:A6637,A6637))</f>
        <v>36PFEG_76</v>
      </c>
      <c r="C6637" t="s">
        <v>13871</v>
      </c>
      <c r="D6637" t="str">
        <f>VLOOKUP(MID(C6637,7,4),Estrv!I:J,2,FALSE)</f>
        <v>Bienestar para niñas y niños, mi beca para empezar</v>
      </c>
      <c r="E6637">
        <f>VLOOKUP(MID(C6637,1,10),Estrv!B:CC,60,FALSE)</f>
        <v>0</v>
      </c>
    </row>
    <row r="6638" spans="1:5">
      <c r="A6638" t="str">
        <f t="shared" si="103"/>
        <v>36PFEG</v>
      </c>
      <c r="B6638" t="str">
        <f>CONCATENATE(A6638,"_",COUNTIF(A$1:A6638,A6638))</f>
        <v>36PFEG_77</v>
      </c>
      <c r="C6638" t="s">
        <v>14545</v>
      </c>
      <c r="D6638" t="str">
        <f>VLOOKUP(MID(C6638,7,4),Estrv!I:J,2,FALSE)</f>
        <v>Bienestar para niñas y niños, mi beca para empezar</v>
      </c>
      <c r="E6638">
        <f>VLOOKUP(MID(C6638,1,10),Estrv!B:CC,63,FALSE)</f>
        <v>0</v>
      </c>
    </row>
    <row r="6639" spans="1:5">
      <c r="A6639" t="str">
        <f t="shared" si="103"/>
        <v>36PFEG</v>
      </c>
      <c r="B6639" t="str">
        <f>CONCATENATE(A6639,"_",COUNTIF(A$1:A6639,A6639))</f>
        <v>36PFEG_78</v>
      </c>
      <c r="C6639" t="s">
        <v>15219</v>
      </c>
      <c r="D6639" t="str">
        <f>VLOOKUP(MID(C6639,7,4),Estrv!I:J,2,FALSE)</f>
        <v>Bienestar para niñas y niños, mi beca para empezar</v>
      </c>
      <c r="E6639">
        <f>VLOOKUP(MID(C6639,1,10),Estrv!B:CC,66,FALSE)</f>
        <v>0</v>
      </c>
    </row>
    <row r="6640" spans="1:5">
      <c r="A6640" t="str">
        <f t="shared" si="103"/>
        <v>36PFEG</v>
      </c>
      <c r="B6640" t="str">
        <f>CONCATENATE(A6640,"_",COUNTIF(A$1:A6640,A6640))</f>
        <v>36PFEG_79</v>
      </c>
      <c r="C6640" t="s">
        <v>15893</v>
      </c>
      <c r="D6640" t="str">
        <f>VLOOKUP(MID(C6640,7,4),Estrv!I:J,2,FALSE)</f>
        <v>Bienestar para niñas y niños, mi beca para empezar</v>
      </c>
      <c r="E6640">
        <f>VLOOKUP(MID(C6640,1,10),Estrv!B:CC,69,FALSE)</f>
        <v>0</v>
      </c>
    </row>
    <row r="6641" spans="1:5">
      <c r="A6641" t="str">
        <f t="shared" si="103"/>
        <v>36PFEG</v>
      </c>
      <c r="B6641" t="str">
        <f>CONCATENATE(A6641,"_",COUNTIF(A$1:A6641,A6641))</f>
        <v>36PFEG_80</v>
      </c>
      <c r="C6641" t="s">
        <v>16567</v>
      </c>
      <c r="D6641" t="str">
        <f>VLOOKUP(MID(C6641,7,4),Estrv!I:J,2,FALSE)</f>
        <v>Bienestar para niñas y niños, mi beca para empezar</v>
      </c>
      <c r="E6641">
        <f>VLOOKUP(MID(C6641,1,10),Estrv!B:CC,72,FALSE)</f>
        <v>0</v>
      </c>
    </row>
    <row r="6642" spans="1:5">
      <c r="A6642" t="str">
        <f t="shared" si="103"/>
        <v>36PFEG</v>
      </c>
      <c r="B6642" t="str">
        <f>CONCATENATE(A6642,"_",COUNTIF(A$1:A6642,A6642))</f>
        <v>36PFEG_81</v>
      </c>
      <c r="C6642" t="s">
        <v>10502</v>
      </c>
      <c r="D6642" t="str">
        <f>VLOOKUP(MID(C6642,7,4),Estrv!I:J,2,FALSE)</f>
        <v>Va Segur@</v>
      </c>
      <c r="E6642" t="str">
        <f>VLOOKUP(MID(C6642,1,10),Estrv!B:CC,44,FALSE)</f>
        <v>La comunidad estudiantil cuentan con un servicio de aseguramiento y de atencion medica de urgencia en caso de accidente escolar que les permita afrontar un evento fortuito sin vulnerar la economia de sus familias</v>
      </c>
    </row>
    <row r="6643" spans="1:5">
      <c r="A6643" t="str">
        <f t="shared" si="103"/>
        <v>36PFEG</v>
      </c>
      <c r="B6643" t="str">
        <f>CONCATENATE(A6643,"_",COUNTIF(A$1:A6643,A6643))</f>
        <v>36PFEG_82</v>
      </c>
      <c r="C6643" t="s">
        <v>11176</v>
      </c>
      <c r="D6643" t="str">
        <f>VLOOKUP(MID(C6643,7,4),Estrv!I:J,2,FALSE)</f>
        <v>Va Segur@</v>
      </c>
      <c r="E6643" t="str">
        <f>VLOOKUP(MID(C6643,1,10),Estrv!B:CC,48,FALSE)</f>
        <v>Seguimiento a beneficiarios de la poliza</v>
      </c>
    </row>
    <row r="6644" spans="1:5">
      <c r="A6644" t="str">
        <f t="shared" si="103"/>
        <v>36PFEG</v>
      </c>
      <c r="B6644" t="str">
        <f>CONCATENATE(A6644,"_",COUNTIF(A$1:A6644,A6644))</f>
        <v>36PFEG_83</v>
      </c>
      <c r="C6644" t="s">
        <v>11850</v>
      </c>
      <c r="D6644" t="str">
        <f>VLOOKUP(MID(C6644,7,4),Estrv!I:J,2,FALSE)</f>
        <v>Va Segur@</v>
      </c>
      <c r="E6644">
        <f>VLOOKUP(MID(C6644,1,10),Estrv!B:CC,51,FALSE)</f>
        <v>0</v>
      </c>
    </row>
    <row r="6645" spans="1:5">
      <c r="A6645" t="str">
        <f t="shared" si="103"/>
        <v>36PFEG</v>
      </c>
      <c r="B6645" t="str">
        <f>CONCATENATE(A6645,"_",COUNTIF(A$1:A6645,A6645))</f>
        <v>36PFEG_84</v>
      </c>
      <c r="C6645" t="s">
        <v>12524</v>
      </c>
      <c r="D6645" t="str">
        <f>VLOOKUP(MID(C6645,7,4),Estrv!I:J,2,FALSE)</f>
        <v>Va Segur@</v>
      </c>
      <c r="E6645">
        <f>VLOOKUP(MID(C6645,1,10),Estrv!B:CC,54,FALSE)</f>
        <v>0</v>
      </c>
    </row>
    <row r="6646" spans="1:5">
      <c r="A6646" t="str">
        <f t="shared" si="103"/>
        <v>36PFEG</v>
      </c>
      <c r="B6646" t="str">
        <f>CONCATENATE(A6646,"_",COUNTIF(A$1:A6646,A6646))</f>
        <v>36PFEG_85</v>
      </c>
      <c r="C6646" t="s">
        <v>13198</v>
      </c>
      <c r="D6646" t="str">
        <f>VLOOKUP(MID(C6646,7,4),Estrv!I:J,2,FALSE)</f>
        <v>Va Segur@</v>
      </c>
      <c r="E6646">
        <f>VLOOKUP(MID(C6646,1,10),Estrv!B:CC,57,FALSE)</f>
        <v>0</v>
      </c>
    </row>
    <row r="6647" spans="1:5">
      <c r="A6647" t="str">
        <f t="shared" si="103"/>
        <v>36PFEG</v>
      </c>
      <c r="B6647" t="str">
        <f>CONCATENATE(A6647,"_",COUNTIF(A$1:A6647,A6647))</f>
        <v>36PFEG_86</v>
      </c>
      <c r="C6647" t="s">
        <v>13872</v>
      </c>
      <c r="D6647" t="str">
        <f>VLOOKUP(MID(C6647,7,4),Estrv!I:J,2,FALSE)</f>
        <v>Va Segur@</v>
      </c>
      <c r="E6647">
        <f>VLOOKUP(MID(C6647,1,10),Estrv!B:CC,60,FALSE)</f>
        <v>0</v>
      </c>
    </row>
    <row r="6648" spans="1:5">
      <c r="A6648" t="str">
        <f t="shared" si="103"/>
        <v>36PFEG</v>
      </c>
      <c r="B6648" t="str">
        <f>CONCATENATE(A6648,"_",COUNTIF(A$1:A6648,A6648))</f>
        <v>36PFEG_87</v>
      </c>
      <c r="C6648" t="s">
        <v>14546</v>
      </c>
      <c r="D6648" t="str">
        <f>VLOOKUP(MID(C6648,7,4),Estrv!I:J,2,FALSE)</f>
        <v>Va Segur@</v>
      </c>
      <c r="E6648">
        <f>VLOOKUP(MID(C6648,1,10),Estrv!B:CC,63,FALSE)</f>
        <v>0</v>
      </c>
    </row>
    <row r="6649" spans="1:5">
      <c r="A6649" t="str">
        <f t="shared" si="103"/>
        <v>36PFEG</v>
      </c>
      <c r="B6649" t="str">
        <f>CONCATENATE(A6649,"_",COUNTIF(A$1:A6649,A6649))</f>
        <v>36PFEG_88</v>
      </c>
      <c r="C6649" t="s">
        <v>15220</v>
      </c>
      <c r="D6649" t="str">
        <f>VLOOKUP(MID(C6649,7,4),Estrv!I:J,2,FALSE)</f>
        <v>Va Segur@</v>
      </c>
      <c r="E6649">
        <f>VLOOKUP(MID(C6649,1,10),Estrv!B:CC,66,FALSE)</f>
        <v>0</v>
      </c>
    </row>
    <row r="6650" spans="1:5">
      <c r="A6650" t="str">
        <f t="shared" si="103"/>
        <v>36PFEG</v>
      </c>
      <c r="B6650" t="str">
        <f>CONCATENATE(A6650,"_",COUNTIF(A$1:A6650,A6650))</f>
        <v>36PFEG_89</v>
      </c>
      <c r="C6650" t="s">
        <v>15894</v>
      </c>
      <c r="D6650" t="str">
        <f>VLOOKUP(MID(C6650,7,4),Estrv!I:J,2,FALSE)</f>
        <v>Va Segur@</v>
      </c>
      <c r="E6650">
        <f>VLOOKUP(MID(C6650,1,10),Estrv!B:CC,69,FALSE)</f>
        <v>0</v>
      </c>
    </row>
    <row r="6651" spans="1:5">
      <c r="A6651" t="str">
        <f t="shared" si="103"/>
        <v>36PFEG</v>
      </c>
      <c r="B6651" t="str">
        <f>CONCATENATE(A6651,"_",COUNTIF(A$1:A6651,A6651))</f>
        <v>36PFEG_90</v>
      </c>
      <c r="C6651" t="s">
        <v>16568</v>
      </c>
      <c r="D6651" t="str">
        <f>VLOOKUP(MID(C6651,7,4),Estrv!I:J,2,FALSE)</f>
        <v>Va Segur@</v>
      </c>
      <c r="E6651">
        <f>VLOOKUP(MID(C6651,1,10),Estrv!B:CC,72,FALSE)</f>
        <v>0</v>
      </c>
    </row>
    <row r="6652" spans="1:5">
      <c r="A6652" t="str">
        <f t="shared" si="103"/>
        <v>36PFEG</v>
      </c>
      <c r="B6652" t="str">
        <f>CONCATENATE(A6652,"_",COUNTIF(A$1:A6652,A6652))</f>
        <v>36PFEG_91</v>
      </c>
      <c r="C6652" t="s">
        <v>10503</v>
      </c>
      <c r="D6652" t="str">
        <f>VLOOKUP(MID(C6652,7,4),Estrv!I:J,2,FALSE)</f>
        <v>Asistencia, atención e inclusión para niñas, niños, adolescentes y jóvenes familiares de las personas sensiblemente afectadas en la línea 12 del Sistema de Transporte Colectivo (STC Metro)</v>
      </c>
      <c r="E6652" t="str">
        <f>VLOOKUP(MID(C6652,1,10),Estrv!B:CC,44,FALSE)</f>
        <v>Niñas, niños, adolescentes y jovenes familiares de las personas sensiblemente afectadas en la linea 12 del metro cuentan con recursos para su alimentacion, salud y educacion, coadyuvando a su autonomia y a la construccion de un proyecto de vida.</v>
      </c>
    </row>
    <row r="6653" spans="1:5">
      <c r="A6653" t="str">
        <f t="shared" si="103"/>
        <v>36PFEG</v>
      </c>
      <c r="B6653" t="str">
        <f>CONCATENATE(A6653,"_",COUNTIF(A$1:A6653,A6653))</f>
        <v>36PFEG_92</v>
      </c>
      <c r="C6653" t="s">
        <v>11177</v>
      </c>
      <c r="D6653" t="str">
        <f>VLOOKUP(MID(C6653,7,4),Estrv!I:J,2,FALSE)</f>
        <v>Asistencia, atención e inclusión para niñas, niños, adolescentes y jóvenes familiares de las personas sensiblemente afectadas en la línea 12 del Sistema de Transporte Colectivo (STC Metro)</v>
      </c>
      <c r="E6653">
        <f>VLOOKUP(MID(C6653,1,10),Estrv!B:CC,48,FALSE)</f>
        <v>0</v>
      </c>
    </row>
    <row r="6654" spans="1:5">
      <c r="A6654" t="str">
        <f t="shared" si="103"/>
        <v>36PFEG</v>
      </c>
      <c r="B6654" t="str">
        <f>CONCATENATE(A6654,"_",COUNTIF(A$1:A6654,A6654))</f>
        <v>36PFEG_93</v>
      </c>
      <c r="C6654" t="s">
        <v>11851</v>
      </c>
      <c r="D6654" t="str">
        <f>VLOOKUP(MID(C6654,7,4),Estrv!I:J,2,FALSE)</f>
        <v>Asistencia, atención e inclusión para niñas, niños, adolescentes y jóvenes familiares de las personas sensiblemente afectadas en la línea 12 del Sistema de Transporte Colectivo (STC Metro)</v>
      </c>
      <c r="E6654">
        <f>VLOOKUP(MID(C6654,1,10),Estrv!B:CC,51,FALSE)</f>
        <v>0</v>
      </c>
    </row>
    <row r="6655" spans="1:5">
      <c r="A6655" t="str">
        <f t="shared" si="103"/>
        <v>36PFEG</v>
      </c>
      <c r="B6655" t="str">
        <f>CONCATENATE(A6655,"_",COUNTIF(A$1:A6655,A6655))</f>
        <v>36PFEG_94</v>
      </c>
      <c r="C6655" t="s">
        <v>12525</v>
      </c>
      <c r="D6655" t="str">
        <f>VLOOKUP(MID(C6655,7,4),Estrv!I:J,2,FALSE)</f>
        <v>Asistencia, atención e inclusión para niñas, niños, adolescentes y jóvenes familiares de las personas sensiblemente afectadas en la línea 12 del Sistema de Transporte Colectivo (STC Metro)</v>
      </c>
      <c r="E6655">
        <f>VLOOKUP(MID(C6655,1,10),Estrv!B:CC,54,FALSE)</f>
        <v>0</v>
      </c>
    </row>
    <row r="6656" spans="1:5">
      <c r="A6656" t="str">
        <f t="shared" si="103"/>
        <v>36PFEG</v>
      </c>
      <c r="B6656" t="str">
        <f>CONCATENATE(A6656,"_",COUNTIF(A$1:A6656,A6656))</f>
        <v>36PFEG_95</v>
      </c>
      <c r="C6656" t="s">
        <v>13199</v>
      </c>
      <c r="D6656" t="str">
        <f>VLOOKUP(MID(C6656,7,4),Estrv!I:J,2,FALSE)</f>
        <v>Asistencia, atención e inclusión para niñas, niños, adolescentes y jóvenes familiares de las personas sensiblemente afectadas en la línea 12 del Sistema de Transporte Colectivo (STC Metro)</v>
      </c>
      <c r="E6656">
        <f>VLOOKUP(MID(C6656,1,10),Estrv!B:CC,57,FALSE)</f>
        <v>0</v>
      </c>
    </row>
    <row r="6657" spans="1:5">
      <c r="A6657" t="str">
        <f t="shared" si="103"/>
        <v>36PFEG</v>
      </c>
      <c r="B6657" t="str">
        <f>CONCATENATE(A6657,"_",COUNTIF(A$1:A6657,A6657))</f>
        <v>36PFEG_96</v>
      </c>
      <c r="C6657" t="s">
        <v>13873</v>
      </c>
      <c r="D6657" t="str">
        <f>VLOOKUP(MID(C6657,7,4),Estrv!I:J,2,FALSE)</f>
        <v>Asistencia, atención e inclusión para niñas, niños, adolescentes y jóvenes familiares de las personas sensiblemente afectadas en la línea 12 del Sistema de Transporte Colectivo (STC Metro)</v>
      </c>
      <c r="E6657">
        <f>VLOOKUP(MID(C6657,1,10),Estrv!B:CC,60,FALSE)</f>
        <v>0</v>
      </c>
    </row>
    <row r="6658" spans="1:5">
      <c r="A6658" t="str">
        <f t="shared" si="103"/>
        <v>36PFEG</v>
      </c>
      <c r="B6658" t="str">
        <f>CONCATENATE(A6658,"_",COUNTIF(A$1:A6658,A6658))</f>
        <v>36PFEG_97</v>
      </c>
      <c r="C6658" t="s">
        <v>14547</v>
      </c>
      <c r="D6658" t="str">
        <f>VLOOKUP(MID(C6658,7,4),Estrv!I:J,2,FALSE)</f>
        <v>Asistencia, atención e inclusión para niñas, niños, adolescentes y jóvenes familiares de las personas sensiblemente afectadas en la línea 12 del Sistema de Transporte Colectivo (STC Metro)</v>
      </c>
      <c r="E6658">
        <f>VLOOKUP(MID(C6658,1,10),Estrv!B:CC,63,FALSE)</f>
        <v>0</v>
      </c>
    </row>
    <row r="6659" spans="1:5">
      <c r="A6659" t="str">
        <f t="shared" ref="A6659:A6722" si="104">MID(C6659,1,6)</f>
        <v>36PFEG</v>
      </c>
      <c r="B6659" t="str">
        <f>CONCATENATE(A6659,"_",COUNTIF(A$1:A6659,A6659))</f>
        <v>36PFEG_98</v>
      </c>
      <c r="C6659" t="s">
        <v>15221</v>
      </c>
      <c r="D6659" t="str">
        <f>VLOOKUP(MID(C6659,7,4),Estrv!I:J,2,FALSE)</f>
        <v>Asistencia, atención e inclusión para niñas, niños, adolescentes y jóvenes familiares de las personas sensiblemente afectadas en la línea 12 del Sistema de Transporte Colectivo (STC Metro)</v>
      </c>
      <c r="E6659">
        <f>VLOOKUP(MID(C6659,1,10),Estrv!B:CC,66,FALSE)</f>
        <v>0</v>
      </c>
    </row>
    <row r="6660" spans="1:5">
      <c r="A6660" t="str">
        <f t="shared" si="104"/>
        <v>36PFEG</v>
      </c>
      <c r="B6660" t="str">
        <f>CONCATENATE(A6660,"_",COUNTIF(A$1:A6660,A6660))</f>
        <v>36PFEG_99</v>
      </c>
      <c r="C6660" t="s">
        <v>15895</v>
      </c>
      <c r="D6660" t="str">
        <f>VLOOKUP(MID(C6660,7,4),Estrv!I:J,2,FALSE)</f>
        <v>Asistencia, atención e inclusión para niñas, niños, adolescentes y jóvenes familiares de las personas sensiblemente afectadas en la línea 12 del Sistema de Transporte Colectivo (STC Metro)</v>
      </c>
      <c r="E6660">
        <f>VLOOKUP(MID(C6660,1,10),Estrv!B:CC,69,FALSE)</f>
        <v>0</v>
      </c>
    </row>
    <row r="6661" spans="1:5">
      <c r="A6661" t="str">
        <f t="shared" si="104"/>
        <v>36PFEG</v>
      </c>
      <c r="B6661" t="str">
        <f>CONCATENATE(A6661,"_",COUNTIF(A$1:A6661,A6661))</f>
        <v>36PFEG_100</v>
      </c>
      <c r="C6661" t="s">
        <v>16569</v>
      </c>
      <c r="D6661" t="str">
        <f>VLOOKUP(MID(C6661,7,4),Estrv!I:J,2,FALSE)</f>
        <v>Asistencia, atención e inclusión para niñas, niños, adolescentes y jóvenes familiares de las personas sensiblemente afectadas en la línea 12 del Sistema de Transporte Colectivo (STC Metro)</v>
      </c>
      <c r="E6661">
        <f>VLOOKUP(MID(C6661,1,10),Estrv!B:CC,72,FALSE)</f>
        <v>0</v>
      </c>
    </row>
    <row r="6662" spans="1:5">
      <c r="A6662" t="str">
        <f t="shared" si="104"/>
        <v>38C001</v>
      </c>
      <c r="B6662" t="str">
        <f>CONCATENATE(A6662,"_",COUNTIF(A$1:A6662,A6662))</f>
        <v>38C001_1</v>
      </c>
      <c r="C6662" t="s">
        <v>10504</v>
      </c>
      <c r="D6662" t="str">
        <f>VLOOKUP(MID(C6662,7,4),Estrv!I:J,2,FALSE)</f>
        <v>Atención y prevención de la violencia y discriminación por razones de género contra mujeres, adolescentes y niñas</v>
      </c>
      <c r="E6662" t="str">
        <f>VLOOKUP(MID(C6662,1,10),Estrv!B:CC,44,FALSE)</f>
        <v>Las niñas, adolescentes y mujeres de la Ciudad de Mexico viven en un entorno libre de violencia de genero.</v>
      </c>
    </row>
    <row r="6663" spans="1:5">
      <c r="A6663" t="str">
        <f t="shared" si="104"/>
        <v>38C001</v>
      </c>
      <c r="B6663" t="str">
        <f>CONCATENATE(A6663,"_",COUNTIF(A$1:A6663,A6663))</f>
        <v>38C001_2</v>
      </c>
      <c r="C6663" t="s">
        <v>11178</v>
      </c>
      <c r="D6663" t="str">
        <f>VLOOKUP(MID(C6663,7,4),Estrv!I:J,2,FALSE)</f>
        <v>Atención y prevención de la violencia y discriminación por razones de género contra mujeres, adolescentes y niñas</v>
      </c>
      <c r="E6663" t="str">
        <f>VLOOKUP(MID(C6663,1,10),Estrv!B:CC,48,FALSE)</f>
        <v>Prestacion de servicios para brindar orientacion, atencion, y, en su caso, representacion y acompañamiento juridico para mujeres y niñas en situacion de violencia de genero por parte de las Abogadas de las Mujeres</v>
      </c>
    </row>
    <row r="6664" spans="1:5">
      <c r="A6664" t="str">
        <f t="shared" si="104"/>
        <v>38C001</v>
      </c>
      <c r="B6664" t="str">
        <f>CONCATENATE(A6664,"_",COUNTIF(A$1:A6664,A6664))</f>
        <v>38C001_3</v>
      </c>
      <c r="C6664" t="s">
        <v>11852</v>
      </c>
      <c r="D6664" t="str">
        <f>VLOOKUP(MID(C6664,7,4),Estrv!I:J,2,FALSE)</f>
        <v>Atención y prevención de la violencia y discriminación por razones de género contra mujeres, adolescentes y niñas</v>
      </c>
      <c r="E6664" t="str">
        <f>VLOOKUP(MID(C6664,1,10),Estrv!B:CC,51,FALSE)</f>
        <v>Prestacion de servicios para brindar atencion juridicay representacion especializada para la tramitacion de medidas de proteccion de emergencia establecidas en la Ley de Acceso de las Mujeres a una Vida Libre de Violencia de la Ciudad de Mexico.</v>
      </c>
    </row>
    <row r="6665" spans="1:5">
      <c r="A6665" t="str">
        <f t="shared" si="104"/>
        <v>38C001</v>
      </c>
      <c r="B6665" t="str">
        <f>CONCATENATE(A6665,"_",COUNTIF(A$1:A6665,A6665))</f>
        <v>38C001_4</v>
      </c>
      <c r="C6665" t="s">
        <v>12526</v>
      </c>
      <c r="D6665" t="str">
        <f>VLOOKUP(MID(C6665,7,4),Estrv!I:J,2,FALSE)</f>
        <v>Atención y prevención de la violencia y discriminación por razones de género contra mujeres, adolescentes y niñas</v>
      </c>
      <c r="E6665" t="str">
        <f>VLOOKUP(MID(C6665,1,10),Estrv!B:CC,54,FALSE)</f>
        <v>Atencion mediante servicios integrales y especializados (medica, psicologica, juridica, de trabajo social y de primera necesidad) a las mujeres, sus hijas e hijos, que se encuentran en los espacios de refugio.</v>
      </c>
    </row>
    <row r="6666" spans="1:5">
      <c r="A6666" t="str">
        <f t="shared" si="104"/>
        <v>38C001</v>
      </c>
      <c r="B6666" t="str">
        <f>CONCATENATE(A6666,"_",COUNTIF(A$1:A6666,A6666))</f>
        <v>38C001_5</v>
      </c>
      <c r="C6666" t="s">
        <v>13200</v>
      </c>
      <c r="D6666" t="str">
        <f>VLOOKUP(MID(C6666,7,4),Estrv!I:J,2,FALSE)</f>
        <v>Atención y prevención de la violencia y discriminación por razones de género contra mujeres, adolescentes y niñas</v>
      </c>
      <c r="E6666" t="str">
        <f>VLOOKUP(MID(C6666,1,10),Estrv!B:CC,57,FALSE)</f>
        <v>Capacitacion en materia de prevencion de la violencia por razones de genero contra las mujeres y derechos humanos de las niñas y mujeres.</v>
      </c>
    </row>
    <row r="6667" spans="1:5">
      <c r="A6667" t="str">
        <f t="shared" si="104"/>
        <v>38C001</v>
      </c>
      <c r="B6667" t="str">
        <f>CONCATENATE(A6667,"_",COUNTIF(A$1:A6667,A6667))</f>
        <v>38C001_6</v>
      </c>
      <c r="C6667" t="s">
        <v>13874</v>
      </c>
      <c r="D6667" t="str">
        <f>VLOOKUP(MID(C6667,7,4),Estrv!I:J,2,FALSE)</f>
        <v>Atención y prevención de la violencia y discriminación por razones de género contra mujeres, adolescentes y niñas</v>
      </c>
      <c r="E6667" t="str">
        <f>VLOOKUP(MID(C6667,1,10),Estrv!B:CC,60,FALSE)</f>
        <v>Conformacion y seguimiento a nucleos solidarios de mujeres a traves de la Red de Mujeres por el Bienestar con Facilitadoras del Servicio.</v>
      </c>
    </row>
    <row r="6668" spans="1:5">
      <c r="A6668" t="str">
        <f t="shared" si="104"/>
        <v>38C001</v>
      </c>
      <c r="B6668" t="str">
        <f>CONCATENATE(A6668,"_",COUNTIF(A$1:A6668,A6668))</f>
        <v>38C001_7</v>
      </c>
      <c r="C6668" t="s">
        <v>14548</v>
      </c>
      <c r="D6668" t="str">
        <f>VLOOKUP(MID(C6668,7,4),Estrv!I:J,2,FALSE)</f>
        <v>Atención y prevención de la violencia y discriminación por razones de género contra mujeres, adolescentes y niñas</v>
      </c>
      <c r="E6668" t="str">
        <f>VLOOKUP(MID(C6668,1,10),Estrv!B:CC,63,FALSE)</f>
        <v>Realizar acciones conmemorativas y de difusion en torno a la progresividad de los derechos humanos de las mujeres, adolescencias y niñez en la Ciudad de Mexico.</v>
      </c>
    </row>
    <row r="6669" spans="1:5">
      <c r="A6669" t="str">
        <f t="shared" si="104"/>
        <v>38C001</v>
      </c>
      <c r="B6669" t="str">
        <f>CONCATENATE(A6669,"_",COUNTIF(A$1:A6669,A6669))</f>
        <v>38C001_8</v>
      </c>
      <c r="C6669" t="s">
        <v>15222</v>
      </c>
      <c r="D6669" t="str">
        <f>VLOOKUP(MID(C6669,7,4),Estrv!I:J,2,FALSE)</f>
        <v>Atención y prevención de la violencia y discriminación por razones de género contra mujeres, adolescentes y niñas</v>
      </c>
      <c r="E6669">
        <f>VLOOKUP(MID(C6669,1,10),Estrv!B:CC,66,FALSE)</f>
        <v>0</v>
      </c>
    </row>
    <row r="6670" spans="1:5">
      <c r="A6670" t="str">
        <f t="shared" si="104"/>
        <v>38C001</v>
      </c>
      <c r="B6670" t="str">
        <f>CONCATENATE(A6670,"_",COUNTIF(A$1:A6670,A6670))</f>
        <v>38C001_9</v>
      </c>
      <c r="C6670" t="s">
        <v>15896</v>
      </c>
      <c r="D6670" t="str">
        <f>VLOOKUP(MID(C6670,7,4),Estrv!I:J,2,FALSE)</f>
        <v>Atención y prevención de la violencia y discriminación por razones de género contra mujeres, adolescentes y niñas</v>
      </c>
      <c r="E6670">
        <f>VLOOKUP(MID(C6670,1,10),Estrv!B:CC,69,FALSE)</f>
        <v>0</v>
      </c>
    </row>
    <row r="6671" spans="1:5">
      <c r="A6671" t="str">
        <f t="shared" si="104"/>
        <v>38C001</v>
      </c>
      <c r="B6671" t="str">
        <f>CONCATENATE(A6671,"_",COUNTIF(A$1:A6671,A6671))</f>
        <v>38C001_10</v>
      </c>
      <c r="C6671" t="s">
        <v>16570</v>
      </c>
      <c r="D6671" t="str">
        <f>VLOOKUP(MID(C6671,7,4),Estrv!I:J,2,FALSE)</f>
        <v>Atención y prevención de la violencia y discriminación por razones de género contra mujeres, adolescentes y niñas</v>
      </c>
      <c r="E6671">
        <f>VLOOKUP(MID(C6671,1,10),Estrv!B:CC,72,FALSE)</f>
        <v>0</v>
      </c>
    </row>
    <row r="6672" spans="1:5">
      <c r="A6672" t="str">
        <f t="shared" si="104"/>
        <v>38C001</v>
      </c>
      <c r="B6672" t="str">
        <f>CONCATENATE(A6672,"_",COUNTIF(A$1:A6672,A6672))</f>
        <v>38C001_11</v>
      </c>
      <c r="C6672" t="s">
        <v>10505</v>
      </c>
      <c r="D6672" t="str">
        <f>VLOOKUP(MID(C6672,7,4),Estrv!I:J,2,FALSE)</f>
        <v>Apoyo a mujeres en situacion de violencia de género</v>
      </c>
      <c r="E6672" t="str">
        <f>VLOOKUP(MID(C6672,1,10),Estrv!B:CC,44,FALSE)</f>
        <v>Las mujeres que viven en la Ciudad de Mexico cuentan con autonomia fisica y economica lo que reduce el riesgo feminicida.</v>
      </c>
    </row>
    <row r="6673" spans="1:5">
      <c r="A6673" t="str">
        <f t="shared" si="104"/>
        <v>38C001</v>
      </c>
      <c r="B6673" t="str">
        <f>CONCATENATE(A6673,"_",COUNTIF(A$1:A6673,A6673))</f>
        <v>38C001_12</v>
      </c>
      <c r="C6673" t="s">
        <v>11179</v>
      </c>
      <c r="D6673" t="str">
        <f>VLOOKUP(MID(C6673,7,4),Estrv!I:J,2,FALSE)</f>
        <v>Apoyo a mujeres en situacion de violencia de género</v>
      </c>
      <c r="E6673" t="str">
        <f>VLOOKUP(MID(C6673,1,10),Estrv!B:CC,48,FALSE)</f>
        <v>Dispersion de recursos a las mujeres en situacion de violencia de genero cuyos casos fueron aprobados por la comision revisora.</v>
      </c>
    </row>
    <row r="6674" spans="1:5">
      <c r="A6674" t="str">
        <f t="shared" si="104"/>
        <v>38C001</v>
      </c>
      <c r="B6674" t="str">
        <f>CONCATENATE(A6674,"_",COUNTIF(A$1:A6674,A6674))</f>
        <v>38C001_13</v>
      </c>
      <c r="C6674" t="s">
        <v>11853</v>
      </c>
      <c r="D6674" t="str">
        <f>VLOOKUP(MID(C6674,7,4),Estrv!I:J,2,FALSE)</f>
        <v>Apoyo a mujeres en situacion de violencia de género</v>
      </c>
      <c r="E6674" t="str">
        <f>VLOOKUP(MID(C6674,1,10),Estrv!B:CC,51,FALSE)</f>
        <v>Atencion psicologica, juridica y social.</v>
      </c>
    </row>
    <row r="6675" spans="1:5">
      <c r="A6675" t="str">
        <f t="shared" si="104"/>
        <v>38C001</v>
      </c>
      <c r="B6675" t="str">
        <f>CONCATENATE(A6675,"_",COUNTIF(A$1:A6675,A6675))</f>
        <v>38C001_14</v>
      </c>
      <c r="C6675" t="s">
        <v>12527</v>
      </c>
      <c r="D6675" t="str">
        <f>VLOOKUP(MID(C6675,7,4),Estrv!I:J,2,FALSE)</f>
        <v>Apoyo a mujeres en situacion de violencia de género</v>
      </c>
      <c r="E6675" t="str">
        <f>VLOOKUP(MID(C6675,1,10),Estrv!B:CC,54,FALSE)</f>
        <v>Evaluacion a las mujeres beneficiadas del programa para medir el avance hacia sus autonomias.</v>
      </c>
    </row>
    <row r="6676" spans="1:5">
      <c r="A6676" t="str">
        <f t="shared" si="104"/>
        <v>38C001</v>
      </c>
      <c r="B6676" t="str">
        <f>CONCATENATE(A6676,"_",COUNTIF(A$1:A6676,A6676))</f>
        <v>38C001_15</v>
      </c>
      <c r="C6676" t="s">
        <v>13201</v>
      </c>
      <c r="D6676" t="str">
        <f>VLOOKUP(MID(C6676,7,4),Estrv!I:J,2,FALSE)</f>
        <v>Apoyo a mujeres en situacion de violencia de género</v>
      </c>
      <c r="E6676">
        <f>VLOOKUP(MID(C6676,1,10),Estrv!B:CC,57,FALSE)</f>
        <v>0</v>
      </c>
    </row>
    <row r="6677" spans="1:5">
      <c r="A6677" t="str">
        <f t="shared" si="104"/>
        <v>38C001</v>
      </c>
      <c r="B6677" t="str">
        <f>CONCATENATE(A6677,"_",COUNTIF(A$1:A6677,A6677))</f>
        <v>38C001_16</v>
      </c>
      <c r="C6677" t="s">
        <v>13875</v>
      </c>
      <c r="D6677" t="str">
        <f>VLOOKUP(MID(C6677,7,4),Estrv!I:J,2,FALSE)</f>
        <v>Apoyo a mujeres en situacion de violencia de género</v>
      </c>
      <c r="E6677">
        <f>VLOOKUP(MID(C6677,1,10),Estrv!B:CC,60,FALSE)</f>
        <v>0</v>
      </c>
    </row>
    <row r="6678" spans="1:5">
      <c r="A6678" t="str">
        <f t="shared" si="104"/>
        <v>38C001</v>
      </c>
      <c r="B6678" t="str">
        <f>CONCATENATE(A6678,"_",COUNTIF(A$1:A6678,A6678))</f>
        <v>38C001_17</v>
      </c>
      <c r="C6678" t="s">
        <v>14549</v>
      </c>
      <c r="D6678" t="str">
        <f>VLOOKUP(MID(C6678,7,4),Estrv!I:J,2,FALSE)</f>
        <v>Apoyo a mujeres en situacion de violencia de género</v>
      </c>
      <c r="E6678">
        <f>VLOOKUP(MID(C6678,1,10),Estrv!B:CC,63,FALSE)</f>
        <v>0</v>
      </c>
    </row>
    <row r="6679" spans="1:5">
      <c r="A6679" t="str">
        <f t="shared" si="104"/>
        <v>38C001</v>
      </c>
      <c r="B6679" t="str">
        <f>CONCATENATE(A6679,"_",COUNTIF(A$1:A6679,A6679))</f>
        <v>38C001_18</v>
      </c>
      <c r="C6679" t="s">
        <v>15223</v>
      </c>
      <c r="D6679" t="str">
        <f>VLOOKUP(MID(C6679,7,4),Estrv!I:J,2,FALSE)</f>
        <v>Apoyo a mujeres en situacion de violencia de género</v>
      </c>
      <c r="E6679">
        <f>VLOOKUP(MID(C6679,1,10),Estrv!B:CC,66,FALSE)</f>
        <v>0</v>
      </c>
    </row>
    <row r="6680" spans="1:5">
      <c r="A6680" t="str">
        <f t="shared" si="104"/>
        <v>38C001</v>
      </c>
      <c r="B6680" t="str">
        <f>CONCATENATE(A6680,"_",COUNTIF(A$1:A6680,A6680))</f>
        <v>38C001_19</v>
      </c>
      <c r="C6680" t="s">
        <v>15897</v>
      </c>
      <c r="D6680" t="str">
        <f>VLOOKUP(MID(C6680,7,4),Estrv!I:J,2,FALSE)</f>
        <v>Apoyo a mujeres en situacion de violencia de género</v>
      </c>
      <c r="E6680">
        <f>VLOOKUP(MID(C6680,1,10),Estrv!B:CC,69,FALSE)</f>
        <v>0</v>
      </c>
    </row>
    <row r="6681" spans="1:5">
      <c r="A6681" t="str">
        <f t="shared" si="104"/>
        <v>38C001</v>
      </c>
      <c r="B6681" t="str">
        <f>CONCATENATE(A6681,"_",COUNTIF(A$1:A6681,A6681))</f>
        <v>38C001_20</v>
      </c>
      <c r="C6681" t="s">
        <v>16571</v>
      </c>
      <c r="D6681" t="str">
        <f>VLOOKUP(MID(C6681,7,4),Estrv!I:J,2,FALSE)</f>
        <v>Apoyo a mujeres en situacion de violencia de género</v>
      </c>
      <c r="E6681">
        <f>VLOOKUP(MID(C6681,1,10),Estrv!B:CC,72,FALSE)</f>
        <v>0</v>
      </c>
    </row>
    <row r="6682" spans="1:5">
      <c r="A6682" t="str">
        <f t="shared" si="104"/>
        <v>38C001</v>
      </c>
      <c r="B6682" t="str">
        <f>CONCATENATE(A6682,"_",COUNTIF(A$1:A6682,A6682))</f>
        <v>38C001_21</v>
      </c>
      <c r="C6682" t="s">
        <v>10506</v>
      </c>
      <c r="D6682" t="str">
        <f>VLOOKUP(MID(C6682,7,4),Estrv!I:J,2,FALSE)</f>
        <v>Planeación, seguimiento y evaluación a políticas públicas</v>
      </c>
      <c r="E6682" t="str">
        <f>VLOOKUP(MID(C6682,1,10),Estrv!B:CC,44,FALSE)</f>
        <v>Alcanzar el cambio cultural para el logro de la autonomia economica, fisica y en la toma de decisiones de las niñas y mujeres de la Ciudad de Mexico</v>
      </c>
    </row>
    <row r="6683" spans="1:5">
      <c r="A6683" t="str">
        <f t="shared" si="104"/>
        <v>38C001</v>
      </c>
      <c r="B6683" t="str">
        <f>CONCATENATE(A6683,"_",COUNTIF(A$1:A6683,A6683))</f>
        <v>38C001_22</v>
      </c>
      <c r="C6683" t="s">
        <v>11180</v>
      </c>
      <c r="D6683" t="str">
        <f>VLOOKUP(MID(C6683,7,4),Estrv!I:J,2,FALSE)</f>
        <v>Planeación, seguimiento y evaluación a políticas públicas</v>
      </c>
      <c r="E6683" t="str">
        <f>VLOOKUP(MID(C6683,1,10),Estrv!B:CC,48,FALSE)</f>
        <v>Elaborar boletines de informacion sobre la condicion y posicion de las mujeres en la Ciudad de Mexico; Y boletines de divulgacion de publicaciones en materia de genero y derechos humanos de las mujeres</v>
      </c>
    </row>
    <row r="6684" spans="1:5">
      <c r="A6684" t="str">
        <f t="shared" si="104"/>
        <v>38C001</v>
      </c>
      <c r="B6684" t="str">
        <f>CONCATENATE(A6684,"_",COUNTIF(A$1:A6684,A6684))</f>
        <v>38C001_23</v>
      </c>
      <c r="C6684" t="s">
        <v>11854</v>
      </c>
      <c r="D6684" t="str">
        <f>VLOOKUP(MID(C6684,7,4),Estrv!I:J,2,FALSE)</f>
        <v>Planeación, seguimiento y evaluación a políticas públicas</v>
      </c>
      <c r="E6684" t="str">
        <f>VLOOKUP(MID(C6684,1,10),Estrv!B:CC,51,FALSE)</f>
        <v>Planeacion y seguimiento de acciones de politica publica para el derecho a la Ciudad, a partir de garantizar la autonomia fisica, economica y en la toma de decisiones de las niñas y mujeres de la Ciudad de Mexico.</v>
      </c>
    </row>
    <row r="6685" spans="1:5">
      <c r="A6685" t="str">
        <f t="shared" si="104"/>
        <v>38C001</v>
      </c>
      <c r="B6685" t="str">
        <f>CONCATENATE(A6685,"_",COUNTIF(A$1:A6685,A6685))</f>
        <v>38C001_24</v>
      </c>
      <c r="C6685" t="s">
        <v>12528</v>
      </c>
      <c r="D6685" t="str">
        <f>VLOOKUP(MID(C6685,7,4),Estrv!I:J,2,FALSE)</f>
        <v>Planeación, seguimiento y evaluación a políticas públicas</v>
      </c>
      <c r="E6685" t="str">
        <f>VLOOKUP(MID(C6685,1,10),Estrv!B:CC,54,FALSE)</f>
        <v>Incorporacion de la perspectiva de genero en instrumentos normativos de la Ciudad de Mexico.</v>
      </c>
    </row>
    <row r="6686" spans="1:5">
      <c r="A6686" t="str">
        <f t="shared" si="104"/>
        <v>38C001</v>
      </c>
      <c r="B6686" t="str">
        <f>CONCATENATE(A6686,"_",COUNTIF(A$1:A6686,A6686))</f>
        <v>38C001_25</v>
      </c>
      <c r="C6686" t="s">
        <v>13202</v>
      </c>
      <c r="D6686" t="str">
        <f>VLOOKUP(MID(C6686,7,4),Estrv!I:J,2,FALSE)</f>
        <v>Planeación, seguimiento y evaluación a políticas públicas</v>
      </c>
      <c r="E6686" t="str">
        <f>VLOOKUP(MID(C6686,1,10),Estrv!B:CC,57,FALSE)</f>
        <v>Monitoreo y seguimiento a los resultados de las politicas publicas y sus instrumentos.</v>
      </c>
    </row>
    <row r="6687" spans="1:5">
      <c r="A6687" t="str">
        <f t="shared" si="104"/>
        <v>38C001</v>
      </c>
      <c r="B6687" t="str">
        <f>CONCATENATE(A6687,"_",COUNTIF(A$1:A6687,A6687))</f>
        <v>38C001_26</v>
      </c>
      <c r="C6687" t="s">
        <v>13876</v>
      </c>
      <c r="D6687" t="str">
        <f>VLOOKUP(MID(C6687,7,4),Estrv!I:J,2,FALSE)</f>
        <v>Planeación, seguimiento y evaluación a políticas públicas</v>
      </c>
      <c r="E6687">
        <f>VLOOKUP(MID(C6687,1,10),Estrv!B:CC,60,FALSE)</f>
        <v>0</v>
      </c>
    </row>
    <row r="6688" spans="1:5">
      <c r="A6688" t="str">
        <f t="shared" si="104"/>
        <v>38C001</v>
      </c>
      <c r="B6688" t="str">
        <f>CONCATENATE(A6688,"_",COUNTIF(A$1:A6688,A6688))</f>
        <v>38C001_27</v>
      </c>
      <c r="C6688" t="s">
        <v>14550</v>
      </c>
      <c r="D6688" t="str">
        <f>VLOOKUP(MID(C6688,7,4),Estrv!I:J,2,FALSE)</f>
        <v>Planeación, seguimiento y evaluación a políticas públicas</v>
      </c>
      <c r="E6688">
        <f>VLOOKUP(MID(C6688,1,10),Estrv!B:CC,63,FALSE)</f>
        <v>0</v>
      </c>
    </row>
    <row r="6689" spans="1:5">
      <c r="A6689" t="str">
        <f t="shared" si="104"/>
        <v>38C001</v>
      </c>
      <c r="B6689" t="str">
        <f>CONCATENATE(A6689,"_",COUNTIF(A$1:A6689,A6689))</f>
        <v>38C001_28</v>
      </c>
      <c r="C6689" t="s">
        <v>15224</v>
      </c>
      <c r="D6689" t="str">
        <f>VLOOKUP(MID(C6689,7,4),Estrv!I:J,2,FALSE)</f>
        <v>Planeación, seguimiento y evaluación a políticas públicas</v>
      </c>
      <c r="E6689">
        <f>VLOOKUP(MID(C6689,1,10),Estrv!B:CC,66,FALSE)</f>
        <v>0</v>
      </c>
    </row>
    <row r="6690" spans="1:5">
      <c r="A6690" t="str">
        <f t="shared" si="104"/>
        <v>38C001</v>
      </c>
      <c r="B6690" t="str">
        <f>CONCATENATE(A6690,"_",COUNTIF(A$1:A6690,A6690))</f>
        <v>38C001_29</v>
      </c>
      <c r="C6690" t="s">
        <v>15898</v>
      </c>
      <c r="D6690" t="str">
        <f>VLOOKUP(MID(C6690,7,4),Estrv!I:J,2,FALSE)</f>
        <v>Planeación, seguimiento y evaluación a políticas públicas</v>
      </c>
      <c r="E6690">
        <f>VLOOKUP(MID(C6690,1,10),Estrv!B:CC,69,FALSE)</f>
        <v>0</v>
      </c>
    </row>
    <row r="6691" spans="1:5">
      <c r="A6691" t="str">
        <f t="shared" si="104"/>
        <v>38C001</v>
      </c>
      <c r="B6691" t="str">
        <f>CONCATENATE(A6691,"_",COUNTIF(A$1:A6691,A6691))</f>
        <v>38C001_30</v>
      </c>
      <c r="C6691" t="s">
        <v>16572</v>
      </c>
      <c r="D6691" t="str">
        <f>VLOOKUP(MID(C6691,7,4),Estrv!I:J,2,FALSE)</f>
        <v>Planeación, seguimiento y evaluación a políticas públicas</v>
      </c>
      <c r="E6691">
        <f>VLOOKUP(MID(C6691,1,10),Estrv!B:CC,72,FALSE)</f>
        <v>0</v>
      </c>
    </row>
    <row r="6692" spans="1:5">
      <c r="A6692" t="str">
        <f t="shared" si="104"/>
        <v>38C001</v>
      </c>
      <c r="B6692" t="str">
        <f>CONCATENATE(A6692,"_",COUNTIF(A$1:A6692,A6692))</f>
        <v>38C001_31</v>
      </c>
      <c r="C6692" t="s">
        <v>10507</v>
      </c>
      <c r="D6692" t="str">
        <f>VLOOKUP(MID(C6692,7,4),Estrv!I:J,2,FALSE)</f>
        <v>Actividades de apoyo administrativo</v>
      </c>
      <c r="E6692" t="str">
        <f>VLOOKUP(MID(C6692,1,10),Estrv!B:CC,44,FALSE)</f>
        <v>Los trabajadores de la Secretaria de Mujeres, tienen garantizada la disponibilidad de bienes y herramientas de trabajo para un desarrollo profesional y organizacional.</v>
      </c>
    </row>
    <row r="6693" spans="1:5">
      <c r="A6693" t="str">
        <f t="shared" si="104"/>
        <v>38C001</v>
      </c>
      <c r="B6693" t="str">
        <f>CONCATENATE(A6693,"_",COUNTIF(A$1:A6693,A6693))</f>
        <v>38C001_32</v>
      </c>
      <c r="C6693" t="s">
        <v>11181</v>
      </c>
      <c r="D6693" t="str">
        <f>VLOOKUP(MID(C6693,7,4),Estrv!I:J,2,FALSE)</f>
        <v>Actividades de apoyo administrativo</v>
      </c>
      <c r="E6693">
        <f>VLOOKUP(MID(C6693,1,10),Estrv!B:CC,48,FALSE)</f>
        <v>0</v>
      </c>
    </row>
    <row r="6694" spans="1:5">
      <c r="A6694" t="str">
        <f t="shared" si="104"/>
        <v>38C001</v>
      </c>
      <c r="B6694" t="str">
        <f>CONCATENATE(A6694,"_",COUNTIF(A$1:A6694,A6694))</f>
        <v>38C001_33</v>
      </c>
      <c r="C6694" t="s">
        <v>11855</v>
      </c>
      <c r="D6694" t="str">
        <f>VLOOKUP(MID(C6694,7,4),Estrv!I:J,2,FALSE)</f>
        <v>Actividades de apoyo administrativo</v>
      </c>
      <c r="E6694">
        <f>VLOOKUP(MID(C6694,1,10),Estrv!B:CC,51,FALSE)</f>
        <v>0</v>
      </c>
    </row>
    <row r="6695" spans="1:5">
      <c r="A6695" t="str">
        <f t="shared" si="104"/>
        <v>38C001</v>
      </c>
      <c r="B6695" t="str">
        <f>CONCATENATE(A6695,"_",COUNTIF(A$1:A6695,A6695))</f>
        <v>38C001_34</v>
      </c>
      <c r="C6695" t="s">
        <v>12529</v>
      </c>
      <c r="D6695" t="str">
        <f>VLOOKUP(MID(C6695,7,4),Estrv!I:J,2,FALSE)</f>
        <v>Actividades de apoyo administrativo</v>
      </c>
      <c r="E6695">
        <f>VLOOKUP(MID(C6695,1,10),Estrv!B:CC,54,FALSE)</f>
        <v>0</v>
      </c>
    </row>
    <row r="6696" spans="1:5">
      <c r="A6696" t="str">
        <f t="shared" si="104"/>
        <v>38C001</v>
      </c>
      <c r="B6696" t="str">
        <f>CONCATENATE(A6696,"_",COUNTIF(A$1:A6696,A6696))</f>
        <v>38C001_35</v>
      </c>
      <c r="C6696" t="s">
        <v>13203</v>
      </c>
      <c r="D6696" t="str">
        <f>VLOOKUP(MID(C6696,7,4),Estrv!I:J,2,FALSE)</f>
        <v>Actividades de apoyo administrativo</v>
      </c>
      <c r="E6696">
        <f>VLOOKUP(MID(C6696,1,10),Estrv!B:CC,57,FALSE)</f>
        <v>0</v>
      </c>
    </row>
    <row r="6697" spans="1:5">
      <c r="A6697" t="str">
        <f t="shared" si="104"/>
        <v>38C001</v>
      </c>
      <c r="B6697" t="str">
        <f>CONCATENATE(A6697,"_",COUNTIF(A$1:A6697,A6697))</f>
        <v>38C001_36</v>
      </c>
      <c r="C6697" t="s">
        <v>13877</v>
      </c>
      <c r="D6697" t="str">
        <f>VLOOKUP(MID(C6697,7,4),Estrv!I:J,2,FALSE)</f>
        <v>Actividades de apoyo administrativo</v>
      </c>
      <c r="E6697">
        <f>VLOOKUP(MID(C6697,1,10),Estrv!B:CC,60,FALSE)</f>
        <v>0</v>
      </c>
    </row>
    <row r="6698" spans="1:5">
      <c r="A6698" t="str">
        <f t="shared" si="104"/>
        <v>38C001</v>
      </c>
      <c r="B6698" t="str">
        <f>CONCATENATE(A6698,"_",COUNTIF(A$1:A6698,A6698))</f>
        <v>38C001_37</v>
      </c>
      <c r="C6698" t="s">
        <v>14551</v>
      </c>
      <c r="D6698" t="str">
        <f>VLOOKUP(MID(C6698,7,4),Estrv!I:J,2,FALSE)</f>
        <v>Actividades de apoyo administrativo</v>
      </c>
      <c r="E6698">
        <f>VLOOKUP(MID(C6698,1,10),Estrv!B:CC,63,FALSE)</f>
        <v>0</v>
      </c>
    </row>
    <row r="6699" spans="1:5">
      <c r="A6699" t="str">
        <f t="shared" si="104"/>
        <v>38C001</v>
      </c>
      <c r="B6699" t="str">
        <f>CONCATENATE(A6699,"_",COUNTIF(A$1:A6699,A6699))</f>
        <v>38C001_38</v>
      </c>
      <c r="C6699" t="s">
        <v>15225</v>
      </c>
      <c r="D6699" t="str">
        <f>VLOOKUP(MID(C6699,7,4),Estrv!I:J,2,FALSE)</f>
        <v>Actividades de apoyo administrativo</v>
      </c>
      <c r="E6699">
        <f>VLOOKUP(MID(C6699,1,10),Estrv!B:CC,66,FALSE)</f>
        <v>0</v>
      </c>
    </row>
    <row r="6700" spans="1:5">
      <c r="A6700" t="str">
        <f t="shared" si="104"/>
        <v>38C001</v>
      </c>
      <c r="B6700" t="str">
        <f>CONCATENATE(A6700,"_",COUNTIF(A$1:A6700,A6700))</f>
        <v>38C001_39</v>
      </c>
      <c r="C6700" t="s">
        <v>15899</v>
      </c>
      <c r="D6700" t="str">
        <f>VLOOKUP(MID(C6700,7,4),Estrv!I:J,2,FALSE)</f>
        <v>Actividades de apoyo administrativo</v>
      </c>
      <c r="E6700">
        <f>VLOOKUP(MID(C6700,1,10),Estrv!B:CC,69,FALSE)</f>
        <v>0</v>
      </c>
    </row>
    <row r="6701" spans="1:5">
      <c r="A6701" t="str">
        <f t="shared" si="104"/>
        <v>38C001</v>
      </c>
      <c r="B6701" t="str">
        <f>CONCATENATE(A6701,"_",COUNTIF(A$1:A6701,A6701))</f>
        <v>38C001_40</v>
      </c>
      <c r="C6701" t="s">
        <v>16573</v>
      </c>
      <c r="D6701" t="str">
        <f>VLOOKUP(MID(C6701,7,4),Estrv!I:J,2,FALSE)</f>
        <v>Actividades de apoyo administrativo</v>
      </c>
      <c r="E6701">
        <f>VLOOKUP(MID(C6701,1,10),Estrv!B:CC,72,FALSE)</f>
        <v>0</v>
      </c>
    </row>
    <row r="6702" spans="1:5">
      <c r="A6702" t="str">
        <f t="shared" si="104"/>
        <v>38C001</v>
      </c>
      <c r="B6702" t="str">
        <f>CONCATENATE(A6702,"_",COUNTIF(A$1:A6702,A6702))</f>
        <v>38C001_41</v>
      </c>
      <c r="C6702" t="s">
        <v>10508</v>
      </c>
      <c r="D6702" t="str">
        <f>VLOOKUP(MID(C6702,7,4),Estrv!I:J,2,FALSE)</f>
        <v>Cumplimiento de los programas de protección civil</v>
      </c>
      <c r="E6702" t="str">
        <f>VLOOKUP(MID(C6702,1,10),Estrv!B:CC,44,FALSE)</f>
        <v>Las personas servidoras publicas se capacitan y cuentan con insumos para atender emergencias ocasionadas por siniestros y salvaguardan la integridad fisica de las personas.</v>
      </c>
    </row>
    <row r="6703" spans="1:5">
      <c r="A6703" t="str">
        <f t="shared" si="104"/>
        <v>38C001</v>
      </c>
      <c r="B6703" t="str">
        <f>CONCATENATE(A6703,"_",COUNTIF(A$1:A6703,A6703))</f>
        <v>38C001_42</v>
      </c>
      <c r="C6703" t="s">
        <v>11182</v>
      </c>
      <c r="D6703" t="str">
        <f>VLOOKUP(MID(C6703,7,4),Estrv!I:J,2,FALSE)</f>
        <v>Cumplimiento de los programas de protección civil</v>
      </c>
      <c r="E6703" t="str">
        <f>VLOOKUP(MID(C6703,1,10),Estrv!B:CC,48,FALSE)</f>
        <v>Mantenimiento a los equipos contra incendios de las oficinas centrales, las Unidades Territoriales de Atencion y Prevencion de la Violencia de Genero, asi como los espacios de refugio para mujeres, sus hijas e hijos.</v>
      </c>
    </row>
    <row r="6704" spans="1:5">
      <c r="A6704" t="str">
        <f t="shared" si="104"/>
        <v>38C001</v>
      </c>
      <c r="B6704" t="str">
        <f>CONCATENATE(A6704,"_",COUNTIF(A$1:A6704,A6704))</f>
        <v>38C001_43</v>
      </c>
      <c r="C6704" t="s">
        <v>11856</v>
      </c>
      <c r="D6704" t="str">
        <f>VLOOKUP(MID(C6704,7,4),Estrv!I:J,2,FALSE)</f>
        <v>Cumplimiento de los programas de protección civil</v>
      </c>
      <c r="E6704" t="str">
        <f>VLOOKUP(MID(C6704,1,10),Estrv!B:CC,51,FALSE)</f>
        <v>Adquisicion deequipos de seguridad y de identificacion del personal y de las oficinas centrales, las Unidades Territoriales de Atencion y Prevencion de la Violencia de Genero, asi como los espacios de refugio para mujeres, sus hijas e hijos.</v>
      </c>
    </row>
    <row r="6705" spans="1:5">
      <c r="A6705" t="str">
        <f t="shared" si="104"/>
        <v>38C001</v>
      </c>
      <c r="B6705" t="str">
        <f>CONCATENATE(A6705,"_",COUNTIF(A$1:A6705,A6705))</f>
        <v>38C001_44</v>
      </c>
      <c r="C6705" t="s">
        <v>12530</v>
      </c>
      <c r="D6705" t="str">
        <f>VLOOKUP(MID(C6705,7,4),Estrv!I:J,2,FALSE)</f>
        <v>Cumplimiento de los programas de protección civil</v>
      </c>
      <c r="E6705">
        <f>VLOOKUP(MID(C6705,1,10),Estrv!B:CC,54,FALSE)</f>
        <v>0</v>
      </c>
    </row>
    <row r="6706" spans="1:5">
      <c r="A6706" t="str">
        <f t="shared" si="104"/>
        <v>38C001</v>
      </c>
      <c r="B6706" t="str">
        <f>CONCATENATE(A6706,"_",COUNTIF(A$1:A6706,A6706))</f>
        <v>38C001_45</v>
      </c>
      <c r="C6706" t="s">
        <v>13204</v>
      </c>
      <c r="D6706" t="str">
        <f>VLOOKUP(MID(C6706,7,4),Estrv!I:J,2,FALSE)</f>
        <v>Cumplimiento de los programas de protección civil</v>
      </c>
      <c r="E6706">
        <f>VLOOKUP(MID(C6706,1,10),Estrv!B:CC,57,FALSE)</f>
        <v>0</v>
      </c>
    </row>
    <row r="6707" spans="1:5">
      <c r="A6707" t="str">
        <f t="shared" si="104"/>
        <v>38C001</v>
      </c>
      <c r="B6707" t="str">
        <f>CONCATENATE(A6707,"_",COUNTIF(A$1:A6707,A6707))</f>
        <v>38C001_46</v>
      </c>
      <c r="C6707" t="s">
        <v>13878</v>
      </c>
      <c r="D6707" t="str">
        <f>VLOOKUP(MID(C6707,7,4),Estrv!I:J,2,FALSE)</f>
        <v>Cumplimiento de los programas de protección civil</v>
      </c>
      <c r="E6707">
        <f>VLOOKUP(MID(C6707,1,10),Estrv!B:CC,60,FALSE)</f>
        <v>0</v>
      </c>
    </row>
    <row r="6708" spans="1:5">
      <c r="A6708" t="str">
        <f t="shared" si="104"/>
        <v>38C001</v>
      </c>
      <c r="B6708" t="str">
        <f>CONCATENATE(A6708,"_",COUNTIF(A$1:A6708,A6708))</f>
        <v>38C001_47</v>
      </c>
      <c r="C6708" t="s">
        <v>14552</v>
      </c>
      <c r="D6708" t="str">
        <f>VLOOKUP(MID(C6708,7,4),Estrv!I:J,2,FALSE)</f>
        <v>Cumplimiento de los programas de protección civil</v>
      </c>
      <c r="E6708">
        <f>VLOOKUP(MID(C6708,1,10),Estrv!B:CC,63,FALSE)</f>
        <v>0</v>
      </c>
    </row>
    <row r="6709" spans="1:5">
      <c r="A6709" t="str">
        <f t="shared" si="104"/>
        <v>38C001</v>
      </c>
      <c r="B6709" t="str">
        <f>CONCATENATE(A6709,"_",COUNTIF(A$1:A6709,A6709))</f>
        <v>38C001_48</v>
      </c>
      <c r="C6709" t="s">
        <v>15226</v>
      </c>
      <c r="D6709" t="str">
        <f>VLOOKUP(MID(C6709,7,4),Estrv!I:J,2,FALSE)</f>
        <v>Cumplimiento de los programas de protección civil</v>
      </c>
      <c r="E6709">
        <f>VLOOKUP(MID(C6709,1,10),Estrv!B:CC,66,FALSE)</f>
        <v>0</v>
      </c>
    </row>
    <row r="6710" spans="1:5">
      <c r="A6710" t="str">
        <f t="shared" si="104"/>
        <v>38C001</v>
      </c>
      <c r="B6710" t="str">
        <f>CONCATENATE(A6710,"_",COUNTIF(A$1:A6710,A6710))</f>
        <v>38C001_49</v>
      </c>
      <c r="C6710" t="s">
        <v>15900</v>
      </c>
      <c r="D6710" t="str">
        <f>VLOOKUP(MID(C6710,7,4),Estrv!I:J,2,FALSE)</f>
        <v>Cumplimiento de los programas de protección civil</v>
      </c>
      <c r="E6710">
        <f>VLOOKUP(MID(C6710,1,10),Estrv!B:CC,69,FALSE)</f>
        <v>0</v>
      </c>
    </row>
    <row r="6711" spans="1:5">
      <c r="A6711" t="str">
        <f t="shared" si="104"/>
        <v>38C001</v>
      </c>
      <c r="B6711" t="str">
        <f>CONCATENATE(A6711,"_",COUNTIF(A$1:A6711,A6711))</f>
        <v>38C001_50</v>
      </c>
      <c r="C6711" t="s">
        <v>16574</v>
      </c>
      <c r="D6711" t="str">
        <f>VLOOKUP(MID(C6711,7,4),Estrv!I:J,2,FALSE)</f>
        <v>Cumplimiento de los programas de protección civil</v>
      </c>
      <c r="E6711">
        <f>VLOOKUP(MID(C6711,1,10),Estrv!B:CC,72,FALSE)</f>
        <v>0</v>
      </c>
    </row>
    <row r="6712" spans="1:5">
      <c r="A6712" t="str">
        <f t="shared" si="104"/>
        <v>38C001</v>
      </c>
      <c r="B6712" t="str">
        <f>CONCATENATE(A6712,"_",COUNTIF(A$1:A6712,A6712))</f>
        <v>38C001_51</v>
      </c>
      <c r="C6712" t="s">
        <v>10509</v>
      </c>
      <c r="D6712" t="str">
        <f>VLOOKUP(MID(C6712,7,4),Estrv!I:J,2,FALSE)</f>
        <v>Provisiones para contingencias</v>
      </c>
      <c r="E6712" t="str">
        <f>VLOOKUP(MID(C6712,1,10),Estrv!B:CC,44,FALSE)</f>
        <v>Se cubren obligaciones judiciales generadas por laudos</v>
      </c>
    </row>
    <row r="6713" spans="1:5">
      <c r="A6713" t="str">
        <f t="shared" si="104"/>
        <v>38C001</v>
      </c>
      <c r="B6713" t="str">
        <f>CONCATENATE(A6713,"_",COUNTIF(A$1:A6713,A6713))</f>
        <v>38C001_52</v>
      </c>
      <c r="C6713" t="s">
        <v>11183</v>
      </c>
      <c r="D6713" t="str">
        <f>VLOOKUP(MID(C6713,7,4),Estrv!I:J,2,FALSE)</f>
        <v>Provisiones para contingencias</v>
      </c>
      <c r="E6713">
        <f>VLOOKUP(MID(C6713,1,10),Estrv!B:CC,48,FALSE)</f>
        <v>0</v>
      </c>
    </row>
    <row r="6714" spans="1:5">
      <c r="A6714" t="str">
        <f t="shared" si="104"/>
        <v>38C001</v>
      </c>
      <c r="B6714" t="str">
        <f>CONCATENATE(A6714,"_",COUNTIF(A$1:A6714,A6714))</f>
        <v>38C001_53</v>
      </c>
      <c r="C6714" t="s">
        <v>11857</v>
      </c>
      <c r="D6714" t="str">
        <f>VLOOKUP(MID(C6714,7,4),Estrv!I:J,2,FALSE)</f>
        <v>Provisiones para contingencias</v>
      </c>
      <c r="E6714">
        <f>VLOOKUP(MID(C6714,1,10),Estrv!B:CC,51,FALSE)</f>
        <v>0</v>
      </c>
    </row>
    <row r="6715" spans="1:5">
      <c r="A6715" t="str">
        <f t="shared" si="104"/>
        <v>38C001</v>
      </c>
      <c r="B6715" t="str">
        <f>CONCATENATE(A6715,"_",COUNTIF(A$1:A6715,A6715))</f>
        <v>38C001_54</v>
      </c>
      <c r="C6715" t="s">
        <v>12531</v>
      </c>
      <c r="D6715" t="str">
        <f>VLOOKUP(MID(C6715,7,4),Estrv!I:J,2,FALSE)</f>
        <v>Provisiones para contingencias</v>
      </c>
      <c r="E6715">
        <f>VLOOKUP(MID(C6715,1,10),Estrv!B:CC,54,FALSE)</f>
        <v>0</v>
      </c>
    </row>
    <row r="6716" spans="1:5">
      <c r="A6716" t="str">
        <f t="shared" si="104"/>
        <v>38C001</v>
      </c>
      <c r="B6716" t="str">
        <f>CONCATENATE(A6716,"_",COUNTIF(A$1:A6716,A6716))</f>
        <v>38C001_55</v>
      </c>
      <c r="C6716" t="s">
        <v>13205</v>
      </c>
      <c r="D6716" t="str">
        <f>VLOOKUP(MID(C6716,7,4),Estrv!I:J,2,FALSE)</f>
        <v>Provisiones para contingencias</v>
      </c>
      <c r="E6716">
        <f>VLOOKUP(MID(C6716,1,10),Estrv!B:CC,57,FALSE)</f>
        <v>0</v>
      </c>
    </row>
    <row r="6717" spans="1:5">
      <c r="A6717" t="str">
        <f t="shared" si="104"/>
        <v>38C001</v>
      </c>
      <c r="B6717" t="str">
        <f>CONCATENATE(A6717,"_",COUNTIF(A$1:A6717,A6717))</f>
        <v>38C001_56</v>
      </c>
      <c r="C6717" t="s">
        <v>13879</v>
      </c>
      <c r="D6717" t="str">
        <f>VLOOKUP(MID(C6717,7,4),Estrv!I:J,2,FALSE)</f>
        <v>Provisiones para contingencias</v>
      </c>
      <c r="E6717">
        <f>VLOOKUP(MID(C6717,1,10),Estrv!B:CC,60,FALSE)</f>
        <v>0</v>
      </c>
    </row>
    <row r="6718" spans="1:5">
      <c r="A6718" t="str">
        <f t="shared" si="104"/>
        <v>38C001</v>
      </c>
      <c r="B6718" t="str">
        <f>CONCATENATE(A6718,"_",COUNTIF(A$1:A6718,A6718))</f>
        <v>38C001_57</v>
      </c>
      <c r="C6718" t="s">
        <v>14553</v>
      </c>
      <c r="D6718" t="str">
        <f>VLOOKUP(MID(C6718,7,4),Estrv!I:J,2,FALSE)</f>
        <v>Provisiones para contingencias</v>
      </c>
      <c r="E6718">
        <f>VLOOKUP(MID(C6718,1,10),Estrv!B:CC,63,FALSE)</f>
        <v>0</v>
      </c>
    </row>
    <row r="6719" spans="1:5">
      <c r="A6719" t="str">
        <f t="shared" si="104"/>
        <v>38C001</v>
      </c>
      <c r="B6719" t="str">
        <f>CONCATENATE(A6719,"_",COUNTIF(A$1:A6719,A6719))</f>
        <v>38C001_58</v>
      </c>
      <c r="C6719" t="s">
        <v>15227</v>
      </c>
      <c r="D6719" t="str">
        <f>VLOOKUP(MID(C6719,7,4),Estrv!I:J,2,FALSE)</f>
        <v>Provisiones para contingencias</v>
      </c>
      <c r="E6719">
        <f>VLOOKUP(MID(C6719,1,10),Estrv!B:CC,66,FALSE)</f>
        <v>0</v>
      </c>
    </row>
    <row r="6720" spans="1:5">
      <c r="A6720" t="str">
        <f t="shared" si="104"/>
        <v>38C001</v>
      </c>
      <c r="B6720" t="str">
        <f>CONCATENATE(A6720,"_",COUNTIF(A$1:A6720,A6720))</f>
        <v>38C001_59</v>
      </c>
      <c r="C6720" t="s">
        <v>15901</v>
      </c>
      <c r="D6720" t="str">
        <f>VLOOKUP(MID(C6720,7,4),Estrv!I:J,2,FALSE)</f>
        <v>Provisiones para contingencias</v>
      </c>
      <c r="E6720">
        <f>VLOOKUP(MID(C6720,1,10),Estrv!B:CC,69,FALSE)</f>
        <v>0</v>
      </c>
    </row>
    <row r="6721" spans="1:5">
      <c r="A6721" t="str">
        <f t="shared" si="104"/>
        <v>38C001</v>
      </c>
      <c r="B6721" t="str">
        <f>CONCATENATE(A6721,"_",COUNTIF(A$1:A6721,A6721))</f>
        <v>38C001_60</v>
      </c>
      <c r="C6721" t="s">
        <v>16575</v>
      </c>
      <c r="D6721" t="str">
        <f>VLOOKUP(MID(C6721,7,4),Estrv!I:J,2,FALSE)</f>
        <v>Provisiones para contingencias</v>
      </c>
      <c r="E6721">
        <f>VLOOKUP(MID(C6721,1,10),Estrv!B:CC,72,FALSE)</f>
        <v>0</v>
      </c>
    </row>
    <row r="6722" spans="1:5">
      <c r="A6722" t="str">
        <f t="shared" si="104"/>
        <v>41PDIP</v>
      </c>
      <c r="B6722" t="str">
        <f>CONCATENATE(A6722,"_",COUNTIF(A$1:A6722,A6722))</f>
        <v>41PDIP_1</v>
      </c>
      <c r="C6722" t="s">
        <v>10510</v>
      </c>
      <c r="D6722" t="str">
        <f>VLOOKUP(MID(C6722,7,4),Estrv!I:J,2,FALSE)</f>
        <v>Actividades de apoyo administrativo</v>
      </c>
      <c r="E6722" t="str">
        <f>VLOOKUP(MID(C6722,1,10),Estrv!B:CC,44,FALSE)</f>
        <v>El Instituto de Planeacion Democratica y Prospectiva continua con el desempeño de sus funciones de manera adecuada</v>
      </c>
    </row>
    <row r="6723" spans="1:5">
      <c r="A6723" t="str">
        <f t="shared" ref="A6723:A6751" si="105">MID(C6723,1,6)</f>
        <v>41PDIP</v>
      </c>
      <c r="B6723" t="str">
        <f>CONCATENATE(A6723,"_",COUNTIF(A$1:A6723,A6723))</f>
        <v>41PDIP_2</v>
      </c>
      <c r="C6723" t="s">
        <v>11184</v>
      </c>
      <c r="D6723" t="str">
        <f>VLOOKUP(MID(C6723,7,4),Estrv!I:J,2,FALSE)</f>
        <v>Actividades de apoyo administrativo</v>
      </c>
      <c r="E6723" t="str">
        <f>VLOOKUP(MID(C6723,1,10),Estrv!B:CC,48,FALSE)</f>
        <v>Pago de servicios generales, servicios profesionales, conservacion y mantenimiento del inmueble, asi como servicios de difusion.</v>
      </c>
    </row>
    <row r="6724" spans="1:5">
      <c r="A6724" t="str">
        <f t="shared" si="105"/>
        <v>41PDIP</v>
      </c>
      <c r="B6724" t="str">
        <f>CONCATENATE(A6724,"_",COUNTIF(A$1:A6724,A6724))</f>
        <v>41PDIP_3</v>
      </c>
      <c r="C6724" t="s">
        <v>11858</v>
      </c>
      <c r="D6724" t="str">
        <f>VLOOKUP(MID(C6724,7,4),Estrv!I:J,2,FALSE)</f>
        <v>Actividades de apoyo administrativo</v>
      </c>
      <c r="E6724" t="str">
        <f>VLOOKUP(MID(C6724,1,10),Estrv!B:CC,51,FALSE)</f>
        <v/>
      </c>
    </row>
    <row r="6725" spans="1:5">
      <c r="A6725" t="str">
        <f t="shared" si="105"/>
        <v>41PDIP</v>
      </c>
      <c r="B6725" t="str">
        <f>CONCATENATE(A6725,"_",COUNTIF(A$1:A6725,A6725))</f>
        <v>41PDIP_4</v>
      </c>
      <c r="C6725" t="s">
        <v>12532</v>
      </c>
      <c r="D6725" t="str">
        <f>VLOOKUP(MID(C6725,7,4),Estrv!I:J,2,FALSE)</f>
        <v>Actividades de apoyo administrativo</v>
      </c>
      <c r="E6725" t="str">
        <f>VLOOKUP(MID(C6725,1,10),Estrv!B:CC,54,FALSE)</f>
        <v/>
      </c>
    </row>
    <row r="6726" spans="1:5">
      <c r="A6726" t="str">
        <f t="shared" si="105"/>
        <v>41PDIP</v>
      </c>
      <c r="B6726" t="str">
        <f>CONCATENATE(A6726,"_",COUNTIF(A$1:A6726,A6726))</f>
        <v>41PDIP_5</v>
      </c>
      <c r="C6726" t="s">
        <v>13206</v>
      </c>
      <c r="D6726" t="str">
        <f>VLOOKUP(MID(C6726,7,4),Estrv!I:J,2,FALSE)</f>
        <v>Actividades de apoyo administrativo</v>
      </c>
      <c r="E6726" t="str">
        <f>VLOOKUP(MID(C6726,1,10),Estrv!B:CC,57,FALSE)</f>
        <v/>
      </c>
    </row>
    <row r="6727" spans="1:5">
      <c r="A6727" t="str">
        <f t="shared" si="105"/>
        <v>41PDIP</v>
      </c>
      <c r="B6727" t="str">
        <f>CONCATENATE(A6727,"_",COUNTIF(A$1:A6727,A6727))</f>
        <v>41PDIP_6</v>
      </c>
      <c r="C6727" t="s">
        <v>13880</v>
      </c>
      <c r="D6727" t="str">
        <f>VLOOKUP(MID(C6727,7,4),Estrv!I:J,2,FALSE)</f>
        <v>Actividades de apoyo administrativo</v>
      </c>
      <c r="E6727" t="str">
        <f>VLOOKUP(MID(C6727,1,10),Estrv!B:CC,60,FALSE)</f>
        <v/>
      </c>
    </row>
    <row r="6728" spans="1:5">
      <c r="A6728" t="str">
        <f t="shared" si="105"/>
        <v>41PDIP</v>
      </c>
      <c r="B6728" t="str">
        <f>CONCATENATE(A6728,"_",COUNTIF(A$1:A6728,A6728))</f>
        <v>41PDIP_7</v>
      </c>
      <c r="C6728" t="s">
        <v>14554</v>
      </c>
      <c r="D6728" t="str">
        <f>VLOOKUP(MID(C6728,7,4),Estrv!I:J,2,FALSE)</f>
        <v>Actividades de apoyo administrativo</v>
      </c>
      <c r="E6728" t="str">
        <f>VLOOKUP(MID(C6728,1,10),Estrv!B:CC,63,FALSE)</f>
        <v/>
      </c>
    </row>
    <row r="6729" spans="1:5">
      <c r="A6729" t="str">
        <f t="shared" si="105"/>
        <v>41PDIP</v>
      </c>
      <c r="B6729" t="str">
        <f>CONCATENATE(A6729,"_",COUNTIF(A$1:A6729,A6729))</f>
        <v>41PDIP_8</v>
      </c>
      <c r="C6729" t="s">
        <v>15228</v>
      </c>
      <c r="D6729" t="str">
        <f>VLOOKUP(MID(C6729,7,4),Estrv!I:J,2,FALSE)</f>
        <v>Actividades de apoyo administrativo</v>
      </c>
      <c r="E6729" t="str">
        <f>VLOOKUP(MID(C6729,1,10),Estrv!B:CC,66,FALSE)</f>
        <v/>
      </c>
    </row>
    <row r="6730" spans="1:5">
      <c r="A6730" t="str">
        <f t="shared" si="105"/>
        <v>41PDIP</v>
      </c>
      <c r="B6730" t="str">
        <f>CONCATENATE(A6730,"_",COUNTIF(A$1:A6730,A6730))</f>
        <v>41PDIP_9</v>
      </c>
      <c r="C6730" t="s">
        <v>15902</v>
      </c>
      <c r="D6730" t="str">
        <f>VLOOKUP(MID(C6730,7,4),Estrv!I:J,2,FALSE)</f>
        <v>Actividades de apoyo administrativo</v>
      </c>
      <c r="E6730" t="str">
        <f>VLOOKUP(MID(C6730,1,10),Estrv!B:CC,69,FALSE)</f>
        <v/>
      </c>
    </row>
    <row r="6731" spans="1:5">
      <c r="A6731" t="str">
        <f t="shared" si="105"/>
        <v>41PDIP</v>
      </c>
      <c r="B6731" t="str">
        <f>CONCATENATE(A6731,"_",COUNTIF(A$1:A6731,A6731))</f>
        <v>41PDIP_10</v>
      </c>
      <c r="C6731" t="s">
        <v>16576</v>
      </c>
      <c r="D6731" t="str">
        <f>VLOOKUP(MID(C6731,7,4),Estrv!I:J,2,FALSE)</f>
        <v>Actividades de apoyo administrativo</v>
      </c>
      <c r="E6731" t="str">
        <f>VLOOKUP(MID(C6731,1,10),Estrv!B:CC,72,FALSE)</f>
        <v/>
      </c>
    </row>
    <row r="6732" spans="1:5">
      <c r="A6732" t="str">
        <f t="shared" si="105"/>
        <v>41PDIP</v>
      </c>
      <c r="B6732" t="str">
        <f>CONCATENATE(A6732,"_",COUNTIF(A$1:A6732,A6732))</f>
        <v>41PDIP_11</v>
      </c>
      <c r="C6732" t="s">
        <v>10511</v>
      </c>
      <c r="D6732" t="str">
        <f>VLOOKUP(MID(C6732,7,4),Estrv!I:J,2,FALSE)</f>
        <v>Provisiones para contingencias</v>
      </c>
      <c r="E6732" t="str">
        <f>VLOOKUP(MID(C6732,1,10),Estrv!B:CC,44,FALSE)</f>
        <v>El Instituto de Planeacion Democratica y Prospectiva tiene las previsiones presupuestarias necesarias para el cumplimiento de las obligaciones judiciales que se presenten.</v>
      </c>
    </row>
    <row r="6733" spans="1:5">
      <c r="A6733" t="str">
        <f t="shared" si="105"/>
        <v>41PDIP</v>
      </c>
      <c r="B6733" t="str">
        <f>CONCATENATE(A6733,"_",COUNTIF(A$1:A6733,A6733))</f>
        <v>41PDIP_12</v>
      </c>
      <c r="C6733" t="s">
        <v>11185</v>
      </c>
      <c r="D6733" t="str">
        <f>VLOOKUP(MID(C6733,7,4),Estrv!I:J,2,FALSE)</f>
        <v>Provisiones para contingencias</v>
      </c>
      <c r="E6733" t="str">
        <f>VLOOKUP(MID(C6733,1,10),Estrv!B:CC,48,FALSE)</f>
        <v/>
      </c>
    </row>
    <row r="6734" spans="1:5">
      <c r="A6734" t="str">
        <f t="shared" si="105"/>
        <v>41PDIP</v>
      </c>
      <c r="B6734" t="str">
        <f>CONCATENATE(A6734,"_",COUNTIF(A$1:A6734,A6734))</f>
        <v>41PDIP_13</v>
      </c>
      <c r="C6734" t="s">
        <v>11859</v>
      </c>
      <c r="D6734" t="str">
        <f>VLOOKUP(MID(C6734,7,4),Estrv!I:J,2,FALSE)</f>
        <v>Provisiones para contingencias</v>
      </c>
      <c r="E6734" t="str">
        <f>VLOOKUP(MID(C6734,1,10),Estrv!B:CC,51,FALSE)</f>
        <v/>
      </c>
    </row>
    <row r="6735" spans="1:5">
      <c r="A6735" t="str">
        <f t="shared" si="105"/>
        <v>41PDIP</v>
      </c>
      <c r="B6735" t="str">
        <f>CONCATENATE(A6735,"_",COUNTIF(A$1:A6735,A6735))</f>
        <v>41PDIP_14</v>
      </c>
      <c r="C6735" t="s">
        <v>12533</v>
      </c>
      <c r="D6735" t="str">
        <f>VLOOKUP(MID(C6735,7,4),Estrv!I:J,2,FALSE)</f>
        <v>Provisiones para contingencias</v>
      </c>
      <c r="E6735" t="str">
        <f>VLOOKUP(MID(C6735,1,10),Estrv!B:CC,54,FALSE)</f>
        <v/>
      </c>
    </row>
    <row r="6736" spans="1:5">
      <c r="A6736" t="str">
        <f t="shared" si="105"/>
        <v>41PDIP</v>
      </c>
      <c r="B6736" t="str">
        <f>CONCATENATE(A6736,"_",COUNTIF(A$1:A6736,A6736))</f>
        <v>41PDIP_15</v>
      </c>
      <c r="C6736" t="s">
        <v>13207</v>
      </c>
      <c r="D6736" t="str">
        <f>VLOOKUP(MID(C6736,7,4),Estrv!I:J,2,FALSE)</f>
        <v>Provisiones para contingencias</v>
      </c>
      <c r="E6736" t="str">
        <f>VLOOKUP(MID(C6736,1,10),Estrv!B:CC,57,FALSE)</f>
        <v/>
      </c>
    </row>
    <row r="6737" spans="1:5">
      <c r="A6737" t="str">
        <f t="shared" si="105"/>
        <v>41PDIP</v>
      </c>
      <c r="B6737" t="str">
        <f>CONCATENATE(A6737,"_",COUNTIF(A$1:A6737,A6737))</f>
        <v>41PDIP_16</v>
      </c>
      <c r="C6737" t="s">
        <v>13881</v>
      </c>
      <c r="D6737" t="str">
        <f>VLOOKUP(MID(C6737,7,4),Estrv!I:J,2,FALSE)</f>
        <v>Provisiones para contingencias</v>
      </c>
      <c r="E6737" t="str">
        <f>VLOOKUP(MID(C6737,1,10),Estrv!B:CC,60,FALSE)</f>
        <v/>
      </c>
    </row>
    <row r="6738" spans="1:5">
      <c r="A6738" t="str">
        <f t="shared" si="105"/>
        <v>41PDIP</v>
      </c>
      <c r="B6738" t="str">
        <f>CONCATENATE(A6738,"_",COUNTIF(A$1:A6738,A6738))</f>
        <v>41PDIP_17</v>
      </c>
      <c r="C6738" t="s">
        <v>14555</v>
      </c>
      <c r="D6738" t="str">
        <f>VLOOKUP(MID(C6738,7,4),Estrv!I:J,2,FALSE)</f>
        <v>Provisiones para contingencias</v>
      </c>
      <c r="E6738" t="str">
        <f>VLOOKUP(MID(C6738,1,10),Estrv!B:CC,63,FALSE)</f>
        <v/>
      </c>
    </row>
    <row r="6739" spans="1:5">
      <c r="A6739" t="str">
        <f t="shared" si="105"/>
        <v>41PDIP</v>
      </c>
      <c r="B6739" t="str">
        <f>CONCATENATE(A6739,"_",COUNTIF(A$1:A6739,A6739))</f>
        <v>41PDIP_18</v>
      </c>
      <c r="C6739" t="s">
        <v>15229</v>
      </c>
      <c r="D6739" t="str">
        <f>VLOOKUP(MID(C6739,7,4),Estrv!I:J,2,FALSE)</f>
        <v>Provisiones para contingencias</v>
      </c>
      <c r="E6739" t="str">
        <f>VLOOKUP(MID(C6739,1,10),Estrv!B:CC,66,FALSE)</f>
        <v/>
      </c>
    </row>
    <row r="6740" spans="1:5">
      <c r="A6740" t="str">
        <f t="shared" si="105"/>
        <v>41PDIP</v>
      </c>
      <c r="B6740" t="str">
        <f>CONCATENATE(A6740,"_",COUNTIF(A$1:A6740,A6740))</f>
        <v>41PDIP_19</v>
      </c>
      <c r="C6740" t="s">
        <v>15903</v>
      </c>
      <c r="D6740" t="str">
        <f>VLOOKUP(MID(C6740,7,4),Estrv!I:J,2,FALSE)</f>
        <v>Provisiones para contingencias</v>
      </c>
      <c r="E6740" t="str">
        <f>VLOOKUP(MID(C6740,1,10),Estrv!B:CC,69,FALSE)</f>
        <v/>
      </c>
    </row>
    <row r="6741" spans="1:5">
      <c r="A6741" t="str">
        <f t="shared" si="105"/>
        <v>41PDIP</v>
      </c>
      <c r="B6741" t="str">
        <f>CONCATENATE(A6741,"_",COUNTIF(A$1:A6741,A6741))</f>
        <v>41PDIP_20</v>
      </c>
      <c r="C6741" t="s">
        <v>16577</v>
      </c>
      <c r="D6741" t="str">
        <f>VLOOKUP(MID(C6741,7,4),Estrv!I:J,2,FALSE)</f>
        <v>Provisiones para contingencias</v>
      </c>
      <c r="E6741" t="str">
        <f>VLOOKUP(MID(C6741,1,10),Estrv!B:CC,72,FALSE)</f>
        <v/>
      </c>
    </row>
    <row r="6742" spans="1:5">
      <c r="A6742" t="str">
        <f t="shared" si="105"/>
        <v>41PDIP</v>
      </c>
      <c r="B6742" t="str">
        <f>CONCATENATE(A6742,"_",COUNTIF(A$1:A6742,A6742))</f>
        <v>41PDIP_21</v>
      </c>
      <c r="C6742" t="s">
        <v>10512</v>
      </c>
      <c r="D6742" t="str">
        <f>VLOOKUP(MID(C6742,7,4),Estrv!I:J,2,FALSE)</f>
        <v>Política del sistema de planeación del desarrollo y ordenamiento territorial</v>
      </c>
      <c r="E6742" t="str">
        <f>VLOOKUP(MID(C6742,1,10),Estrv!B:CC,44,FALSE)</f>
        <v>Se cuenta con la normatividad necesaria que regule el ordenamiento territorial en la Ciudad de Mexico asi como los planes de desarrollo.</v>
      </c>
    </row>
    <row r="6743" spans="1:5">
      <c r="A6743" t="str">
        <f t="shared" si="105"/>
        <v>41PDIP</v>
      </c>
      <c r="B6743" t="str">
        <f>CONCATENATE(A6743,"_",COUNTIF(A$1:A6743,A6743))</f>
        <v>41PDIP_22</v>
      </c>
      <c r="C6743" t="s">
        <v>11186</v>
      </c>
      <c r="D6743" t="str">
        <f>VLOOKUP(MID(C6743,7,4),Estrv!I:J,2,FALSE)</f>
        <v>Política del sistema de planeación del desarrollo y ordenamiento territorial</v>
      </c>
      <c r="E6743" t="str">
        <f>VLOOKUP(MID(C6743,1,10),Estrv!B:CC,48,FALSE)</f>
        <v>Valoraciones, integraciones y sistematizaciones de las opiniones, recomendaciones y propuestas de los sectores academicos, culturales, sociales y economicos de la Ciudad de Mexico</v>
      </c>
    </row>
    <row r="6744" spans="1:5">
      <c r="A6744" t="str">
        <f t="shared" si="105"/>
        <v>41PDIP</v>
      </c>
      <c r="B6744" t="str">
        <f>CONCATENATE(A6744,"_",COUNTIF(A$1:A6744,A6744))</f>
        <v>41PDIP_23</v>
      </c>
      <c r="C6744" t="s">
        <v>11860</v>
      </c>
      <c r="D6744" t="str">
        <f>VLOOKUP(MID(C6744,7,4),Estrv!I:J,2,FALSE)</f>
        <v>Política del sistema de planeación del desarrollo y ordenamiento territorial</v>
      </c>
      <c r="E6744" t="str">
        <f>VLOOKUP(MID(C6744,1,10),Estrv!B:CC,51,FALSE)</f>
        <v>Proyecto de Programa General de Ordenamiento Territorial y del Proyecto de Plan General de Desarrollo a la Jefatura de Gobierno de la Ciudad de Mexico</v>
      </c>
    </row>
    <row r="6745" spans="1:5">
      <c r="A6745" t="str">
        <f t="shared" si="105"/>
        <v>41PDIP</v>
      </c>
      <c r="B6745" t="str">
        <f>CONCATENATE(A6745,"_",COUNTIF(A$1:A6745,A6745))</f>
        <v>41PDIP_24</v>
      </c>
      <c r="C6745" t="s">
        <v>12534</v>
      </c>
      <c r="D6745" t="str">
        <f>VLOOKUP(MID(C6745,7,4),Estrv!I:J,2,FALSE)</f>
        <v>Política del sistema de planeación del desarrollo y ordenamiento territorial</v>
      </c>
      <c r="E6745" t="str">
        <f>VLOOKUP(MID(C6745,1,10),Estrv!B:CC,54,FALSE)</f>
        <v>Integracion y ejecucion del Sistema de Informacion Estadistica y Geografica de la Ciudad de Mexico.</v>
      </c>
    </row>
    <row r="6746" spans="1:5">
      <c r="A6746" t="str">
        <f t="shared" si="105"/>
        <v>41PDIP</v>
      </c>
      <c r="B6746" t="str">
        <f>CONCATENATE(A6746,"_",COUNTIF(A$1:A6746,A6746))</f>
        <v>41PDIP_25</v>
      </c>
      <c r="C6746" t="s">
        <v>13208</v>
      </c>
      <c r="D6746" t="str">
        <f>VLOOKUP(MID(C6746,7,4),Estrv!I:J,2,FALSE)</f>
        <v>Política del sistema de planeación del desarrollo y ordenamiento territorial</v>
      </c>
      <c r="E6746" t="str">
        <f>VLOOKUP(MID(C6746,1,10),Estrv!B:CC,57,FALSE)</f>
        <v>Integracion y ejecucion del Sistema de Indicadores del Desarrollo de la Ciudad de Mexico.</v>
      </c>
    </row>
    <row r="6747" spans="1:5">
      <c r="A6747" t="str">
        <f t="shared" si="105"/>
        <v>41PDIP</v>
      </c>
      <c r="B6747" t="str">
        <f>CONCATENATE(A6747,"_",COUNTIF(A$1:A6747,A6747))</f>
        <v>41PDIP_26</v>
      </c>
      <c r="C6747" t="s">
        <v>13882</v>
      </c>
      <c r="D6747" t="str">
        <f>VLOOKUP(MID(C6747,7,4),Estrv!I:J,2,FALSE)</f>
        <v>Política del sistema de planeación del desarrollo y ordenamiento territorial</v>
      </c>
      <c r="E6747" t="str">
        <f>VLOOKUP(MID(C6747,1,10),Estrv!B:CC,60,FALSE)</f>
        <v/>
      </c>
    </row>
    <row r="6748" spans="1:5">
      <c r="A6748" t="str">
        <f t="shared" si="105"/>
        <v>41PDIP</v>
      </c>
      <c r="B6748" t="str">
        <f>CONCATENATE(A6748,"_",COUNTIF(A$1:A6748,A6748))</f>
        <v>41PDIP_27</v>
      </c>
      <c r="C6748" t="s">
        <v>14556</v>
      </c>
      <c r="D6748" t="str">
        <f>VLOOKUP(MID(C6748,7,4),Estrv!I:J,2,FALSE)</f>
        <v>Política del sistema de planeación del desarrollo y ordenamiento territorial</v>
      </c>
      <c r="E6748" t="str">
        <f>VLOOKUP(MID(C6748,1,10),Estrv!B:CC,63,FALSE)</f>
        <v/>
      </c>
    </row>
    <row r="6749" spans="1:5">
      <c r="A6749" t="str">
        <f t="shared" si="105"/>
        <v>41PDIP</v>
      </c>
      <c r="B6749" t="str">
        <f>CONCATENATE(A6749,"_",COUNTIF(A$1:A6749,A6749))</f>
        <v>41PDIP_28</v>
      </c>
      <c r="C6749" t="s">
        <v>15230</v>
      </c>
      <c r="D6749" t="str">
        <f>VLOOKUP(MID(C6749,7,4),Estrv!I:J,2,FALSE)</f>
        <v>Política del sistema de planeación del desarrollo y ordenamiento territorial</v>
      </c>
      <c r="E6749" t="str">
        <f>VLOOKUP(MID(C6749,1,10),Estrv!B:CC,66,FALSE)</f>
        <v/>
      </c>
    </row>
    <row r="6750" spans="1:5">
      <c r="A6750" t="str">
        <f t="shared" si="105"/>
        <v>41PDIP</v>
      </c>
      <c r="B6750" t="str">
        <f>CONCATENATE(A6750,"_",COUNTIF(A$1:A6750,A6750))</f>
        <v>41PDIP_29</v>
      </c>
      <c r="C6750" t="s">
        <v>15904</v>
      </c>
      <c r="D6750" t="str">
        <f>VLOOKUP(MID(C6750,7,4),Estrv!I:J,2,FALSE)</f>
        <v>Política del sistema de planeación del desarrollo y ordenamiento territorial</v>
      </c>
      <c r="E6750" t="str">
        <f>VLOOKUP(MID(C6750,1,10),Estrv!B:CC,69,FALSE)</f>
        <v/>
      </c>
    </row>
    <row r="6751" spans="1:5">
      <c r="A6751" t="str">
        <f t="shared" si="105"/>
        <v>41PDIP</v>
      </c>
      <c r="B6751" t="str">
        <f>CONCATENATE(A6751,"_",COUNTIF(A$1:A6751,A6751))</f>
        <v>41PDIP_30</v>
      </c>
      <c r="C6751" t="s">
        <v>16578</v>
      </c>
      <c r="D6751" t="str">
        <f>VLOOKUP(MID(C6751,7,4),Estrv!I:J,2,FALSE)</f>
        <v>Política del sistema de planeación del desarrollo y ordenamiento territorial</v>
      </c>
      <c r="E6751" t="str">
        <f>VLOOKUP(MID(C6751,1,10),Estrv!B:CC,72,FALSE)</f>
        <v/>
      </c>
    </row>
  </sheetData>
  <autoFilter ref="C1:E6751" xr:uid="{00000000-0009-0000-0000-000005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
  <dimension ref="A1:CH677"/>
  <sheetViews>
    <sheetView workbookViewId="0">
      <selection activeCell="AN3" sqref="B3:AN3"/>
    </sheetView>
  </sheetViews>
  <sheetFormatPr baseColWidth="10" defaultColWidth="9.140625" defaultRowHeight="15"/>
  <cols>
    <col min="1" max="1" width="10.28515625" customWidth="1"/>
    <col min="3" max="3" width="9.140625" style="26"/>
    <col min="4" max="4" width="19" customWidth="1"/>
    <col min="5" max="8" width="14.42578125" customWidth="1"/>
    <col min="9" max="9" width="9.140625" style="1"/>
    <col min="10" max="10" width="25.28515625" style="2" customWidth="1"/>
    <col min="35" max="35" width="9.140625" style="23"/>
    <col min="36" max="83" width="9.140625" style="2"/>
  </cols>
  <sheetData>
    <row r="1" spans="1:83" ht="41.25" customHeight="1">
      <c r="C1" s="303" t="s">
        <v>2</v>
      </c>
      <c r="D1" s="303"/>
      <c r="E1" s="303" t="s">
        <v>3</v>
      </c>
      <c r="F1" s="303"/>
      <c r="G1" s="303"/>
      <c r="H1" s="303"/>
      <c r="I1" s="304" t="s">
        <v>4</v>
      </c>
      <c r="J1" s="306"/>
      <c r="K1" s="310" t="s">
        <v>5</v>
      </c>
      <c r="L1" s="310"/>
      <c r="M1" s="310"/>
      <c r="N1" s="310"/>
      <c r="O1" s="310"/>
      <c r="P1" s="311"/>
      <c r="Q1" s="312" t="s">
        <v>6</v>
      </c>
      <c r="R1" s="312"/>
      <c r="S1" s="312"/>
      <c r="T1" s="312"/>
      <c r="U1" s="312"/>
      <c r="V1" s="312"/>
      <c r="W1" s="303" t="s">
        <v>7</v>
      </c>
      <c r="X1" s="303"/>
      <c r="Y1" s="303" t="s">
        <v>8</v>
      </c>
      <c r="Z1" s="303"/>
      <c r="AA1" s="303"/>
      <c r="AB1" s="303"/>
      <c r="AC1" s="59"/>
      <c r="AD1" s="304" t="s">
        <v>9</v>
      </c>
      <c r="AE1" s="305"/>
      <c r="AF1" s="305"/>
      <c r="AG1" s="305"/>
      <c r="AH1" s="306"/>
      <c r="AI1" s="307" t="s">
        <v>10</v>
      </c>
      <c r="AJ1" s="307"/>
      <c r="AK1" s="307"/>
      <c r="AL1" s="307"/>
      <c r="AM1" s="307"/>
      <c r="AN1" s="307"/>
      <c r="AO1" s="307"/>
      <c r="AP1" s="307"/>
      <c r="AQ1" s="307"/>
      <c r="AR1" s="307"/>
      <c r="AS1" s="307"/>
      <c r="AT1" s="308" t="s">
        <v>11</v>
      </c>
      <c r="AU1" s="309"/>
      <c r="AV1" s="309"/>
      <c r="AW1" s="309"/>
      <c r="AX1" s="309"/>
      <c r="AY1" s="309"/>
      <c r="AZ1" s="309"/>
      <c r="BA1" s="309"/>
      <c r="BB1" s="309"/>
      <c r="BC1" s="309"/>
      <c r="BD1" s="309"/>
      <c r="BE1" s="309"/>
      <c r="BF1" s="309"/>
      <c r="BG1" s="309"/>
      <c r="BH1" s="309"/>
      <c r="BI1" s="309"/>
      <c r="BJ1" s="309"/>
      <c r="BK1" s="309"/>
      <c r="BL1" s="309"/>
      <c r="BM1" s="309"/>
      <c r="BN1" s="309"/>
      <c r="BO1" s="309"/>
      <c r="BP1" s="309"/>
      <c r="BQ1" s="309"/>
      <c r="BR1" s="309"/>
      <c r="BS1" s="309"/>
      <c r="BT1" s="309"/>
      <c r="BU1" s="309"/>
      <c r="BV1" s="309"/>
      <c r="BW1" s="309"/>
      <c r="BX1" s="309"/>
      <c r="BY1" s="309"/>
      <c r="BZ1" s="309"/>
      <c r="CA1" s="309"/>
      <c r="CB1" s="309"/>
      <c r="CC1" s="309"/>
    </row>
    <row r="2" spans="1:83" s="18" customFormat="1" ht="37.5" customHeight="1">
      <c r="A2" s="18" t="s">
        <v>16714</v>
      </c>
      <c r="B2" s="18" t="s">
        <v>9156</v>
      </c>
      <c r="C2" s="3" t="s">
        <v>12</v>
      </c>
      <c r="D2" s="4" t="s">
        <v>13</v>
      </c>
      <c r="E2" s="5" t="s">
        <v>14</v>
      </c>
      <c r="F2" s="5" t="s">
        <v>15</v>
      </c>
      <c r="G2" s="5" t="s">
        <v>16</v>
      </c>
      <c r="H2" s="5" t="s">
        <v>17</v>
      </c>
      <c r="I2" s="6" t="s">
        <v>18</v>
      </c>
      <c r="J2" s="7" t="s">
        <v>19</v>
      </c>
      <c r="K2" s="8" t="s">
        <v>20</v>
      </c>
      <c r="L2" s="9" t="s">
        <v>21</v>
      </c>
      <c r="M2" s="8" t="s">
        <v>22</v>
      </c>
      <c r="N2" s="9" t="s">
        <v>23</v>
      </c>
      <c r="O2" s="8" t="s">
        <v>24</v>
      </c>
      <c r="P2" s="4" t="s">
        <v>25</v>
      </c>
      <c r="Q2" s="8" t="s">
        <v>26</v>
      </c>
      <c r="R2" s="9" t="s">
        <v>27</v>
      </c>
      <c r="S2" s="8" t="s">
        <v>28</v>
      </c>
      <c r="T2" s="9" t="s">
        <v>29</v>
      </c>
      <c r="U2" s="10" t="s">
        <v>30</v>
      </c>
      <c r="V2" s="9" t="s">
        <v>31</v>
      </c>
      <c r="W2" s="6" t="s">
        <v>32</v>
      </c>
      <c r="X2" s="4" t="s">
        <v>33</v>
      </c>
      <c r="Y2" s="8" t="s">
        <v>34</v>
      </c>
      <c r="Z2" s="4" t="s">
        <v>35</v>
      </c>
      <c r="AA2" s="3" t="s">
        <v>36</v>
      </c>
      <c r="AB2" s="4" t="s">
        <v>37</v>
      </c>
      <c r="AC2" s="4" t="s">
        <v>16715</v>
      </c>
      <c r="AD2" s="11" t="s">
        <v>38</v>
      </c>
      <c r="AE2" s="11" t="s">
        <v>39</v>
      </c>
      <c r="AF2" s="11" t="s">
        <v>40</v>
      </c>
      <c r="AG2" s="11" t="s">
        <v>41</v>
      </c>
      <c r="AH2" s="11" t="s">
        <v>42</v>
      </c>
      <c r="AI2" s="12" t="s">
        <v>43</v>
      </c>
      <c r="AJ2" s="13" t="s">
        <v>44</v>
      </c>
      <c r="AK2" s="13" t="s">
        <v>45</v>
      </c>
      <c r="AL2" s="13" t="s">
        <v>46</v>
      </c>
      <c r="AM2" s="13" t="s">
        <v>47</v>
      </c>
      <c r="AN2" s="14" t="s">
        <v>48</v>
      </c>
      <c r="AO2" s="14" t="s">
        <v>49</v>
      </c>
      <c r="AP2" s="14" t="s">
        <v>50</v>
      </c>
      <c r="AQ2" s="14" t="s">
        <v>51</v>
      </c>
      <c r="AR2" s="13" t="s">
        <v>52</v>
      </c>
      <c r="AS2" s="13" t="s">
        <v>53</v>
      </c>
      <c r="AT2" s="15" t="s">
        <v>54</v>
      </c>
      <c r="AU2" s="15" t="s">
        <v>55</v>
      </c>
      <c r="AV2" s="15" t="s">
        <v>56</v>
      </c>
      <c r="AW2" s="15" t="s">
        <v>57</v>
      </c>
      <c r="AX2" s="15" t="s">
        <v>55</v>
      </c>
      <c r="AY2" s="15" t="s">
        <v>56</v>
      </c>
      <c r="AZ2" s="15" t="s">
        <v>58</v>
      </c>
      <c r="BA2" s="15" t="s">
        <v>55</v>
      </c>
      <c r="BB2" s="15" t="s">
        <v>56</v>
      </c>
      <c r="BC2" s="15" t="s">
        <v>59</v>
      </c>
      <c r="BD2" s="15" t="s">
        <v>55</v>
      </c>
      <c r="BE2" s="15" t="s">
        <v>56</v>
      </c>
      <c r="BF2" s="15" t="s">
        <v>60</v>
      </c>
      <c r="BG2" s="15" t="s">
        <v>55</v>
      </c>
      <c r="BH2" s="15" t="s">
        <v>56</v>
      </c>
      <c r="BI2" s="15" t="s">
        <v>61</v>
      </c>
      <c r="BJ2" s="15" t="s">
        <v>55</v>
      </c>
      <c r="BK2" s="15" t="s">
        <v>56</v>
      </c>
      <c r="BL2" s="15" t="s">
        <v>62</v>
      </c>
      <c r="BM2" s="15" t="s">
        <v>55</v>
      </c>
      <c r="BN2" s="15" t="s">
        <v>56</v>
      </c>
      <c r="BO2" s="15" t="s">
        <v>63</v>
      </c>
      <c r="BP2" s="15" t="s">
        <v>55</v>
      </c>
      <c r="BQ2" s="15" t="s">
        <v>56</v>
      </c>
      <c r="BR2" s="15" t="s">
        <v>64</v>
      </c>
      <c r="BS2" s="15" t="s">
        <v>55</v>
      </c>
      <c r="BT2" s="15" t="s">
        <v>56</v>
      </c>
      <c r="BU2" s="15" t="s">
        <v>65</v>
      </c>
      <c r="BV2" s="15" t="s">
        <v>55</v>
      </c>
      <c r="BW2" s="15" t="s">
        <v>56</v>
      </c>
      <c r="BX2" s="15" t="s">
        <v>66</v>
      </c>
      <c r="BY2" s="16" t="s">
        <v>55</v>
      </c>
      <c r="BZ2" s="16" t="s">
        <v>56</v>
      </c>
      <c r="CA2" s="16" t="s">
        <v>67</v>
      </c>
      <c r="CB2" s="16" t="s">
        <v>55</v>
      </c>
      <c r="CC2" s="16" t="s">
        <v>56</v>
      </c>
      <c r="CD2" s="17"/>
      <c r="CE2" s="17"/>
    </row>
    <row r="3" spans="1:83" s="24" customFormat="1">
      <c r="A3" t="str">
        <f>CONCATENATE(C3,"_",COUNTIF(C$2:C3,C3))</f>
        <v>01C001_1</v>
      </c>
      <c r="B3" t="s">
        <v>9158</v>
      </c>
      <c r="C3" t="s">
        <v>68</v>
      </c>
      <c r="D3" t="s">
        <v>16732</v>
      </c>
      <c r="E3" t="s">
        <v>69</v>
      </c>
      <c r="F3" t="s">
        <v>70</v>
      </c>
      <c r="G3" t="s">
        <v>71</v>
      </c>
      <c r="H3" t="s">
        <v>72</v>
      </c>
      <c r="I3" t="s">
        <v>109</v>
      </c>
      <c r="J3" t="s">
        <v>16733</v>
      </c>
      <c r="K3">
        <v>6</v>
      </c>
      <c r="L3" t="s">
        <v>74</v>
      </c>
      <c r="M3">
        <v>3</v>
      </c>
      <c r="N3" t="s">
        <v>75</v>
      </c>
      <c r="O3">
        <v>1</v>
      </c>
      <c r="P3" t="s">
        <v>76</v>
      </c>
      <c r="Q3" t="s">
        <v>169</v>
      </c>
      <c r="R3" t="s">
        <v>77</v>
      </c>
      <c r="S3" t="s">
        <v>171</v>
      </c>
      <c r="T3" t="s">
        <v>16734</v>
      </c>
      <c r="U3" t="s">
        <v>169</v>
      </c>
      <c r="V3" t="s">
        <v>78</v>
      </c>
      <c r="W3" t="s">
        <v>110</v>
      </c>
      <c r="X3" t="s">
        <v>111</v>
      </c>
      <c r="Y3" t="s">
        <v>146</v>
      </c>
      <c r="Z3" t="s">
        <v>147</v>
      </c>
      <c r="AA3">
        <v>11.3</v>
      </c>
      <c r="AB3" t="s">
        <v>16735</v>
      </c>
      <c r="AC3" t="str">
        <f>Q3&amp;"."&amp;S3&amp;"."&amp;U3</f>
        <v>1.3.1</v>
      </c>
      <c r="AD3" t="s">
        <v>112</v>
      </c>
      <c r="AE3" t="s">
        <v>113</v>
      </c>
      <c r="AF3" t="s">
        <v>114</v>
      </c>
      <c r="AG3" t="s">
        <v>115</v>
      </c>
      <c r="AH3" t="s">
        <v>116</v>
      </c>
      <c r="AI3" t="s">
        <v>89</v>
      </c>
      <c r="AJ3" t="s">
        <v>117</v>
      </c>
      <c r="AK3" t="s">
        <v>118</v>
      </c>
      <c r="AL3" t="s">
        <v>92</v>
      </c>
      <c r="AM3" t="s">
        <v>119</v>
      </c>
      <c r="AN3">
        <v>0.25</v>
      </c>
      <c r="AO3">
        <v>0.5</v>
      </c>
      <c r="AP3">
        <v>0.75</v>
      </c>
      <c r="AQ3">
        <v>1</v>
      </c>
      <c r="AR3" t="s">
        <v>120</v>
      </c>
      <c r="AS3" t="s">
        <v>121</v>
      </c>
      <c r="AT3" t="s">
        <v>122</v>
      </c>
      <c r="AU3" t="s">
        <v>123</v>
      </c>
      <c r="AV3" t="s">
        <v>124</v>
      </c>
      <c r="AW3" t="s">
        <v>125</v>
      </c>
      <c r="AX3" t="s">
        <v>123</v>
      </c>
      <c r="AY3" t="s">
        <v>124</v>
      </c>
      <c r="AZ3" t="s">
        <v>108</v>
      </c>
      <c r="BA3" t="s">
        <v>108</v>
      </c>
      <c r="BB3" t="s">
        <v>108</v>
      </c>
      <c r="BC3" t="s">
        <v>108</v>
      </c>
      <c r="BD3" t="s">
        <v>108</v>
      </c>
      <c r="BE3" t="s">
        <v>108</v>
      </c>
      <c r="BF3" t="s">
        <v>108</v>
      </c>
      <c r="BG3" t="s">
        <v>108</v>
      </c>
      <c r="BH3" t="s">
        <v>108</v>
      </c>
      <c r="BI3" t="s">
        <v>108</v>
      </c>
      <c r="BJ3" t="s">
        <v>108</v>
      </c>
      <c r="BK3" t="s">
        <v>108</v>
      </c>
      <c r="BL3" t="s">
        <v>108</v>
      </c>
      <c r="BM3" t="s">
        <v>108</v>
      </c>
      <c r="BN3" t="s">
        <v>108</v>
      </c>
      <c r="BO3" t="s">
        <v>108</v>
      </c>
      <c r="BP3" t="s">
        <v>108</v>
      </c>
      <c r="BQ3" t="s">
        <v>108</v>
      </c>
      <c r="BR3" t="s">
        <v>108</v>
      </c>
      <c r="BS3" t="s">
        <v>108</v>
      </c>
      <c r="BT3" t="s">
        <v>108</v>
      </c>
      <c r="BU3" t="s">
        <v>108</v>
      </c>
      <c r="BV3" t="s">
        <v>108</v>
      </c>
      <c r="BW3" t="s">
        <v>108</v>
      </c>
      <c r="BX3" t="s">
        <v>108</v>
      </c>
      <c r="BY3"/>
      <c r="BZ3"/>
      <c r="CA3"/>
      <c r="CB3"/>
      <c r="CC3"/>
      <c r="CD3" s="23"/>
      <c r="CE3" s="23"/>
    </row>
    <row r="4" spans="1:83" s="24" customFormat="1">
      <c r="A4" t="str">
        <f>CONCATENATE(C4,"_",COUNTIF(C$2:C4,C4))</f>
        <v>01C001_2</v>
      </c>
      <c r="B4" t="s">
        <v>9159</v>
      </c>
      <c r="C4" t="s">
        <v>68</v>
      </c>
      <c r="D4" t="s">
        <v>16732</v>
      </c>
      <c r="E4" t="s">
        <v>69</v>
      </c>
      <c r="F4" t="s">
        <v>70</v>
      </c>
      <c r="G4" t="s">
        <v>71</v>
      </c>
      <c r="H4" t="s">
        <v>72</v>
      </c>
      <c r="I4" t="s">
        <v>126</v>
      </c>
      <c r="J4" t="s">
        <v>16736</v>
      </c>
      <c r="K4">
        <v>6</v>
      </c>
      <c r="L4" t="s">
        <v>74</v>
      </c>
      <c r="M4">
        <v>3</v>
      </c>
      <c r="N4" t="s">
        <v>75</v>
      </c>
      <c r="O4">
        <v>1</v>
      </c>
      <c r="P4" t="s">
        <v>76</v>
      </c>
      <c r="Q4" t="s">
        <v>169</v>
      </c>
      <c r="R4" t="s">
        <v>77</v>
      </c>
      <c r="S4" t="s">
        <v>171</v>
      </c>
      <c r="T4" t="s">
        <v>16734</v>
      </c>
      <c r="U4" t="s">
        <v>169</v>
      </c>
      <c r="V4" t="s">
        <v>78</v>
      </c>
      <c r="W4" t="s">
        <v>127</v>
      </c>
      <c r="X4" t="s">
        <v>128</v>
      </c>
      <c r="Y4" t="s">
        <v>146</v>
      </c>
      <c r="Z4" t="s">
        <v>147</v>
      </c>
      <c r="AA4">
        <v>11.3</v>
      </c>
      <c r="AB4" t="s">
        <v>16735</v>
      </c>
      <c r="AC4" t="str">
        <f t="shared" ref="AC4:AC67" si="0">Q4&amp;"."&amp;S4&amp;"."&amp;U4</f>
        <v>1.3.1</v>
      </c>
      <c r="AD4" t="s">
        <v>129</v>
      </c>
      <c r="AE4" t="s">
        <v>130</v>
      </c>
      <c r="AF4" t="s">
        <v>131</v>
      </c>
      <c r="AG4" t="s">
        <v>132</v>
      </c>
      <c r="AH4" t="s">
        <v>133</v>
      </c>
      <c r="AI4" t="s">
        <v>89</v>
      </c>
      <c r="AJ4" t="s">
        <v>134</v>
      </c>
      <c r="AK4" t="s">
        <v>135</v>
      </c>
      <c r="AL4" t="s">
        <v>136</v>
      </c>
      <c r="AM4" t="s">
        <v>137</v>
      </c>
      <c r="AN4">
        <v>0</v>
      </c>
      <c r="AO4">
        <v>0.2</v>
      </c>
      <c r="AP4">
        <v>0.4</v>
      </c>
      <c r="AQ4">
        <v>1</v>
      </c>
      <c r="AR4" t="s">
        <v>138</v>
      </c>
      <c r="AS4" t="s">
        <v>139</v>
      </c>
      <c r="AT4" t="s">
        <v>140</v>
      </c>
      <c r="AU4" t="s">
        <v>123</v>
      </c>
      <c r="AV4" t="s">
        <v>124</v>
      </c>
      <c r="AW4" t="s">
        <v>108</v>
      </c>
      <c r="AX4" t="s">
        <v>108</v>
      </c>
      <c r="AY4" t="s">
        <v>108</v>
      </c>
      <c r="AZ4" t="s">
        <v>108</v>
      </c>
      <c r="BA4" t="s">
        <v>108</v>
      </c>
      <c r="BB4" t="s">
        <v>108</v>
      </c>
      <c r="BC4" t="s">
        <v>108</v>
      </c>
      <c r="BD4" t="s">
        <v>108</v>
      </c>
      <c r="BE4" t="s">
        <v>108</v>
      </c>
      <c r="BF4" t="s">
        <v>108</v>
      </c>
      <c r="BG4" t="s">
        <v>108</v>
      </c>
      <c r="BH4" t="s">
        <v>108</v>
      </c>
      <c r="BI4" t="s">
        <v>108</v>
      </c>
      <c r="BJ4" t="s">
        <v>108</v>
      </c>
      <c r="BK4" t="s">
        <v>108</v>
      </c>
      <c r="BL4" t="s">
        <v>108</v>
      </c>
      <c r="BM4" t="s">
        <v>108</v>
      </c>
      <c r="BN4" t="s">
        <v>108</v>
      </c>
      <c r="BO4" t="s">
        <v>108</v>
      </c>
      <c r="BP4" t="s">
        <v>108</v>
      </c>
      <c r="BQ4" t="s">
        <v>108</v>
      </c>
      <c r="BR4" t="s">
        <v>108</v>
      </c>
      <c r="BS4" t="s">
        <v>108</v>
      </c>
      <c r="BT4" t="s">
        <v>108</v>
      </c>
      <c r="BU4" t="s">
        <v>108</v>
      </c>
      <c r="BV4" t="s">
        <v>108</v>
      </c>
      <c r="BW4" t="s">
        <v>108</v>
      </c>
      <c r="BX4" t="s">
        <v>108</v>
      </c>
      <c r="BY4"/>
      <c r="BZ4"/>
      <c r="CA4"/>
      <c r="CB4"/>
      <c r="CC4"/>
      <c r="CD4" s="23"/>
      <c r="CE4" s="23"/>
    </row>
    <row r="5" spans="1:83" s="24" customFormat="1">
      <c r="A5" t="str">
        <f>CONCATENATE(C5,"_",COUNTIF(C$2:C5,C5))</f>
        <v>01C001_3</v>
      </c>
      <c r="B5" t="s">
        <v>9160</v>
      </c>
      <c r="C5" t="s">
        <v>68</v>
      </c>
      <c r="D5" t="s">
        <v>16732</v>
      </c>
      <c r="E5" t="s">
        <v>69</v>
      </c>
      <c r="F5" t="s">
        <v>70</v>
      </c>
      <c r="G5" t="s">
        <v>71</v>
      </c>
      <c r="H5" t="s">
        <v>72</v>
      </c>
      <c r="I5" t="s">
        <v>141</v>
      </c>
      <c r="J5" t="s">
        <v>16737</v>
      </c>
      <c r="K5">
        <v>5</v>
      </c>
      <c r="L5" t="s">
        <v>142</v>
      </c>
      <c r="M5">
        <v>3</v>
      </c>
      <c r="N5" t="s">
        <v>16738</v>
      </c>
      <c r="O5">
        <v>3</v>
      </c>
      <c r="P5" t="s">
        <v>143</v>
      </c>
      <c r="Q5" t="s">
        <v>169</v>
      </c>
      <c r="R5" t="s">
        <v>77</v>
      </c>
      <c r="S5" t="s">
        <v>170</v>
      </c>
      <c r="T5" t="s">
        <v>16739</v>
      </c>
      <c r="U5" t="s">
        <v>168</v>
      </c>
      <c r="V5" t="s">
        <v>16740</v>
      </c>
      <c r="W5" t="s">
        <v>144</v>
      </c>
      <c r="X5" t="s">
        <v>145</v>
      </c>
      <c r="Y5" t="s">
        <v>146</v>
      </c>
      <c r="Z5" t="s">
        <v>147</v>
      </c>
      <c r="AA5">
        <v>11.5</v>
      </c>
      <c r="AB5" t="s">
        <v>16741</v>
      </c>
      <c r="AC5" t="str">
        <f t="shared" si="0"/>
        <v>1.7.2</v>
      </c>
      <c r="AD5" t="s">
        <v>148</v>
      </c>
      <c r="AE5" t="s">
        <v>149</v>
      </c>
      <c r="AF5" t="s">
        <v>150</v>
      </c>
      <c r="AG5" t="s">
        <v>151</v>
      </c>
      <c r="AH5" t="s">
        <v>152</v>
      </c>
      <c r="AI5" t="s">
        <v>89</v>
      </c>
      <c r="AJ5" t="s">
        <v>153</v>
      </c>
      <c r="AK5" t="s">
        <v>154</v>
      </c>
      <c r="AL5" t="s">
        <v>92</v>
      </c>
      <c r="AM5" t="s">
        <v>155</v>
      </c>
      <c r="AN5">
        <v>0.25</v>
      </c>
      <c r="AO5">
        <v>0.5</v>
      </c>
      <c r="AP5">
        <v>0.75</v>
      </c>
      <c r="AQ5">
        <v>1</v>
      </c>
      <c r="AR5" t="s">
        <v>156</v>
      </c>
      <c r="AS5" t="s">
        <v>157</v>
      </c>
      <c r="AT5" t="s">
        <v>158</v>
      </c>
      <c r="AU5" t="s">
        <v>123</v>
      </c>
      <c r="AV5" t="s">
        <v>124</v>
      </c>
      <c r="AW5" t="s">
        <v>159</v>
      </c>
      <c r="AX5" t="s">
        <v>123</v>
      </c>
      <c r="AY5" t="s">
        <v>124</v>
      </c>
      <c r="AZ5" t="s">
        <v>108</v>
      </c>
      <c r="BA5" t="s">
        <v>108</v>
      </c>
      <c r="BB5" t="s">
        <v>108</v>
      </c>
      <c r="BC5" t="s">
        <v>108</v>
      </c>
      <c r="BD5" t="s">
        <v>108</v>
      </c>
      <c r="BE5" t="s">
        <v>108</v>
      </c>
      <c r="BF5" t="s">
        <v>108</v>
      </c>
      <c r="BG5" t="s">
        <v>108</v>
      </c>
      <c r="BH5" t="s">
        <v>108</v>
      </c>
      <c r="BI5" t="s">
        <v>108</v>
      </c>
      <c r="BJ5" t="s">
        <v>108</v>
      </c>
      <c r="BK5" t="s">
        <v>108</v>
      </c>
      <c r="BL5" t="s">
        <v>108</v>
      </c>
      <c r="BM5" t="s">
        <v>108</v>
      </c>
      <c r="BN5" t="s">
        <v>108</v>
      </c>
      <c r="BO5" t="s">
        <v>108</v>
      </c>
      <c r="BP5" t="s">
        <v>108</v>
      </c>
      <c r="BQ5" t="s">
        <v>108</v>
      </c>
      <c r="BR5" t="s">
        <v>108</v>
      </c>
      <c r="BS5" t="s">
        <v>108</v>
      </c>
      <c r="BT5" t="s">
        <v>108</v>
      </c>
      <c r="BU5" t="s">
        <v>108</v>
      </c>
      <c r="BV5" t="s">
        <v>108</v>
      </c>
      <c r="BW5" t="s">
        <v>108</v>
      </c>
      <c r="BX5" t="s">
        <v>108</v>
      </c>
      <c r="BY5"/>
      <c r="BZ5"/>
      <c r="CA5"/>
      <c r="CB5"/>
      <c r="CC5"/>
      <c r="CD5" s="23"/>
      <c r="CE5" s="23"/>
    </row>
    <row r="6" spans="1:83" s="24" customFormat="1">
      <c r="A6" t="str">
        <f>CONCATENATE(C6,"_",COUNTIF(C$2:C6,C6))</f>
        <v>01C001_4</v>
      </c>
      <c r="B6" t="s">
        <v>9157</v>
      </c>
      <c r="C6" t="s">
        <v>68</v>
      </c>
      <c r="D6" t="s">
        <v>16732</v>
      </c>
      <c r="E6" t="s">
        <v>69</v>
      </c>
      <c r="F6" t="s">
        <v>70</v>
      </c>
      <c r="G6" t="s">
        <v>71</v>
      </c>
      <c r="H6" t="s">
        <v>72</v>
      </c>
      <c r="I6" t="s">
        <v>73</v>
      </c>
      <c r="J6" t="s">
        <v>16742</v>
      </c>
      <c r="K6">
        <v>6</v>
      </c>
      <c r="L6" t="s">
        <v>74</v>
      </c>
      <c r="M6">
        <v>3</v>
      </c>
      <c r="N6" t="s">
        <v>75</v>
      </c>
      <c r="O6">
        <v>1</v>
      </c>
      <c r="P6" t="s">
        <v>76</v>
      </c>
      <c r="Q6" t="s">
        <v>169</v>
      </c>
      <c r="R6" t="s">
        <v>77</v>
      </c>
      <c r="S6" t="s">
        <v>171</v>
      </c>
      <c r="T6" t="s">
        <v>16734</v>
      </c>
      <c r="U6" t="s">
        <v>169</v>
      </c>
      <c r="V6" t="s">
        <v>78</v>
      </c>
      <c r="W6" t="s">
        <v>79</v>
      </c>
      <c r="X6" t="s">
        <v>80</v>
      </c>
      <c r="Y6" t="s">
        <v>146</v>
      </c>
      <c r="Z6" t="s">
        <v>147</v>
      </c>
      <c r="AA6" t="s">
        <v>16743</v>
      </c>
      <c r="AB6" t="s">
        <v>16744</v>
      </c>
      <c r="AC6" t="str">
        <f t="shared" si="0"/>
        <v>1.3.1</v>
      </c>
      <c r="AD6" t="s">
        <v>84</v>
      </c>
      <c r="AE6" t="s">
        <v>85</v>
      </c>
      <c r="AF6" t="s">
        <v>86</v>
      </c>
      <c r="AG6" t="s">
        <v>87</v>
      </c>
      <c r="AH6" t="s">
        <v>88</v>
      </c>
      <c r="AI6" t="s">
        <v>89</v>
      </c>
      <c r="AJ6" t="s">
        <v>90</v>
      </c>
      <c r="AK6" t="s">
        <v>91</v>
      </c>
      <c r="AL6" t="s">
        <v>92</v>
      </c>
      <c r="AM6" t="s">
        <v>93</v>
      </c>
      <c r="AN6">
        <v>0.21099999999999999</v>
      </c>
      <c r="AO6">
        <v>0.47199999999999998</v>
      </c>
      <c r="AP6">
        <v>0.73299999999999998</v>
      </c>
      <c r="AQ6">
        <v>1</v>
      </c>
      <c r="AR6" t="s">
        <v>94</v>
      </c>
      <c r="AS6" t="s">
        <v>95</v>
      </c>
      <c r="AT6" t="s">
        <v>96</v>
      </c>
      <c r="AU6" t="s">
        <v>97</v>
      </c>
      <c r="AV6" t="s">
        <v>98</v>
      </c>
      <c r="AW6" t="s">
        <v>99</v>
      </c>
      <c r="AX6" t="s">
        <v>100</v>
      </c>
      <c r="AY6" t="s">
        <v>101</v>
      </c>
      <c r="AZ6" t="s">
        <v>102</v>
      </c>
      <c r="BA6" t="s">
        <v>103</v>
      </c>
      <c r="BB6" t="s">
        <v>104</v>
      </c>
      <c r="BC6" t="s">
        <v>105</v>
      </c>
      <c r="BD6" t="s">
        <v>106</v>
      </c>
      <c r="BE6" t="s">
        <v>107</v>
      </c>
      <c r="BF6" t="s">
        <v>108</v>
      </c>
      <c r="BG6" t="s">
        <v>108</v>
      </c>
      <c r="BH6" t="s">
        <v>108</v>
      </c>
      <c r="BI6" t="s">
        <v>108</v>
      </c>
      <c r="BJ6" t="s">
        <v>108</v>
      </c>
      <c r="BK6" t="s">
        <v>108</v>
      </c>
      <c r="BL6" t="s">
        <v>108</v>
      </c>
      <c r="BM6" t="s">
        <v>108</v>
      </c>
      <c r="BN6" t="s">
        <v>108</v>
      </c>
      <c r="BO6" t="s">
        <v>108</v>
      </c>
      <c r="BP6" t="s">
        <v>108</v>
      </c>
      <c r="BQ6" t="s">
        <v>108</v>
      </c>
      <c r="BR6" t="s">
        <v>108</v>
      </c>
      <c r="BS6" t="s">
        <v>108</v>
      </c>
      <c r="BT6" t="s">
        <v>108</v>
      </c>
      <c r="BU6" t="s">
        <v>108</v>
      </c>
      <c r="BV6" t="s">
        <v>108</v>
      </c>
      <c r="BW6" t="s">
        <v>108</v>
      </c>
      <c r="BX6" t="s">
        <v>108</v>
      </c>
      <c r="BY6"/>
      <c r="BZ6"/>
      <c r="CA6"/>
      <c r="CB6"/>
      <c r="CC6"/>
      <c r="CD6" s="23"/>
      <c r="CE6" s="23"/>
    </row>
    <row r="7" spans="1:83" s="24" customFormat="1">
      <c r="A7" t="str">
        <f>CONCATENATE(C7,"_",COUNTIF(C$2:C7,C7))</f>
        <v>01CD03_1</v>
      </c>
      <c r="B7" t="s">
        <v>9161</v>
      </c>
      <c r="C7" t="s">
        <v>160</v>
      </c>
      <c r="D7" t="s">
        <v>16745</v>
      </c>
      <c r="E7" t="s">
        <v>161</v>
      </c>
      <c r="F7" t="s">
        <v>162</v>
      </c>
      <c r="G7" t="s">
        <v>163</v>
      </c>
      <c r="H7" t="s">
        <v>164</v>
      </c>
      <c r="I7" t="s">
        <v>165</v>
      </c>
      <c r="J7" t="s">
        <v>16746</v>
      </c>
      <c r="K7">
        <v>6</v>
      </c>
      <c r="L7" t="s">
        <v>74</v>
      </c>
      <c r="M7">
        <v>4</v>
      </c>
      <c r="N7" t="s">
        <v>16747</v>
      </c>
      <c r="O7" t="s">
        <v>168</v>
      </c>
      <c r="P7" t="s">
        <v>16748</v>
      </c>
      <c r="Q7" t="s">
        <v>169</v>
      </c>
      <c r="R7" t="s">
        <v>77</v>
      </c>
      <c r="S7" t="s">
        <v>170</v>
      </c>
      <c r="T7" t="s">
        <v>16739</v>
      </c>
      <c r="U7" t="s">
        <v>171</v>
      </c>
      <c r="V7" t="s">
        <v>16749</v>
      </c>
      <c r="W7" t="s">
        <v>172</v>
      </c>
      <c r="X7" t="s">
        <v>173</v>
      </c>
      <c r="Y7" t="s">
        <v>81</v>
      </c>
      <c r="Z7" t="s">
        <v>82</v>
      </c>
      <c r="AA7">
        <v>16.100000000000001</v>
      </c>
      <c r="AB7" t="s">
        <v>174</v>
      </c>
      <c r="AC7" t="str">
        <f t="shared" si="0"/>
        <v>1.7.3</v>
      </c>
      <c r="AD7" t="s">
        <v>175</v>
      </c>
      <c r="AE7" t="s">
        <v>176</v>
      </c>
      <c r="AF7" t="s">
        <v>177</v>
      </c>
      <c r="AG7" t="s">
        <v>178</v>
      </c>
      <c r="AH7" t="s">
        <v>179</v>
      </c>
      <c r="AI7" t="s">
        <v>180</v>
      </c>
      <c r="AJ7" t="s">
        <v>181</v>
      </c>
      <c r="AK7" t="s">
        <v>182</v>
      </c>
      <c r="AL7" t="s">
        <v>92</v>
      </c>
      <c r="AM7" t="s">
        <v>183</v>
      </c>
      <c r="AN7">
        <v>0.97</v>
      </c>
      <c r="AO7">
        <v>0.97</v>
      </c>
      <c r="AP7">
        <v>0.98</v>
      </c>
      <c r="AQ7">
        <v>0.98</v>
      </c>
      <c r="AR7" t="s">
        <v>184</v>
      </c>
      <c r="AS7" t="s">
        <v>185</v>
      </c>
      <c r="AT7" t="s">
        <v>186</v>
      </c>
      <c r="AU7" t="s">
        <v>187</v>
      </c>
      <c r="AV7" t="s">
        <v>188</v>
      </c>
      <c r="AW7" t="s">
        <v>189</v>
      </c>
      <c r="AX7" t="s">
        <v>190</v>
      </c>
      <c r="AY7" t="s">
        <v>191</v>
      </c>
      <c r="AZ7" t="s">
        <v>192</v>
      </c>
      <c r="BA7" t="s">
        <v>190</v>
      </c>
      <c r="BB7" t="s">
        <v>191</v>
      </c>
      <c r="BC7" t="s">
        <v>193</v>
      </c>
      <c r="BD7" t="s">
        <v>194</v>
      </c>
      <c r="BE7" t="s">
        <v>195</v>
      </c>
      <c r="BF7" t="s">
        <v>108</v>
      </c>
      <c r="BG7" t="s">
        <v>108</v>
      </c>
      <c r="BH7" t="s">
        <v>108</v>
      </c>
      <c r="BI7" t="s">
        <v>108</v>
      </c>
      <c r="BJ7" t="s">
        <v>108</v>
      </c>
      <c r="BK7" t="s">
        <v>108</v>
      </c>
      <c r="BL7" t="s">
        <v>108</v>
      </c>
      <c r="BM7" t="s">
        <v>108</v>
      </c>
      <c r="BN7" t="s">
        <v>108</v>
      </c>
      <c r="BO7" t="s">
        <v>108</v>
      </c>
      <c r="BP7" t="s">
        <v>108</v>
      </c>
      <c r="BQ7" t="s">
        <v>108</v>
      </c>
      <c r="BR7" t="s">
        <v>108</v>
      </c>
      <c r="BS7" t="s">
        <v>108</v>
      </c>
      <c r="BT7" t="s">
        <v>108</v>
      </c>
      <c r="BU7" t="s">
        <v>108</v>
      </c>
      <c r="BV7" t="s">
        <v>108</v>
      </c>
      <c r="BW7" t="s">
        <v>108</v>
      </c>
      <c r="BX7" t="s">
        <v>108</v>
      </c>
      <c r="BY7" t="s">
        <v>108</v>
      </c>
      <c r="BZ7"/>
      <c r="CA7"/>
      <c r="CB7"/>
      <c r="CC7"/>
      <c r="CD7" s="23"/>
      <c r="CE7" s="23"/>
    </row>
    <row r="8" spans="1:83" s="24" customFormat="1">
      <c r="A8" t="str">
        <f>CONCATENATE(C8,"_",COUNTIF(C$2:C8,C8))</f>
        <v>01CD03_2</v>
      </c>
      <c r="B8" t="s">
        <v>9162</v>
      </c>
      <c r="C8" t="s">
        <v>160</v>
      </c>
      <c r="D8" t="s">
        <v>16745</v>
      </c>
      <c r="E8" t="s">
        <v>161</v>
      </c>
      <c r="F8" t="s">
        <v>162</v>
      </c>
      <c r="G8" t="s">
        <v>163</v>
      </c>
      <c r="H8" t="s">
        <v>164</v>
      </c>
      <c r="I8" t="s">
        <v>109</v>
      </c>
      <c r="J8" t="s">
        <v>16733</v>
      </c>
      <c r="K8">
        <v>6</v>
      </c>
      <c r="L8" t="s">
        <v>74</v>
      </c>
      <c r="M8">
        <v>4</v>
      </c>
      <c r="N8" t="s">
        <v>16747</v>
      </c>
      <c r="O8" t="s">
        <v>168</v>
      </c>
      <c r="P8" t="s">
        <v>16748</v>
      </c>
      <c r="Q8" t="s">
        <v>169</v>
      </c>
      <c r="R8" t="s">
        <v>77</v>
      </c>
      <c r="S8" t="s">
        <v>170</v>
      </c>
      <c r="T8" t="s">
        <v>16739</v>
      </c>
      <c r="U8" t="s">
        <v>171</v>
      </c>
      <c r="V8" t="s">
        <v>16749</v>
      </c>
      <c r="W8" t="s">
        <v>110</v>
      </c>
      <c r="X8" t="s">
        <v>111</v>
      </c>
      <c r="Y8" t="s">
        <v>239</v>
      </c>
      <c r="Z8" t="s">
        <v>240</v>
      </c>
      <c r="AA8" t="s">
        <v>241</v>
      </c>
      <c r="AB8" t="s">
        <v>16750</v>
      </c>
      <c r="AC8" t="str">
        <f t="shared" si="0"/>
        <v>1.7.3</v>
      </c>
      <c r="AD8" t="s">
        <v>196</v>
      </c>
      <c r="AE8" t="s">
        <v>197</v>
      </c>
      <c r="AF8" t="s">
        <v>198</v>
      </c>
      <c r="AG8" t="s">
        <v>115</v>
      </c>
      <c r="AH8" t="s">
        <v>199</v>
      </c>
      <c r="AI8" t="s">
        <v>89</v>
      </c>
      <c r="AJ8" t="s">
        <v>200</v>
      </c>
      <c r="AK8" t="s">
        <v>201</v>
      </c>
      <c r="AL8" t="s">
        <v>92</v>
      </c>
      <c r="AM8" t="s">
        <v>202</v>
      </c>
      <c r="AN8">
        <v>0.25</v>
      </c>
      <c r="AO8">
        <v>0.5</v>
      </c>
      <c r="AP8">
        <v>0.75</v>
      </c>
      <c r="AQ8">
        <v>1</v>
      </c>
      <c r="AR8" t="s">
        <v>203</v>
      </c>
      <c r="AS8" t="s">
        <v>204</v>
      </c>
      <c r="AT8" t="s">
        <v>122</v>
      </c>
      <c r="AU8" t="s">
        <v>205</v>
      </c>
      <c r="AV8" t="s">
        <v>206</v>
      </c>
      <c r="AW8" t="s">
        <v>125</v>
      </c>
      <c r="AX8" t="s">
        <v>205</v>
      </c>
      <c r="AY8" t="s">
        <v>206</v>
      </c>
      <c r="AZ8" t="s">
        <v>108</v>
      </c>
      <c r="BA8" t="s">
        <v>108</v>
      </c>
      <c r="BB8" t="s">
        <v>108</v>
      </c>
      <c r="BC8" t="s">
        <v>108</v>
      </c>
      <c r="BD8" t="s">
        <v>108</v>
      </c>
      <c r="BE8" t="s">
        <v>108</v>
      </c>
      <c r="BF8" t="s">
        <v>108</v>
      </c>
      <c r="BG8" t="s">
        <v>108</v>
      </c>
      <c r="BH8" t="s">
        <v>108</v>
      </c>
      <c r="BI8" t="s">
        <v>108</v>
      </c>
      <c r="BJ8" t="s">
        <v>108</v>
      </c>
      <c r="BK8" t="s">
        <v>108</v>
      </c>
      <c r="BL8" t="s">
        <v>108</v>
      </c>
      <c r="BM8" t="s">
        <v>108</v>
      </c>
      <c r="BN8" t="s">
        <v>108</v>
      </c>
      <c r="BO8" t="s">
        <v>108</v>
      </c>
      <c r="BP8" t="s">
        <v>108</v>
      </c>
      <c r="BQ8" t="s">
        <v>108</v>
      </c>
      <c r="BR8" t="s">
        <v>108</v>
      </c>
      <c r="BS8" t="s">
        <v>108</v>
      </c>
      <c r="BT8" t="s">
        <v>108</v>
      </c>
      <c r="BU8" t="s">
        <v>108</v>
      </c>
      <c r="BV8" t="s">
        <v>108</v>
      </c>
      <c r="BW8" t="s">
        <v>108</v>
      </c>
      <c r="BX8" t="s">
        <v>108</v>
      </c>
      <c r="BY8" t="s">
        <v>108</v>
      </c>
      <c r="BZ8"/>
      <c r="CA8"/>
      <c r="CB8"/>
      <c r="CC8"/>
      <c r="CD8" s="23"/>
      <c r="CE8" s="23"/>
    </row>
    <row r="9" spans="1:83" s="24" customFormat="1">
      <c r="A9" t="str">
        <f>CONCATENATE(C9,"_",COUNTIF(C$2:C9,C9))</f>
        <v>01CD03_3</v>
      </c>
      <c r="B9" t="s">
        <v>9163</v>
      </c>
      <c r="C9" t="s">
        <v>160</v>
      </c>
      <c r="D9" t="s">
        <v>16745</v>
      </c>
      <c r="E9" t="s">
        <v>161</v>
      </c>
      <c r="F9" t="s">
        <v>162</v>
      </c>
      <c r="G9" t="s">
        <v>163</v>
      </c>
      <c r="H9" t="s">
        <v>164</v>
      </c>
      <c r="I9" t="s">
        <v>126</v>
      </c>
      <c r="J9" t="s">
        <v>16736</v>
      </c>
      <c r="K9">
        <v>6</v>
      </c>
      <c r="L9" t="s">
        <v>74</v>
      </c>
      <c r="M9">
        <v>4</v>
      </c>
      <c r="N9" t="s">
        <v>16747</v>
      </c>
      <c r="O9" t="s">
        <v>168</v>
      </c>
      <c r="P9" t="s">
        <v>16748</v>
      </c>
      <c r="Q9" t="s">
        <v>169</v>
      </c>
      <c r="R9" t="s">
        <v>77</v>
      </c>
      <c r="S9" t="s">
        <v>170</v>
      </c>
      <c r="T9" t="s">
        <v>16739</v>
      </c>
      <c r="U9" t="s">
        <v>171</v>
      </c>
      <c r="V9" t="s">
        <v>16749</v>
      </c>
      <c r="W9" t="s">
        <v>127</v>
      </c>
      <c r="X9" t="s">
        <v>128</v>
      </c>
      <c r="Y9" t="s">
        <v>239</v>
      </c>
      <c r="Z9" t="s">
        <v>240</v>
      </c>
      <c r="AA9" t="s">
        <v>241</v>
      </c>
      <c r="AB9" t="s">
        <v>16750</v>
      </c>
      <c r="AC9" t="str">
        <f t="shared" si="0"/>
        <v>1.7.3</v>
      </c>
      <c r="AD9" t="s">
        <v>207</v>
      </c>
      <c r="AE9" t="s">
        <v>208</v>
      </c>
      <c r="AF9" t="s">
        <v>209</v>
      </c>
      <c r="AG9" t="s">
        <v>210</v>
      </c>
      <c r="AH9" t="s">
        <v>211</v>
      </c>
      <c r="AI9" t="s">
        <v>89</v>
      </c>
      <c r="AJ9" t="s">
        <v>212</v>
      </c>
      <c r="AK9" t="s">
        <v>135</v>
      </c>
      <c r="AL9" t="s">
        <v>136</v>
      </c>
      <c r="AM9" t="s">
        <v>213</v>
      </c>
      <c r="AN9">
        <v>0</v>
      </c>
      <c r="AO9">
        <v>0.2</v>
      </c>
      <c r="AP9">
        <v>0.4</v>
      </c>
      <c r="AQ9">
        <v>1</v>
      </c>
      <c r="AR9" t="s">
        <v>138</v>
      </c>
      <c r="AS9" t="s">
        <v>214</v>
      </c>
      <c r="AT9" t="s">
        <v>215</v>
      </c>
      <c r="AU9" t="s">
        <v>205</v>
      </c>
      <c r="AV9" t="s">
        <v>206</v>
      </c>
      <c r="AW9" t="s">
        <v>108</v>
      </c>
      <c r="AX9" t="s">
        <v>108</v>
      </c>
      <c r="AY9" t="s">
        <v>108</v>
      </c>
      <c r="AZ9" t="s">
        <v>108</v>
      </c>
      <c r="BA9" t="s">
        <v>108</v>
      </c>
      <c r="BB9" t="s">
        <v>108</v>
      </c>
      <c r="BC9" t="s">
        <v>108</v>
      </c>
      <c r="BD9" t="s">
        <v>108</v>
      </c>
      <c r="BE9" t="s">
        <v>108</v>
      </c>
      <c r="BF9" t="s">
        <v>108</v>
      </c>
      <c r="BG9" t="s">
        <v>108</v>
      </c>
      <c r="BH9" t="s">
        <v>108</v>
      </c>
      <c r="BI9" t="s">
        <v>108</v>
      </c>
      <c r="BJ9" t="s">
        <v>108</v>
      </c>
      <c r="BK9" t="s">
        <v>108</v>
      </c>
      <c r="BL9" t="s">
        <v>108</v>
      </c>
      <c r="BM9" t="s">
        <v>108</v>
      </c>
      <c r="BN9" t="s">
        <v>108</v>
      </c>
      <c r="BO9" t="s">
        <v>108</v>
      </c>
      <c r="BP9" t="s">
        <v>108</v>
      </c>
      <c r="BQ9" t="s">
        <v>108</v>
      </c>
      <c r="BR9" t="s">
        <v>108</v>
      </c>
      <c r="BS9" t="s">
        <v>108</v>
      </c>
      <c r="BT9" t="s">
        <v>108</v>
      </c>
      <c r="BU9" t="s">
        <v>108</v>
      </c>
      <c r="BV9" t="s">
        <v>108</v>
      </c>
      <c r="BW9" t="s">
        <v>108</v>
      </c>
      <c r="BX9" t="s">
        <v>108</v>
      </c>
      <c r="BY9" t="s">
        <v>108</v>
      </c>
      <c r="BZ9"/>
      <c r="CA9"/>
      <c r="CB9"/>
      <c r="CC9"/>
      <c r="CD9" s="23"/>
      <c r="CE9" s="23"/>
    </row>
    <row r="10" spans="1:83" s="24" customFormat="1">
      <c r="A10" t="str">
        <f>CONCATENATE(C10,"_",COUNTIF(C$2:C10,C10))</f>
        <v>01CD03_4</v>
      </c>
      <c r="B10" t="s">
        <v>9164</v>
      </c>
      <c r="C10" t="s">
        <v>160</v>
      </c>
      <c r="D10" t="s">
        <v>16745</v>
      </c>
      <c r="E10" t="s">
        <v>161</v>
      </c>
      <c r="F10" t="s">
        <v>162</v>
      </c>
      <c r="G10" t="s">
        <v>163</v>
      </c>
      <c r="H10" t="s">
        <v>164</v>
      </c>
      <c r="I10" t="s">
        <v>141</v>
      </c>
      <c r="J10" t="s">
        <v>16737</v>
      </c>
      <c r="K10">
        <v>5</v>
      </c>
      <c r="L10" t="s">
        <v>142</v>
      </c>
      <c r="M10">
        <v>3</v>
      </c>
      <c r="N10" t="s">
        <v>16738</v>
      </c>
      <c r="O10" t="s">
        <v>171</v>
      </c>
      <c r="P10" t="s">
        <v>143</v>
      </c>
      <c r="Q10" t="s">
        <v>169</v>
      </c>
      <c r="R10" t="s">
        <v>77</v>
      </c>
      <c r="S10" t="s">
        <v>170</v>
      </c>
      <c r="T10" t="s">
        <v>16739</v>
      </c>
      <c r="U10" t="s">
        <v>168</v>
      </c>
      <c r="V10" t="s">
        <v>16740</v>
      </c>
      <c r="W10" t="s">
        <v>144</v>
      </c>
      <c r="X10" t="s">
        <v>145</v>
      </c>
      <c r="Y10" t="s">
        <v>146</v>
      </c>
      <c r="Z10" t="s">
        <v>147</v>
      </c>
      <c r="AA10">
        <v>11.5</v>
      </c>
      <c r="AB10" t="s">
        <v>16741</v>
      </c>
      <c r="AC10" t="str">
        <f t="shared" si="0"/>
        <v>1.7.2</v>
      </c>
      <c r="AD10" t="s">
        <v>217</v>
      </c>
      <c r="AE10" t="s">
        <v>218</v>
      </c>
      <c r="AF10" t="s">
        <v>219</v>
      </c>
      <c r="AG10" t="s">
        <v>220</v>
      </c>
      <c r="AH10" t="s">
        <v>221</v>
      </c>
      <c r="AI10" t="s">
        <v>89</v>
      </c>
      <c r="AJ10" t="s">
        <v>222</v>
      </c>
      <c r="AK10" t="s">
        <v>223</v>
      </c>
      <c r="AL10" t="s">
        <v>92</v>
      </c>
      <c r="AM10" t="s">
        <v>224</v>
      </c>
      <c r="AN10">
        <v>0.25</v>
      </c>
      <c r="AO10">
        <v>0.5</v>
      </c>
      <c r="AP10">
        <v>0.75</v>
      </c>
      <c r="AQ10">
        <v>1</v>
      </c>
      <c r="AR10" t="s">
        <v>225</v>
      </c>
      <c r="AS10" t="s">
        <v>226</v>
      </c>
      <c r="AT10" t="s">
        <v>227</v>
      </c>
      <c r="AU10" t="s">
        <v>205</v>
      </c>
      <c r="AV10" t="s">
        <v>206</v>
      </c>
      <c r="AW10" t="s">
        <v>228</v>
      </c>
      <c r="AX10" t="s">
        <v>205</v>
      </c>
      <c r="AY10" t="s">
        <v>206</v>
      </c>
      <c r="AZ10" t="s">
        <v>108</v>
      </c>
      <c r="BA10" t="s">
        <v>108</v>
      </c>
      <c r="BB10" t="s">
        <v>108</v>
      </c>
      <c r="BC10" t="s">
        <v>108</v>
      </c>
      <c r="BD10" t="s">
        <v>108</v>
      </c>
      <c r="BE10" t="s">
        <v>108</v>
      </c>
      <c r="BF10" t="s">
        <v>108</v>
      </c>
      <c r="BG10" t="s">
        <v>108</v>
      </c>
      <c r="BH10" t="s">
        <v>108</v>
      </c>
      <c r="BI10" t="s">
        <v>108</v>
      </c>
      <c r="BJ10" t="s">
        <v>108</v>
      </c>
      <c r="BK10" t="s">
        <v>108</v>
      </c>
      <c r="BL10" t="s">
        <v>108</v>
      </c>
      <c r="BM10" t="s">
        <v>108</v>
      </c>
      <c r="BN10" t="s">
        <v>108</v>
      </c>
      <c r="BO10" t="s">
        <v>108</v>
      </c>
      <c r="BP10" t="s">
        <v>108</v>
      </c>
      <c r="BQ10" t="s">
        <v>108</v>
      </c>
      <c r="BR10" t="s">
        <v>108</v>
      </c>
      <c r="BS10" t="s">
        <v>108</v>
      </c>
      <c r="BT10" t="s">
        <v>108</v>
      </c>
      <c r="BU10" t="s">
        <v>108</v>
      </c>
      <c r="BV10" t="s">
        <v>108</v>
      </c>
      <c r="BW10" t="s">
        <v>108</v>
      </c>
      <c r="BX10" t="s">
        <v>108</v>
      </c>
      <c r="BY10" t="s">
        <v>108</v>
      </c>
      <c r="BZ10"/>
      <c r="CA10"/>
      <c r="CB10"/>
      <c r="CC10"/>
      <c r="CD10" s="23"/>
      <c r="CE10" s="23"/>
    </row>
    <row r="11" spans="1:83" s="24" customFormat="1">
      <c r="A11" t="str">
        <f>CONCATENATE(C11,"_",COUNTIF(C$2:C11,C11))</f>
        <v>01CD06_1</v>
      </c>
      <c r="B11" t="s">
        <v>9165</v>
      </c>
      <c r="C11" t="s">
        <v>229</v>
      </c>
      <c r="D11" t="s">
        <v>16751</v>
      </c>
      <c r="E11" t="s">
        <v>230</v>
      </c>
      <c r="F11" t="s">
        <v>231</v>
      </c>
      <c r="G11" t="s">
        <v>232</v>
      </c>
      <c r="H11" t="s">
        <v>233</v>
      </c>
      <c r="I11" t="s">
        <v>234</v>
      </c>
      <c r="J11" t="s">
        <v>16752</v>
      </c>
      <c r="K11">
        <v>6</v>
      </c>
      <c r="L11" t="s">
        <v>74</v>
      </c>
      <c r="M11">
        <v>1</v>
      </c>
      <c r="N11" t="s">
        <v>16753</v>
      </c>
      <c r="O11" t="s">
        <v>216</v>
      </c>
      <c r="P11" t="s">
        <v>16754</v>
      </c>
      <c r="Q11" t="s">
        <v>171</v>
      </c>
      <c r="R11" t="s">
        <v>235</v>
      </c>
      <c r="S11" t="s">
        <v>236</v>
      </c>
      <c r="T11" t="s">
        <v>16755</v>
      </c>
      <c r="U11" t="s">
        <v>167</v>
      </c>
      <c r="V11" t="s">
        <v>16756</v>
      </c>
      <c r="W11" t="s">
        <v>237</v>
      </c>
      <c r="X11" t="s">
        <v>238</v>
      </c>
      <c r="Y11" t="s">
        <v>146</v>
      </c>
      <c r="Z11" t="s">
        <v>147</v>
      </c>
      <c r="AA11" t="s">
        <v>16743</v>
      </c>
      <c r="AB11" t="s">
        <v>16744</v>
      </c>
      <c r="AC11" t="str">
        <f t="shared" si="0"/>
        <v>3.8.4</v>
      </c>
      <c r="AD11" t="s">
        <v>242</v>
      </c>
      <c r="AE11" t="s">
        <v>243</v>
      </c>
      <c r="AF11" t="s">
        <v>177</v>
      </c>
      <c r="AG11" t="s">
        <v>244</v>
      </c>
      <c r="AH11" t="s">
        <v>245</v>
      </c>
      <c r="AI11" t="s">
        <v>89</v>
      </c>
      <c r="AJ11" t="s">
        <v>246</v>
      </c>
      <c r="AK11" t="s">
        <v>247</v>
      </c>
      <c r="AL11" t="s">
        <v>92</v>
      </c>
      <c r="AM11" t="s">
        <v>248</v>
      </c>
      <c r="AN11">
        <v>0.24</v>
      </c>
      <c r="AO11">
        <v>0.48</v>
      </c>
      <c r="AP11">
        <v>0.73</v>
      </c>
      <c r="AQ11">
        <v>1</v>
      </c>
      <c r="AR11" t="s">
        <v>249</v>
      </c>
      <c r="AS11" t="s">
        <v>250</v>
      </c>
      <c r="AT11" t="s">
        <v>251</v>
      </c>
      <c r="AU11" t="s">
        <v>252</v>
      </c>
      <c r="AV11" t="s">
        <v>253</v>
      </c>
      <c r="AW11" t="s">
        <v>254</v>
      </c>
      <c r="AX11" t="s">
        <v>255</v>
      </c>
      <c r="AY11" t="s">
        <v>256</v>
      </c>
      <c r="AZ11" t="s">
        <v>257</v>
      </c>
      <c r="BA11" t="s">
        <v>255</v>
      </c>
      <c r="BB11" t="s">
        <v>258</v>
      </c>
      <c r="BC11" t="s">
        <v>108</v>
      </c>
      <c r="BD11" t="s">
        <v>108</v>
      </c>
      <c r="BE11" t="s">
        <v>108</v>
      </c>
      <c r="BF11" t="s">
        <v>108</v>
      </c>
      <c r="BG11" t="s">
        <v>108</v>
      </c>
      <c r="BH11" t="s">
        <v>108</v>
      </c>
      <c r="BI11" t="s">
        <v>108</v>
      </c>
      <c r="BJ11" t="s">
        <v>108</v>
      </c>
      <c r="BK11" t="s">
        <v>108</v>
      </c>
      <c r="BL11" t="s">
        <v>108</v>
      </c>
      <c r="BM11" t="s">
        <v>108</v>
      </c>
      <c r="BN11" t="s">
        <v>108</v>
      </c>
      <c r="BO11" t="s">
        <v>108</v>
      </c>
      <c r="BP11" t="s">
        <v>108</v>
      </c>
      <c r="BQ11" t="s">
        <v>108</v>
      </c>
      <c r="BR11" t="s">
        <v>108</v>
      </c>
      <c r="BS11" t="s">
        <v>108</v>
      </c>
      <c r="BT11" t="s">
        <v>108</v>
      </c>
      <c r="BU11" t="s">
        <v>108</v>
      </c>
      <c r="BV11" t="s">
        <v>108</v>
      </c>
      <c r="BW11" t="s">
        <v>108</v>
      </c>
      <c r="BX11" t="s">
        <v>108</v>
      </c>
      <c r="BY11" t="s">
        <v>108</v>
      </c>
      <c r="BZ11"/>
      <c r="CA11"/>
      <c r="CB11"/>
      <c r="CC11"/>
      <c r="CD11" s="23"/>
      <c r="CE11" s="23"/>
    </row>
    <row r="12" spans="1:83" s="24" customFormat="1">
      <c r="A12" t="str">
        <f>CONCATENATE(C12,"_",COUNTIF(C$2:C12,C12))</f>
        <v>01CD06_2</v>
      </c>
      <c r="B12" t="s">
        <v>9166</v>
      </c>
      <c r="C12" t="s">
        <v>229</v>
      </c>
      <c r="D12" t="s">
        <v>16751</v>
      </c>
      <c r="E12" t="s">
        <v>230</v>
      </c>
      <c r="F12" t="s">
        <v>231</v>
      </c>
      <c r="G12" t="s">
        <v>232</v>
      </c>
      <c r="H12" t="s">
        <v>233</v>
      </c>
      <c r="I12" t="s">
        <v>259</v>
      </c>
      <c r="J12" t="s">
        <v>16757</v>
      </c>
      <c r="K12">
        <v>6</v>
      </c>
      <c r="L12" t="s">
        <v>74</v>
      </c>
      <c r="M12">
        <v>4</v>
      </c>
      <c r="N12" t="s">
        <v>16747</v>
      </c>
      <c r="O12" t="s">
        <v>169</v>
      </c>
      <c r="P12" t="s">
        <v>16758</v>
      </c>
      <c r="Q12" t="s">
        <v>169</v>
      </c>
      <c r="R12" t="s">
        <v>77</v>
      </c>
      <c r="S12" t="s">
        <v>236</v>
      </c>
      <c r="T12" t="s">
        <v>260</v>
      </c>
      <c r="U12" t="s">
        <v>216</v>
      </c>
      <c r="V12" t="s">
        <v>261</v>
      </c>
      <c r="W12" t="s">
        <v>262</v>
      </c>
      <c r="X12" t="s">
        <v>263</v>
      </c>
      <c r="Y12" t="s">
        <v>81</v>
      </c>
      <c r="Z12" t="s">
        <v>82</v>
      </c>
      <c r="AA12">
        <v>16.600000000000001</v>
      </c>
      <c r="AB12" t="s">
        <v>83</v>
      </c>
      <c r="AC12" t="str">
        <f t="shared" si="0"/>
        <v>1.8.5</v>
      </c>
      <c r="AD12" t="s">
        <v>264</v>
      </c>
      <c r="AE12" t="s">
        <v>265</v>
      </c>
      <c r="AF12" t="s">
        <v>86</v>
      </c>
      <c r="AG12" t="s">
        <v>266</v>
      </c>
      <c r="AH12" t="s">
        <v>267</v>
      </c>
      <c r="AI12" t="s">
        <v>89</v>
      </c>
      <c r="AJ12" t="s">
        <v>268</v>
      </c>
      <c r="AK12" t="s">
        <v>269</v>
      </c>
      <c r="AL12" t="s">
        <v>136</v>
      </c>
      <c r="AM12" t="s">
        <v>270</v>
      </c>
      <c r="AN12">
        <v>0.25</v>
      </c>
      <c r="AO12">
        <v>0.5</v>
      </c>
      <c r="AP12">
        <v>0.75</v>
      </c>
      <c r="AQ12">
        <v>1</v>
      </c>
      <c r="AR12" t="s">
        <v>271</v>
      </c>
      <c r="AS12" t="s">
        <v>272</v>
      </c>
      <c r="AT12" t="s">
        <v>273</v>
      </c>
      <c r="AU12" t="s">
        <v>274</v>
      </c>
      <c r="AV12" t="s">
        <v>275</v>
      </c>
      <c r="AW12" t="s">
        <v>108</v>
      </c>
      <c r="AX12" t="s">
        <v>108</v>
      </c>
      <c r="AY12" t="s">
        <v>108</v>
      </c>
      <c r="AZ12" t="s">
        <v>108</v>
      </c>
      <c r="BA12" t="s">
        <v>108</v>
      </c>
      <c r="BB12" t="s">
        <v>108</v>
      </c>
      <c r="BC12" t="s">
        <v>108</v>
      </c>
      <c r="BD12" t="s">
        <v>108</v>
      </c>
      <c r="BE12" t="s">
        <v>108</v>
      </c>
      <c r="BF12" t="s">
        <v>108</v>
      </c>
      <c r="BG12" t="s">
        <v>108</v>
      </c>
      <c r="BH12" t="s">
        <v>108</v>
      </c>
      <c r="BI12" t="s">
        <v>108</v>
      </c>
      <c r="BJ12" t="s">
        <v>108</v>
      </c>
      <c r="BK12" t="s">
        <v>108</v>
      </c>
      <c r="BL12" t="s">
        <v>108</v>
      </c>
      <c r="BM12" t="s">
        <v>108</v>
      </c>
      <c r="BN12" t="s">
        <v>108</v>
      </c>
      <c r="BO12" t="s">
        <v>108</v>
      </c>
      <c r="BP12" t="s">
        <v>108</v>
      </c>
      <c r="BQ12" t="s">
        <v>108</v>
      </c>
      <c r="BR12" t="s">
        <v>108</v>
      </c>
      <c r="BS12" t="s">
        <v>108</v>
      </c>
      <c r="BT12" t="s">
        <v>108</v>
      </c>
      <c r="BU12" t="s">
        <v>108</v>
      </c>
      <c r="BV12" t="s">
        <v>108</v>
      </c>
      <c r="BW12" t="s">
        <v>108</v>
      </c>
      <c r="BX12" t="s">
        <v>108</v>
      </c>
      <c r="BY12" t="s">
        <v>108</v>
      </c>
      <c r="BZ12"/>
      <c r="CA12"/>
      <c r="CB12"/>
      <c r="CC12"/>
      <c r="CD12" s="23"/>
      <c r="CE12" s="23"/>
    </row>
    <row r="13" spans="1:83" s="24" customFormat="1">
      <c r="A13" t="str">
        <f>CONCATENATE(C13,"_",COUNTIF(C$2:C13,C13))</f>
        <v>01CD06_3</v>
      </c>
      <c r="B13" t="s">
        <v>9167</v>
      </c>
      <c r="C13" t="s">
        <v>229</v>
      </c>
      <c r="D13" t="s">
        <v>16751</v>
      </c>
      <c r="E13" t="s">
        <v>230</v>
      </c>
      <c r="F13" t="s">
        <v>231</v>
      </c>
      <c r="G13" t="s">
        <v>232</v>
      </c>
      <c r="H13" t="s">
        <v>233</v>
      </c>
      <c r="I13" t="s">
        <v>109</v>
      </c>
      <c r="J13" t="s">
        <v>16733</v>
      </c>
      <c r="K13">
        <v>6</v>
      </c>
      <c r="L13" t="s">
        <v>74</v>
      </c>
      <c r="M13">
        <v>4</v>
      </c>
      <c r="N13" t="s">
        <v>16747</v>
      </c>
      <c r="O13" t="s">
        <v>169</v>
      </c>
      <c r="P13" t="s">
        <v>16758</v>
      </c>
      <c r="Q13" t="s">
        <v>169</v>
      </c>
      <c r="R13" t="s">
        <v>77</v>
      </c>
      <c r="S13" t="s">
        <v>236</v>
      </c>
      <c r="T13" t="s">
        <v>260</v>
      </c>
      <c r="U13" t="s">
        <v>216</v>
      </c>
      <c r="V13" t="s">
        <v>261</v>
      </c>
      <c r="W13" t="s">
        <v>110</v>
      </c>
      <c r="X13" t="s">
        <v>111</v>
      </c>
      <c r="Y13" t="s">
        <v>146</v>
      </c>
      <c r="Z13" t="s">
        <v>147</v>
      </c>
      <c r="AA13">
        <v>11.3</v>
      </c>
      <c r="AB13" t="s">
        <v>16735</v>
      </c>
      <c r="AC13" t="str">
        <f t="shared" si="0"/>
        <v>1.8.5</v>
      </c>
      <c r="AD13" t="s">
        <v>276</v>
      </c>
      <c r="AE13" t="s">
        <v>277</v>
      </c>
      <c r="AF13" t="s">
        <v>278</v>
      </c>
      <c r="AG13" t="s">
        <v>115</v>
      </c>
      <c r="AH13" t="s">
        <v>279</v>
      </c>
      <c r="AI13" t="s">
        <v>89</v>
      </c>
      <c r="AJ13" t="s">
        <v>280</v>
      </c>
      <c r="AK13" t="s">
        <v>281</v>
      </c>
      <c r="AL13" t="s">
        <v>92</v>
      </c>
      <c r="AM13" t="s">
        <v>248</v>
      </c>
      <c r="AN13">
        <v>0.15</v>
      </c>
      <c r="AO13">
        <v>0.35</v>
      </c>
      <c r="AP13">
        <v>0.75</v>
      </c>
      <c r="AQ13">
        <v>1</v>
      </c>
      <c r="AR13" t="s">
        <v>282</v>
      </c>
      <c r="AS13" t="s">
        <v>283</v>
      </c>
      <c r="AT13" t="s">
        <v>284</v>
      </c>
      <c r="AU13" t="s">
        <v>285</v>
      </c>
      <c r="AV13" t="s">
        <v>286</v>
      </c>
      <c r="AW13" t="s">
        <v>287</v>
      </c>
      <c r="AX13" t="s">
        <v>285</v>
      </c>
      <c r="AY13" t="s">
        <v>286</v>
      </c>
      <c r="AZ13" t="s">
        <v>108</v>
      </c>
      <c r="BA13" t="s">
        <v>108</v>
      </c>
      <c r="BB13" t="s">
        <v>108</v>
      </c>
      <c r="BC13" t="s">
        <v>108</v>
      </c>
      <c r="BD13" t="s">
        <v>108</v>
      </c>
      <c r="BE13" t="s">
        <v>108</v>
      </c>
      <c r="BF13" t="s">
        <v>108</v>
      </c>
      <c r="BG13" t="s">
        <v>108</v>
      </c>
      <c r="BH13" t="s">
        <v>108</v>
      </c>
      <c r="BI13" t="s">
        <v>108</v>
      </c>
      <c r="BJ13" t="s">
        <v>108</v>
      </c>
      <c r="BK13" t="s">
        <v>108</v>
      </c>
      <c r="BL13" t="s">
        <v>108</v>
      </c>
      <c r="BM13" t="s">
        <v>108</v>
      </c>
      <c r="BN13" t="s">
        <v>108</v>
      </c>
      <c r="BO13" t="s">
        <v>108</v>
      </c>
      <c r="BP13" t="s">
        <v>108</v>
      </c>
      <c r="BQ13" t="s">
        <v>108</v>
      </c>
      <c r="BR13" t="s">
        <v>108</v>
      </c>
      <c r="BS13" t="s">
        <v>108</v>
      </c>
      <c r="BT13" t="s">
        <v>108</v>
      </c>
      <c r="BU13" t="s">
        <v>108</v>
      </c>
      <c r="BV13" t="s">
        <v>108</v>
      </c>
      <c r="BW13" t="s">
        <v>108</v>
      </c>
      <c r="BX13" t="s">
        <v>108</v>
      </c>
      <c r="BY13" t="s">
        <v>108</v>
      </c>
      <c r="BZ13"/>
      <c r="CA13"/>
      <c r="CB13"/>
      <c r="CC13"/>
      <c r="CD13" s="23"/>
      <c r="CE13" s="23"/>
    </row>
    <row r="14" spans="1:83" s="24" customFormat="1">
      <c r="A14" t="str">
        <f>CONCATENATE(C14,"_",COUNTIF(C$2:C14,C14))</f>
        <v>01CD06_4</v>
      </c>
      <c r="B14" t="s">
        <v>9168</v>
      </c>
      <c r="C14" t="s">
        <v>229</v>
      </c>
      <c r="D14" t="s">
        <v>16751</v>
      </c>
      <c r="E14" t="s">
        <v>230</v>
      </c>
      <c r="F14" t="s">
        <v>231</v>
      </c>
      <c r="G14" t="s">
        <v>232</v>
      </c>
      <c r="H14" t="s">
        <v>233</v>
      </c>
      <c r="I14" t="s">
        <v>126</v>
      </c>
      <c r="J14" t="s">
        <v>16736</v>
      </c>
      <c r="K14">
        <v>6</v>
      </c>
      <c r="L14" t="s">
        <v>74</v>
      </c>
      <c r="M14">
        <v>4</v>
      </c>
      <c r="N14" t="s">
        <v>16747</v>
      </c>
      <c r="O14" t="s">
        <v>169</v>
      </c>
      <c r="P14" t="s">
        <v>16758</v>
      </c>
      <c r="Q14" t="s">
        <v>169</v>
      </c>
      <c r="R14" t="s">
        <v>77</v>
      </c>
      <c r="S14" t="s">
        <v>236</v>
      </c>
      <c r="T14" t="s">
        <v>260</v>
      </c>
      <c r="U14" t="s">
        <v>216</v>
      </c>
      <c r="V14" t="s">
        <v>261</v>
      </c>
      <c r="W14" t="s">
        <v>127</v>
      </c>
      <c r="X14" t="s">
        <v>128</v>
      </c>
      <c r="Y14" t="s">
        <v>146</v>
      </c>
      <c r="Z14" t="s">
        <v>147</v>
      </c>
      <c r="AA14">
        <v>11.3</v>
      </c>
      <c r="AB14" t="s">
        <v>16735</v>
      </c>
      <c r="AC14" t="str">
        <f t="shared" si="0"/>
        <v>1.8.5</v>
      </c>
      <c r="AD14" t="s">
        <v>288</v>
      </c>
      <c r="AE14" t="s">
        <v>208</v>
      </c>
      <c r="AF14" t="s">
        <v>289</v>
      </c>
      <c r="AG14" t="s">
        <v>210</v>
      </c>
      <c r="AH14" t="s">
        <v>290</v>
      </c>
      <c r="AI14" t="s">
        <v>89</v>
      </c>
      <c r="AJ14" t="s">
        <v>291</v>
      </c>
      <c r="AK14" t="s">
        <v>292</v>
      </c>
      <c r="AL14" t="s">
        <v>136</v>
      </c>
      <c r="AM14" t="s">
        <v>248</v>
      </c>
      <c r="AN14">
        <v>0</v>
      </c>
      <c r="AO14">
        <v>0.25</v>
      </c>
      <c r="AP14">
        <v>0.4</v>
      </c>
      <c r="AQ14">
        <v>1</v>
      </c>
      <c r="AR14" t="s">
        <v>138</v>
      </c>
      <c r="AS14" t="s">
        <v>293</v>
      </c>
      <c r="AT14" t="s">
        <v>294</v>
      </c>
      <c r="AU14" t="s">
        <v>285</v>
      </c>
      <c r="AV14" t="s">
        <v>295</v>
      </c>
      <c r="AW14" t="s">
        <v>108</v>
      </c>
      <c r="AX14" t="s">
        <v>108</v>
      </c>
      <c r="AY14" t="s">
        <v>108</v>
      </c>
      <c r="AZ14" t="s">
        <v>108</v>
      </c>
      <c r="BA14" t="s">
        <v>108</v>
      </c>
      <c r="BB14" t="s">
        <v>108</v>
      </c>
      <c r="BC14" t="s">
        <v>108</v>
      </c>
      <c r="BD14" t="s">
        <v>108</v>
      </c>
      <c r="BE14" t="s">
        <v>108</v>
      </c>
      <c r="BF14" t="s">
        <v>108</v>
      </c>
      <c r="BG14" t="s">
        <v>108</v>
      </c>
      <c r="BH14" t="s">
        <v>108</v>
      </c>
      <c r="BI14" t="s">
        <v>108</v>
      </c>
      <c r="BJ14" t="s">
        <v>108</v>
      </c>
      <c r="BK14" t="s">
        <v>108</v>
      </c>
      <c r="BL14" t="s">
        <v>108</v>
      </c>
      <c r="BM14" t="s">
        <v>108</v>
      </c>
      <c r="BN14" t="s">
        <v>108</v>
      </c>
      <c r="BO14" t="s">
        <v>108</v>
      </c>
      <c r="BP14" t="s">
        <v>108</v>
      </c>
      <c r="BQ14" t="s">
        <v>108</v>
      </c>
      <c r="BR14" t="s">
        <v>108</v>
      </c>
      <c r="BS14" t="s">
        <v>108</v>
      </c>
      <c r="BT14" t="s">
        <v>108</v>
      </c>
      <c r="BU14" t="s">
        <v>108</v>
      </c>
      <c r="BV14" t="s">
        <v>108</v>
      </c>
      <c r="BW14" t="s">
        <v>108</v>
      </c>
      <c r="BX14" t="s">
        <v>108</v>
      </c>
      <c r="BY14" t="s">
        <v>108</v>
      </c>
      <c r="BZ14"/>
      <c r="CA14"/>
      <c r="CB14"/>
      <c r="CC14"/>
      <c r="CD14" s="23"/>
      <c r="CE14" s="23"/>
    </row>
    <row r="15" spans="1:83" s="24" customFormat="1">
      <c r="A15" t="str">
        <f>CONCATENATE(C15,"_",COUNTIF(C$2:C15,C15))</f>
        <v>01CD06_5</v>
      </c>
      <c r="B15" t="s">
        <v>9169</v>
      </c>
      <c r="C15" t="s">
        <v>229</v>
      </c>
      <c r="D15" t="s">
        <v>16751</v>
      </c>
      <c r="E15" t="s">
        <v>230</v>
      </c>
      <c r="F15" t="s">
        <v>231</v>
      </c>
      <c r="G15" t="s">
        <v>232</v>
      </c>
      <c r="H15" t="s">
        <v>233</v>
      </c>
      <c r="I15" t="s">
        <v>141</v>
      </c>
      <c r="J15" t="s">
        <v>16737</v>
      </c>
      <c r="K15">
        <v>5</v>
      </c>
      <c r="L15" t="s">
        <v>142</v>
      </c>
      <c r="M15">
        <v>3</v>
      </c>
      <c r="N15" t="s">
        <v>16738</v>
      </c>
      <c r="O15" t="s">
        <v>171</v>
      </c>
      <c r="P15" t="s">
        <v>143</v>
      </c>
      <c r="Q15" t="s">
        <v>169</v>
      </c>
      <c r="R15" t="s">
        <v>77</v>
      </c>
      <c r="S15" t="s">
        <v>170</v>
      </c>
      <c r="T15" t="s">
        <v>16739</v>
      </c>
      <c r="U15" t="s">
        <v>168</v>
      </c>
      <c r="V15" t="s">
        <v>16740</v>
      </c>
      <c r="W15" t="s">
        <v>144</v>
      </c>
      <c r="X15" t="s">
        <v>145</v>
      </c>
      <c r="Y15" t="s">
        <v>146</v>
      </c>
      <c r="Z15" t="s">
        <v>147</v>
      </c>
      <c r="AA15">
        <v>11.5</v>
      </c>
      <c r="AB15" t="s">
        <v>16741</v>
      </c>
      <c r="AC15" t="str">
        <f t="shared" si="0"/>
        <v>1.7.2</v>
      </c>
      <c r="AD15" t="s">
        <v>296</v>
      </c>
      <c r="AE15" t="s">
        <v>297</v>
      </c>
      <c r="AF15" t="s">
        <v>298</v>
      </c>
      <c r="AG15" t="s">
        <v>299</v>
      </c>
      <c r="AH15" t="s">
        <v>300</v>
      </c>
      <c r="AI15" t="s">
        <v>89</v>
      </c>
      <c r="AJ15" t="s">
        <v>301</v>
      </c>
      <c r="AK15" t="s">
        <v>302</v>
      </c>
      <c r="AL15" t="s">
        <v>92</v>
      </c>
      <c r="AM15" t="s">
        <v>303</v>
      </c>
      <c r="AN15">
        <v>0.18</v>
      </c>
      <c r="AO15">
        <v>0.22</v>
      </c>
      <c r="AP15">
        <v>0.78</v>
      </c>
      <c r="AQ15">
        <v>1</v>
      </c>
      <c r="AR15" t="s">
        <v>304</v>
      </c>
      <c r="AS15" t="s">
        <v>305</v>
      </c>
      <c r="AT15" t="s">
        <v>306</v>
      </c>
      <c r="AU15" t="s">
        <v>285</v>
      </c>
      <c r="AV15" t="s">
        <v>286</v>
      </c>
      <c r="AW15" t="s">
        <v>307</v>
      </c>
      <c r="AX15" t="s">
        <v>285</v>
      </c>
      <c r="AY15" t="s">
        <v>286</v>
      </c>
      <c r="AZ15" t="s">
        <v>308</v>
      </c>
      <c r="BA15" t="s">
        <v>285</v>
      </c>
      <c r="BB15" t="s">
        <v>286</v>
      </c>
      <c r="BC15" t="s">
        <v>108</v>
      </c>
      <c r="BD15" t="s">
        <v>108</v>
      </c>
      <c r="BE15" t="s">
        <v>108</v>
      </c>
      <c r="BF15" t="s">
        <v>108</v>
      </c>
      <c r="BG15" t="s">
        <v>108</v>
      </c>
      <c r="BH15" t="s">
        <v>108</v>
      </c>
      <c r="BI15" t="s">
        <v>108</v>
      </c>
      <c r="BJ15" t="s">
        <v>108</v>
      </c>
      <c r="BK15" t="s">
        <v>108</v>
      </c>
      <c r="BL15" t="s">
        <v>108</v>
      </c>
      <c r="BM15" t="s">
        <v>108</v>
      </c>
      <c r="BN15" t="s">
        <v>108</v>
      </c>
      <c r="BO15" t="s">
        <v>108</v>
      </c>
      <c r="BP15" t="s">
        <v>108</v>
      </c>
      <c r="BQ15" t="s">
        <v>108</v>
      </c>
      <c r="BR15" t="s">
        <v>108</v>
      </c>
      <c r="BS15" t="s">
        <v>108</v>
      </c>
      <c r="BT15" t="s">
        <v>108</v>
      </c>
      <c r="BU15" t="s">
        <v>108</v>
      </c>
      <c r="BV15" t="s">
        <v>108</v>
      </c>
      <c r="BW15" t="s">
        <v>108</v>
      </c>
      <c r="BX15" t="s">
        <v>108</v>
      </c>
      <c r="BY15" t="s">
        <v>108</v>
      </c>
      <c r="BZ15"/>
      <c r="CA15"/>
      <c r="CB15"/>
      <c r="CC15"/>
      <c r="CD15" s="23"/>
      <c r="CE15" s="23"/>
    </row>
    <row r="16" spans="1:83" s="24" customFormat="1">
      <c r="A16" t="str">
        <f>CONCATENATE(C16,"_",COUNTIF(C$2:C16,C16))</f>
        <v>01P0ES_1</v>
      </c>
      <c r="B16" t="s">
        <v>9171</v>
      </c>
      <c r="C16" t="s">
        <v>309</v>
      </c>
      <c r="D16" t="s">
        <v>16759</v>
      </c>
      <c r="E16" t="s">
        <v>310</v>
      </c>
      <c r="F16" t="s">
        <v>311</v>
      </c>
      <c r="G16" t="s">
        <v>312</v>
      </c>
      <c r="H16" t="s">
        <v>313</v>
      </c>
      <c r="I16" t="s">
        <v>109</v>
      </c>
      <c r="J16" t="s">
        <v>16733</v>
      </c>
      <c r="K16">
        <v>2</v>
      </c>
      <c r="L16" t="s">
        <v>315</v>
      </c>
      <c r="M16">
        <v>1</v>
      </c>
      <c r="N16" t="s">
        <v>16760</v>
      </c>
      <c r="O16" t="s">
        <v>169</v>
      </c>
      <c r="P16" t="s">
        <v>16761</v>
      </c>
      <c r="Q16" t="s">
        <v>171</v>
      </c>
      <c r="R16" t="s">
        <v>235</v>
      </c>
      <c r="S16" t="s">
        <v>169</v>
      </c>
      <c r="T16" t="s">
        <v>16762</v>
      </c>
      <c r="U16" t="s">
        <v>169</v>
      </c>
      <c r="V16" t="s">
        <v>16763</v>
      </c>
      <c r="W16" t="s">
        <v>110</v>
      </c>
      <c r="X16" t="s">
        <v>111</v>
      </c>
      <c r="Y16" t="s">
        <v>146</v>
      </c>
      <c r="Z16" t="s">
        <v>147</v>
      </c>
      <c r="AA16">
        <v>11.3</v>
      </c>
      <c r="AB16" t="s">
        <v>16735</v>
      </c>
      <c r="AC16" t="str">
        <f t="shared" si="0"/>
        <v>3.1.1</v>
      </c>
      <c r="AD16" t="s">
        <v>332</v>
      </c>
      <c r="AE16" t="s">
        <v>333</v>
      </c>
      <c r="AF16" t="s">
        <v>334</v>
      </c>
      <c r="AG16" t="s">
        <v>115</v>
      </c>
      <c r="AH16" t="s">
        <v>335</v>
      </c>
      <c r="AI16" t="s">
        <v>89</v>
      </c>
      <c r="AJ16" t="s">
        <v>336</v>
      </c>
      <c r="AK16" t="s">
        <v>201</v>
      </c>
      <c r="AL16" t="s">
        <v>92</v>
      </c>
      <c r="AM16" t="s">
        <v>337</v>
      </c>
      <c r="AN16">
        <v>0.25</v>
      </c>
      <c r="AO16">
        <v>0.5</v>
      </c>
      <c r="AP16">
        <v>0.75</v>
      </c>
      <c r="AQ16">
        <v>1</v>
      </c>
      <c r="AR16" t="s">
        <v>338</v>
      </c>
      <c r="AS16" t="s">
        <v>339</v>
      </c>
      <c r="AT16" t="s">
        <v>122</v>
      </c>
      <c r="AU16" t="s">
        <v>340</v>
      </c>
      <c r="AV16" t="s">
        <v>341</v>
      </c>
      <c r="AW16" t="s">
        <v>125</v>
      </c>
      <c r="AX16" t="s">
        <v>340</v>
      </c>
      <c r="AY16" t="s">
        <v>341</v>
      </c>
      <c r="AZ16" t="s">
        <v>108</v>
      </c>
      <c r="BA16" t="s">
        <v>108</v>
      </c>
      <c r="BB16" t="s">
        <v>108</v>
      </c>
      <c r="BC16" t="s">
        <v>108</v>
      </c>
      <c r="BD16" t="s">
        <v>108</v>
      </c>
      <c r="BE16" t="s">
        <v>108</v>
      </c>
      <c r="BF16" t="s">
        <v>108</v>
      </c>
      <c r="BG16" t="s">
        <v>108</v>
      </c>
      <c r="BH16" t="s">
        <v>108</v>
      </c>
      <c r="BI16" t="s">
        <v>108</v>
      </c>
      <c r="BJ16" t="s">
        <v>108</v>
      </c>
      <c r="BK16" t="s">
        <v>108</v>
      </c>
      <c r="BL16" t="s">
        <v>108</v>
      </c>
      <c r="BM16" t="s">
        <v>108</v>
      </c>
      <c r="BN16" t="s">
        <v>108</v>
      </c>
      <c r="BO16" t="s">
        <v>108</v>
      </c>
      <c r="BP16" t="s">
        <v>108</v>
      </c>
      <c r="BQ16" t="s">
        <v>108</v>
      </c>
      <c r="BR16" t="s">
        <v>108</v>
      </c>
      <c r="BS16" t="s">
        <v>108</v>
      </c>
      <c r="BT16" t="s">
        <v>108</v>
      </c>
      <c r="BU16" t="s">
        <v>108</v>
      </c>
      <c r="BV16" t="s">
        <v>108</v>
      </c>
      <c r="BW16" t="s">
        <v>108</v>
      </c>
      <c r="BX16" t="s">
        <v>108</v>
      </c>
      <c r="BY16" t="s">
        <v>108</v>
      </c>
      <c r="BZ16"/>
      <c r="CA16"/>
      <c r="CB16"/>
      <c r="CC16"/>
      <c r="CD16" s="23"/>
      <c r="CE16" s="23"/>
    </row>
    <row r="17" spans="1:83" s="24" customFormat="1">
      <c r="A17" t="str">
        <f>CONCATENATE(C17,"_",COUNTIF(C$2:C17,C17))</f>
        <v>01P0ES_2</v>
      </c>
      <c r="B17" t="s">
        <v>9172</v>
      </c>
      <c r="C17" t="s">
        <v>309</v>
      </c>
      <c r="D17" t="s">
        <v>16759</v>
      </c>
      <c r="E17" t="s">
        <v>310</v>
      </c>
      <c r="F17" t="s">
        <v>311</v>
      </c>
      <c r="G17" t="s">
        <v>312</v>
      </c>
      <c r="H17" t="s">
        <v>313</v>
      </c>
      <c r="I17" t="s">
        <v>126</v>
      </c>
      <c r="J17" t="s">
        <v>16736</v>
      </c>
      <c r="K17">
        <v>2</v>
      </c>
      <c r="L17" t="s">
        <v>315</v>
      </c>
      <c r="M17">
        <v>1</v>
      </c>
      <c r="N17" t="s">
        <v>16760</v>
      </c>
      <c r="O17" t="s">
        <v>169</v>
      </c>
      <c r="P17" t="s">
        <v>16761</v>
      </c>
      <c r="Q17" t="s">
        <v>171</v>
      </c>
      <c r="R17" t="s">
        <v>235</v>
      </c>
      <c r="S17" t="s">
        <v>169</v>
      </c>
      <c r="T17" t="s">
        <v>16762</v>
      </c>
      <c r="U17" t="s">
        <v>169</v>
      </c>
      <c r="V17" t="s">
        <v>16763</v>
      </c>
      <c r="W17" t="s">
        <v>127</v>
      </c>
      <c r="X17" t="s">
        <v>128</v>
      </c>
      <c r="Y17" t="s">
        <v>146</v>
      </c>
      <c r="Z17" t="s">
        <v>147</v>
      </c>
      <c r="AA17">
        <v>11.3</v>
      </c>
      <c r="AB17" t="s">
        <v>16735</v>
      </c>
      <c r="AC17" t="str">
        <f t="shared" si="0"/>
        <v>3.1.1</v>
      </c>
      <c r="AD17" t="s">
        <v>288</v>
      </c>
      <c r="AE17" t="s">
        <v>208</v>
      </c>
      <c r="AF17" t="s">
        <v>342</v>
      </c>
      <c r="AG17" t="s">
        <v>343</v>
      </c>
      <c r="AH17" t="s">
        <v>344</v>
      </c>
      <c r="AI17" t="s">
        <v>89</v>
      </c>
      <c r="AJ17" t="s">
        <v>345</v>
      </c>
      <c r="AK17" t="s">
        <v>135</v>
      </c>
      <c r="AL17" t="s">
        <v>136</v>
      </c>
      <c r="AM17" t="s">
        <v>346</v>
      </c>
      <c r="AN17">
        <v>0</v>
      </c>
      <c r="AO17">
        <v>0.2</v>
      </c>
      <c r="AP17">
        <v>0.8</v>
      </c>
      <c r="AQ17">
        <v>1</v>
      </c>
      <c r="AR17" t="s">
        <v>138</v>
      </c>
      <c r="AS17" t="s">
        <v>347</v>
      </c>
      <c r="AT17" t="s">
        <v>348</v>
      </c>
      <c r="AU17" t="s">
        <v>340</v>
      </c>
      <c r="AV17" t="s">
        <v>341</v>
      </c>
      <c r="AW17" t="s">
        <v>108</v>
      </c>
      <c r="AX17" t="s">
        <v>108</v>
      </c>
      <c r="AY17" t="s">
        <v>108</v>
      </c>
      <c r="AZ17" t="s">
        <v>108</v>
      </c>
      <c r="BA17" t="s">
        <v>108</v>
      </c>
      <c r="BB17" t="s">
        <v>108</v>
      </c>
      <c r="BC17" t="s">
        <v>108</v>
      </c>
      <c r="BD17" t="s">
        <v>108</v>
      </c>
      <c r="BE17" t="s">
        <v>108</v>
      </c>
      <c r="BF17" t="s">
        <v>108</v>
      </c>
      <c r="BG17" t="s">
        <v>108</v>
      </c>
      <c r="BH17" t="s">
        <v>108</v>
      </c>
      <c r="BI17" t="s">
        <v>108</v>
      </c>
      <c r="BJ17" t="s">
        <v>108</v>
      </c>
      <c r="BK17" t="s">
        <v>108</v>
      </c>
      <c r="BL17" t="s">
        <v>108</v>
      </c>
      <c r="BM17" t="s">
        <v>108</v>
      </c>
      <c r="BN17" t="s">
        <v>108</v>
      </c>
      <c r="BO17" t="s">
        <v>108</v>
      </c>
      <c r="BP17" t="s">
        <v>108</v>
      </c>
      <c r="BQ17" t="s">
        <v>108</v>
      </c>
      <c r="BR17" t="s">
        <v>108</v>
      </c>
      <c r="BS17" t="s">
        <v>108</v>
      </c>
      <c r="BT17" t="s">
        <v>108</v>
      </c>
      <c r="BU17" t="s">
        <v>108</v>
      </c>
      <c r="BV17" t="s">
        <v>108</v>
      </c>
      <c r="BW17" t="s">
        <v>108</v>
      </c>
      <c r="BX17" t="s">
        <v>108</v>
      </c>
      <c r="BY17" t="s">
        <v>108</v>
      </c>
      <c r="BZ17"/>
      <c r="CA17"/>
      <c r="CB17"/>
      <c r="CC17"/>
      <c r="CD17" s="23"/>
      <c r="CE17" s="23"/>
    </row>
    <row r="18" spans="1:83" s="24" customFormat="1">
      <c r="A18" t="str">
        <f>CONCATENATE(C18,"_",COUNTIF(C$2:C18,C18))</f>
        <v>01P0ES_3</v>
      </c>
      <c r="B18" t="s">
        <v>9173</v>
      </c>
      <c r="C18" t="s">
        <v>309</v>
      </c>
      <c r="D18" t="s">
        <v>16759</v>
      </c>
      <c r="E18" t="s">
        <v>310</v>
      </c>
      <c r="F18" t="s">
        <v>311</v>
      </c>
      <c r="G18" t="s">
        <v>312</v>
      </c>
      <c r="H18" t="s">
        <v>313</v>
      </c>
      <c r="I18" t="s">
        <v>141</v>
      </c>
      <c r="J18" t="s">
        <v>16737</v>
      </c>
      <c r="K18">
        <v>5</v>
      </c>
      <c r="L18" t="s">
        <v>142</v>
      </c>
      <c r="M18">
        <v>3</v>
      </c>
      <c r="N18" t="s">
        <v>16738</v>
      </c>
      <c r="O18" t="s">
        <v>171</v>
      </c>
      <c r="P18" t="s">
        <v>143</v>
      </c>
      <c r="Q18" t="s">
        <v>169</v>
      </c>
      <c r="R18" t="s">
        <v>77</v>
      </c>
      <c r="S18" t="s">
        <v>170</v>
      </c>
      <c r="T18" t="s">
        <v>16739</v>
      </c>
      <c r="U18" t="s">
        <v>168</v>
      </c>
      <c r="V18" t="s">
        <v>16740</v>
      </c>
      <c r="W18" t="s">
        <v>144</v>
      </c>
      <c r="X18" t="s">
        <v>145</v>
      </c>
      <c r="Y18" t="s">
        <v>146</v>
      </c>
      <c r="Z18" t="s">
        <v>147</v>
      </c>
      <c r="AA18">
        <v>11.5</v>
      </c>
      <c r="AB18" t="s">
        <v>16741</v>
      </c>
      <c r="AC18" t="str">
        <f t="shared" si="0"/>
        <v>1.7.2</v>
      </c>
      <c r="AD18" t="s">
        <v>349</v>
      </c>
      <c r="AE18" t="s">
        <v>350</v>
      </c>
      <c r="AF18" t="s">
        <v>351</v>
      </c>
      <c r="AG18" t="s">
        <v>352</v>
      </c>
      <c r="AH18" t="s">
        <v>353</v>
      </c>
      <c r="AI18" t="s">
        <v>89</v>
      </c>
      <c r="AJ18" t="s">
        <v>354</v>
      </c>
      <c r="AK18" t="s">
        <v>355</v>
      </c>
      <c r="AL18" t="s">
        <v>136</v>
      </c>
      <c r="AM18" t="s">
        <v>356</v>
      </c>
      <c r="AN18">
        <v>0</v>
      </c>
      <c r="AO18">
        <v>0.3</v>
      </c>
      <c r="AP18">
        <v>0.6</v>
      </c>
      <c r="AQ18">
        <v>1</v>
      </c>
      <c r="AR18" t="s">
        <v>357</v>
      </c>
      <c r="AS18" t="s">
        <v>358</v>
      </c>
      <c r="AT18" t="s">
        <v>359</v>
      </c>
      <c r="AU18" t="s">
        <v>340</v>
      </c>
      <c r="AV18" t="s">
        <v>341</v>
      </c>
      <c r="AW18" t="s">
        <v>108</v>
      </c>
      <c r="AX18" t="s">
        <v>108</v>
      </c>
      <c r="AY18" t="s">
        <v>108</v>
      </c>
      <c r="AZ18" t="s">
        <v>108</v>
      </c>
      <c r="BA18" t="s">
        <v>108</v>
      </c>
      <c r="BB18" t="s">
        <v>108</v>
      </c>
      <c r="BC18" t="s">
        <v>108</v>
      </c>
      <c r="BD18" t="s">
        <v>108</v>
      </c>
      <c r="BE18" t="s">
        <v>108</v>
      </c>
      <c r="BF18" t="s">
        <v>108</v>
      </c>
      <c r="BG18" t="s">
        <v>108</v>
      </c>
      <c r="BH18" t="s">
        <v>108</v>
      </c>
      <c r="BI18" t="s">
        <v>108</v>
      </c>
      <c r="BJ18" t="s">
        <v>108</v>
      </c>
      <c r="BK18" t="s">
        <v>108</v>
      </c>
      <c r="BL18" t="s">
        <v>108</v>
      </c>
      <c r="BM18" t="s">
        <v>108</v>
      </c>
      <c r="BN18" t="s">
        <v>108</v>
      </c>
      <c r="BO18" t="s">
        <v>108</v>
      </c>
      <c r="BP18" t="s">
        <v>108</v>
      </c>
      <c r="BQ18" t="s">
        <v>108</v>
      </c>
      <c r="BR18" t="s">
        <v>108</v>
      </c>
      <c r="BS18" t="s">
        <v>108</v>
      </c>
      <c r="BT18" t="s">
        <v>108</v>
      </c>
      <c r="BU18" t="s">
        <v>108</v>
      </c>
      <c r="BV18" t="s">
        <v>108</v>
      </c>
      <c r="BW18" t="s">
        <v>108</v>
      </c>
      <c r="BX18" t="s">
        <v>108</v>
      </c>
      <c r="BY18" t="s">
        <v>108</v>
      </c>
      <c r="BZ18"/>
      <c r="CA18"/>
      <c r="CB18"/>
      <c r="CC18"/>
      <c r="CD18" s="23"/>
      <c r="CE18" s="23"/>
    </row>
    <row r="19" spans="1:83" s="24" customFormat="1">
      <c r="A19" t="str">
        <f>CONCATENATE(C19,"_",COUNTIF(C$2:C19,C19))</f>
        <v>01P0ES_4</v>
      </c>
      <c r="B19" t="s">
        <v>9170</v>
      </c>
      <c r="C19" t="s">
        <v>309</v>
      </c>
      <c r="D19" t="s">
        <v>16759</v>
      </c>
      <c r="E19" t="s">
        <v>310</v>
      </c>
      <c r="F19" t="s">
        <v>311</v>
      </c>
      <c r="G19" t="s">
        <v>312</v>
      </c>
      <c r="H19" t="s">
        <v>313</v>
      </c>
      <c r="I19" t="s">
        <v>314</v>
      </c>
      <c r="J19" t="s">
        <v>16764</v>
      </c>
      <c r="K19">
        <v>2</v>
      </c>
      <c r="L19" t="s">
        <v>315</v>
      </c>
      <c r="M19">
        <v>1</v>
      </c>
      <c r="N19" t="s">
        <v>16760</v>
      </c>
      <c r="O19" t="s">
        <v>169</v>
      </c>
      <c r="P19" t="s">
        <v>16761</v>
      </c>
      <c r="Q19" t="s">
        <v>171</v>
      </c>
      <c r="R19" t="s">
        <v>235</v>
      </c>
      <c r="S19" t="s">
        <v>169</v>
      </c>
      <c r="T19" t="s">
        <v>16762</v>
      </c>
      <c r="U19" t="s">
        <v>169</v>
      </c>
      <c r="V19" t="s">
        <v>16763</v>
      </c>
      <c r="W19" t="s">
        <v>316</v>
      </c>
      <c r="X19" t="s">
        <v>317</v>
      </c>
      <c r="Y19" t="s">
        <v>146</v>
      </c>
      <c r="Z19" t="s">
        <v>147</v>
      </c>
      <c r="AA19">
        <v>11.3</v>
      </c>
      <c r="AB19" t="s">
        <v>16735</v>
      </c>
      <c r="AC19" t="str">
        <f t="shared" si="0"/>
        <v>3.1.1</v>
      </c>
      <c r="AD19" t="s">
        <v>319</v>
      </c>
      <c r="AE19" t="s">
        <v>320</v>
      </c>
      <c r="AF19" t="s">
        <v>321</v>
      </c>
      <c r="AG19" t="s">
        <v>322</v>
      </c>
      <c r="AH19" t="s">
        <v>323</v>
      </c>
      <c r="AI19" t="s">
        <v>89</v>
      </c>
      <c r="AJ19" t="s">
        <v>324</v>
      </c>
      <c r="AK19" t="s">
        <v>325</v>
      </c>
      <c r="AL19" t="s">
        <v>136</v>
      </c>
      <c r="AM19" t="s">
        <v>326</v>
      </c>
      <c r="AN19">
        <v>0</v>
      </c>
      <c r="AO19">
        <v>0.5</v>
      </c>
      <c r="AP19">
        <v>0.9</v>
      </c>
      <c r="AQ19">
        <v>1</v>
      </c>
      <c r="AR19" t="s">
        <v>327</v>
      </c>
      <c r="AS19" t="s">
        <v>328</v>
      </c>
      <c r="AT19" t="s">
        <v>329</v>
      </c>
      <c r="AU19" t="s">
        <v>330</v>
      </c>
      <c r="AV19" t="s">
        <v>331</v>
      </c>
      <c r="AW19" t="s">
        <v>108</v>
      </c>
      <c r="AX19" t="s">
        <v>108</v>
      </c>
      <c r="AY19" t="s">
        <v>108</v>
      </c>
      <c r="AZ19" t="s">
        <v>108</v>
      </c>
      <c r="BA19" t="s">
        <v>108</v>
      </c>
      <c r="BB19" t="s">
        <v>108</v>
      </c>
      <c r="BC19" t="s">
        <v>108</v>
      </c>
      <c r="BD19" t="s">
        <v>108</v>
      </c>
      <c r="BE19" t="s">
        <v>108</v>
      </c>
      <c r="BF19" t="s">
        <v>108</v>
      </c>
      <c r="BG19" t="s">
        <v>108</v>
      </c>
      <c r="BH19" t="s">
        <v>108</v>
      </c>
      <c r="BI19" t="s">
        <v>108</v>
      </c>
      <c r="BJ19" t="s">
        <v>108</v>
      </c>
      <c r="BK19" t="s">
        <v>108</v>
      </c>
      <c r="BL19" t="s">
        <v>108</v>
      </c>
      <c r="BM19" t="s">
        <v>108</v>
      </c>
      <c r="BN19" t="s">
        <v>108</v>
      </c>
      <c r="BO19" t="s">
        <v>108</v>
      </c>
      <c r="BP19" t="s">
        <v>108</v>
      </c>
      <c r="BQ19" t="s">
        <v>108</v>
      </c>
      <c r="BR19" t="s">
        <v>108</v>
      </c>
      <c r="BS19" t="s">
        <v>108</v>
      </c>
      <c r="BT19" t="s">
        <v>108</v>
      </c>
      <c r="BU19" t="s">
        <v>108</v>
      </c>
      <c r="BV19" t="s">
        <v>108</v>
      </c>
      <c r="BW19" t="s">
        <v>108</v>
      </c>
      <c r="BX19" t="s">
        <v>108</v>
      </c>
      <c r="BY19" t="s">
        <v>108</v>
      </c>
      <c r="BZ19"/>
      <c r="CA19"/>
      <c r="CB19"/>
      <c r="CC19"/>
      <c r="CD19" s="23"/>
      <c r="CE19" s="23"/>
    </row>
    <row r="20" spans="1:83" s="24" customFormat="1">
      <c r="A20" t="str">
        <f>CONCATENATE(C20,"_",COUNTIF(C$2:C20,C20))</f>
        <v>02C001_1</v>
      </c>
      <c r="B20" t="s">
        <v>9174</v>
      </c>
      <c r="C20" t="s">
        <v>360</v>
      </c>
      <c r="D20" t="s">
        <v>16765</v>
      </c>
      <c r="E20" t="s">
        <v>361</v>
      </c>
      <c r="F20" t="s">
        <v>362</v>
      </c>
      <c r="G20" t="s">
        <v>363</v>
      </c>
      <c r="H20" t="s">
        <v>364</v>
      </c>
      <c r="I20" t="s">
        <v>109</v>
      </c>
      <c r="J20" t="s">
        <v>16733</v>
      </c>
      <c r="K20">
        <v>6</v>
      </c>
      <c r="L20" t="s">
        <v>74</v>
      </c>
      <c r="M20">
        <v>4</v>
      </c>
      <c r="N20" t="s">
        <v>16747</v>
      </c>
      <c r="O20">
        <v>2</v>
      </c>
      <c r="P20" t="s">
        <v>16748</v>
      </c>
      <c r="Q20" t="s">
        <v>169</v>
      </c>
      <c r="R20" t="s">
        <v>77</v>
      </c>
      <c r="S20" t="s">
        <v>171</v>
      </c>
      <c r="T20" t="s">
        <v>16734</v>
      </c>
      <c r="U20" t="s">
        <v>168</v>
      </c>
      <c r="V20" t="s">
        <v>16766</v>
      </c>
      <c r="W20" t="s">
        <v>110</v>
      </c>
      <c r="X20" t="s">
        <v>111</v>
      </c>
      <c r="Y20" t="s">
        <v>146</v>
      </c>
      <c r="Z20" t="s">
        <v>147</v>
      </c>
      <c r="AA20">
        <v>11.3</v>
      </c>
      <c r="AB20" t="s">
        <v>16735</v>
      </c>
      <c r="AC20" t="str">
        <f t="shared" si="0"/>
        <v>1.3.2</v>
      </c>
      <c r="AD20" t="s">
        <v>366</v>
      </c>
      <c r="AE20" t="s">
        <v>367</v>
      </c>
      <c r="AF20" t="s">
        <v>368</v>
      </c>
      <c r="AG20" t="s">
        <v>115</v>
      </c>
      <c r="AH20" t="s">
        <v>369</v>
      </c>
      <c r="AI20" t="s">
        <v>89</v>
      </c>
      <c r="AJ20" t="s">
        <v>370</v>
      </c>
      <c r="AK20" t="s">
        <v>371</v>
      </c>
      <c r="AL20" t="s">
        <v>92</v>
      </c>
      <c r="AM20" t="s">
        <v>372</v>
      </c>
      <c r="AN20">
        <v>0.25</v>
      </c>
      <c r="AO20">
        <v>0.5</v>
      </c>
      <c r="AP20">
        <v>0.75</v>
      </c>
      <c r="AQ20">
        <v>1</v>
      </c>
      <c r="AR20" t="s">
        <v>373</v>
      </c>
      <c r="AS20" t="s">
        <v>374</v>
      </c>
      <c r="AT20" t="s">
        <v>125</v>
      </c>
      <c r="AU20" t="s">
        <v>375</v>
      </c>
      <c r="AV20" t="s">
        <v>376</v>
      </c>
      <c r="AW20" t="s">
        <v>122</v>
      </c>
      <c r="AX20" t="s">
        <v>375</v>
      </c>
      <c r="AY20" t="s">
        <v>376</v>
      </c>
      <c r="AZ20" t="s">
        <v>108</v>
      </c>
      <c r="BA20" t="s">
        <v>108</v>
      </c>
      <c r="BB20" t="s">
        <v>108</v>
      </c>
      <c r="BC20" t="s">
        <v>108</v>
      </c>
      <c r="BD20" t="s">
        <v>108</v>
      </c>
      <c r="BE20" t="s">
        <v>108</v>
      </c>
      <c r="BF20" t="s">
        <v>108</v>
      </c>
      <c r="BG20" t="s">
        <v>108</v>
      </c>
      <c r="BH20" t="s">
        <v>108</v>
      </c>
      <c r="BI20" t="s">
        <v>108</v>
      </c>
      <c r="BJ20" t="s">
        <v>108</v>
      </c>
      <c r="BK20" t="s">
        <v>108</v>
      </c>
      <c r="BL20" t="s">
        <v>108</v>
      </c>
      <c r="BM20" t="s">
        <v>108</v>
      </c>
      <c r="BN20" t="s">
        <v>108</v>
      </c>
      <c r="BO20" t="s">
        <v>108</v>
      </c>
      <c r="BP20" t="s">
        <v>108</v>
      </c>
      <c r="BQ20" t="s">
        <v>108</v>
      </c>
      <c r="BR20" t="s">
        <v>108</v>
      </c>
      <c r="BS20" t="s">
        <v>108</v>
      </c>
      <c r="BT20" t="s">
        <v>108</v>
      </c>
      <c r="BU20" t="s">
        <v>108</v>
      </c>
      <c r="BV20" t="s">
        <v>108</v>
      </c>
      <c r="BW20" t="s">
        <v>108</v>
      </c>
      <c r="BX20" t="s">
        <v>108</v>
      </c>
      <c r="BY20" t="s">
        <v>108</v>
      </c>
      <c r="BZ20"/>
      <c r="CA20"/>
      <c r="CB20"/>
      <c r="CC20"/>
      <c r="CD20" s="23"/>
      <c r="CE20" s="23"/>
    </row>
    <row r="21" spans="1:83" s="24" customFormat="1">
      <c r="A21" t="str">
        <f>CONCATENATE(C21,"_",COUNTIF(C$2:C21,C21))</f>
        <v>02C001_2</v>
      </c>
      <c r="B21" t="s">
        <v>9175</v>
      </c>
      <c r="C21" t="s">
        <v>360</v>
      </c>
      <c r="D21" t="s">
        <v>16765</v>
      </c>
      <c r="E21" t="s">
        <v>361</v>
      </c>
      <c r="F21" t="s">
        <v>362</v>
      </c>
      <c r="G21" t="s">
        <v>363</v>
      </c>
      <c r="H21" t="s">
        <v>364</v>
      </c>
      <c r="I21" t="s">
        <v>126</v>
      </c>
      <c r="J21" t="s">
        <v>16736</v>
      </c>
      <c r="K21">
        <v>6</v>
      </c>
      <c r="L21" t="s">
        <v>74</v>
      </c>
      <c r="M21">
        <v>4</v>
      </c>
      <c r="N21" t="s">
        <v>16747</v>
      </c>
      <c r="O21">
        <v>2</v>
      </c>
      <c r="P21" t="s">
        <v>16748</v>
      </c>
      <c r="Q21" t="s">
        <v>169</v>
      </c>
      <c r="R21" t="s">
        <v>77</v>
      </c>
      <c r="S21" t="s">
        <v>171</v>
      </c>
      <c r="T21" t="s">
        <v>16734</v>
      </c>
      <c r="U21" t="s">
        <v>168</v>
      </c>
      <c r="V21" t="s">
        <v>16766</v>
      </c>
      <c r="W21" t="s">
        <v>127</v>
      </c>
      <c r="X21" t="s">
        <v>128</v>
      </c>
      <c r="Y21" t="s">
        <v>146</v>
      </c>
      <c r="Z21" t="s">
        <v>147</v>
      </c>
      <c r="AA21">
        <v>11.3</v>
      </c>
      <c r="AB21" t="s">
        <v>16735</v>
      </c>
      <c r="AC21" t="str">
        <f t="shared" si="0"/>
        <v>1.3.2</v>
      </c>
      <c r="AD21" t="s">
        <v>288</v>
      </c>
      <c r="AE21" t="s">
        <v>208</v>
      </c>
      <c r="AF21" t="s">
        <v>377</v>
      </c>
      <c r="AG21" t="s">
        <v>210</v>
      </c>
      <c r="AH21" t="s">
        <v>378</v>
      </c>
      <c r="AI21" t="s">
        <v>89</v>
      </c>
      <c r="AJ21" t="s">
        <v>379</v>
      </c>
      <c r="AK21" t="s">
        <v>380</v>
      </c>
      <c r="AL21" t="s">
        <v>136</v>
      </c>
      <c r="AM21" t="s">
        <v>381</v>
      </c>
      <c r="AN21">
        <v>0.25</v>
      </c>
      <c r="AO21">
        <v>0.5</v>
      </c>
      <c r="AP21">
        <v>0.75</v>
      </c>
      <c r="AQ21">
        <v>1</v>
      </c>
      <c r="AR21" t="s">
        <v>382</v>
      </c>
      <c r="AS21" t="s">
        <v>383</v>
      </c>
      <c r="AT21" t="s">
        <v>384</v>
      </c>
      <c r="AU21" t="s">
        <v>375</v>
      </c>
      <c r="AV21" t="s">
        <v>376</v>
      </c>
      <c r="AW21" t="s">
        <v>108</v>
      </c>
      <c r="AX21" t="s">
        <v>108</v>
      </c>
      <c r="AY21" t="s">
        <v>108</v>
      </c>
      <c r="AZ21" t="s">
        <v>108</v>
      </c>
      <c r="BA21" t="s">
        <v>108</v>
      </c>
      <c r="BB21" t="s">
        <v>108</v>
      </c>
      <c r="BC21" t="s">
        <v>108</v>
      </c>
      <c r="BD21" t="s">
        <v>108</v>
      </c>
      <c r="BE21" t="s">
        <v>108</v>
      </c>
      <c r="BF21" t="s">
        <v>108</v>
      </c>
      <c r="BG21" t="s">
        <v>108</v>
      </c>
      <c r="BH21" t="s">
        <v>108</v>
      </c>
      <c r="BI21" t="s">
        <v>108</v>
      </c>
      <c r="BJ21" t="s">
        <v>108</v>
      </c>
      <c r="BK21" t="s">
        <v>108</v>
      </c>
      <c r="BL21" t="s">
        <v>108</v>
      </c>
      <c r="BM21" t="s">
        <v>108</v>
      </c>
      <c r="BN21" t="s">
        <v>108</v>
      </c>
      <c r="BO21" t="s">
        <v>108</v>
      </c>
      <c r="BP21" t="s">
        <v>108</v>
      </c>
      <c r="BQ21" t="s">
        <v>108</v>
      </c>
      <c r="BR21" t="s">
        <v>108</v>
      </c>
      <c r="BS21" t="s">
        <v>108</v>
      </c>
      <c r="BT21" t="s">
        <v>108</v>
      </c>
      <c r="BU21" t="s">
        <v>108</v>
      </c>
      <c r="BV21" t="s">
        <v>108</v>
      </c>
      <c r="BW21" t="s">
        <v>108</v>
      </c>
      <c r="BX21" t="s">
        <v>108</v>
      </c>
      <c r="BY21" t="s">
        <v>108</v>
      </c>
      <c r="BZ21"/>
      <c r="CA21"/>
      <c r="CB21"/>
      <c r="CC21"/>
      <c r="CD21" s="23"/>
      <c r="CE21" s="23"/>
    </row>
    <row r="22" spans="1:83" s="24" customFormat="1">
      <c r="A22" t="str">
        <f>CONCATENATE(C22,"_",COUNTIF(C$2:C22,C22))</f>
        <v>02C001_3</v>
      </c>
      <c r="B22" t="s">
        <v>9177</v>
      </c>
      <c r="C22" t="s">
        <v>360</v>
      </c>
      <c r="D22" t="s">
        <v>16765</v>
      </c>
      <c r="E22" t="s">
        <v>361</v>
      </c>
      <c r="F22" t="s">
        <v>362</v>
      </c>
      <c r="G22" t="s">
        <v>363</v>
      </c>
      <c r="H22" t="s">
        <v>364</v>
      </c>
      <c r="I22" t="s">
        <v>141</v>
      </c>
      <c r="J22" t="s">
        <v>16737</v>
      </c>
      <c r="K22">
        <v>5</v>
      </c>
      <c r="L22" t="s">
        <v>142</v>
      </c>
      <c r="M22">
        <v>3</v>
      </c>
      <c r="N22" t="s">
        <v>16738</v>
      </c>
      <c r="O22" t="s">
        <v>171</v>
      </c>
      <c r="P22" t="s">
        <v>143</v>
      </c>
      <c r="Q22" t="s">
        <v>169</v>
      </c>
      <c r="R22" t="s">
        <v>77</v>
      </c>
      <c r="S22" t="s">
        <v>170</v>
      </c>
      <c r="T22" t="s">
        <v>16739</v>
      </c>
      <c r="U22" t="s">
        <v>168</v>
      </c>
      <c r="V22" t="s">
        <v>16740</v>
      </c>
      <c r="W22" t="s">
        <v>144</v>
      </c>
      <c r="X22" t="s">
        <v>145</v>
      </c>
      <c r="Y22" t="s">
        <v>146</v>
      </c>
      <c r="Z22" t="s">
        <v>147</v>
      </c>
      <c r="AA22">
        <v>11.5</v>
      </c>
      <c r="AB22" t="s">
        <v>16741</v>
      </c>
      <c r="AC22" t="str">
        <f t="shared" si="0"/>
        <v>1.7.2</v>
      </c>
      <c r="AD22" t="s">
        <v>408</v>
      </c>
      <c r="AE22" t="s">
        <v>409</v>
      </c>
      <c r="AF22" t="s">
        <v>410</v>
      </c>
      <c r="AG22" t="s">
        <v>411</v>
      </c>
      <c r="AH22" t="s">
        <v>412</v>
      </c>
      <c r="AI22" t="s">
        <v>89</v>
      </c>
      <c r="AJ22" t="s">
        <v>413</v>
      </c>
      <c r="AK22" t="s">
        <v>414</v>
      </c>
      <c r="AL22" t="s">
        <v>136</v>
      </c>
      <c r="AM22" t="s">
        <v>415</v>
      </c>
      <c r="AN22">
        <v>0.25</v>
      </c>
      <c r="AO22">
        <v>0.5</v>
      </c>
      <c r="AP22">
        <v>0.75</v>
      </c>
      <c r="AQ22">
        <v>1</v>
      </c>
      <c r="AR22" t="s">
        <v>416</v>
      </c>
      <c r="AS22" t="s">
        <v>417</v>
      </c>
      <c r="AT22" t="s">
        <v>418</v>
      </c>
      <c r="AU22" t="s">
        <v>419</v>
      </c>
      <c r="AV22" t="s">
        <v>420</v>
      </c>
      <c r="AW22" t="s">
        <v>108</v>
      </c>
      <c r="AX22" t="s">
        <v>108</v>
      </c>
      <c r="AY22" t="s">
        <v>108</v>
      </c>
      <c r="AZ22" t="s">
        <v>108</v>
      </c>
      <c r="BA22" t="s">
        <v>108</v>
      </c>
      <c r="BB22" t="s">
        <v>108</v>
      </c>
      <c r="BC22" t="s">
        <v>108</v>
      </c>
      <c r="BD22" t="s">
        <v>108</v>
      </c>
      <c r="BE22" t="s">
        <v>108</v>
      </c>
      <c r="BF22" t="s">
        <v>108</v>
      </c>
      <c r="BG22" t="s">
        <v>108</v>
      </c>
      <c r="BH22" t="s">
        <v>108</v>
      </c>
      <c r="BI22" t="s">
        <v>108</v>
      </c>
      <c r="BJ22" t="s">
        <v>108</v>
      </c>
      <c r="BK22" t="s">
        <v>108</v>
      </c>
      <c r="BL22" t="s">
        <v>108</v>
      </c>
      <c r="BM22" t="s">
        <v>108</v>
      </c>
      <c r="BN22" t="s">
        <v>108</v>
      </c>
      <c r="BO22" t="s">
        <v>108</v>
      </c>
      <c r="BP22" t="s">
        <v>108</v>
      </c>
      <c r="BQ22" t="s">
        <v>108</v>
      </c>
      <c r="BR22" t="s">
        <v>108</v>
      </c>
      <c r="BS22" t="s">
        <v>108</v>
      </c>
      <c r="BT22" t="s">
        <v>108</v>
      </c>
      <c r="BU22" t="s">
        <v>108</v>
      </c>
      <c r="BV22" t="s">
        <v>108</v>
      </c>
      <c r="BW22" t="s">
        <v>108</v>
      </c>
      <c r="BX22" t="s">
        <v>108</v>
      </c>
      <c r="BY22" t="s">
        <v>108</v>
      </c>
      <c r="BZ22"/>
      <c r="CA22"/>
      <c r="CB22"/>
      <c r="CC22"/>
      <c r="CD22" s="23"/>
      <c r="CE22" s="23"/>
    </row>
    <row r="23" spans="1:83" s="24" customFormat="1">
      <c r="A23" t="str">
        <f>CONCATENATE(C23,"_",COUNTIF(C$2:C23,C23))</f>
        <v>02C001_4</v>
      </c>
      <c r="B23" t="s">
        <v>9176</v>
      </c>
      <c r="C23" t="s">
        <v>360</v>
      </c>
      <c r="D23" t="s">
        <v>16765</v>
      </c>
      <c r="E23" t="s">
        <v>361</v>
      </c>
      <c r="F23" t="s">
        <v>362</v>
      </c>
      <c r="G23" t="s">
        <v>363</v>
      </c>
      <c r="H23" t="s">
        <v>364</v>
      </c>
      <c r="I23" t="s">
        <v>385</v>
      </c>
      <c r="J23" t="s">
        <v>16767</v>
      </c>
      <c r="K23">
        <v>6</v>
      </c>
      <c r="L23" t="s">
        <v>74</v>
      </c>
      <c r="M23">
        <v>4</v>
      </c>
      <c r="N23" t="s">
        <v>16747</v>
      </c>
      <c r="O23">
        <v>2</v>
      </c>
      <c r="P23" t="s">
        <v>16748</v>
      </c>
      <c r="Q23" t="s">
        <v>169</v>
      </c>
      <c r="R23" t="s">
        <v>77</v>
      </c>
      <c r="S23" t="s">
        <v>171</v>
      </c>
      <c r="T23" t="s">
        <v>16734</v>
      </c>
      <c r="U23" t="s">
        <v>168</v>
      </c>
      <c r="V23" t="s">
        <v>16766</v>
      </c>
      <c r="W23" t="s">
        <v>386</v>
      </c>
      <c r="X23" t="s">
        <v>387</v>
      </c>
      <c r="Y23" t="s">
        <v>81</v>
      </c>
      <c r="Z23" t="s">
        <v>82</v>
      </c>
      <c r="AA23">
        <v>16.600000000000001</v>
      </c>
      <c r="AB23" t="s">
        <v>83</v>
      </c>
      <c r="AC23" t="str">
        <f t="shared" si="0"/>
        <v>1.3.2</v>
      </c>
      <c r="AD23" t="s">
        <v>388</v>
      </c>
      <c r="AE23" t="s">
        <v>389</v>
      </c>
      <c r="AF23" t="s">
        <v>390</v>
      </c>
      <c r="AG23" t="s">
        <v>391</v>
      </c>
      <c r="AH23" t="s">
        <v>392</v>
      </c>
      <c r="AI23" t="s">
        <v>89</v>
      </c>
      <c r="AJ23" t="s">
        <v>393</v>
      </c>
      <c r="AK23" t="s">
        <v>394</v>
      </c>
      <c r="AL23" t="s">
        <v>92</v>
      </c>
      <c r="AM23" t="s">
        <v>395</v>
      </c>
      <c r="AN23">
        <v>0.25</v>
      </c>
      <c r="AO23">
        <v>0.5</v>
      </c>
      <c r="AP23">
        <v>0.75</v>
      </c>
      <c r="AQ23">
        <v>1</v>
      </c>
      <c r="AR23" t="s">
        <v>396</v>
      </c>
      <c r="AS23" t="s">
        <v>397</v>
      </c>
      <c r="AT23" t="s">
        <v>398</v>
      </c>
      <c r="AU23" t="s">
        <v>399</v>
      </c>
      <c r="AV23" t="s">
        <v>400</v>
      </c>
      <c r="AW23" t="s">
        <v>401</v>
      </c>
      <c r="AX23" t="s">
        <v>399</v>
      </c>
      <c r="AY23" t="s">
        <v>400</v>
      </c>
      <c r="AZ23" t="s">
        <v>402</v>
      </c>
      <c r="BA23" t="s">
        <v>403</v>
      </c>
      <c r="BB23" t="s">
        <v>404</v>
      </c>
      <c r="BC23" t="s">
        <v>405</v>
      </c>
      <c r="BD23" t="s">
        <v>406</v>
      </c>
      <c r="BE23" t="s">
        <v>407</v>
      </c>
      <c r="BF23" t="s">
        <v>108</v>
      </c>
      <c r="BG23" t="s">
        <v>108</v>
      </c>
      <c r="BH23" t="s">
        <v>108</v>
      </c>
      <c r="BI23" t="s">
        <v>108</v>
      </c>
      <c r="BJ23" t="s">
        <v>108</v>
      </c>
      <c r="BK23" t="s">
        <v>108</v>
      </c>
      <c r="BL23" t="s">
        <v>108</v>
      </c>
      <c r="BM23" t="s">
        <v>108</v>
      </c>
      <c r="BN23" t="s">
        <v>108</v>
      </c>
      <c r="BO23" t="s">
        <v>108</v>
      </c>
      <c r="BP23" t="s">
        <v>108</v>
      </c>
      <c r="BQ23" t="s">
        <v>108</v>
      </c>
      <c r="BR23" t="s">
        <v>108</v>
      </c>
      <c r="BS23" t="s">
        <v>108</v>
      </c>
      <c r="BT23" t="s">
        <v>108</v>
      </c>
      <c r="BU23" t="s">
        <v>108</v>
      </c>
      <c r="BV23" t="s">
        <v>108</v>
      </c>
      <c r="BW23" t="s">
        <v>108</v>
      </c>
      <c r="BX23" t="s">
        <v>108</v>
      </c>
      <c r="BY23" t="s">
        <v>108</v>
      </c>
      <c r="BZ23"/>
      <c r="CA23"/>
      <c r="CB23"/>
      <c r="CC23"/>
      <c r="CD23" s="23"/>
      <c r="CE23" s="23"/>
    </row>
    <row r="24" spans="1:83" s="24" customFormat="1">
      <c r="A24" t="str">
        <f>CONCATENATE(C24,"_",COUNTIF(C$2:C24,C24))</f>
        <v>02C001_5</v>
      </c>
      <c r="B24" t="s">
        <v>9178</v>
      </c>
      <c r="C24" t="s">
        <v>360</v>
      </c>
      <c r="D24" t="s">
        <v>16765</v>
      </c>
      <c r="E24" t="s">
        <v>361</v>
      </c>
      <c r="F24" t="s">
        <v>362</v>
      </c>
      <c r="G24" t="s">
        <v>363</v>
      </c>
      <c r="H24" t="s">
        <v>364</v>
      </c>
      <c r="I24" t="s">
        <v>421</v>
      </c>
      <c r="J24" t="s">
        <v>16768</v>
      </c>
      <c r="K24">
        <v>6</v>
      </c>
      <c r="L24" t="s">
        <v>74</v>
      </c>
      <c r="M24">
        <v>3</v>
      </c>
      <c r="N24" t="s">
        <v>75</v>
      </c>
      <c r="O24">
        <v>1</v>
      </c>
      <c r="P24" t="s">
        <v>76</v>
      </c>
      <c r="Q24" t="s">
        <v>169</v>
      </c>
      <c r="R24" t="s">
        <v>77</v>
      </c>
      <c r="S24" t="s">
        <v>168</v>
      </c>
      <c r="T24" t="s">
        <v>422</v>
      </c>
      <c r="U24" t="s">
        <v>171</v>
      </c>
      <c r="V24" t="s">
        <v>16769</v>
      </c>
      <c r="W24" t="s">
        <v>423</v>
      </c>
      <c r="X24" t="s">
        <v>424</v>
      </c>
      <c r="Y24" t="s">
        <v>81</v>
      </c>
      <c r="Z24" t="s">
        <v>82</v>
      </c>
      <c r="AA24">
        <v>16.3</v>
      </c>
      <c r="AB24" t="s">
        <v>425</v>
      </c>
      <c r="AC24" t="str">
        <f t="shared" si="0"/>
        <v>1.2.3</v>
      </c>
      <c r="AD24" t="s">
        <v>426</v>
      </c>
      <c r="AE24" t="s">
        <v>427</v>
      </c>
      <c r="AF24" t="s">
        <v>428</v>
      </c>
      <c r="AG24" t="s">
        <v>429</v>
      </c>
      <c r="AH24" t="s">
        <v>430</v>
      </c>
      <c r="AI24" t="s">
        <v>89</v>
      </c>
      <c r="AJ24" t="s">
        <v>431</v>
      </c>
      <c r="AK24" t="s">
        <v>432</v>
      </c>
      <c r="AL24" t="s">
        <v>92</v>
      </c>
      <c r="AM24" t="s">
        <v>433</v>
      </c>
      <c r="AN24">
        <v>0.2</v>
      </c>
      <c r="AO24">
        <v>0.5</v>
      </c>
      <c r="AP24">
        <v>0.75</v>
      </c>
      <c r="AQ24">
        <v>1</v>
      </c>
      <c r="AR24" t="s">
        <v>434</v>
      </c>
      <c r="AS24" t="s">
        <v>435</v>
      </c>
      <c r="AT24" t="s">
        <v>436</v>
      </c>
      <c r="AU24" t="s">
        <v>437</v>
      </c>
      <c r="AV24" t="s">
        <v>438</v>
      </c>
      <c r="AW24" t="s">
        <v>439</v>
      </c>
      <c r="AX24" t="s">
        <v>440</v>
      </c>
      <c r="AY24" t="s">
        <v>441</v>
      </c>
      <c r="AZ24" t="s">
        <v>442</v>
      </c>
      <c r="BA24" t="s">
        <v>437</v>
      </c>
      <c r="BB24" t="s">
        <v>441</v>
      </c>
      <c r="BC24" t="s">
        <v>108</v>
      </c>
      <c r="BD24" t="s">
        <v>108</v>
      </c>
      <c r="BE24" t="s">
        <v>108</v>
      </c>
      <c r="BF24" t="s">
        <v>108</v>
      </c>
      <c r="BG24" t="s">
        <v>108</v>
      </c>
      <c r="BH24" t="s">
        <v>108</v>
      </c>
      <c r="BI24" t="s">
        <v>108</v>
      </c>
      <c r="BJ24" t="s">
        <v>108</v>
      </c>
      <c r="BK24" t="s">
        <v>108</v>
      </c>
      <c r="BL24" t="s">
        <v>108</v>
      </c>
      <c r="BM24" t="s">
        <v>108</v>
      </c>
      <c r="BN24" t="s">
        <v>108</v>
      </c>
      <c r="BO24" t="s">
        <v>108</v>
      </c>
      <c r="BP24" t="s">
        <v>108</v>
      </c>
      <c r="BQ24" t="s">
        <v>108</v>
      </c>
      <c r="BR24" t="s">
        <v>108</v>
      </c>
      <c r="BS24" t="s">
        <v>108</v>
      </c>
      <c r="BT24" t="s">
        <v>108</v>
      </c>
      <c r="BU24" t="s">
        <v>108</v>
      </c>
      <c r="BV24" t="s">
        <v>108</v>
      </c>
      <c r="BW24" t="s">
        <v>108</v>
      </c>
      <c r="BX24" t="s">
        <v>108</v>
      </c>
      <c r="BY24" t="s">
        <v>108</v>
      </c>
      <c r="BZ24"/>
      <c r="CA24"/>
      <c r="CB24"/>
      <c r="CC24"/>
      <c r="CD24" s="23"/>
      <c r="CE24" s="23"/>
    </row>
    <row r="25" spans="1:83" s="24" customFormat="1">
      <c r="A25" t="str">
        <f>CONCATENATE(C25,"_",COUNTIF(C$2:C25,C25))</f>
        <v>02C001_6</v>
      </c>
      <c r="B25" t="s">
        <v>9179</v>
      </c>
      <c r="C25" t="s">
        <v>360</v>
      </c>
      <c r="D25" t="s">
        <v>16765</v>
      </c>
      <c r="E25" t="s">
        <v>361</v>
      </c>
      <c r="F25" t="s">
        <v>362</v>
      </c>
      <c r="G25" t="s">
        <v>363</v>
      </c>
      <c r="H25" t="s">
        <v>364</v>
      </c>
      <c r="I25" t="s">
        <v>443</v>
      </c>
      <c r="J25" t="s">
        <v>16770</v>
      </c>
      <c r="K25">
        <v>6</v>
      </c>
      <c r="L25" t="s">
        <v>74</v>
      </c>
      <c r="M25">
        <v>3</v>
      </c>
      <c r="N25" t="s">
        <v>75</v>
      </c>
      <c r="O25">
        <v>1</v>
      </c>
      <c r="P25" t="s">
        <v>76</v>
      </c>
      <c r="Q25" t="s">
        <v>169</v>
      </c>
      <c r="R25" t="s">
        <v>77</v>
      </c>
      <c r="S25" t="s">
        <v>171</v>
      </c>
      <c r="T25" t="s">
        <v>16734</v>
      </c>
      <c r="U25" t="s">
        <v>168</v>
      </c>
      <c r="V25" t="s">
        <v>16766</v>
      </c>
      <c r="W25" t="s">
        <v>445</v>
      </c>
      <c r="X25" t="s">
        <v>446</v>
      </c>
      <c r="Y25" t="s">
        <v>146</v>
      </c>
      <c r="Z25" t="s">
        <v>147</v>
      </c>
      <c r="AA25">
        <v>11.1</v>
      </c>
      <c r="AB25" t="s">
        <v>16771</v>
      </c>
      <c r="AC25" t="str">
        <f t="shared" si="0"/>
        <v>1.3.2</v>
      </c>
      <c r="AD25" t="s">
        <v>447</v>
      </c>
      <c r="AE25" t="s">
        <v>448</v>
      </c>
      <c r="AF25" t="s">
        <v>449</v>
      </c>
      <c r="AG25" t="s">
        <v>450</v>
      </c>
      <c r="AH25" t="s">
        <v>451</v>
      </c>
      <c r="AI25" t="s">
        <v>89</v>
      </c>
      <c r="AJ25" t="s">
        <v>452</v>
      </c>
      <c r="AK25" t="s">
        <v>453</v>
      </c>
      <c r="AL25" t="s">
        <v>136</v>
      </c>
      <c r="AM25" t="s">
        <v>454</v>
      </c>
      <c r="AN25">
        <v>0.1</v>
      </c>
      <c r="AO25">
        <v>0.3</v>
      </c>
      <c r="AP25">
        <v>0.6</v>
      </c>
      <c r="AQ25">
        <v>1</v>
      </c>
      <c r="AR25" t="s">
        <v>455</v>
      </c>
      <c r="AS25" t="s">
        <v>456</v>
      </c>
      <c r="AT25" t="s">
        <v>457</v>
      </c>
      <c r="AU25" t="s">
        <v>458</v>
      </c>
      <c r="AV25" t="s">
        <v>459</v>
      </c>
      <c r="AW25" t="s">
        <v>108</v>
      </c>
      <c r="AX25" t="s">
        <v>108</v>
      </c>
      <c r="AY25" t="s">
        <v>108</v>
      </c>
      <c r="AZ25" t="s">
        <v>108</v>
      </c>
      <c r="BA25" t="s">
        <v>108</v>
      </c>
      <c r="BB25" t="s">
        <v>108</v>
      </c>
      <c r="BC25" t="s">
        <v>108</v>
      </c>
      <c r="BD25" t="s">
        <v>108</v>
      </c>
      <c r="BE25" t="s">
        <v>108</v>
      </c>
      <c r="BF25" t="s">
        <v>108</v>
      </c>
      <c r="BG25" t="s">
        <v>108</v>
      </c>
      <c r="BH25" t="s">
        <v>108</v>
      </c>
      <c r="BI25" t="s">
        <v>108</v>
      </c>
      <c r="BJ25" t="s">
        <v>108</v>
      </c>
      <c r="BK25" t="s">
        <v>108</v>
      </c>
      <c r="BL25" t="s">
        <v>108</v>
      </c>
      <c r="BM25" t="s">
        <v>108</v>
      </c>
      <c r="BN25" t="s">
        <v>108</v>
      </c>
      <c r="BO25" t="s">
        <v>108</v>
      </c>
      <c r="BP25" t="s">
        <v>108</v>
      </c>
      <c r="BQ25" t="s">
        <v>108</v>
      </c>
      <c r="BR25" t="s">
        <v>108</v>
      </c>
      <c r="BS25" t="s">
        <v>108</v>
      </c>
      <c r="BT25" t="s">
        <v>108</v>
      </c>
      <c r="BU25" t="s">
        <v>108</v>
      </c>
      <c r="BV25" t="s">
        <v>108</v>
      </c>
      <c r="BW25" t="s">
        <v>108</v>
      </c>
      <c r="BX25" t="s">
        <v>108</v>
      </c>
      <c r="BY25" t="s">
        <v>108</v>
      </c>
      <c r="BZ25"/>
      <c r="CA25"/>
      <c r="CB25"/>
      <c r="CC25"/>
      <c r="CD25" s="23"/>
      <c r="CE25" s="23"/>
    </row>
    <row r="26" spans="1:83" s="24" customFormat="1">
      <c r="A26" t="str">
        <f>CONCATENATE(C26,"_",COUNTIF(C$2:C26,C26))</f>
        <v>02CD01_1</v>
      </c>
      <c r="B26" t="s">
        <v>9180</v>
      </c>
      <c r="C26" t="s">
        <v>460</v>
      </c>
      <c r="D26" t="s">
        <v>713</v>
      </c>
      <c r="E26" t="s">
        <v>461</v>
      </c>
      <c r="F26" t="s">
        <v>462</v>
      </c>
      <c r="G26" t="s">
        <v>463</v>
      </c>
      <c r="H26" t="s">
        <v>464</v>
      </c>
      <c r="I26" t="s">
        <v>465</v>
      </c>
      <c r="J26" t="s">
        <v>16772</v>
      </c>
      <c r="K26">
        <v>2</v>
      </c>
      <c r="L26" t="s">
        <v>315</v>
      </c>
      <c r="M26">
        <v>1</v>
      </c>
      <c r="N26" t="s">
        <v>16760</v>
      </c>
      <c r="O26">
        <v>3</v>
      </c>
      <c r="P26" t="s">
        <v>16773</v>
      </c>
      <c r="Q26" t="s">
        <v>169</v>
      </c>
      <c r="R26" t="s">
        <v>77</v>
      </c>
      <c r="S26" t="s">
        <v>236</v>
      </c>
      <c r="T26" t="s">
        <v>260</v>
      </c>
      <c r="U26" t="s">
        <v>169</v>
      </c>
      <c r="V26" t="s">
        <v>467</v>
      </c>
      <c r="W26" t="s">
        <v>468</v>
      </c>
      <c r="X26" t="s">
        <v>469</v>
      </c>
      <c r="Y26" t="s">
        <v>81</v>
      </c>
      <c r="Z26" t="s">
        <v>82</v>
      </c>
      <c r="AA26">
        <v>16.600000000000001</v>
      </c>
      <c r="AB26" t="s">
        <v>83</v>
      </c>
      <c r="AC26" t="str">
        <f t="shared" si="0"/>
        <v>1.8.1</v>
      </c>
      <c r="AD26" t="s">
        <v>470</v>
      </c>
      <c r="AE26" t="s">
        <v>471</v>
      </c>
      <c r="AF26" t="s">
        <v>472</v>
      </c>
      <c r="AG26" t="s">
        <v>473</v>
      </c>
      <c r="AH26" t="s">
        <v>474</v>
      </c>
      <c r="AI26" t="s">
        <v>89</v>
      </c>
      <c r="AJ26" t="s">
        <v>475</v>
      </c>
      <c r="AK26" t="s">
        <v>476</v>
      </c>
      <c r="AL26" t="s">
        <v>92</v>
      </c>
      <c r="AM26" t="s">
        <v>477</v>
      </c>
      <c r="AN26">
        <v>0.25</v>
      </c>
      <c r="AO26">
        <v>0.5</v>
      </c>
      <c r="AP26">
        <v>0.75</v>
      </c>
      <c r="AQ26">
        <v>1</v>
      </c>
      <c r="AR26" t="s">
        <v>478</v>
      </c>
      <c r="AS26" t="s">
        <v>479</v>
      </c>
      <c r="AT26" t="s">
        <v>480</v>
      </c>
      <c r="AU26" t="s">
        <v>481</v>
      </c>
      <c r="AV26" t="s">
        <v>482</v>
      </c>
      <c r="AW26" t="s">
        <v>483</v>
      </c>
      <c r="AX26" t="s">
        <v>481</v>
      </c>
      <c r="AY26" t="s">
        <v>482</v>
      </c>
      <c r="AZ26" t="s">
        <v>484</v>
      </c>
      <c r="BA26" t="s">
        <v>481</v>
      </c>
      <c r="BB26" t="s">
        <v>482</v>
      </c>
      <c r="BC26" t="s">
        <v>485</v>
      </c>
      <c r="BD26" t="s">
        <v>486</v>
      </c>
      <c r="BE26" t="s">
        <v>487</v>
      </c>
      <c r="BF26" t="s">
        <v>488</v>
      </c>
      <c r="BG26" t="s">
        <v>489</v>
      </c>
      <c r="BH26" t="s">
        <v>490</v>
      </c>
      <c r="BI26" t="s">
        <v>491</v>
      </c>
      <c r="BJ26" t="s">
        <v>489</v>
      </c>
      <c r="BK26" t="s">
        <v>490</v>
      </c>
      <c r="BL26" t="s">
        <v>492</v>
      </c>
      <c r="BM26" t="s">
        <v>489</v>
      </c>
      <c r="BN26" t="s">
        <v>490</v>
      </c>
      <c r="BO26" t="s">
        <v>493</v>
      </c>
      <c r="BP26" t="s">
        <v>489</v>
      </c>
      <c r="BQ26" t="s">
        <v>490</v>
      </c>
      <c r="BR26"/>
      <c r="BS26"/>
      <c r="BT26"/>
      <c r="BU26"/>
      <c r="BV26"/>
      <c r="BW26"/>
      <c r="BX26"/>
      <c r="BY26"/>
      <c r="BZ26"/>
      <c r="CA26"/>
      <c r="CB26"/>
      <c r="CC26"/>
      <c r="CD26" s="2"/>
      <c r="CE26" s="23"/>
    </row>
    <row r="27" spans="1:83" s="24" customFormat="1">
      <c r="A27" t="str">
        <f>CONCATENATE(C27,"_",COUNTIF(C$2:C27,C27))</f>
        <v>02CD01_2</v>
      </c>
      <c r="B27" t="s">
        <v>9181</v>
      </c>
      <c r="C27" t="s">
        <v>460</v>
      </c>
      <c r="D27" t="s">
        <v>713</v>
      </c>
      <c r="E27" t="s">
        <v>461</v>
      </c>
      <c r="F27" t="s">
        <v>462</v>
      </c>
      <c r="G27" t="s">
        <v>463</v>
      </c>
      <c r="H27" t="s">
        <v>464</v>
      </c>
      <c r="I27" t="s">
        <v>494</v>
      </c>
      <c r="J27" t="s">
        <v>16774</v>
      </c>
      <c r="K27">
        <v>6</v>
      </c>
      <c r="L27" t="s">
        <v>74</v>
      </c>
      <c r="M27">
        <v>5</v>
      </c>
      <c r="N27" t="s">
        <v>16775</v>
      </c>
      <c r="O27">
        <v>1</v>
      </c>
      <c r="P27" t="s">
        <v>16776</v>
      </c>
      <c r="Q27" t="s">
        <v>168</v>
      </c>
      <c r="R27" t="s">
        <v>517</v>
      </c>
      <c r="S27" t="s">
        <v>168</v>
      </c>
      <c r="T27" t="s">
        <v>518</v>
      </c>
      <c r="U27" t="s">
        <v>169</v>
      </c>
      <c r="V27" t="s">
        <v>16777</v>
      </c>
      <c r="W27" t="s">
        <v>495</v>
      </c>
      <c r="X27" t="s">
        <v>496</v>
      </c>
      <c r="Y27" t="s">
        <v>81</v>
      </c>
      <c r="Z27" t="s">
        <v>82</v>
      </c>
      <c r="AA27">
        <v>16.100000000000001</v>
      </c>
      <c r="AB27" t="s">
        <v>174</v>
      </c>
      <c r="AC27" t="str">
        <f t="shared" si="0"/>
        <v>2.2.1</v>
      </c>
      <c r="AD27" t="s">
        <v>497</v>
      </c>
      <c r="AE27" t="s">
        <v>498</v>
      </c>
      <c r="AF27" t="s">
        <v>499</v>
      </c>
      <c r="AG27" t="s">
        <v>500</v>
      </c>
      <c r="AH27" t="s">
        <v>501</v>
      </c>
      <c r="AI27" t="s">
        <v>89</v>
      </c>
      <c r="AJ27" t="s">
        <v>502</v>
      </c>
      <c r="AK27" t="s">
        <v>503</v>
      </c>
      <c r="AL27" t="s">
        <v>92</v>
      </c>
      <c r="AM27" t="s">
        <v>504</v>
      </c>
      <c r="AN27">
        <v>0.25</v>
      </c>
      <c r="AO27">
        <v>0.5</v>
      </c>
      <c r="AP27">
        <v>0.75</v>
      </c>
      <c r="AQ27">
        <v>1</v>
      </c>
      <c r="AR27" t="s">
        <v>505</v>
      </c>
      <c r="AS27" t="s">
        <v>506</v>
      </c>
      <c r="AT27" t="s">
        <v>507</v>
      </c>
      <c r="AU27" t="s">
        <v>508</v>
      </c>
      <c r="AV27" t="s">
        <v>509</v>
      </c>
      <c r="AW27" t="s">
        <v>510</v>
      </c>
      <c r="AX27" t="s">
        <v>508</v>
      </c>
      <c r="AY27" t="s">
        <v>509</v>
      </c>
      <c r="AZ27" t="s">
        <v>511</v>
      </c>
      <c r="BA27" t="s">
        <v>508</v>
      </c>
      <c r="BB27" t="s">
        <v>509</v>
      </c>
      <c r="BC27" t="s">
        <v>512</v>
      </c>
      <c r="BD27" t="s">
        <v>508</v>
      </c>
      <c r="BE27" t="s">
        <v>509</v>
      </c>
      <c r="BF27" t="s">
        <v>513</v>
      </c>
      <c r="BG27" t="s">
        <v>508</v>
      </c>
      <c r="BH27" t="s">
        <v>509</v>
      </c>
      <c r="BI27" t="s">
        <v>514</v>
      </c>
      <c r="BJ27" t="s">
        <v>508</v>
      </c>
      <c r="BK27" t="s">
        <v>509</v>
      </c>
      <c r="BL27"/>
      <c r="BM27"/>
      <c r="BN27"/>
      <c r="BO27"/>
      <c r="BP27"/>
      <c r="BQ27"/>
      <c r="BR27"/>
      <c r="BS27"/>
      <c r="BT27"/>
      <c r="BU27"/>
      <c r="BV27"/>
      <c r="BW27"/>
      <c r="BX27"/>
      <c r="BY27"/>
      <c r="BZ27"/>
      <c r="CA27"/>
      <c r="CB27"/>
      <c r="CC27"/>
      <c r="CD27" s="2"/>
      <c r="CE27" s="23"/>
    </row>
    <row r="28" spans="1:83" s="24" customFormat="1">
      <c r="A28" t="str">
        <f>CONCATENATE(C28,"_",COUNTIF(C$2:C28,C28))</f>
        <v>02CD01_3</v>
      </c>
      <c r="B28" t="s">
        <v>9182</v>
      </c>
      <c r="C28" t="s">
        <v>460</v>
      </c>
      <c r="D28" t="s">
        <v>713</v>
      </c>
      <c r="E28" t="s">
        <v>461</v>
      </c>
      <c r="F28" t="s">
        <v>462</v>
      </c>
      <c r="G28" t="s">
        <v>463</v>
      </c>
      <c r="H28" t="s">
        <v>464</v>
      </c>
      <c r="I28" t="s">
        <v>515</v>
      </c>
      <c r="J28" t="s">
        <v>16778</v>
      </c>
      <c r="K28">
        <v>2</v>
      </c>
      <c r="L28" t="s">
        <v>315</v>
      </c>
      <c r="M28">
        <v>2</v>
      </c>
      <c r="N28" t="s">
        <v>516</v>
      </c>
      <c r="O28" t="s">
        <v>168</v>
      </c>
      <c r="P28" t="s">
        <v>16779</v>
      </c>
      <c r="Q28" t="s">
        <v>168</v>
      </c>
      <c r="R28" t="s">
        <v>517</v>
      </c>
      <c r="S28" t="s">
        <v>168</v>
      </c>
      <c r="T28" t="s">
        <v>518</v>
      </c>
      <c r="U28" t="s">
        <v>166</v>
      </c>
      <c r="V28" t="s">
        <v>519</v>
      </c>
      <c r="W28" t="s">
        <v>520</v>
      </c>
      <c r="X28" t="s">
        <v>521</v>
      </c>
      <c r="Y28" t="s">
        <v>146</v>
      </c>
      <c r="Z28" t="s">
        <v>147</v>
      </c>
      <c r="AA28">
        <v>11.6</v>
      </c>
      <c r="AB28" t="s">
        <v>16780</v>
      </c>
      <c r="AC28" t="str">
        <f t="shared" si="0"/>
        <v>2.2.6</v>
      </c>
      <c r="AD28" t="s">
        <v>522</v>
      </c>
      <c r="AE28" t="s">
        <v>523</v>
      </c>
      <c r="AF28" t="s">
        <v>472</v>
      </c>
      <c r="AG28" t="s">
        <v>524</v>
      </c>
      <c r="AH28" t="s">
        <v>525</v>
      </c>
      <c r="AI28" t="s">
        <v>89</v>
      </c>
      <c r="AJ28" t="s">
        <v>526</v>
      </c>
      <c r="AK28" t="s">
        <v>527</v>
      </c>
      <c r="AL28" t="s">
        <v>92</v>
      </c>
      <c r="AM28" t="s">
        <v>528</v>
      </c>
      <c r="AN28">
        <v>0.25</v>
      </c>
      <c r="AO28">
        <v>0.5</v>
      </c>
      <c r="AP28">
        <v>0.75</v>
      </c>
      <c r="AQ28">
        <v>1</v>
      </c>
      <c r="AR28" t="s">
        <v>529</v>
      </c>
      <c r="AS28" t="s">
        <v>530</v>
      </c>
      <c r="AT28" t="s">
        <v>531</v>
      </c>
      <c r="AU28" t="s">
        <v>532</v>
      </c>
      <c r="AV28" t="s">
        <v>533</v>
      </c>
      <c r="AW28" t="s">
        <v>534</v>
      </c>
      <c r="AX28" t="s">
        <v>535</v>
      </c>
      <c r="AY28" t="s">
        <v>536</v>
      </c>
      <c r="AZ28" t="s">
        <v>537</v>
      </c>
      <c r="BA28" t="s">
        <v>535</v>
      </c>
      <c r="BB28" t="s">
        <v>536</v>
      </c>
      <c r="BC28" t="s">
        <v>538</v>
      </c>
      <c r="BD28" t="s">
        <v>539</v>
      </c>
      <c r="BE28" t="s">
        <v>540</v>
      </c>
      <c r="BF28" t="s">
        <v>541</v>
      </c>
      <c r="BG28" t="s">
        <v>539</v>
      </c>
      <c r="BH28" t="s">
        <v>540</v>
      </c>
      <c r="BI28" t="s">
        <v>542</v>
      </c>
      <c r="BJ28" t="s">
        <v>539</v>
      </c>
      <c r="BK28" t="s">
        <v>540</v>
      </c>
      <c r="BL28" t="s">
        <v>543</v>
      </c>
      <c r="BM28" t="s">
        <v>544</v>
      </c>
      <c r="BN28" t="s">
        <v>545</v>
      </c>
      <c r="BO28" t="s">
        <v>546</v>
      </c>
      <c r="BP28" t="s">
        <v>544</v>
      </c>
      <c r="BQ28" t="s">
        <v>545</v>
      </c>
      <c r="BR28"/>
      <c r="BS28"/>
      <c r="BT28"/>
      <c r="BU28"/>
      <c r="BV28"/>
      <c r="BW28"/>
      <c r="BX28"/>
      <c r="BY28"/>
      <c r="BZ28"/>
      <c r="CA28"/>
      <c r="CB28"/>
      <c r="CC28"/>
      <c r="CD28" s="2"/>
      <c r="CE28" s="23"/>
    </row>
    <row r="29" spans="1:83" s="24" customFormat="1">
      <c r="A29" t="str">
        <f>CONCATENATE(C29,"_",COUNTIF(C$2:C29,C29))</f>
        <v>02CD01_4</v>
      </c>
      <c r="B29" t="s">
        <v>9183</v>
      </c>
      <c r="C29" t="s">
        <v>460</v>
      </c>
      <c r="D29" t="s">
        <v>713</v>
      </c>
      <c r="E29" t="s">
        <v>461</v>
      </c>
      <c r="F29" t="s">
        <v>462</v>
      </c>
      <c r="G29" t="s">
        <v>463</v>
      </c>
      <c r="H29" t="s">
        <v>464</v>
      </c>
      <c r="I29" t="s">
        <v>547</v>
      </c>
      <c r="J29" t="s">
        <v>16781</v>
      </c>
      <c r="K29">
        <v>2</v>
      </c>
      <c r="L29" t="s">
        <v>315</v>
      </c>
      <c r="M29">
        <v>1</v>
      </c>
      <c r="N29" t="s">
        <v>16760</v>
      </c>
      <c r="O29">
        <v>5</v>
      </c>
      <c r="P29" t="s">
        <v>4602</v>
      </c>
      <c r="Q29" t="s">
        <v>168</v>
      </c>
      <c r="R29" t="s">
        <v>517</v>
      </c>
      <c r="S29" t="s">
        <v>167</v>
      </c>
      <c r="T29" t="s">
        <v>16782</v>
      </c>
      <c r="U29" t="s">
        <v>168</v>
      </c>
      <c r="V29" t="s">
        <v>550</v>
      </c>
      <c r="W29" t="s">
        <v>551</v>
      </c>
      <c r="X29" t="s">
        <v>552</v>
      </c>
      <c r="Y29" t="s">
        <v>146</v>
      </c>
      <c r="Z29" t="s">
        <v>147</v>
      </c>
      <c r="AA29">
        <v>11.4</v>
      </c>
      <c r="AB29" t="s">
        <v>553</v>
      </c>
      <c r="AC29" t="str">
        <f t="shared" si="0"/>
        <v>2.4.2</v>
      </c>
      <c r="AD29" t="s">
        <v>554</v>
      </c>
      <c r="AE29" t="s">
        <v>555</v>
      </c>
      <c r="AF29" t="s">
        <v>472</v>
      </c>
      <c r="AG29" t="s">
        <v>556</v>
      </c>
      <c r="AH29" t="s">
        <v>557</v>
      </c>
      <c r="AI29" t="s">
        <v>89</v>
      </c>
      <c r="AJ29" t="s">
        <v>558</v>
      </c>
      <c r="AK29" t="s">
        <v>559</v>
      </c>
      <c r="AL29" t="s">
        <v>92</v>
      </c>
      <c r="AM29" t="s">
        <v>560</v>
      </c>
      <c r="AN29">
        <v>0.25</v>
      </c>
      <c r="AO29">
        <v>0.5</v>
      </c>
      <c r="AP29">
        <v>0.75</v>
      </c>
      <c r="AQ29">
        <v>1</v>
      </c>
      <c r="AR29" t="s">
        <v>561</v>
      </c>
      <c r="AS29" t="s">
        <v>562</v>
      </c>
      <c r="AT29" t="s">
        <v>563</v>
      </c>
      <c r="AU29" t="s">
        <v>564</v>
      </c>
      <c r="AV29" t="s">
        <v>565</v>
      </c>
      <c r="AW29" t="s">
        <v>566</v>
      </c>
      <c r="AX29" t="s">
        <v>564</v>
      </c>
      <c r="AY29" t="s">
        <v>565</v>
      </c>
      <c r="AZ29" t="s">
        <v>567</v>
      </c>
      <c r="BA29" t="s">
        <v>564</v>
      </c>
      <c r="BB29" t="s">
        <v>565</v>
      </c>
      <c r="BC29" t="s">
        <v>568</v>
      </c>
      <c r="BD29" t="s">
        <v>564</v>
      </c>
      <c r="BE29" t="s">
        <v>565</v>
      </c>
      <c r="BF29" t="s">
        <v>569</v>
      </c>
      <c r="BG29" t="s">
        <v>564</v>
      </c>
      <c r="BH29" t="s">
        <v>565</v>
      </c>
      <c r="BI29" t="s">
        <v>570</v>
      </c>
      <c r="BJ29" t="s">
        <v>564</v>
      </c>
      <c r="BK29" t="s">
        <v>565</v>
      </c>
      <c r="BL29" t="s">
        <v>571</v>
      </c>
      <c r="BM29" t="s">
        <v>544</v>
      </c>
      <c r="BN29" t="s">
        <v>545</v>
      </c>
      <c r="BO29" t="s">
        <v>572</v>
      </c>
      <c r="BP29" t="s">
        <v>544</v>
      </c>
      <c r="BQ29" t="s">
        <v>545</v>
      </c>
      <c r="BR29" t="s">
        <v>573</v>
      </c>
      <c r="BS29" t="s">
        <v>564</v>
      </c>
      <c r="BT29" t="s">
        <v>565</v>
      </c>
      <c r="BU29" t="s">
        <v>574</v>
      </c>
      <c r="BV29" t="s">
        <v>564</v>
      </c>
      <c r="BW29" t="s">
        <v>565</v>
      </c>
      <c r="BX29"/>
      <c r="BY29"/>
      <c r="BZ29"/>
      <c r="CA29"/>
      <c r="CB29"/>
      <c r="CC29"/>
      <c r="CD29" s="2"/>
      <c r="CE29" s="23"/>
    </row>
    <row r="30" spans="1:83" s="24" customFormat="1">
      <c r="A30" t="str">
        <f>CONCATENATE(C30,"_",COUNTIF(C$2:C30,C30))</f>
        <v>02CD01_5</v>
      </c>
      <c r="B30" t="s">
        <v>9184</v>
      </c>
      <c r="C30" t="s">
        <v>460</v>
      </c>
      <c r="D30" t="s">
        <v>713</v>
      </c>
      <c r="E30" t="s">
        <v>461</v>
      </c>
      <c r="F30" t="s">
        <v>462</v>
      </c>
      <c r="G30" t="s">
        <v>463</v>
      </c>
      <c r="H30" t="s">
        <v>464</v>
      </c>
      <c r="I30" t="s">
        <v>575</v>
      </c>
      <c r="J30" t="s">
        <v>16783</v>
      </c>
      <c r="K30">
        <v>2</v>
      </c>
      <c r="L30" t="s">
        <v>315</v>
      </c>
      <c r="M30">
        <v>1</v>
      </c>
      <c r="N30" t="s">
        <v>16760</v>
      </c>
      <c r="O30">
        <v>7</v>
      </c>
      <c r="P30" t="s">
        <v>8243</v>
      </c>
      <c r="Q30" t="s">
        <v>168</v>
      </c>
      <c r="R30" t="s">
        <v>517</v>
      </c>
      <c r="S30" t="s">
        <v>171</v>
      </c>
      <c r="T30" t="s">
        <v>579</v>
      </c>
      <c r="U30" t="s">
        <v>168</v>
      </c>
      <c r="V30" t="s">
        <v>16784</v>
      </c>
      <c r="W30" t="s">
        <v>580</v>
      </c>
      <c r="X30" t="s">
        <v>581</v>
      </c>
      <c r="Y30" t="s">
        <v>146</v>
      </c>
      <c r="Z30" t="s">
        <v>147</v>
      </c>
      <c r="AA30">
        <v>11.1</v>
      </c>
      <c r="AB30" t="s">
        <v>16771</v>
      </c>
      <c r="AC30" t="str">
        <f t="shared" si="0"/>
        <v>2.3.2</v>
      </c>
      <c r="AD30" t="s">
        <v>583</v>
      </c>
      <c r="AE30" t="s">
        <v>584</v>
      </c>
      <c r="AF30" t="s">
        <v>585</v>
      </c>
      <c r="AG30" t="s">
        <v>586</v>
      </c>
      <c r="AH30" t="s">
        <v>587</v>
      </c>
      <c r="AI30" t="s">
        <v>89</v>
      </c>
      <c r="AJ30" t="s">
        <v>588</v>
      </c>
      <c r="AK30" t="s">
        <v>589</v>
      </c>
      <c r="AL30" t="s">
        <v>92</v>
      </c>
      <c r="AM30" t="s">
        <v>590</v>
      </c>
      <c r="AN30">
        <v>0.25</v>
      </c>
      <c r="AO30">
        <v>0.5</v>
      </c>
      <c r="AP30">
        <v>0.75</v>
      </c>
      <c r="AQ30">
        <v>1</v>
      </c>
      <c r="AR30" t="s">
        <v>591</v>
      </c>
      <c r="AS30" t="s">
        <v>592</v>
      </c>
      <c r="AT30" t="s">
        <v>593</v>
      </c>
      <c r="AU30" t="s">
        <v>544</v>
      </c>
      <c r="AV30" t="s">
        <v>545</v>
      </c>
      <c r="AW30" t="s">
        <v>594</v>
      </c>
      <c r="AX30" t="s">
        <v>595</v>
      </c>
      <c r="AY30" t="s">
        <v>596</v>
      </c>
      <c r="AZ30" t="s">
        <v>597</v>
      </c>
      <c r="BA30" t="s">
        <v>595</v>
      </c>
      <c r="BB30" t="s">
        <v>596</v>
      </c>
      <c r="BC30" t="s">
        <v>598</v>
      </c>
      <c r="BD30" t="s">
        <v>544</v>
      </c>
      <c r="BE30" t="s">
        <v>545</v>
      </c>
      <c r="BF30" t="s">
        <v>599</v>
      </c>
      <c r="BG30" t="s">
        <v>544</v>
      </c>
      <c r="BH30" t="s">
        <v>545</v>
      </c>
      <c r="BI30"/>
      <c r="BJ30"/>
      <c r="BK30"/>
      <c r="BL30"/>
      <c r="BM30"/>
      <c r="BN30"/>
      <c r="BO30"/>
      <c r="BP30"/>
      <c r="BQ30"/>
      <c r="BR30"/>
      <c r="BS30"/>
      <c r="BT30"/>
      <c r="BU30"/>
      <c r="BV30"/>
      <c r="BW30"/>
      <c r="BX30"/>
      <c r="BY30"/>
      <c r="BZ30"/>
      <c r="CA30"/>
      <c r="CB30"/>
      <c r="CC30"/>
      <c r="CD30" s="2"/>
      <c r="CE30" s="23"/>
    </row>
    <row r="31" spans="1:83" s="24" customFormat="1">
      <c r="A31" t="str">
        <f>CONCATENATE(C31,"_",COUNTIF(C$2:C31,C31))</f>
        <v>02CD01_6</v>
      </c>
      <c r="B31" t="s">
        <v>9185</v>
      </c>
      <c r="C31" t="s">
        <v>460</v>
      </c>
      <c r="D31" t="s">
        <v>713</v>
      </c>
      <c r="E31" t="s">
        <v>461</v>
      </c>
      <c r="F31" t="s">
        <v>462</v>
      </c>
      <c r="G31" t="s">
        <v>463</v>
      </c>
      <c r="H31" t="s">
        <v>464</v>
      </c>
      <c r="I31" t="s">
        <v>600</v>
      </c>
      <c r="J31" t="s">
        <v>16785</v>
      </c>
      <c r="K31">
        <v>2</v>
      </c>
      <c r="L31" t="s">
        <v>315</v>
      </c>
      <c r="M31">
        <v>3</v>
      </c>
      <c r="N31" t="s">
        <v>601</v>
      </c>
      <c r="O31" t="s">
        <v>167</v>
      </c>
      <c r="P31" t="s">
        <v>16786</v>
      </c>
      <c r="Q31" t="s">
        <v>168</v>
      </c>
      <c r="R31" t="s">
        <v>517</v>
      </c>
      <c r="S31" t="s">
        <v>169</v>
      </c>
      <c r="T31" t="s">
        <v>16787</v>
      </c>
      <c r="U31" t="s">
        <v>166</v>
      </c>
      <c r="V31" t="s">
        <v>16788</v>
      </c>
      <c r="W31" t="s">
        <v>602</v>
      </c>
      <c r="X31" t="s">
        <v>603</v>
      </c>
      <c r="Y31" t="s">
        <v>604</v>
      </c>
      <c r="Z31" t="s">
        <v>605</v>
      </c>
      <c r="AA31" t="s">
        <v>606</v>
      </c>
      <c r="AB31" t="s">
        <v>16789</v>
      </c>
      <c r="AC31" t="str">
        <f t="shared" si="0"/>
        <v>2.1.6</v>
      </c>
      <c r="AD31" t="s">
        <v>607</v>
      </c>
      <c r="AE31" t="s">
        <v>608</v>
      </c>
      <c r="AF31" t="s">
        <v>609</v>
      </c>
      <c r="AG31" t="s">
        <v>610</v>
      </c>
      <c r="AH31" t="s">
        <v>611</v>
      </c>
      <c r="AI31" t="s">
        <v>89</v>
      </c>
      <c r="AJ31" t="s">
        <v>612</v>
      </c>
      <c r="AK31" t="s">
        <v>613</v>
      </c>
      <c r="AL31" t="s">
        <v>136</v>
      </c>
      <c r="AM31" t="s">
        <v>614</v>
      </c>
      <c r="AN31">
        <v>0.25</v>
      </c>
      <c r="AO31">
        <v>0.5</v>
      </c>
      <c r="AP31">
        <v>0.75</v>
      </c>
      <c r="AQ31">
        <v>1</v>
      </c>
      <c r="AR31" t="s">
        <v>615</v>
      </c>
      <c r="AS31" t="s">
        <v>616</v>
      </c>
      <c r="AT31" t="s">
        <v>617</v>
      </c>
      <c r="AU31" t="s">
        <v>544</v>
      </c>
      <c r="AV31" t="s">
        <v>545</v>
      </c>
      <c r="AW31"/>
      <c r="AX31"/>
      <c r="AY31"/>
      <c r="AZ31"/>
      <c r="BA31"/>
      <c r="BB31"/>
      <c r="BC31"/>
      <c r="BD31"/>
      <c r="BE31"/>
      <c r="BF31"/>
      <c r="BG31"/>
      <c r="BH31"/>
      <c r="BI31"/>
      <c r="BJ31"/>
      <c r="BK31"/>
      <c r="BL31"/>
      <c r="BM31"/>
      <c r="BN31"/>
      <c r="BO31"/>
      <c r="BP31"/>
      <c r="BQ31"/>
      <c r="BR31"/>
      <c r="BS31"/>
      <c r="BT31"/>
      <c r="BU31"/>
      <c r="BV31"/>
      <c r="BW31"/>
      <c r="BX31"/>
      <c r="BY31"/>
      <c r="BZ31"/>
      <c r="CA31"/>
      <c r="CB31"/>
      <c r="CC31"/>
      <c r="CD31" s="2"/>
      <c r="CE31" s="23"/>
    </row>
    <row r="32" spans="1:83" s="24" customFormat="1">
      <c r="A32" t="str">
        <f>CONCATENATE(C32,"_",COUNTIF(C$2:C32,C32))</f>
        <v>02CD01_7</v>
      </c>
      <c r="B32" t="s">
        <v>9186</v>
      </c>
      <c r="C32" t="s">
        <v>460</v>
      </c>
      <c r="D32" t="s">
        <v>713</v>
      </c>
      <c r="E32" t="s">
        <v>461</v>
      </c>
      <c r="F32" t="s">
        <v>462</v>
      </c>
      <c r="G32" t="s">
        <v>463</v>
      </c>
      <c r="H32" t="s">
        <v>464</v>
      </c>
      <c r="I32" t="s">
        <v>618</v>
      </c>
      <c r="J32" t="s">
        <v>16790</v>
      </c>
      <c r="K32">
        <v>2</v>
      </c>
      <c r="L32" t="s">
        <v>315</v>
      </c>
      <c r="M32">
        <v>1</v>
      </c>
      <c r="N32" t="s">
        <v>16760</v>
      </c>
      <c r="O32">
        <v>7</v>
      </c>
      <c r="P32" t="s">
        <v>8243</v>
      </c>
      <c r="Q32" t="s">
        <v>168</v>
      </c>
      <c r="R32" t="s">
        <v>517</v>
      </c>
      <c r="S32" t="s">
        <v>166</v>
      </c>
      <c r="T32" t="s">
        <v>16791</v>
      </c>
      <c r="U32" t="s">
        <v>171</v>
      </c>
      <c r="V32" t="s">
        <v>620</v>
      </c>
      <c r="W32" t="s">
        <v>621</v>
      </c>
      <c r="X32" t="s">
        <v>622</v>
      </c>
      <c r="Y32" t="s">
        <v>146</v>
      </c>
      <c r="Z32" t="s">
        <v>147</v>
      </c>
      <c r="AA32">
        <v>11.1</v>
      </c>
      <c r="AB32" t="s">
        <v>16771</v>
      </c>
      <c r="AC32" t="str">
        <f t="shared" si="0"/>
        <v>2.6.3</v>
      </c>
      <c r="AD32" t="s">
        <v>624</v>
      </c>
      <c r="AE32" t="s">
        <v>625</v>
      </c>
      <c r="AF32" t="s">
        <v>626</v>
      </c>
      <c r="AG32" t="s">
        <v>627</v>
      </c>
      <c r="AH32" t="s">
        <v>628</v>
      </c>
      <c r="AI32" t="s">
        <v>89</v>
      </c>
      <c r="AJ32" t="s">
        <v>629</v>
      </c>
      <c r="AK32" t="s">
        <v>630</v>
      </c>
      <c r="AL32" t="s">
        <v>92</v>
      </c>
      <c r="AM32" t="s">
        <v>631</v>
      </c>
      <c r="AN32">
        <v>0.25</v>
      </c>
      <c r="AO32">
        <v>0.5</v>
      </c>
      <c r="AP32">
        <v>0.75</v>
      </c>
      <c r="AQ32">
        <v>1</v>
      </c>
      <c r="AR32" t="s">
        <v>632</v>
      </c>
      <c r="AS32" t="s">
        <v>633</v>
      </c>
      <c r="AT32" t="s">
        <v>634</v>
      </c>
      <c r="AU32" t="s">
        <v>564</v>
      </c>
      <c r="AV32" t="s">
        <v>565</v>
      </c>
      <c r="AW32" t="s">
        <v>635</v>
      </c>
      <c r="AX32" t="s">
        <v>544</v>
      </c>
      <c r="AY32" t="s">
        <v>545</v>
      </c>
      <c r="AZ32"/>
      <c r="BA32"/>
      <c r="BB32"/>
      <c r="BC32"/>
      <c r="BD32"/>
      <c r="BE32"/>
      <c r="BF32"/>
      <c r="BG32"/>
      <c r="BH32"/>
      <c r="BI32"/>
      <c r="BJ32"/>
      <c r="BK32"/>
      <c r="BL32"/>
      <c r="BM32"/>
      <c r="BN32"/>
      <c r="BO32"/>
      <c r="BP32"/>
      <c r="BQ32"/>
      <c r="BR32"/>
      <c r="BS32"/>
      <c r="BT32"/>
      <c r="BU32"/>
      <c r="BV32"/>
      <c r="BW32"/>
      <c r="BX32"/>
      <c r="BY32"/>
      <c r="BZ32"/>
      <c r="CA32"/>
      <c r="CB32"/>
      <c r="CC32"/>
      <c r="CD32" s="2"/>
      <c r="CE32" s="23"/>
    </row>
    <row r="33" spans="1:83" s="24" customFormat="1">
      <c r="A33" t="str">
        <f>CONCATENATE(C33,"_",COUNTIF(C$2:C33,C33))</f>
        <v>02CD01_8</v>
      </c>
      <c r="B33" t="s">
        <v>9187</v>
      </c>
      <c r="C33" t="s">
        <v>460</v>
      </c>
      <c r="D33" t="s">
        <v>713</v>
      </c>
      <c r="E33" t="s">
        <v>461</v>
      </c>
      <c r="F33" t="s">
        <v>462</v>
      </c>
      <c r="G33" t="s">
        <v>463</v>
      </c>
      <c r="H33" t="s">
        <v>464</v>
      </c>
      <c r="I33" t="s">
        <v>636</v>
      </c>
      <c r="J33" t="s">
        <v>16792</v>
      </c>
      <c r="K33">
        <v>2</v>
      </c>
      <c r="L33" t="s">
        <v>315</v>
      </c>
      <c r="M33">
        <v>1</v>
      </c>
      <c r="N33" t="s">
        <v>16760</v>
      </c>
      <c r="O33" t="s">
        <v>171</v>
      </c>
      <c r="P33" t="s">
        <v>16773</v>
      </c>
      <c r="Q33" t="s">
        <v>171</v>
      </c>
      <c r="R33" t="s">
        <v>235</v>
      </c>
      <c r="S33" t="s">
        <v>169</v>
      </c>
      <c r="T33" t="s">
        <v>16762</v>
      </c>
      <c r="U33" t="s">
        <v>169</v>
      </c>
      <c r="V33" t="s">
        <v>16763</v>
      </c>
      <c r="W33" t="s">
        <v>637</v>
      </c>
      <c r="X33" t="s">
        <v>638</v>
      </c>
      <c r="Y33" t="s">
        <v>236</v>
      </c>
      <c r="Z33" t="s">
        <v>318</v>
      </c>
      <c r="AA33">
        <v>8.3000000000000007</v>
      </c>
      <c r="AB33" t="s">
        <v>16793</v>
      </c>
      <c r="AC33" t="str">
        <f t="shared" si="0"/>
        <v>3.1.1</v>
      </c>
      <c r="AD33" t="s">
        <v>639</v>
      </c>
      <c r="AE33" t="s">
        <v>640</v>
      </c>
      <c r="AF33" t="s">
        <v>641</v>
      </c>
      <c r="AG33" t="s">
        <v>642</v>
      </c>
      <c r="AH33" t="s">
        <v>643</v>
      </c>
      <c r="AI33" t="s">
        <v>89</v>
      </c>
      <c r="AJ33" t="s">
        <v>644</v>
      </c>
      <c r="AK33" t="s">
        <v>645</v>
      </c>
      <c r="AL33" t="s">
        <v>92</v>
      </c>
      <c r="AM33" t="s">
        <v>646</v>
      </c>
      <c r="AN33">
        <v>0.25</v>
      </c>
      <c r="AO33">
        <v>0.5</v>
      </c>
      <c r="AP33">
        <v>0.75</v>
      </c>
      <c r="AQ33">
        <v>1</v>
      </c>
      <c r="AR33" t="s">
        <v>647</v>
      </c>
      <c r="AS33" t="s">
        <v>648</v>
      </c>
      <c r="AT33" t="s">
        <v>649</v>
      </c>
      <c r="AU33" t="s">
        <v>544</v>
      </c>
      <c r="AV33" t="s">
        <v>545</v>
      </c>
      <c r="AW33" t="s">
        <v>650</v>
      </c>
      <c r="AX33" t="s">
        <v>544</v>
      </c>
      <c r="AY33" t="s">
        <v>545</v>
      </c>
      <c r="AZ33" t="s">
        <v>651</v>
      </c>
      <c r="BA33" t="s">
        <v>544</v>
      </c>
      <c r="BB33" t="s">
        <v>545</v>
      </c>
      <c r="BC33" t="s">
        <v>652</v>
      </c>
      <c r="BD33" t="s">
        <v>544</v>
      </c>
      <c r="BE33" t="s">
        <v>545</v>
      </c>
      <c r="BF33" t="s">
        <v>653</v>
      </c>
      <c r="BG33" t="s">
        <v>544</v>
      </c>
      <c r="BH33" t="s">
        <v>545</v>
      </c>
      <c r="BI33"/>
      <c r="BJ33"/>
      <c r="BK33"/>
      <c r="BL33"/>
      <c r="BM33"/>
      <c r="BN33"/>
      <c r="BO33"/>
      <c r="BP33"/>
      <c r="BQ33"/>
      <c r="BR33"/>
      <c r="BS33"/>
      <c r="BT33"/>
      <c r="BU33"/>
      <c r="BV33"/>
      <c r="BW33"/>
      <c r="BX33"/>
      <c r="BY33"/>
      <c r="BZ33"/>
      <c r="CA33"/>
      <c r="CB33"/>
      <c r="CC33"/>
      <c r="CD33" s="2"/>
      <c r="CE33" s="23"/>
    </row>
    <row r="34" spans="1:83" s="24" customFormat="1">
      <c r="A34" t="str">
        <f>CONCATENATE(C34,"_",COUNTIF(C$2:C34,C34))</f>
        <v>02CD01_9</v>
      </c>
      <c r="B34" t="s">
        <v>9188</v>
      </c>
      <c r="C34" t="s">
        <v>460</v>
      </c>
      <c r="D34" t="s">
        <v>713</v>
      </c>
      <c r="E34" t="s">
        <v>461</v>
      </c>
      <c r="F34" t="s">
        <v>462</v>
      </c>
      <c r="G34" t="s">
        <v>463</v>
      </c>
      <c r="H34" t="s">
        <v>464</v>
      </c>
      <c r="I34" t="s">
        <v>654</v>
      </c>
      <c r="J34" t="s">
        <v>16794</v>
      </c>
      <c r="K34">
        <v>6</v>
      </c>
      <c r="L34" t="s">
        <v>74</v>
      </c>
      <c r="M34">
        <v>2</v>
      </c>
      <c r="N34" t="s">
        <v>16795</v>
      </c>
      <c r="O34">
        <v>4</v>
      </c>
      <c r="P34" t="s">
        <v>16796</v>
      </c>
      <c r="Q34" t="s">
        <v>168</v>
      </c>
      <c r="R34" t="s">
        <v>517</v>
      </c>
      <c r="S34" t="s">
        <v>168</v>
      </c>
      <c r="T34" t="s">
        <v>518</v>
      </c>
      <c r="U34" t="s">
        <v>169</v>
      </c>
      <c r="V34" t="s">
        <v>16777</v>
      </c>
      <c r="W34">
        <v>274</v>
      </c>
      <c r="X34" t="s">
        <v>656</v>
      </c>
      <c r="Y34" t="s">
        <v>146</v>
      </c>
      <c r="Z34" t="s">
        <v>147</v>
      </c>
      <c r="AA34">
        <v>11.3</v>
      </c>
      <c r="AB34" t="s">
        <v>16735</v>
      </c>
      <c r="AC34" t="str">
        <f t="shared" si="0"/>
        <v>2.2.1</v>
      </c>
      <c r="AD34" t="s">
        <v>657</v>
      </c>
      <c r="AE34" t="s">
        <v>658</v>
      </c>
      <c r="AF34" t="s">
        <v>659</v>
      </c>
      <c r="AG34" t="s">
        <v>660</v>
      </c>
      <c r="AH34" t="s">
        <v>661</v>
      </c>
      <c r="AI34" t="s">
        <v>89</v>
      </c>
      <c r="AJ34" t="s">
        <v>662</v>
      </c>
      <c r="AK34" t="s">
        <v>663</v>
      </c>
      <c r="AL34" t="s">
        <v>92</v>
      </c>
      <c r="AM34" t="s">
        <v>664</v>
      </c>
      <c r="AN34">
        <v>0.25</v>
      </c>
      <c r="AO34">
        <v>0.5</v>
      </c>
      <c r="AP34">
        <v>0.75</v>
      </c>
      <c r="AQ34">
        <v>1</v>
      </c>
      <c r="AR34" t="s">
        <v>665</v>
      </c>
      <c r="AS34" t="s">
        <v>666</v>
      </c>
      <c r="AT34" t="s">
        <v>667</v>
      </c>
      <c r="AU34" t="s">
        <v>668</v>
      </c>
      <c r="AV34" t="s">
        <v>669</v>
      </c>
      <c r="AW34" t="s">
        <v>670</v>
      </c>
      <c r="AX34" t="s">
        <v>532</v>
      </c>
      <c r="AY34" t="s">
        <v>671</v>
      </c>
      <c r="AZ34" t="s">
        <v>672</v>
      </c>
      <c r="BA34" t="s">
        <v>668</v>
      </c>
      <c r="BB34" t="s">
        <v>669</v>
      </c>
      <c r="BC34"/>
      <c r="BD34"/>
      <c r="BE34"/>
      <c r="BF34"/>
      <c r="BG34"/>
      <c r="BH34"/>
      <c r="BI34"/>
      <c r="BJ34"/>
      <c r="BK34"/>
      <c r="BL34"/>
      <c r="BM34"/>
      <c r="BN34"/>
      <c r="BO34"/>
      <c r="BP34"/>
      <c r="BQ34"/>
      <c r="BR34"/>
      <c r="BS34"/>
      <c r="BT34"/>
      <c r="BU34"/>
      <c r="BV34"/>
      <c r="BW34"/>
      <c r="BX34"/>
      <c r="BY34"/>
      <c r="BZ34"/>
      <c r="CA34"/>
      <c r="CB34"/>
      <c r="CC34"/>
      <c r="CD34" s="2"/>
      <c r="CE34" s="23"/>
    </row>
    <row r="35" spans="1:83" s="24" customFormat="1">
      <c r="A35" t="str">
        <f>CONCATENATE(C35,"_",COUNTIF(C$2:C35,C35))</f>
        <v>02CD01_10</v>
      </c>
      <c r="B35" t="s">
        <v>9189</v>
      </c>
      <c r="C35" t="s">
        <v>460</v>
      </c>
      <c r="D35" t="s">
        <v>713</v>
      </c>
      <c r="E35" t="s">
        <v>461</v>
      </c>
      <c r="F35" t="s">
        <v>462</v>
      </c>
      <c r="G35" t="s">
        <v>463</v>
      </c>
      <c r="H35" t="s">
        <v>464</v>
      </c>
      <c r="I35" t="s">
        <v>673</v>
      </c>
      <c r="J35" t="s">
        <v>16797</v>
      </c>
      <c r="K35">
        <v>2</v>
      </c>
      <c r="L35" t="s">
        <v>315</v>
      </c>
      <c r="M35">
        <v>3</v>
      </c>
      <c r="N35" t="s">
        <v>601</v>
      </c>
      <c r="O35" t="s">
        <v>168</v>
      </c>
      <c r="P35" t="s">
        <v>16798</v>
      </c>
      <c r="Q35" t="s">
        <v>168</v>
      </c>
      <c r="R35" t="s">
        <v>517</v>
      </c>
      <c r="S35" t="s">
        <v>168</v>
      </c>
      <c r="T35" t="s">
        <v>518</v>
      </c>
      <c r="U35" t="s">
        <v>171</v>
      </c>
      <c r="V35" t="s">
        <v>674</v>
      </c>
      <c r="W35" t="s">
        <v>675</v>
      </c>
      <c r="X35" t="s">
        <v>676</v>
      </c>
      <c r="Y35" t="s">
        <v>166</v>
      </c>
      <c r="Z35" t="s">
        <v>677</v>
      </c>
      <c r="AA35">
        <v>6.4</v>
      </c>
      <c r="AB35" t="s">
        <v>16799</v>
      </c>
      <c r="AC35" t="str">
        <f t="shared" si="0"/>
        <v>2.2.3</v>
      </c>
      <c r="AD35" t="s">
        <v>678</v>
      </c>
      <c r="AE35" t="s">
        <v>679</v>
      </c>
      <c r="AF35" t="s">
        <v>680</v>
      </c>
      <c r="AG35" t="s">
        <v>681</v>
      </c>
      <c r="AH35" t="s">
        <v>682</v>
      </c>
      <c r="AI35" t="s">
        <v>89</v>
      </c>
      <c r="AJ35" t="s">
        <v>683</v>
      </c>
      <c r="AK35" t="s">
        <v>684</v>
      </c>
      <c r="AL35" t="s">
        <v>136</v>
      </c>
      <c r="AM35" t="s">
        <v>685</v>
      </c>
      <c r="AN35">
        <v>0.25</v>
      </c>
      <c r="AO35">
        <v>0.5</v>
      </c>
      <c r="AP35">
        <v>0.75</v>
      </c>
      <c r="AQ35">
        <v>1</v>
      </c>
      <c r="AR35" t="s">
        <v>686</v>
      </c>
      <c r="AS35" t="s">
        <v>687</v>
      </c>
      <c r="AT35" t="s">
        <v>688</v>
      </c>
      <c r="AU35" t="s">
        <v>532</v>
      </c>
      <c r="AV35" t="s">
        <v>671</v>
      </c>
      <c r="AW35"/>
      <c r="AX35"/>
      <c r="AY35"/>
      <c r="AZ35"/>
      <c r="BA35"/>
      <c r="BB35"/>
      <c r="BC35"/>
      <c r="BD35"/>
      <c r="BE35"/>
      <c r="BF35"/>
      <c r="BG35"/>
      <c r="BH35"/>
      <c r="BI35"/>
      <c r="BJ35"/>
      <c r="BK35"/>
      <c r="BL35"/>
      <c r="BM35"/>
      <c r="BN35"/>
      <c r="BO35"/>
      <c r="BP35"/>
      <c r="BQ35"/>
      <c r="BR35"/>
      <c r="BS35"/>
      <c r="BT35"/>
      <c r="BU35"/>
      <c r="BV35"/>
      <c r="BW35"/>
      <c r="BX35"/>
      <c r="BY35"/>
      <c r="BZ35"/>
      <c r="CA35"/>
      <c r="CB35"/>
      <c r="CC35"/>
      <c r="CD35" s="2"/>
      <c r="CE35" s="23"/>
    </row>
    <row r="36" spans="1:83" s="24" customFormat="1">
      <c r="A36" t="str">
        <f>CONCATENATE(C36,"_",COUNTIF(C$2:C36,C36))</f>
        <v>02CD01_11</v>
      </c>
      <c r="B36" t="s">
        <v>9190</v>
      </c>
      <c r="C36" t="s">
        <v>460</v>
      </c>
      <c r="D36" t="s">
        <v>713</v>
      </c>
      <c r="E36" t="s">
        <v>461</v>
      </c>
      <c r="F36" t="s">
        <v>462</v>
      </c>
      <c r="G36" t="s">
        <v>463</v>
      </c>
      <c r="H36" t="s">
        <v>464</v>
      </c>
      <c r="I36" t="s">
        <v>689</v>
      </c>
      <c r="J36" t="s">
        <v>16800</v>
      </c>
      <c r="K36">
        <v>2</v>
      </c>
      <c r="L36" t="s">
        <v>315</v>
      </c>
      <c r="M36">
        <v>3</v>
      </c>
      <c r="N36" t="s">
        <v>601</v>
      </c>
      <c r="O36" t="s">
        <v>168</v>
      </c>
      <c r="P36" t="s">
        <v>16798</v>
      </c>
      <c r="Q36" t="s">
        <v>168</v>
      </c>
      <c r="R36" t="s">
        <v>517</v>
      </c>
      <c r="S36" t="s">
        <v>169</v>
      </c>
      <c r="T36" t="s">
        <v>16787</v>
      </c>
      <c r="U36" t="s">
        <v>171</v>
      </c>
      <c r="V36" t="s">
        <v>16801</v>
      </c>
      <c r="W36" t="s">
        <v>690</v>
      </c>
      <c r="X36" t="s">
        <v>691</v>
      </c>
      <c r="Y36" t="s">
        <v>166</v>
      </c>
      <c r="Z36" t="s">
        <v>677</v>
      </c>
      <c r="AA36">
        <v>6.3</v>
      </c>
      <c r="AB36" t="s">
        <v>16802</v>
      </c>
      <c r="AC36" t="str">
        <f t="shared" si="0"/>
        <v>2.1.3</v>
      </c>
      <c r="AD36" t="s">
        <v>692</v>
      </c>
      <c r="AE36" t="s">
        <v>693</v>
      </c>
      <c r="AF36" t="s">
        <v>680</v>
      </c>
      <c r="AG36" t="s">
        <v>694</v>
      </c>
      <c r="AH36" t="s">
        <v>695</v>
      </c>
      <c r="AI36" t="s">
        <v>89</v>
      </c>
      <c r="AJ36" t="s">
        <v>696</v>
      </c>
      <c r="AK36" t="s">
        <v>697</v>
      </c>
      <c r="AL36" t="s">
        <v>136</v>
      </c>
      <c r="AM36" t="s">
        <v>685</v>
      </c>
      <c r="AN36">
        <v>0.25</v>
      </c>
      <c r="AO36">
        <v>0.5</v>
      </c>
      <c r="AP36">
        <v>0.75</v>
      </c>
      <c r="AQ36">
        <v>1</v>
      </c>
      <c r="AR36" t="s">
        <v>698</v>
      </c>
      <c r="AS36" t="s">
        <v>699</v>
      </c>
      <c r="AT36" t="s">
        <v>700</v>
      </c>
      <c r="AU36" t="s">
        <v>532</v>
      </c>
      <c r="AV36" t="s">
        <v>671</v>
      </c>
      <c r="AW36"/>
      <c r="AX36"/>
      <c r="AY36"/>
      <c r="AZ36"/>
      <c r="BA36"/>
      <c r="BB36"/>
      <c r="BC36"/>
      <c r="BD36"/>
      <c r="BE36"/>
      <c r="BF36"/>
      <c r="BG36"/>
      <c r="BH36"/>
      <c r="BI36"/>
      <c r="BJ36"/>
      <c r="BK36"/>
      <c r="BL36"/>
      <c r="BM36"/>
      <c r="BN36"/>
      <c r="BO36"/>
      <c r="BP36"/>
      <c r="BQ36"/>
      <c r="BR36"/>
      <c r="BS36"/>
      <c r="BT36"/>
      <c r="BU36"/>
      <c r="BV36"/>
      <c r="BW36"/>
      <c r="BX36"/>
      <c r="BY36"/>
      <c r="BZ36"/>
      <c r="CA36"/>
      <c r="CB36"/>
      <c r="CC36"/>
      <c r="CD36" s="2"/>
      <c r="CE36" s="23"/>
    </row>
    <row r="37" spans="1:83" s="24" customFormat="1">
      <c r="A37" t="str">
        <f>CONCATENATE(C37,"_",COUNTIF(C$2:C37,C37))</f>
        <v>02CD01_12</v>
      </c>
      <c r="B37" t="s">
        <v>9191</v>
      </c>
      <c r="C37" t="s">
        <v>460</v>
      </c>
      <c r="D37" t="s">
        <v>713</v>
      </c>
      <c r="E37" t="s">
        <v>461</v>
      </c>
      <c r="F37" t="s">
        <v>462</v>
      </c>
      <c r="G37" t="s">
        <v>463</v>
      </c>
      <c r="H37" t="s">
        <v>464</v>
      </c>
      <c r="I37" t="s">
        <v>109</v>
      </c>
      <c r="J37" t="s">
        <v>16733</v>
      </c>
      <c r="K37">
        <v>2</v>
      </c>
      <c r="L37" t="s">
        <v>315</v>
      </c>
      <c r="M37">
        <v>2</v>
      </c>
      <c r="N37" t="s">
        <v>516</v>
      </c>
      <c r="O37">
        <v>2</v>
      </c>
      <c r="P37" t="s">
        <v>16779</v>
      </c>
      <c r="Q37" t="s">
        <v>168</v>
      </c>
      <c r="R37" t="s">
        <v>517</v>
      </c>
      <c r="S37" t="s">
        <v>168</v>
      </c>
      <c r="T37" t="s">
        <v>518</v>
      </c>
      <c r="U37" t="s">
        <v>169</v>
      </c>
      <c r="V37" t="s">
        <v>16777</v>
      </c>
      <c r="W37" t="s">
        <v>110</v>
      </c>
      <c r="X37" t="s">
        <v>111</v>
      </c>
      <c r="Y37" t="s">
        <v>146</v>
      </c>
      <c r="Z37" t="s">
        <v>147</v>
      </c>
      <c r="AA37">
        <v>11.3</v>
      </c>
      <c r="AB37" t="s">
        <v>16735</v>
      </c>
      <c r="AC37" t="str">
        <f t="shared" si="0"/>
        <v>2.2.1</v>
      </c>
      <c r="AD37" t="s">
        <v>701</v>
      </c>
      <c r="AE37" t="s">
        <v>702</v>
      </c>
      <c r="AF37" t="s">
        <v>703</v>
      </c>
      <c r="AG37" t="s">
        <v>115</v>
      </c>
      <c r="AH37" t="s">
        <v>704</v>
      </c>
      <c r="AI37" t="s">
        <v>89</v>
      </c>
      <c r="AJ37" t="s">
        <v>705</v>
      </c>
      <c r="AK37" t="s">
        <v>706</v>
      </c>
      <c r="AL37" t="s">
        <v>136</v>
      </c>
      <c r="AM37" t="s">
        <v>707</v>
      </c>
      <c r="AN37">
        <v>0.25</v>
      </c>
      <c r="AO37">
        <v>0.5</v>
      </c>
      <c r="AP37">
        <v>0.75</v>
      </c>
      <c r="AQ37">
        <v>1</v>
      </c>
      <c r="AR37" t="s">
        <v>708</v>
      </c>
      <c r="AS37" t="s">
        <v>709</v>
      </c>
      <c r="AT37" t="s">
        <v>710</v>
      </c>
      <c r="AU37" t="s">
        <v>711</v>
      </c>
      <c r="AV37" t="s">
        <v>712</v>
      </c>
      <c r="AW37"/>
      <c r="AX37"/>
      <c r="AY37"/>
      <c r="AZ37"/>
      <c r="BA37"/>
      <c r="BB37"/>
      <c r="BC37"/>
      <c r="BD37"/>
      <c r="BE37"/>
      <c r="BF37"/>
      <c r="BG37"/>
      <c r="BH37"/>
      <c r="BI37"/>
      <c r="BJ37"/>
      <c r="BK37"/>
      <c r="BL37"/>
      <c r="BM37"/>
      <c r="BN37"/>
      <c r="BO37"/>
      <c r="BP37"/>
      <c r="BQ37"/>
      <c r="BR37"/>
      <c r="BS37"/>
      <c r="BT37"/>
      <c r="BU37"/>
      <c r="BV37"/>
      <c r="BW37"/>
      <c r="BX37"/>
      <c r="BY37"/>
      <c r="BZ37"/>
      <c r="CA37"/>
      <c r="CB37"/>
      <c r="CC37"/>
      <c r="CD37" s="2"/>
      <c r="CE37" s="23"/>
    </row>
    <row r="38" spans="1:83" s="24" customFormat="1">
      <c r="A38" t="str">
        <f>CONCATENATE(C38,"_",COUNTIF(C$2:C38,C38))</f>
        <v>02CD01_13</v>
      </c>
      <c r="B38" t="s">
        <v>9192</v>
      </c>
      <c r="C38" t="s">
        <v>460</v>
      </c>
      <c r="D38" t="s">
        <v>713</v>
      </c>
      <c r="E38" t="s">
        <v>461</v>
      </c>
      <c r="F38" t="s">
        <v>462</v>
      </c>
      <c r="G38" t="s">
        <v>463</v>
      </c>
      <c r="H38" t="s">
        <v>464</v>
      </c>
      <c r="I38" t="s">
        <v>126</v>
      </c>
      <c r="J38" t="s">
        <v>16736</v>
      </c>
      <c r="K38">
        <v>2</v>
      </c>
      <c r="L38" t="s">
        <v>315</v>
      </c>
      <c r="M38">
        <v>1</v>
      </c>
      <c r="N38" t="s">
        <v>16760</v>
      </c>
      <c r="O38">
        <v>7</v>
      </c>
      <c r="P38" t="s">
        <v>8243</v>
      </c>
      <c r="Q38" t="s">
        <v>169</v>
      </c>
      <c r="R38" t="s">
        <v>77</v>
      </c>
      <c r="S38" t="s">
        <v>236</v>
      </c>
      <c r="T38" t="s">
        <v>260</v>
      </c>
      <c r="U38" t="s">
        <v>169</v>
      </c>
      <c r="V38" t="s">
        <v>467</v>
      </c>
      <c r="W38" t="s">
        <v>127</v>
      </c>
      <c r="X38" t="s">
        <v>128</v>
      </c>
      <c r="Y38" t="s">
        <v>146</v>
      </c>
      <c r="Z38" t="s">
        <v>147</v>
      </c>
      <c r="AA38">
        <v>11.3</v>
      </c>
      <c r="AB38" t="s">
        <v>16735</v>
      </c>
      <c r="AC38" t="str">
        <f t="shared" si="0"/>
        <v>1.8.1</v>
      </c>
      <c r="AD38" t="s">
        <v>288</v>
      </c>
      <c r="AE38" t="s">
        <v>208</v>
      </c>
      <c r="AF38" t="s">
        <v>713</v>
      </c>
      <c r="AG38" t="s">
        <v>210</v>
      </c>
      <c r="AH38" t="s">
        <v>714</v>
      </c>
      <c r="AI38" t="s">
        <v>89</v>
      </c>
      <c r="AJ38" t="s">
        <v>715</v>
      </c>
      <c r="AK38" t="s">
        <v>716</v>
      </c>
      <c r="AL38" t="s">
        <v>136</v>
      </c>
      <c r="AM38" t="s">
        <v>717</v>
      </c>
      <c r="AN38">
        <v>0.25</v>
      </c>
      <c r="AO38">
        <v>0.5</v>
      </c>
      <c r="AP38">
        <v>0.75</v>
      </c>
      <c r="AQ38">
        <v>1</v>
      </c>
      <c r="AR38" t="s">
        <v>718</v>
      </c>
      <c r="AS38" t="s">
        <v>719</v>
      </c>
      <c r="AT38" t="s">
        <v>720</v>
      </c>
      <c r="AU38" t="s">
        <v>711</v>
      </c>
      <c r="AV38" t="s">
        <v>712</v>
      </c>
      <c r="AW38"/>
      <c r="AX38"/>
      <c r="AY38"/>
      <c r="AZ38"/>
      <c r="BA38"/>
      <c r="BB38"/>
      <c r="BC38"/>
      <c r="BD38"/>
      <c r="BE38"/>
      <c r="BF38"/>
      <c r="BG38"/>
      <c r="BH38"/>
      <c r="BI38"/>
      <c r="BJ38"/>
      <c r="BK38"/>
      <c r="BL38"/>
      <c r="BM38"/>
      <c r="BN38"/>
      <c r="BO38"/>
      <c r="BP38"/>
      <c r="BQ38"/>
      <c r="BR38"/>
      <c r="BS38"/>
      <c r="BT38"/>
      <c r="BU38"/>
      <c r="BV38"/>
      <c r="BW38"/>
      <c r="BX38"/>
      <c r="BY38"/>
      <c r="BZ38"/>
      <c r="CA38"/>
      <c r="CB38"/>
      <c r="CC38"/>
      <c r="CD38" s="2"/>
      <c r="CE38" s="23"/>
    </row>
    <row r="39" spans="1:83" s="24" customFormat="1">
      <c r="A39" t="str">
        <f>CONCATENATE(C39,"_",COUNTIF(C$2:C39,C39))</f>
        <v>02CD01_14</v>
      </c>
      <c r="B39" t="s">
        <v>9193</v>
      </c>
      <c r="C39" t="s">
        <v>460</v>
      </c>
      <c r="D39" t="s">
        <v>713</v>
      </c>
      <c r="E39" t="s">
        <v>461</v>
      </c>
      <c r="F39" t="s">
        <v>462</v>
      </c>
      <c r="G39" t="s">
        <v>463</v>
      </c>
      <c r="H39" t="s">
        <v>464</v>
      </c>
      <c r="I39" t="s">
        <v>141</v>
      </c>
      <c r="J39" t="s">
        <v>16737</v>
      </c>
      <c r="K39">
        <v>5</v>
      </c>
      <c r="L39" t="s">
        <v>142</v>
      </c>
      <c r="M39">
        <v>3</v>
      </c>
      <c r="N39" t="s">
        <v>16738</v>
      </c>
      <c r="O39" t="s">
        <v>171</v>
      </c>
      <c r="P39" t="s">
        <v>143</v>
      </c>
      <c r="Q39" t="s">
        <v>169</v>
      </c>
      <c r="R39" t="s">
        <v>77</v>
      </c>
      <c r="S39" t="s">
        <v>170</v>
      </c>
      <c r="T39" t="s">
        <v>16739</v>
      </c>
      <c r="U39" t="s">
        <v>168</v>
      </c>
      <c r="V39" t="s">
        <v>16740</v>
      </c>
      <c r="W39" t="s">
        <v>144</v>
      </c>
      <c r="X39" t="s">
        <v>145</v>
      </c>
      <c r="Y39" t="s">
        <v>146</v>
      </c>
      <c r="Z39" t="s">
        <v>147</v>
      </c>
      <c r="AA39">
        <v>11.5</v>
      </c>
      <c r="AB39" t="s">
        <v>16741</v>
      </c>
      <c r="AC39" t="str">
        <f t="shared" si="0"/>
        <v>1.7.2</v>
      </c>
      <c r="AD39" t="s">
        <v>721</v>
      </c>
      <c r="AE39" t="s">
        <v>722</v>
      </c>
      <c r="AF39" t="s">
        <v>723</v>
      </c>
      <c r="AG39" t="s">
        <v>724</v>
      </c>
      <c r="AH39" t="s">
        <v>725</v>
      </c>
      <c r="AI39" t="s">
        <v>89</v>
      </c>
      <c r="AJ39" t="s">
        <v>726</v>
      </c>
      <c r="AK39" t="s">
        <v>727</v>
      </c>
      <c r="AL39" t="s">
        <v>92</v>
      </c>
      <c r="AM39" t="s">
        <v>728</v>
      </c>
      <c r="AN39">
        <v>0.25</v>
      </c>
      <c r="AO39">
        <v>0.5</v>
      </c>
      <c r="AP39">
        <v>0.75</v>
      </c>
      <c r="AQ39">
        <v>1</v>
      </c>
      <c r="AR39" t="s">
        <v>729</v>
      </c>
      <c r="AS39" t="s">
        <v>730</v>
      </c>
      <c r="AT39" t="s">
        <v>731</v>
      </c>
      <c r="AU39" t="s">
        <v>732</v>
      </c>
      <c r="AV39" t="s">
        <v>733</v>
      </c>
      <c r="AW39" t="s">
        <v>734</v>
      </c>
      <c r="AX39" t="s">
        <v>732</v>
      </c>
      <c r="AY39" t="s">
        <v>733</v>
      </c>
      <c r="AZ39" t="s">
        <v>735</v>
      </c>
      <c r="BA39" t="s">
        <v>732</v>
      </c>
      <c r="BB39" t="s">
        <v>733</v>
      </c>
      <c r="BC39" t="s">
        <v>736</v>
      </c>
      <c r="BD39" t="s">
        <v>732</v>
      </c>
      <c r="BE39" t="s">
        <v>733</v>
      </c>
      <c r="BF39"/>
      <c r="BG39"/>
      <c r="BH39"/>
      <c r="BI39"/>
      <c r="BJ39"/>
      <c r="BK39"/>
      <c r="BL39"/>
      <c r="BM39"/>
      <c r="BN39"/>
      <c r="BO39"/>
      <c r="BP39"/>
      <c r="BQ39"/>
      <c r="BR39"/>
      <c r="BS39"/>
      <c r="BT39"/>
      <c r="BU39"/>
      <c r="BV39"/>
      <c r="BW39"/>
      <c r="BX39"/>
      <c r="BY39"/>
      <c r="BZ39"/>
      <c r="CA39"/>
      <c r="CB39"/>
      <c r="CC39"/>
      <c r="CD39" s="2"/>
      <c r="CE39" s="23"/>
    </row>
    <row r="40" spans="1:83" s="24" customFormat="1">
      <c r="A40" t="str">
        <f>CONCATENATE(C40,"_",COUNTIF(C$2:C40,C40))</f>
        <v>02CD01_15</v>
      </c>
      <c r="B40" t="s">
        <v>9194</v>
      </c>
      <c r="C40" t="s">
        <v>460</v>
      </c>
      <c r="D40" t="s">
        <v>713</v>
      </c>
      <c r="E40" t="s">
        <v>461</v>
      </c>
      <c r="F40" t="s">
        <v>462</v>
      </c>
      <c r="G40" t="s">
        <v>463</v>
      </c>
      <c r="H40" t="s">
        <v>464</v>
      </c>
      <c r="I40" t="s">
        <v>737</v>
      </c>
      <c r="J40" t="s">
        <v>16803</v>
      </c>
      <c r="K40">
        <v>2</v>
      </c>
      <c r="L40" t="s">
        <v>315</v>
      </c>
      <c r="M40">
        <v>2</v>
      </c>
      <c r="N40" t="s">
        <v>516</v>
      </c>
      <c r="O40">
        <v>2</v>
      </c>
      <c r="P40" t="s">
        <v>16779</v>
      </c>
      <c r="Q40" t="s">
        <v>168</v>
      </c>
      <c r="R40" t="s">
        <v>517</v>
      </c>
      <c r="S40" t="s">
        <v>168</v>
      </c>
      <c r="T40" t="s">
        <v>518</v>
      </c>
      <c r="U40" t="s">
        <v>168</v>
      </c>
      <c r="V40" t="s">
        <v>738</v>
      </c>
      <c r="W40" t="s">
        <v>739</v>
      </c>
      <c r="X40" t="s">
        <v>740</v>
      </c>
      <c r="Y40" t="s">
        <v>81</v>
      </c>
      <c r="Z40" t="s">
        <v>82</v>
      </c>
      <c r="AA40">
        <v>16.7</v>
      </c>
      <c r="AB40" t="s">
        <v>16804</v>
      </c>
      <c r="AC40" t="str">
        <f t="shared" si="0"/>
        <v>2.2.2</v>
      </c>
      <c r="AD40" t="s">
        <v>741</v>
      </c>
      <c r="AE40" t="s">
        <v>742</v>
      </c>
      <c r="AF40" t="s">
        <v>680</v>
      </c>
      <c r="AG40" t="s">
        <v>743</v>
      </c>
      <c r="AH40" t="s">
        <v>744</v>
      </c>
      <c r="AI40" t="s">
        <v>89</v>
      </c>
      <c r="AJ40" t="s">
        <v>745</v>
      </c>
      <c r="AK40" t="s">
        <v>746</v>
      </c>
      <c r="AL40" t="s">
        <v>136</v>
      </c>
      <c r="AM40" t="s">
        <v>747</v>
      </c>
      <c r="AN40">
        <v>0.25</v>
      </c>
      <c r="AO40">
        <v>0.5</v>
      </c>
      <c r="AP40">
        <v>0.75</v>
      </c>
      <c r="AQ40">
        <v>1</v>
      </c>
      <c r="AR40" t="s">
        <v>748</v>
      </c>
      <c r="AS40" t="s">
        <v>749</v>
      </c>
      <c r="AT40" t="s">
        <v>750</v>
      </c>
      <c r="AU40" t="s">
        <v>751</v>
      </c>
      <c r="AV40" t="s">
        <v>752</v>
      </c>
      <c r="AW40"/>
      <c r="AX40"/>
      <c r="AY40"/>
      <c r="AZ40"/>
      <c r="BA40"/>
      <c r="BB40"/>
      <c r="BC40"/>
      <c r="BD40"/>
      <c r="BE40"/>
      <c r="BF40"/>
      <c r="BG40"/>
      <c r="BH40"/>
      <c r="BI40"/>
      <c r="BJ40"/>
      <c r="BK40"/>
      <c r="BL40"/>
      <c r="BM40"/>
      <c r="BN40"/>
      <c r="BO40"/>
      <c r="BP40"/>
      <c r="BQ40"/>
      <c r="BR40"/>
      <c r="BS40"/>
      <c r="BT40"/>
      <c r="BU40"/>
      <c r="BV40"/>
      <c r="BW40"/>
      <c r="BX40"/>
      <c r="BY40"/>
      <c r="BZ40"/>
      <c r="CA40"/>
      <c r="CB40"/>
      <c r="CC40"/>
      <c r="CD40" s="2"/>
      <c r="CE40" s="23"/>
    </row>
    <row r="41" spans="1:83" s="24" customFormat="1">
      <c r="A41" t="str">
        <f>CONCATENATE(C41,"_",COUNTIF(C$2:C41,C41))</f>
        <v>02CD01_16</v>
      </c>
      <c r="B41" t="s">
        <v>9195</v>
      </c>
      <c r="C41" t="s">
        <v>460</v>
      </c>
      <c r="D41" t="s">
        <v>713</v>
      </c>
      <c r="E41" t="s">
        <v>461</v>
      </c>
      <c r="F41" t="s">
        <v>462</v>
      </c>
      <c r="G41" t="s">
        <v>463</v>
      </c>
      <c r="H41" t="s">
        <v>464</v>
      </c>
      <c r="I41" t="s">
        <v>753</v>
      </c>
      <c r="J41" t="s">
        <v>16805</v>
      </c>
      <c r="K41">
        <v>2</v>
      </c>
      <c r="L41" t="s">
        <v>315</v>
      </c>
      <c r="M41">
        <v>1</v>
      </c>
      <c r="N41" t="s">
        <v>16760</v>
      </c>
      <c r="O41">
        <v>3</v>
      </c>
      <c r="P41" t="s">
        <v>16773</v>
      </c>
      <c r="Q41" t="s">
        <v>168</v>
      </c>
      <c r="R41" t="s">
        <v>517</v>
      </c>
      <c r="S41" t="s">
        <v>166</v>
      </c>
      <c r="T41" t="s">
        <v>16791</v>
      </c>
      <c r="U41" t="s">
        <v>236</v>
      </c>
      <c r="V41" t="s">
        <v>755</v>
      </c>
      <c r="W41" t="s">
        <v>756</v>
      </c>
      <c r="X41" t="s">
        <v>757</v>
      </c>
      <c r="Y41" t="s">
        <v>216</v>
      </c>
      <c r="Z41" t="s">
        <v>758</v>
      </c>
      <c r="AA41">
        <v>5.0999999999999996</v>
      </c>
      <c r="AB41" t="s">
        <v>16806</v>
      </c>
      <c r="AC41" t="str">
        <f t="shared" si="0"/>
        <v>2.6.8</v>
      </c>
      <c r="AD41" t="s">
        <v>759</v>
      </c>
      <c r="AE41" t="s">
        <v>760</v>
      </c>
      <c r="AF41" t="s">
        <v>761</v>
      </c>
      <c r="AG41" t="s">
        <v>762</v>
      </c>
      <c r="AH41" t="s">
        <v>763</v>
      </c>
      <c r="AI41" t="s">
        <v>89</v>
      </c>
      <c r="AJ41" t="s">
        <v>764</v>
      </c>
      <c r="AK41" t="s">
        <v>765</v>
      </c>
      <c r="AL41" t="s">
        <v>92</v>
      </c>
      <c r="AM41" t="s">
        <v>766</v>
      </c>
      <c r="AN41">
        <v>0.25</v>
      </c>
      <c r="AO41">
        <v>0.5</v>
      </c>
      <c r="AP41">
        <v>0.75</v>
      </c>
      <c r="AQ41">
        <v>1</v>
      </c>
      <c r="AR41" t="s">
        <v>767</v>
      </c>
      <c r="AS41" t="s">
        <v>768</v>
      </c>
      <c r="AT41" t="s">
        <v>769</v>
      </c>
      <c r="AU41" t="s">
        <v>544</v>
      </c>
      <c r="AV41" t="s">
        <v>545</v>
      </c>
      <c r="AW41" t="s">
        <v>770</v>
      </c>
      <c r="AX41" t="s">
        <v>544</v>
      </c>
      <c r="AY41" t="s">
        <v>545</v>
      </c>
      <c r="AZ41" t="s">
        <v>771</v>
      </c>
      <c r="BA41" t="s">
        <v>544</v>
      </c>
      <c r="BB41" t="s">
        <v>545</v>
      </c>
      <c r="BC41"/>
      <c r="BD41"/>
      <c r="BE41"/>
      <c r="BF41"/>
      <c r="BG41"/>
      <c r="BH41"/>
      <c r="BI41"/>
      <c r="BJ41"/>
      <c r="BK41"/>
      <c r="BL41"/>
      <c r="BM41"/>
      <c r="BN41"/>
      <c r="BO41"/>
      <c r="BP41"/>
      <c r="BQ41"/>
      <c r="BR41"/>
      <c r="BS41"/>
      <c r="BT41"/>
      <c r="BU41"/>
      <c r="BV41"/>
      <c r="BW41"/>
      <c r="BX41"/>
      <c r="BY41"/>
      <c r="BZ41"/>
      <c r="CA41"/>
      <c r="CB41"/>
      <c r="CC41"/>
      <c r="CD41" s="2"/>
      <c r="CE41" s="23"/>
    </row>
    <row r="42" spans="1:83" s="24" customFormat="1">
      <c r="A42" t="str">
        <f>CONCATENATE(C42,"_",COUNTIF(C$2:C42,C42))</f>
        <v>02CD01_17</v>
      </c>
      <c r="B42" t="s">
        <v>9196</v>
      </c>
      <c r="C42" t="s">
        <v>460</v>
      </c>
      <c r="D42" t="s">
        <v>713</v>
      </c>
      <c r="E42" t="s">
        <v>461</v>
      </c>
      <c r="F42" t="s">
        <v>462</v>
      </c>
      <c r="G42" t="s">
        <v>463</v>
      </c>
      <c r="H42" t="s">
        <v>464</v>
      </c>
      <c r="I42" t="s">
        <v>772</v>
      </c>
      <c r="J42" t="s">
        <v>16807</v>
      </c>
      <c r="K42">
        <v>2</v>
      </c>
      <c r="L42" t="s">
        <v>315</v>
      </c>
      <c r="M42">
        <v>1</v>
      </c>
      <c r="N42" t="s">
        <v>16760</v>
      </c>
      <c r="O42">
        <v>6</v>
      </c>
      <c r="P42" t="s">
        <v>16808</v>
      </c>
      <c r="Q42" t="s">
        <v>168</v>
      </c>
      <c r="R42" t="s">
        <v>517</v>
      </c>
      <c r="S42" t="s">
        <v>171</v>
      </c>
      <c r="T42" t="s">
        <v>579</v>
      </c>
      <c r="U42" t="s">
        <v>168</v>
      </c>
      <c r="V42" t="s">
        <v>16784</v>
      </c>
      <c r="W42" t="s">
        <v>774</v>
      </c>
      <c r="X42" t="s">
        <v>775</v>
      </c>
      <c r="Y42" t="s">
        <v>146</v>
      </c>
      <c r="Z42" t="s">
        <v>147</v>
      </c>
      <c r="AA42">
        <v>11.1</v>
      </c>
      <c r="AB42" t="s">
        <v>16771</v>
      </c>
      <c r="AC42" t="str">
        <f t="shared" si="0"/>
        <v>2.3.2</v>
      </c>
      <c r="AD42" t="s">
        <v>776</v>
      </c>
      <c r="AE42" t="s">
        <v>777</v>
      </c>
      <c r="AF42" t="s">
        <v>778</v>
      </c>
      <c r="AG42" t="s">
        <v>779</v>
      </c>
      <c r="AH42" t="s">
        <v>780</v>
      </c>
      <c r="AI42" t="s">
        <v>89</v>
      </c>
      <c r="AJ42" t="s">
        <v>781</v>
      </c>
      <c r="AK42" t="s">
        <v>782</v>
      </c>
      <c r="AL42" t="s">
        <v>92</v>
      </c>
      <c r="AM42" t="s">
        <v>783</v>
      </c>
      <c r="AN42">
        <v>0.25</v>
      </c>
      <c r="AO42">
        <v>0.5</v>
      </c>
      <c r="AP42">
        <v>0.75</v>
      </c>
      <c r="AQ42">
        <v>1</v>
      </c>
      <c r="AR42" t="s">
        <v>784</v>
      </c>
      <c r="AS42" t="s">
        <v>785</v>
      </c>
      <c r="AT42" t="s">
        <v>786</v>
      </c>
      <c r="AU42" t="s">
        <v>544</v>
      </c>
      <c r="AV42" t="s">
        <v>545</v>
      </c>
      <c r="AW42" t="s">
        <v>787</v>
      </c>
      <c r="AX42" t="s">
        <v>544</v>
      </c>
      <c r="AY42" t="s">
        <v>545</v>
      </c>
      <c r="AZ42" t="s">
        <v>788</v>
      </c>
      <c r="BA42" t="s">
        <v>544</v>
      </c>
      <c r="BB42" t="s">
        <v>545</v>
      </c>
      <c r="BC42"/>
      <c r="BD42"/>
      <c r="BE42"/>
      <c r="BF42"/>
      <c r="BG42"/>
      <c r="BH42"/>
      <c r="BI42"/>
      <c r="BJ42"/>
      <c r="BK42"/>
      <c r="BL42"/>
      <c r="BM42"/>
      <c r="BN42"/>
      <c r="BO42"/>
      <c r="BP42"/>
      <c r="BQ42"/>
      <c r="BR42"/>
      <c r="BS42"/>
      <c r="BT42"/>
      <c r="BU42"/>
      <c r="BV42"/>
      <c r="BW42"/>
      <c r="BX42"/>
      <c r="BY42"/>
      <c r="BZ42"/>
      <c r="CA42"/>
      <c r="CB42"/>
      <c r="CC42"/>
      <c r="CD42" s="2"/>
      <c r="CE42" s="23"/>
    </row>
    <row r="43" spans="1:83" s="24" customFormat="1">
      <c r="A43" t="str">
        <f>CONCATENATE(C43,"_",COUNTIF(C$2:C43,C43))</f>
        <v>02CD01_18</v>
      </c>
      <c r="B43" t="s">
        <v>9197</v>
      </c>
      <c r="C43" t="s">
        <v>460</v>
      </c>
      <c r="D43" t="s">
        <v>713</v>
      </c>
      <c r="E43" t="s">
        <v>461</v>
      </c>
      <c r="F43" t="s">
        <v>462</v>
      </c>
      <c r="G43" t="s">
        <v>463</v>
      </c>
      <c r="H43" t="s">
        <v>464</v>
      </c>
      <c r="I43" t="s">
        <v>789</v>
      </c>
      <c r="J43" t="s">
        <v>16809</v>
      </c>
      <c r="K43">
        <v>2</v>
      </c>
      <c r="L43" t="s">
        <v>315</v>
      </c>
      <c r="M43">
        <v>1</v>
      </c>
      <c r="N43" t="s">
        <v>16760</v>
      </c>
      <c r="O43">
        <v>3</v>
      </c>
      <c r="P43" t="s">
        <v>16773</v>
      </c>
      <c r="Q43" t="s">
        <v>168</v>
      </c>
      <c r="R43" t="s">
        <v>517</v>
      </c>
      <c r="S43" t="s">
        <v>170</v>
      </c>
      <c r="T43" t="s">
        <v>790</v>
      </c>
      <c r="U43" t="s">
        <v>169</v>
      </c>
      <c r="V43" t="s">
        <v>790</v>
      </c>
      <c r="W43" t="s">
        <v>791</v>
      </c>
      <c r="X43" t="s">
        <v>792</v>
      </c>
      <c r="Y43" t="s">
        <v>793</v>
      </c>
      <c r="Z43" t="s">
        <v>794</v>
      </c>
      <c r="AA43">
        <v>10.199999999999999</v>
      </c>
      <c r="AB43" t="s">
        <v>16810</v>
      </c>
      <c r="AC43" t="str">
        <f t="shared" si="0"/>
        <v>2.7.1</v>
      </c>
      <c r="AD43" t="s">
        <v>795</v>
      </c>
      <c r="AE43" t="s">
        <v>796</v>
      </c>
      <c r="AF43" t="s">
        <v>797</v>
      </c>
      <c r="AG43" t="s">
        <v>798</v>
      </c>
      <c r="AH43" t="s">
        <v>799</v>
      </c>
      <c r="AI43" t="s">
        <v>89</v>
      </c>
      <c r="AJ43" t="s">
        <v>800</v>
      </c>
      <c r="AK43" t="s">
        <v>801</v>
      </c>
      <c r="AL43" t="s">
        <v>92</v>
      </c>
      <c r="AM43" t="s">
        <v>783</v>
      </c>
      <c r="AN43">
        <v>0.25</v>
      </c>
      <c r="AO43">
        <v>0.5</v>
      </c>
      <c r="AP43">
        <v>0.75</v>
      </c>
      <c r="AQ43">
        <v>1</v>
      </c>
      <c r="AR43" t="s">
        <v>802</v>
      </c>
      <c r="AS43" t="s">
        <v>803</v>
      </c>
      <c r="AT43" t="s">
        <v>804</v>
      </c>
      <c r="AU43" t="s">
        <v>564</v>
      </c>
      <c r="AV43" t="s">
        <v>565</v>
      </c>
      <c r="AW43" t="s">
        <v>805</v>
      </c>
      <c r="AX43" t="s">
        <v>539</v>
      </c>
      <c r="AY43" t="s">
        <v>540</v>
      </c>
      <c r="AZ43" t="s">
        <v>806</v>
      </c>
      <c r="BA43" t="s">
        <v>668</v>
      </c>
      <c r="BB43" t="s">
        <v>669</v>
      </c>
      <c r="BC43" t="s">
        <v>807</v>
      </c>
      <c r="BD43" t="s">
        <v>808</v>
      </c>
      <c r="BE43" t="s">
        <v>809</v>
      </c>
      <c r="BF43"/>
      <c r="BG43"/>
      <c r="BH43"/>
      <c r="BI43"/>
      <c r="BJ43"/>
      <c r="BK43"/>
      <c r="BL43"/>
      <c r="BM43"/>
      <c r="BN43"/>
      <c r="BO43"/>
      <c r="BP43"/>
      <c r="BQ43"/>
      <c r="BR43"/>
      <c r="BS43"/>
      <c r="BT43"/>
      <c r="BU43"/>
      <c r="BV43"/>
      <c r="BW43"/>
      <c r="BX43"/>
      <c r="BY43"/>
      <c r="BZ43"/>
      <c r="CA43"/>
      <c r="CB43"/>
      <c r="CC43"/>
      <c r="CD43" s="2"/>
      <c r="CE43" s="23"/>
    </row>
    <row r="44" spans="1:83" s="24" customFormat="1">
      <c r="A44" t="str">
        <f>CONCATENATE(C44,"_",COUNTIF(C$2:C44,C44))</f>
        <v>02CD02_1</v>
      </c>
      <c r="B44" t="s">
        <v>9198</v>
      </c>
      <c r="C44" t="s">
        <v>810</v>
      </c>
      <c r="D44" t="s">
        <v>16811</v>
      </c>
      <c r="E44" t="s">
        <v>811</v>
      </c>
      <c r="F44" t="s">
        <v>812</v>
      </c>
      <c r="G44" t="s">
        <v>813</v>
      </c>
      <c r="H44" t="s">
        <v>814</v>
      </c>
      <c r="I44" t="s">
        <v>465</v>
      </c>
      <c r="J44" t="s">
        <v>16772</v>
      </c>
      <c r="K44">
        <v>2</v>
      </c>
      <c r="L44" t="s">
        <v>315</v>
      </c>
      <c r="M44">
        <v>1</v>
      </c>
      <c r="N44" t="s">
        <v>16760</v>
      </c>
      <c r="O44">
        <v>3</v>
      </c>
      <c r="P44" t="s">
        <v>16773</v>
      </c>
      <c r="Q44" t="s">
        <v>169</v>
      </c>
      <c r="R44" t="s">
        <v>77</v>
      </c>
      <c r="S44" t="s">
        <v>236</v>
      </c>
      <c r="T44" t="s">
        <v>260</v>
      </c>
      <c r="U44" t="s">
        <v>169</v>
      </c>
      <c r="V44" t="s">
        <v>467</v>
      </c>
      <c r="W44" t="s">
        <v>468</v>
      </c>
      <c r="X44" t="s">
        <v>469</v>
      </c>
      <c r="Y44" t="s">
        <v>81</v>
      </c>
      <c r="Z44" t="s">
        <v>82</v>
      </c>
      <c r="AA44">
        <v>16.600000000000001</v>
      </c>
      <c r="AB44" t="s">
        <v>83</v>
      </c>
      <c r="AC44" t="str">
        <f t="shared" si="0"/>
        <v>1.8.1</v>
      </c>
      <c r="AD44" t="s">
        <v>815</v>
      </c>
      <c r="AE44" t="s">
        <v>816</v>
      </c>
      <c r="AF44" t="s">
        <v>817</v>
      </c>
      <c r="AG44" t="s">
        <v>473</v>
      </c>
      <c r="AH44" t="s">
        <v>818</v>
      </c>
      <c r="AI44" t="s">
        <v>89</v>
      </c>
      <c r="AJ44" t="s">
        <v>819</v>
      </c>
      <c r="AK44" t="s">
        <v>820</v>
      </c>
      <c r="AL44" t="s">
        <v>92</v>
      </c>
      <c r="AM44" t="s">
        <v>821</v>
      </c>
      <c r="AN44">
        <v>0.25</v>
      </c>
      <c r="AO44">
        <v>0.5</v>
      </c>
      <c r="AP44">
        <v>0.75</v>
      </c>
      <c r="AQ44">
        <v>1</v>
      </c>
      <c r="AR44" t="s">
        <v>822</v>
      </c>
      <c r="AS44" t="s">
        <v>823</v>
      </c>
      <c r="AT44" t="s">
        <v>824</v>
      </c>
      <c r="AU44" t="s">
        <v>825</v>
      </c>
      <c r="AV44" t="s">
        <v>826</v>
      </c>
      <c r="AW44" t="s">
        <v>827</v>
      </c>
      <c r="AX44" t="s">
        <v>828</v>
      </c>
      <c r="AY44" t="s">
        <v>829</v>
      </c>
      <c r="AZ44" t="s">
        <v>830</v>
      </c>
      <c r="BA44" t="s">
        <v>831</v>
      </c>
      <c r="BB44" t="s">
        <v>832</v>
      </c>
      <c r="BC44" t="s">
        <v>833</v>
      </c>
      <c r="BD44" t="s">
        <v>831</v>
      </c>
      <c r="BE44" t="s">
        <v>832</v>
      </c>
      <c r="BF44" t="s">
        <v>834</v>
      </c>
      <c r="BG44" t="s">
        <v>835</v>
      </c>
      <c r="BH44" t="s">
        <v>836</v>
      </c>
      <c r="BI44" t="s">
        <v>837</v>
      </c>
      <c r="BJ44" t="s">
        <v>835</v>
      </c>
      <c r="BK44" t="s">
        <v>836</v>
      </c>
      <c r="BL44" t="s">
        <v>838</v>
      </c>
      <c r="BM44" t="s">
        <v>839</v>
      </c>
      <c r="BN44" t="s">
        <v>840</v>
      </c>
      <c r="BO44"/>
      <c r="BP44"/>
      <c r="BQ44"/>
      <c r="BR44"/>
      <c r="BS44"/>
      <c r="BT44"/>
      <c r="BU44"/>
      <c r="BV44"/>
      <c r="BW44"/>
      <c r="BX44"/>
      <c r="BY44"/>
      <c r="BZ44"/>
      <c r="CA44"/>
      <c r="CB44"/>
      <c r="CC44"/>
      <c r="CD44" s="2"/>
      <c r="CE44" s="23"/>
    </row>
    <row r="45" spans="1:83" s="24" customFormat="1">
      <c r="A45" t="str">
        <f>CONCATENATE(C45,"_",COUNTIF(C$2:C45,C45))</f>
        <v>02CD02_2</v>
      </c>
      <c r="B45" t="s">
        <v>9199</v>
      </c>
      <c r="C45" t="s">
        <v>810</v>
      </c>
      <c r="D45" t="s">
        <v>16811</v>
      </c>
      <c r="E45" t="s">
        <v>811</v>
      </c>
      <c r="F45" t="s">
        <v>812</v>
      </c>
      <c r="G45" t="s">
        <v>813</v>
      </c>
      <c r="H45" t="s">
        <v>814</v>
      </c>
      <c r="I45" t="s">
        <v>494</v>
      </c>
      <c r="J45" t="s">
        <v>16774</v>
      </c>
      <c r="K45">
        <v>6</v>
      </c>
      <c r="L45" t="s">
        <v>74</v>
      </c>
      <c r="M45">
        <v>5</v>
      </c>
      <c r="N45" t="s">
        <v>16775</v>
      </c>
      <c r="O45">
        <v>1</v>
      </c>
      <c r="P45" t="s">
        <v>16776</v>
      </c>
      <c r="Q45" t="s">
        <v>168</v>
      </c>
      <c r="R45" t="s">
        <v>517</v>
      </c>
      <c r="S45" t="s">
        <v>168</v>
      </c>
      <c r="T45" t="s">
        <v>518</v>
      </c>
      <c r="U45" t="s">
        <v>169</v>
      </c>
      <c r="V45" t="s">
        <v>16777</v>
      </c>
      <c r="W45" t="s">
        <v>495</v>
      </c>
      <c r="X45" t="s">
        <v>496</v>
      </c>
      <c r="Y45" t="s">
        <v>81</v>
      </c>
      <c r="Z45" t="s">
        <v>82</v>
      </c>
      <c r="AA45">
        <v>16.100000000000001</v>
      </c>
      <c r="AB45" t="s">
        <v>174</v>
      </c>
      <c r="AC45" t="str">
        <f t="shared" si="0"/>
        <v>2.2.1</v>
      </c>
      <c r="AD45" t="s">
        <v>841</v>
      </c>
      <c r="AE45" t="s">
        <v>842</v>
      </c>
      <c r="AF45" t="s">
        <v>843</v>
      </c>
      <c r="AG45" t="s">
        <v>844</v>
      </c>
      <c r="AH45" t="s">
        <v>845</v>
      </c>
      <c r="AI45" t="s">
        <v>89</v>
      </c>
      <c r="AJ45" t="s">
        <v>846</v>
      </c>
      <c r="AK45" t="s">
        <v>847</v>
      </c>
      <c r="AL45" t="s">
        <v>136</v>
      </c>
      <c r="AM45" t="s">
        <v>848</v>
      </c>
      <c r="AN45">
        <v>0.25</v>
      </c>
      <c r="AO45">
        <v>0.5</v>
      </c>
      <c r="AP45">
        <v>0.75</v>
      </c>
      <c r="AQ45">
        <v>1</v>
      </c>
      <c r="AR45" t="s">
        <v>849</v>
      </c>
      <c r="AS45" t="s">
        <v>850</v>
      </c>
      <c r="AT45" t="s">
        <v>851</v>
      </c>
      <c r="AU45" t="s">
        <v>852</v>
      </c>
      <c r="AV45" t="s">
        <v>853</v>
      </c>
      <c r="AW45"/>
      <c r="AX45"/>
      <c r="AY45"/>
      <c r="AZ45"/>
      <c r="BA45"/>
      <c r="BB45"/>
      <c r="BC45"/>
      <c r="BD45"/>
      <c r="BE45"/>
      <c r="BF45"/>
      <c r="BG45"/>
      <c r="BH45"/>
      <c r="BI45"/>
      <c r="BJ45"/>
      <c r="BK45"/>
      <c r="BL45"/>
      <c r="BM45"/>
      <c r="BN45"/>
      <c r="BO45"/>
      <c r="BP45"/>
      <c r="BQ45"/>
      <c r="BR45"/>
      <c r="BS45"/>
      <c r="BT45"/>
      <c r="BU45"/>
      <c r="BV45"/>
      <c r="BW45"/>
      <c r="BX45"/>
      <c r="BY45"/>
      <c r="BZ45"/>
      <c r="CA45"/>
      <c r="CB45"/>
      <c r="CC45"/>
      <c r="CD45" s="2"/>
      <c r="CE45" s="23"/>
    </row>
    <row r="46" spans="1:83" s="24" customFormat="1">
      <c r="A46" t="str">
        <f>CONCATENATE(C46,"_",COUNTIF(C$2:C46,C46))</f>
        <v>02CD02_3</v>
      </c>
      <c r="B46" t="s">
        <v>9200</v>
      </c>
      <c r="C46" t="s">
        <v>810</v>
      </c>
      <c r="D46" t="s">
        <v>16811</v>
      </c>
      <c r="E46" t="s">
        <v>811</v>
      </c>
      <c r="F46" t="s">
        <v>812</v>
      </c>
      <c r="G46" t="s">
        <v>813</v>
      </c>
      <c r="H46" t="s">
        <v>814</v>
      </c>
      <c r="I46" t="s">
        <v>515</v>
      </c>
      <c r="J46" t="s">
        <v>16778</v>
      </c>
      <c r="K46">
        <v>2</v>
      </c>
      <c r="L46" t="s">
        <v>315</v>
      </c>
      <c r="M46">
        <v>2</v>
      </c>
      <c r="N46" t="s">
        <v>516</v>
      </c>
      <c r="O46" t="s">
        <v>168</v>
      </c>
      <c r="P46" t="s">
        <v>16779</v>
      </c>
      <c r="Q46" t="s">
        <v>168</v>
      </c>
      <c r="R46" t="s">
        <v>517</v>
      </c>
      <c r="S46" t="s">
        <v>168</v>
      </c>
      <c r="T46" t="s">
        <v>518</v>
      </c>
      <c r="U46" t="s">
        <v>166</v>
      </c>
      <c r="V46" t="s">
        <v>519</v>
      </c>
      <c r="W46" t="s">
        <v>520</v>
      </c>
      <c r="X46" t="s">
        <v>521</v>
      </c>
      <c r="Y46" t="s">
        <v>146</v>
      </c>
      <c r="Z46" t="s">
        <v>147</v>
      </c>
      <c r="AA46">
        <v>11.6</v>
      </c>
      <c r="AB46" t="s">
        <v>16780</v>
      </c>
      <c r="AC46" t="str">
        <f t="shared" si="0"/>
        <v>2.2.6</v>
      </c>
      <c r="AD46" t="s">
        <v>854</v>
      </c>
      <c r="AE46" t="s">
        <v>855</v>
      </c>
      <c r="AF46" t="s">
        <v>817</v>
      </c>
      <c r="AG46" t="s">
        <v>524</v>
      </c>
      <c r="AH46" t="s">
        <v>856</v>
      </c>
      <c r="AI46" t="s">
        <v>89</v>
      </c>
      <c r="AJ46" t="s">
        <v>857</v>
      </c>
      <c r="AK46" t="s">
        <v>858</v>
      </c>
      <c r="AL46" t="s">
        <v>92</v>
      </c>
      <c r="AM46" t="s">
        <v>859</v>
      </c>
      <c r="AN46">
        <v>0.25</v>
      </c>
      <c r="AO46">
        <v>0.5</v>
      </c>
      <c r="AP46">
        <v>0.75</v>
      </c>
      <c r="AQ46">
        <v>1</v>
      </c>
      <c r="AR46" t="s">
        <v>860</v>
      </c>
      <c r="AS46" t="s">
        <v>861</v>
      </c>
      <c r="AT46" t="s">
        <v>862</v>
      </c>
      <c r="AU46" t="s">
        <v>863</v>
      </c>
      <c r="AV46" t="s">
        <v>671</v>
      </c>
      <c r="AW46" t="s">
        <v>864</v>
      </c>
      <c r="AX46" t="s">
        <v>863</v>
      </c>
      <c r="AY46" t="s">
        <v>671</v>
      </c>
      <c r="AZ46" t="s">
        <v>865</v>
      </c>
      <c r="BA46" t="s">
        <v>863</v>
      </c>
      <c r="BB46" t="s">
        <v>671</v>
      </c>
      <c r="BC46" t="s">
        <v>866</v>
      </c>
      <c r="BD46" t="s">
        <v>828</v>
      </c>
      <c r="BE46" t="s">
        <v>829</v>
      </c>
      <c r="BF46"/>
      <c r="BG46"/>
      <c r="BH46"/>
      <c r="BI46"/>
      <c r="BJ46"/>
      <c r="BK46"/>
      <c r="BL46"/>
      <c r="BM46"/>
      <c r="BN46"/>
      <c r="BO46"/>
      <c r="BP46"/>
      <c r="BQ46"/>
      <c r="BR46"/>
      <c r="BS46"/>
      <c r="BT46"/>
      <c r="BU46"/>
      <c r="BV46"/>
      <c r="BW46"/>
      <c r="BX46"/>
      <c r="BY46"/>
      <c r="BZ46"/>
      <c r="CA46"/>
      <c r="CB46"/>
      <c r="CC46"/>
      <c r="CD46" s="2"/>
      <c r="CE46" s="23"/>
    </row>
    <row r="47" spans="1:83" s="24" customFormat="1">
      <c r="A47" t="str">
        <f>CONCATENATE(C47,"_",COUNTIF(C$2:C47,C47))</f>
        <v>02CD02_4</v>
      </c>
      <c r="B47" t="s">
        <v>9201</v>
      </c>
      <c r="C47" t="s">
        <v>810</v>
      </c>
      <c r="D47" t="s">
        <v>16811</v>
      </c>
      <c r="E47" t="s">
        <v>811</v>
      </c>
      <c r="F47" t="s">
        <v>812</v>
      </c>
      <c r="G47" t="s">
        <v>813</v>
      </c>
      <c r="H47" t="s">
        <v>814</v>
      </c>
      <c r="I47" t="s">
        <v>547</v>
      </c>
      <c r="J47" t="s">
        <v>16781</v>
      </c>
      <c r="K47">
        <v>4</v>
      </c>
      <c r="L47" t="s">
        <v>576</v>
      </c>
      <c r="M47">
        <v>1</v>
      </c>
      <c r="N47" t="s">
        <v>548</v>
      </c>
      <c r="O47" t="s">
        <v>549</v>
      </c>
      <c r="P47" t="s">
        <v>548</v>
      </c>
      <c r="Q47" t="s">
        <v>168</v>
      </c>
      <c r="R47" t="s">
        <v>517</v>
      </c>
      <c r="S47" t="s">
        <v>167</v>
      </c>
      <c r="T47" t="s">
        <v>16782</v>
      </c>
      <c r="U47" t="s">
        <v>168</v>
      </c>
      <c r="V47" t="s">
        <v>550</v>
      </c>
      <c r="W47" t="s">
        <v>551</v>
      </c>
      <c r="X47" t="s">
        <v>552</v>
      </c>
      <c r="Y47" t="s">
        <v>146</v>
      </c>
      <c r="Z47" t="s">
        <v>147</v>
      </c>
      <c r="AA47">
        <v>11.4</v>
      </c>
      <c r="AB47" t="s">
        <v>553</v>
      </c>
      <c r="AC47" t="str">
        <f t="shared" si="0"/>
        <v>2.4.2</v>
      </c>
      <c r="AD47" t="s">
        <v>554</v>
      </c>
      <c r="AE47" t="s">
        <v>555</v>
      </c>
      <c r="AF47" t="s">
        <v>817</v>
      </c>
      <c r="AG47" t="s">
        <v>556</v>
      </c>
      <c r="AH47" t="s">
        <v>557</v>
      </c>
      <c r="AI47" t="s">
        <v>89</v>
      </c>
      <c r="AJ47" t="s">
        <v>867</v>
      </c>
      <c r="AK47" t="s">
        <v>868</v>
      </c>
      <c r="AL47" t="s">
        <v>92</v>
      </c>
      <c r="AM47" t="s">
        <v>869</v>
      </c>
      <c r="AN47">
        <v>0.25</v>
      </c>
      <c r="AO47">
        <v>0.5</v>
      </c>
      <c r="AP47">
        <v>0.75</v>
      </c>
      <c r="AQ47">
        <v>1</v>
      </c>
      <c r="AR47" t="s">
        <v>870</v>
      </c>
      <c r="AS47" t="s">
        <v>871</v>
      </c>
      <c r="AT47" t="s">
        <v>872</v>
      </c>
      <c r="AU47" t="s">
        <v>873</v>
      </c>
      <c r="AV47" t="s">
        <v>874</v>
      </c>
      <c r="AW47" t="s">
        <v>875</v>
      </c>
      <c r="AX47" t="s">
        <v>873</v>
      </c>
      <c r="AY47" t="s">
        <v>874</v>
      </c>
      <c r="AZ47" t="s">
        <v>876</v>
      </c>
      <c r="BA47" t="s">
        <v>873</v>
      </c>
      <c r="BB47" t="s">
        <v>874</v>
      </c>
      <c r="BC47"/>
      <c r="BD47"/>
      <c r="BE47"/>
      <c r="BF47"/>
      <c r="BG47"/>
      <c r="BH47"/>
      <c r="BI47"/>
      <c r="BJ47"/>
      <c r="BK47"/>
      <c r="BL47"/>
      <c r="BM47"/>
      <c r="BN47"/>
      <c r="BO47"/>
      <c r="BP47"/>
      <c r="BQ47"/>
      <c r="BR47"/>
      <c r="BS47"/>
      <c r="BT47"/>
      <c r="BU47"/>
      <c r="BV47"/>
      <c r="BW47"/>
      <c r="BX47"/>
      <c r="BY47"/>
      <c r="BZ47"/>
      <c r="CA47"/>
      <c r="CB47"/>
      <c r="CC47"/>
      <c r="CD47" s="2"/>
      <c r="CE47" s="23"/>
    </row>
    <row r="48" spans="1:83" s="24" customFormat="1">
      <c r="A48" t="str">
        <f>CONCATENATE(C48,"_",COUNTIF(C$2:C48,C48))</f>
        <v>02CD02_5</v>
      </c>
      <c r="B48" t="s">
        <v>9202</v>
      </c>
      <c r="C48" t="s">
        <v>810</v>
      </c>
      <c r="D48" t="s">
        <v>16811</v>
      </c>
      <c r="E48" t="s">
        <v>811</v>
      </c>
      <c r="F48" t="s">
        <v>812</v>
      </c>
      <c r="G48" t="s">
        <v>813</v>
      </c>
      <c r="H48" t="s">
        <v>814</v>
      </c>
      <c r="I48" t="s">
        <v>618</v>
      </c>
      <c r="J48" t="s">
        <v>16790</v>
      </c>
      <c r="K48">
        <v>2</v>
      </c>
      <c r="L48" t="s">
        <v>315</v>
      </c>
      <c r="M48">
        <v>1</v>
      </c>
      <c r="N48" t="s">
        <v>16760</v>
      </c>
      <c r="O48">
        <v>7</v>
      </c>
      <c r="P48" t="s">
        <v>8243</v>
      </c>
      <c r="Q48" t="s">
        <v>168</v>
      </c>
      <c r="R48" t="s">
        <v>517</v>
      </c>
      <c r="S48" t="s">
        <v>166</v>
      </c>
      <c r="T48" t="s">
        <v>16791</v>
      </c>
      <c r="U48" t="s">
        <v>171</v>
      </c>
      <c r="V48" t="s">
        <v>620</v>
      </c>
      <c r="W48" t="s">
        <v>621</v>
      </c>
      <c r="X48" t="s">
        <v>622</v>
      </c>
      <c r="Y48" t="s">
        <v>146</v>
      </c>
      <c r="Z48" t="s">
        <v>147</v>
      </c>
      <c r="AA48">
        <v>11.1</v>
      </c>
      <c r="AB48" t="s">
        <v>16771</v>
      </c>
      <c r="AC48" t="str">
        <f t="shared" si="0"/>
        <v>2.6.3</v>
      </c>
      <c r="AD48" t="s">
        <v>624</v>
      </c>
      <c r="AE48" t="s">
        <v>625</v>
      </c>
      <c r="AF48" t="s">
        <v>877</v>
      </c>
      <c r="AG48" t="s">
        <v>878</v>
      </c>
      <c r="AH48" t="s">
        <v>628</v>
      </c>
      <c r="AI48" t="s">
        <v>89</v>
      </c>
      <c r="AJ48" t="s">
        <v>879</v>
      </c>
      <c r="AK48" t="s">
        <v>880</v>
      </c>
      <c r="AL48" t="s">
        <v>136</v>
      </c>
      <c r="AM48" t="s">
        <v>881</v>
      </c>
      <c r="AN48">
        <v>0</v>
      </c>
      <c r="AO48">
        <v>0.3</v>
      </c>
      <c r="AP48">
        <v>0.6</v>
      </c>
      <c r="AQ48">
        <v>1</v>
      </c>
      <c r="AR48" t="s">
        <v>882</v>
      </c>
      <c r="AS48" t="s">
        <v>883</v>
      </c>
      <c r="AT48" t="s">
        <v>884</v>
      </c>
      <c r="AU48" t="s">
        <v>873</v>
      </c>
      <c r="AV48" t="s">
        <v>874</v>
      </c>
      <c r="AW48" t="s">
        <v>885</v>
      </c>
      <c r="AX48" t="s">
        <v>873</v>
      </c>
      <c r="AY48" t="s">
        <v>874</v>
      </c>
      <c r="AZ48"/>
      <c r="BA48"/>
      <c r="BB48"/>
      <c r="BC48"/>
      <c r="BD48"/>
      <c r="BE48"/>
      <c r="BF48"/>
      <c r="BG48"/>
      <c r="BH48"/>
      <c r="BI48"/>
      <c r="BJ48"/>
      <c r="BK48"/>
      <c r="BL48"/>
      <c r="BM48"/>
      <c r="BN48"/>
      <c r="BO48"/>
      <c r="BP48"/>
      <c r="BQ48"/>
      <c r="BR48"/>
      <c r="BS48"/>
      <c r="BT48"/>
      <c r="BU48"/>
      <c r="BV48"/>
      <c r="BW48"/>
      <c r="BX48"/>
      <c r="BY48"/>
      <c r="BZ48"/>
      <c r="CA48"/>
      <c r="CB48"/>
      <c r="CC48"/>
      <c r="CD48" s="2"/>
      <c r="CE48" s="23"/>
    </row>
    <row r="49" spans="1:86" s="24" customFormat="1">
      <c r="A49" t="str">
        <f>CONCATENATE(C49,"_",COUNTIF(C$2:C49,C49))</f>
        <v>02CD02_6</v>
      </c>
      <c r="B49" t="s">
        <v>9203</v>
      </c>
      <c r="C49" t="s">
        <v>810</v>
      </c>
      <c r="D49" t="s">
        <v>16811</v>
      </c>
      <c r="E49" t="s">
        <v>811</v>
      </c>
      <c r="F49" t="s">
        <v>812</v>
      </c>
      <c r="G49" t="s">
        <v>813</v>
      </c>
      <c r="H49" t="s">
        <v>814</v>
      </c>
      <c r="I49" t="s">
        <v>636</v>
      </c>
      <c r="J49" t="s">
        <v>16792</v>
      </c>
      <c r="K49">
        <v>2</v>
      </c>
      <c r="L49" t="s">
        <v>315</v>
      </c>
      <c r="M49">
        <v>1</v>
      </c>
      <c r="N49" t="s">
        <v>16760</v>
      </c>
      <c r="O49" t="s">
        <v>171</v>
      </c>
      <c r="P49" t="s">
        <v>16773</v>
      </c>
      <c r="Q49" t="s">
        <v>171</v>
      </c>
      <c r="R49" t="s">
        <v>235</v>
      </c>
      <c r="S49" t="s">
        <v>169</v>
      </c>
      <c r="T49" t="s">
        <v>16762</v>
      </c>
      <c r="U49" t="s">
        <v>169</v>
      </c>
      <c r="V49" t="s">
        <v>16763</v>
      </c>
      <c r="W49" t="s">
        <v>637</v>
      </c>
      <c r="X49" t="s">
        <v>638</v>
      </c>
      <c r="Y49" t="s">
        <v>236</v>
      </c>
      <c r="Z49" t="s">
        <v>318</v>
      </c>
      <c r="AA49">
        <v>8.3000000000000007</v>
      </c>
      <c r="AB49" t="s">
        <v>16793</v>
      </c>
      <c r="AC49" t="str">
        <f t="shared" si="0"/>
        <v>3.1.1</v>
      </c>
      <c r="AD49" t="s">
        <v>886</v>
      </c>
      <c r="AE49" t="s">
        <v>887</v>
      </c>
      <c r="AF49" t="s">
        <v>888</v>
      </c>
      <c r="AG49" t="s">
        <v>642</v>
      </c>
      <c r="AH49" t="s">
        <v>643</v>
      </c>
      <c r="AI49" t="s">
        <v>89</v>
      </c>
      <c r="AJ49" t="s">
        <v>889</v>
      </c>
      <c r="AK49" t="s">
        <v>890</v>
      </c>
      <c r="AL49" t="s">
        <v>92</v>
      </c>
      <c r="AM49" t="s">
        <v>891</v>
      </c>
      <c r="AN49">
        <v>0.2</v>
      </c>
      <c r="AO49">
        <v>0.5</v>
      </c>
      <c r="AP49">
        <v>0.8</v>
      </c>
      <c r="AQ49">
        <v>1</v>
      </c>
      <c r="AR49" t="s">
        <v>892</v>
      </c>
      <c r="AS49" t="s">
        <v>893</v>
      </c>
      <c r="AT49" t="s">
        <v>894</v>
      </c>
      <c r="AU49" t="s">
        <v>895</v>
      </c>
      <c r="AV49" t="s">
        <v>896</v>
      </c>
      <c r="AW49" t="s">
        <v>897</v>
      </c>
      <c r="AX49" t="s">
        <v>895</v>
      </c>
      <c r="AY49" t="s">
        <v>896</v>
      </c>
      <c r="AZ49"/>
      <c r="BA49"/>
      <c r="BB49"/>
      <c r="BC49"/>
      <c r="BD49"/>
      <c r="BE49"/>
      <c r="BF49"/>
      <c r="BG49"/>
      <c r="BH49"/>
      <c r="BI49"/>
      <c r="BJ49"/>
      <c r="BK49"/>
      <c r="BL49"/>
      <c r="BM49"/>
      <c r="BN49"/>
      <c r="BO49"/>
      <c r="BP49"/>
      <c r="BQ49"/>
      <c r="BR49"/>
      <c r="BS49"/>
      <c r="BT49"/>
      <c r="BU49"/>
      <c r="BV49"/>
      <c r="BW49"/>
      <c r="BX49"/>
      <c r="BY49"/>
      <c r="BZ49"/>
      <c r="CA49"/>
      <c r="CB49"/>
      <c r="CC49"/>
      <c r="CD49" s="2"/>
      <c r="CE49" s="23"/>
    </row>
    <row r="50" spans="1:86" s="24" customFormat="1">
      <c r="A50" t="str">
        <f>CONCATENATE(C50,"_",COUNTIF(C$2:C50,C50))</f>
        <v>02CD02_7</v>
      </c>
      <c r="B50" t="s">
        <v>9204</v>
      </c>
      <c r="C50" t="s">
        <v>810</v>
      </c>
      <c r="D50" t="s">
        <v>16811</v>
      </c>
      <c r="E50" t="s">
        <v>811</v>
      </c>
      <c r="F50" t="s">
        <v>812</v>
      </c>
      <c r="G50" t="s">
        <v>813</v>
      </c>
      <c r="H50" t="s">
        <v>814</v>
      </c>
      <c r="I50" t="s">
        <v>654</v>
      </c>
      <c r="J50" t="s">
        <v>16794</v>
      </c>
      <c r="K50">
        <v>3</v>
      </c>
      <c r="L50" t="s">
        <v>5262</v>
      </c>
      <c r="M50">
        <v>3</v>
      </c>
      <c r="N50" t="s">
        <v>5328</v>
      </c>
      <c r="O50">
        <v>1</v>
      </c>
      <c r="P50" t="s">
        <v>5329</v>
      </c>
      <c r="Q50" t="s">
        <v>168</v>
      </c>
      <c r="R50" t="s">
        <v>517</v>
      </c>
      <c r="S50" t="s">
        <v>168</v>
      </c>
      <c r="T50" t="s">
        <v>518</v>
      </c>
      <c r="U50" t="s">
        <v>169</v>
      </c>
      <c r="V50" t="s">
        <v>16777</v>
      </c>
      <c r="W50" t="s">
        <v>655</v>
      </c>
      <c r="X50" t="s">
        <v>656</v>
      </c>
      <c r="Y50" t="s">
        <v>146</v>
      </c>
      <c r="Z50" t="s">
        <v>147</v>
      </c>
      <c r="AA50">
        <v>11.3</v>
      </c>
      <c r="AB50" t="s">
        <v>16735</v>
      </c>
      <c r="AC50" t="str">
        <f t="shared" si="0"/>
        <v>2.2.1</v>
      </c>
      <c r="AD50" t="s">
        <v>898</v>
      </c>
      <c r="AE50" t="s">
        <v>899</v>
      </c>
      <c r="AF50" t="s">
        <v>900</v>
      </c>
      <c r="AG50" t="s">
        <v>660</v>
      </c>
      <c r="AH50" t="s">
        <v>901</v>
      </c>
      <c r="AI50" t="s">
        <v>89</v>
      </c>
      <c r="AJ50" t="s">
        <v>902</v>
      </c>
      <c r="AK50" t="s">
        <v>903</v>
      </c>
      <c r="AL50" t="s">
        <v>92</v>
      </c>
      <c r="AM50" t="s">
        <v>904</v>
      </c>
      <c r="AN50">
        <v>0</v>
      </c>
      <c r="AO50">
        <v>0.3</v>
      </c>
      <c r="AP50">
        <v>0.6</v>
      </c>
      <c r="AQ50">
        <v>1</v>
      </c>
      <c r="AR50" t="s">
        <v>905</v>
      </c>
      <c r="AS50" t="s">
        <v>906</v>
      </c>
      <c r="AT50" t="s">
        <v>907</v>
      </c>
      <c r="AU50" t="s">
        <v>908</v>
      </c>
      <c r="AV50" t="s">
        <v>909</v>
      </c>
      <c r="AW50" t="s">
        <v>910</v>
      </c>
      <c r="AX50" t="s">
        <v>911</v>
      </c>
      <c r="AY50" t="s">
        <v>912</v>
      </c>
      <c r="AZ50" t="s">
        <v>913</v>
      </c>
      <c r="BA50" t="s">
        <v>908</v>
      </c>
      <c r="BB50" t="s">
        <v>909</v>
      </c>
      <c r="BC50"/>
      <c r="BD50"/>
      <c r="BE50"/>
      <c r="BF50"/>
      <c r="BG50"/>
      <c r="BH50"/>
      <c r="BI50"/>
      <c r="BJ50"/>
      <c r="BK50"/>
      <c r="BL50"/>
      <c r="BM50"/>
      <c r="BN50"/>
      <c r="BO50"/>
      <c r="BP50"/>
      <c r="BQ50"/>
      <c r="BR50"/>
      <c r="BS50"/>
      <c r="BT50"/>
      <c r="BU50"/>
      <c r="BV50"/>
      <c r="BW50"/>
      <c r="BX50"/>
      <c r="BY50" t="s">
        <v>108</v>
      </c>
      <c r="BZ50" t="s">
        <v>108</v>
      </c>
      <c r="CA50" t="s">
        <v>108</v>
      </c>
      <c r="CB50" t="s">
        <v>108</v>
      </c>
      <c r="CC50" t="s">
        <v>108</v>
      </c>
      <c r="CD50" s="2" t="s">
        <v>108</v>
      </c>
      <c r="CE50" s="23"/>
      <c r="CH50" s="24">
        <v>12969</v>
      </c>
    </row>
    <row r="51" spans="1:86" s="24" customFormat="1">
      <c r="A51" t="str">
        <f>CONCATENATE(C51,"_",COUNTIF(C$2:C51,C51))</f>
        <v>02CD02_8</v>
      </c>
      <c r="B51" t="s">
        <v>9205</v>
      </c>
      <c r="C51" t="s">
        <v>810</v>
      </c>
      <c r="D51" t="s">
        <v>16811</v>
      </c>
      <c r="E51" t="s">
        <v>811</v>
      </c>
      <c r="F51" t="s">
        <v>812</v>
      </c>
      <c r="G51" t="s">
        <v>813</v>
      </c>
      <c r="H51" t="s">
        <v>814</v>
      </c>
      <c r="I51" t="s">
        <v>673</v>
      </c>
      <c r="J51" t="s">
        <v>16797</v>
      </c>
      <c r="K51">
        <v>2</v>
      </c>
      <c r="L51" t="s">
        <v>315</v>
      </c>
      <c r="M51">
        <v>3</v>
      </c>
      <c r="N51" t="s">
        <v>601</v>
      </c>
      <c r="O51" t="s">
        <v>168</v>
      </c>
      <c r="P51" t="s">
        <v>16798</v>
      </c>
      <c r="Q51" t="s">
        <v>168</v>
      </c>
      <c r="R51" t="s">
        <v>517</v>
      </c>
      <c r="S51" t="s">
        <v>168</v>
      </c>
      <c r="T51" t="s">
        <v>518</v>
      </c>
      <c r="U51" t="s">
        <v>171</v>
      </c>
      <c r="V51" t="s">
        <v>674</v>
      </c>
      <c r="W51" t="s">
        <v>675</v>
      </c>
      <c r="X51" t="s">
        <v>676</v>
      </c>
      <c r="Y51" t="s">
        <v>166</v>
      </c>
      <c r="Z51" t="s">
        <v>677</v>
      </c>
      <c r="AA51">
        <v>6.4</v>
      </c>
      <c r="AB51" t="s">
        <v>16799</v>
      </c>
      <c r="AC51" t="str">
        <f t="shared" si="0"/>
        <v>2.2.3</v>
      </c>
      <c r="AD51" t="s">
        <v>914</v>
      </c>
      <c r="AE51" t="s">
        <v>915</v>
      </c>
      <c r="AF51" t="s">
        <v>817</v>
      </c>
      <c r="AG51" t="s">
        <v>681</v>
      </c>
      <c r="AH51" t="s">
        <v>916</v>
      </c>
      <c r="AI51" t="s">
        <v>89</v>
      </c>
      <c r="AJ51" t="s">
        <v>917</v>
      </c>
      <c r="AK51" t="s">
        <v>918</v>
      </c>
      <c r="AL51" t="s">
        <v>136</v>
      </c>
      <c r="AM51" t="s">
        <v>904</v>
      </c>
      <c r="AN51">
        <v>0</v>
      </c>
      <c r="AO51">
        <v>0.3</v>
      </c>
      <c r="AP51">
        <v>0.6</v>
      </c>
      <c r="AQ51">
        <v>1</v>
      </c>
      <c r="AR51" t="s">
        <v>919</v>
      </c>
      <c r="AS51" t="s">
        <v>920</v>
      </c>
      <c r="AT51" t="s">
        <v>921</v>
      </c>
      <c r="AU51" t="s">
        <v>908</v>
      </c>
      <c r="AV51" t="s">
        <v>909</v>
      </c>
      <c r="AW51"/>
      <c r="AX51"/>
      <c r="AY51"/>
      <c r="AZ51"/>
      <c r="BA51"/>
      <c r="BB51"/>
      <c r="BC51"/>
      <c r="BD51"/>
      <c r="BE51"/>
      <c r="BF51"/>
      <c r="BG51"/>
      <c r="BH51"/>
      <c r="BI51"/>
      <c r="BJ51"/>
      <c r="BK51"/>
      <c r="BL51"/>
      <c r="BM51"/>
      <c r="BN51"/>
      <c r="BO51"/>
      <c r="BP51"/>
      <c r="BQ51"/>
      <c r="BR51"/>
      <c r="BS51"/>
      <c r="BT51"/>
      <c r="BU51"/>
      <c r="BV51"/>
      <c r="BW51"/>
      <c r="BX51"/>
      <c r="BY51"/>
      <c r="BZ51"/>
      <c r="CA51"/>
      <c r="CB51"/>
      <c r="CC51"/>
      <c r="CD51" s="2"/>
      <c r="CE51" s="23"/>
    </row>
    <row r="52" spans="1:86" s="24" customFormat="1">
      <c r="A52" t="str">
        <f>CONCATENATE(C52,"_",COUNTIF(C$2:C52,C52))</f>
        <v>02CD02_9</v>
      </c>
      <c r="B52" t="s">
        <v>9206</v>
      </c>
      <c r="C52" t="s">
        <v>810</v>
      </c>
      <c r="D52" t="s">
        <v>16811</v>
      </c>
      <c r="E52" t="s">
        <v>811</v>
      </c>
      <c r="F52" t="s">
        <v>812</v>
      </c>
      <c r="G52" t="s">
        <v>813</v>
      </c>
      <c r="H52" t="s">
        <v>814</v>
      </c>
      <c r="I52" t="s">
        <v>689</v>
      </c>
      <c r="J52" t="s">
        <v>16800</v>
      </c>
      <c r="K52">
        <v>2</v>
      </c>
      <c r="L52" t="s">
        <v>315</v>
      </c>
      <c r="M52">
        <v>3</v>
      </c>
      <c r="N52" t="s">
        <v>601</v>
      </c>
      <c r="O52" t="s">
        <v>168</v>
      </c>
      <c r="P52" t="s">
        <v>16798</v>
      </c>
      <c r="Q52" t="s">
        <v>168</v>
      </c>
      <c r="R52" t="s">
        <v>517</v>
      </c>
      <c r="S52" t="s">
        <v>169</v>
      </c>
      <c r="T52" t="s">
        <v>16787</v>
      </c>
      <c r="U52" t="s">
        <v>171</v>
      </c>
      <c r="V52" t="s">
        <v>16801</v>
      </c>
      <c r="W52" t="s">
        <v>690</v>
      </c>
      <c r="X52" t="s">
        <v>691</v>
      </c>
      <c r="Y52" t="s">
        <v>166</v>
      </c>
      <c r="Z52" t="s">
        <v>677</v>
      </c>
      <c r="AA52">
        <v>6.3</v>
      </c>
      <c r="AB52" t="s">
        <v>16802</v>
      </c>
      <c r="AC52" t="str">
        <f t="shared" si="0"/>
        <v>2.1.3</v>
      </c>
      <c r="AD52" t="s">
        <v>922</v>
      </c>
      <c r="AE52" t="s">
        <v>923</v>
      </c>
      <c r="AF52" t="s">
        <v>817</v>
      </c>
      <c r="AG52" t="s">
        <v>694</v>
      </c>
      <c r="AH52" t="s">
        <v>924</v>
      </c>
      <c r="AI52" t="s">
        <v>89</v>
      </c>
      <c r="AJ52" t="s">
        <v>925</v>
      </c>
      <c r="AK52" t="s">
        <v>926</v>
      </c>
      <c r="AL52" t="s">
        <v>136</v>
      </c>
      <c r="AM52" t="s">
        <v>927</v>
      </c>
      <c r="AN52">
        <v>0</v>
      </c>
      <c r="AO52">
        <v>0.3</v>
      </c>
      <c r="AP52">
        <v>0.6</v>
      </c>
      <c r="AQ52">
        <v>1</v>
      </c>
      <c r="AR52" t="s">
        <v>928</v>
      </c>
      <c r="AS52" t="s">
        <v>929</v>
      </c>
      <c r="AT52" t="s">
        <v>930</v>
      </c>
      <c r="AU52" t="s">
        <v>908</v>
      </c>
      <c r="AV52" t="s">
        <v>909</v>
      </c>
      <c r="AW52"/>
      <c r="AX52"/>
      <c r="AY52"/>
      <c r="AZ52"/>
      <c r="BA52"/>
      <c r="BB52"/>
      <c r="BC52"/>
      <c r="BD52"/>
      <c r="BE52"/>
      <c r="BF52"/>
      <c r="BG52"/>
      <c r="BH52"/>
      <c r="BI52"/>
      <c r="BJ52"/>
      <c r="BK52"/>
      <c r="BL52"/>
      <c r="BM52"/>
      <c r="BN52"/>
      <c r="BO52"/>
      <c r="BP52"/>
      <c r="BQ52"/>
      <c r="BR52"/>
      <c r="BS52"/>
      <c r="BT52"/>
      <c r="BU52"/>
      <c r="BV52"/>
      <c r="BW52"/>
      <c r="BX52"/>
      <c r="BY52"/>
      <c r="BZ52"/>
      <c r="CA52"/>
      <c r="CB52"/>
      <c r="CC52"/>
      <c r="CD52" s="2"/>
      <c r="CE52" s="23"/>
    </row>
    <row r="53" spans="1:86" s="24" customFormat="1">
      <c r="A53" t="str">
        <f>CONCATENATE(C53,"_",COUNTIF(C$2:C53,C53))</f>
        <v>02CD02_10</v>
      </c>
      <c r="B53" t="s">
        <v>9207</v>
      </c>
      <c r="C53" t="s">
        <v>810</v>
      </c>
      <c r="D53" t="s">
        <v>16811</v>
      </c>
      <c r="E53" t="s">
        <v>811</v>
      </c>
      <c r="F53" t="s">
        <v>812</v>
      </c>
      <c r="G53" t="s">
        <v>813</v>
      </c>
      <c r="H53" t="s">
        <v>814</v>
      </c>
      <c r="I53" t="s">
        <v>109</v>
      </c>
      <c r="J53" t="s">
        <v>16733</v>
      </c>
      <c r="K53">
        <v>2</v>
      </c>
      <c r="L53" t="s">
        <v>315</v>
      </c>
      <c r="M53">
        <v>2</v>
      </c>
      <c r="N53" t="s">
        <v>516</v>
      </c>
      <c r="O53">
        <v>2</v>
      </c>
      <c r="P53" t="s">
        <v>16779</v>
      </c>
      <c r="Q53" t="s">
        <v>168</v>
      </c>
      <c r="R53" t="s">
        <v>517</v>
      </c>
      <c r="S53" t="s">
        <v>168</v>
      </c>
      <c r="T53" t="s">
        <v>518</v>
      </c>
      <c r="U53" t="s">
        <v>169</v>
      </c>
      <c r="V53" t="s">
        <v>16777</v>
      </c>
      <c r="W53" t="s">
        <v>110</v>
      </c>
      <c r="X53" t="s">
        <v>111</v>
      </c>
      <c r="Y53" t="s">
        <v>146</v>
      </c>
      <c r="Z53" t="s">
        <v>147</v>
      </c>
      <c r="AA53">
        <v>11.3</v>
      </c>
      <c r="AB53" t="s">
        <v>16735</v>
      </c>
      <c r="AC53" t="str">
        <f t="shared" si="0"/>
        <v>2.2.1</v>
      </c>
      <c r="AD53" t="s">
        <v>931</v>
      </c>
      <c r="AE53" t="s">
        <v>932</v>
      </c>
      <c r="AF53" t="s">
        <v>933</v>
      </c>
      <c r="AG53" t="s">
        <v>115</v>
      </c>
      <c r="AH53" t="s">
        <v>934</v>
      </c>
      <c r="AI53" t="s">
        <v>89</v>
      </c>
      <c r="AJ53" t="s">
        <v>935</v>
      </c>
      <c r="AK53" t="s">
        <v>936</v>
      </c>
      <c r="AL53" t="s">
        <v>136</v>
      </c>
      <c r="AM53" t="s">
        <v>937</v>
      </c>
      <c r="AN53">
        <v>0.25</v>
      </c>
      <c r="AO53">
        <v>0.5</v>
      </c>
      <c r="AP53">
        <v>0.75</v>
      </c>
      <c r="AQ53">
        <v>1</v>
      </c>
      <c r="AR53" t="s">
        <v>708</v>
      </c>
      <c r="AS53" t="s">
        <v>938</v>
      </c>
      <c r="AT53" t="s">
        <v>939</v>
      </c>
      <c r="AU53" t="s">
        <v>940</v>
      </c>
      <c r="AV53" t="s">
        <v>941</v>
      </c>
      <c r="AW53"/>
      <c r="AX53"/>
      <c r="AY53"/>
      <c r="AZ53"/>
      <c r="BA53"/>
      <c r="BB53"/>
      <c r="BC53"/>
      <c r="BD53"/>
      <c r="BE53"/>
      <c r="BF53"/>
      <c r="BG53"/>
      <c r="BH53"/>
      <c r="BI53"/>
      <c r="BJ53"/>
      <c r="BK53"/>
      <c r="BL53"/>
      <c r="BM53"/>
      <c r="BN53"/>
      <c r="BO53"/>
      <c r="BP53"/>
      <c r="BQ53"/>
      <c r="BR53"/>
      <c r="BS53"/>
      <c r="BT53"/>
      <c r="BU53"/>
      <c r="BV53"/>
      <c r="BW53"/>
      <c r="BX53"/>
      <c r="BY53"/>
      <c r="BZ53"/>
      <c r="CA53"/>
      <c r="CB53"/>
      <c r="CC53"/>
      <c r="CD53" s="2"/>
      <c r="CE53" s="23"/>
    </row>
    <row r="54" spans="1:86" s="24" customFormat="1">
      <c r="A54" t="str">
        <f>CONCATENATE(C54,"_",COUNTIF(C$2:C54,C54))</f>
        <v>02CD02_11</v>
      </c>
      <c r="B54" t="s">
        <v>9208</v>
      </c>
      <c r="C54" t="s">
        <v>810</v>
      </c>
      <c r="D54" t="s">
        <v>16811</v>
      </c>
      <c r="E54" t="s">
        <v>811</v>
      </c>
      <c r="F54" t="s">
        <v>812</v>
      </c>
      <c r="G54" t="s">
        <v>813</v>
      </c>
      <c r="H54" t="s">
        <v>814</v>
      </c>
      <c r="I54" t="s">
        <v>126</v>
      </c>
      <c r="J54" t="s">
        <v>16736</v>
      </c>
      <c r="K54">
        <v>2</v>
      </c>
      <c r="L54" t="s">
        <v>315</v>
      </c>
      <c r="M54">
        <v>1</v>
      </c>
      <c r="N54" t="s">
        <v>16760</v>
      </c>
      <c r="O54">
        <v>7</v>
      </c>
      <c r="P54" t="s">
        <v>8243</v>
      </c>
      <c r="Q54" t="s">
        <v>169</v>
      </c>
      <c r="R54" t="s">
        <v>77</v>
      </c>
      <c r="S54" t="s">
        <v>236</v>
      </c>
      <c r="T54" t="s">
        <v>260</v>
      </c>
      <c r="U54" t="s">
        <v>169</v>
      </c>
      <c r="V54" t="s">
        <v>467</v>
      </c>
      <c r="W54" t="s">
        <v>127</v>
      </c>
      <c r="X54" t="s">
        <v>128</v>
      </c>
      <c r="Y54" t="s">
        <v>146</v>
      </c>
      <c r="Z54" t="s">
        <v>147</v>
      </c>
      <c r="AA54">
        <v>11.3</v>
      </c>
      <c r="AB54" t="s">
        <v>16735</v>
      </c>
      <c r="AC54" t="str">
        <f t="shared" si="0"/>
        <v>1.8.1</v>
      </c>
      <c r="AD54" t="s">
        <v>207</v>
      </c>
      <c r="AE54" t="s">
        <v>942</v>
      </c>
      <c r="AF54" t="s">
        <v>943</v>
      </c>
      <c r="AG54" t="s">
        <v>210</v>
      </c>
      <c r="AH54" t="s">
        <v>944</v>
      </c>
      <c r="AI54" t="s">
        <v>89</v>
      </c>
      <c r="AJ54" t="s">
        <v>715</v>
      </c>
      <c r="AK54" t="s">
        <v>945</v>
      </c>
      <c r="AL54" t="s">
        <v>136</v>
      </c>
      <c r="AM54" t="s">
        <v>946</v>
      </c>
      <c r="AN54">
        <v>0</v>
      </c>
      <c r="AO54">
        <v>0.3</v>
      </c>
      <c r="AP54">
        <v>0.6</v>
      </c>
      <c r="AQ54">
        <v>1</v>
      </c>
      <c r="AR54" t="s">
        <v>718</v>
      </c>
      <c r="AS54" t="s">
        <v>947</v>
      </c>
      <c r="AT54" t="s">
        <v>948</v>
      </c>
      <c r="AU54" t="s">
        <v>949</v>
      </c>
      <c r="AV54" t="s">
        <v>826</v>
      </c>
      <c r="AW54"/>
      <c r="AX54"/>
      <c r="AY54"/>
      <c r="AZ54"/>
      <c r="BA54"/>
      <c r="BB54"/>
      <c r="BC54"/>
      <c r="BD54"/>
      <c r="BE54"/>
      <c r="BF54"/>
      <c r="BG54"/>
      <c r="BH54"/>
      <c r="BI54"/>
      <c r="BJ54"/>
      <c r="BK54"/>
      <c r="BL54"/>
      <c r="BM54"/>
      <c r="BN54"/>
      <c r="BO54"/>
      <c r="BP54"/>
      <c r="BQ54"/>
      <c r="BR54"/>
      <c r="BS54"/>
      <c r="BT54"/>
      <c r="BU54"/>
      <c r="BV54"/>
      <c r="BW54"/>
      <c r="BX54"/>
      <c r="BY54"/>
      <c r="BZ54"/>
      <c r="CA54"/>
      <c r="CB54"/>
      <c r="CC54"/>
      <c r="CD54" s="2"/>
      <c r="CE54" s="23"/>
    </row>
    <row r="55" spans="1:86" s="24" customFormat="1">
      <c r="A55" t="str">
        <f>CONCATENATE(C55,"_",COUNTIF(C$2:C55,C55))</f>
        <v>02CD02_12</v>
      </c>
      <c r="B55" t="s">
        <v>9209</v>
      </c>
      <c r="C55" t="s">
        <v>810</v>
      </c>
      <c r="D55" t="s">
        <v>16811</v>
      </c>
      <c r="E55" t="s">
        <v>811</v>
      </c>
      <c r="F55" t="s">
        <v>812</v>
      </c>
      <c r="G55" t="s">
        <v>813</v>
      </c>
      <c r="H55" t="s">
        <v>814</v>
      </c>
      <c r="I55" t="s">
        <v>141</v>
      </c>
      <c r="J55" t="s">
        <v>16737</v>
      </c>
      <c r="K55">
        <v>5</v>
      </c>
      <c r="L55" t="s">
        <v>142</v>
      </c>
      <c r="M55">
        <v>3</v>
      </c>
      <c r="N55" t="s">
        <v>16738</v>
      </c>
      <c r="O55" t="s">
        <v>171</v>
      </c>
      <c r="P55" t="s">
        <v>143</v>
      </c>
      <c r="Q55" t="s">
        <v>169</v>
      </c>
      <c r="R55" t="s">
        <v>77</v>
      </c>
      <c r="S55" t="s">
        <v>170</v>
      </c>
      <c r="T55" t="s">
        <v>16739</v>
      </c>
      <c r="U55" t="s">
        <v>168</v>
      </c>
      <c r="V55" t="s">
        <v>16740</v>
      </c>
      <c r="W55" t="s">
        <v>144</v>
      </c>
      <c r="X55" t="s">
        <v>145</v>
      </c>
      <c r="Y55" t="s">
        <v>146</v>
      </c>
      <c r="Z55" t="s">
        <v>147</v>
      </c>
      <c r="AA55">
        <v>11.5</v>
      </c>
      <c r="AB55" t="s">
        <v>16741</v>
      </c>
      <c r="AC55" t="str">
        <f t="shared" si="0"/>
        <v>1.7.2</v>
      </c>
      <c r="AD55" t="s">
        <v>950</v>
      </c>
      <c r="AE55" t="s">
        <v>951</v>
      </c>
      <c r="AF55" t="s">
        <v>952</v>
      </c>
      <c r="AG55" t="s">
        <v>953</v>
      </c>
      <c r="AH55" t="s">
        <v>954</v>
      </c>
      <c r="AI55" t="s">
        <v>89</v>
      </c>
      <c r="AJ55" t="s">
        <v>955</v>
      </c>
      <c r="AK55" t="s">
        <v>956</v>
      </c>
      <c r="AL55" t="s">
        <v>92</v>
      </c>
      <c r="AM55" t="s">
        <v>957</v>
      </c>
      <c r="AN55">
        <v>0.25</v>
      </c>
      <c r="AO55">
        <v>0.5</v>
      </c>
      <c r="AP55">
        <v>0.75</v>
      </c>
      <c r="AQ55">
        <v>1</v>
      </c>
      <c r="AR55" t="s">
        <v>958</v>
      </c>
      <c r="AS55" t="s">
        <v>959</v>
      </c>
      <c r="AT55" t="s">
        <v>960</v>
      </c>
      <c r="AU55" t="s">
        <v>961</v>
      </c>
      <c r="AV55" t="s">
        <v>962</v>
      </c>
      <c r="AW55" t="s">
        <v>963</v>
      </c>
      <c r="AX55" t="s">
        <v>961</v>
      </c>
      <c r="AY55" t="s">
        <v>962</v>
      </c>
      <c r="AZ55"/>
      <c r="BA55"/>
      <c r="BB55"/>
      <c r="BC55"/>
      <c r="BD55"/>
      <c r="BE55"/>
      <c r="BF55"/>
      <c r="BG55"/>
      <c r="BH55"/>
      <c r="BI55"/>
      <c r="BJ55"/>
      <c r="BK55"/>
      <c r="BL55"/>
      <c r="BM55"/>
      <c r="BN55"/>
      <c r="BO55"/>
      <c r="BP55"/>
      <c r="BQ55"/>
      <c r="BR55"/>
      <c r="BS55"/>
      <c r="BT55"/>
      <c r="BU55"/>
      <c r="BV55"/>
      <c r="BW55"/>
      <c r="BX55"/>
      <c r="BY55"/>
      <c r="BZ55"/>
      <c r="CA55"/>
      <c r="CB55"/>
      <c r="CC55"/>
      <c r="CD55" s="2"/>
      <c r="CE55" s="23"/>
    </row>
    <row r="56" spans="1:86" s="24" customFormat="1">
      <c r="A56" t="str">
        <f>CONCATENATE(C56,"_",COUNTIF(C$2:C56,C56))</f>
        <v>02CD02_13</v>
      </c>
      <c r="B56" t="s">
        <v>9210</v>
      </c>
      <c r="C56" t="s">
        <v>810</v>
      </c>
      <c r="D56" t="s">
        <v>16811</v>
      </c>
      <c r="E56" t="s">
        <v>811</v>
      </c>
      <c r="F56" t="s">
        <v>812</v>
      </c>
      <c r="G56" t="s">
        <v>813</v>
      </c>
      <c r="H56" t="s">
        <v>814</v>
      </c>
      <c r="I56" t="s">
        <v>737</v>
      </c>
      <c r="J56" t="s">
        <v>16803</v>
      </c>
      <c r="K56">
        <v>2</v>
      </c>
      <c r="L56" t="s">
        <v>315</v>
      </c>
      <c r="M56">
        <v>2</v>
      </c>
      <c r="N56" t="s">
        <v>516</v>
      </c>
      <c r="O56">
        <v>2</v>
      </c>
      <c r="P56" t="s">
        <v>16779</v>
      </c>
      <c r="Q56" t="s">
        <v>168</v>
      </c>
      <c r="R56" t="s">
        <v>517</v>
      </c>
      <c r="S56" t="s">
        <v>168</v>
      </c>
      <c r="T56" t="s">
        <v>518</v>
      </c>
      <c r="U56" t="s">
        <v>168</v>
      </c>
      <c r="V56" t="s">
        <v>738</v>
      </c>
      <c r="W56" t="s">
        <v>739</v>
      </c>
      <c r="X56" t="s">
        <v>740</v>
      </c>
      <c r="Y56" t="s">
        <v>81</v>
      </c>
      <c r="Z56" t="s">
        <v>82</v>
      </c>
      <c r="AA56">
        <v>16.7</v>
      </c>
      <c r="AB56" t="s">
        <v>16804</v>
      </c>
      <c r="AC56" t="str">
        <f t="shared" si="0"/>
        <v>2.2.2</v>
      </c>
      <c r="AD56" t="s">
        <v>964</v>
      </c>
      <c r="AE56" t="s">
        <v>965</v>
      </c>
      <c r="AF56" t="s">
        <v>817</v>
      </c>
      <c r="AG56" t="s">
        <v>743</v>
      </c>
      <c r="AH56" t="s">
        <v>744</v>
      </c>
      <c r="AI56" t="s">
        <v>89</v>
      </c>
      <c r="AJ56" t="s">
        <v>966</v>
      </c>
      <c r="AK56" t="s">
        <v>967</v>
      </c>
      <c r="AL56" t="s">
        <v>136</v>
      </c>
      <c r="AM56" t="s">
        <v>968</v>
      </c>
      <c r="AN56">
        <v>0</v>
      </c>
      <c r="AO56">
        <v>0.25</v>
      </c>
      <c r="AP56">
        <v>0.5</v>
      </c>
      <c r="AQ56">
        <v>1</v>
      </c>
      <c r="AR56" t="s">
        <v>969</v>
      </c>
      <c r="AS56" t="s">
        <v>970</v>
      </c>
      <c r="AT56" t="s">
        <v>971</v>
      </c>
      <c r="AU56" t="s">
        <v>873</v>
      </c>
      <c r="AV56" t="s">
        <v>874</v>
      </c>
      <c r="AW56" t="s">
        <v>972</v>
      </c>
      <c r="AX56" t="s">
        <v>873</v>
      </c>
      <c r="AY56" t="s">
        <v>874</v>
      </c>
      <c r="AZ56"/>
      <c r="BA56"/>
      <c r="BB56"/>
      <c r="BC56"/>
      <c r="BD56"/>
      <c r="BE56"/>
      <c r="BF56"/>
      <c r="BG56"/>
      <c r="BH56"/>
      <c r="BI56"/>
      <c r="BJ56"/>
      <c r="BK56"/>
      <c r="BL56"/>
      <c r="BM56"/>
      <c r="BN56"/>
      <c r="BO56"/>
      <c r="BP56"/>
      <c r="BQ56"/>
      <c r="BR56"/>
      <c r="BS56"/>
      <c r="BT56"/>
      <c r="BU56"/>
      <c r="BV56"/>
      <c r="BW56"/>
      <c r="BX56"/>
      <c r="BY56"/>
      <c r="BZ56"/>
      <c r="CA56"/>
      <c r="CB56"/>
      <c r="CC56"/>
      <c r="CD56" s="2"/>
      <c r="CE56" s="23"/>
    </row>
    <row r="57" spans="1:86" s="24" customFormat="1">
      <c r="A57" t="str">
        <f>CONCATENATE(C57,"_",COUNTIF(C$2:C57,C57))</f>
        <v>02CD02_14</v>
      </c>
      <c r="B57" t="s">
        <v>9211</v>
      </c>
      <c r="C57" t="s">
        <v>810</v>
      </c>
      <c r="D57" t="s">
        <v>16811</v>
      </c>
      <c r="E57" t="s">
        <v>811</v>
      </c>
      <c r="F57" t="s">
        <v>812</v>
      </c>
      <c r="G57" t="s">
        <v>813</v>
      </c>
      <c r="H57" t="s">
        <v>814</v>
      </c>
      <c r="I57" t="s">
        <v>753</v>
      </c>
      <c r="J57" t="s">
        <v>16805</v>
      </c>
      <c r="K57">
        <v>2</v>
      </c>
      <c r="L57" t="s">
        <v>315</v>
      </c>
      <c r="M57">
        <v>1</v>
      </c>
      <c r="N57" t="s">
        <v>16760</v>
      </c>
      <c r="O57">
        <v>3</v>
      </c>
      <c r="P57" t="s">
        <v>16773</v>
      </c>
      <c r="Q57" t="s">
        <v>168</v>
      </c>
      <c r="R57" t="s">
        <v>517</v>
      </c>
      <c r="S57" t="s">
        <v>166</v>
      </c>
      <c r="T57" t="s">
        <v>16791</v>
      </c>
      <c r="U57" t="s">
        <v>236</v>
      </c>
      <c r="V57" t="s">
        <v>755</v>
      </c>
      <c r="W57" t="s">
        <v>756</v>
      </c>
      <c r="X57" t="s">
        <v>757</v>
      </c>
      <c r="Y57" t="s">
        <v>216</v>
      </c>
      <c r="Z57" t="s">
        <v>758</v>
      </c>
      <c r="AA57">
        <v>5.0999999999999996</v>
      </c>
      <c r="AB57" t="s">
        <v>16806</v>
      </c>
      <c r="AC57" t="str">
        <f t="shared" si="0"/>
        <v>2.6.8</v>
      </c>
      <c r="AD57" t="s">
        <v>973</v>
      </c>
      <c r="AE57" t="s">
        <v>974</v>
      </c>
      <c r="AF57" t="s">
        <v>975</v>
      </c>
      <c r="AG57" t="s">
        <v>976</v>
      </c>
      <c r="AH57" t="s">
        <v>977</v>
      </c>
      <c r="AI57" t="s">
        <v>89</v>
      </c>
      <c r="AJ57" t="s">
        <v>978</v>
      </c>
      <c r="AK57" t="s">
        <v>979</v>
      </c>
      <c r="AL57" t="s">
        <v>92</v>
      </c>
      <c r="AM57" t="s">
        <v>980</v>
      </c>
      <c r="AN57">
        <v>0.25</v>
      </c>
      <c r="AO57">
        <v>0.5</v>
      </c>
      <c r="AP57">
        <v>0.75</v>
      </c>
      <c r="AQ57">
        <v>1</v>
      </c>
      <c r="AR57" t="s">
        <v>981</v>
      </c>
      <c r="AS57" t="s">
        <v>982</v>
      </c>
      <c r="AT57" t="s">
        <v>983</v>
      </c>
      <c r="AU57" t="s">
        <v>984</v>
      </c>
      <c r="AV57" t="s">
        <v>985</v>
      </c>
      <c r="AW57" t="s">
        <v>986</v>
      </c>
      <c r="AX57" t="s">
        <v>984</v>
      </c>
      <c r="AY57" t="s">
        <v>985</v>
      </c>
      <c r="AZ57"/>
      <c r="BA57"/>
      <c r="BB57"/>
      <c r="BC57"/>
      <c r="BD57"/>
      <c r="BE57"/>
      <c r="BF57"/>
      <c r="BG57"/>
      <c r="BH57"/>
      <c r="BI57"/>
      <c r="BJ57"/>
      <c r="BK57"/>
      <c r="BL57"/>
      <c r="BM57"/>
      <c r="BN57"/>
      <c r="BO57"/>
      <c r="BP57"/>
      <c r="BQ57"/>
      <c r="BR57"/>
      <c r="BS57"/>
      <c r="BT57"/>
      <c r="BU57"/>
      <c r="BV57"/>
      <c r="BW57"/>
      <c r="BX57"/>
      <c r="BY57"/>
      <c r="BZ57"/>
      <c r="CA57"/>
      <c r="CB57"/>
      <c r="CC57"/>
      <c r="CD57" s="2"/>
      <c r="CE57" s="23"/>
    </row>
    <row r="58" spans="1:86" s="24" customFormat="1">
      <c r="A58" t="str">
        <f>CONCATENATE(C58,"_",COUNTIF(C$2:C58,C58))</f>
        <v>02CD02_15</v>
      </c>
      <c r="B58" t="s">
        <v>9212</v>
      </c>
      <c r="C58" t="s">
        <v>810</v>
      </c>
      <c r="D58" t="s">
        <v>16811</v>
      </c>
      <c r="E58" t="s">
        <v>811</v>
      </c>
      <c r="F58" t="s">
        <v>812</v>
      </c>
      <c r="G58" t="s">
        <v>813</v>
      </c>
      <c r="H58" t="s">
        <v>814</v>
      </c>
      <c r="I58" t="s">
        <v>772</v>
      </c>
      <c r="J58" t="s">
        <v>16807</v>
      </c>
      <c r="K58">
        <v>2</v>
      </c>
      <c r="L58" t="s">
        <v>315</v>
      </c>
      <c r="M58">
        <v>1</v>
      </c>
      <c r="N58" t="s">
        <v>16760</v>
      </c>
      <c r="O58">
        <v>6</v>
      </c>
      <c r="P58" t="s">
        <v>16808</v>
      </c>
      <c r="Q58" t="s">
        <v>168</v>
      </c>
      <c r="R58" t="s">
        <v>517</v>
      </c>
      <c r="S58" t="s">
        <v>171</v>
      </c>
      <c r="T58" t="s">
        <v>579</v>
      </c>
      <c r="U58" t="s">
        <v>168</v>
      </c>
      <c r="V58" t="s">
        <v>16784</v>
      </c>
      <c r="W58" t="s">
        <v>774</v>
      </c>
      <c r="X58" t="s">
        <v>775</v>
      </c>
      <c r="Y58" t="s">
        <v>146</v>
      </c>
      <c r="Z58" t="s">
        <v>147</v>
      </c>
      <c r="AA58">
        <v>11.1</v>
      </c>
      <c r="AB58" t="s">
        <v>16771</v>
      </c>
      <c r="AC58" t="str">
        <f t="shared" si="0"/>
        <v>2.3.2</v>
      </c>
      <c r="AD58" t="s">
        <v>987</v>
      </c>
      <c r="AE58" t="s">
        <v>988</v>
      </c>
      <c r="AF58" t="s">
        <v>989</v>
      </c>
      <c r="AG58" t="s">
        <v>990</v>
      </c>
      <c r="AH58" t="s">
        <v>991</v>
      </c>
      <c r="AI58" t="s">
        <v>89</v>
      </c>
      <c r="AJ58" t="s">
        <v>992</v>
      </c>
      <c r="AK58" t="s">
        <v>993</v>
      </c>
      <c r="AL58" t="s">
        <v>136</v>
      </c>
      <c r="AM58" t="s">
        <v>994</v>
      </c>
      <c r="AN58">
        <v>0.25</v>
      </c>
      <c r="AO58">
        <v>0.5</v>
      </c>
      <c r="AP58">
        <v>0.75</v>
      </c>
      <c r="AQ58">
        <v>1</v>
      </c>
      <c r="AR58" t="s">
        <v>870</v>
      </c>
      <c r="AS58" t="s">
        <v>995</v>
      </c>
      <c r="AT58" t="s">
        <v>996</v>
      </c>
      <c r="AU58" t="s">
        <v>873</v>
      </c>
      <c r="AV58" t="s">
        <v>874</v>
      </c>
      <c r="AW58"/>
      <c r="AX58"/>
      <c r="AY58"/>
      <c r="AZ58"/>
      <c r="BA58"/>
      <c r="BB58"/>
      <c r="BC58"/>
      <c r="BD58"/>
      <c r="BE58"/>
      <c r="BF58"/>
      <c r="BG58"/>
      <c r="BH58"/>
      <c r="BI58"/>
      <c r="BJ58"/>
      <c r="BK58"/>
      <c r="BL58"/>
      <c r="BM58"/>
      <c r="BN58"/>
      <c r="BO58"/>
      <c r="BP58"/>
      <c r="BQ58"/>
      <c r="BR58"/>
      <c r="BS58"/>
      <c r="BT58"/>
      <c r="BU58"/>
      <c r="BV58"/>
      <c r="BW58"/>
      <c r="BX58"/>
      <c r="BY58"/>
      <c r="BZ58"/>
      <c r="CA58"/>
      <c r="CB58"/>
      <c r="CC58"/>
      <c r="CD58" s="2"/>
      <c r="CE58" s="23"/>
    </row>
    <row r="59" spans="1:86" s="24" customFormat="1">
      <c r="A59" t="str">
        <f>CONCATENATE(C59,"_",COUNTIF(C$2:C59,C59))</f>
        <v>02CD03_1</v>
      </c>
      <c r="B59" t="s">
        <v>9213</v>
      </c>
      <c r="C59" t="s">
        <v>997</v>
      </c>
      <c r="D59" t="s">
        <v>1226</v>
      </c>
      <c r="E59" t="s">
        <v>998</v>
      </c>
      <c r="F59" t="s">
        <v>999</v>
      </c>
      <c r="G59" t="s">
        <v>1000</v>
      </c>
      <c r="H59" t="s">
        <v>1001</v>
      </c>
      <c r="I59" t="s">
        <v>465</v>
      </c>
      <c r="J59" t="s">
        <v>16772</v>
      </c>
      <c r="K59">
        <v>2</v>
      </c>
      <c r="L59" t="s">
        <v>315</v>
      </c>
      <c r="M59">
        <v>1</v>
      </c>
      <c r="N59" t="s">
        <v>16760</v>
      </c>
      <c r="O59">
        <v>3</v>
      </c>
      <c r="P59" t="s">
        <v>16773</v>
      </c>
      <c r="Q59" t="s">
        <v>169</v>
      </c>
      <c r="R59" t="s">
        <v>77</v>
      </c>
      <c r="S59" t="s">
        <v>236</v>
      </c>
      <c r="T59" t="s">
        <v>260</v>
      </c>
      <c r="U59" t="s">
        <v>169</v>
      </c>
      <c r="V59" t="s">
        <v>467</v>
      </c>
      <c r="W59" t="s">
        <v>468</v>
      </c>
      <c r="X59" t="s">
        <v>469</v>
      </c>
      <c r="Y59" t="s">
        <v>81</v>
      </c>
      <c r="Z59" t="s">
        <v>82</v>
      </c>
      <c r="AA59">
        <v>16.600000000000001</v>
      </c>
      <c r="AB59" t="s">
        <v>83</v>
      </c>
      <c r="AC59" t="str">
        <f t="shared" si="0"/>
        <v>1.8.1</v>
      </c>
      <c r="AD59" t="s">
        <v>1002</v>
      </c>
      <c r="AE59" t="s">
        <v>1003</v>
      </c>
      <c r="AF59" t="s">
        <v>1004</v>
      </c>
      <c r="AG59" t="s">
        <v>473</v>
      </c>
      <c r="AH59" t="s">
        <v>1005</v>
      </c>
      <c r="AI59" t="s">
        <v>89</v>
      </c>
      <c r="AJ59" t="s">
        <v>1006</v>
      </c>
      <c r="AK59" t="s">
        <v>1007</v>
      </c>
      <c r="AL59" t="s">
        <v>92</v>
      </c>
      <c r="AM59" t="s">
        <v>1008</v>
      </c>
      <c r="AN59">
        <v>0.26</v>
      </c>
      <c r="AO59">
        <v>0.57999999999999996</v>
      </c>
      <c r="AP59">
        <v>0.75</v>
      </c>
      <c r="AQ59">
        <v>1</v>
      </c>
      <c r="AR59" t="s">
        <v>1009</v>
      </c>
      <c r="AS59" t="s">
        <v>1010</v>
      </c>
      <c r="AT59" t="s">
        <v>1011</v>
      </c>
      <c r="AU59" t="s">
        <v>1012</v>
      </c>
      <c r="AV59" t="s">
        <v>1013</v>
      </c>
      <c r="AW59" t="s">
        <v>1014</v>
      </c>
      <c r="AX59" t="s">
        <v>1012</v>
      </c>
      <c r="AY59" t="s">
        <v>1013</v>
      </c>
      <c r="AZ59" t="s">
        <v>1015</v>
      </c>
      <c r="BA59" t="s">
        <v>1016</v>
      </c>
      <c r="BB59" t="s">
        <v>1017</v>
      </c>
      <c r="BC59" t="s">
        <v>1018</v>
      </c>
      <c r="BD59" t="s">
        <v>1016</v>
      </c>
      <c r="BE59" t="s">
        <v>1017</v>
      </c>
      <c r="BF59" t="s">
        <v>1019</v>
      </c>
      <c r="BG59" t="s">
        <v>1012</v>
      </c>
      <c r="BH59" t="s">
        <v>1013</v>
      </c>
      <c r="BI59" t="s">
        <v>1020</v>
      </c>
      <c r="BJ59" t="s">
        <v>1012</v>
      </c>
      <c r="BK59" t="s">
        <v>1013</v>
      </c>
      <c r="BL59" t="s">
        <v>1021</v>
      </c>
      <c r="BM59" t="s">
        <v>1022</v>
      </c>
      <c r="BN59" t="s">
        <v>1023</v>
      </c>
      <c r="BO59" t="s">
        <v>1024</v>
      </c>
      <c r="BP59" t="s">
        <v>1025</v>
      </c>
      <c r="BQ59" t="s">
        <v>1026</v>
      </c>
      <c r="BR59" t="s">
        <v>1027</v>
      </c>
      <c r="BS59" t="s">
        <v>1025</v>
      </c>
      <c r="BT59" t="s">
        <v>1026</v>
      </c>
      <c r="BU59" t="s">
        <v>1028</v>
      </c>
      <c r="BV59" t="s">
        <v>1025</v>
      </c>
      <c r="BW59" t="s">
        <v>1026</v>
      </c>
      <c r="BX59"/>
      <c r="BY59"/>
      <c r="BZ59"/>
      <c r="CA59"/>
      <c r="CB59"/>
      <c r="CC59"/>
      <c r="CD59" s="2"/>
      <c r="CE59" s="23"/>
    </row>
    <row r="60" spans="1:86" s="24" customFormat="1">
      <c r="A60" t="str">
        <f>CONCATENATE(C60,"_",COUNTIF(C$2:C60,C60))</f>
        <v>02CD03_2</v>
      </c>
      <c r="B60" t="s">
        <v>9214</v>
      </c>
      <c r="C60" t="s">
        <v>997</v>
      </c>
      <c r="D60" t="s">
        <v>1226</v>
      </c>
      <c r="E60" t="s">
        <v>998</v>
      </c>
      <c r="F60" t="s">
        <v>999</v>
      </c>
      <c r="G60" t="s">
        <v>1000</v>
      </c>
      <c r="H60" t="s">
        <v>1001</v>
      </c>
      <c r="I60" t="s">
        <v>494</v>
      </c>
      <c r="J60" t="s">
        <v>16774</v>
      </c>
      <c r="K60">
        <v>6</v>
      </c>
      <c r="L60" t="s">
        <v>74</v>
      </c>
      <c r="M60">
        <v>5</v>
      </c>
      <c r="N60" t="s">
        <v>16775</v>
      </c>
      <c r="O60">
        <v>1</v>
      </c>
      <c r="P60" t="s">
        <v>16776</v>
      </c>
      <c r="Q60" t="s">
        <v>168</v>
      </c>
      <c r="R60" t="s">
        <v>517</v>
      </c>
      <c r="S60" t="s">
        <v>168</v>
      </c>
      <c r="T60" t="s">
        <v>518</v>
      </c>
      <c r="U60" t="s">
        <v>169</v>
      </c>
      <c r="V60" t="s">
        <v>16777</v>
      </c>
      <c r="W60" t="s">
        <v>495</v>
      </c>
      <c r="X60" t="s">
        <v>496</v>
      </c>
      <c r="Y60" t="s">
        <v>81</v>
      </c>
      <c r="Z60" t="s">
        <v>82</v>
      </c>
      <c r="AA60">
        <v>16.100000000000001</v>
      </c>
      <c r="AB60" t="s">
        <v>174</v>
      </c>
      <c r="AC60" t="str">
        <f t="shared" si="0"/>
        <v>2.2.1</v>
      </c>
      <c r="AD60" t="s">
        <v>1029</v>
      </c>
      <c r="AE60" t="s">
        <v>1030</v>
      </c>
      <c r="AF60" t="s">
        <v>1031</v>
      </c>
      <c r="AG60" t="s">
        <v>500</v>
      </c>
      <c r="AH60" t="s">
        <v>1032</v>
      </c>
      <c r="AI60" t="s">
        <v>89</v>
      </c>
      <c r="AJ60" t="s">
        <v>1033</v>
      </c>
      <c r="AK60" t="s">
        <v>1034</v>
      </c>
      <c r="AL60" t="s">
        <v>92</v>
      </c>
      <c r="AM60" t="s">
        <v>1035</v>
      </c>
      <c r="AN60">
        <v>0.25</v>
      </c>
      <c r="AO60">
        <v>0.5</v>
      </c>
      <c r="AP60">
        <v>0.75</v>
      </c>
      <c r="AQ60">
        <v>1</v>
      </c>
      <c r="AR60" t="s">
        <v>1036</v>
      </c>
      <c r="AS60" t="s">
        <v>1037</v>
      </c>
      <c r="AT60" t="s">
        <v>1038</v>
      </c>
      <c r="AU60" t="s">
        <v>1039</v>
      </c>
      <c r="AV60" t="s">
        <v>1040</v>
      </c>
      <c r="AW60" t="s">
        <v>1041</v>
      </c>
      <c r="AX60" t="s">
        <v>1039</v>
      </c>
      <c r="AY60" t="s">
        <v>1040</v>
      </c>
      <c r="AZ60" t="s">
        <v>1042</v>
      </c>
      <c r="BA60" t="s">
        <v>1039</v>
      </c>
      <c r="BB60" t="s">
        <v>1040</v>
      </c>
      <c r="BC60" t="s">
        <v>1043</v>
      </c>
      <c r="BD60" t="s">
        <v>1039</v>
      </c>
      <c r="BE60" t="s">
        <v>1040</v>
      </c>
      <c r="BF60" t="s">
        <v>1044</v>
      </c>
      <c r="BG60" t="s">
        <v>1039</v>
      </c>
      <c r="BH60" t="s">
        <v>1040</v>
      </c>
      <c r="BI60" t="s">
        <v>1045</v>
      </c>
      <c r="BJ60" t="s">
        <v>1039</v>
      </c>
      <c r="BK60" t="s">
        <v>1040</v>
      </c>
      <c r="BL60" t="s">
        <v>1046</v>
      </c>
      <c r="BM60" t="s">
        <v>1039</v>
      </c>
      <c r="BN60" t="s">
        <v>1040</v>
      </c>
      <c r="BO60" t="s">
        <v>1047</v>
      </c>
      <c r="BP60" t="s">
        <v>1048</v>
      </c>
      <c r="BQ60" t="s">
        <v>1049</v>
      </c>
      <c r="BR60" t="s">
        <v>1050</v>
      </c>
      <c r="BS60" t="s">
        <v>1048</v>
      </c>
      <c r="BT60" t="s">
        <v>1049</v>
      </c>
      <c r="BU60" t="s">
        <v>1051</v>
      </c>
      <c r="BV60" t="s">
        <v>1048</v>
      </c>
      <c r="BW60" t="s">
        <v>1049</v>
      </c>
      <c r="BX60"/>
      <c r="BY60"/>
      <c r="BZ60"/>
      <c r="CA60"/>
      <c r="CB60"/>
      <c r="CC60"/>
      <c r="CD60" s="2"/>
      <c r="CE60" s="23"/>
    </row>
    <row r="61" spans="1:86" s="24" customFormat="1">
      <c r="A61" t="str">
        <f>CONCATENATE(C61,"_",COUNTIF(C$2:C61,C61))</f>
        <v>02CD03_3</v>
      </c>
      <c r="B61" t="s">
        <v>9215</v>
      </c>
      <c r="C61" t="s">
        <v>997</v>
      </c>
      <c r="D61" t="s">
        <v>1226</v>
      </c>
      <c r="E61" t="s">
        <v>998</v>
      </c>
      <c r="F61" t="s">
        <v>999</v>
      </c>
      <c r="G61" t="s">
        <v>1000</v>
      </c>
      <c r="H61" t="s">
        <v>1001</v>
      </c>
      <c r="I61" t="s">
        <v>515</v>
      </c>
      <c r="J61" t="s">
        <v>16778</v>
      </c>
      <c r="K61">
        <v>2</v>
      </c>
      <c r="L61" t="s">
        <v>315</v>
      </c>
      <c r="M61">
        <v>2</v>
      </c>
      <c r="N61" t="s">
        <v>516</v>
      </c>
      <c r="O61" t="s">
        <v>168</v>
      </c>
      <c r="P61" t="s">
        <v>16779</v>
      </c>
      <c r="Q61" t="s">
        <v>168</v>
      </c>
      <c r="R61" t="s">
        <v>517</v>
      </c>
      <c r="S61" t="s">
        <v>168</v>
      </c>
      <c r="T61" t="s">
        <v>518</v>
      </c>
      <c r="U61" t="s">
        <v>166</v>
      </c>
      <c r="V61" t="s">
        <v>519</v>
      </c>
      <c r="W61" t="s">
        <v>520</v>
      </c>
      <c r="X61" t="s">
        <v>521</v>
      </c>
      <c r="Y61" t="s">
        <v>146</v>
      </c>
      <c r="Z61" t="s">
        <v>147</v>
      </c>
      <c r="AA61">
        <v>11.6</v>
      </c>
      <c r="AB61" t="s">
        <v>16780</v>
      </c>
      <c r="AC61" t="str">
        <f t="shared" si="0"/>
        <v>2.2.6</v>
      </c>
      <c r="AD61" t="s">
        <v>1052</v>
      </c>
      <c r="AE61" t="s">
        <v>1053</v>
      </c>
      <c r="AF61" t="s">
        <v>1004</v>
      </c>
      <c r="AG61" t="s">
        <v>1054</v>
      </c>
      <c r="AH61" t="s">
        <v>1055</v>
      </c>
      <c r="AI61" t="s">
        <v>89</v>
      </c>
      <c r="AJ61" t="s">
        <v>1056</v>
      </c>
      <c r="AK61" t="s">
        <v>1057</v>
      </c>
      <c r="AL61" t="s">
        <v>92</v>
      </c>
      <c r="AM61" t="s">
        <v>1058</v>
      </c>
      <c r="AN61">
        <v>0.26</v>
      </c>
      <c r="AO61">
        <v>0.47</v>
      </c>
      <c r="AP61">
        <v>0.76</v>
      </c>
      <c r="AQ61">
        <v>1</v>
      </c>
      <c r="AR61" t="s">
        <v>1059</v>
      </c>
      <c r="AS61" t="s">
        <v>1060</v>
      </c>
      <c r="AT61" t="s">
        <v>1061</v>
      </c>
      <c r="AU61" t="s">
        <v>1062</v>
      </c>
      <c r="AV61" t="s">
        <v>1063</v>
      </c>
      <c r="AW61" t="s">
        <v>1064</v>
      </c>
      <c r="AX61" t="s">
        <v>1062</v>
      </c>
      <c r="AY61" t="s">
        <v>1063</v>
      </c>
      <c r="AZ61" t="s">
        <v>1065</v>
      </c>
      <c r="BA61" t="s">
        <v>1062</v>
      </c>
      <c r="BB61" t="s">
        <v>1063</v>
      </c>
      <c r="BC61" t="s">
        <v>1066</v>
      </c>
      <c r="BD61" t="s">
        <v>1062</v>
      </c>
      <c r="BE61" t="s">
        <v>1063</v>
      </c>
      <c r="BF61" t="s">
        <v>1067</v>
      </c>
      <c r="BG61" t="s">
        <v>1062</v>
      </c>
      <c r="BH61" t="s">
        <v>1063</v>
      </c>
      <c r="BI61" t="s">
        <v>1068</v>
      </c>
      <c r="BJ61" t="s">
        <v>1062</v>
      </c>
      <c r="BK61" t="s">
        <v>1063</v>
      </c>
      <c r="BL61"/>
      <c r="BM61"/>
      <c r="BN61"/>
      <c r="BO61"/>
      <c r="BP61"/>
      <c r="BQ61"/>
      <c r="BR61"/>
      <c r="BS61"/>
      <c r="BT61"/>
      <c r="BU61"/>
      <c r="BV61"/>
      <c r="BW61"/>
      <c r="BX61"/>
      <c r="BY61" t="s">
        <v>108</v>
      </c>
      <c r="BZ61" t="s">
        <v>108</v>
      </c>
      <c r="CA61" t="s">
        <v>108</v>
      </c>
      <c r="CB61" t="s">
        <v>108</v>
      </c>
      <c r="CC61" t="s">
        <v>108</v>
      </c>
      <c r="CD61" s="2" t="s">
        <v>108</v>
      </c>
      <c r="CE61" s="23"/>
      <c r="CH61" s="24">
        <v>684</v>
      </c>
    </row>
    <row r="62" spans="1:86" s="24" customFormat="1">
      <c r="A62" t="str">
        <f>CONCATENATE(C62,"_",COUNTIF(C$2:C62,C62))</f>
        <v>02CD03_4</v>
      </c>
      <c r="B62" t="s">
        <v>9227</v>
      </c>
      <c r="C62" t="s">
        <v>997</v>
      </c>
      <c r="D62" t="s">
        <v>1226</v>
      </c>
      <c r="E62" t="s">
        <v>998</v>
      </c>
      <c r="F62" t="s">
        <v>999</v>
      </c>
      <c r="G62" t="s">
        <v>1000</v>
      </c>
      <c r="H62" t="s">
        <v>1001</v>
      </c>
      <c r="I62" t="s">
        <v>547</v>
      </c>
      <c r="J62" t="s">
        <v>16781</v>
      </c>
      <c r="K62">
        <v>2</v>
      </c>
      <c r="L62" t="s">
        <v>315</v>
      </c>
      <c r="M62">
        <v>1</v>
      </c>
      <c r="N62" t="s">
        <v>16760</v>
      </c>
      <c r="O62">
        <v>5</v>
      </c>
      <c r="P62" t="s">
        <v>4602</v>
      </c>
      <c r="Q62" t="s">
        <v>168</v>
      </c>
      <c r="R62" t="s">
        <v>517</v>
      </c>
      <c r="S62" t="s">
        <v>167</v>
      </c>
      <c r="T62" t="s">
        <v>16782</v>
      </c>
      <c r="U62" t="s">
        <v>168</v>
      </c>
      <c r="V62" t="s">
        <v>550</v>
      </c>
      <c r="W62" t="s">
        <v>551</v>
      </c>
      <c r="X62" t="s">
        <v>552</v>
      </c>
      <c r="Y62" t="s">
        <v>146</v>
      </c>
      <c r="Z62" t="s">
        <v>147</v>
      </c>
      <c r="AA62">
        <v>11.4</v>
      </c>
      <c r="AB62" t="s">
        <v>553</v>
      </c>
      <c r="AC62" t="str">
        <f t="shared" si="0"/>
        <v>2.4.2</v>
      </c>
      <c r="AD62" t="s">
        <v>554</v>
      </c>
      <c r="AE62" t="s">
        <v>555</v>
      </c>
      <c r="AF62" t="s">
        <v>1004</v>
      </c>
      <c r="AG62" t="s">
        <v>556</v>
      </c>
      <c r="AH62" t="s">
        <v>557</v>
      </c>
      <c r="AI62" t="s">
        <v>89</v>
      </c>
      <c r="AJ62" t="s">
        <v>1204</v>
      </c>
      <c r="AK62" t="s">
        <v>1205</v>
      </c>
      <c r="AL62" t="s">
        <v>92</v>
      </c>
      <c r="AM62" t="s">
        <v>1206</v>
      </c>
      <c r="AN62">
        <v>0.31</v>
      </c>
      <c r="AO62">
        <v>0.6</v>
      </c>
      <c r="AP62">
        <v>0.82</v>
      </c>
      <c r="AQ62">
        <v>1</v>
      </c>
      <c r="AR62" t="s">
        <v>1207</v>
      </c>
      <c r="AS62" t="s">
        <v>1208</v>
      </c>
      <c r="AT62" t="s">
        <v>1209</v>
      </c>
      <c r="AU62" t="s">
        <v>1100</v>
      </c>
      <c r="AV62" t="s">
        <v>545</v>
      </c>
      <c r="AW62" t="s">
        <v>1210</v>
      </c>
      <c r="AX62" t="s">
        <v>1100</v>
      </c>
      <c r="AY62" t="s">
        <v>545</v>
      </c>
      <c r="AZ62" t="s">
        <v>1211</v>
      </c>
      <c r="BA62" t="s">
        <v>1100</v>
      </c>
      <c r="BB62" t="s">
        <v>545</v>
      </c>
      <c r="BC62" t="s">
        <v>1212</v>
      </c>
      <c r="BD62" t="s">
        <v>1100</v>
      </c>
      <c r="BE62" t="s">
        <v>545</v>
      </c>
      <c r="BF62" t="s">
        <v>1213</v>
      </c>
      <c r="BG62" t="s">
        <v>1100</v>
      </c>
      <c r="BH62" t="s">
        <v>545</v>
      </c>
      <c r="BI62" t="s">
        <v>1214</v>
      </c>
      <c r="BJ62" t="s">
        <v>1100</v>
      </c>
      <c r="BK62" t="s">
        <v>545</v>
      </c>
      <c r="BL62" t="s">
        <v>1215</v>
      </c>
      <c r="BM62" t="s">
        <v>1100</v>
      </c>
      <c r="BN62" t="s">
        <v>545</v>
      </c>
      <c r="BO62"/>
      <c r="BP62"/>
      <c r="BQ62"/>
      <c r="BR62"/>
      <c r="BS62"/>
      <c r="BT62"/>
      <c r="BU62"/>
      <c r="BV62"/>
      <c r="BW62"/>
      <c r="BX62"/>
      <c r="BY62"/>
      <c r="BZ62"/>
      <c r="CA62"/>
      <c r="CB62"/>
      <c r="CC62"/>
      <c r="CD62" s="2" t="s">
        <v>108</v>
      </c>
      <c r="CE62" s="23"/>
      <c r="CH62" s="24">
        <v>684</v>
      </c>
    </row>
    <row r="63" spans="1:86" s="24" customFormat="1">
      <c r="A63" t="str">
        <f>CONCATENATE(C63,"_",COUNTIF(C$2:C63,C63))</f>
        <v>02CD03_5</v>
      </c>
      <c r="B63" t="s">
        <v>9217</v>
      </c>
      <c r="C63" t="s">
        <v>997</v>
      </c>
      <c r="D63" t="s">
        <v>1226</v>
      </c>
      <c r="E63" t="s">
        <v>998</v>
      </c>
      <c r="F63" t="s">
        <v>999</v>
      </c>
      <c r="G63" t="s">
        <v>1000</v>
      </c>
      <c r="H63" t="s">
        <v>1001</v>
      </c>
      <c r="I63" t="s">
        <v>575</v>
      </c>
      <c r="J63" t="s">
        <v>16783</v>
      </c>
      <c r="K63">
        <v>2</v>
      </c>
      <c r="L63" t="s">
        <v>315</v>
      </c>
      <c r="M63">
        <v>1</v>
      </c>
      <c r="N63" t="s">
        <v>16760</v>
      </c>
      <c r="O63">
        <v>7</v>
      </c>
      <c r="P63" t="s">
        <v>8243</v>
      </c>
      <c r="Q63" t="s">
        <v>168</v>
      </c>
      <c r="R63" t="s">
        <v>517</v>
      </c>
      <c r="S63" t="s">
        <v>171</v>
      </c>
      <c r="T63" t="s">
        <v>579</v>
      </c>
      <c r="U63" t="s">
        <v>168</v>
      </c>
      <c r="V63" t="s">
        <v>16784</v>
      </c>
      <c r="W63" t="s">
        <v>580</v>
      </c>
      <c r="X63" t="s">
        <v>581</v>
      </c>
      <c r="Y63" t="s">
        <v>146</v>
      </c>
      <c r="Z63" t="s">
        <v>147</v>
      </c>
      <c r="AA63">
        <v>11.1</v>
      </c>
      <c r="AB63" t="s">
        <v>16771</v>
      </c>
      <c r="AC63" t="str">
        <f t="shared" si="0"/>
        <v>2.3.2</v>
      </c>
      <c r="AD63" t="s">
        <v>1081</v>
      </c>
      <c r="AE63" t="s">
        <v>1082</v>
      </c>
      <c r="AF63" t="s">
        <v>1004</v>
      </c>
      <c r="AG63" t="s">
        <v>586</v>
      </c>
      <c r="AH63" t="s">
        <v>587</v>
      </c>
      <c r="AI63" t="s">
        <v>89</v>
      </c>
      <c r="AJ63" t="s">
        <v>1083</v>
      </c>
      <c r="AK63" t="s">
        <v>1084</v>
      </c>
      <c r="AL63" t="s">
        <v>92</v>
      </c>
      <c r="AM63" t="s">
        <v>1085</v>
      </c>
      <c r="AN63">
        <v>0.26</v>
      </c>
      <c r="AO63">
        <v>0.54</v>
      </c>
      <c r="AP63">
        <v>0.82</v>
      </c>
      <c r="AQ63">
        <v>1</v>
      </c>
      <c r="AR63" t="s">
        <v>1086</v>
      </c>
      <c r="AS63" t="s">
        <v>1087</v>
      </c>
      <c r="AT63" t="s">
        <v>1088</v>
      </c>
      <c r="AU63" t="s">
        <v>1079</v>
      </c>
      <c r="AV63" t="s">
        <v>545</v>
      </c>
      <c r="AW63" t="s">
        <v>1089</v>
      </c>
      <c r="AX63" t="s">
        <v>1079</v>
      </c>
      <c r="AY63" t="s">
        <v>545</v>
      </c>
      <c r="AZ63" t="s">
        <v>1090</v>
      </c>
      <c r="BA63" t="s">
        <v>1079</v>
      </c>
      <c r="BB63" t="s">
        <v>545</v>
      </c>
      <c r="BC63" t="s">
        <v>1091</v>
      </c>
      <c r="BD63" t="s">
        <v>1079</v>
      </c>
      <c r="BE63" t="s">
        <v>545</v>
      </c>
      <c r="BF63"/>
      <c r="BG63"/>
      <c r="BH63"/>
      <c r="BI63"/>
      <c r="BJ63"/>
      <c r="BK63"/>
      <c r="BL63"/>
      <c r="BM63"/>
      <c r="BN63"/>
      <c r="BO63"/>
      <c r="BP63"/>
      <c r="BQ63"/>
      <c r="BR63"/>
      <c r="BS63"/>
      <c r="BT63"/>
      <c r="BU63"/>
      <c r="BV63"/>
      <c r="BW63"/>
      <c r="BX63"/>
      <c r="BY63"/>
      <c r="BZ63"/>
      <c r="CA63"/>
      <c r="CB63"/>
      <c r="CC63"/>
      <c r="CD63" s="2"/>
      <c r="CE63" s="23"/>
    </row>
    <row r="64" spans="1:86" s="24" customFormat="1">
      <c r="A64" t="str">
        <f>CONCATENATE(C64,"_",COUNTIF(C$2:C64,C64))</f>
        <v>02CD03_6</v>
      </c>
      <c r="B64" t="s">
        <v>9216</v>
      </c>
      <c r="C64" t="s">
        <v>997</v>
      </c>
      <c r="D64" t="s">
        <v>1226</v>
      </c>
      <c r="E64" t="s">
        <v>998</v>
      </c>
      <c r="F64" t="s">
        <v>999</v>
      </c>
      <c r="G64" t="s">
        <v>1000</v>
      </c>
      <c r="H64" t="s">
        <v>1001</v>
      </c>
      <c r="I64" t="s">
        <v>600</v>
      </c>
      <c r="J64" t="s">
        <v>16785</v>
      </c>
      <c r="K64">
        <v>2</v>
      </c>
      <c r="L64" t="s">
        <v>315</v>
      </c>
      <c r="M64">
        <v>3</v>
      </c>
      <c r="N64" t="s">
        <v>601</v>
      </c>
      <c r="O64" t="s">
        <v>167</v>
      </c>
      <c r="P64" t="s">
        <v>16786</v>
      </c>
      <c r="Q64" t="s">
        <v>168</v>
      </c>
      <c r="R64" t="s">
        <v>517</v>
      </c>
      <c r="S64" t="s">
        <v>169</v>
      </c>
      <c r="T64" t="s">
        <v>16787</v>
      </c>
      <c r="U64" t="s">
        <v>166</v>
      </c>
      <c r="V64" t="s">
        <v>16788</v>
      </c>
      <c r="W64" t="s">
        <v>602</v>
      </c>
      <c r="X64" t="s">
        <v>603</v>
      </c>
      <c r="Y64" t="s">
        <v>604</v>
      </c>
      <c r="Z64" t="s">
        <v>605</v>
      </c>
      <c r="AA64" t="s">
        <v>606</v>
      </c>
      <c r="AB64" t="s">
        <v>16789</v>
      </c>
      <c r="AC64" t="str">
        <f t="shared" si="0"/>
        <v>2.1.6</v>
      </c>
      <c r="AD64" t="s">
        <v>1069</v>
      </c>
      <c r="AE64" t="s">
        <v>1070</v>
      </c>
      <c r="AF64" t="s">
        <v>1071</v>
      </c>
      <c r="AG64" t="s">
        <v>1072</v>
      </c>
      <c r="AH64" t="s">
        <v>611</v>
      </c>
      <c r="AI64" t="s">
        <v>89</v>
      </c>
      <c r="AJ64" t="s">
        <v>1073</v>
      </c>
      <c r="AK64" t="s">
        <v>1074</v>
      </c>
      <c r="AL64" t="s">
        <v>92</v>
      </c>
      <c r="AM64" t="s">
        <v>1075</v>
      </c>
      <c r="AN64">
        <v>0.1</v>
      </c>
      <c r="AO64">
        <v>0.3</v>
      </c>
      <c r="AP64">
        <v>0.7</v>
      </c>
      <c r="AQ64">
        <v>1</v>
      </c>
      <c r="AR64" t="s">
        <v>1076</v>
      </c>
      <c r="AS64" t="s">
        <v>1077</v>
      </c>
      <c r="AT64" t="s">
        <v>1078</v>
      </c>
      <c r="AU64" t="s">
        <v>1079</v>
      </c>
      <c r="AV64" t="s">
        <v>545</v>
      </c>
      <c r="AW64" t="s">
        <v>1080</v>
      </c>
      <c r="AX64" t="s">
        <v>1079</v>
      </c>
      <c r="AY64" t="s">
        <v>545</v>
      </c>
      <c r="AZ64"/>
      <c r="BA64"/>
      <c r="BB64"/>
      <c r="BC64"/>
      <c r="BD64"/>
      <c r="BE64"/>
      <c r="BF64"/>
      <c r="BG64"/>
      <c r="BH64"/>
      <c r="BI64"/>
      <c r="BJ64"/>
      <c r="BK64"/>
      <c r="BL64"/>
      <c r="BM64"/>
      <c r="BN64"/>
      <c r="BO64"/>
      <c r="BP64"/>
      <c r="BQ64"/>
      <c r="BR64"/>
      <c r="BS64"/>
      <c r="BT64"/>
      <c r="BU64"/>
      <c r="BV64"/>
      <c r="BW64"/>
      <c r="BX64"/>
      <c r="BY64" t="s">
        <v>108</v>
      </c>
      <c r="BZ64" t="s">
        <v>108</v>
      </c>
      <c r="CA64" t="s">
        <v>108</v>
      </c>
      <c r="CB64" t="s">
        <v>108</v>
      </c>
      <c r="CC64" t="s">
        <v>108</v>
      </c>
      <c r="CD64" s="2"/>
      <c r="CE64" s="23"/>
    </row>
    <row r="65" spans="1:86" s="24" customFormat="1">
      <c r="A65" t="str">
        <f>CONCATENATE(C65,"_",COUNTIF(C$2:C65,C65))</f>
        <v>02CD03_7</v>
      </c>
      <c r="B65" t="s">
        <v>9218</v>
      </c>
      <c r="C65" t="s">
        <v>997</v>
      </c>
      <c r="D65" t="s">
        <v>1226</v>
      </c>
      <c r="E65" t="s">
        <v>998</v>
      </c>
      <c r="F65" t="s">
        <v>999</v>
      </c>
      <c r="G65" t="s">
        <v>1000</v>
      </c>
      <c r="H65" t="s">
        <v>1001</v>
      </c>
      <c r="I65" t="s">
        <v>618</v>
      </c>
      <c r="J65" t="s">
        <v>16790</v>
      </c>
      <c r="K65">
        <v>2</v>
      </c>
      <c r="L65" t="s">
        <v>315</v>
      </c>
      <c r="M65">
        <v>1</v>
      </c>
      <c r="N65" t="s">
        <v>16760</v>
      </c>
      <c r="O65">
        <v>7</v>
      </c>
      <c r="P65" t="s">
        <v>8243</v>
      </c>
      <c r="Q65" t="s">
        <v>168</v>
      </c>
      <c r="R65" t="s">
        <v>517</v>
      </c>
      <c r="S65" t="s">
        <v>166</v>
      </c>
      <c r="T65" t="s">
        <v>16791</v>
      </c>
      <c r="U65" t="s">
        <v>171</v>
      </c>
      <c r="V65" t="s">
        <v>620</v>
      </c>
      <c r="W65" t="s">
        <v>621</v>
      </c>
      <c r="X65" t="s">
        <v>622</v>
      </c>
      <c r="Y65" t="s">
        <v>146</v>
      </c>
      <c r="Z65" t="s">
        <v>147</v>
      </c>
      <c r="AA65">
        <v>11.1</v>
      </c>
      <c r="AB65" t="s">
        <v>16771</v>
      </c>
      <c r="AC65" t="str">
        <f t="shared" si="0"/>
        <v>2.6.3</v>
      </c>
      <c r="AD65" t="s">
        <v>624</v>
      </c>
      <c r="AE65" t="s">
        <v>625</v>
      </c>
      <c r="AF65" t="s">
        <v>1092</v>
      </c>
      <c r="AG65" t="s">
        <v>1093</v>
      </c>
      <c r="AH65" t="s">
        <v>628</v>
      </c>
      <c r="AI65" t="s">
        <v>89</v>
      </c>
      <c r="AJ65" t="s">
        <v>1094</v>
      </c>
      <c r="AK65" t="s">
        <v>1095</v>
      </c>
      <c r="AL65" t="s">
        <v>92</v>
      </c>
      <c r="AM65" t="s">
        <v>1096</v>
      </c>
      <c r="AN65">
        <v>0.25</v>
      </c>
      <c r="AO65">
        <v>0.5</v>
      </c>
      <c r="AP65">
        <v>0.75</v>
      </c>
      <c r="AQ65">
        <v>1</v>
      </c>
      <c r="AR65" t="s">
        <v>1097</v>
      </c>
      <c r="AS65" t="s">
        <v>1098</v>
      </c>
      <c r="AT65" t="s">
        <v>1099</v>
      </c>
      <c r="AU65" t="s">
        <v>1100</v>
      </c>
      <c r="AV65" t="s">
        <v>545</v>
      </c>
      <c r="AW65" t="s">
        <v>1101</v>
      </c>
      <c r="AX65" t="s">
        <v>1100</v>
      </c>
      <c r="AY65" t="s">
        <v>545</v>
      </c>
      <c r="AZ65" t="s">
        <v>1102</v>
      </c>
      <c r="BA65" t="s">
        <v>1100</v>
      </c>
      <c r="BB65" t="s">
        <v>545</v>
      </c>
      <c r="BC65"/>
      <c r="BD65"/>
      <c r="BE65"/>
      <c r="BF65"/>
      <c r="BG65"/>
      <c r="BH65"/>
      <c r="BI65"/>
      <c r="BJ65"/>
      <c r="BK65"/>
      <c r="BL65"/>
      <c r="BM65"/>
      <c r="BN65"/>
      <c r="BO65"/>
      <c r="BP65"/>
      <c r="BQ65"/>
      <c r="BR65"/>
      <c r="BS65"/>
      <c r="BT65"/>
      <c r="BU65"/>
      <c r="BV65"/>
      <c r="BW65"/>
      <c r="BX65"/>
      <c r="BY65"/>
      <c r="BZ65"/>
      <c r="CA65"/>
      <c r="CB65"/>
      <c r="CC65"/>
      <c r="CD65" s="2"/>
      <c r="CE65" s="23"/>
    </row>
    <row r="66" spans="1:86" s="24" customFormat="1">
      <c r="A66" t="str">
        <f>CONCATENATE(C66,"_",COUNTIF(C$2:C66,C66))</f>
        <v>02CD03_8</v>
      </c>
      <c r="B66" t="s">
        <v>9219</v>
      </c>
      <c r="C66" t="s">
        <v>997</v>
      </c>
      <c r="D66" t="s">
        <v>1226</v>
      </c>
      <c r="E66" t="s">
        <v>998</v>
      </c>
      <c r="F66" t="s">
        <v>999</v>
      </c>
      <c r="G66" t="s">
        <v>1000</v>
      </c>
      <c r="H66" t="s">
        <v>1001</v>
      </c>
      <c r="I66" t="s">
        <v>636</v>
      </c>
      <c r="J66" t="s">
        <v>16792</v>
      </c>
      <c r="K66">
        <v>2</v>
      </c>
      <c r="L66" t="s">
        <v>315</v>
      </c>
      <c r="M66">
        <v>1</v>
      </c>
      <c r="N66" t="s">
        <v>16760</v>
      </c>
      <c r="O66" t="s">
        <v>171</v>
      </c>
      <c r="P66" t="s">
        <v>16773</v>
      </c>
      <c r="Q66" t="s">
        <v>171</v>
      </c>
      <c r="R66" t="s">
        <v>235</v>
      </c>
      <c r="S66" t="s">
        <v>169</v>
      </c>
      <c r="T66" t="s">
        <v>16762</v>
      </c>
      <c r="U66" t="s">
        <v>169</v>
      </c>
      <c r="V66" t="s">
        <v>16763</v>
      </c>
      <c r="W66" t="s">
        <v>637</v>
      </c>
      <c r="X66" t="s">
        <v>638</v>
      </c>
      <c r="Y66" t="s">
        <v>236</v>
      </c>
      <c r="Z66" t="s">
        <v>318</v>
      </c>
      <c r="AA66">
        <v>8.3000000000000007</v>
      </c>
      <c r="AB66" t="s">
        <v>16793</v>
      </c>
      <c r="AC66" t="str">
        <f t="shared" si="0"/>
        <v>3.1.1</v>
      </c>
      <c r="AD66" t="s">
        <v>1103</v>
      </c>
      <c r="AE66" t="s">
        <v>1104</v>
      </c>
      <c r="AF66" t="s">
        <v>1105</v>
      </c>
      <c r="AG66" t="s">
        <v>642</v>
      </c>
      <c r="AH66" t="s">
        <v>1106</v>
      </c>
      <c r="AI66" t="s">
        <v>89</v>
      </c>
      <c r="AJ66" t="s">
        <v>1107</v>
      </c>
      <c r="AK66" t="s">
        <v>1108</v>
      </c>
      <c r="AL66" t="s">
        <v>92</v>
      </c>
      <c r="AM66" t="s">
        <v>1109</v>
      </c>
      <c r="AN66">
        <v>0.32</v>
      </c>
      <c r="AO66">
        <v>0.55000000000000004</v>
      </c>
      <c r="AP66">
        <v>0.8</v>
      </c>
      <c r="AQ66">
        <v>1</v>
      </c>
      <c r="AR66" t="s">
        <v>1110</v>
      </c>
      <c r="AS66" t="s">
        <v>1111</v>
      </c>
      <c r="AT66" t="s">
        <v>1112</v>
      </c>
      <c r="AU66" t="s">
        <v>1113</v>
      </c>
      <c r="AV66" t="s">
        <v>1114</v>
      </c>
      <c r="AW66" t="s">
        <v>1115</v>
      </c>
      <c r="AX66" t="s">
        <v>1113</v>
      </c>
      <c r="AY66" t="s">
        <v>1114</v>
      </c>
      <c r="AZ66" t="s">
        <v>1116</v>
      </c>
      <c r="BA66" t="s">
        <v>1113</v>
      </c>
      <c r="BB66" t="s">
        <v>1114</v>
      </c>
      <c r="BC66" t="s">
        <v>1117</v>
      </c>
      <c r="BD66" t="s">
        <v>1113</v>
      </c>
      <c r="BE66" t="s">
        <v>1114</v>
      </c>
      <c r="BF66"/>
      <c r="BG66"/>
      <c r="BH66"/>
      <c r="BI66"/>
      <c r="BJ66"/>
      <c r="BK66"/>
      <c r="BL66"/>
      <c r="BM66"/>
      <c r="BN66"/>
      <c r="BO66"/>
      <c r="BP66"/>
      <c r="BQ66"/>
      <c r="BR66"/>
      <c r="BS66"/>
      <c r="BT66"/>
      <c r="BU66"/>
      <c r="BV66"/>
      <c r="BW66"/>
      <c r="BX66"/>
      <c r="BY66"/>
      <c r="BZ66"/>
      <c r="CA66"/>
      <c r="CB66"/>
      <c r="CC66"/>
      <c r="CD66" s="2"/>
      <c r="CE66" s="23"/>
    </row>
    <row r="67" spans="1:86" s="24" customFormat="1">
      <c r="A67" t="str">
        <f>CONCATENATE(C67,"_",COUNTIF(C$2:C67,C67))</f>
        <v>02CD03_9</v>
      </c>
      <c r="B67" t="s">
        <v>9220</v>
      </c>
      <c r="C67" t="s">
        <v>997</v>
      </c>
      <c r="D67" t="s">
        <v>1226</v>
      </c>
      <c r="E67" t="s">
        <v>998</v>
      </c>
      <c r="F67" t="s">
        <v>999</v>
      </c>
      <c r="G67" t="s">
        <v>1000</v>
      </c>
      <c r="H67" t="s">
        <v>1001</v>
      </c>
      <c r="I67" t="s">
        <v>654</v>
      </c>
      <c r="J67" t="s">
        <v>16794</v>
      </c>
      <c r="K67">
        <v>6</v>
      </c>
      <c r="L67" t="s">
        <v>74</v>
      </c>
      <c r="M67">
        <v>2</v>
      </c>
      <c r="N67" t="s">
        <v>16795</v>
      </c>
      <c r="O67">
        <v>4</v>
      </c>
      <c r="P67" t="s">
        <v>16796</v>
      </c>
      <c r="Q67" t="s">
        <v>168</v>
      </c>
      <c r="R67" t="s">
        <v>517</v>
      </c>
      <c r="S67" t="s">
        <v>168</v>
      </c>
      <c r="T67" t="s">
        <v>518</v>
      </c>
      <c r="U67" t="s">
        <v>169</v>
      </c>
      <c r="V67" t="s">
        <v>16777</v>
      </c>
      <c r="W67" t="s">
        <v>655</v>
      </c>
      <c r="X67" t="s">
        <v>656</v>
      </c>
      <c r="Y67" t="s">
        <v>146</v>
      </c>
      <c r="Z67" t="s">
        <v>147</v>
      </c>
      <c r="AA67">
        <v>11.3</v>
      </c>
      <c r="AB67" t="s">
        <v>16735</v>
      </c>
      <c r="AC67" t="str">
        <f t="shared" si="0"/>
        <v>2.2.1</v>
      </c>
      <c r="AD67" t="s">
        <v>1118</v>
      </c>
      <c r="AE67" t="s">
        <v>1119</v>
      </c>
      <c r="AF67" t="s">
        <v>1004</v>
      </c>
      <c r="AG67" t="s">
        <v>1120</v>
      </c>
      <c r="AH67" t="s">
        <v>1121</v>
      </c>
      <c r="AI67" t="s">
        <v>89</v>
      </c>
      <c r="AJ67" t="s">
        <v>1122</v>
      </c>
      <c r="AK67" t="s">
        <v>1123</v>
      </c>
      <c r="AL67" t="s">
        <v>92</v>
      </c>
      <c r="AM67" t="s">
        <v>1124</v>
      </c>
      <c r="AN67">
        <v>0.1</v>
      </c>
      <c r="AO67">
        <v>0.25</v>
      </c>
      <c r="AP67">
        <v>0.7</v>
      </c>
      <c r="AQ67">
        <v>1</v>
      </c>
      <c r="AR67" t="s">
        <v>1125</v>
      </c>
      <c r="AS67" t="s">
        <v>1126</v>
      </c>
      <c r="AT67" t="s">
        <v>1127</v>
      </c>
      <c r="AU67" t="s">
        <v>1062</v>
      </c>
      <c r="AV67" t="s">
        <v>1063</v>
      </c>
      <c r="AW67" t="s">
        <v>1128</v>
      </c>
      <c r="AX67" t="s">
        <v>1062</v>
      </c>
      <c r="AY67" t="s">
        <v>1063</v>
      </c>
      <c r="AZ67"/>
      <c r="BA67"/>
      <c r="BB67"/>
      <c r="BC67"/>
      <c r="BD67"/>
      <c r="BE67"/>
      <c r="BF67"/>
      <c r="BG67"/>
      <c r="BH67"/>
      <c r="BI67"/>
      <c r="BJ67"/>
      <c r="BK67"/>
      <c r="BL67"/>
      <c r="BM67"/>
      <c r="BN67"/>
      <c r="BO67"/>
      <c r="BP67"/>
      <c r="BQ67"/>
      <c r="BR67"/>
      <c r="BS67"/>
      <c r="BT67"/>
      <c r="BU67"/>
      <c r="BV67"/>
      <c r="BW67"/>
      <c r="BX67"/>
      <c r="BY67"/>
      <c r="BZ67"/>
      <c r="CA67"/>
      <c r="CB67"/>
      <c r="CC67"/>
      <c r="CD67" s="2"/>
      <c r="CE67" s="23"/>
    </row>
    <row r="68" spans="1:86" s="24" customFormat="1">
      <c r="A68" t="str">
        <f>CONCATENATE(C68,"_",COUNTIF(C$2:C68,C68))</f>
        <v>02CD03_10</v>
      </c>
      <c r="B68" t="s">
        <v>9221</v>
      </c>
      <c r="C68" t="s">
        <v>997</v>
      </c>
      <c r="D68" t="s">
        <v>1226</v>
      </c>
      <c r="E68" t="s">
        <v>998</v>
      </c>
      <c r="F68" t="s">
        <v>999</v>
      </c>
      <c r="G68" t="s">
        <v>1000</v>
      </c>
      <c r="H68" t="s">
        <v>1001</v>
      </c>
      <c r="I68" t="s">
        <v>673</v>
      </c>
      <c r="J68" t="s">
        <v>16797</v>
      </c>
      <c r="K68">
        <v>2</v>
      </c>
      <c r="L68" t="s">
        <v>315</v>
      </c>
      <c r="M68">
        <v>3</v>
      </c>
      <c r="N68" t="s">
        <v>601</v>
      </c>
      <c r="O68" t="s">
        <v>168</v>
      </c>
      <c r="P68" t="s">
        <v>16798</v>
      </c>
      <c r="Q68" t="s">
        <v>168</v>
      </c>
      <c r="R68" t="s">
        <v>517</v>
      </c>
      <c r="S68" t="s">
        <v>168</v>
      </c>
      <c r="T68" t="s">
        <v>518</v>
      </c>
      <c r="U68" t="s">
        <v>171</v>
      </c>
      <c r="V68" t="s">
        <v>674</v>
      </c>
      <c r="W68" t="s">
        <v>675</v>
      </c>
      <c r="X68" t="s">
        <v>676</v>
      </c>
      <c r="Y68" t="s">
        <v>166</v>
      </c>
      <c r="Z68" t="s">
        <v>677</v>
      </c>
      <c r="AA68">
        <v>6.4</v>
      </c>
      <c r="AB68" t="s">
        <v>16799</v>
      </c>
      <c r="AC68" t="str">
        <f t="shared" ref="AC68:AC131" si="1">Q68&amp;"."&amp;S68&amp;"."&amp;U68</f>
        <v>2.2.3</v>
      </c>
      <c r="AD68" t="s">
        <v>1129</v>
      </c>
      <c r="AE68" t="s">
        <v>1130</v>
      </c>
      <c r="AF68" t="s">
        <v>1031</v>
      </c>
      <c r="AG68" t="s">
        <v>681</v>
      </c>
      <c r="AH68" t="s">
        <v>1131</v>
      </c>
      <c r="AI68" t="s">
        <v>89</v>
      </c>
      <c r="AJ68" t="s">
        <v>1132</v>
      </c>
      <c r="AK68" t="s">
        <v>1133</v>
      </c>
      <c r="AL68" t="s">
        <v>136</v>
      </c>
      <c r="AM68" t="s">
        <v>1134</v>
      </c>
      <c r="AN68">
        <v>0.19800000000000001</v>
      </c>
      <c r="AO68">
        <v>0.47</v>
      </c>
      <c r="AP68">
        <v>0.79200000000000004</v>
      </c>
      <c r="AQ68">
        <v>1</v>
      </c>
      <c r="AR68" t="s">
        <v>1135</v>
      </c>
      <c r="AS68" t="s">
        <v>1136</v>
      </c>
      <c r="AT68" t="s">
        <v>1137</v>
      </c>
      <c r="AU68" t="s">
        <v>1062</v>
      </c>
      <c r="AV68" t="s">
        <v>1063</v>
      </c>
      <c r="AW68"/>
      <c r="AX68"/>
      <c r="AY68"/>
      <c r="AZ68"/>
      <c r="BA68"/>
      <c r="BB68"/>
      <c r="BC68"/>
      <c r="BD68"/>
      <c r="BE68"/>
      <c r="BF68"/>
      <c r="BG68"/>
      <c r="BH68"/>
      <c r="BI68"/>
      <c r="BJ68"/>
      <c r="BK68"/>
      <c r="BL68"/>
      <c r="BM68"/>
      <c r="BN68"/>
      <c r="BO68"/>
      <c r="BP68"/>
      <c r="BQ68"/>
      <c r="BR68"/>
      <c r="BS68"/>
      <c r="BT68"/>
      <c r="BU68"/>
      <c r="BV68"/>
      <c r="BW68"/>
      <c r="BX68"/>
      <c r="BY68"/>
      <c r="BZ68"/>
      <c r="CA68"/>
      <c r="CB68"/>
      <c r="CC68"/>
      <c r="CD68" s="2"/>
      <c r="CE68" s="23"/>
    </row>
    <row r="69" spans="1:86" s="24" customFormat="1">
      <c r="A69" t="str">
        <f>CONCATENATE(C69,"_",COUNTIF(C$2:C69,C69))</f>
        <v>02CD03_11</v>
      </c>
      <c r="B69" t="s">
        <v>9222</v>
      </c>
      <c r="C69" t="s">
        <v>997</v>
      </c>
      <c r="D69" t="s">
        <v>1226</v>
      </c>
      <c r="E69" t="s">
        <v>998</v>
      </c>
      <c r="F69" t="s">
        <v>999</v>
      </c>
      <c r="G69" t="s">
        <v>1000</v>
      </c>
      <c r="H69" t="s">
        <v>1001</v>
      </c>
      <c r="I69" t="s">
        <v>689</v>
      </c>
      <c r="J69" t="s">
        <v>16800</v>
      </c>
      <c r="K69">
        <v>2</v>
      </c>
      <c r="L69" t="s">
        <v>315</v>
      </c>
      <c r="M69">
        <v>3</v>
      </c>
      <c r="N69" t="s">
        <v>601</v>
      </c>
      <c r="O69" t="s">
        <v>168</v>
      </c>
      <c r="P69" t="s">
        <v>16798</v>
      </c>
      <c r="Q69" t="s">
        <v>168</v>
      </c>
      <c r="R69" t="s">
        <v>517</v>
      </c>
      <c r="S69" t="s">
        <v>169</v>
      </c>
      <c r="T69" t="s">
        <v>16787</v>
      </c>
      <c r="U69" t="s">
        <v>171</v>
      </c>
      <c r="V69" t="s">
        <v>16801</v>
      </c>
      <c r="W69" t="s">
        <v>690</v>
      </c>
      <c r="X69" t="s">
        <v>691</v>
      </c>
      <c r="Y69" t="s">
        <v>166</v>
      </c>
      <c r="Z69" t="s">
        <v>677</v>
      </c>
      <c r="AA69">
        <v>6.3</v>
      </c>
      <c r="AB69" t="s">
        <v>16802</v>
      </c>
      <c r="AC69" t="str">
        <f t="shared" si="1"/>
        <v>2.1.3</v>
      </c>
      <c r="AD69" t="s">
        <v>1138</v>
      </c>
      <c r="AE69" t="s">
        <v>1139</v>
      </c>
      <c r="AF69" t="s">
        <v>1140</v>
      </c>
      <c r="AG69" t="s">
        <v>694</v>
      </c>
      <c r="AH69" t="s">
        <v>1141</v>
      </c>
      <c r="AI69" t="s">
        <v>89</v>
      </c>
      <c r="AJ69" t="s">
        <v>1142</v>
      </c>
      <c r="AK69" t="s">
        <v>1143</v>
      </c>
      <c r="AL69" t="s">
        <v>136</v>
      </c>
      <c r="AM69" t="s">
        <v>1144</v>
      </c>
      <c r="AN69">
        <v>0.19800000000000001</v>
      </c>
      <c r="AO69">
        <v>0.47</v>
      </c>
      <c r="AP69">
        <v>0.79200000000000004</v>
      </c>
      <c r="AQ69">
        <v>1</v>
      </c>
      <c r="AR69" t="s">
        <v>1145</v>
      </c>
      <c r="AS69" t="s">
        <v>1126</v>
      </c>
      <c r="AT69" t="s">
        <v>1146</v>
      </c>
      <c r="AU69" t="s">
        <v>1062</v>
      </c>
      <c r="AV69" t="s">
        <v>1063</v>
      </c>
      <c r="AW69"/>
      <c r="AX69"/>
      <c r="AY69"/>
      <c r="AZ69"/>
      <c r="BA69"/>
      <c r="BB69"/>
      <c r="BC69"/>
      <c r="BD69"/>
      <c r="BE69"/>
      <c r="BF69"/>
      <c r="BG69"/>
      <c r="BH69"/>
      <c r="BI69"/>
      <c r="BJ69"/>
      <c r="BK69"/>
      <c r="BL69"/>
      <c r="BM69"/>
      <c r="BN69"/>
      <c r="BO69"/>
      <c r="BP69"/>
      <c r="BQ69"/>
      <c r="BR69"/>
      <c r="BS69"/>
      <c r="BT69"/>
      <c r="BU69"/>
      <c r="BV69"/>
      <c r="BW69"/>
      <c r="BX69"/>
      <c r="BY69"/>
      <c r="BZ69"/>
      <c r="CA69"/>
      <c r="CB69"/>
      <c r="CC69"/>
      <c r="CD69" s="2" t="s">
        <v>108</v>
      </c>
      <c r="CE69" s="23"/>
      <c r="CH69" s="24">
        <v>684</v>
      </c>
    </row>
    <row r="70" spans="1:86" s="24" customFormat="1">
      <c r="A70" t="str">
        <f>CONCATENATE(C70,"_",COUNTIF(C$2:C70,C70))</f>
        <v>02CD03_12</v>
      </c>
      <c r="B70" t="s">
        <v>9228</v>
      </c>
      <c r="C70" t="s">
        <v>997</v>
      </c>
      <c r="D70" t="s">
        <v>1226</v>
      </c>
      <c r="E70" t="s">
        <v>998</v>
      </c>
      <c r="F70" t="s">
        <v>999</v>
      </c>
      <c r="G70" t="s">
        <v>1000</v>
      </c>
      <c r="H70" t="s">
        <v>1001</v>
      </c>
      <c r="I70" t="s">
        <v>109</v>
      </c>
      <c r="J70" t="s">
        <v>16733</v>
      </c>
      <c r="K70">
        <v>2</v>
      </c>
      <c r="L70" t="s">
        <v>315</v>
      </c>
      <c r="M70">
        <v>2</v>
      </c>
      <c r="N70" t="s">
        <v>516</v>
      </c>
      <c r="O70">
        <v>2</v>
      </c>
      <c r="P70" t="s">
        <v>16779</v>
      </c>
      <c r="Q70" t="s">
        <v>168</v>
      </c>
      <c r="R70" t="s">
        <v>517</v>
      </c>
      <c r="S70" t="s">
        <v>168</v>
      </c>
      <c r="T70" t="s">
        <v>518</v>
      </c>
      <c r="U70" t="s">
        <v>169</v>
      </c>
      <c r="V70" t="s">
        <v>16777</v>
      </c>
      <c r="W70" t="s">
        <v>110</v>
      </c>
      <c r="X70" t="s">
        <v>111</v>
      </c>
      <c r="Y70" t="s">
        <v>146</v>
      </c>
      <c r="Z70" t="s">
        <v>147</v>
      </c>
      <c r="AA70">
        <v>11.3</v>
      </c>
      <c r="AB70" t="s">
        <v>16735</v>
      </c>
      <c r="AC70" t="str">
        <f t="shared" si="1"/>
        <v>2.2.1</v>
      </c>
      <c r="AD70" t="s">
        <v>1216</v>
      </c>
      <c r="AE70" t="s">
        <v>1217</v>
      </c>
      <c r="AF70" t="s">
        <v>1218</v>
      </c>
      <c r="AG70" t="s">
        <v>115</v>
      </c>
      <c r="AH70" t="s">
        <v>1219</v>
      </c>
      <c r="AI70" t="s">
        <v>89</v>
      </c>
      <c r="AJ70" t="s">
        <v>1220</v>
      </c>
      <c r="AK70" t="s">
        <v>936</v>
      </c>
      <c r="AL70" t="s">
        <v>136</v>
      </c>
      <c r="AM70" t="s">
        <v>1221</v>
      </c>
      <c r="AN70">
        <v>0.25</v>
      </c>
      <c r="AO70">
        <v>0.5</v>
      </c>
      <c r="AP70">
        <v>0.75</v>
      </c>
      <c r="AQ70">
        <v>1</v>
      </c>
      <c r="AR70" t="s">
        <v>1222</v>
      </c>
      <c r="AS70" t="s">
        <v>1223</v>
      </c>
      <c r="AT70" t="s">
        <v>1224</v>
      </c>
      <c r="AU70" t="s">
        <v>1161</v>
      </c>
      <c r="AV70" t="s">
        <v>1162</v>
      </c>
      <c r="AW70"/>
      <c r="AX70"/>
      <c r="AY70"/>
      <c r="AZ70"/>
      <c r="BA70"/>
      <c r="BB70"/>
      <c r="BC70"/>
      <c r="BD70"/>
      <c r="BE70"/>
      <c r="BF70"/>
      <c r="BG70"/>
      <c r="BH70"/>
      <c r="BI70"/>
      <c r="BJ70"/>
      <c r="BK70"/>
      <c r="BL70"/>
      <c r="BM70"/>
      <c r="BN70"/>
      <c r="BO70"/>
      <c r="BP70"/>
      <c r="BQ70"/>
      <c r="BR70"/>
      <c r="BS70"/>
      <c r="BT70"/>
      <c r="BU70"/>
      <c r="BV70"/>
      <c r="BW70"/>
      <c r="BX70"/>
      <c r="BY70" t="s">
        <v>108</v>
      </c>
      <c r="BZ70" t="s">
        <v>108</v>
      </c>
      <c r="CA70" t="s">
        <v>108</v>
      </c>
      <c r="CB70" t="s">
        <v>108</v>
      </c>
      <c r="CC70" t="s">
        <v>108</v>
      </c>
      <c r="CD70" s="2" t="s">
        <v>108</v>
      </c>
      <c r="CE70" s="23"/>
      <c r="CH70" s="24">
        <v>684</v>
      </c>
    </row>
    <row r="71" spans="1:86" s="24" customFormat="1">
      <c r="A71" t="str">
        <f>CONCATENATE(C71,"_",COUNTIF(C$2:C71,C71))</f>
        <v>02CD03_13</v>
      </c>
      <c r="B71" t="s">
        <v>9229</v>
      </c>
      <c r="C71" t="s">
        <v>997</v>
      </c>
      <c r="D71" t="s">
        <v>1226</v>
      </c>
      <c r="E71" t="s">
        <v>998</v>
      </c>
      <c r="F71" t="s">
        <v>999</v>
      </c>
      <c r="G71" t="s">
        <v>1000</v>
      </c>
      <c r="H71" t="s">
        <v>1001</v>
      </c>
      <c r="I71" t="s">
        <v>126</v>
      </c>
      <c r="J71" t="s">
        <v>16736</v>
      </c>
      <c r="K71">
        <v>2</v>
      </c>
      <c r="L71" t="s">
        <v>315</v>
      </c>
      <c r="M71">
        <v>1</v>
      </c>
      <c r="N71" t="s">
        <v>16760</v>
      </c>
      <c r="O71">
        <v>7</v>
      </c>
      <c r="P71" t="s">
        <v>8243</v>
      </c>
      <c r="Q71" t="s">
        <v>169</v>
      </c>
      <c r="R71" t="s">
        <v>77</v>
      </c>
      <c r="S71" t="s">
        <v>236</v>
      </c>
      <c r="T71" t="s">
        <v>260</v>
      </c>
      <c r="U71" t="s">
        <v>169</v>
      </c>
      <c r="V71" t="s">
        <v>467</v>
      </c>
      <c r="W71" t="s">
        <v>127</v>
      </c>
      <c r="X71" t="s">
        <v>128</v>
      </c>
      <c r="Y71" t="s">
        <v>146</v>
      </c>
      <c r="Z71" t="s">
        <v>147</v>
      </c>
      <c r="AA71">
        <v>11.3</v>
      </c>
      <c r="AB71" t="s">
        <v>16735</v>
      </c>
      <c r="AC71" t="str">
        <f t="shared" si="1"/>
        <v>1.8.1</v>
      </c>
      <c r="AD71" t="s">
        <v>288</v>
      </c>
      <c r="AE71" t="s">
        <v>1225</v>
      </c>
      <c r="AF71" t="s">
        <v>1226</v>
      </c>
      <c r="AG71" t="s">
        <v>210</v>
      </c>
      <c r="AH71" t="s">
        <v>1227</v>
      </c>
      <c r="AI71" t="s">
        <v>89</v>
      </c>
      <c r="AJ71" t="s">
        <v>1228</v>
      </c>
      <c r="AK71" t="s">
        <v>1229</v>
      </c>
      <c r="AL71" t="s">
        <v>136</v>
      </c>
      <c r="AM71" t="s">
        <v>1230</v>
      </c>
      <c r="AN71">
        <v>0</v>
      </c>
      <c r="AO71">
        <v>0.1</v>
      </c>
      <c r="AP71">
        <v>0.6</v>
      </c>
      <c r="AQ71">
        <v>1</v>
      </c>
      <c r="AR71" t="s">
        <v>1231</v>
      </c>
      <c r="AS71" t="s">
        <v>1232</v>
      </c>
      <c r="AT71" t="s">
        <v>948</v>
      </c>
      <c r="AU71" t="s">
        <v>1161</v>
      </c>
      <c r="AV71" t="s">
        <v>1162</v>
      </c>
      <c r="AW71"/>
      <c r="AX71"/>
      <c r="AY71"/>
      <c r="AZ71"/>
      <c r="BA71"/>
      <c r="BB71"/>
      <c r="BC71"/>
      <c r="BD71"/>
      <c r="BE71"/>
      <c r="BF71"/>
      <c r="BG71"/>
      <c r="BH71"/>
      <c r="BI71"/>
      <c r="BJ71"/>
      <c r="BK71"/>
      <c r="BL71"/>
      <c r="BM71"/>
      <c r="BN71"/>
      <c r="BO71"/>
      <c r="BP71"/>
      <c r="BQ71"/>
      <c r="BR71"/>
      <c r="BS71"/>
      <c r="BT71"/>
      <c r="BU71"/>
      <c r="BV71"/>
      <c r="BW71"/>
      <c r="BX71"/>
      <c r="BY71"/>
      <c r="BZ71"/>
      <c r="CA71"/>
      <c r="CB71"/>
      <c r="CC71"/>
      <c r="CD71" s="2" t="s">
        <v>108</v>
      </c>
      <c r="CE71" s="23"/>
      <c r="CH71" s="24">
        <v>684</v>
      </c>
    </row>
    <row r="72" spans="1:86" s="24" customFormat="1">
      <c r="A72" t="str">
        <f>CONCATENATE(C72,"_",COUNTIF(C$2:C72,C72))</f>
        <v>02CD03_14</v>
      </c>
      <c r="B72" t="s">
        <v>9223</v>
      </c>
      <c r="C72" t="s">
        <v>997</v>
      </c>
      <c r="D72" t="s">
        <v>1226</v>
      </c>
      <c r="E72" t="s">
        <v>998</v>
      </c>
      <c r="F72" t="s">
        <v>999</v>
      </c>
      <c r="G72" t="s">
        <v>1000</v>
      </c>
      <c r="H72" t="s">
        <v>1001</v>
      </c>
      <c r="I72" t="s">
        <v>141</v>
      </c>
      <c r="J72" t="s">
        <v>16737</v>
      </c>
      <c r="K72">
        <v>5</v>
      </c>
      <c r="L72" t="s">
        <v>142</v>
      </c>
      <c r="M72">
        <v>3</v>
      </c>
      <c r="N72" t="s">
        <v>16738</v>
      </c>
      <c r="O72" t="s">
        <v>171</v>
      </c>
      <c r="P72" t="s">
        <v>143</v>
      </c>
      <c r="Q72" t="s">
        <v>169</v>
      </c>
      <c r="R72" t="s">
        <v>77</v>
      </c>
      <c r="S72" t="s">
        <v>170</v>
      </c>
      <c r="T72" t="s">
        <v>16739</v>
      </c>
      <c r="U72" t="s">
        <v>168</v>
      </c>
      <c r="V72" t="s">
        <v>16740</v>
      </c>
      <c r="W72" t="s">
        <v>144</v>
      </c>
      <c r="X72" t="s">
        <v>145</v>
      </c>
      <c r="Y72" t="s">
        <v>146</v>
      </c>
      <c r="Z72" t="s">
        <v>147</v>
      </c>
      <c r="AA72">
        <v>11.5</v>
      </c>
      <c r="AB72" t="s">
        <v>16741</v>
      </c>
      <c r="AC72" t="str">
        <f t="shared" si="1"/>
        <v>1.7.2</v>
      </c>
      <c r="AD72" t="s">
        <v>1147</v>
      </c>
      <c r="AE72" t="s">
        <v>1148</v>
      </c>
      <c r="AF72" t="s">
        <v>1149</v>
      </c>
      <c r="AG72" t="s">
        <v>1150</v>
      </c>
      <c r="AH72" t="s">
        <v>1151</v>
      </c>
      <c r="AI72" t="s">
        <v>89</v>
      </c>
      <c r="AJ72" t="s">
        <v>1152</v>
      </c>
      <c r="AK72" t="s">
        <v>1153</v>
      </c>
      <c r="AL72" t="s">
        <v>92</v>
      </c>
      <c r="AM72" t="s">
        <v>1154</v>
      </c>
      <c r="AN72">
        <v>0.2</v>
      </c>
      <c r="AO72">
        <v>0.45</v>
      </c>
      <c r="AP72">
        <v>0.72</v>
      </c>
      <c r="AQ72">
        <v>1</v>
      </c>
      <c r="AR72" t="s">
        <v>1155</v>
      </c>
      <c r="AS72" t="s">
        <v>1156</v>
      </c>
      <c r="AT72" t="s">
        <v>1157</v>
      </c>
      <c r="AU72" t="s">
        <v>1158</v>
      </c>
      <c r="AV72" t="s">
        <v>1159</v>
      </c>
      <c r="AW72" t="s">
        <v>1160</v>
      </c>
      <c r="AX72" t="s">
        <v>1161</v>
      </c>
      <c r="AY72" t="s">
        <v>1162</v>
      </c>
      <c r="AZ72"/>
      <c r="BA72"/>
      <c r="BB72"/>
      <c r="BC72"/>
      <c r="BD72"/>
      <c r="BE72"/>
      <c r="BF72"/>
      <c r="BG72"/>
      <c r="BH72"/>
      <c r="BI72"/>
      <c r="BJ72"/>
      <c r="BK72"/>
      <c r="BL72"/>
      <c r="BM72"/>
      <c r="BN72"/>
      <c r="BO72"/>
      <c r="BP72"/>
      <c r="BQ72"/>
      <c r="BR72"/>
      <c r="BS72"/>
      <c r="BT72"/>
      <c r="BU72"/>
      <c r="BV72"/>
      <c r="BW72"/>
      <c r="BX72"/>
      <c r="BY72" t="s">
        <v>108</v>
      </c>
      <c r="BZ72" t="s">
        <v>108</v>
      </c>
      <c r="CA72" t="s">
        <v>108</v>
      </c>
      <c r="CB72" t="s">
        <v>108</v>
      </c>
      <c r="CC72" t="s">
        <v>108</v>
      </c>
      <c r="CD72" s="2"/>
      <c r="CE72" s="23"/>
    </row>
    <row r="73" spans="1:86" s="24" customFormat="1">
      <c r="A73" t="str">
        <f>CONCATENATE(C73,"_",COUNTIF(C$2:C73,C73))</f>
        <v>02CD03_15</v>
      </c>
      <c r="B73" t="s">
        <v>9224</v>
      </c>
      <c r="C73" t="s">
        <v>997</v>
      </c>
      <c r="D73" t="s">
        <v>1226</v>
      </c>
      <c r="E73" t="s">
        <v>998</v>
      </c>
      <c r="F73" t="s">
        <v>999</v>
      </c>
      <c r="G73" t="s">
        <v>1000</v>
      </c>
      <c r="H73" t="s">
        <v>1001</v>
      </c>
      <c r="I73" t="s">
        <v>737</v>
      </c>
      <c r="J73" t="s">
        <v>16803</v>
      </c>
      <c r="K73">
        <v>2</v>
      </c>
      <c r="L73" t="s">
        <v>315</v>
      </c>
      <c r="M73">
        <v>2</v>
      </c>
      <c r="N73" t="s">
        <v>516</v>
      </c>
      <c r="O73">
        <v>2</v>
      </c>
      <c r="P73" t="s">
        <v>16779</v>
      </c>
      <c r="Q73" t="s">
        <v>168</v>
      </c>
      <c r="R73" t="s">
        <v>517</v>
      </c>
      <c r="S73" t="s">
        <v>168</v>
      </c>
      <c r="T73" t="s">
        <v>518</v>
      </c>
      <c r="U73" t="s">
        <v>168</v>
      </c>
      <c r="V73" t="s">
        <v>738</v>
      </c>
      <c r="W73" t="s">
        <v>739</v>
      </c>
      <c r="X73" t="s">
        <v>740</v>
      </c>
      <c r="Y73" t="s">
        <v>81</v>
      </c>
      <c r="Z73" t="s">
        <v>82</v>
      </c>
      <c r="AA73">
        <v>16.7</v>
      </c>
      <c r="AB73" t="s">
        <v>16804</v>
      </c>
      <c r="AC73" t="str">
        <f t="shared" si="1"/>
        <v>2.2.2</v>
      </c>
      <c r="AD73" t="s">
        <v>1163</v>
      </c>
      <c r="AE73" t="s">
        <v>1164</v>
      </c>
      <c r="AF73" t="s">
        <v>1140</v>
      </c>
      <c r="AG73" t="s">
        <v>743</v>
      </c>
      <c r="AH73" t="s">
        <v>744</v>
      </c>
      <c r="AI73" t="s">
        <v>89</v>
      </c>
      <c r="AJ73" t="s">
        <v>1165</v>
      </c>
      <c r="AK73" t="s">
        <v>1166</v>
      </c>
      <c r="AL73" t="s">
        <v>136</v>
      </c>
      <c r="AM73" t="s">
        <v>1167</v>
      </c>
      <c r="AN73">
        <v>0</v>
      </c>
      <c r="AO73">
        <v>0</v>
      </c>
      <c r="AP73">
        <v>0.5</v>
      </c>
      <c r="AQ73">
        <v>1</v>
      </c>
      <c r="AR73" t="s">
        <v>969</v>
      </c>
      <c r="AS73" t="s">
        <v>1168</v>
      </c>
      <c r="AT73" t="s">
        <v>1169</v>
      </c>
      <c r="AU73" t="s">
        <v>1170</v>
      </c>
      <c r="AV73" t="s">
        <v>1171</v>
      </c>
      <c r="AW73"/>
      <c r="AX73"/>
      <c r="AY73"/>
      <c r="AZ73"/>
      <c r="BA73"/>
      <c r="BB73"/>
      <c r="BC73"/>
      <c r="BD73"/>
      <c r="BE73"/>
      <c r="BF73"/>
      <c r="BG73"/>
      <c r="BH73"/>
      <c r="BI73"/>
      <c r="BJ73"/>
      <c r="BK73"/>
      <c r="BL73"/>
      <c r="BM73"/>
      <c r="BN73"/>
      <c r="BO73"/>
      <c r="BP73"/>
      <c r="BQ73"/>
      <c r="BR73"/>
      <c r="BS73"/>
      <c r="BT73"/>
      <c r="BU73"/>
      <c r="BV73"/>
      <c r="BW73"/>
      <c r="BX73"/>
      <c r="BY73" t="s">
        <v>108</v>
      </c>
      <c r="BZ73" t="s">
        <v>108</v>
      </c>
      <c r="CA73" t="s">
        <v>108</v>
      </c>
      <c r="CB73" t="s">
        <v>108</v>
      </c>
      <c r="CC73" t="s">
        <v>108</v>
      </c>
      <c r="CD73" s="2"/>
      <c r="CE73" s="23"/>
    </row>
    <row r="74" spans="1:86" s="24" customFormat="1">
      <c r="A74" t="str">
        <f>CONCATENATE(C74,"_",COUNTIF(C$2:C74,C74))</f>
        <v>02CD03_16</v>
      </c>
      <c r="B74" t="s">
        <v>9225</v>
      </c>
      <c r="C74" t="s">
        <v>997</v>
      </c>
      <c r="D74" t="s">
        <v>1226</v>
      </c>
      <c r="E74" t="s">
        <v>998</v>
      </c>
      <c r="F74" t="s">
        <v>999</v>
      </c>
      <c r="G74" t="s">
        <v>1000</v>
      </c>
      <c r="H74" t="s">
        <v>1001</v>
      </c>
      <c r="I74" t="s">
        <v>772</v>
      </c>
      <c r="J74" t="s">
        <v>16807</v>
      </c>
      <c r="K74">
        <v>2</v>
      </c>
      <c r="L74" t="s">
        <v>315</v>
      </c>
      <c r="M74">
        <v>1</v>
      </c>
      <c r="N74" t="s">
        <v>16760</v>
      </c>
      <c r="O74">
        <v>6</v>
      </c>
      <c r="P74" t="s">
        <v>16808</v>
      </c>
      <c r="Q74" t="s">
        <v>168</v>
      </c>
      <c r="R74" t="s">
        <v>517</v>
      </c>
      <c r="S74" t="s">
        <v>171</v>
      </c>
      <c r="T74" t="s">
        <v>579</v>
      </c>
      <c r="U74" t="s">
        <v>168</v>
      </c>
      <c r="V74" t="s">
        <v>16784</v>
      </c>
      <c r="W74" t="s">
        <v>774</v>
      </c>
      <c r="X74" t="s">
        <v>775</v>
      </c>
      <c r="Y74" t="s">
        <v>146</v>
      </c>
      <c r="Z74" t="s">
        <v>147</v>
      </c>
      <c r="AA74">
        <v>11.1</v>
      </c>
      <c r="AB74" t="s">
        <v>16771</v>
      </c>
      <c r="AC74" t="str">
        <f t="shared" si="1"/>
        <v>2.3.2</v>
      </c>
      <c r="AD74" t="s">
        <v>1172</v>
      </c>
      <c r="AE74" t="s">
        <v>1173</v>
      </c>
      <c r="AF74" t="s">
        <v>1174</v>
      </c>
      <c r="AG74" t="s">
        <v>1175</v>
      </c>
      <c r="AH74" t="s">
        <v>1176</v>
      </c>
      <c r="AI74" t="s">
        <v>89</v>
      </c>
      <c r="AJ74" t="s">
        <v>1177</v>
      </c>
      <c r="AK74" t="s">
        <v>1178</v>
      </c>
      <c r="AL74" t="s">
        <v>92</v>
      </c>
      <c r="AM74" t="s">
        <v>1179</v>
      </c>
      <c r="AN74">
        <v>0</v>
      </c>
      <c r="AO74">
        <v>0.2</v>
      </c>
      <c r="AP74">
        <v>0.2</v>
      </c>
      <c r="AQ74">
        <v>1</v>
      </c>
      <c r="AR74" t="s">
        <v>1180</v>
      </c>
      <c r="AS74" t="s">
        <v>1181</v>
      </c>
      <c r="AT74" t="s">
        <v>1182</v>
      </c>
      <c r="AU74" t="s">
        <v>1183</v>
      </c>
      <c r="AV74" t="s">
        <v>1184</v>
      </c>
      <c r="AW74" t="s">
        <v>1185</v>
      </c>
      <c r="AX74" t="s">
        <v>1186</v>
      </c>
      <c r="AY74" t="s">
        <v>1187</v>
      </c>
      <c r="AZ74"/>
      <c r="BA74"/>
      <c r="BB74"/>
      <c r="BC74"/>
      <c r="BD74"/>
      <c r="BE74"/>
      <c r="BF74"/>
      <c r="BG74"/>
      <c r="BH74"/>
      <c r="BI74"/>
      <c r="BJ74"/>
      <c r="BK74"/>
      <c r="BL74"/>
      <c r="BM74"/>
      <c r="BN74"/>
      <c r="BO74"/>
      <c r="BP74"/>
      <c r="BQ74"/>
      <c r="BR74"/>
      <c r="BS74"/>
      <c r="BT74"/>
      <c r="BU74"/>
      <c r="BV74"/>
      <c r="BW74"/>
      <c r="BX74"/>
      <c r="BY74" t="s">
        <v>108</v>
      </c>
      <c r="BZ74" t="s">
        <v>108</v>
      </c>
      <c r="CA74" t="s">
        <v>108</v>
      </c>
      <c r="CB74" t="s">
        <v>108</v>
      </c>
      <c r="CC74" t="s">
        <v>108</v>
      </c>
      <c r="CD74" s="2" t="s">
        <v>108</v>
      </c>
      <c r="CE74" s="23"/>
      <c r="CH74" s="24">
        <v>684</v>
      </c>
    </row>
    <row r="75" spans="1:86" s="24" customFormat="1">
      <c r="A75" t="str">
        <f>CONCATENATE(C75,"_",COUNTIF(C$2:C75,C75))</f>
        <v>02CD03_17</v>
      </c>
      <c r="B75" t="s">
        <v>9230</v>
      </c>
      <c r="C75" t="s">
        <v>997</v>
      </c>
      <c r="D75" t="s">
        <v>1226</v>
      </c>
      <c r="E75" t="s">
        <v>998</v>
      </c>
      <c r="F75" t="s">
        <v>999</v>
      </c>
      <c r="G75" t="s">
        <v>1000</v>
      </c>
      <c r="H75" t="s">
        <v>1001</v>
      </c>
      <c r="I75" t="s">
        <v>1233</v>
      </c>
      <c r="J75" t="s">
        <v>16812</v>
      </c>
      <c r="K75">
        <v>2</v>
      </c>
      <c r="L75" t="s">
        <v>315</v>
      </c>
      <c r="M75">
        <v>1</v>
      </c>
      <c r="N75" t="s">
        <v>16760</v>
      </c>
      <c r="O75">
        <v>6</v>
      </c>
      <c r="P75" t="s">
        <v>16808</v>
      </c>
      <c r="Q75" t="s">
        <v>168</v>
      </c>
      <c r="R75" t="s">
        <v>517</v>
      </c>
      <c r="S75" t="s">
        <v>166</v>
      </c>
      <c r="T75" t="s">
        <v>16791</v>
      </c>
      <c r="U75" t="s">
        <v>171</v>
      </c>
      <c r="V75" t="s">
        <v>620</v>
      </c>
      <c r="W75" t="s">
        <v>1234</v>
      </c>
      <c r="X75" t="s">
        <v>1235</v>
      </c>
      <c r="Y75" t="s">
        <v>793</v>
      </c>
      <c r="Z75" t="s">
        <v>794</v>
      </c>
      <c r="AA75">
        <v>10.199999999999999</v>
      </c>
      <c r="AB75" t="s">
        <v>16810</v>
      </c>
      <c r="AC75" t="str">
        <f t="shared" si="1"/>
        <v>2.6.3</v>
      </c>
      <c r="AD75" t="s">
        <v>1236</v>
      </c>
      <c r="AE75" t="s">
        <v>1237</v>
      </c>
      <c r="AF75" t="s">
        <v>1238</v>
      </c>
      <c r="AG75" t="s">
        <v>1239</v>
      </c>
      <c r="AH75" t="s">
        <v>1240</v>
      </c>
      <c r="AI75" t="s">
        <v>89</v>
      </c>
      <c r="AJ75" t="s">
        <v>1241</v>
      </c>
      <c r="AK75" t="s">
        <v>1242</v>
      </c>
      <c r="AL75" t="s">
        <v>136</v>
      </c>
      <c r="AM75" t="s">
        <v>1243</v>
      </c>
      <c r="AN75" t="s">
        <v>549</v>
      </c>
      <c r="AO75" t="s">
        <v>1244</v>
      </c>
      <c r="AP75" t="s">
        <v>1245</v>
      </c>
      <c r="AQ75" t="s">
        <v>169</v>
      </c>
      <c r="AR75" t="s">
        <v>1246</v>
      </c>
      <c r="AS75" t="s">
        <v>1247</v>
      </c>
      <c r="AT75" t="s">
        <v>1248</v>
      </c>
      <c r="AU75" t="s">
        <v>1183</v>
      </c>
      <c r="AV75" t="s">
        <v>1184</v>
      </c>
      <c r="AW75"/>
      <c r="AX75"/>
      <c r="AY75"/>
      <c r="AZ75"/>
      <c r="BA75"/>
      <c r="BB75"/>
      <c r="BC75"/>
      <c r="BD75"/>
      <c r="BE75"/>
      <c r="BF75"/>
      <c r="BG75"/>
      <c r="BH75"/>
      <c r="BI75"/>
      <c r="BJ75"/>
      <c r="BK75"/>
      <c r="BL75"/>
      <c r="BM75"/>
      <c r="BN75"/>
      <c r="BO75"/>
      <c r="BP75"/>
      <c r="BQ75"/>
      <c r="BR75"/>
      <c r="BS75"/>
      <c r="BT75"/>
      <c r="BU75"/>
      <c r="BV75"/>
      <c r="BW75"/>
      <c r="BX75"/>
      <c r="BY75"/>
      <c r="BZ75"/>
      <c r="CA75"/>
      <c r="CB75"/>
      <c r="CC75"/>
      <c r="CD75" s="2"/>
      <c r="CE75" s="23"/>
    </row>
    <row r="76" spans="1:86" s="24" customFormat="1">
      <c r="A76" t="str">
        <f>CONCATENATE(C76,"_",COUNTIF(C$2:C76,C76))</f>
        <v>02CD03_18</v>
      </c>
      <c r="B76" t="s">
        <v>9226</v>
      </c>
      <c r="C76" t="s">
        <v>997</v>
      </c>
      <c r="D76" t="s">
        <v>1226</v>
      </c>
      <c r="E76" t="s">
        <v>998</v>
      </c>
      <c r="F76" t="s">
        <v>999</v>
      </c>
      <c r="G76" t="s">
        <v>1000</v>
      </c>
      <c r="H76" t="s">
        <v>1001</v>
      </c>
      <c r="I76" t="s">
        <v>1188</v>
      </c>
      <c r="J76" t="s">
        <v>16813</v>
      </c>
      <c r="K76">
        <v>2</v>
      </c>
      <c r="L76" t="s">
        <v>315</v>
      </c>
      <c r="M76">
        <v>1</v>
      </c>
      <c r="N76" t="s">
        <v>16760</v>
      </c>
      <c r="O76">
        <v>6</v>
      </c>
      <c r="P76" t="s">
        <v>16808</v>
      </c>
      <c r="Q76" t="s">
        <v>168</v>
      </c>
      <c r="R76" t="s">
        <v>517</v>
      </c>
      <c r="S76" t="s">
        <v>166</v>
      </c>
      <c r="T76" t="s">
        <v>16791</v>
      </c>
      <c r="U76" t="s">
        <v>168</v>
      </c>
      <c r="V76" t="s">
        <v>1190</v>
      </c>
      <c r="W76" t="s">
        <v>1191</v>
      </c>
      <c r="X76" t="s">
        <v>1192</v>
      </c>
      <c r="Y76" t="s">
        <v>793</v>
      </c>
      <c r="Z76" t="s">
        <v>794</v>
      </c>
      <c r="AA76">
        <v>10.199999999999999</v>
      </c>
      <c r="AB76" t="s">
        <v>16810</v>
      </c>
      <c r="AC76" t="str">
        <f t="shared" si="1"/>
        <v>2.6.2</v>
      </c>
      <c r="AD76" t="s">
        <v>1193</v>
      </c>
      <c r="AE76" t="s">
        <v>1194</v>
      </c>
      <c r="AF76" t="s">
        <v>1195</v>
      </c>
      <c r="AG76" t="s">
        <v>1196</v>
      </c>
      <c r="AH76" t="s">
        <v>1197</v>
      </c>
      <c r="AI76" t="s">
        <v>89</v>
      </c>
      <c r="AJ76" t="s">
        <v>1198</v>
      </c>
      <c r="AK76" t="s">
        <v>1199</v>
      </c>
      <c r="AL76" t="s">
        <v>136</v>
      </c>
      <c r="AM76" t="s">
        <v>1200</v>
      </c>
      <c r="AN76">
        <v>0</v>
      </c>
      <c r="AO76">
        <v>0</v>
      </c>
      <c r="AP76">
        <v>1</v>
      </c>
      <c r="AQ76">
        <v>1</v>
      </c>
      <c r="AR76" t="s">
        <v>1201</v>
      </c>
      <c r="AS76" t="s">
        <v>1202</v>
      </c>
      <c r="AT76" t="s">
        <v>1203</v>
      </c>
      <c r="AU76" t="s">
        <v>1183</v>
      </c>
      <c r="AV76" t="s">
        <v>1184</v>
      </c>
      <c r="AW76"/>
      <c r="AX76"/>
      <c r="AY76"/>
      <c r="AZ76"/>
      <c r="BA76"/>
      <c r="BB76"/>
      <c r="BC76"/>
      <c r="BD76"/>
      <c r="BE76"/>
      <c r="BF76"/>
      <c r="BG76"/>
      <c r="BH76"/>
      <c r="BI76"/>
      <c r="BJ76"/>
      <c r="BK76"/>
      <c r="BL76"/>
      <c r="BM76"/>
      <c r="BN76"/>
      <c r="BO76"/>
      <c r="BP76"/>
      <c r="BQ76"/>
      <c r="BR76"/>
      <c r="BS76"/>
      <c r="BT76"/>
      <c r="BU76"/>
      <c r="BV76"/>
      <c r="BW76"/>
      <c r="BX76"/>
      <c r="BY76"/>
      <c r="BZ76"/>
      <c r="CA76"/>
      <c r="CB76"/>
      <c r="CC76"/>
      <c r="CD76" s="2"/>
      <c r="CE76" s="23"/>
    </row>
    <row r="77" spans="1:86" s="24" customFormat="1">
      <c r="A77" t="str">
        <f>CONCATENATE(C77,"_",COUNTIF(C$2:C77,C77))</f>
        <v>02CD04_1</v>
      </c>
      <c r="B77" t="s">
        <v>9231</v>
      </c>
      <c r="C77" t="s">
        <v>1249</v>
      </c>
      <c r="D77" t="s">
        <v>16814</v>
      </c>
      <c r="E77" t="s">
        <v>1250</v>
      </c>
      <c r="F77" t="s">
        <v>1251</v>
      </c>
      <c r="G77" t="s">
        <v>1252</v>
      </c>
      <c r="H77" t="s">
        <v>1253</v>
      </c>
      <c r="I77" t="s">
        <v>465</v>
      </c>
      <c r="J77" t="s">
        <v>16772</v>
      </c>
      <c r="K77">
        <v>2</v>
      </c>
      <c r="L77" t="s">
        <v>315</v>
      </c>
      <c r="M77">
        <v>1</v>
      </c>
      <c r="N77" t="s">
        <v>16760</v>
      </c>
      <c r="O77">
        <v>3</v>
      </c>
      <c r="P77" t="s">
        <v>16773</v>
      </c>
      <c r="Q77" t="s">
        <v>169</v>
      </c>
      <c r="R77" t="s">
        <v>77</v>
      </c>
      <c r="S77" t="s">
        <v>236</v>
      </c>
      <c r="T77" t="s">
        <v>260</v>
      </c>
      <c r="U77" t="s">
        <v>169</v>
      </c>
      <c r="V77" t="s">
        <v>467</v>
      </c>
      <c r="W77" t="s">
        <v>468</v>
      </c>
      <c r="X77" t="s">
        <v>469</v>
      </c>
      <c r="Y77" t="s">
        <v>81</v>
      </c>
      <c r="Z77" t="s">
        <v>82</v>
      </c>
      <c r="AA77">
        <v>16.600000000000001</v>
      </c>
      <c r="AB77" t="s">
        <v>83</v>
      </c>
      <c r="AC77" t="str">
        <f t="shared" si="1"/>
        <v>1.8.1</v>
      </c>
      <c r="AD77" t="s">
        <v>1254</v>
      </c>
      <c r="AE77" t="s">
        <v>1255</v>
      </c>
      <c r="AF77" t="s">
        <v>1256</v>
      </c>
      <c r="AG77" t="s">
        <v>473</v>
      </c>
      <c r="AH77" t="s">
        <v>1257</v>
      </c>
      <c r="AI77" t="s">
        <v>89</v>
      </c>
      <c r="AJ77" t="s">
        <v>1258</v>
      </c>
      <c r="AK77" t="s">
        <v>1259</v>
      </c>
      <c r="AL77" t="s">
        <v>92</v>
      </c>
      <c r="AM77" t="s">
        <v>1260</v>
      </c>
      <c r="AN77">
        <v>0.25</v>
      </c>
      <c r="AO77">
        <v>0.5</v>
      </c>
      <c r="AP77">
        <v>0.75</v>
      </c>
      <c r="AQ77">
        <v>1</v>
      </c>
      <c r="AR77" t="s">
        <v>1261</v>
      </c>
      <c r="AS77" t="s">
        <v>1262</v>
      </c>
      <c r="AT77" t="s">
        <v>1263</v>
      </c>
      <c r="AU77" t="s">
        <v>1264</v>
      </c>
      <c r="AV77" t="s">
        <v>1265</v>
      </c>
      <c r="AW77" t="s">
        <v>1266</v>
      </c>
      <c r="AX77" t="s">
        <v>1267</v>
      </c>
      <c r="AY77" t="s">
        <v>1268</v>
      </c>
      <c r="AZ77" t="s">
        <v>1269</v>
      </c>
      <c r="BA77" t="s">
        <v>1270</v>
      </c>
      <c r="BB77" t="s">
        <v>1271</v>
      </c>
      <c r="BC77"/>
      <c r="BD77"/>
      <c r="BE77"/>
      <c r="BF77"/>
      <c r="BG77"/>
      <c r="BH77"/>
      <c r="BI77"/>
      <c r="BJ77"/>
      <c r="BK77"/>
      <c r="BL77"/>
      <c r="BM77"/>
      <c r="BN77"/>
      <c r="BO77"/>
      <c r="BP77"/>
      <c r="BQ77"/>
      <c r="BR77"/>
      <c r="BS77"/>
      <c r="BT77"/>
      <c r="BU77"/>
      <c r="BV77"/>
      <c r="BW77"/>
      <c r="BX77"/>
      <c r="BY77"/>
      <c r="BZ77"/>
      <c r="CA77"/>
      <c r="CB77"/>
      <c r="CC77"/>
      <c r="CD77" s="2"/>
      <c r="CE77" s="23"/>
    </row>
    <row r="78" spans="1:86" s="24" customFormat="1">
      <c r="A78" t="str">
        <f>CONCATENATE(C78,"_",COUNTIF(C$2:C78,C78))</f>
        <v>02CD04_2</v>
      </c>
      <c r="B78" t="s">
        <v>9232</v>
      </c>
      <c r="C78" t="s">
        <v>1249</v>
      </c>
      <c r="D78" t="s">
        <v>16814</v>
      </c>
      <c r="E78" t="s">
        <v>1250</v>
      </c>
      <c r="F78" t="s">
        <v>1251</v>
      </c>
      <c r="G78" t="s">
        <v>1252</v>
      </c>
      <c r="H78" t="s">
        <v>1253</v>
      </c>
      <c r="I78" t="s">
        <v>494</v>
      </c>
      <c r="J78" t="s">
        <v>16774</v>
      </c>
      <c r="K78">
        <v>6</v>
      </c>
      <c r="L78" t="s">
        <v>74</v>
      </c>
      <c r="M78">
        <v>5</v>
      </c>
      <c r="N78" t="s">
        <v>16775</v>
      </c>
      <c r="O78">
        <v>1</v>
      </c>
      <c r="P78" t="s">
        <v>16776</v>
      </c>
      <c r="Q78" t="s">
        <v>168</v>
      </c>
      <c r="R78" t="s">
        <v>517</v>
      </c>
      <c r="S78" t="s">
        <v>168</v>
      </c>
      <c r="T78" t="s">
        <v>518</v>
      </c>
      <c r="U78" t="s">
        <v>169</v>
      </c>
      <c r="V78" t="s">
        <v>16777</v>
      </c>
      <c r="W78" t="s">
        <v>495</v>
      </c>
      <c r="X78" t="s">
        <v>496</v>
      </c>
      <c r="Y78" t="s">
        <v>81</v>
      </c>
      <c r="Z78" t="s">
        <v>82</v>
      </c>
      <c r="AA78">
        <v>16.100000000000001</v>
      </c>
      <c r="AB78" t="s">
        <v>174</v>
      </c>
      <c r="AC78" t="str">
        <f t="shared" si="1"/>
        <v>2.2.1</v>
      </c>
      <c r="AD78" t="s">
        <v>1272</v>
      </c>
      <c r="AE78" t="s">
        <v>1273</v>
      </c>
      <c r="AF78" t="s">
        <v>1274</v>
      </c>
      <c r="AG78" t="s">
        <v>500</v>
      </c>
      <c r="AH78" t="s">
        <v>1275</v>
      </c>
      <c r="AI78" t="s">
        <v>1276</v>
      </c>
      <c r="AJ78" t="s">
        <v>1277</v>
      </c>
      <c r="AK78" t="s">
        <v>1278</v>
      </c>
      <c r="AL78" t="s">
        <v>92</v>
      </c>
      <c r="AM78" t="s">
        <v>1230</v>
      </c>
      <c r="AN78">
        <v>0.2</v>
      </c>
      <c r="AO78">
        <v>0.4</v>
      </c>
      <c r="AP78">
        <v>0.6</v>
      </c>
      <c r="AQ78">
        <v>0.8</v>
      </c>
      <c r="AR78" t="s">
        <v>1279</v>
      </c>
      <c r="AS78" t="s">
        <v>1280</v>
      </c>
      <c r="AT78" t="s">
        <v>1281</v>
      </c>
      <c r="AU78" t="s">
        <v>1282</v>
      </c>
      <c r="AV78" t="s">
        <v>1283</v>
      </c>
      <c r="AW78" t="s">
        <v>1284</v>
      </c>
      <c r="AX78" t="s">
        <v>1282</v>
      </c>
      <c r="AY78" t="s">
        <v>1283</v>
      </c>
      <c r="AZ78"/>
      <c r="BA78"/>
      <c r="BB78"/>
      <c r="BC78"/>
      <c r="BD78"/>
      <c r="BE78"/>
      <c r="BF78"/>
      <c r="BG78"/>
      <c r="BH78"/>
      <c r="BI78"/>
      <c r="BJ78"/>
      <c r="BK78"/>
      <c r="BL78"/>
      <c r="BM78"/>
      <c r="BN78"/>
      <c r="BO78"/>
      <c r="BP78"/>
      <c r="BQ78"/>
      <c r="BR78"/>
      <c r="BS78"/>
      <c r="BT78"/>
      <c r="BU78"/>
      <c r="BV78"/>
      <c r="BW78"/>
      <c r="BX78"/>
      <c r="BY78"/>
      <c r="BZ78"/>
      <c r="CA78"/>
      <c r="CB78"/>
      <c r="CC78"/>
      <c r="CD78" s="2"/>
      <c r="CE78" s="23"/>
    </row>
    <row r="79" spans="1:86" s="24" customFormat="1">
      <c r="A79" t="str">
        <f>CONCATENATE(C79,"_",COUNTIF(C$2:C79,C79))</f>
        <v>02CD04_3</v>
      </c>
      <c r="B79" t="s">
        <v>9233</v>
      </c>
      <c r="C79" t="s">
        <v>1249</v>
      </c>
      <c r="D79" t="s">
        <v>16814</v>
      </c>
      <c r="E79" t="s">
        <v>1250</v>
      </c>
      <c r="F79" t="s">
        <v>1251</v>
      </c>
      <c r="G79" t="s">
        <v>1252</v>
      </c>
      <c r="H79" t="s">
        <v>1253</v>
      </c>
      <c r="I79" t="s">
        <v>515</v>
      </c>
      <c r="J79" t="s">
        <v>16778</v>
      </c>
      <c r="K79">
        <v>2</v>
      </c>
      <c r="L79" t="s">
        <v>315</v>
      </c>
      <c r="M79">
        <v>2</v>
      </c>
      <c r="N79" t="s">
        <v>516</v>
      </c>
      <c r="O79" t="s">
        <v>168</v>
      </c>
      <c r="P79" t="s">
        <v>16779</v>
      </c>
      <c r="Q79" t="s">
        <v>168</v>
      </c>
      <c r="R79" t="s">
        <v>517</v>
      </c>
      <c r="S79" t="s">
        <v>168</v>
      </c>
      <c r="T79" t="s">
        <v>518</v>
      </c>
      <c r="U79" t="s">
        <v>166</v>
      </c>
      <c r="V79" t="s">
        <v>519</v>
      </c>
      <c r="W79" t="s">
        <v>520</v>
      </c>
      <c r="X79" t="s">
        <v>521</v>
      </c>
      <c r="Y79" t="s">
        <v>146</v>
      </c>
      <c r="Z79" t="s">
        <v>147</v>
      </c>
      <c r="AA79">
        <v>11.6</v>
      </c>
      <c r="AB79" t="s">
        <v>16780</v>
      </c>
      <c r="AC79" t="str">
        <f t="shared" si="1"/>
        <v>2.2.6</v>
      </c>
      <c r="AD79" t="s">
        <v>1285</v>
      </c>
      <c r="AE79" t="s">
        <v>1286</v>
      </c>
      <c r="AF79" t="s">
        <v>1256</v>
      </c>
      <c r="AG79" t="s">
        <v>1287</v>
      </c>
      <c r="AH79" t="s">
        <v>1288</v>
      </c>
      <c r="AI79" t="s">
        <v>1276</v>
      </c>
      <c r="AJ79" t="s">
        <v>1289</v>
      </c>
      <c r="AK79" t="s">
        <v>1290</v>
      </c>
      <c r="AL79" t="s">
        <v>92</v>
      </c>
      <c r="AM79" t="s">
        <v>1230</v>
      </c>
      <c r="AN79">
        <v>0.2</v>
      </c>
      <c r="AO79">
        <v>0.4</v>
      </c>
      <c r="AP79">
        <v>0.6</v>
      </c>
      <c r="AQ79">
        <v>0.8</v>
      </c>
      <c r="AR79" t="s">
        <v>1291</v>
      </c>
      <c r="AS79" t="s">
        <v>1292</v>
      </c>
      <c r="AT79" t="s">
        <v>1293</v>
      </c>
      <c r="AU79" t="s">
        <v>1294</v>
      </c>
      <c r="AV79" t="s">
        <v>1295</v>
      </c>
      <c r="AW79" t="s">
        <v>1296</v>
      </c>
      <c r="AX79" t="s">
        <v>1294</v>
      </c>
      <c r="AY79" t="s">
        <v>1295</v>
      </c>
      <c r="AZ79" t="s">
        <v>1297</v>
      </c>
      <c r="BA79" t="s">
        <v>1294</v>
      </c>
      <c r="BB79" t="s">
        <v>1295</v>
      </c>
      <c r="BC79"/>
      <c r="BD79"/>
      <c r="BE79"/>
      <c r="BF79"/>
      <c r="BG79"/>
      <c r="BH79"/>
      <c r="BI79"/>
      <c r="BJ79"/>
      <c r="BK79"/>
      <c r="BL79"/>
      <c r="BM79"/>
      <c r="BN79"/>
      <c r="BO79"/>
      <c r="BP79"/>
      <c r="BQ79"/>
      <c r="BR79"/>
      <c r="BS79"/>
      <c r="BT79"/>
      <c r="BU79"/>
      <c r="BV79"/>
      <c r="BW79"/>
      <c r="BX79"/>
      <c r="BY79"/>
      <c r="BZ79"/>
      <c r="CA79"/>
      <c r="CB79"/>
      <c r="CC79"/>
      <c r="CD79" s="2"/>
      <c r="CE79" s="23"/>
    </row>
    <row r="80" spans="1:86" s="24" customFormat="1">
      <c r="A80" t="str">
        <f>CONCATENATE(C80,"_",COUNTIF(C$2:C80,C80))</f>
        <v>02CD04_4</v>
      </c>
      <c r="B80" t="s">
        <v>9234</v>
      </c>
      <c r="C80" t="s">
        <v>1249</v>
      </c>
      <c r="D80" t="s">
        <v>16814</v>
      </c>
      <c r="E80" t="s">
        <v>1250</v>
      </c>
      <c r="F80" t="s">
        <v>1251</v>
      </c>
      <c r="G80" t="s">
        <v>1252</v>
      </c>
      <c r="H80" t="s">
        <v>1253</v>
      </c>
      <c r="I80" t="s">
        <v>547</v>
      </c>
      <c r="J80" t="s">
        <v>16781</v>
      </c>
      <c r="K80">
        <v>4</v>
      </c>
      <c r="L80" t="s">
        <v>576</v>
      </c>
      <c r="M80">
        <v>1</v>
      </c>
      <c r="N80" t="s">
        <v>548</v>
      </c>
      <c r="O80" t="s">
        <v>549</v>
      </c>
      <c r="P80" t="s">
        <v>548</v>
      </c>
      <c r="Q80" t="s">
        <v>168</v>
      </c>
      <c r="R80" t="s">
        <v>517</v>
      </c>
      <c r="S80" t="s">
        <v>167</v>
      </c>
      <c r="T80" t="s">
        <v>16782</v>
      </c>
      <c r="U80" t="s">
        <v>168</v>
      </c>
      <c r="V80" t="s">
        <v>550</v>
      </c>
      <c r="W80" t="s">
        <v>551</v>
      </c>
      <c r="X80" t="s">
        <v>552</v>
      </c>
      <c r="Y80" t="s">
        <v>146</v>
      </c>
      <c r="Z80" t="s">
        <v>147</v>
      </c>
      <c r="AA80">
        <v>11.4</v>
      </c>
      <c r="AB80" t="s">
        <v>553</v>
      </c>
      <c r="AC80" t="str">
        <f t="shared" si="1"/>
        <v>2.4.2</v>
      </c>
      <c r="AD80" t="s">
        <v>1298</v>
      </c>
      <c r="AE80" t="s">
        <v>1299</v>
      </c>
      <c r="AF80" t="s">
        <v>1256</v>
      </c>
      <c r="AG80" t="s">
        <v>1300</v>
      </c>
      <c r="AH80" t="s">
        <v>1301</v>
      </c>
      <c r="AI80" t="s">
        <v>1302</v>
      </c>
      <c r="AJ80" t="s">
        <v>1303</v>
      </c>
      <c r="AK80" t="s">
        <v>1304</v>
      </c>
      <c r="AL80" t="s">
        <v>92</v>
      </c>
      <c r="AM80" t="s">
        <v>1230</v>
      </c>
      <c r="AN80">
        <v>0.1</v>
      </c>
      <c r="AO80">
        <v>0.28999999999999998</v>
      </c>
      <c r="AP80">
        <v>0.53</v>
      </c>
      <c r="AQ80">
        <v>0.7</v>
      </c>
      <c r="AR80" t="s">
        <v>1305</v>
      </c>
      <c r="AS80" t="s">
        <v>1306</v>
      </c>
      <c r="AT80" t="s">
        <v>1307</v>
      </c>
      <c r="AU80" t="s">
        <v>1308</v>
      </c>
      <c r="AV80" t="s">
        <v>1309</v>
      </c>
      <c r="AW80" t="s">
        <v>1310</v>
      </c>
      <c r="AX80" t="s">
        <v>1308</v>
      </c>
      <c r="AY80" t="s">
        <v>1309</v>
      </c>
      <c r="AZ80" t="s">
        <v>1311</v>
      </c>
      <c r="BA80" t="s">
        <v>1308</v>
      </c>
      <c r="BB80" t="s">
        <v>1309</v>
      </c>
      <c r="BC80"/>
      <c r="BD80"/>
      <c r="BE80"/>
      <c r="BF80"/>
      <c r="BG80"/>
      <c r="BH80"/>
      <c r="BI80"/>
      <c r="BJ80"/>
      <c r="BK80"/>
      <c r="BL80"/>
      <c r="BM80"/>
      <c r="BN80"/>
      <c r="BO80"/>
      <c r="BP80"/>
      <c r="BQ80"/>
      <c r="BR80"/>
      <c r="BS80"/>
      <c r="BT80"/>
      <c r="BU80"/>
      <c r="BV80"/>
      <c r="BW80"/>
      <c r="BX80"/>
      <c r="BY80"/>
      <c r="BZ80"/>
      <c r="CA80"/>
      <c r="CB80"/>
      <c r="CC80"/>
      <c r="CD80" s="2"/>
      <c r="CE80" s="23"/>
    </row>
    <row r="81" spans="1:83" s="24" customFormat="1">
      <c r="A81" t="str">
        <f>CONCATENATE(C81,"_",COUNTIF(C$2:C81,C81))</f>
        <v>02CD04_5</v>
      </c>
      <c r="B81" t="s">
        <v>9235</v>
      </c>
      <c r="C81" t="s">
        <v>1249</v>
      </c>
      <c r="D81" t="s">
        <v>16814</v>
      </c>
      <c r="E81" t="s">
        <v>1250</v>
      </c>
      <c r="F81" t="s">
        <v>1251</v>
      </c>
      <c r="G81" t="s">
        <v>1252</v>
      </c>
      <c r="H81" t="s">
        <v>1253</v>
      </c>
      <c r="I81" t="s">
        <v>575</v>
      </c>
      <c r="J81" t="s">
        <v>16783</v>
      </c>
      <c r="K81">
        <v>2</v>
      </c>
      <c r="L81" t="s">
        <v>315</v>
      </c>
      <c r="M81">
        <v>1</v>
      </c>
      <c r="N81" t="s">
        <v>16760</v>
      </c>
      <c r="O81">
        <v>7</v>
      </c>
      <c r="P81" t="s">
        <v>8243</v>
      </c>
      <c r="Q81" t="s">
        <v>168</v>
      </c>
      <c r="R81" t="s">
        <v>517</v>
      </c>
      <c r="S81" t="s">
        <v>171</v>
      </c>
      <c r="T81" t="s">
        <v>579</v>
      </c>
      <c r="U81" t="s">
        <v>168</v>
      </c>
      <c r="V81" t="s">
        <v>16784</v>
      </c>
      <c r="W81" t="s">
        <v>580</v>
      </c>
      <c r="X81" t="s">
        <v>581</v>
      </c>
      <c r="Y81" t="s">
        <v>146</v>
      </c>
      <c r="Z81" t="s">
        <v>147</v>
      </c>
      <c r="AA81">
        <v>11.1</v>
      </c>
      <c r="AB81" t="s">
        <v>16771</v>
      </c>
      <c r="AC81" t="str">
        <f t="shared" si="1"/>
        <v>2.3.2</v>
      </c>
      <c r="AD81" t="s">
        <v>1081</v>
      </c>
      <c r="AE81" t="s">
        <v>1082</v>
      </c>
      <c r="AF81" t="s">
        <v>1312</v>
      </c>
      <c r="AG81" t="s">
        <v>586</v>
      </c>
      <c r="AH81" t="s">
        <v>587</v>
      </c>
      <c r="AI81" t="s">
        <v>1276</v>
      </c>
      <c r="AJ81" t="s">
        <v>1313</v>
      </c>
      <c r="AK81" t="s">
        <v>1314</v>
      </c>
      <c r="AL81" t="s">
        <v>92</v>
      </c>
      <c r="AM81" t="s">
        <v>1230</v>
      </c>
      <c r="AN81">
        <v>0.2</v>
      </c>
      <c r="AO81">
        <v>0.4</v>
      </c>
      <c r="AP81">
        <v>0.6</v>
      </c>
      <c r="AQ81">
        <v>0.8</v>
      </c>
      <c r="AR81" t="s">
        <v>1315</v>
      </c>
      <c r="AS81" t="s">
        <v>1316</v>
      </c>
      <c r="AT81" t="s">
        <v>1317</v>
      </c>
      <c r="AU81" t="s">
        <v>1318</v>
      </c>
      <c r="AV81" t="s">
        <v>1319</v>
      </c>
      <c r="AW81" t="s">
        <v>1320</v>
      </c>
      <c r="AX81" t="s">
        <v>1318</v>
      </c>
      <c r="AY81" t="s">
        <v>1319</v>
      </c>
      <c r="AZ81" t="s">
        <v>1321</v>
      </c>
      <c r="BA81" t="s">
        <v>1318</v>
      </c>
      <c r="BB81" t="s">
        <v>1319</v>
      </c>
      <c r="BC81" t="s">
        <v>1322</v>
      </c>
      <c r="BD81" t="s">
        <v>1318</v>
      </c>
      <c r="BE81" t="s">
        <v>1319</v>
      </c>
      <c r="BF81" t="s">
        <v>1323</v>
      </c>
      <c r="BG81" t="s">
        <v>1318</v>
      </c>
      <c r="BH81" t="s">
        <v>1319</v>
      </c>
      <c r="BI81"/>
      <c r="BJ81"/>
      <c r="BK81"/>
      <c r="BL81"/>
      <c r="BM81"/>
      <c r="BN81"/>
      <c r="BO81"/>
      <c r="BP81"/>
      <c r="BQ81"/>
      <c r="BR81"/>
      <c r="BS81"/>
      <c r="BT81"/>
      <c r="BU81"/>
      <c r="BV81"/>
      <c r="BW81"/>
      <c r="BX81"/>
      <c r="BY81"/>
      <c r="BZ81"/>
      <c r="CA81"/>
      <c r="CB81"/>
      <c r="CC81"/>
      <c r="CD81" s="2"/>
      <c r="CE81" s="23"/>
    </row>
    <row r="82" spans="1:83" s="24" customFormat="1">
      <c r="A82" t="str">
        <f>CONCATENATE(C82,"_",COUNTIF(C$2:C82,C82))</f>
        <v>02CD04_6</v>
      </c>
      <c r="B82" t="s">
        <v>9236</v>
      </c>
      <c r="C82" t="s">
        <v>1249</v>
      </c>
      <c r="D82" t="s">
        <v>16814</v>
      </c>
      <c r="E82" t="s">
        <v>1250</v>
      </c>
      <c r="F82" t="s">
        <v>1251</v>
      </c>
      <c r="G82" t="s">
        <v>1252</v>
      </c>
      <c r="H82" t="s">
        <v>1253</v>
      </c>
      <c r="I82" t="s">
        <v>600</v>
      </c>
      <c r="J82" t="s">
        <v>16785</v>
      </c>
      <c r="K82">
        <v>2</v>
      </c>
      <c r="L82" t="s">
        <v>315</v>
      </c>
      <c r="M82">
        <v>3</v>
      </c>
      <c r="N82" t="s">
        <v>601</v>
      </c>
      <c r="O82" t="s">
        <v>167</v>
      </c>
      <c r="P82" t="s">
        <v>16786</v>
      </c>
      <c r="Q82" t="s">
        <v>168</v>
      </c>
      <c r="R82" t="s">
        <v>517</v>
      </c>
      <c r="S82" t="s">
        <v>169</v>
      </c>
      <c r="T82" t="s">
        <v>16787</v>
      </c>
      <c r="U82" t="s">
        <v>166</v>
      </c>
      <c r="V82" t="s">
        <v>16788</v>
      </c>
      <c r="W82" t="s">
        <v>602</v>
      </c>
      <c r="X82" t="s">
        <v>603</v>
      </c>
      <c r="Y82" t="s">
        <v>604</v>
      </c>
      <c r="Z82" t="s">
        <v>605</v>
      </c>
      <c r="AA82" t="s">
        <v>606</v>
      </c>
      <c r="AB82" t="s">
        <v>16789</v>
      </c>
      <c r="AC82" t="str">
        <f t="shared" si="1"/>
        <v>2.1.6</v>
      </c>
      <c r="AD82" t="s">
        <v>1069</v>
      </c>
      <c r="AE82" t="s">
        <v>1070</v>
      </c>
      <c r="AF82" t="s">
        <v>1071</v>
      </c>
      <c r="AG82" t="s">
        <v>1072</v>
      </c>
      <c r="AH82" t="s">
        <v>611</v>
      </c>
      <c r="AI82" t="s">
        <v>1276</v>
      </c>
      <c r="AJ82" t="s">
        <v>1324</v>
      </c>
      <c r="AK82" t="s">
        <v>1325</v>
      </c>
      <c r="AL82" t="s">
        <v>92</v>
      </c>
      <c r="AM82" t="s">
        <v>1230</v>
      </c>
      <c r="AN82">
        <v>0.2</v>
      </c>
      <c r="AO82">
        <v>0.4</v>
      </c>
      <c r="AP82">
        <v>0.6</v>
      </c>
      <c r="AQ82">
        <v>0.8</v>
      </c>
      <c r="AR82" t="s">
        <v>1326</v>
      </c>
      <c r="AS82" t="s">
        <v>1327</v>
      </c>
      <c r="AT82" t="s">
        <v>1328</v>
      </c>
      <c r="AU82" t="s">
        <v>1318</v>
      </c>
      <c r="AV82" t="s">
        <v>1319</v>
      </c>
      <c r="AW82" t="s">
        <v>1329</v>
      </c>
      <c r="AX82" t="s">
        <v>1330</v>
      </c>
      <c r="AY82" t="s">
        <v>1331</v>
      </c>
      <c r="AZ82"/>
      <c r="BA82"/>
      <c r="BB82"/>
      <c r="BC82"/>
      <c r="BD82"/>
      <c r="BE82"/>
      <c r="BF82"/>
      <c r="BG82"/>
      <c r="BH82"/>
      <c r="BI82"/>
      <c r="BJ82"/>
      <c r="BK82"/>
      <c r="BL82"/>
      <c r="BM82"/>
      <c r="BN82"/>
      <c r="BO82"/>
      <c r="BP82"/>
      <c r="BQ82"/>
      <c r="BR82"/>
      <c r="BS82"/>
      <c r="BT82"/>
      <c r="BU82"/>
      <c r="BV82"/>
      <c r="BW82"/>
      <c r="BX82"/>
      <c r="BY82"/>
      <c r="BZ82"/>
      <c r="CA82"/>
      <c r="CB82"/>
      <c r="CC82"/>
      <c r="CD82" s="2"/>
      <c r="CE82" s="23"/>
    </row>
    <row r="83" spans="1:83" s="24" customFormat="1">
      <c r="A83" t="str">
        <f>CONCATENATE(C83,"_",COUNTIF(C$2:C83,C83))</f>
        <v>02CD04_7</v>
      </c>
      <c r="B83" t="s">
        <v>9237</v>
      </c>
      <c r="C83" t="s">
        <v>1249</v>
      </c>
      <c r="D83" t="s">
        <v>16814</v>
      </c>
      <c r="E83" t="s">
        <v>1250</v>
      </c>
      <c r="F83" t="s">
        <v>1251</v>
      </c>
      <c r="G83" t="s">
        <v>1252</v>
      </c>
      <c r="H83" t="s">
        <v>1253</v>
      </c>
      <c r="I83" t="s">
        <v>618</v>
      </c>
      <c r="J83" t="s">
        <v>16790</v>
      </c>
      <c r="K83">
        <v>2</v>
      </c>
      <c r="L83" t="s">
        <v>315</v>
      </c>
      <c r="M83">
        <v>1</v>
      </c>
      <c r="N83" t="s">
        <v>16760</v>
      </c>
      <c r="O83">
        <v>7</v>
      </c>
      <c r="P83" t="s">
        <v>8243</v>
      </c>
      <c r="Q83" t="s">
        <v>168</v>
      </c>
      <c r="R83" t="s">
        <v>517</v>
      </c>
      <c r="S83" t="s">
        <v>166</v>
      </c>
      <c r="T83" t="s">
        <v>16791</v>
      </c>
      <c r="U83" t="s">
        <v>171</v>
      </c>
      <c r="V83" t="s">
        <v>620</v>
      </c>
      <c r="W83" t="s">
        <v>621</v>
      </c>
      <c r="X83" t="s">
        <v>622</v>
      </c>
      <c r="Y83" t="s">
        <v>146</v>
      </c>
      <c r="Z83" t="s">
        <v>147</v>
      </c>
      <c r="AA83">
        <v>11.1</v>
      </c>
      <c r="AB83" t="s">
        <v>16771</v>
      </c>
      <c r="AC83" t="str">
        <f t="shared" si="1"/>
        <v>2.6.3</v>
      </c>
      <c r="AD83" t="s">
        <v>624</v>
      </c>
      <c r="AE83" t="s">
        <v>625</v>
      </c>
      <c r="AF83" t="s">
        <v>1332</v>
      </c>
      <c r="AG83" t="s">
        <v>1333</v>
      </c>
      <c r="AH83" t="s">
        <v>628</v>
      </c>
      <c r="AI83" t="s">
        <v>1276</v>
      </c>
      <c r="AJ83" t="s">
        <v>1334</v>
      </c>
      <c r="AK83" t="s">
        <v>1335</v>
      </c>
      <c r="AL83" t="s">
        <v>92</v>
      </c>
      <c r="AM83" t="s">
        <v>1230</v>
      </c>
      <c r="AN83">
        <v>0.2</v>
      </c>
      <c r="AO83">
        <v>0.4</v>
      </c>
      <c r="AP83">
        <v>0.6</v>
      </c>
      <c r="AQ83">
        <v>0.8</v>
      </c>
      <c r="AR83" t="s">
        <v>1336</v>
      </c>
      <c r="AS83" t="s">
        <v>1337</v>
      </c>
      <c r="AT83" t="s">
        <v>1338</v>
      </c>
      <c r="AU83" t="s">
        <v>1318</v>
      </c>
      <c r="AV83" t="s">
        <v>1319</v>
      </c>
      <c r="AW83" t="s">
        <v>1339</v>
      </c>
      <c r="AX83" t="s">
        <v>1318</v>
      </c>
      <c r="AY83" t="s">
        <v>1319</v>
      </c>
      <c r="AZ83"/>
      <c r="BA83"/>
      <c r="BB83"/>
      <c r="BC83"/>
      <c r="BD83"/>
      <c r="BE83"/>
      <c r="BF83"/>
      <c r="BG83"/>
      <c r="BH83"/>
      <c r="BI83"/>
      <c r="BJ83"/>
      <c r="BK83"/>
      <c r="BL83"/>
      <c r="BM83"/>
      <c r="BN83"/>
      <c r="BO83"/>
      <c r="BP83"/>
      <c r="BQ83"/>
      <c r="BR83"/>
      <c r="BS83"/>
      <c r="BT83"/>
      <c r="BU83"/>
      <c r="BV83"/>
      <c r="BW83"/>
      <c r="BX83"/>
      <c r="BY83"/>
      <c r="BZ83"/>
      <c r="CA83"/>
      <c r="CB83"/>
      <c r="CC83"/>
      <c r="CD83" s="2"/>
      <c r="CE83" s="23"/>
    </row>
    <row r="84" spans="1:83" s="24" customFormat="1">
      <c r="A84" t="str">
        <f>CONCATENATE(C84,"_",COUNTIF(C$2:C84,C84))</f>
        <v>02CD04_8</v>
      </c>
      <c r="B84" t="s">
        <v>9238</v>
      </c>
      <c r="C84" t="s">
        <v>1249</v>
      </c>
      <c r="D84" t="s">
        <v>16814</v>
      </c>
      <c r="E84" t="s">
        <v>1250</v>
      </c>
      <c r="F84" t="s">
        <v>1251</v>
      </c>
      <c r="G84" t="s">
        <v>1252</v>
      </c>
      <c r="H84" t="s">
        <v>1253</v>
      </c>
      <c r="I84" t="s">
        <v>636</v>
      </c>
      <c r="J84" t="s">
        <v>16792</v>
      </c>
      <c r="K84">
        <v>2</v>
      </c>
      <c r="L84" t="s">
        <v>315</v>
      </c>
      <c r="M84">
        <v>1</v>
      </c>
      <c r="N84" t="s">
        <v>16760</v>
      </c>
      <c r="O84" t="s">
        <v>171</v>
      </c>
      <c r="P84" t="s">
        <v>16773</v>
      </c>
      <c r="Q84" t="s">
        <v>171</v>
      </c>
      <c r="R84" t="s">
        <v>235</v>
      </c>
      <c r="S84" t="s">
        <v>169</v>
      </c>
      <c r="T84" t="s">
        <v>16762</v>
      </c>
      <c r="U84" t="s">
        <v>169</v>
      </c>
      <c r="V84" t="s">
        <v>16763</v>
      </c>
      <c r="W84" t="s">
        <v>637</v>
      </c>
      <c r="X84" t="s">
        <v>638</v>
      </c>
      <c r="Y84" t="s">
        <v>236</v>
      </c>
      <c r="Z84" t="s">
        <v>318</v>
      </c>
      <c r="AA84">
        <v>8.3000000000000007</v>
      </c>
      <c r="AB84" t="s">
        <v>16793</v>
      </c>
      <c r="AC84" t="str">
        <f t="shared" si="1"/>
        <v>3.1.1</v>
      </c>
      <c r="AD84" t="s">
        <v>1340</v>
      </c>
      <c r="AE84" t="s">
        <v>1341</v>
      </c>
      <c r="AF84" t="s">
        <v>1342</v>
      </c>
      <c r="AG84" t="s">
        <v>642</v>
      </c>
      <c r="AH84" t="s">
        <v>1343</v>
      </c>
      <c r="AI84" t="s">
        <v>1276</v>
      </c>
      <c r="AJ84" t="s">
        <v>1344</v>
      </c>
      <c r="AK84" t="s">
        <v>1345</v>
      </c>
      <c r="AL84" t="s">
        <v>92</v>
      </c>
      <c r="AM84" t="s">
        <v>1230</v>
      </c>
      <c r="AN84">
        <v>0.2</v>
      </c>
      <c r="AO84">
        <v>0.4</v>
      </c>
      <c r="AP84">
        <v>0.6</v>
      </c>
      <c r="AQ84">
        <v>0.8</v>
      </c>
      <c r="AR84" t="s">
        <v>1346</v>
      </c>
      <c r="AS84" t="s">
        <v>1347</v>
      </c>
      <c r="AT84" t="s">
        <v>1348</v>
      </c>
      <c r="AU84" t="s">
        <v>1318</v>
      </c>
      <c r="AV84" t="s">
        <v>1319</v>
      </c>
      <c r="AW84" t="s">
        <v>1349</v>
      </c>
      <c r="AX84" t="s">
        <v>1318</v>
      </c>
      <c r="AY84" t="s">
        <v>1319</v>
      </c>
      <c r="AZ84" t="s">
        <v>1350</v>
      </c>
      <c r="BA84" t="s">
        <v>1318</v>
      </c>
      <c r="BB84" t="s">
        <v>1319</v>
      </c>
      <c r="BC84"/>
      <c r="BD84"/>
      <c r="BE84"/>
      <c r="BF84"/>
      <c r="BG84"/>
      <c r="BH84"/>
      <c r="BI84"/>
      <c r="BJ84"/>
      <c r="BK84"/>
      <c r="BL84"/>
      <c r="BM84"/>
      <c r="BN84"/>
      <c r="BO84"/>
      <c r="BP84"/>
      <c r="BQ84"/>
      <c r="BR84"/>
      <c r="BS84"/>
      <c r="BT84"/>
      <c r="BU84"/>
      <c r="BV84"/>
      <c r="BW84"/>
      <c r="BX84"/>
      <c r="BY84"/>
      <c r="BZ84"/>
      <c r="CA84"/>
      <c r="CB84"/>
      <c r="CC84"/>
      <c r="CD84" s="2"/>
      <c r="CE84" s="23"/>
    </row>
    <row r="85" spans="1:83" s="24" customFormat="1">
      <c r="A85" t="str">
        <f>CONCATENATE(C85,"_",COUNTIF(C$2:C85,C85))</f>
        <v>02CD04_9</v>
      </c>
      <c r="B85" t="s">
        <v>9239</v>
      </c>
      <c r="C85" t="s">
        <v>1249</v>
      </c>
      <c r="D85" t="s">
        <v>16814</v>
      </c>
      <c r="E85" t="s">
        <v>1250</v>
      </c>
      <c r="F85" t="s">
        <v>1251</v>
      </c>
      <c r="G85" t="s">
        <v>1252</v>
      </c>
      <c r="H85" t="s">
        <v>1253</v>
      </c>
      <c r="I85" t="s">
        <v>654</v>
      </c>
      <c r="J85" t="s">
        <v>16794</v>
      </c>
      <c r="K85">
        <v>6</v>
      </c>
      <c r="L85" t="s">
        <v>74</v>
      </c>
      <c r="M85">
        <v>2</v>
      </c>
      <c r="N85" t="s">
        <v>16795</v>
      </c>
      <c r="O85">
        <v>4</v>
      </c>
      <c r="P85" t="s">
        <v>16796</v>
      </c>
      <c r="Q85" t="s">
        <v>168</v>
      </c>
      <c r="R85" t="s">
        <v>517</v>
      </c>
      <c r="S85" t="s">
        <v>168</v>
      </c>
      <c r="T85" t="s">
        <v>518</v>
      </c>
      <c r="U85" t="s">
        <v>169</v>
      </c>
      <c r="V85" t="s">
        <v>16777</v>
      </c>
      <c r="W85" t="s">
        <v>655</v>
      </c>
      <c r="X85" t="s">
        <v>656</v>
      </c>
      <c r="Y85" t="s">
        <v>146</v>
      </c>
      <c r="Z85" t="s">
        <v>147</v>
      </c>
      <c r="AA85">
        <v>11.3</v>
      </c>
      <c r="AB85" t="s">
        <v>16735</v>
      </c>
      <c r="AC85" t="str">
        <f t="shared" si="1"/>
        <v>2.2.1</v>
      </c>
      <c r="AD85" t="s">
        <v>1351</v>
      </c>
      <c r="AE85" t="s">
        <v>1352</v>
      </c>
      <c r="AF85" t="s">
        <v>1256</v>
      </c>
      <c r="AG85" t="s">
        <v>1353</v>
      </c>
      <c r="AH85" t="s">
        <v>1354</v>
      </c>
      <c r="AI85" t="s">
        <v>1276</v>
      </c>
      <c r="AJ85" t="s">
        <v>1355</v>
      </c>
      <c r="AK85" t="s">
        <v>1356</v>
      </c>
      <c r="AL85" t="s">
        <v>92</v>
      </c>
      <c r="AM85" t="s">
        <v>1230</v>
      </c>
      <c r="AN85">
        <v>0.2</v>
      </c>
      <c r="AO85">
        <v>0.4</v>
      </c>
      <c r="AP85">
        <v>0.6</v>
      </c>
      <c r="AQ85">
        <v>0.8</v>
      </c>
      <c r="AR85" t="s">
        <v>1357</v>
      </c>
      <c r="AS85" t="s">
        <v>1358</v>
      </c>
      <c r="AT85" t="s">
        <v>1359</v>
      </c>
      <c r="AU85" t="s">
        <v>1360</v>
      </c>
      <c r="AV85" t="s">
        <v>1361</v>
      </c>
      <c r="AW85" t="s">
        <v>1362</v>
      </c>
      <c r="AX85" t="s">
        <v>1360</v>
      </c>
      <c r="AY85" t="s">
        <v>1361</v>
      </c>
      <c r="AZ85" t="s">
        <v>1363</v>
      </c>
      <c r="BA85" t="s">
        <v>1360</v>
      </c>
      <c r="BB85" t="s">
        <v>1361</v>
      </c>
      <c r="BC85" t="s">
        <v>1364</v>
      </c>
      <c r="BD85" t="s">
        <v>1360</v>
      </c>
      <c r="BE85" t="s">
        <v>1361</v>
      </c>
      <c r="BF85" t="s">
        <v>1365</v>
      </c>
      <c r="BG85" t="s">
        <v>1360</v>
      </c>
      <c r="BH85" t="s">
        <v>1361</v>
      </c>
      <c r="BI85"/>
      <c r="BJ85"/>
      <c r="BK85"/>
      <c r="BL85"/>
      <c r="BM85"/>
      <c r="BN85"/>
      <c r="BO85"/>
      <c r="BP85"/>
      <c r="BQ85"/>
      <c r="BR85"/>
      <c r="BS85"/>
      <c r="BT85"/>
      <c r="BU85"/>
      <c r="BV85"/>
      <c r="BW85"/>
      <c r="BX85"/>
      <c r="BY85"/>
      <c r="BZ85"/>
      <c r="CA85"/>
      <c r="CB85"/>
      <c r="CC85"/>
      <c r="CD85" s="2"/>
      <c r="CE85" s="23"/>
    </row>
    <row r="86" spans="1:83" s="24" customFormat="1">
      <c r="A86" t="str">
        <f>CONCATENATE(C86,"_",COUNTIF(C$2:C86,C86))</f>
        <v>02CD04_10</v>
      </c>
      <c r="B86" t="s">
        <v>9240</v>
      </c>
      <c r="C86" t="s">
        <v>1249</v>
      </c>
      <c r="D86" t="s">
        <v>16814</v>
      </c>
      <c r="E86" t="s">
        <v>1250</v>
      </c>
      <c r="F86" t="s">
        <v>1251</v>
      </c>
      <c r="G86" t="s">
        <v>1252</v>
      </c>
      <c r="H86" t="s">
        <v>1253</v>
      </c>
      <c r="I86" t="s">
        <v>673</v>
      </c>
      <c r="J86" t="s">
        <v>16797</v>
      </c>
      <c r="K86">
        <v>2</v>
      </c>
      <c r="L86" t="s">
        <v>315</v>
      </c>
      <c r="M86">
        <v>3</v>
      </c>
      <c r="N86" t="s">
        <v>601</v>
      </c>
      <c r="O86" t="s">
        <v>168</v>
      </c>
      <c r="P86" t="s">
        <v>16798</v>
      </c>
      <c r="Q86" t="s">
        <v>168</v>
      </c>
      <c r="R86" t="s">
        <v>517</v>
      </c>
      <c r="S86" t="s">
        <v>168</v>
      </c>
      <c r="T86" t="s">
        <v>518</v>
      </c>
      <c r="U86" t="s">
        <v>171</v>
      </c>
      <c r="V86" t="s">
        <v>674</v>
      </c>
      <c r="W86" t="s">
        <v>675</v>
      </c>
      <c r="X86" t="s">
        <v>676</v>
      </c>
      <c r="Y86" t="s">
        <v>166</v>
      </c>
      <c r="Z86" t="s">
        <v>677</v>
      </c>
      <c r="AA86">
        <v>6.4</v>
      </c>
      <c r="AB86" t="s">
        <v>16799</v>
      </c>
      <c r="AC86" t="str">
        <f t="shared" si="1"/>
        <v>2.2.3</v>
      </c>
      <c r="AD86" t="s">
        <v>1366</v>
      </c>
      <c r="AE86" t="s">
        <v>1367</v>
      </c>
      <c r="AF86" t="s">
        <v>1274</v>
      </c>
      <c r="AG86" t="s">
        <v>1368</v>
      </c>
      <c r="AH86" t="s">
        <v>1369</v>
      </c>
      <c r="AI86" t="s">
        <v>1276</v>
      </c>
      <c r="AJ86" t="s">
        <v>1370</v>
      </c>
      <c r="AK86" t="s">
        <v>1371</v>
      </c>
      <c r="AL86" t="s">
        <v>92</v>
      </c>
      <c r="AM86" t="s">
        <v>1230</v>
      </c>
      <c r="AN86">
        <v>0.2</v>
      </c>
      <c r="AO86">
        <v>0.4</v>
      </c>
      <c r="AP86">
        <v>0.6</v>
      </c>
      <c r="AQ86">
        <v>0.8</v>
      </c>
      <c r="AR86" t="s">
        <v>1372</v>
      </c>
      <c r="AS86" t="s">
        <v>1373</v>
      </c>
      <c r="AT86" t="s">
        <v>1374</v>
      </c>
      <c r="AU86" t="s">
        <v>1360</v>
      </c>
      <c r="AV86" t="s">
        <v>1361</v>
      </c>
      <c r="AW86" t="s">
        <v>1375</v>
      </c>
      <c r="AX86" t="s">
        <v>1360</v>
      </c>
      <c r="AY86" t="s">
        <v>1361</v>
      </c>
      <c r="AZ86"/>
      <c r="BA86"/>
      <c r="BB86"/>
      <c r="BC86"/>
      <c r="BD86"/>
      <c r="BE86"/>
      <c r="BF86"/>
      <c r="BG86"/>
      <c r="BH86"/>
      <c r="BI86"/>
      <c r="BJ86"/>
      <c r="BK86"/>
      <c r="BL86"/>
      <c r="BM86"/>
      <c r="BN86"/>
      <c r="BO86"/>
      <c r="BP86"/>
      <c r="BQ86"/>
      <c r="BR86"/>
      <c r="BS86"/>
      <c r="BT86"/>
      <c r="BU86"/>
      <c r="BV86"/>
      <c r="BW86"/>
      <c r="BX86"/>
      <c r="BY86"/>
      <c r="BZ86"/>
      <c r="CA86"/>
      <c r="CB86"/>
      <c r="CC86"/>
      <c r="CD86" s="2"/>
      <c r="CE86" s="23"/>
    </row>
    <row r="87" spans="1:83" s="24" customFormat="1">
      <c r="A87" t="str">
        <f>CONCATENATE(C87,"_",COUNTIF(C$2:C87,C87))</f>
        <v>02CD04_11</v>
      </c>
      <c r="B87" t="s">
        <v>9241</v>
      </c>
      <c r="C87" t="s">
        <v>1249</v>
      </c>
      <c r="D87" t="s">
        <v>16814</v>
      </c>
      <c r="E87" t="s">
        <v>1250</v>
      </c>
      <c r="F87" t="s">
        <v>1251</v>
      </c>
      <c r="G87" t="s">
        <v>1252</v>
      </c>
      <c r="H87" t="s">
        <v>1253</v>
      </c>
      <c r="I87" t="s">
        <v>689</v>
      </c>
      <c r="J87" t="s">
        <v>16800</v>
      </c>
      <c r="K87">
        <v>2</v>
      </c>
      <c r="L87" t="s">
        <v>315</v>
      </c>
      <c r="M87">
        <v>3</v>
      </c>
      <c r="N87" t="s">
        <v>601</v>
      </c>
      <c r="O87" t="s">
        <v>168</v>
      </c>
      <c r="P87" t="s">
        <v>16798</v>
      </c>
      <c r="Q87" t="s">
        <v>168</v>
      </c>
      <c r="R87" t="s">
        <v>517</v>
      </c>
      <c r="S87" t="s">
        <v>169</v>
      </c>
      <c r="T87" t="s">
        <v>16787</v>
      </c>
      <c r="U87" t="s">
        <v>171</v>
      </c>
      <c r="V87" t="s">
        <v>16801</v>
      </c>
      <c r="W87" t="s">
        <v>690</v>
      </c>
      <c r="X87" t="s">
        <v>691</v>
      </c>
      <c r="Y87" t="s">
        <v>166</v>
      </c>
      <c r="Z87" t="s">
        <v>677</v>
      </c>
      <c r="AA87">
        <v>6.3</v>
      </c>
      <c r="AB87" t="s">
        <v>16802</v>
      </c>
      <c r="AC87" t="str">
        <f t="shared" si="1"/>
        <v>2.1.3</v>
      </c>
      <c r="AD87" t="s">
        <v>1376</v>
      </c>
      <c r="AE87" t="s">
        <v>1377</v>
      </c>
      <c r="AF87" t="s">
        <v>1312</v>
      </c>
      <c r="AG87" t="s">
        <v>1378</v>
      </c>
      <c r="AH87" t="s">
        <v>1379</v>
      </c>
      <c r="AI87" t="s">
        <v>1276</v>
      </c>
      <c r="AJ87" t="s">
        <v>1380</v>
      </c>
      <c r="AK87" t="s">
        <v>1381</v>
      </c>
      <c r="AL87" t="s">
        <v>92</v>
      </c>
      <c r="AM87" t="s">
        <v>1230</v>
      </c>
      <c r="AN87">
        <v>0.2</v>
      </c>
      <c r="AO87">
        <v>0.4</v>
      </c>
      <c r="AP87">
        <v>0.6</v>
      </c>
      <c r="AQ87">
        <v>0.8</v>
      </c>
      <c r="AR87" t="s">
        <v>1382</v>
      </c>
      <c r="AS87" t="s">
        <v>1383</v>
      </c>
      <c r="AT87" t="s">
        <v>1384</v>
      </c>
      <c r="AU87" t="s">
        <v>1360</v>
      </c>
      <c r="AV87" t="s">
        <v>1361</v>
      </c>
      <c r="AW87" t="s">
        <v>1385</v>
      </c>
      <c r="AX87" t="s">
        <v>1360</v>
      </c>
      <c r="AY87" t="s">
        <v>1361</v>
      </c>
      <c r="AZ87"/>
      <c r="BA87"/>
      <c r="BB87"/>
      <c r="BC87"/>
      <c r="BD87"/>
      <c r="BE87"/>
      <c r="BF87"/>
      <c r="BG87"/>
      <c r="BH87"/>
      <c r="BI87"/>
      <c r="BJ87"/>
      <c r="BK87"/>
      <c r="BL87"/>
      <c r="BM87"/>
      <c r="BN87"/>
      <c r="BO87"/>
      <c r="BP87"/>
      <c r="BQ87"/>
      <c r="BR87"/>
      <c r="BS87"/>
      <c r="BT87"/>
      <c r="BU87"/>
      <c r="BV87"/>
      <c r="BW87"/>
      <c r="BX87"/>
      <c r="BY87"/>
      <c r="BZ87"/>
      <c r="CA87"/>
      <c r="CB87"/>
      <c r="CC87"/>
      <c r="CD87" s="2"/>
      <c r="CE87" s="23"/>
    </row>
    <row r="88" spans="1:83" s="24" customFormat="1">
      <c r="A88" t="str">
        <f>CONCATENATE(C88,"_",COUNTIF(C$2:C88,C88))</f>
        <v>02CD04_12</v>
      </c>
      <c r="B88" t="s">
        <v>9242</v>
      </c>
      <c r="C88" t="s">
        <v>1249</v>
      </c>
      <c r="D88" t="s">
        <v>16814</v>
      </c>
      <c r="E88" t="s">
        <v>1250</v>
      </c>
      <c r="F88" t="s">
        <v>1251</v>
      </c>
      <c r="G88" t="s">
        <v>1252</v>
      </c>
      <c r="H88" t="s">
        <v>1253</v>
      </c>
      <c r="I88" t="s">
        <v>109</v>
      </c>
      <c r="J88" t="s">
        <v>16733</v>
      </c>
      <c r="K88">
        <v>2</v>
      </c>
      <c r="L88" t="s">
        <v>315</v>
      </c>
      <c r="M88">
        <v>2</v>
      </c>
      <c r="N88" t="s">
        <v>516</v>
      </c>
      <c r="O88">
        <v>2</v>
      </c>
      <c r="P88" t="s">
        <v>16779</v>
      </c>
      <c r="Q88" t="s">
        <v>168</v>
      </c>
      <c r="R88" t="s">
        <v>517</v>
      </c>
      <c r="S88" t="s">
        <v>168</v>
      </c>
      <c r="T88" t="s">
        <v>518</v>
      </c>
      <c r="U88" t="s">
        <v>169</v>
      </c>
      <c r="V88" t="s">
        <v>16777</v>
      </c>
      <c r="W88" t="s">
        <v>110</v>
      </c>
      <c r="X88" t="s">
        <v>111</v>
      </c>
      <c r="Y88" t="s">
        <v>146</v>
      </c>
      <c r="Z88" t="s">
        <v>147</v>
      </c>
      <c r="AA88">
        <v>11.3</v>
      </c>
      <c r="AB88" t="s">
        <v>16735</v>
      </c>
      <c r="AC88" t="str">
        <f t="shared" si="1"/>
        <v>2.2.1</v>
      </c>
      <c r="AD88" t="s">
        <v>1386</v>
      </c>
      <c r="AE88" t="s">
        <v>1387</v>
      </c>
      <c r="AF88" t="s">
        <v>1388</v>
      </c>
      <c r="AG88" t="s">
        <v>115</v>
      </c>
      <c r="AH88" t="s">
        <v>1389</v>
      </c>
      <c r="AI88" t="s">
        <v>1276</v>
      </c>
      <c r="AJ88" t="s">
        <v>1390</v>
      </c>
      <c r="AK88" t="s">
        <v>1391</v>
      </c>
      <c r="AL88" t="s">
        <v>136</v>
      </c>
      <c r="AM88" t="s">
        <v>1230</v>
      </c>
      <c r="AN88">
        <v>0.2</v>
      </c>
      <c r="AO88">
        <v>0.4</v>
      </c>
      <c r="AP88">
        <v>0.6</v>
      </c>
      <c r="AQ88">
        <v>0.8</v>
      </c>
      <c r="AR88" t="s">
        <v>1222</v>
      </c>
      <c r="AS88" t="s">
        <v>1392</v>
      </c>
      <c r="AT88" t="s">
        <v>1393</v>
      </c>
      <c r="AU88" t="s">
        <v>1394</v>
      </c>
      <c r="AV88" t="s">
        <v>124</v>
      </c>
      <c r="AW88"/>
      <c r="AX88"/>
      <c r="AY88"/>
      <c r="AZ88"/>
      <c r="BA88"/>
      <c r="BB88"/>
      <c r="BC88"/>
      <c r="BD88"/>
      <c r="BE88"/>
      <c r="BF88"/>
      <c r="BG88"/>
      <c r="BH88"/>
      <c r="BI88"/>
      <c r="BJ88"/>
      <c r="BK88"/>
      <c r="BL88"/>
      <c r="BM88"/>
      <c r="BN88"/>
      <c r="BO88"/>
      <c r="BP88"/>
      <c r="BQ88"/>
      <c r="BR88"/>
      <c r="BS88"/>
      <c r="BT88"/>
      <c r="BU88"/>
      <c r="BV88"/>
      <c r="BW88"/>
      <c r="BX88"/>
      <c r="BY88"/>
      <c r="BZ88"/>
      <c r="CA88"/>
      <c r="CB88"/>
      <c r="CC88"/>
      <c r="CD88" s="2"/>
      <c r="CE88" s="23"/>
    </row>
    <row r="89" spans="1:83" s="24" customFormat="1">
      <c r="A89" t="str">
        <f>CONCATENATE(C89,"_",COUNTIF(C$2:C89,C89))</f>
        <v>02CD04_13</v>
      </c>
      <c r="B89" t="s">
        <v>9243</v>
      </c>
      <c r="C89" t="s">
        <v>1249</v>
      </c>
      <c r="D89" t="s">
        <v>16814</v>
      </c>
      <c r="E89" t="s">
        <v>1250</v>
      </c>
      <c r="F89" t="s">
        <v>1251</v>
      </c>
      <c r="G89" t="s">
        <v>1252</v>
      </c>
      <c r="H89" t="s">
        <v>1253</v>
      </c>
      <c r="I89" t="s">
        <v>126</v>
      </c>
      <c r="J89" t="s">
        <v>16736</v>
      </c>
      <c r="K89">
        <v>2</v>
      </c>
      <c r="L89" t="s">
        <v>315</v>
      </c>
      <c r="M89">
        <v>1</v>
      </c>
      <c r="N89" t="s">
        <v>16760</v>
      </c>
      <c r="O89">
        <v>7</v>
      </c>
      <c r="P89" t="s">
        <v>8243</v>
      </c>
      <c r="Q89" t="s">
        <v>169</v>
      </c>
      <c r="R89" t="s">
        <v>77</v>
      </c>
      <c r="S89" t="s">
        <v>236</v>
      </c>
      <c r="T89" t="s">
        <v>260</v>
      </c>
      <c r="U89" t="s">
        <v>169</v>
      </c>
      <c r="V89" t="s">
        <v>467</v>
      </c>
      <c r="W89" t="s">
        <v>127</v>
      </c>
      <c r="X89" t="s">
        <v>128</v>
      </c>
      <c r="Y89" t="s">
        <v>146</v>
      </c>
      <c r="Z89" t="s">
        <v>147</v>
      </c>
      <c r="AA89">
        <v>11.3</v>
      </c>
      <c r="AB89" t="s">
        <v>16735</v>
      </c>
      <c r="AC89" t="str">
        <f t="shared" si="1"/>
        <v>1.8.1</v>
      </c>
      <c r="AD89" t="s">
        <v>207</v>
      </c>
      <c r="AE89" t="s">
        <v>1395</v>
      </c>
      <c r="AF89" t="s">
        <v>1274</v>
      </c>
      <c r="AG89" t="s">
        <v>1396</v>
      </c>
      <c r="AH89" t="s">
        <v>1397</v>
      </c>
      <c r="AI89" t="s">
        <v>89</v>
      </c>
      <c r="AJ89" t="s">
        <v>1228</v>
      </c>
      <c r="AK89" t="s">
        <v>1229</v>
      </c>
      <c r="AL89" t="s">
        <v>136</v>
      </c>
      <c r="AM89" t="s">
        <v>1230</v>
      </c>
      <c r="AN89">
        <v>0</v>
      </c>
      <c r="AO89">
        <v>0.1</v>
      </c>
      <c r="AP89">
        <v>0.6</v>
      </c>
      <c r="AQ89">
        <v>1</v>
      </c>
      <c r="AR89" t="s">
        <v>1231</v>
      </c>
      <c r="AS89" t="s">
        <v>1398</v>
      </c>
      <c r="AT89" t="s">
        <v>1399</v>
      </c>
      <c r="AU89" t="s">
        <v>1400</v>
      </c>
      <c r="AV89" t="s">
        <v>124</v>
      </c>
      <c r="AW89"/>
      <c r="AX89"/>
      <c r="AY89"/>
      <c r="AZ89"/>
      <c r="BA89"/>
      <c r="BB89"/>
      <c r="BC89"/>
      <c r="BD89"/>
      <c r="BE89"/>
      <c r="BF89"/>
      <c r="BG89"/>
      <c r="BH89"/>
      <c r="BI89"/>
      <c r="BJ89"/>
      <c r="BK89"/>
      <c r="BL89"/>
      <c r="BM89"/>
      <c r="BN89"/>
      <c r="BO89"/>
      <c r="BP89"/>
      <c r="BQ89"/>
      <c r="BR89"/>
      <c r="BS89"/>
      <c r="BT89"/>
      <c r="BU89"/>
      <c r="BV89"/>
      <c r="BW89"/>
      <c r="BX89"/>
      <c r="BY89"/>
      <c r="BZ89"/>
      <c r="CA89"/>
      <c r="CB89"/>
      <c r="CC89"/>
      <c r="CD89" s="2"/>
      <c r="CE89" s="23"/>
    </row>
    <row r="90" spans="1:83" s="24" customFormat="1">
      <c r="A90" t="str">
        <f>CONCATENATE(C90,"_",COUNTIF(C$2:C90,C90))</f>
        <v>02CD04_14</v>
      </c>
      <c r="B90" t="s">
        <v>9244</v>
      </c>
      <c r="C90" t="s">
        <v>1249</v>
      </c>
      <c r="D90" t="s">
        <v>16814</v>
      </c>
      <c r="E90" t="s">
        <v>1250</v>
      </c>
      <c r="F90" t="s">
        <v>1251</v>
      </c>
      <c r="G90" t="s">
        <v>1252</v>
      </c>
      <c r="H90" t="s">
        <v>1253</v>
      </c>
      <c r="I90" t="s">
        <v>141</v>
      </c>
      <c r="J90" t="s">
        <v>16737</v>
      </c>
      <c r="K90">
        <v>5</v>
      </c>
      <c r="L90" t="s">
        <v>142</v>
      </c>
      <c r="M90">
        <v>3</v>
      </c>
      <c r="N90" t="s">
        <v>16738</v>
      </c>
      <c r="O90" t="s">
        <v>171</v>
      </c>
      <c r="P90" t="s">
        <v>143</v>
      </c>
      <c r="Q90" t="s">
        <v>169</v>
      </c>
      <c r="R90" t="s">
        <v>77</v>
      </c>
      <c r="S90" t="s">
        <v>170</v>
      </c>
      <c r="T90" t="s">
        <v>16739</v>
      </c>
      <c r="U90" t="s">
        <v>168</v>
      </c>
      <c r="V90" t="s">
        <v>16740</v>
      </c>
      <c r="W90" t="s">
        <v>144</v>
      </c>
      <c r="X90" t="s">
        <v>145</v>
      </c>
      <c r="Y90" t="s">
        <v>146</v>
      </c>
      <c r="Z90" t="s">
        <v>147</v>
      </c>
      <c r="AA90">
        <v>11.5</v>
      </c>
      <c r="AB90" t="s">
        <v>16741</v>
      </c>
      <c r="AC90" t="str">
        <f t="shared" si="1"/>
        <v>1.7.2</v>
      </c>
      <c r="AD90" t="s">
        <v>1401</v>
      </c>
      <c r="AE90" t="s">
        <v>1402</v>
      </c>
      <c r="AF90" t="s">
        <v>1342</v>
      </c>
      <c r="AG90" t="s">
        <v>1403</v>
      </c>
      <c r="AH90" t="s">
        <v>1404</v>
      </c>
      <c r="AI90" t="s">
        <v>1276</v>
      </c>
      <c r="AJ90" t="s">
        <v>1405</v>
      </c>
      <c r="AK90" t="s">
        <v>1406</v>
      </c>
      <c r="AL90" t="s">
        <v>92</v>
      </c>
      <c r="AM90" t="s">
        <v>1230</v>
      </c>
      <c r="AN90">
        <v>0.2</v>
      </c>
      <c r="AO90">
        <v>0.4</v>
      </c>
      <c r="AP90">
        <v>0.6</v>
      </c>
      <c r="AQ90">
        <v>0.8</v>
      </c>
      <c r="AR90" t="s">
        <v>1407</v>
      </c>
      <c r="AS90" t="s">
        <v>1408</v>
      </c>
      <c r="AT90" t="s">
        <v>1409</v>
      </c>
      <c r="AU90" t="s">
        <v>1410</v>
      </c>
      <c r="AV90" t="s">
        <v>1411</v>
      </c>
      <c r="AW90" t="s">
        <v>1412</v>
      </c>
      <c r="AX90" t="s">
        <v>1410</v>
      </c>
      <c r="AY90" t="s">
        <v>1411</v>
      </c>
      <c r="AZ90"/>
      <c r="BA90"/>
      <c r="BB90"/>
      <c r="BC90"/>
      <c r="BD90"/>
      <c r="BE90"/>
      <c r="BF90"/>
      <c r="BG90"/>
      <c r="BH90"/>
      <c r="BI90"/>
      <c r="BJ90"/>
      <c r="BK90"/>
      <c r="BL90"/>
      <c r="BM90"/>
      <c r="BN90"/>
      <c r="BO90"/>
      <c r="BP90"/>
      <c r="BQ90"/>
      <c r="BR90"/>
      <c r="BS90"/>
      <c r="BT90"/>
      <c r="BU90"/>
      <c r="BV90"/>
      <c r="BW90"/>
      <c r="BX90"/>
      <c r="BY90"/>
      <c r="BZ90"/>
      <c r="CA90"/>
      <c r="CB90"/>
      <c r="CC90"/>
      <c r="CD90" s="2"/>
      <c r="CE90" s="23"/>
    </row>
    <row r="91" spans="1:83" s="24" customFormat="1">
      <c r="A91" t="str">
        <f>CONCATENATE(C91,"_",COUNTIF(C$2:C91,C91))</f>
        <v>02CD04_15</v>
      </c>
      <c r="B91" t="s">
        <v>9245</v>
      </c>
      <c r="C91" t="s">
        <v>1249</v>
      </c>
      <c r="D91" t="s">
        <v>16814</v>
      </c>
      <c r="E91" t="s">
        <v>1250</v>
      </c>
      <c r="F91" t="s">
        <v>1251</v>
      </c>
      <c r="G91" t="s">
        <v>1252</v>
      </c>
      <c r="H91" t="s">
        <v>1253</v>
      </c>
      <c r="I91" t="s">
        <v>737</v>
      </c>
      <c r="J91" t="s">
        <v>16803</v>
      </c>
      <c r="K91">
        <v>2</v>
      </c>
      <c r="L91" t="s">
        <v>315</v>
      </c>
      <c r="M91">
        <v>2</v>
      </c>
      <c r="N91" t="s">
        <v>516</v>
      </c>
      <c r="O91">
        <v>2</v>
      </c>
      <c r="P91" t="s">
        <v>16779</v>
      </c>
      <c r="Q91" t="s">
        <v>168</v>
      </c>
      <c r="R91" t="s">
        <v>517</v>
      </c>
      <c r="S91" t="s">
        <v>168</v>
      </c>
      <c r="T91" t="s">
        <v>518</v>
      </c>
      <c r="U91" t="s">
        <v>168</v>
      </c>
      <c r="V91" t="s">
        <v>738</v>
      </c>
      <c r="W91" t="s">
        <v>739</v>
      </c>
      <c r="X91" t="s">
        <v>740</v>
      </c>
      <c r="Y91" t="s">
        <v>81</v>
      </c>
      <c r="Z91" t="s">
        <v>82</v>
      </c>
      <c r="AA91">
        <v>16.7</v>
      </c>
      <c r="AB91" t="s">
        <v>16804</v>
      </c>
      <c r="AC91" t="str">
        <f t="shared" si="1"/>
        <v>2.2.2</v>
      </c>
      <c r="AD91" t="s">
        <v>1413</v>
      </c>
      <c r="AE91" t="s">
        <v>1414</v>
      </c>
      <c r="AF91" t="s">
        <v>1312</v>
      </c>
      <c r="AG91" t="s">
        <v>1415</v>
      </c>
      <c r="AH91" t="s">
        <v>744</v>
      </c>
      <c r="AI91" t="s">
        <v>1276</v>
      </c>
      <c r="AJ91" t="s">
        <v>1416</v>
      </c>
      <c r="AK91" t="s">
        <v>1417</v>
      </c>
      <c r="AL91" t="s">
        <v>92</v>
      </c>
      <c r="AM91" t="s">
        <v>1418</v>
      </c>
      <c r="AN91">
        <v>0.2</v>
      </c>
      <c r="AO91">
        <v>0.4</v>
      </c>
      <c r="AP91">
        <v>0.6</v>
      </c>
      <c r="AQ91">
        <v>0.8</v>
      </c>
      <c r="AR91" t="s">
        <v>1419</v>
      </c>
      <c r="AS91" t="s">
        <v>1420</v>
      </c>
      <c r="AT91" t="s">
        <v>1421</v>
      </c>
      <c r="AU91" t="s">
        <v>1422</v>
      </c>
      <c r="AV91" t="s">
        <v>1423</v>
      </c>
      <c r="AW91" t="s">
        <v>1424</v>
      </c>
      <c r="AX91" t="s">
        <v>1422</v>
      </c>
      <c r="AY91" t="s">
        <v>1423</v>
      </c>
      <c r="AZ91"/>
      <c r="BA91"/>
      <c r="BB91"/>
      <c r="BC91"/>
      <c r="BD91"/>
      <c r="BE91"/>
      <c r="BF91"/>
      <c r="BG91"/>
      <c r="BH91"/>
      <c r="BI91"/>
      <c r="BJ91"/>
      <c r="BK91"/>
      <c r="BL91"/>
      <c r="BM91"/>
      <c r="BN91"/>
      <c r="BO91"/>
      <c r="BP91"/>
      <c r="BQ91"/>
      <c r="BR91"/>
      <c r="BS91"/>
      <c r="BT91"/>
      <c r="BU91"/>
      <c r="BV91"/>
      <c r="BW91"/>
      <c r="BX91"/>
      <c r="BY91"/>
      <c r="BZ91"/>
      <c r="CA91"/>
      <c r="CB91"/>
      <c r="CC91"/>
      <c r="CD91" s="2"/>
      <c r="CE91" s="23"/>
    </row>
    <row r="92" spans="1:83" s="24" customFormat="1">
      <c r="A92" t="str">
        <f>CONCATENATE(C92,"_",COUNTIF(C$2:C92,C92))</f>
        <v>02CD04_16</v>
      </c>
      <c r="B92" t="s">
        <v>9246</v>
      </c>
      <c r="C92" t="s">
        <v>1249</v>
      </c>
      <c r="D92" t="s">
        <v>16814</v>
      </c>
      <c r="E92" t="s">
        <v>1250</v>
      </c>
      <c r="F92" t="s">
        <v>1251</v>
      </c>
      <c r="G92" t="s">
        <v>1252</v>
      </c>
      <c r="H92" t="s">
        <v>1253</v>
      </c>
      <c r="I92" t="s">
        <v>772</v>
      </c>
      <c r="J92" t="s">
        <v>16807</v>
      </c>
      <c r="K92">
        <v>2</v>
      </c>
      <c r="L92" t="s">
        <v>315</v>
      </c>
      <c r="M92">
        <v>1</v>
      </c>
      <c r="N92" t="s">
        <v>16760</v>
      </c>
      <c r="O92">
        <v>6</v>
      </c>
      <c r="P92" t="s">
        <v>16808</v>
      </c>
      <c r="Q92" t="s">
        <v>168</v>
      </c>
      <c r="R92" t="s">
        <v>517</v>
      </c>
      <c r="S92" t="s">
        <v>171</v>
      </c>
      <c r="T92" t="s">
        <v>579</v>
      </c>
      <c r="U92" t="s">
        <v>168</v>
      </c>
      <c r="V92" t="s">
        <v>16784</v>
      </c>
      <c r="W92" t="s">
        <v>774</v>
      </c>
      <c r="X92" t="s">
        <v>775</v>
      </c>
      <c r="Y92" t="s">
        <v>146</v>
      </c>
      <c r="Z92" t="s">
        <v>147</v>
      </c>
      <c r="AA92">
        <v>11.1</v>
      </c>
      <c r="AB92" t="s">
        <v>16771</v>
      </c>
      <c r="AC92" t="str">
        <f t="shared" si="1"/>
        <v>2.3.2</v>
      </c>
      <c r="AD92" t="s">
        <v>1425</v>
      </c>
      <c r="AE92" t="s">
        <v>1426</v>
      </c>
      <c r="AF92" t="s">
        <v>1427</v>
      </c>
      <c r="AG92" t="s">
        <v>1428</v>
      </c>
      <c r="AH92" t="s">
        <v>1429</v>
      </c>
      <c r="AI92" t="s">
        <v>89</v>
      </c>
      <c r="AJ92" t="s">
        <v>1430</v>
      </c>
      <c r="AK92" t="s">
        <v>1431</v>
      </c>
      <c r="AL92" t="s">
        <v>136</v>
      </c>
      <c r="AM92" t="s">
        <v>1260</v>
      </c>
      <c r="AN92">
        <v>0.25</v>
      </c>
      <c r="AO92">
        <v>0.5</v>
      </c>
      <c r="AP92">
        <v>0.75</v>
      </c>
      <c r="AQ92">
        <v>1</v>
      </c>
      <c r="AR92" t="s">
        <v>1432</v>
      </c>
      <c r="AS92" t="s">
        <v>1433</v>
      </c>
      <c r="AT92" t="s">
        <v>1434</v>
      </c>
      <c r="AU92" t="s">
        <v>1318</v>
      </c>
      <c r="AV92" t="s">
        <v>1319</v>
      </c>
      <c r="AW92"/>
      <c r="AX92"/>
      <c r="AY92"/>
      <c r="AZ92"/>
      <c r="BA92"/>
      <c r="BB92"/>
      <c r="BC92"/>
      <c r="BD92"/>
      <c r="BE92"/>
      <c r="BF92"/>
      <c r="BG92"/>
      <c r="BH92"/>
      <c r="BI92"/>
      <c r="BJ92"/>
      <c r="BK92"/>
      <c r="BL92"/>
      <c r="BM92"/>
      <c r="BN92"/>
      <c r="BO92"/>
      <c r="BP92"/>
      <c r="BQ92"/>
      <c r="BR92"/>
      <c r="BS92"/>
      <c r="BT92"/>
      <c r="BU92"/>
      <c r="BV92"/>
      <c r="BW92"/>
      <c r="BX92"/>
      <c r="BY92"/>
      <c r="BZ92"/>
      <c r="CA92"/>
      <c r="CB92"/>
      <c r="CC92"/>
      <c r="CD92" s="2"/>
      <c r="CE92" s="23"/>
    </row>
    <row r="93" spans="1:83" s="24" customFormat="1">
      <c r="A93" t="str">
        <f>CONCATENATE(C93,"_",COUNTIF(C$2:C93,C93))</f>
        <v>02CD04_17</v>
      </c>
      <c r="B93" t="s">
        <v>9247</v>
      </c>
      <c r="C93" t="s">
        <v>1249</v>
      </c>
      <c r="D93" t="s">
        <v>16814</v>
      </c>
      <c r="E93" t="s">
        <v>1250</v>
      </c>
      <c r="F93" t="s">
        <v>1251</v>
      </c>
      <c r="G93" t="s">
        <v>1252</v>
      </c>
      <c r="H93" t="s">
        <v>1253</v>
      </c>
      <c r="I93" t="s">
        <v>1233</v>
      </c>
      <c r="J93" t="s">
        <v>16812</v>
      </c>
      <c r="K93">
        <v>2</v>
      </c>
      <c r="L93" t="s">
        <v>315</v>
      </c>
      <c r="M93">
        <v>1</v>
      </c>
      <c r="N93" t="s">
        <v>16760</v>
      </c>
      <c r="O93">
        <v>6</v>
      </c>
      <c r="P93" t="s">
        <v>16808</v>
      </c>
      <c r="Q93" t="s">
        <v>168</v>
      </c>
      <c r="R93" t="s">
        <v>517</v>
      </c>
      <c r="S93" t="s">
        <v>166</v>
      </c>
      <c r="T93" t="s">
        <v>16791</v>
      </c>
      <c r="U93" t="s">
        <v>171</v>
      </c>
      <c r="V93" t="s">
        <v>620</v>
      </c>
      <c r="W93" t="s">
        <v>1234</v>
      </c>
      <c r="X93" t="s">
        <v>1235</v>
      </c>
      <c r="Y93" t="s">
        <v>793</v>
      </c>
      <c r="Z93" t="s">
        <v>794</v>
      </c>
      <c r="AA93">
        <v>10.199999999999999</v>
      </c>
      <c r="AB93" t="s">
        <v>16810</v>
      </c>
      <c r="AC93" t="str">
        <f t="shared" si="1"/>
        <v>2.6.3</v>
      </c>
      <c r="AD93" t="s">
        <v>1435</v>
      </c>
      <c r="AE93" t="s">
        <v>1436</v>
      </c>
      <c r="AF93" t="s">
        <v>1437</v>
      </c>
      <c r="AG93" t="s">
        <v>1438</v>
      </c>
      <c r="AH93" t="s">
        <v>1439</v>
      </c>
      <c r="AI93" t="s">
        <v>1276</v>
      </c>
      <c r="AJ93" t="s">
        <v>1440</v>
      </c>
      <c r="AK93" t="s">
        <v>1441</v>
      </c>
      <c r="AL93" t="s">
        <v>92</v>
      </c>
      <c r="AM93" t="s">
        <v>1230</v>
      </c>
      <c r="AN93">
        <v>0.2</v>
      </c>
      <c r="AO93">
        <v>0.4</v>
      </c>
      <c r="AP93">
        <v>0.6</v>
      </c>
      <c r="AQ93">
        <v>0.8</v>
      </c>
      <c r="AR93" t="s">
        <v>1442</v>
      </c>
      <c r="AS93" t="s">
        <v>1443</v>
      </c>
      <c r="AT93" t="s">
        <v>1444</v>
      </c>
      <c r="AU93" t="s">
        <v>1318</v>
      </c>
      <c r="AV93" t="s">
        <v>1319</v>
      </c>
      <c r="AW93" t="s">
        <v>1445</v>
      </c>
      <c r="AX93" t="s">
        <v>1318</v>
      </c>
      <c r="AY93" t="s">
        <v>1319</v>
      </c>
      <c r="AZ93"/>
      <c r="BA93"/>
      <c r="BB93"/>
      <c r="BC93"/>
      <c r="BD93"/>
      <c r="BE93"/>
      <c r="BF93"/>
      <c r="BG93"/>
      <c r="BH93"/>
      <c r="BI93"/>
      <c r="BJ93"/>
      <c r="BK93"/>
      <c r="BL93"/>
      <c r="BM93"/>
      <c r="BN93"/>
      <c r="BO93"/>
      <c r="BP93"/>
      <c r="BQ93"/>
      <c r="BR93"/>
      <c r="BS93"/>
      <c r="BT93"/>
      <c r="BU93"/>
      <c r="BV93"/>
      <c r="BW93"/>
      <c r="BX93"/>
      <c r="BY93"/>
      <c r="BZ93"/>
      <c r="CA93"/>
      <c r="CB93"/>
      <c r="CC93"/>
      <c r="CD93" s="2"/>
      <c r="CE93" s="23"/>
    </row>
    <row r="94" spans="1:83" s="24" customFormat="1">
      <c r="A94" t="str">
        <f>CONCATENATE(C94,"_",COUNTIF(C$2:C94,C94))</f>
        <v>02CD04_18</v>
      </c>
      <c r="B94" t="s">
        <v>9248</v>
      </c>
      <c r="C94" t="s">
        <v>1249</v>
      </c>
      <c r="D94" t="s">
        <v>16814</v>
      </c>
      <c r="E94" t="s">
        <v>1250</v>
      </c>
      <c r="F94" t="s">
        <v>1251</v>
      </c>
      <c r="G94" t="s">
        <v>1252</v>
      </c>
      <c r="H94" t="s">
        <v>1253</v>
      </c>
      <c r="I94" t="s">
        <v>789</v>
      </c>
      <c r="J94" t="s">
        <v>16809</v>
      </c>
      <c r="K94">
        <v>2</v>
      </c>
      <c r="L94" t="s">
        <v>315</v>
      </c>
      <c r="M94">
        <v>1</v>
      </c>
      <c r="N94" t="s">
        <v>16760</v>
      </c>
      <c r="O94">
        <v>3</v>
      </c>
      <c r="P94" t="s">
        <v>16773</v>
      </c>
      <c r="Q94" t="s">
        <v>168</v>
      </c>
      <c r="R94" t="s">
        <v>517</v>
      </c>
      <c r="S94" t="s">
        <v>170</v>
      </c>
      <c r="T94" t="s">
        <v>790</v>
      </c>
      <c r="U94" t="s">
        <v>169</v>
      </c>
      <c r="V94" t="s">
        <v>790</v>
      </c>
      <c r="W94" t="s">
        <v>791</v>
      </c>
      <c r="X94" t="s">
        <v>792</v>
      </c>
      <c r="Y94" t="s">
        <v>793</v>
      </c>
      <c r="Z94" t="s">
        <v>794</v>
      </c>
      <c r="AA94">
        <v>10.199999999999999</v>
      </c>
      <c r="AB94" t="s">
        <v>16810</v>
      </c>
      <c r="AC94" t="str">
        <f t="shared" si="1"/>
        <v>2.7.1</v>
      </c>
      <c r="AD94" t="s">
        <v>1446</v>
      </c>
      <c r="AE94" t="s">
        <v>1436</v>
      </c>
      <c r="AF94" t="s">
        <v>1437</v>
      </c>
      <c r="AG94" t="s">
        <v>1438</v>
      </c>
      <c r="AH94" t="s">
        <v>1439</v>
      </c>
      <c r="AI94" t="s">
        <v>1276</v>
      </c>
      <c r="AJ94" t="s">
        <v>1447</v>
      </c>
      <c r="AK94" t="s">
        <v>1448</v>
      </c>
      <c r="AL94" t="s">
        <v>92</v>
      </c>
      <c r="AM94" t="s">
        <v>1230</v>
      </c>
      <c r="AN94">
        <v>0.2</v>
      </c>
      <c r="AO94">
        <v>0.4</v>
      </c>
      <c r="AP94">
        <v>0.6</v>
      </c>
      <c r="AQ94">
        <v>0.8</v>
      </c>
      <c r="AR94" t="s">
        <v>1449</v>
      </c>
      <c r="AS94" t="s">
        <v>1450</v>
      </c>
      <c r="AT94" t="s">
        <v>1451</v>
      </c>
      <c r="AU94" t="s">
        <v>1318</v>
      </c>
      <c r="AV94" t="s">
        <v>1319</v>
      </c>
      <c r="AW94" t="s">
        <v>1452</v>
      </c>
      <c r="AX94" t="s">
        <v>1318</v>
      </c>
      <c r="AY94" t="s">
        <v>1319</v>
      </c>
      <c r="AZ94" t="s">
        <v>1453</v>
      </c>
      <c r="BA94" t="s">
        <v>1318</v>
      </c>
      <c r="BB94" t="s">
        <v>1319</v>
      </c>
      <c r="BC94" t="s">
        <v>1454</v>
      </c>
      <c r="BD94" t="s">
        <v>1318</v>
      </c>
      <c r="BE94" t="s">
        <v>1319</v>
      </c>
      <c r="BF94"/>
      <c r="BG94"/>
      <c r="BH94"/>
      <c r="BI94"/>
      <c r="BJ94"/>
      <c r="BK94"/>
      <c r="BL94"/>
      <c r="BM94"/>
      <c r="BN94"/>
      <c r="BO94"/>
      <c r="BP94"/>
      <c r="BQ94"/>
      <c r="BR94"/>
      <c r="BS94"/>
      <c r="BT94"/>
      <c r="BU94"/>
      <c r="BV94"/>
      <c r="BW94"/>
      <c r="BX94"/>
      <c r="BY94"/>
      <c r="BZ94"/>
      <c r="CA94"/>
      <c r="CB94"/>
      <c r="CC94"/>
      <c r="CD94" s="2"/>
      <c r="CE94" s="23"/>
    </row>
    <row r="95" spans="1:83" s="24" customFormat="1">
      <c r="A95" t="str">
        <f>CONCATENATE(C95,"_",COUNTIF(C$2:C95,C95))</f>
        <v>02CD05_1</v>
      </c>
      <c r="B95" t="s">
        <v>9249</v>
      </c>
      <c r="C95" t="s">
        <v>1455</v>
      </c>
      <c r="D95" t="s">
        <v>16815</v>
      </c>
      <c r="E95" t="s">
        <v>1456</v>
      </c>
      <c r="F95" t="s">
        <v>1457</v>
      </c>
      <c r="G95" t="s">
        <v>1458</v>
      </c>
      <c r="H95" t="s">
        <v>1459</v>
      </c>
      <c r="I95" t="s">
        <v>465</v>
      </c>
      <c r="J95" t="s">
        <v>16772</v>
      </c>
      <c r="K95">
        <v>2</v>
      </c>
      <c r="L95" t="s">
        <v>315</v>
      </c>
      <c r="M95">
        <v>1</v>
      </c>
      <c r="N95" t="s">
        <v>16760</v>
      </c>
      <c r="O95">
        <v>3</v>
      </c>
      <c r="P95" t="s">
        <v>16773</v>
      </c>
      <c r="Q95" t="s">
        <v>169</v>
      </c>
      <c r="R95" t="s">
        <v>77</v>
      </c>
      <c r="S95" t="s">
        <v>236</v>
      </c>
      <c r="T95" t="s">
        <v>260</v>
      </c>
      <c r="U95" t="s">
        <v>169</v>
      </c>
      <c r="V95" t="s">
        <v>467</v>
      </c>
      <c r="W95" t="s">
        <v>468</v>
      </c>
      <c r="X95" t="s">
        <v>469</v>
      </c>
      <c r="Y95" t="s">
        <v>81</v>
      </c>
      <c r="Z95" t="s">
        <v>82</v>
      </c>
      <c r="AA95">
        <v>16.600000000000001</v>
      </c>
      <c r="AB95" t="s">
        <v>83</v>
      </c>
      <c r="AC95" t="str">
        <f t="shared" si="1"/>
        <v>1.8.1</v>
      </c>
      <c r="AD95" t="s">
        <v>1460</v>
      </c>
      <c r="AE95" t="s">
        <v>1461</v>
      </c>
      <c r="AF95" t="s">
        <v>1462</v>
      </c>
      <c r="AG95" t="s">
        <v>473</v>
      </c>
      <c r="AH95" t="s">
        <v>1463</v>
      </c>
      <c r="AI95" t="s">
        <v>89</v>
      </c>
      <c r="AJ95" t="s">
        <v>1464</v>
      </c>
      <c r="AK95" t="s">
        <v>1465</v>
      </c>
      <c r="AL95" t="s">
        <v>92</v>
      </c>
      <c r="AM95" t="s">
        <v>1466</v>
      </c>
      <c r="AN95">
        <v>0.2</v>
      </c>
      <c r="AO95">
        <v>0.3</v>
      </c>
      <c r="AP95">
        <v>0.8</v>
      </c>
      <c r="AQ95">
        <v>1</v>
      </c>
      <c r="AR95" t="s">
        <v>1467</v>
      </c>
      <c r="AS95" t="s">
        <v>1468</v>
      </c>
      <c r="AT95" t="s">
        <v>1469</v>
      </c>
      <c r="AU95" t="s">
        <v>1470</v>
      </c>
      <c r="AV95" t="s">
        <v>1471</v>
      </c>
      <c r="AW95" t="s">
        <v>1472</v>
      </c>
      <c r="AX95" t="s">
        <v>1470</v>
      </c>
      <c r="AY95" t="s">
        <v>1471</v>
      </c>
      <c r="AZ95"/>
      <c r="BA95"/>
      <c r="BB95"/>
      <c r="BC95"/>
      <c r="BD95"/>
      <c r="BE95"/>
      <c r="BF95"/>
      <c r="BG95"/>
      <c r="BH95"/>
      <c r="BI95"/>
      <c r="BJ95"/>
      <c r="BK95"/>
      <c r="BL95"/>
      <c r="BM95"/>
      <c r="BN95"/>
      <c r="BO95"/>
      <c r="BP95"/>
      <c r="BQ95"/>
      <c r="BR95"/>
      <c r="BS95"/>
      <c r="BT95"/>
      <c r="BU95"/>
      <c r="BV95"/>
      <c r="BW95"/>
      <c r="BX95"/>
      <c r="BY95"/>
      <c r="BZ95"/>
      <c r="CA95"/>
      <c r="CB95"/>
      <c r="CC95"/>
      <c r="CD95" s="2"/>
      <c r="CE95" s="23"/>
    </row>
    <row r="96" spans="1:83" s="24" customFormat="1">
      <c r="A96" t="str">
        <f>CONCATENATE(C96,"_",COUNTIF(C$2:C96,C96))</f>
        <v>02CD05_2</v>
      </c>
      <c r="B96" t="s">
        <v>9250</v>
      </c>
      <c r="C96" t="s">
        <v>1455</v>
      </c>
      <c r="D96" t="s">
        <v>16815</v>
      </c>
      <c r="E96" t="s">
        <v>1456</v>
      </c>
      <c r="F96" t="s">
        <v>1457</v>
      </c>
      <c r="G96" t="s">
        <v>1458</v>
      </c>
      <c r="H96" t="s">
        <v>1459</v>
      </c>
      <c r="I96" t="s">
        <v>494</v>
      </c>
      <c r="J96" t="s">
        <v>16774</v>
      </c>
      <c r="K96">
        <v>6</v>
      </c>
      <c r="L96" t="s">
        <v>74</v>
      </c>
      <c r="M96">
        <v>5</v>
      </c>
      <c r="N96" t="s">
        <v>16775</v>
      </c>
      <c r="O96">
        <v>1</v>
      </c>
      <c r="P96" t="s">
        <v>16776</v>
      </c>
      <c r="Q96" t="s">
        <v>168</v>
      </c>
      <c r="R96" t="s">
        <v>517</v>
      </c>
      <c r="S96" t="s">
        <v>168</v>
      </c>
      <c r="T96" t="s">
        <v>518</v>
      </c>
      <c r="U96" t="s">
        <v>169</v>
      </c>
      <c r="V96" t="s">
        <v>16777</v>
      </c>
      <c r="W96" t="s">
        <v>495</v>
      </c>
      <c r="X96" t="s">
        <v>496</v>
      </c>
      <c r="Y96" t="s">
        <v>81</v>
      </c>
      <c r="Z96" t="s">
        <v>82</v>
      </c>
      <c r="AA96">
        <v>16.100000000000001</v>
      </c>
      <c r="AB96" t="s">
        <v>174</v>
      </c>
      <c r="AC96" t="str">
        <f t="shared" si="1"/>
        <v>2.2.1</v>
      </c>
      <c r="AD96" t="s">
        <v>1473</v>
      </c>
      <c r="AE96" t="s">
        <v>1474</v>
      </c>
      <c r="AF96" t="s">
        <v>1475</v>
      </c>
      <c r="AG96" t="s">
        <v>844</v>
      </c>
      <c r="AH96" t="s">
        <v>1476</v>
      </c>
      <c r="AI96" t="s">
        <v>1276</v>
      </c>
      <c r="AJ96" t="s">
        <v>1477</v>
      </c>
      <c r="AK96" t="s">
        <v>1478</v>
      </c>
      <c r="AL96" t="s">
        <v>92</v>
      </c>
      <c r="AM96" t="s">
        <v>1479</v>
      </c>
      <c r="AN96">
        <v>0.2</v>
      </c>
      <c r="AO96">
        <v>0.35</v>
      </c>
      <c r="AP96">
        <v>0.5</v>
      </c>
      <c r="AQ96">
        <v>0.8</v>
      </c>
      <c r="AR96" t="s">
        <v>1480</v>
      </c>
      <c r="AS96" t="s">
        <v>1481</v>
      </c>
      <c r="AT96" t="s">
        <v>1482</v>
      </c>
      <c r="AU96" t="s">
        <v>1483</v>
      </c>
      <c r="AV96" t="s">
        <v>1484</v>
      </c>
      <c r="AW96" t="s">
        <v>1485</v>
      </c>
      <c r="AX96" t="s">
        <v>1483</v>
      </c>
      <c r="AY96" t="s">
        <v>1484</v>
      </c>
      <c r="AZ96" t="s">
        <v>1486</v>
      </c>
      <c r="BA96" t="s">
        <v>1483</v>
      </c>
      <c r="BB96" t="s">
        <v>1484</v>
      </c>
      <c r="BC96"/>
      <c r="BD96"/>
      <c r="BE96"/>
      <c r="BF96"/>
      <c r="BG96"/>
      <c r="BH96"/>
      <c r="BI96"/>
      <c r="BJ96"/>
      <c r="BK96"/>
      <c r="BL96"/>
      <c r="BM96"/>
      <c r="BN96"/>
      <c r="BO96"/>
      <c r="BP96"/>
      <c r="BQ96"/>
      <c r="BR96"/>
      <c r="BS96"/>
      <c r="BT96"/>
      <c r="BU96"/>
      <c r="BV96"/>
      <c r="BW96"/>
      <c r="BX96"/>
      <c r="BY96"/>
      <c r="BZ96"/>
      <c r="CA96"/>
      <c r="CB96"/>
      <c r="CC96"/>
      <c r="CD96" s="2"/>
      <c r="CE96" s="23"/>
    </row>
    <row r="97" spans="1:83" s="24" customFormat="1">
      <c r="A97" t="str">
        <f>CONCATENATE(C97,"_",COUNTIF(C$2:C97,C97))</f>
        <v>02CD05_3</v>
      </c>
      <c r="B97" t="s">
        <v>9251</v>
      </c>
      <c r="C97" t="s">
        <v>1455</v>
      </c>
      <c r="D97" t="s">
        <v>16815</v>
      </c>
      <c r="E97" t="s">
        <v>1456</v>
      </c>
      <c r="F97" t="s">
        <v>1457</v>
      </c>
      <c r="G97" t="s">
        <v>1458</v>
      </c>
      <c r="H97" t="s">
        <v>1459</v>
      </c>
      <c r="I97" t="s">
        <v>515</v>
      </c>
      <c r="J97" t="s">
        <v>16778</v>
      </c>
      <c r="K97">
        <v>2</v>
      </c>
      <c r="L97" t="s">
        <v>315</v>
      </c>
      <c r="M97">
        <v>2</v>
      </c>
      <c r="N97" t="s">
        <v>516</v>
      </c>
      <c r="O97">
        <v>2</v>
      </c>
      <c r="P97" t="s">
        <v>16779</v>
      </c>
      <c r="Q97" t="s">
        <v>168</v>
      </c>
      <c r="R97" t="s">
        <v>517</v>
      </c>
      <c r="S97" t="s">
        <v>168</v>
      </c>
      <c r="T97" t="s">
        <v>518</v>
      </c>
      <c r="U97" t="s">
        <v>166</v>
      </c>
      <c r="V97" t="s">
        <v>519</v>
      </c>
      <c r="W97" t="s">
        <v>520</v>
      </c>
      <c r="X97" t="s">
        <v>521</v>
      </c>
      <c r="Y97" t="s">
        <v>146</v>
      </c>
      <c r="Z97" t="s">
        <v>147</v>
      </c>
      <c r="AA97">
        <v>11.6</v>
      </c>
      <c r="AB97" t="s">
        <v>16780</v>
      </c>
      <c r="AC97" t="str">
        <f t="shared" si="1"/>
        <v>2.2.6</v>
      </c>
      <c r="AD97" t="s">
        <v>1487</v>
      </c>
      <c r="AE97" t="s">
        <v>1488</v>
      </c>
      <c r="AF97" t="s">
        <v>1462</v>
      </c>
      <c r="AG97" t="s">
        <v>1489</v>
      </c>
      <c r="AH97" t="s">
        <v>1490</v>
      </c>
      <c r="AI97" t="s">
        <v>89</v>
      </c>
      <c r="AJ97" t="s">
        <v>1491</v>
      </c>
      <c r="AK97" t="s">
        <v>1492</v>
      </c>
      <c r="AL97" t="s">
        <v>92</v>
      </c>
      <c r="AM97" t="s">
        <v>1493</v>
      </c>
      <c r="AN97">
        <v>0.26</v>
      </c>
      <c r="AO97">
        <v>0.5</v>
      </c>
      <c r="AP97">
        <v>0.75</v>
      </c>
      <c r="AQ97">
        <v>1</v>
      </c>
      <c r="AR97" t="s">
        <v>1059</v>
      </c>
      <c r="AS97" t="s">
        <v>1494</v>
      </c>
      <c r="AT97" t="s">
        <v>1495</v>
      </c>
      <c r="AU97" t="s">
        <v>1496</v>
      </c>
      <c r="AV97" t="s">
        <v>1497</v>
      </c>
      <c r="AW97" t="s">
        <v>1498</v>
      </c>
      <c r="AX97" t="s">
        <v>1496</v>
      </c>
      <c r="AY97" t="s">
        <v>1497</v>
      </c>
      <c r="AZ97" t="s">
        <v>1499</v>
      </c>
      <c r="BA97" t="s">
        <v>1496</v>
      </c>
      <c r="BB97" t="s">
        <v>1497</v>
      </c>
      <c r="BC97" t="s">
        <v>1500</v>
      </c>
      <c r="BD97" t="s">
        <v>1496</v>
      </c>
      <c r="BE97" t="s">
        <v>1497</v>
      </c>
      <c r="BF97"/>
      <c r="BG97"/>
      <c r="BH97"/>
      <c r="BI97"/>
      <c r="BJ97"/>
      <c r="BK97"/>
      <c r="BL97"/>
      <c r="BM97"/>
      <c r="BN97"/>
      <c r="BO97"/>
      <c r="BP97"/>
      <c r="BQ97"/>
      <c r="BR97"/>
      <c r="BS97"/>
      <c r="BT97"/>
      <c r="BU97"/>
      <c r="BV97"/>
      <c r="BW97"/>
      <c r="BX97"/>
      <c r="BY97"/>
      <c r="BZ97"/>
      <c r="CA97"/>
      <c r="CB97"/>
      <c r="CC97"/>
      <c r="CD97" s="2"/>
      <c r="CE97" s="23"/>
    </row>
    <row r="98" spans="1:83" s="24" customFormat="1">
      <c r="A98" t="str">
        <f>CONCATENATE(C98,"_",COUNTIF(C$2:C98,C98))</f>
        <v>02CD05_4</v>
      </c>
      <c r="B98" t="s">
        <v>9252</v>
      </c>
      <c r="C98" t="s">
        <v>1455</v>
      </c>
      <c r="D98" t="s">
        <v>16815</v>
      </c>
      <c r="E98" t="s">
        <v>1456</v>
      </c>
      <c r="F98" t="s">
        <v>1457</v>
      </c>
      <c r="G98" t="s">
        <v>1458</v>
      </c>
      <c r="H98" t="s">
        <v>1459</v>
      </c>
      <c r="I98" t="s">
        <v>547</v>
      </c>
      <c r="J98" t="s">
        <v>16781</v>
      </c>
      <c r="K98">
        <v>2</v>
      </c>
      <c r="L98" t="s">
        <v>315</v>
      </c>
      <c r="M98">
        <v>1</v>
      </c>
      <c r="N98" t="s">
        <v>16760</v>
      </c>
      <c r="O98">
        <v>5</v>
      </c>
      <c r="P98" t="s">
        <v>4602</v>
      </c>
      <c r="Q98" t="s">
        <v>168</v>
      </c>
      <c r="R98" t="s">
        <v>517</v>
      </c>
      <c r="S98" t="s">
        <v>167</v>
      </c>
      <c r="T98" t="s">
        <v>16782</v>
      </c>
      <c r="U98" t="s">
        <v>168</v>
      </c>
      <c r="V98" t="s">
        <v>550</v>
      </c>
      <c r="W98" t="s">
        <v>551</v>
      </c>
      <c r="X98" t="s">
        <v>552</v>
      </c>
      <c r="Y98" t="s">
        <v>146</v>
      </c>
      <c r="Z98" t="s">
        <v>147</v>
      </c>
      <c r="AA98">
        <v>11.4</v>
      </c>
      <c r="AB98" t="s">
        <v>553</v>
      </c>
      <c r="AC98" t="str">
        <f t="shared" si="1"/>
        <v>2.4.2</v>
      </c>
      <c r="AD98" t="s">
        <v>1501</v>
      </c>
      <c r="AE98" t="s">
        <v>1502</v>
      </c>
      <c r="AF98" t="s">
        <v>1462</v>
      </c>
      <c r="AG98" t="s">
        <v>556</v>
      </c>
      <c r="AH98" t="s">
        <v>557</v>
      </c>
      <c r="AI98" t="s">
        <v>89</v>
      </c>
      <c r="AJ98" t="s">
        <v>1503</v>
      </c>
      <c r="AK98" t="s">
        <v>1504</v>
      </c>
      <c r="AL98" t="s">
        <v>92</v>
      </c>
      <c r="AM98" t="s">
        <v>1505</v>
      </c>
      <c r="AN98">
        <v>0.2</v>
      </c>
      <c r="AO98">
        <v>0.4</v>
      </c>
      <c r="AP98">
        <v>0.7</v>
      </c>
      <c r="AQ98">
        <v>1</v>
      </c>
      <c r="AR98" t="s">
        <v>1207</v>
      </c>
      <c r="AS98" t="s">
        <v>1506</v>
      </c>
      <c r="AT98" t="s">
        <v>1507</v>
      </c>
      <c r="AU98" t="s">
        <v>1508</v>
      </c>
      <c r="AV98" t="s">
        <v>1509</v>
      </c>
      <c r="AW98" t="s">
        <v>1510</v>
      </c>
      <c r="AX98" t="s">
        <v>1511</v>
      </c>
      <c r="AY98" t="s">
        <v>1512</v>
      </c>
      <c r="AZ98" t="s">
        <v>1513</v>
      </c>
      <c r="BA98" t="s">
        <v>1514</v>
      </c>
      <c r="BB98" t="s">
        <v>1515</v>
      </c>
      <c r="BC98"/>
      <c r="BD98"/>
      <c r="BE98"/>
      <c r="BF98"/>
      <c r="BG98"/>
      <c r="BH98"/>
      <c r="BI98"/>
      <c r="BJ98"/>
      <c r="BK98"/>
      <c r="BL98"/>
      <c r="BM98"/>
      <c r="BN98"/>
      <c r="BO98"/>
      <c r="BP98"/>
      <c r="BQ98"/>
      <c r="BR98"/>
      <c r="BS98"/>
      <c r="BT98"/>
      <c r="BU98"/>
      <c r="BV98"/>
      <c r="BW98"/>
      <c r="BX98"/>
      <c r="BY98"/>
      <c r="BZ98"/>
      <c r="CA98"/>
      <c r="CB98"/>
      <c r="CC98"/>
      <c r="CD98" s="2"/>
      <c r="CE98" s="23"/>
    </row>
    <row r="99" spans="1:83" s="24" customFormat="1">
      <c r="A99" t="str">
        <f>CONCATENATE(C99,"_",COUNTIF(C$2:C99,C99))</f>
        <v>02CD05_5</v>
      </c>
      <c r="B99" t="s">
        <v>9253</v>
      </c>
      <c r="C99" t="s">
        <v>1455</v>
      </c>
      <c r="D99" t="s">
        <v>16815</v>
      </c>
      <c r="E99" t="s">
        <v>1456</v>
      </c>
      <c r="F99" t="s">
        <v>1457</v>
      </c>
      <c r="G99" t="s">
        <v>1458</v>
      </c>
      <c r="H99" t="s">
        <v>1459</v>
      </c>
      <c r="I99" t="s">
        <v>575</v>
      </c>
      <c r="J99" t="s">
        <v>16783</v>
      </c>
      <c r="K99">
        <v>2</v>
      </c>
      <c r="L99" t="s">
        <v>315</v>
      </c>
      <c r="M99">
        <v>1</v>
      </c>
      <c r="N99" t="s">
        <v>16760</v>
      </c>
      <c r="O99">
        <v>7</v>
      </c>
      <c r="P99" t="s">
        <v>8243</v>
      </c>
      <c r="Q99" t="s">
        <v>168</v>
      </c>
      <c r="R99" t="s">
        <v>517</v>
      </c>
      <c r="S99" t="s">
        <v>171</v>
      </c>
      <c r="T99" t="s">
        <v>579</v>
      </c>
      <c r="U99" t="s">
        <v>168</v>
      </c>
      <c r="V99" t="s">
        <v>16784</v>
      </c>
      <c r="W99" t="s">
        <v>580</v>
      </c>
      <c r="X99" t="s">
        <v>581</v>
      </c>
      <c r="Y99" t="s">
        <v>146</v>
      </c>
      <c r="Z99" t="s">
        <v>147</v>
      </c>
      <c r="AA99">
        <v>11.1</v>
      </c>
      <c r="AB99" t="s">
        <v>16771</v>
      </c>
      <c r="AC99" t="str">
        <f t="shared" si="1"/>
        <v>2.3.2</v>
      </c>
      <c r="AD99" t="s">
        <v>1516</v>
      </c>
      <c r="AE99" t="s">
        <v>1517</v>
      </c>
      <c r="AF99" t="s">
        <v>1518</v>
      </c>
      <c r="AG99" t="s">
        <v>586</v>
      </c>
      <c r="AH99" t="s">
        <v>587</v>
      </c>
      <c r="AI99" t="s">
        <v>89</v>
      </c>
      <c r="AJ99" t="s">
        <v>1519</v>
      </c>
      <c r="AK99" t="s">
        <v>1520</v>
      </c>
      <c r="AL99" t="s">
        <v>136</v>
      </c>
      <c r="AM99" t="s">
        <v>1521</v>
      </c>
      <c r="AN99">
        <v>0.2</v>
      </c>
      <c r="AO99">
        <v>0.5</v>
      </c>
      <c r="AP99">
        <v>0.7</v>
      </c>
      <c r="AQ99">
        <v>1</v>
      </c>
      <c r="AR99" t="s">
        <v>1522</v>
      </c>
      <c r="AS99" t="s">
        <v>1523</v>
      </c>
      <c r="AT99" t="s">
        <v>1524</v>
      </c>
      <c r="AU99" t="s">
        <v>1525</v>
      </c>
      <c r="AV99" t="s">
        <v>1526</v>
      </c>
      <c r="AW99"/>
      <c r="AX99"/>
      <c r="AY99"/>
      <c r="AZ99"/>
      <c r="BA99"/>
      <c r="BB99"/>
      <c r="BC99"/>
      <c r="BD99"/>
      <c r="BE99"/>
      <c r="BF99"/>
      <c r="BG99"/>
      <c r="BH99"/>
      <c r="BI99"/>
      <c r="BJ99"/>
      <c r="BK99"/>
      <c r="BL99"/>
      <c r="BM99"/>
      <c r="BN99"/>
      <c r="BO99"/>
      <c r="BP99"/>
      <c r="BQ99"/>
      <c r="BR99"/>
      <c r="BS99"/>
      <c r="BT99"/>
      <c r="BU99"/>
      <c r="BV99"/>
      <c r="BW99"/>
      <c r="BX99"/>
      <c r="BY99"/>
      <c r="BZ99"/>
      <c r="CA99"/>
      <c r="CB99"/>
      <c r="CC99"/>
      <c r="CD99" s="2"/>
      <c r="CE99" s="23"/>
    </row>
    <row r="100" spans="1:83" s="24" customFormat="1">
      <c r="A100" t="str">
        <f>CONCATENATE(C100,"_",COUNTIF(C$2:C100,C100))</f>
        <v>02CD05_6</v>
      </c>
      <c r="B100" t="s">
        <v>9254</v>
      </c>
      <c r="C100" t="s">
        <v>1455</v>
      </c>
      <c r="D100" t="s">
        <v>16815</v>
      </c>
      <c r="E100" t="s">
        <v>1456</v>
      </c>
      <c r="F100" t="s">
        <v>1457</v>
      </c>
      <c r="G100" t="s">
        <v>1458</v>
      </c>
      <c r="H100" t="s">
        <v>1459</v>
      </c>
      <c r="I100" t="s">
        <v>600</v>
      </c>
      <c r="J100" t="s">
        <v>16785</v>
      </c>
      <c r="K100">
        <v>2</v>
      </c>
      <c r="L100" t="s">
        <v>315</v>
      </c>
      <c r="M100">
        <v>3</v>
      </c>
      <c r="N100" t="s">
        <v>601</v>
      </c>
      <c r="O100">
        <v>4</v>
      </c>
      <c r="P100" t="s">
        <v>16786</v>
      </c>
      <c r="Q100" t="s">
        <v>168</v>
      </c>
      <c r="R100" t="s">
        <v>517</v>
      </c>
      <c r="S100" t="s">
        <v>169</v>
      </c>
      <c r="T100" t="s">
        <v>16787</v>
      </c>
      <c r="U100" t="s">
        <v>166</v>
      </c>
      <c r="V100" t="s">
        <v>16788</v>
      </c>
      <c r="W100" t="s">
        <v>602</v>
      </c>
      <c r="X100" t="s">
        <v>603</v>
      </c>
      <c r="Y100" t="s">
        <v>604</v>
      </c>
      <c r="Z100" t="s">
        <v>605</v>
      </c>
      <c r="AA100" t="s">
        <v>606</v>
      </c>
      <c r="AB100" t="s">
        <v>16789</v>
      </c>
      <c r="AC100" t="str">
        <f t="shared" si="1"/>
        <v>2.1.6</v>
      </c>
      <c r="AD100" t="s">
        <v>1527</v>
      </c>
      <c r="AE100" t="s">
        <v>1528</v>
      </c>
      <c r="AF100" t="s">
        <v>1071</v>
      </c>
      <c r="AG100" t="s">
        <v>1529</v>
      </c>
      <c r="AH100" t="s">
        <v>611</v>
      </c>
      <c r="AI100" t="s">
        <v>89</v>
      </c>
      <c r="AJ100" t="s">
        <v>1530</v>
      </c>
      <c r="AK100" t="s">
        <v>1531</v>
      </c>
      <c r="AL100" t="s">
        <v>136</v>
      </c>
      <c r="AM100" t="s">
        <v>1532</v>
      </c>
      <c r="AN100">
        <v>0.15</v>
      </c>
      <c r="AO100">
        <v>0.5</v>
      </c>
      <c r="AP100">
        <v>1</v>
      </c>
      <c r="AQ100">
        <v>1</v>
      </c>
      <c r="AR100" t="s">
        <v>1076</v>
      </c>
      <c r="AS100" t="s">
        <v>1533</v>
      </c>
      <c r="AT100" t="s">
        <v>1534</v>
      </c>
      <c r="AU100" t="s">
        <v>1525</v>
      </c>
      <c r="AV100" t="s">
        <v>1526</v>
      </c>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s="2"/>
      <c r="CE100" s="23"/>
    </row>
    <row r="101" spans="1:83" s="24" customFormat="1">
      <c r="A101" t="str">
        <f>CONCATENATE(C101,"_",COUNTIF(C$2:C101,C101))</f>
        <v>02CD05_7</v>
      </c>
      <c r="B101" t="s">
        <v>9255</v>
      </c>
      <c r="C101" t="s">
        <v>1455</v>
      </c>
      <c r="D101" t="s">
        <v>16815</v>
      </c>
      <c r="E101" t="s">
        <v>1456</v>
      </c>
      <c r="F101" t="s">
        <v>1457</v>
      </c>
      <c r="G101" t="s">
        <v>1458</v>
      </c>
      <c r="H101" t="s">
        <v>1459</v>
      </c>
      <c r="I101" t="s">
        <v>618</v>
      </c>
      <c r="J101" t="s">
        <v>16790</v>
      </c>
      <c r="K101">
        <v>2</v>
      </c>
      <c r="L101" t="s">
        <v>315</v>
      </c>
      <c r="M101">
        <v>1</v>
      </c>
      <c r="N101" t="s">
        <v>16760</v>
      </c>
      <c r="O101">
        <v>7</v>
      </c>
      <c r="P101" t="s">
        <v>8243</v>
      </c>
      <c r="Q101" t="s">
        <v>168</v>
      </c>
      <c r="R101" t="s">
        <v>517</v>
      </c>
      <c r="S101" t="s">
        <v>168</v>
      </c>
      <c r="T101" t="s">
        <v>518</v>
      </c>
      <c r="U101" t="s">
        <v>169</v>
      </c>
      <c r="V101" t="s">
        <v>16777</v>
      </c>
      <c r="W101" t="s">
        <v>655</v>
      </c>
      <c r="X101" t="s">
        <v>656</v>
      </c>
      <c r="Y101" t="s">
        <v>146</v>
      </c>
      <c r="Z101" t="s">
        <v>147</v>
      </c>
      <c r="AA101">
        <v>11.3</v>
      </c>
      <c r="AB101" t="s">
        <v>16735</v>
      </c>
      <c r="AC101" t="str">
        <f t="shared" si="1"/>
        <v>2.2.1</v>
      </c>
      <c r="AD101" t="s">
        <v>624</v>
      </c>
      <c r="AE101" t="s">
        <v>625</v>
      </c>
      <c r="AF101" t="s">
        <v>1535</v>
      </c>
      <c r="AG101" t="s">
        <v>878</v>
      </c>
      <c r="AH101" t="s">
        <v>628</v>
      </c>
      <c r="AI101" t="s">
        <v>89</v>
      </c>
      <c r="AJ101" t="s">
        <v>1536</v>
      </c>
      <c r="AK101" t="s">
        <v>1537</v>
      </c>
      <c r="AL101" t="s">
        <v>92</v>
      </c>
      <c r="AM101" t="s">
        <v>1538</v>
      </c>
      <c r="AN101">
        <v>0.25</v>
      </c>
      <c r="AO101">
        <v>0.5</v>
      </c>
      <c r="AP101">
        <v>0.75</v>
      </c>
      <c r="AQ101">
        <v>1</v>
      </c>
      <c r="AR101" t="s">
        <v>1097</v>
      </c>
      <c r="AS101" t="s">
        <v>1539</v>
      </c>
      <c r="AT101" t="s">
        <v>1540</v>
      </c>
      <c r="AU101" t="s">
        <v>1541</v>
      </c>
      <c r="AV101" t="s">
        <v>1542</v>
      </c>
      <c r="AW101" t="s">
        <v>1543</v>
      </c>
      <c r="AX101" t="s">
        <v>1541</v>
      </c>
      <c r="AY101" t="s">
        <v>1542</v>
      </c>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s="2"/>
      <c r="CE101" s="23"/>
    </row>
    <row r="102" spans="1:83" s="24" customFormat="1">
      <c r="A102" t="str">
        <f>CONCATENATE(C102,"_",COUNTIF(C$2:C102,C102))</f>
        <v>02CD05_8</v>
      </c>
      <c r="B102" t="s">
        <v>9256</v>
      </c>
      <c r="C102" t="s">
        <v>1455</v>
      </c>
      <c r="D102" t="s">
        <v>16815</v>
      </c>
      <c r="E102" t="s">
        <v>1456</v>
      </c>
      <c r="F102" t="s">
        <v>1457</v>
      </c>
      <c r="G102" t="s">
        <v>1458</v>
      </c>
      <c r="H102" t="s">
        <v>1459</v>
      </c>
      <c r="I102" t="s">
        <v>636</v>
      </c>
      <c r="J102" t="s">
        <v>16792</v>
      </c>
      <c r="K102">
        <v>2</v>
      </c>
      <c r="L102" t="s">
        <v>315</v>
      </c>
      <c r="M102">
        <v>1</v>
      </c>
      <c r="N102" t="s">
        <v>16760</v>
      </c>
      <c r="O102">
        <v>3</v>
      </c>
      <c r="P102" t="s">
        <v>16773</v>
      </c>
      <c r="Q102" t="s">
        <v>171</v>
      </c>
      <c r="R102" t="s">
        <v>235</v>
      </c>
      <c r="S102" t="s">
        <v>169</v>
      </c>
      <c r="T102" t="s">
        <v>16762</v>
      </c>
      <c r="U102" t="s">
        <v>169</v>
      </c>
      <c r="V102" t="s">
        <v>16763</v>
      </c>
      <c r="W102" t="s">
        <v>637</v>
      </c>
      <c r="X102" t="s">
        <v>638</v>
      </c>
      <c r="Y102" t="s">
        <v>236</v>
      </c>
      <c r="Z102" t="s">
        <v>318</v>
      </c>
      <c r="AA102">
        <v>8.3000000000000007</v>
      </c>
      <c r="AB102" t="s">
        <v>16793</v>
      </c>
      <c r="AC102" t="str">
        <f t="shared" si="1"/>
        <v>3.1.1</v>
      </c>
      <c r="AD102" t="s">
        <v>1544</v>
      </c>
      <c r="AE102" t="s">
        <v>1545</v>
      </c>
      <c r="AF102" t="s">
        <v>1518</v>
      </c>
      <c r="AG102" t="s">
        <v>642</v>
      </c>
      <c r="AH102" t="s">
        <v>643</v>
      </c>
      <c r="AI102" t="s">
        <v>89</v>
      </c>
      <c r="AJ102" t="s">
        <v>1546</v>
      </c>
      <c r="AK102" t="s">
        <v>1547</v>
      </c>
      <c r="AL102" t="s">
        <v>92</v>
      </c>
      <c r="AM102" t="s">
        <v>1548</v>
      </c>
      <c r="AN102">
        <v>0.25</v>
      </c>
      <c r="AO102">
        <v>0.5</v>
      </c>
      <c r="AP102">
        <v>0.75</v>
      </c>
      <c r="AQ102">
        <v>1</v>
      </c>
      <c r="AR102" t="s">
        <v>1549</v>
      </c>
      <c r="AS102" t="s">
        <v>1550</v>
      </c>
      <c r="AT102" t="s">
        <v>1551</v>
      </c>
      <c r="AU102" t="s">
        <v>1552</v>
      </c>
      <c r="AV102" t="s">
        <v>1553</v>
      </c>
      <c r="AW102" t="s">
        <v>1554</v>
      </c>
      <c r="AX102" t="s">
        <v>1552</v>
      </c>
      <c r="AY102" t="s">
        <v>1553</v>
      </c>
      <c r="AZ102" t="s">
        <v>1555</v>
      </c>
      <c r="BA102" t="s">
        <v>1552</v>
      </c>
      <c r="BB102" t="s">
        <v>1553</v>
      </c>
      <c r="BC102" t="s">
        <v>1556</v>
      </c>
      <c r="BD102" t="s">
        <v>1552</v>
      </c>
      <c r="BE102" t="s">
        <v>1553</v>
      </c>
      <c r="BF102"/>
      <c r="BG102"/>
      <c r="BH102"/>
      <c r="BI102"/>
      <c r="BJ102"/>
      <c r="BK102"/>
      <c r="BL102"/>
      <c r="BM102"/>
      <c r="BN102"/>
      <c r="BO102"/>
      <c r="BP102"/>
      <c r="BQ102"/>
      <c r="BR102"/>
      <c r="BS102"/>
      <c r="BT102"/>
      <c r="BU102"/>
      <c r="BV102"/>
      <c r="BW102"/>
      <c r="BX102"/>
      <c r="BY102"/>
      <c r="BZ102"/>
      <c r="CA102"/>
      <c r="CB102"/>
      <c r="CC102"/>
      <c r="CD102" s="2"/>
      <c r="CE102" s="23"/>
    </row>
    <row r="103" spans="1:83" s="24" customFormat="1">
      <c r="A103" t="str">
        <f>CONCATENATE(C103,"_",COUNTIF(C$2:C103,C103))</f>
        <v>02CD05_9</v>
      </c>
      <c r="B103" t="s">
        <v>9257</v>
      </c>
      <c r="C103" t="s">
        <v>1455</v>
      </c>
      <c r="D103" t="s">
        <v>16815</v>
      </c>
      <c r="E103" t="s">
        <v>1456</v>
      </c>
      <c r="F103" t="s">
        <v>1457</v>
      </c>
      <c r="G103" t="s">
        <v>1458</v>
      </c>
      <c r="H103" t="s">
        <v>1459</v>
      </c>
      <c r="I103" t="s">
        <v>654</v>
      </c>
      <c r="J103" t="s">
        <v>16794</v>
      </c>
      <c r="K103">
        <v>6</v>
      </c>
      <c r="L103" t="s">
        <v>74</v>
      </c>
      <c r="M103">
        <v>2</v>
      </c>
      <c r="N103" t="s">
        <v>16795</v>
      </c>
      <c r="O103">
        <v>4</v>
      </c>
      <c r="P103" t="s">
        <v>16796</v>
      </c>
      <c r="Q103" t="s">
        <v>168</v>
      </c>
      <c r="R103" t="s">
        <v>517</v>
      </c>
      <c r="S103" t="s">
        <v>168</v>
      </c>
      <c r="T103" t="s">
        <v>518</v>
      </c>
      <c r="U103" t="s">
        <v>169</v>
      </c>
      <c r="V103" t="s">
        <v>16777</v>
      </c>
      <c r="W103" t="s">
        <v>655</v>
      </c>
      <c r="X103" t="s">
        <v>656</v>
      </c>
      <c r="Y103" t="s">
        <v>146</v>
      </c>
      <c r="Z103" t="s">
        <v>147</v>
      </c>
      <c r="AA103">
        <v>11.3</v>
      </c>
      <c r="AB103" t="s">
        <v>16735</v>
      </c>
      <c r="AC103" t="str">
        <f t="shared" si="1"/>
        <v>2.2.1</v>
      </c>
      <c r="AD103" t="s">
        <v>1557</v>
      </c>
      <c r="AE103" t="s">
        <v>1558</v>
      </c>
      <c r="AF103" t="s">
        <v>1462</v>
      </c>
      <c r="AG103" t="s">
        <v>1120</v>
      </c>
      <c r="AH103" t="s">
        <v>1559</v>
      </c>
      <c r="AI103" t="s">
        <v>89</v>
      </c>
      <c r="AJ103" t="s">
        <v>1560</v>
      </c>
      <c r="AK103" t="s">
        <v>1561</v>
      </c>
      <c r="AL103" t="s">
        <v>92</v>
      </c>
      <c r="AM103" t="s">
        <v>1493</v>
      </c>
      <c r="AN103">
        <v>0.2</v>
      </c>
      <c r="AO103">
        <v>0.4</v>
      </c>
      <c r="AP103">
        <v>0.6</v>
      </c>
      <c r="AQ103">
        <v>1</v>
      </c>
      <c r="AR103" t="s">
        <v>1125</v>
      </c>
      <c r="AS103" t="s">
        <v>1562</v>
      </c>
      <c r="AT103" t="s">
        <v>1563</v>
      </c>
      <c r="AU103" t="s">
        <v>1496</v>
      </c>
      <c r="AV103" t="s">
        <v>1497</v>
      </c>
      <c r="AW103" t="s">
        <v>1564</v>
      </c>
      <c r="AX103" t="s">
        <v>1496</v>
      </c>
      <c r="AY103" t="s">
        <v>1497</v>
      </c>
      <c r="AZ103" t="s">
        <v>1565</v>
      </c>
      <c r="BA103" t="s">
        <v>1496</v>
      </c>
      <c r="BB103" t="s">
        <v>1497</v>
      </c>
      <c r="BC103" t="s">
        <v>1566</v>
      </c>
      <c r="BD103" t="s">
        <v>1496</v>
      </c>
      <c r="BE103" t="s">
        <v>1497</v>
      </c>
      <c r="BF103" t="s">
        <v>1567</v>
      </c>
      <c r="BG103" t="s">
        <v>1496</v>
      </c>
      <c r="BH103" t="s">
        <v>1497</v>
      </c>
      <c r="BI103"/>
      <c r="BJ103"/>
      <c r="BK103"/>
      <c r="BL103"/>
      <c r="BM103"/>
      <c r="BN103"/>
      <c r="BO103"/>
      <c r="BP103"/>
      <c r="BQ103"/>
      <c r="BR103"/>
      <c r="BS103"/>
      <c r="BT103"/>
      <c r="BU103"/>
      <c r="BV103"/>
      <c r="BW103"/>
      <c r="BX103"/>
      <c r="BY103"/>
      <c r="BZ103"/>
      <c r="CA103"/>
      <c r="CB103"/>
      <c r="CC103"/>
      <c r="CD103" s="2"/>
      <c r="CE103" s="23"/>
    </row>
    <row r="104" spans="1:83" s="24" customFormat="1">
      <c r="A104" t="str">
        <f>CONCATENATE(C104,"_",COUNTIF(C$2:C104,C104))</f>
        <v>02CD05_10</v>
      </c>
      <c r="B104" t="s">
        <v>9258</v>
      </c>
      <c r="C104" t="s">
        <v>1455</v>
      </c>
      <c r="D104" t="s">
        <v>16815</v>
      </c>
      <c r="E104" t="s">
        <v>1456</v>
      </c>
      <c r="F104" t="s">
        <v>1457</v>
      </c>
      <c r="G104" t="s">
        <v>1458</v>
      </c>
      <c r="H104" t="s">
        <v>1459</v>
      </c>
      <c r="I104" t="s">
        <v>673</v>
      </c>
      <c r="J104" t="s">
        <v>16797</v>
      </c>
      <c r="K104">
        <v>2</v>
      </c>
      <c r="L104" t="s">
        <v>315</v>
      </c>
      <c r="M104">
        <v>3</v>
      </c>
      <c r="N104" t="s">
        <v>601</v>
      </c>
      <c r="O104">
        <v>2</v>
      </c>
      <c r="P104" t="s">
        <v>16798</v>
      </c>
      <c r="Q104" t="s">
        <v>168</v>
      </c>
      <c r="R104" t="s">
        <v>517</v>
      </c>
      <c r="S104" t="s">
        <v>166</v>
      </c>
      <c r="T104" t="s">
        <v>16791</v>
      </c>
      <c r="U104" t="s">
        <v>236</v>
      </c>
      <c r="V104" t="s">
        <v>755</v>
      </c>
      <c r="W104" t="s">
        <v>1568</v>
      </c>
      <c r="X104" t="s">
        <v>1569</v>
      </c>
      <c r="Y104" t="s">
        <v>166</v>
      </c>
      <c r="Z104" t="s">
        <v>677</v>
      </c>
      <c r="AA104">
        <v>6.1</v>
      </c>
      <c r="AB104" t="s">
        <v>16816</v>
      </c>
      <c r="AC104" t="str">
        <f t="shared" si="1"/>
        <v>2.6.8</v>
      </c>
      <c r="AD104" t="s">
        <v>1570</v>
      </c>
      <c r="AE104" t="s">
        <v>1571</v>
      </c>
      <c r="AF104" t="s">
        <v>1572</v>
      </c>
      <c r="AG104" t="s">
        <v>681</v>
      </c>
      <c r="AH104" t="s">
        <v>1573</v>
      </c>
      <c r="AI104" t="s">
        <v>89</v>
      </c>
      <c r="AJ104" t="s">
        <v>1574</v>
      </c>
      <c r="AK104" t="s">
        <v>1575</v>
      </c>
      <c r="AL104" t="s">
        <v>136</v>
      </c>
      <c r="AM104" t="s">
        <v>1576</v>
      </c>
      <c r="AN104">
        <v>0</v>
      </c>
      <c r="AO104">
        <v>0.5</v>
      </c>
      <c r="AP104">
        <v>1</v>
      </c>
      <c r="AQ104">
        <v>1</v>
      </c>
      <c r="AR104" t="s">
        <v>1145</v>
      </c>
      <c r="AS104" t="s">
        <v>1577</v>
      </c>
      <c r="AT104" t="s">
        <v>1578</v>
      </c>
      <c r="AU104" t="s">
        <v>1579</v>
      </c>
      <c r="AV104" t="s">
        <v>1580</v>
      </c>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s="2"/>
      <c r="CE104" s="23"/>
    </row>
    <row r="105" spans="1:83" s="24" customFormat="1">
      <c r="A105" t="str">
        <f>CONCATENATE(C105,"_",COUNTIF(C$2:C105,C105))</f>
        <v>02CD05_11</v>
      </c>
      <c r="B105" t="s">
        <v>9259</v>
      </c>
      <c r="C105" t="s">
        <v>1455</v>
      </c>
      <c r="D105" t="s">
        <v>16815</v>
      </c>
      <c r="E105" t="s">
        <v>1456</v>
      </c>
      <c r="F105" t="s">
        <v>1457</v>
      </c>
      <c r="G105" t="s">
        <v>1458</v>
      </c>
      <c r="H105" t="s">
        <v>1459</v>
      </c>
      <c r="I105" t="s">
        <v>689</v>
      </c>
      <c r="J105" t="s">
        <v>16800</v>
      </c>
      <c r="K105">
        <v>2</v>
      </c>
      <c r="L105" t="s">
        <v>315</v>
      </c>
      <c r="M105">
        <v>3</v>
      </c>
      <c r="N105" t="s">
        <v>601</v>
      </c>
      <c r="O105">
        <v>2</v>
      </c>
      <c r="P105" t="s">
        <v>16798</v>
      </c>
      <c r="Q105" t="s">
        <v>168</v>
      </c>
      <c r="R105" t="s">
        <v>517</v>
      </c>
      <c r="S105" t="s">
        <v>169</v>
      </c>
      <c r="T105" t="s">
        <v>16787</v>
      </c>
      <c r="U105" t="s">
        <v>171</v>
      </c>
      <c r="V105" t="s">
        <v>16801</v>
      </c>
      <c r="W105" t="s">
        <v>690</v>
      </c>
      <c r="X105" t="s">
        <v>691</v>
      </c>
      <c r="Y105" t="s">
        <v>166</v>
      </c>
      <c r="Z105" t="s">
        <v>677</v>
      </c>
      <c r="AA105">
        <v>6.3</v>
      </c>
      <c r="AB105" t="s">
        <v>16802</v>
      </c>
      <c r="AC105" t="str">
        <f t="shared" si="1"/>
        <v>2.1.3</v>
      </c>
      <c r="AD105" t="s">
        <v>1581</v>
      </c>
      <c r="AE105" t="s">
        <v>1582</v>
      </c>
      <c r="AF105" t="s">
        <v>1518</v>
      </c>
      <c r="AG105" t="s">
        <v>694</v>
      </c>
      <c r="AH105" t="s">
        <v>1583</v>
      </c>
      <c r="AI105" t="s">
        <v>89</v>
      </c>
      <c r="AJ105" t="s">
        <v>1584</v>
      </c>
      <c r="AK105" t="s">
        <v>1585</v>
      </c>
      <c r="AL105" t="s">
        <v>136</v>
      </c>
      <c r="AM105" t="s">
        <v>1576</v>
      </c>
      <c r="AN105">
        <v>0</v>
      </c>
      <c r="AO105">
        <v>0.5</v>
      </c>
      <c r="AP105">
        <v>1</v>
      </c>
      <c r="AQ105">
        <v>1</v>
      </c>
      <c r="AR105" t="s">
        <v>1145</v>
      </c>
      <c r="AS105" t="s">
        <v>1586</v>
      </c>
      <c r="AT105" t="s">
        <v>1587</v>
      </c>
      <c r="AU105" t="s">
        <v>1496</v>
      </c>
      <c r="AV105" t="s">
        <v>1497</v>
      </c>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s="2"/>
      <c r="CE105" s="23"/>
    </row>
    <row r="106" spans="1:83" s="24" customFormat="1">
      <c r="A106" t="str">
        <f>CONCATENATE(C106,"_",COUNTIF(C$2:C106,C106))</f>
        <v>02CD05_12</v>
      </c>
      <c r="B106" t="s">
        <v>9260</v>
      </c>
      <c r="C106" t="s">
        <v>1455</v>
      </c>
      <c r="D106" t="s">
        <v>16815</v>
      </c>
      <c r="E106" t="s">
        <v>1456</v>
      </c>
      <c r="F106" t="s">
        <v>1457</v>
      </c>
      <c r="G106" t="s">
        <v>1458</v>
      </c>
      <c r="H106" t="s">
        <v>1459</v>
      </c>
      <c r="I106" t="s">
        <v>109</v>
      </c>
      <c r="J106" t="s">
        <v>16733</v>
      </c>
      <c r="K106">
        <v>2</v>
      </c>
      <c r="L106" t="s">
        <v>315</v>
      </c>
      <c r="M106">
        <v>2</v>
      </c>
      <c r="N106" t="s">
        <v>516</v>
      </c>
      <c r="O106">
        <v>2</v>
      </c>
      <c r="P106" t="s">
        <v>16779</v>
      </c>
      <c r="Q106" t="s">
        <v>168</v>
      </c>
      <c r="R106" t="s">
        <v>517</v>
      </c>
      <c r="S106" t="s">
        <v>168</v>
      </c>
      <c r="T106" t="s">
        <v>518</v>
      </c>
      <c r="U106" t="s">
        <v>169</v>
      </c>
      <c r="V106" t="s">
        <v>16777</v>
      </c>
      <c r="W106" t="s">
        <v>110</v>
      </c>
      <c r="X106" t="s">
        <v>111</v>
      </c>
      <c r="Y106" t="s">
        <v>146</v>
      </c>
      <c r="Z106" t="s">
        <v>147</v>
      </c>
      <c r="AA106">
        <v>11.3</v>
      </c>
      <c r="AB106" t="s">
        <v>16735</v>
      </c>
      <c r="AC106" t="str">
        <f t="shared" si="1"/>
        <v>2.2.1</v>
      </c>
      <c r="AD106" t="s">
        <v>1588</v>
      </c>
      <c r="AE106" t="s">
        <v>1589</v>
      </c>
      <c r="AF106" t="s">
        <v>368</v>
      </c>
      <c r="AG106" t="s">
        <v>115</v>
      </c>
      <c r="AH106" t="s">
        <v>1590</v>
      </c>
      <c r="AI106" t="s">
        <v>89</v>
      </c>
      <c r="AJ106" t="s">
        <v>1591</v>
      </c>
      <c r="AK106" t="s">
        <v>1592</v>
      </c>
      <c r="AL106" t="s">
        <v>136</v>
      </c>
      <c r="AM106" t="s">
        <v>1593</v>
      </c>
      <c r="AN106">
        <v>0.25</v>
      </c>
      <c r="AO106">
        <v>0.5</v>
      </c>
      <c r="AP106">
        <v>0.75</v>
      </c>
      <c r="AQ106">
        <v>1</v>
      </c>
      <c r="AR106" t="s">
        <v>1594</v>
      </c>
      <c r="AS106" t="s">
        <v>1595</v>
      </c>
      <c r="AT106" t="s">
        <v>1596</v>
      </c>
      <c r="AU106" t="s">
        <v>1597</v>
      </c>
      <c r="AV106" t="s">
        <v>1598</v>
      </c>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s="2"/>
      <c r="CE106" s="23"/>
    </row>
    <row r="107" spans="1:83" s="24" customFormat="1">
      <c r="A107" t="str">
        <f>CONCATENATE(C107,"_",COUNTIF(C$2:C107,C107))</f>
        <v>02CD05_13</v>
      </c>
      <c r="B107" t="s">
        <v>9261</v>
      </c>
      <c r="C107" t="s">
        <v>1455</v>
      </c>
      <c r="D107" t="s">
        <v>16815</v>
      </c>
      <c r="E107" t="s">
        <v>1456</v>
      </c>
      <c r="F107" t="s">
        <v>1457</v>
      </c>
      <c r="G107" t="s">
        <v>1458</v>
      </c>
      <c r="H107" t="s">
        <v>1459</v>
      </c>
      <c r="I107" t="s">
        <v>126</v>
      </c>
      <c r="J107" t="s">
        <v>16736</v>
      </c>
      <c r="K107">
        <v>2</v>
      </c>
      <c r="L107" t="s">
        <v>315</v>
      </c>
      <c r="M107">
        <v>1</v>
      </c>
      <c r="N107" t="s">
        <v>16760</v>
      </c>
      <c r="O107">
        <v>7</v>
      </c>
      <c r="P107" t="s">
        <v>8243</v>
      </c>
      <c r="Q107" t="s">
        <v>169</v>
      </c>
      <c r="R107" t="s">
        <v>77</v>
      </c>
      <c r="S107" t="s">
        <v>236</v>
      </c>
      <c r="T107" t="s">
        <v>260</v>
      </c>
      <c r="U107" t="s">
        <v>169</v>
      </c>
      <c r="V107" t="s">
        <v>467</v>
      </c>
      <c r="W107" t="s">
        <v>127</v>
      </c>
      <c r="X107" t="s">
        <v>128</v>
      </c>
      <c r="Y107" t="s">
        <v>146</v>
      </c>
      <c r="Z107" t="s">
        <v>147</v>
      </c>
      <c r="AA107">
        <v>11.3</v>
      </c>
      <c r="AB107" t="s">
        <v>16735</v>
      </c>
      <c r="AC107" t="str">
        <f t="shared" si="1"/>
        <v>1.8.1</v>
      </c>
      <c r="AD107" t="s">
        <v>288</v>
      </c>
      <c r="AE107" t="s">
        <v>1225</v>
      </c>
      <c r="AF107" t="s">
        <v>1599</v>
      </c>
      <c r="AG107" t="s">
        <v>210</v>
      </c>
      <c r="AH107" t="s">
        <v>1600</v>
      </c>
      <c r="AI107" t="s">
        <v>1601</v>
      </c>
      <c r="AJ107" t="s">
        <v>1602</v>
      </c>
      <c r="AK107" t="s">
        <v>1603</v>
      </c>
      <c r="AL107" t="s">
        <v>92</v>
      </c>
      <c r="AM107" t="s">
        <v>1604</v>
      </c>
      <c r="AN107">
        <v>0</v>
      </c>
      <c r="AO107">
        <v>0.03</v>
      </c>
      <c r="AP107">
        <v>7.0000000000000007E-2</v>
      </c>
      <c r="AQ107">
        <v>0.1</v>
      </c>
      <c r="AR107" t="s">
        <v>1605</v>
      </c>
      <c r="AS107" t="s">
        <v>1606</v>
      </c>
      <c r="AT107" t="s">
        <v>1607</v>
      </c>
      <c r="AU107" t="s">
        <v>1608</v>
      </c>
      <c r="AV107" t="s">
        <v>1609</v>
      </c>
      <c r="AW107" t="s">
        <v>1610</v>
      </c>
      <c r="AX107" t="s">
        <v>1608</v>
      </c>
      <c r="AY107" t="s">
        <v>1609</v>
      </c>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s="2"/>
      <c r="CE107" s="23"/>
    </row>
    <row r="108" spans="1:83" s="24" customFormat="1">
      <c r="A108" t="str">
        <f>CONCATENATE(C108,"_",COUNTIF(C$2:C108,C108))</f>
        <v>02CD05_14</v>
      </c>
      <c r="B108" t="s">
        <v>9262</v>
      </c>
      <c r="C108" t="s">
        <v>1455</v>
      </c>
      <c r="D108" t="s">
        <v>16815</v>
      </c>
      <c r="E108" t="s">
        <v>1456</v>
      </c>
      <c r="F108" t="s">
        <v>1457</v>
      </c>
      <c r="G108" t="s">
        <v>1458</v>
      </c>
      <c r="H108" t="s">
        <v>1459</v>
      </c>
      <c r="I108" t="s">
        <v>141</v>
      </c>
      <c r="J108" t="s">
        <v>16737</v>
      </c>
      <c r="K108">
        <v>5</v>
      </c>
      <c r="L108" t="s">
        <v>142</v>
      </c>
      <c r="M108">
        <v>3</v>
      </c>
      <c r="N108" t="s">
        <v>16738</v>
      </c>
      <c r="O108">
        <v>3</v>
      </c>
      <c r="P108" t="s">
        <v>143</v>
      </c>
      <c r="Q108" t="s">
        <v>169</v>
      </c>
      <c r="R108" t="s">
        <v>77</v>
      </c>
      <c r="S108" t="s">
        <v>170</v>
      </c>
      <c r="T108" t="s">
        <v>16739</v>
      </c>
      <c r="U108" t="s">
        <v>168</v>
      </c>
      <c r="V108" t="s">
        <v>16740</v>
      </c>
      <c r="W108" t="s">
        <v>144</v>
      </c>
      <c r="X108" t="s">
        <v>145</v>
      </c>
      <c r="Y108" t="s">
        <v>146</v>
      </c>
      <c r="Z108" t="s">
        <v>147</v>
      </c>
      <c r="AA108">
        <v>11.5</v>
      </c>
      <c r="AB108" t="s">
        <v>16741</v>
      </c>
      <c r="AC108" t="str">
        <f t="shared" si="1"/>
        <v>1.7.2</v>
      </c>
      <c r="AD108" t="s">
        <v>1611</v>
      </c>
      <c r="AE108" t="s">
        <v>1612</v>
      </c>
      <c r="AF108" t="s">
        <v>1613</v>
      </c>
      <c r="AG108" t="s">
        <v>1614</v>
      </c>
      <c r="AH108" t="s">
        <v>1615</v>
      </c>
      <c r="AI108" t="s">
        <v>89</v>
      </c>
      <c r="AJ108" t="s">
        <v>1616</v>
      </c>
      <c r="AK108" t="s">
        <v>1617</v>
      </c>
      <c r="AL108" t="s">
        <v>92</v>
      </c>
      <c r="AM108" t="s">
        <v>1618</v>
      </c>
      <c r="AN108">
        <v>0.25</v>
      </c>
      <c r="AO108">
        <v>0.5</v>
      </c>
      <c r="AP108">
        <v>0.75</v>
      </c>
      <c r="AQ108">
        <v>1</v>
      </c>
      <c r="AR108" t="s">
        <v>1619</v>
      </c>
      <c r="AS108" t="s">
        <v>1620</v>
      </c>
      <c r="AT108" t="s">
        <v>1621</v>
      </c>
      <c r="AU108" t="s">
        <v>1622</v>
      </c>
      <c r="AV108" t="s">
        <v>1623</v>
      </c>
      <c r="AW108" t="s">
        <v>1624</v>
      </c>
      <c r="AX108" t="s">
        <v>1622</v>
      </c>
      <c r="AY108" t="s">
        <v>1623</v>
      </c>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s="2"/>
      <c r="CE108" s="23"/>
    </row>
    <row r="109" spans="1:83" s="24" customFormat="1">
      <c r="A109" t="str">
        <f>CONCATENATE(C109,"_",COUNTIF(C$2:C109,C109))</f>
        <v>02CD05_15</v>
      </c>
      <c r="B109" t="s">
        <v>9263</v>
      </c>
      <c r="C109" t="s">
        <v>1455</v>
      </c>
      <c r="D109" t="s">
        <v>16815</v>
      </c>
      <c r="E109" t="s">
        <v>1456</v>
      </c>
      <c r="F109" t="s">
        <v>1457</v>
      </c>
      <c r="G109" t="s">
        <v>1458</v>
      </c>
      <c r="H109" t="s">
        <v>1459</v>
      </c>
      <c r="I109" t="s">
        <v>737</v>
      </c>
      <c r="J109" t="s">
        <v>16803</v>
      </c>
      <c r="K109">
        <v>2</v>
      </c>
      <c r="L109" t="s">
        <v>315</v>
      </c>
      <c r="M109">
        <v>2</v>
      </c>
      <c r="N109" t="s">
        <v>516</v>
      </c>
      <c r="O109">
        <v>2</v>
      </c>
      <c r="P109" t="s">
        <v>16779</v>
      </c>
      <c r="Q109" t="s">
        <v>168</v>
      </c>
      <c r="R109" t="s">
        <v>517</v>
      </c>
      <c r="S109" t="s">
        <v>168</v>
      </c>
      <c r="T109" t="s">
        <v>518</v>
      </c>
      <c r="U109" t="s">
        <v>168</v>
      </c>
      <c r="V109" t="s">
        <v>738</v>
      </c>
      <c r="W109" t="s">
        <v>739</v>
      </c>
      <c r="X109" t="s">
        <v>740</v>
      </c>
      <c r="Y109" t="s">
        <v>81</v>
      </c>
      <c r="Z109" t="s">
        <v>82</v>
      </c>
      <c r="AA109">
        <v>16.7</v>
      </c>
      <c r="AB109" t="s">
        <v>16804</v>
      </c>
      <c r="AC109" t="str">
        <f t="shared" si="1"/>
        <v>2.2.2</v>
      </c>
      <c r="AD109" t="s">
        <v>1625</v>
      </c>
      <c r="AE109" t="s">
        <v>1626</v>
      </c>
      <c r="AF109" t="s">
        <v>1613</v>
      </c>
      <c r="AG109" t="s">
        <v>743</v>
      </c>
      <c r="AH109" t="s">
        <v>744</v>
      </c>
      <c r="AI109" t="s">
        <v>89</v>
      </c>
      <c r="AJ109" t="s">
        <v>1627</v>
      </c>
      <c r="AK109" t="s">
        <v>1628</v>
      </c>
      <c r="AL109" t="s">
        <v>92</v>
      </c>
      <c r="AM109" t="s">
        <v>1629</v>
      </c>
      <c r="AN109">
        <v>0</v>
      </c>
      <c r="AO109">
        <v>0</v>
      </c>
      <c r="AP109">
        <v>0.5</v>
      </c>
      <c r="AQ109">
        <v>1</v>
      </c>
      <c r="AR109" t="s">
        <v>969</v>
      </c>
      <c r="AS109" t="s">
        <v>1630</v>
      </c>
      <c r="AT109" t="s">
        <v>1631</v>
      </c>
      <c r="AU109" t="s">
        <v>1632</v>
      </c>
      <c r="AV109" t="s">
        <v>1633</v>
      </c>
      <c r="AW109" t="s">
        <v>1634</v>
      </c>
      <c r="AX109" t="s">
        <v>1632</v>
      </c>
      <c r="AY109" t="s">
        <v>1633</v>
      </c>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s="2"/>
      <c r="CE109" s="23"/>
    </row>
    <row r="110" spans="1:83" s="24" customFormat="1">
      <c r="A110" t="str">
        <f>CONCATENATE(C110,"_",COUNTIF(C$2:C110,C110))</f>
        <v>02CD05_16</v>
      </c>
      <c r="B110" t="s">
        <v>9264</v>
      </c>
      <c r="C110" t="s">
        <v>1455</v>
      </c>
      <c r="D110" t="s">
        <v>16815</v>
      </c>
      <c r="E110" t="s">
        <v>1456</v>
      </c>
      <c r="F110" t="s">
        <v>1457</v>
      </c>
      <c r="G110" t="s">
        <v>1458</v>
      </c>
      <c r="H110" t="s">
        <v>1459</v>
      </c>
      <c r="I110" t="s">
        <v>1233</v>
      </c>
      <c r="J110" t="s">
        <v>16812</v>
      </c>
      <c r="K110">
        <v>2</v>
      </c>
      <c r="L110" t="s">
        <v>315</v>
      </c>
      <c r="M110">
        <v>1</v>
      </c>
      <c r="N110" t="s">
        <v>16760</v>
      </c>
      <c r="O110">
        <v>6</v>
      </c>
      <c r="P110" t="s">
        <v>16808</v>
      </c>
      <c r="Q110" t="s">
        <v>168</v>
      </c>
      <c r="R110" t="s">
        <v>517</v>
      </c>
      <c r="S110" t="s">
        <v>166</v>
      </c>
      <c r="T110" t="s">
        <v>16791</v>
      </c>
      <c r="U110" t="s">
        <v>171</v>
      </c>
      <c r="V110" t="s">
        <v>620</v>
      </c>
      <c r="W110" t="s">
        <v>1234</v>
      </c>
      <c r="X110" t="s">
        <v>1235</v>
      </c>
      <c r="Y110" t="s">
        <v>793</v>
      </c>
      <c r="Z110" t="s">
        <v>794</v>
      </c>
      <c r="AA110">
        <v>10.199999999999999</v>
      </c>
      <c r="AB110" t="s">
        <v>16810</v>
      </c>
      <c r="AC110" t="str">
        <f t="shared" si="1"/>
        <v>2.6.3</v>
      </c>
      <c r="AD110" t="s">
        <v>1635</v>
      </c>
      <c r="AE110" t="s">
        <v>1636</v>
      </c>
      <c r="AF110" t="s">
        <v>1637</v>
      </c>
      <c r="AG110" t="s">
        <v>1638</v>
      </c>
      <c r="AH110" t="s">
        <v>1639</v>
      </c>
      <c r="AI110" t="s">
        <v>89</v>
      </c>
      <c r="AJ110" t="s">
        <v>1640</v>
      </c>
      <c r="AK110" t="s">
        <v>1641</v>
      </c>
      <c r="AL110" t="s">
        <v>92</v>
      </c>
      <c r="AM110" t="s">
        <v>1642</v>
      </c>
      <c r="AN110">
        <v>0</v>
      </c>
      <c r="AO110">
        <v>0.35</v>
      </c>
      <c r="AP110">
        <v>0.7</v>
      </c>
      <c r="AQ110">
        <v>1</v>
      </c>
      <c r="AR110" t="s">
        <v>1643</v>
      </c>
      <c r="AS110" t="s">
        <v>1644</v>
      </c>
      <c r="AT110" t="s">
        <v>1645</v>
      </c>
      <c r="AU110" t="s">
        <v>1541</v>
      </c>
      <c r="AV110" t="s">
        <v>1542</v>
      </c>
      <c r="AW110" t="s">
        <v>1646</v>
      </c>
      <c r="AX110" t="s">
        <v>1514</v>
      </c>
      <c r="AY110" t="s">
        <v>1647</v>
      </c>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s="2"/>
      <c r="CE110" s="23"/>
    </row>
    <row r="111" spans="1:83" s="24" customFormat="1">
      <c r="A111" t="str">
        <f>CONCATENATE(C111,"_",COUNTIF(C$2:C111,C111))</f>
        <v>02CD05_17</v>
      </c>
      <c r="B111" t="s">
        <v>9265</v>
      </c>
      <c r="C111" t="s">
        <v>1455</v>
      </c>
      <c r="D111" t="s">
        <v>16815</v>
      </c>
      <c r="E111" t="s">
        <v>1456</v>
      </c>
      <c r="F111" t="s">
        <v>1457</v>
      </c>
      <c r="G111" t="s">
        <v>1458</v>
      </c>
      <c r="H111" t="s">
        <v>1459</v>
      </c>
      <c r="I111" t="s">
        <v>789</v>
      </c>
      <c r="J111" t="s">
        <v>16809</v>
      </c>
      <c r="K111">
        <v>2</v>
      </c>
      <c r="L111" t="s">
        <v>315</v>
      </c>
      <c r="M111">
        <v>1</v>
      </c>
      <c r="N111" t="s">
        <v>16760</v>
      </c>
      <c r="O111">
        <v>3</v>
      </c>
      <c r="P111" t="s">
        <v>16773</v>
      </c>
      <c r="Q111" t="s">
        <v>168</v>
      </c>
      <c r="R111" t="s">
        <v>517</v>
      </c>
      <c r="S111" t="s">
        <v>170</v>
      </c>
      <c r="T111" t="s">
        <v>790</v>
      </c>
      <c r="U111" t="s">
        <v>169</v>
      </c>
      <c r="V111" t="s">
        <v>790</v>
      </c>
      <c r="W111" t="s">
        <v>791</v>
      </c>
      <c r="X111" t="s">
        <v>792</v>
      </c>
      <c r="Y111" t="s">
        <v>793</v>
      </c>
      <c r="Z111" t="s">
        <v>794</v>
      </c>
      <c r="AA111">
        <v>10.199999999999999</v>
      </c>
      <c r="AB111" t="s">
        <v>16810</v>
      </c>
      <c r="AC111" t="str">
        <f t="shared" si="1"/>
        <v>2.7.1</v>
      </c>
      <c r="AD111" t="s">
        <v>1648</v>
      </c>
      <c r="AE111" t="s">
        <v>1649</v>
      </c>
      <c r="AF111" t="s">
        <v>1650</v>
      </c>
      <c r="AG111" t="s">
        <v>1651</v>
      </c>
      <c r="AH111" t="s">
        <v>1652</v>
      </c>
      <c r="AI111" t="s">
        <v>89</v>
      </c>
      <c r="AJ111" t="s">
        <v>1653</v>
      </c>
      <c r="AK111" t="s">
        <v>1654</v>
      </c>
      <c r="AL111" t="s">
        <v>136</v>
      </c>
      <c r="AM111" t="s">
        <v>1655</v>
      </c>
      <c r="AN111">
        <v>0.5</v>
      </c>
      <c r="AO111">
        <v>1</v>
      </c>
      <c r="AP111">
        <v>1</v>
      </c>
      <c r="AQ111">
        <v>1</v>
      </c>
      <c r="AR111" t="s">
        <v>1656</v>
      </c>
      <c r="AS111" t="s">
        <v>1652</v>
      </c>
      <c r="AT111" t="s">
        <v>1657</v>
      </c>
      <c r="AU111" t="s">
        <v>1541</v>
      </c>
      <c r="AV111" t="s">
        <v>1658</v>
      </c>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s="2"/>
      <c r="CE111" s="23"/>
    </row>
    <row r="112" spans="1:83" s="24" customFormat="1">
      <c r="A112" t="str">
        <f>CONCATENATE(C112,"_",COUNTIF(C$2:C112,C112))</f>
        <v>02CD06_1</v>
      </c>
      <c r="B112" t="s">
        <v>9266</v>
      </c>
      <c r="C112" t="s">
        <v>1659</v>
      </c>
      <c r="D112" t="s">
        <v>16817</v>
      </c>
      <c r="E112" t="s">
        <v>1660</v>
      </c>
      <c r="F112" t="s">
        <v>1661</v>
      </c>
      <c r="G112" t="s">
        <v>1662</v>
      </c>
      <c r="H112" t="s">
        <v>1663</v>
      </c>
      <c r="I112" t="s">
        <v>465</v>
      </c>
      <c r="J112" t="s">
        <v>16772</v>
      </c>
      <c r="K112">
        <v>2</v>
      </c>
      <c r="L112" t="s">
        <v>315</v>
      </c>
      <c r="M112">
        <v>1</v>
      </c>
      <c r="N112" t="s">
        <v>16760</v>
      </c>
      <c r="O112">
        <v>3</v>
      </c>
      <c r="P112" t="s">
        <v>16773</v>
      </c>
      <c r="Q112" t="s">
        <v>169</v>
      </c>
      <c r="R112" t="s">
        <v>77</v>
      </c>
      <c r="S112" t="s">
        <v>236</v>
      </c>
      <c r="T112" t="s">
        <v>260</v>
      </c>
      <c r="U112" t="s">
        <v>169</v>
      </c>
      <c r="V112" t="s">
        <v>467</v>
      </c>
      <c r="W112" t="s">
        <v>468</v>
      </c>
      <c r="X112" t="s">
        <v>469</v>
      </c>
      <c r="Y112" t="s">
        <v>81</v>
      </c>
      <c r="Z112" t="s">
        <v>82</v>
      </c>
      <c r="AA112">
        <v>16.600000000000001</v>
      </c>
      <c r="AB112" t="s">
        <v>83</v>
      </c>
      <c r="AC112" t="str">
        <f t="shared" si="1"/>
        <v>1.8.1</v>
      </c>
      <c r="AD112" t="s">
        <v>1664</v>
      </c>
      <c r="AE112" t="s">
        <v>1665</v>
      </c>
      <c r="AF112" t="s">
        <v>1666</v>
      </c>
      <c r="AG112" t="s">
        <v>473</v>
      </c>
      <c r="AH112" t="s">
        <v>1667</v>
      </c>
      <c r="AI112" t="s">
        <v>89</v>
      </c>
      <c r="AJ112" t="s">
        <v>1668</v>
      </c>
      <c r="AK112" t="s">
        <v>1669</v>
      </c>
      <c r="AL112" t="s">
        <v>92</v>
      </c>
      <c r="AM112" t="s">
        <v>1670</v>
      </c>
      <c r="AN112">
        <v>0.25</v>
      </c>
      <c r="AO112">
        <v>0.5</v>
      </c>
      <c r="AP112">
        <v>0.75</v>
      </c>
      <c r="AQ112">
        <v>1</v>
      </c>
      <c r="AR112" t="s">
        <v>1671</v>
      </c>
      <c r="AS112" t="s">
        <v>1672</v>
      </c>
      <c r="AT112" t="s">
        <v>1673</v>
      </c>
      <c r="AU112" t="s">
        <v>1674</v>
      </c>
      <c r="AV112" t="s">
        <v>1675</v>
      </c>
      <c r="AW112" t="s">
        <v>1676</v>
      </c>
      <c r="AX112" t="s">
        <v>1677</v>
      </c>
      <c r="AY112" t="s">
        <v>1678</v>
      </c>
      <c r="AZ112" t="s">
        <v>1679</v>
      </c>
      <c r="BA112" t="s">
        <v>1674</v>
      </c>
      <c r="BB112" t="s">
        <v>1675</v>
      </c>
      <c r="BC112" t="s">
        <v>1680</v>
      </c>
      <c r="BD112" t="s">
        <v>1674</v>
      </c>
      <c r="BE112" t="s">
        <v>1675</v>
      </c>
      <c r="BF112" t="s">
        <v>108</v>
      </c>
      <c r="BG112" t="s">
        <v>108</v>
      </c>
      <c r="BH112" t="s">
        <v>108</v>
      </c>
      <c r="BI112" t="s">
        <v>108</v>
      </c>
      <c r="BJ112" t="s">
        <v>108</v>
      </c>
      <c r="BK112" t="s">
        <v>108</v>
      </c>
      <c r="BL112" t="s">
        <v>108</v>
      </c>
      <c r="BM112" t="s">
        <v>108</v>
      </c>
      <c r="BN112" t="s">
        <v>108</v>
      </c>
      <c r="BO112" t="s">
        <v>108</v>
      </c>
      <c r="BP112" t="s">
        <v>108</v>
      </c>
      <c r="BQ112" t="s">
        <v>108</v>
      </c>
      <c r="BR112" t="s">
        <v>108</v>
      </c>
      <c r="BS112" t="s">
        <v>108</v>
      </c>
      <c r="BT112" t="s">
        <v>108</v>
      </c>
      <c r="BU112" t="s">
        <v>108</v>
      </c>
      <c r="BV112" t="s">
        <v>108</v>
      </c>
      <c r="BW112" t="s">
        <v>108</v>
      </c>
      <c r="BX112" t="s">
        <v>108</v>
      </c>
      <c r="BY112" t="s">
        <v>108</v>
      </c>
      <c r="BZ112"/>
      <c r="CA112"/>
      <c r="CB112"/>
      <c r="CC112"/>
      <c r="CD112" s="23"/>
      <c r="CE112" s="23"/>
    </row>
    <row r="113" spans="1:83" s="24" customFormat="1">
      <c r="A113" t="str">
        <f>CONCATENATE(C113,"_",COUNTIF(C$2:C113,C113))</f>
        <v>02CD06_2</v>
      </c>
      <c r="B113" t="s">
        <v>9267</v>
      </c>
      <c r="C113" t="s">
        <v>1659</v>
      </c>
      <c r="D113" t="s">
        <v>16817</v>
      </c>
      <c r="E113" t="s">
        <v>1660</v>
      </c>
      <c r="F113" t="s">
        <v>1661</v>
      </c>
      <c r="G113" t="s">
        <v>1662</v>
      </c>
      <c r="H113" t="s">
        <v>1663</v>
      </c>
      <c r="I113" t="s">
        <v>494</v>
      </c>
      <c r="J113" t="s">
        <v>16774</v>
      </c>
      <c r="K113">
        <v>6</v>
      </c>
      <c r="L113" t="s">
        <v>74</v>
      </c>
      <c r="M113">
        <v>5</v>
      </c>
      <c r="N113" t="s">
        <v>16775</v>
      </c>
      <c r="O113">
        <v>1</v>
      </c>
      <c r="P113" t="s">
        <v>16776</v>
      </c>
      <c r="Q113" t="s">
        <v>168</v>
      </c>
      <c r="R113" t="s">
        <v>517</v>
      </c>
      <c r="S113" t="s">
        <v>168</v>
      </c>
      <c r="T113" t="s">
        <v>518</v>
      </c>
      <c r="U113" t="s">
        <v>169</v>
      </c>
      <c r="V113" t="s">
        <v>16777</v>
      </c>
      <c r="W113" t="s">
        <v>495</v>
      </c>
      <c r="X113" t="s">
        <v>496</v>
      </c>
      <c r="Y113" t="s">
        <v>81</v>
      </c>
      <c r="Z113" t="s">
        <v>82</v>
      </c>
      <c r="AA113">
        <v>16.100000000000001</v>
      </c>
      <c r="AB113" t="s">
        <v>174</v>
      </c>
      <c r="AC113" t="str">
        <f t="shared" si="1"/>
        <v>2.2.1</v>
      </c>
      <c r="AD113" t="s">
        <v>1681</v>
      </c>
      <c r="AE113" t="s">
        <v>1682</v>
      </c>
      <c r="AF113" t="s">
        <v>1666</v>
      </c>
      <c r="AG113" t="s">
        <v>1683</v>
      </c>
      <c r="AH113" t="s">
        <v>1684</v>
      </c>
      <c r="AI113" t="s">
        <v>89</v>
      </c>
      <c r="AJ113" t="s">
        <v>1685</v>
      </c>
      <c r="AK113" t="s">
        <v>1686</v>
      </c>
      <c r="AL113" t="s">
        <v>92</v>
      </c>
      <c r="AM113" t="s">
        <v>1670</v>
      </c>
      <c r="AN113">
        <v>0.25</v>
      </c>
      <c r="AO113">
        <v>0.5</v>
      </c>
      <c r="AP113">
        <v>0.75</v>
      </c>
      <c r="AQ113">
        <v>1</v>
      </c>
      <c r="AR113" t="s">
        <v>1687</v>
      </c>
      <c r="AS113" t="s">
        <v>1688</v>
      </c>
      <c r="AT113" t="s">
        <v>1689</v>
      </c>
      <c r="AU113" t="s">
        <v>1690</v>
      </c>
      <c r="AV113" t="s">
        <v>1691</v>
      </c>
      <c r="AW113" t="s">
        <v>1692</v>
      </c>
      <c r="AX113" t="s">
        <v>1690</v>
      </c>
      <c r="AY113" t="s">
        <v>1691</v>
      </c>
      <c r="AZ113" t="s">
        <v>1693</v>
      </c>
      <c r="BA113" t="s">
        <v>1690</v>
      </c>
      <c r="BB113" t="s">
        <v>1691</v>
      </c>
      <c r="BC113" t="s">
        <v>1694</v>
      </c>
      <c r="BD113" t="s">
        <v>1690</v>
      </c>
      <c r="BE113" t="s">
        <v>1691</v>
      </c>
      <c r="BF113" t="s">
        <v>108</v>
      </c>
      <c r="BG113" t="s">
        <v>108</v>
      </c>
      <c r="BH113" t="s">
        <v>108</v>
      </c>
      <c r="BI113" t="s">
        <v>108</v>
      </c>
      <c r="BJ113" t="s">
        <v>108</v>
      </c>
      <c r="BK113" t="s">
        <v>108</v>
      </c>
      <c r="BL113" t="s">
        <v>108</v>
      </c>
      <c r="BM113" t="s">
        <v>108</v>
      </c>
      <c r="BN113" t="s">
        <v>108</v>
      </c>
      <c r="BO113" t="s">
        <v>108</v>
      </c>
      <c r="BP113" t="s">
        <v>108</v>
      </c>
      <c r="BQ113" t="s">
        <v>108</v>
      </c>
      <c r="BR113" t="s">
        <v>108</v>
      </c>
      <c r="BS113" t="s">
        <v>108</v>
      </c>
      <c r="BT113" t="s">
        <v>108</v>
      </c>
      <c r="BU113" t="s">
        <v>108</v>
      </c>
      <c r="BV113" t="s">
        <v>108</v>
      </c>
      <c r="BW113" t="s">
        <v>108</v>
      </c>
      <c r="BX113" t="s">
        <v>108</v>
      </c>
      <c r="BY113" t="s">
        <v>108</v>
      </c>
      <c r="BZ113"/>
      <c r="CA113"/>
      <c r="CB113"/>
      <c r="CC113"/>
      <c r="CD113" s="23"/>
      <c r="CE113" s="23"/>
    </row>
    <row r="114" spans="1:83" s="24" customFormat="1">
      <c r="A114" t="str">
        <f>CONCATENATE(C114,"_",COUNTIF(C$2:C114,C114))</f>
        <v>02CD06_3</v>
      </c>
      <c r="B114" t="s">
        <v>9268</v>
      </c>
      <c r="C114" t="s">
        <v>1659</v>
      </c>
      <c r="D114" t="s">
        <v>16817</v>
      </c>
      <c r="E114" t="s">
        <v>1660</v>
      </c>
      <c r="F114" t="s">
        <v>1661</v>
      </c>
      <c r="G114" t="s">
        <v>1662</v>
      </c>
      <c r="H114" t="s">
        <v>1663</v>
      </c>
      <c r="I114" t="s">
        <v>515</v>
      </c>
      <c r="J114" t="s">
        <v>16778</v>
      </c>
      <c r="K114">
        <v>2</v>
      </c>
      <c r="L114" t="s">
        <v>315</v>
      </c>
      <c r="M114">
        <v>2</v>
      </c>
      <c r="N114" t="s">
        <v>516</v>
      </c>
      <c r="O114" t="s">
        <v>168</v>
      </c>
      <c r="P114" t="s">
        <v>16779</v>
      </c>
      <c r="Q114" t="s">
        <v>168</v>
      </c>
      <c r="R114" t="s">
        <v>517</v>
      </c>
      <c r="S114" t="s">
        <v>168</v>
      </c>
      <c r="T114" t="s">
        <v>518</v>
      </c>
      <c r="U114" t="s">
        <v>166</v>
      </c>
      <c r="V114" t="s">
        <v>519</v>
      </c>
      <c r="W114" t="s">
        <v>520</v>
      </c>
      <c r="X114" t="s">
        <v>521</v>
      </c>
      <c r="Y114" t="s">
        <v>146</v>
      </c>
      <c r="Z114" t="s">
        <v>147</v>
      </c>
      <c r="AA114">
        <v>11.6</v>
      </c>
      <c r="AB114" t="s">
        <v>16780</v>
      </c>
      <c r="AC114" t="str">
        <f t="shared" si="1"/>
        <v>2.2.6</v>
      </c>
      <c r="AD114" t="s">
        <v>1695</v>
      </c>
      <c r="AE114" t="s">
        <v>1696</v>
      </c>
      <c r="AF114" t="s">
        <v>1666</v>
      </c>
      <c r="AG114" t="s">
        <v>1489</v>
      </c>
      <c r="AH114" t="s">
        <v>1697</v>
      </c>
      <c r="AI114" t="s">
        <v>89</v>
      </c>
      <c r="AJ114" t="s">
        <v>1698</v>
      </c>
      <c r="AK114" t="s">
        <v>1699</v>
      </c>
      <c r="AL114" t="s">
        <v>92</v>
      </c>
      <c r="AM114" t="s">
        <v>1670</v>
      </c>
      <c r="AN114">
        <v>0.25</v>
      </c>
      <c r="AO114">
        <v>0.5</v>
      </c>
      <c r="AP114">
        <v>0.75</v>
      </c>
      <c r="AQ114">
        <v>1</v>
      </c>
      <c r="AR114" t="s">
        <v>1700</v>
      </c>
      <c r="AS114" t="s">
        <v>1701</v>
      </c>
      <c r="AT114" t="s">
        <v>1702</v>
      </c>
      <c r="AU114" t="s">
        <v>1703</v>
      </c>
      <c r="AV114" t="s">
        <v>1704</v>
      </c>
      <c r="AW114" t="s">
        <v>1705</v>
      </c>
      <c r="AX114" t="s">
        <v>1703</v>
      </c>
      <c r="AY114" t="s">
        <v>1704</v>
      </c>
      <c r="AZ114" t="s">
        <v>1706</v>
      </c>
      <c r="BA114" t="s">
        <v>1703</v>
      </c>
      <c r="BB114" t="s">
        <v>1704</v>
      </c>
      <c r="BC114" t="s">
        <v>1707</v>
      </c>
      <c r="BD114" t="s">
        <v>1703</v>
      </c>
      <c r="BE114" t="s">
        <v>1704</v>
      </c>
      <c r="BF114" t="s">
        <v>108</v>
      </c>
      <c r="BG114" t="s">
        <v>108</v>
      </c>
      <c r="BH114" t="s">
        <v>108</v>
      </c>
      <c r="BI114" t="s">
        <v>108</v>
      </c>
      <c r="BJ114" t="s">
        <v>108</v>
      </c>
      <c r="BK114" t="s">
        <v>108</v>
      </c>
      <c r="BL114" t="s">
        <v>108</v>
      </c>
      <c r="BM114" t="s">
        <v>108</v>
      </c>
      <c r="BN114" t="s">
        <v>108</v>
      </c>
      <c r="BO114" t="s">
        <v>108</v>
      </c>
      <c r="BP114" t="s">
        <v>108</v>
      </c>
      <c r="BQ114" t="s">
        <v>108</v>
      </c>
      <c r="BR114" t="s">
        <v>108</v>
      </c>
      <c r="BS114" t="s">
        <v>108</v>
      </c>
      <c r="BT114" t="s">
        <v>108</v>
      </c>
      <c r="BU114" t="s">
        <v>108</v>
      </c>
      <c r="BV114" t="s">
        <v>108</v>
      </c>
      <c r="BW114" t="s">
        <v>108</v>
      </c>
      <c r="BX114" t="s">
        <v>108</v>
      </c>
      <c r="BY114" t="s">
        <v>108</v>
      </c>
      <c r="BZ114"/>
      <c r="CA114"/>
      <c r="CB114"/>
      <c r="CC114"/>
      <c r="CD114" s="23"/>
      <c r="CE114" s="23"/>
    </row>
    <row r="115" spans="1:83" s="24" customFormat="1">
      <c r="A115" t="str">
        <f>CONCATENATE(C115,"_",COUNTIF(C$2:C115,C115))</f>
        <v>02CD06_4</v>
      </c>
      <c r="B115" t="s">
        <v>9269</v>
      </c>
      <c r="C115" t="s">
        <v>1659</v>
      </c>
      <c r="D115" t="s">
        <v>16817</v>
      </c>
      <c r="E115" t="s">
        <v>1660</v>
      </c>
      <c r="F115" t="s">
        <v>1661</v>
      </c>
      <c r="G115" t="s">
        <v>1662</v>
      </c>
      <c r="H115" t="s">
        <v>1663</v>
      </c>
      <c r="I115" t="s">
        <v>547</v>
      </c>
      <c r="J115" t="s">
        <v>16781</v>
      </c>
      <c r="K115">
        <v>4</v>
      </c>
      <c r="L115" t="s">
        <v>576</v>
      </c>
      <c r="M115">
        <v>1</v>
      </c>
      <c r="N115" t="s">
        <v>548</v>
      </c>
      <c r="O115" t="s">
        <v>549</v>
      </c>
      <c r="P115" t="s">
        <v>548</v>
      </c>
      <c r="Q115" t="s">
        <v>168</v>
      </c>
      <c r="R115" t="s">
        <v>517</v>
      </c>
      <c r="S115" t="s">
        <v>167</v>
      </c>
      <c r="T115" t="s">
        <v>16782</v>
      </c>
      <c r="U115" t="s">
        <v>168</v>
      </c>
      <c r="V115" t="s">
        <v>550</v>
      </c>
      <c r="W115" t="s">
        <v>551</v>
      </c>
      <c r="X115" t="s">
        <v>552</v>
      </c>
      <c r="Y115" t="s">
        <v>146</v>
      </c>
      <c r="Z115" t="s">
        <v>147</v>
      </c>
      <c r="AA115">
        <v>11.4</v>
      </c>
      <c r="AB115" t="s">
        <v>553</v>
      </c>
      <c r="AC115" t="str">
        <f t="shared" si="1"/>
        <v>2.4.2</v>
      </c>
      <c r="AD115" t="s">
        <v>1708</v>
      </c>
      <c r="AE115" t="s">
        <v>1709</v>
      </c>
      <c r="AF115" t="s">
        <v>1666</v>
      </c>
      <c r="AG115" t="s">
        <v>556</v>
      </c>
      <c r="AH115" t="s">
        <v>557</v>
      </c>
      <c r="AI115" t="s">
        <v>89</v>
      </c>
      <c r="AJ115" t="s">
        <v>1710</v>
      </c>
      <c r="AK115" t="s">
        <v>1711</v>
      </c>
      <c r="AL115" t="s">
        <v>92</v>
      </c>
      <c r="AM115" t="s">
        <v>1670</v>
      </c>
      <c r="AN115">
        <v>0.25</v>
      </c>
      <c r="AO115">
        <v>0.5</v>
      </c>
      <c r="AP115">
        <v>0.75</v>
      </c>
      <c r="AQ115">
        <v>1</v>
      </c>
      <c r="AR115" t="s">
        <v>1712</v>
      </c>
      <c r="AS115" t="s">
        <v>1713</v>
      </c>
      <c r="AT115" t="s">
        <v>1714</v>
      </c>
      <c r="AU115" t="s">
        <v>1715</v>
      </c>
      <c r="AV115" t="s">
        <v>1716</v>
      </c>
      <c r="AW115" t="s">
        <v>1717</v>
      </c>
      <c r="AX115" t="s">
        <v>1715</v>
      </c>
      <c r="AY115" t="s">
        <v>1716</v>
      </c>
      <c r="AZ115" t="s">
        <v>1718</v>
      </c>
      <c r="BA115" t="s">
        <v>1719</v>
      </c>
      <c r="BB115" t="s">
        <v>1720</v>
      </c>
      <c r="BC115" t="s">
        <v>1721</v>
      </c>
      <c r="BD115" t="s">
        <v>1715</v>
      </c>
      <c r="BE115" t="s">
        <v>1716</v>
      </c>
      <c r="BF115" t="s">
        <v>108</v>
      </c>
      <c r="BG115" t="s">
        <v>108</v>
      </c>
      <c r="BH115" t="s">
        <v>108</v>
      </c>
      <c r="BI115" t="s">
        <v>108</v>
      </c>
      <c r="BJ115" t="s">
        <v>108</v>
      </c>
      <c r="BK115" t="s">
        <v>108</v>
      </c>
      <c r="BL115" t="s">
        <v>108</v>
      </c>
      <c r="BM115" t="s">
        <v>108</v>
      </c>
      <c r="BN115" t="s">
        <v>108</v>
      </c>
      <c r="BO115" t="s">
        <v>108</v>
      </c>
      <c r="BP115" t="s">
        <v>108</v>
      </c>
      <c r="BQ115" t="s">
        <v>108</v>
      </c>
      <c r="BR115" t="s">
        <v>108</v>
      </c>
      <c r="BS115" t="s">
        <v>108</v>
      </c>
      <c r="BT115" t="s">
        <v>108</v>
      </c>
      <c r="BU115" t="s">
        <v>108</v>
      </c>
      <c r="BV115" t="s">
        <v>108</v>
      </c>
      <c r="BW115" t="s">
        <v>108</v>
      </c>
      <c r="BX115" t="s">
        <v>108</v>
      </c>
      <c r="BY115" t="s">
        <v>108</v>
      </c>
      <c r="BZ115"/>
      <c r="CA115"/>
      <c r="CB115"/>
      <c r="CC115"/>
      <c r="CD115" s="23"/>
      <c r="CE115" s="23"/>
    </row>
    <row r="116" spans="1:83" s="24" customFormat="1">
      <c r="A116" t="str">
        <f>CONCATENATE(C116,"_",COUNTIF(C$2:C116,C116))</f>
        <v>02CD06_5</v>
      </c>
      <c r="B116" t="s">
        <v>9270</v>
      </c>
      <c r="C116" t="s">
        <v>1659</v>
      </c>
      <c r="D116" t="s">
        <v>16817</v>
      </c>
      <c r="E116" t="s">
        <v>1660</v>
      </c>
      <c r="F116" t="s">
        <v>1661</v>
      </c>
      <c r="G116" t="s">
        <v>1662</v>
      </c>
      <c r="H116" t="s">
        <v>1663</v>
      </c>
      <c r="I116" t="s">
        <v>575</v>
      </c>
      <c r="J116" t="s">
        <v>16783</v>
      </c>
      <c r="K116">
        <v>2</v>
      </c>
      <c r="L116" t="s">
        <v>315</v>
      </c>
      <c r="M116">
        <v>1</v>
      </c>
      <c r="N116" t="s">
        <v>16760</v>
      </c>
      <c r="O116">
        <v>7</v>
      </c>
      <c r="P116" t="s">
        <v>8243</v>
      </c>
      <c r="Q116" t="s">
        <v>168</v>
      </c>
      <c r="R116" t="s">
        <v>517</v>
      </c>
      <c r="S116" t="s">
        <v>171</v>
      </c>
      <c r="T116" t="s">
        <v>579</v>
      </c>
      <c r="U116" t="s">
        <v>168</v>
      </c>
      <c r="V116" t="s">
        <v>16784</v>
      </c>
      <c r="W116" t="s">
        <v>580</v>
      </c>
      <c r="X116" t="s">
        <v>581</v>
      </c>
      <c r="Y116" t="s">
        <v>146</v>
      </c>
      <c r="Z116" t="s">
        <v>147</v>
      </c>
      <c r="AA116">
        <v>11.1</v>
      </c>
      <c r="AB116" t="s">
        <v>16771</v>
      </c>
      <c r="AC116" t="str">
        <f t="shared" si="1"/>
        <v>2.3.2</v>
      </c>
      <c r="AD116" t="s">
        <v>1722</v>
      </c>
      <c r="AE116" t="s">
        <v>1723</v>
      </c>
      <c r="AF116" t="s">
        <v>1724</v>
      </c>
      <c r="AG116" t="s">
        <v>586</v>
      </c>
      <c r="AH116" t="s">
        <v>1725</v>
      </c>
      <c r="AI116" t="s">
        <v>89</v>
      </c>
      <c r="AJ116" t="s">
        <v>1726</v>
      </c>
      <c r="AK116" t="s">
        <v>1727</v>
      </c>
      <c r="AL116" t="s">
        <v>92</v>
      </c>
      <c r="AM116" t="s">
        <v>1670</v>
      </c>
      <c r="AN116">
        <v>0.25</v>
      </c>
      <c r="AO116">
        <v>0.5</v>
      </c>
      <c r="AP116">
        <v>0.75</v>
      </c>
      <c r="AQ116">
        <v>1</v>
      </c>
      <c r="AR116" t="s">
        <v>1728</v>
      </c>
      <c r="AS116" t="s">
        <v>1729</v>
      </c>
      <c r="AT116" t="s">
        <v>1730</v>
      </c>
      <c r="AU116" t="s">
        <v>1731</v>
      </c>
      <c r="AV116" t="s">
        <v>1720</v>
      </c>
      <c r="AW116" t="s">
        <v>1732</v>
      </c>
      <c r="AX116" t="s">
        <v>1731</v>
      </c>
      <c r="AY116" t="s">
        <v>1720</v>
      </c>
      <c r="AZ116" t="s">
        <v>1733</v>
      </c>
      <c r="BA116" t="s">
        <v>1731</v>
      </c>
      <c r="BB116" t="s">
        <v>1720</v>
      </c>
      <c r="BC116" t="s">
        <v>108</v>
      </c>
      <c r="BD116" t="s">
        <v>108</v>
      </c>
      <c r="BE116" t="s">
        <v>108</v>
      </c>
      <c r="BF116" t="s">
        <v>108</v>
      </c>
      <c r="BG116" t="s">
        <v>108</v>
      </c>
      <c r="BH116" t="s">
        <v>108</v>
      </c>
      <c r="BI116" t="s">
        <v>108</v>
      </c>
      <c r="BJ116" t="s">
        <v>108</v>
      </c>
      <c r="BK116" t="s">
        <v>108</v>
      </c>
      <c r="BL116" t="s">
        <v>108</v>
      </c>
      <c r="BM116" t="s">
        <v>108</v>
      </c>
      <c r="BN116" t="s">
        <v>108</v>
      </c>
      <c r="BO116" t="s">
        <v>108</v>
      </c>
      <c r="BP116" t="s">
        <v>108</v>
      </c>
      <c r="BQ116" t="s">
        <v>108</v>
      </c>
      <c r="BR116" t="s">
        <v>108</v>
      </c>
      <c r="BS116" t="s">
        <v>108</v>
      </c>
      <c r="BT116" t="s">
        <v>108</v>
      </c>
      <c r="BU116" t="s">
        <v>108</v>
      </c>
      <c r="BV116" t="s">
        <v>108</v>
      </c>
      <c r="BW116" t="s">
        <v>108</v>
      </c>
      <c r="BX116" t="s">
        <v>108</v>
      </c>
      <c r="BY116" t="s">
        <v>108</v>
      </c>
      <c r="BZ116"/>
      <c r="CA116"/>
      <c r="CB116"/>
      <c r="CC116"/>
      <c r="CD116" s="23"/>
      <c r="CE116" s="23"/>
    </row>
    <row r="117" spans="1:83" s="24" customFormat="1">
      <c r="A117" t="str">
        <f>CONCATENATE(C117,"_",COUNTIF(C$2:C117,C117))</f>
        <v>02CD06_6</v>
      </c>
      <c r="B117" t="s">
        <v>9271</v>
      </c>
      <c r="C117" t="s">
        <v>1659</v>
      </c>
      <c r="D117" t="s">
        <v>16817</v>
      </c>
      <c r="E117" t="s">
        <v>1660</v>
      </c>
      <c r="F117" t="s">
        <v>1661</v>
      </c>
      <c r="G117" t="s">
        <v>1662</v>
      </c>
      <c r="H117" t="s">
        <v>1663</v>
      </c>
      <c r="I117" t="s">
        <v>600</v>
      </c>
      <c r="J117" t="s">
        <v>16785</v>
      </c>
      <c r="K117">
        <v>2</v>
      </c>
      <c r="L117" t="s">
        <v>315</v>
      </c>
      <c r="M117">
        <v>3</v>
      </c>
      <c r="N117" t="s">
        <v>601</v>
      </c>
      <c r="O117" t="s">
        <v>167</v>
      </c>
      <c r="P117" t="s">
        <v>16786</v>
      </c>
      <c r="Q117" t="s">
        <v>168</v>
      </c>
      <c r="R117" t="s">
        <v>517</v>
      </c>
      <c r="S117" t="s">
        <v>169</v>
      </c>
      <c r="T117" t="s">
        <v>16787</v>
      </c>
      <c r="U117" t="s">
        <v>166</v>
      </c>
      <c r="V117" t="s">
        <v>16788</v>
      </c>
      <c r="W117" t="s">
        <v>602</v>
      </c>
      <c r="X117" t="s">
        <v>603</v>
      </c>
      <c r="Y117" t="s">
        <v>604</v>
      </c>
      <c r="Z117" t="s">
        <v>605</v>
      </c>
      <c r="AA117" t="s">
        <v>606</v>
      </c>
      <c r="AB117" t="s">
        <v>16789</v>
      </c>
      <c r="AC117" t="str">
        <f t="shared" si="1"/>
        <v>2.1.6</v>
      </c>
      <c r="AD117" t="s">
        <v>1734</v>
      </c>
      <c r="AE117" t="s">
        <v>1735</v>
      </c>
      <c r="AF117" t="s">
        <v>1736</v>
      </c>
      <c r="AG117" t="s">
        <v>1737</v>
      </c>
      <c r="AH117" t="s">
        <v>1738</v>
      </c>
      <c r="AI117" t="s">
        <v>89</v>
      </c>
      <c r="AJ117" t="s">
        <v>1739</v>
      </c>
      <c r="AK117" t="s">
        <v>1740</v>
      </c>
      <c r="AL117" t="s">
        <v>92</v>
      </c>
      <c r="AM117" t="s">
        <v>1670</v>
      </c>
      <c r="AN117">
        <v>0.25</v>
      </c>
      <c r="AO117">
        <v>0.5</v>
      </c>
      <c r="AP117">
        <v>0.75</v>
      </c>
      <c r="AQ117">
        <v>1</v>
      </c>
      <c r="AR117" t="s">
        <v>1741</v>
      </c>
      <c r="AS117" t="s">
        <v>1742</v>
      </c>
      <c r="AT117" t="s">
        <v>1743</v>
      </c>
      <c r="AU117" t="s">
        <v>1744</v>
      </c>
      <c r="AV117" t="s">
        <v>1745</v>
      </c>
      <c r="AW117" t="s">
        <v>1746</v>
      </c>
      <c r="AX117" t="s">
        <v>1744</v>
      </c>
      <c r="AY117" t="s">
        <v>1745</v>
      </c>
      <c r="AZ117" t="s">
        <v>1747</v>
      </c>
      <c r="BA117" t="s">
        <v>1744</v>
      </c>
      <c r="BB117" t="s">
        <v>1745</v>
      </c>
      <c r="BC117" t="s">
        <v>1748</v>
      </c>
      <c r="BD117" t="s">
        <v>1744</v>
      </c>
      <c r="BE117" t="s">
        <v>1745</v>
      </c>
      <c r="BF117" t="s">
        <v>108</v>
      </c>
      <c r="BG117" t="s">
        <v>108</v>
      </c>
      <c r="BH117" t="s">
        <v>108</v>
      </c>
      <c r="BI117" t="s">
        <v>108</v>
      </c>
      <c r="BJ117" t="s">
        <v>108</v>
      </c>
      <c r="BK117" t="s">
        <v>108</v>
      </c>
      <c r="BL117" t="s">
        <v>108</v>
      </c>
      <c r="BM117" t="s">
        <v>108</v>
      </c>
      <c r="BN117" t="s">
        <v>108</v>
      </c>
      <c r="BO117" t="s">
        <v>108</v>
      </c>
      <c r="BP117" t="s">
        <v>108</v>
      </c>
      <c r="BQ117" t="s">
        <v>108</v>
      </c>
      <c r="BR117" t="s">
        <v>108</v>
      </c>
      <c r="BS117" t="s">
        <v>108</v>
      </c>
      <c r="BT117" t="s">
        <v>108</v>
      </c>
      <c r="BU117" t="s">
        <v>108</v>
      </c>
      <c r="BV117" t="s">
        <v>108</v>
      </c>
      <c r="BW117" t="s">
        <v>108</v>
      </c>
      <c r="BX117" t="s">
        <v>108</v>
      </c>
      <c r="BY117" t="s">
        <v>108</v>
      </c>
      <c r="BZ117"/>
      <c r="CA117"/>
      <c r="CB117"/>
      <c r="CC117"/>
      <c r="CD117" s="23"/>
      <c r="CE117" s="23"/>
    </row>
    <row r="118" spans="1:83" s="24" customFormat="1">
      <c r="A118" t="str">
        <f>CONCATENATE(C118,"_",COUNTIF(C$2:C118,C118))</f>
        <v>02CD06_7</v>
      </c>
      <c r="B118" t="s">
        <v>9272</v>
      </c>
      <c r="C118" t="s">
        <v>1659</v>
      </c>
      <c r="D118" t="s">
        <v>16817</v>
      </c>
      <c r="E118" t="s">
        <v>1660</v>
      </c>
      <c r="F118" t="s">
        <v>1661</v>
      </c>
      <c r="G118" t="s">
        <v>1662</v>
      </c>
      <c r="H118" t="s">
        <v>1663</v>
      </c>
      <c r="I118" t="s">
        <v>618</v>
      </c>
      <c r="J118" t="s">
        <v>16790</v>
      </c>
      <c r="K118">
        <v>2</v>
      </c>
      <c r="L118" t="s">
        <v>315</v>
      </c>
      <c r="M118">
        <v>1</v>
      </c>
      <c r="N118" t="s">
        <v>16760</v>
      </c>
      <c r="O118">
        <v>7</v>
      </c>
      <c r="P118" t="s">
        <v>8243</v>
      </c>
      <c r="Q118" t="s">
        <v>168</v>
      </c>
      <c r="R118" t="s">
        <v>517</v>
      </c>
      <c r="S118" t="s">
        <v>166</v>
      </c>
      <c r="T118" t="s">
        <v>16791</v>
      </c>
      <c r="U118" t="s">
        <v>171</v>
      </c>
      <c r="V118" t="s">
        <v>620</v>
      </c>
      <c r="W118" t="s">
        <v>621</v>
      </c>
      <c r="X118" t="s">
        <v>622</v>
      </c>
      <c r="Y118" t="s">
        <v>146</v>
      </c>
      <c r="Z118" t="s">
        <v>147</v>
      </c>
      <c r="AA118">
        <v>11.1</v>
      </c>
      <c r="AB118" t="s">
        <v>16771</v>
      </c>
      <c r="AC118" t="str">
        <f t="shared" si="1"/>
        <v>2.6.3</v>
      </c>
      <c r="AD118" t="s">
        <v>624</v>
      </c>
      <c r="AE118" t="s">
        <v>625</v>
      </c>
      <c r="AF118" t="s">
        <v>1749</v>
      </c>
      <c r="AG118" t="s">
        <v>627</v>
      </c>
      <c r="AH118" t="s">
        <v>628</v>
      </c>
      <c r="AI118" t="s">
        <v>89</v>
      </c>
      <c r="AJ118" t="s">
        <v>1750</v>
      </c>
      <c r="AK118" t="s">
        <v>1751</v>
      </c>
      <c r="AL118" t="s">
        <v>92</v>
      </c>
      <c r="AM118" t="s">
        <v>1670</v>
      </c>
      <c r="AN118">
        <v>0.25</v>
      </c>
      <c r="AO118">
        <v>0.5</v>
      </c>
      <c r="AP118">
        <v>0.75</v>
      </c>
      <c r="AQ118">
        <v>1</v>
      </c>
      <c r="AR118" t="s">
        <v>1752</v>
      </c>
      <c r="AS118" t="s">
        <v>1753</v>
      </c>
      <c r="AT118" t="s">
        <v>1754</v>
      </c>
      <c r="AU118" t="s">
        <v>1755</v>
      </c>
      <c r="AV118" t="s">
        <v>1756</v>
      </c>
      <c r="AW118" t="s">
        <v>1757</v>
      </c>
      <c r="AX118" t="s">
        <v>1755</v>
      </c>
      <c r="AY118" t="s">
        <v>1756</v>
      </c>
      <c r="AZ118" t="s">
        <v>1758</v>
      </c>
      <c r="BA118" t="s">
        <v>1755</v>
      </c>
      <c r="BB118" t="s">
        <v>1756</v>
      </c>
      <c r="BC118" t="s">
        <v>108</v>
      </c>
      <c r="BD118" t="s">
        <v>108</v>
      </c>
      <c r="BE118" t="s">
        <v>108</v>
      </c>
      <c r="BF118" t="s">
        <v>108</v>
      </c>
      <c r="BG118" t="s">
        <v>108</v>
      </c>
      <c r="BH118" t="s">
        <v>108</v>
      </c>
      <c r="BI118" t="s">
        <v>108</v>
      </c>
      <c r="BJ118" t="s">
        <v>108</v>
      </c>
      <c r="BK118" t="s">
        <v>108</v>
      </c>
      <c r="BL118" t="s">
        <v>108</v>
      </c>
      <c r="BM118" t="s">
        <v>108</v>
      </c>
      <c r="BN118" t="s">
        <v>108</v>
      </c>
      <c r="BO118" t="s">
        <v>108</v>
      </c>
      <c r="BP118" t="s">
        <v>108</v>
      </c>
      <c r="BQ118" t="s">
        <v>108</v>
      </c>
      <c r="BR118" t="s">
        <v>108</v>
      </c>
      <c r="BS118" t="s">
        <v>108</v>
      </c>
      <c r="BT118" t="s">
        <v>108</v>
      </c>
      <c r="BU118" t="s">
        <v>108</v>
      </c>
      <c r="BV118" t="s">
        <v>108</v>
      </c>
      <c r="BW118" t="s">
        <v>108</v>
      </c>
      <c r="BX118" t="s">
        <v>108</v>
      </c>
      <c r="BY118" t="s">
        <v>108</v>
      </c>
      <c r="BZ118"/>
      <c r="CA118"/>
      <c r="CB118"/>
      <c r="CC118"/>
      <c r="CD118" s="23"/>
      <c r="CE118" s="23"/>
    </row>
    <row r="119" spans="1:83" s="24" customFormat="1">
      <c r="A119" t="str">
        <f>CONCATENATE(C119,"_",COUNTIF(C$2:C119,C119))</f>
        <v>02CD06_8</v>
      </c>
      <c r="B119" t="s">
        <v>9273</v>
      </c>
      <c r="C119" t="s">
        <v>1659</v>
      </c>
      <c r="D119" t="s">
        <v>16817</v>
      </c>
      <c r="E119" t="s">
        <v>1660</v>
      </c>
      <c r="F119" t="s">
        <v>1661</v>
      </c>
      <c r="G119" t="s">
        <v>1662</v>
      </c>
      <c r="H119" t="s">
        <v>1663</v>
      </c>
      <c r="I119" t="s">
        <v>636</v>
      </c>
      <c r="J119" t="s">
        <v>16792</v>
      </c>
      <c r="K119">
        <v>2</v>
      </c>
      <c r="L119" t="s">
        <v>315</v>
      </c>
      <c r="M119">
        <v>1</v>
      </c>
      <c r="N119" t="s">
        <v>16760</v>
      </c>
      <c r="O119" t="s">
        <v>171</v>
      </c>
      <c r="P119" t="s">
        <v>16773</v>
      </c>
      <c r="Q119" t="s">
        <v>171</v>
      </c>
      <c r="R119" t="s">
        <v>235</v>
      </c>
      <c r="S119" t="s">
        <v>169</v>
      </c>
      <c r="T119" t="s">
        <v>16762</v>
      </c>
      <c r="U119" t="s">
        <v>169</v>
      </c>
      <c r="V119" t="s">
        <v>16763</v>
      </c>
      <c r="W119" t="s">
        <v>637</v>
      </c>
      <c r="X119" t="s">
        <v>638</v>
      </c>
      <c r="Y119" t="s">
        <v>236</v>
      </c>
      <c r="Z119" t="s">
        <v>318</v>
      </c>
      <c r="AA119">
        <v>8.3000000000000007</v>
      </c>
      <c r="AB119" t="s">
        <v>16793</v>
      </c>
      <c r="AC119" t="str">
        <f t="shared" si="1"/>
        <v>3.1.1</v>
      </c>
      <c r="AD119" t="s">
        <v>1759</v>
      </c>
      <c r="AE119" t="s">
        <v>1760</v>
      </c>
      <c r="AF119" t="s">
        <v>1666</v>
      </c>
      <c r="AG119" t="s">
        <v>642</v>
      </c>
      <c r="AH119" t="s">
        <v>643</v>
      </c>
      <c r="AI119" t="s">
        <v>89</v>
      </c>
      <c r="AJ119" t="s">
        <v>1761</v>
      </c>
      <c r="AK119" t="s">
        <v>1762</v>
      </c>
      <c r="AL119" t="s">
        <v>92</v>
      </c>
      <c r="AM119" t="s">
        <v>1670</v>
      </c>
      <c r="AN119">
        <v>0.25</v>
      </c>
      <c r="AO119">
        <v>0.5</v>
      </c>
      <c r="AP119">
        <v>0.75</v>
      </c>
      <c r="AQ119">
        <v>1</v>
      </c>
      <c r="AR119" t="s">
        <v>1763</v>
      </c>
      <c r="AS119" t="s">
        <v>1764</v>
      </c>
      <c r="AT119" t="s">
        <v>1765</v>
      </c>
      <c r="AU119" t="s">
        <v>1755</v>
      </c>
      <c r="AV119" t="s">
        <v>1766</v>
      </c>
      <c r="AW119" t="s">
        <v>1767</v>
      </c>
      <c r="AX119" t="s">
        <v>1755</v>
      </c>
      <c r="AY119" t="s">
        <v>1766</v>
      </c>
      <c r="AZ119" t="s">
        <v>1768</v>
      </c>
      <c r="BA119" t="s">
        <v>1755</v>
      </c>
      <c r="BB119" t="s">
        <v>1766</v>
      </c>
      <c r="BC119" t="s">
        <v>1769</v>
      </c>
      <c r="BD119" t="s">
        <v>1755</v>
      </c>
      <c r="BE119" t="s">
        <v>1766</v>
      </c>
      <c r="BF119" t="s">
        <v>108</v>
      </c>
      <c r="BG119" t="s">
        <v>108</v>
      </c>
      <c r="BH119" t="s">
        <v>108</v>
      </c>
      <c r="BI119" t="s">
        <v>108</v>
      </c>
      <c r="BJ119" t="s">
        <v>108</v>
      </c>
      <c r="BK119" t="s">
        <v>108</v>
      </c>
      <c r="BL119" t="s">
        <v>108</v>
      </c>
      <c r="BM119" t="s">
        <v>108</v>
      </c>
      <c r="BN119" t="s">
        <v>108</v>
      </c>
      <c r="BO119" t="s">
        <v>108</v>
      </c>
      <c r="BP119" t="s">
        <v>108</v>
      </c>
      <c r="BQ119" t="s">
        <v>108</v>
      </c>
      <c r="BR119" t="s">
        <v>108</v>
      </c>
      <c r="BS119" t="s">
        <v>108</v>
      </c>
      <c r="BT119" t="s">
        <v>108</v>
      </c>
      <c r="BU119" t="s">
        <v>108</v>
      </c>
      <c r="BV119" t="s">
        <v>108</v>
      </c>
      <c r="BW119" t="s">
        <v>108</v>
      </c>
      <c r="BX119" t="s">
        <v>108</v>
      </c>
      <c r="BY119" t="s">
        <v>108</v>
      </c>
      <c r="BZ119"/>
      <c r="CA119"/>
      <c r="CB119"/>
      <c r="CC119"/>
      <c r="CD119" s="23"/>
      <c r="CE119" s="23"/>
    </row>
    <row r="120" spans="1:83" s="24" customFormat="1">
      <c r="A120" t="str">
        <f>CONCATENATE(C120,"_",COUNTIF(C$2:C120,C120))</f>
        <v>02CD06_9</v>
      </c>
      <c r="B120" t="s">
        <v>9274</v>
      </c>
      <c r="C120" t="s">
        <v>1659</v>
      </c>
      <c r="D120" t="s">
        <v>16817</v>
      </c>
      <c r="E120" t="s">
        <v>1660</v>
      </c>
      <c r="F120" t="s">
        <v>1661</v>
      </c>
      <c r="G120" t="s">
        <v>1662</v>
      </c>
      <c r="H120" t="s">
        <v>1663</v>
      </c>
      <c r="I120" t="s">
        <v>654</v>
      </c>
      <c r="J120" t="s">
        <v>16794</v>
      </c>
      <c r="K120">
        <v>6</v>
      </c>
      <c r="L120" t="s">
        <v>74</v>
      </c>
      <c r="M120">
        <v>2</v>
      </c>
      <c r="N120" t="s">
        <v>16795</v>
      </c>
      <c r="O120">
        <v>4</v>
      </c>
      <c r="P120" t="s">
        <v>16796</v>
      </c>
      <c r="Q120" t="s">
        <v>168</v>
      </c>
      <c r="R120" t="s">
        <v>517</v>
      </c>
      <c r="S120" t="s">
        <v>168</v>
      </c>
      <c r="T120" t="s">
        <v>518</v>
      </c>
      <c r="U120" t="s">
        <v>169</v>
      </c>
      <c r="V120" t="s">
        <v>16777</v>
      </c>
      <c r="W120" t="s">
        <v>655</v>
      </c>
      <c r="X120" t="s">
        <v>656</v>
      </c>
      <c r="Y120" t="s">
        <v>146</v>
      </c>
      <c r="Z120" t="s">
        <v>147</v>
      </c>
      <c r="AA120">
        <v>11.3</v>
      </c>
      <c r="AB120" t="s">
        <v>16735</v>
      </c>
      <c r="AC120" t="str">
        <f t="shared" si="1"/>
        <v>2.2.1</v>
      </c>
      <c r="AD120" t="s">
        <v>1770</v>
      </c>
      <c r="AE120" t="s">
        <v>1771</v>
      </c>
      <c r="AF120" t="s">
        <v>1666</v>
      </c>
      <c r="AG120" t="s">
        <v>1120</v>
      </c>
      <c r="AH120" t="s">
        <v>1772</v>
      </c>
      <c r="AI120" t="s">
        <v>89</v>
      </c>
      <c r="AJ120" t="s">
        <v>1773</v>
      </c>
      <c r="AK120" t="s">
        <v>1774</v>
      </c>
      <c r="AL120" t="s">
        <v>92</v>
      </c>
      <c r="AM120" t="s">
        <v>1670</v>
      </c>
      <c r="AN120">
        <v>0.25</v>
      </c>
      <c r="AO120">
        <v>0.5</v>
      </c>
      <c r="AP120">
        <v>0.75</v>
      </c>
      <c r="AQ120">
        <v>1</v>
      </c>
      <c r="AR120" t="s">
        <v>1775</v>
      </c>
      <c r="AS120" t="s">
        <v>1776</v>
      </c>
      <c r="AT120" t="s">
        <v>1777</v>
      </c>
      <c r="AU120" t="s">
        <v>1778</v>
      </c>
      <c r="AV120" t="s">
        <v>1779</v>
      </c>
      <c r="AW120" t="s">
        <v>1780</v>
      </c>
      <c r="AX120" t="s">
        <v>1778</v>
      </c>
      <c r="AY120" t="s">
        <v>1779</v>
      </c>
      <c r="AZ120" t="s">
        <v>1781</v>
      </c>
      <c r="BA120" t="s">
        <v>1778</v>
      </c>
      <c r="BB120" t="s">
        <v>1779</v>
      </c>
      <c r="BC120" t="s">
        <v>1782</v>
      </c>
      <c r="BD120" t="s">
        <v>1778</v>
      </c>
      <c r="BE120" t="s">
        <v>1779</v>
      </c>
      <c r="BF120" t="s">
        <v>108</v>
      </c>
      <c r="BG120" t="s">
        <v>108</v>
      </c>
      <c r="BH120" t="s">
        <v>108</v>
      </c>
      <c r="BI120" t="s">
        <v>108</v>
      </c>
      <c r="BJ120" t="s">
        <v>108</v>
      </c>
      <c r="BK120" t="s">
        <v>108</v>
      </c>
      <c r="BL120" t="s">
        <v>108</v>
      </c>
      <c r="BM120" t="s">
        <v>108</v>
      </c>
      <c r="BN120" t="s">
        <v>108</v>
      </c>
      <c r="BO120" t="s">
        <v>108</v>
      </c>
      <c r="BP120" t="s">
        <v>108</v>
      </c>
      <c r="BQ120" t="s">
        <v>108</v>
      </c>
      <c r="BR120" t="s">
        <v>108</v>
      </c>
      <c r="BS120" t="s">
        <v>108</v>
      </c>
      <c r="BT120" t="s">
        <v>108</v>
      </c>
      <c r="BU120" t="s">
        <v>108</v>
      </c>
      <c r="BV120" t="s">
        <v>108</v>
      </c>
      <c r="BW120" t="s">
        <v>108</v>
      </c>
      <c r="BX120" t="s">
        <v>108</v>
      </c>
      <c r="BY120" t="s">
        <v>108</v>
      </c>
      <c r="BZ120"/>
      <c r="CA120"/>
      <c r="CB120"/>
      <c r="CC120"/>
      <c r="CD120" s="23"/>
      <c r="CE120" s="23"/>
    </row>
    <row r="121" spans="1:83" s="24" customFormat="1">
      <c r="A121" t="str">
        <f>CONCATENATE(C121,"_",COUNTIF(C$2:C121,C121))</f>
        <v>02CD06_10</v>
      </c>
      <c r="B121" t="s">
        <v>9275</v>
      </c>
      <c r="C121" t="s">
        <v>1659</v>
      </c>
      <c r="D121" t="s">
        <v>16817</v>
      </c>
      <c r="E121" t="s">
        <v>1660</v>
      </c>
      <c r="F121" t="s">
        <v>1661</v>
      </c>
      <c r="G121" t="s">
        <v>1662</v>
      </c>
      <c r="H121" t="s">
        <v>1663</v>
      </c>
      <c r="I121" t="s">
        <v>673</v>
      </c>
      <c r="J121" t="s">
        <v>16797</v>
      </c>
      <c r="K121">
        <v>2</v>
      </c>
      <c r="L121" t="s">
        <v>315</v>
      </c>
      <c r="M121">
        <v>3</v>
      </c>
      <c r="N121" t="s">
        <v>601</v>
      </c>
      <c r="O121" t="s">
        <v>168</v>
      </c>
      <c r="P121" t="s">
        <v>16798</v>
      </c>
      <c r="Q121" t="s">
        <v>168</v>
      </c>
      <c r="R121" t="s">
        <v>517</v>
      </c>
      <c r="S121" t="s">
        <v>168</v>
      </c>
      <c r="T121" t="s">
        <v>518</v>
      </c>
      <c r="U121" t="s">
        <v>171</v>
      </c>
      <c r="V121" t="s">
        <v>674</v>
      </c>
      <c r="W121" t="s">
        <v>675</v>
      </c>
      <c r="X121" t="s">
        <v>676</v>
      </c>
      <c r="Y121" t="s">
        <v>166</v>
      </c>
      <c r="Z121" t="s">
        <v>677</v>
      </c>
      <c r="AA121">
        <v>6.4</v>
      </c>
      <c r="AB121" t="s">
        <v>16799</v>
      </c>
      <c r="AC121" t="str">
        <f t="shared" si="1"/>
        <v>2.2.3</v>
      </c>
      <c r="AD121" t="s">
        <v>1783</v>
      </c>
      <c r="AE121" t="s">
        <v>1784</v>
      </c>
      <c r="AF121" t="s">
        <v>1666</v>
      </c>
      <c r="AG121" t="s">
        <v>681</v>
      </c>
      <c r="AH121" t="s">
        <v>1785</v>
      </c>
      <c r="AI121" t="s">
        <v>89</v>
      </c>
      <c r="AJ121" t="s">
        <v>1786</v>
      </c>
      <c r="AK121" t="s">
        <v>1787</v>
      </c>
      <c r="AL121" t="s">
        <v>136</v>
      </c>
      <c r="AM121" t="s">
        <v>1670</v>
      </c>
      <c r="AN121">
        <v>0.25</v>
      </c>
      <c r="AO121">
        <v>0.5</v>
      </c>
      <c r="AP121">
        <v>0.75</v>
      </c>
      <c r="AQ121">
        <v>1</v>
      </c>
      <c r="AR121" t="s">
        <v>1788</v>
      </c>
      <c r="AS121" t="s">
        <v>1789</v>
      </c>
      <c r="AT121" t="s">
        <v>1790</v>
      </c>
      <c r="AU121" t="s">
        <v>1778</v>
      </c>
      <c r="AV121" t="s">
        <v>669</v>
      </c>
      <c r="AW121" t="s">
        <v>108</v>
      </c>
      <c r="AX121" t="s">
        <v>108</v>
      </c>
      <c r="AY121" t="s">
        <v>108</v>
      </c>
      <c r="AZ121" t="s">
        <v>108</v>
      </c>
      <c r="BA121" t="s">
        <v>108</v>
      </c>
      <c r="BB121" t="s">
        <v>108</v>
      </c>
      <c r="BC121" t="s">
        <v>108</v>
      </c>
      <c r="BD121" t="s">
        <v>108</v>
      </c>
      <c r="BE121" t="s">
        <v>108</v>
      </c>
      <c r="BF121" t="s">
        <v>108</v>
      </c>
      <c r="BG121" t="s">
        <v>108</v>
      </c>
      <c r="BH121" t="s">
        <v>108</v>
      </c>
      <c r="BI121" t="s">
        <v>108</v>
      </c>
      <c r="BJ121" t="s">
        <v>108</v>
      </c>
      <c r="BK121" t="s">
        <v>108</v>
      </c>
      <c r="BL121" t="s">
        <v>108</v>
      </c>
      <c r="BM121" t="s">
        <v>108</v>
      </c>
      <c r="BN121" t="s">
        <v>108</v>
      </c>
      <c r="BO121" t="s">
        <v>108</v>
      </c>
      <c r="BP121" t="s">
        <v>108</v>
      </c>
      <c r="BQ121" t="s">
        <v>108</v>
      </c>
      <c r="BR121" t="s">
        <v>108</v>
      </c>
      <c r="BS121" t="s">
        <v>108</v>
      </c>
      <c r="BT121" t="s">
        <v>108</v>
      </c>
      <c r="BU121" t="s">
        <v>108</v>
      </c>
      <c r="BV121" t="s">
        <v>108</v>
      </c>
      <c r="BW121" t="s">
        <v>108</v>
      </c>
      <c r="BX121" t="s">
        <v>108</v>
      </c>
      <c r="BY121" t="s">
        <v>108</v>
      </c>
      <c r="BZ121"/>
      <c r="CA121"/>
      <c r="CB121"/>
      <c r="CC121"/>
      <c r="CD121" s="23"/>
      <c r="CE121" s="23"/>
    </row>
    <row r="122" spans="1:83" s="24" customFormat="1">
      <c r="A122" t="str">
        <f>CONCATENATE(C122,"_",COUNTIF(C$2:C122,C122))</f>
        <v>02CD06_11</v>
      </c>
      <c r="B122" t="s">
        <v>9276</v>
      </c>
      <c r="C122" t="s">
        <v>1659</v>
      </c>
      <c r="D122" t="s">
        <v>16817</v>
      </c>
      <c r="E122" t="s">
        <v>1660</v>
      </c>
      <c r="F122" t="s">
        <v>1661</v>
      </c>
      <c r="G122" t="s">
        <v>1662</v>
      </c>
      <c r="H122" t="s">
        <v>1663</v>
      </c>
      <c r="I122" t="s">
        <v>689</v>
      </c>
      <c r="J122" t="s">
        <v>16800</v>
      </c>
      <c r="K122">
        <v>2</v>
      </c>
      <c r="L122" t="s">
        <v>315</v>
      </c>
      <c r="M122">
        <v>3</v>
      </c>
      <c r="N122" t="s">
        <v>601</v>
      </c>
      <c r="O122" t="s">
        <v>168</v>
      </c>
      <c r="P122" t="s">
        <v>16798</v>
      </c>
      <c r="Q122" t="s">
        <v>168</v>
      </c>
      <c r="R122" t="s">
        <v>517</v>
      </c>
      <c r="S122" t="s">
        <v>169</v>
      </c>
      <c r="T122" t="s">
        <v>16787</v>
      </c>
      <c r="U122" t="s">
        <v>171</v>
      </c>
      <c r="V122" t="s">
        <v>16801</v>
      </c>
      <c r="W122" t="s">
        <v>690</v>
      </c>
      <c r="X122" t="s">
        <v>691</v>
      </c>
      <c r="Y122" t="s">
        <v>166</v>
      </c>
      <c r="Z122" t="s">
        <v>677</v>
      </c>
      <c r="AA122">
        <v>6.3</v>
      </c>
      <c r="AB122" t="s">
        <v>16802</v>
      </c>
      <c r="AC122" t="str">
        <f t="shared" si="1"/>
        <v>2.1.3</v>
      </c>
      <c r="AD122" t="s">
        <v>1791</v>
      </c>
      <c r="AE122" t="s">
        <v>1792</v>
      </c>
      <c r="AF122" t="s">
        <v>1724</v>
      </c>
      <c r="AG122" t="s">
        <v>694</v>
      </c>
      <c r="AH122" t="s">
        <v>1793</v>
      </c>
      <c r="AI122" t="s">
        <v>89</v>
      </c>
      <c r="AJ122" t="s">
        <v>1794</v>
      </c>
      <c r="AK122" t="s">
        <v>1795</v>
      </c>
      <c r="AL122" t="s">
        <v>136</v>
      </c>
      <c r="AM122" t="s">
        <v>1670</v>
      </c>
      <c r="AN122">
        <v>0.25</v>
      </c>
      <c r="AO122">
        <v>0.5</v>
      </c>
      <c r="AP122">
        <v>0.75</v>
      </c>
      <c r="AQ122">
        <v>1</v>
      </c>
      <c r="AR122" t="s">
        <v>1796</v>
      </c>
      <c r="AS122" t="s">
        <v>1797</v>
      </c>
      <c r="AT122" t="s">
        <v>1798</v>
      </c>
      <c r="AU122" t="s">
        <v>1778</v>
      </c>
      <c r="AV122" t="s">
        <v>1799</v>
      </c>
      <c r="AW122" t="s">
        <v>108</v>
      </c>
      <c r="AX122" t="s">
        <v>108</v>
      </c>
      <c r="AY122" t="s">
        <v>108</v>
      </c>
      <c r="AZ122" t="s">
        <v>108</v>
      </c>
      <c r="BA122" t="s">
        <v>108</v>
      </c>
      <c r="BB122" t="s">
        <v>108</v>
      </c>
      <c r="BC122" t="s">
        <v>108</v>
      </c>
      <c r="BD122" t="s">
        <v>108</v>
      </c>
      <c r="BE122" t="s">
        <v>108</v>
      </c>
      <c r="BF122" t="s">
        <v>108</v>
      </c>
      <c r="BG122" t="s">
        <v>108</v>
      </c>
      <c r="BH122" t="s">
        <v>108</v>
      </c>
      <c r="BI122" t="s">
        <v>108</v>
      </c>
      <c r="BJ122" t="s">
        <v>108</v>
      </c>
      <c r="BK122" t="s">
        <v>108</v>
      </c>
      <c r="BL122" t="s">
        <v>108</v>
      </c>
      <c r="BM122" t="s">
        <v>108</v>
      </c>
      <c r="BN122" t="s">
        <v>108</v>
      </c>
      <c r="BO122" t="s">
        <v>108</v>
      </c>
      <c r="BP122" t="s">
        <v>108</v>
      </c>
      <c r="BQ122" t="s">
        <v>108</v>
      </c>
      <c r="BR122" t="s">
        <v>108</v>
      </c>
      <c r="BS122" t="s">
        <v>108</v>
      </c>
      <c r="BT122" t="s">
        <v>108</v>
      </c>
      <c r="BU122" t="s">
        <v>108</v>
      </c>
      <c r="BV122" t="s">
        <v>108</v>
      </c>
      <c r="BW122" t="s">
        <v>108</v>
      </c>
      <c r="BX122" t="s">
        <v>108</v>
      </c>
      <c r="BY122" t="s">
        <v>108</v>
      </c>
      <c r="BZ122"/>
      <c r="CA122"/>
      <c r="CB122"/>
      <c r="CC122"/>
      <c r="CD122" s="23"/>
      <c r="CE122" s="23"/>
    </row>
    <row r="123" spans="1:83" s="24" customFormat="1">
      <c r="A123" t="str">
        <f>CONCATENATE(C123,"_",COUNTIF(C$2:C123,C123))</f>
        <v>02CD06_12</v>
      </c>
      <c r="B123" t="s">
        <v>9277</v>
      </c>
      <c r="C123" t="s">
        <v>1659</v>
      </c>
      <c r="D123" t="s">
        <v>16817</v>
      </c>
      <c r="E123" t="s">
        <v>1660</v>
      </c>
      <c r="F123" t="s">
        <v>1661</v>
      </c>
      <c r="G123" t="s">
        <v>1662</v>
      </c>
      <c r="H123" t="s">
        <v>1663</v>
      </c>
      <c r="I123" t="s">
        <v>109</v>
      </c>
      <c r="J123" t="s">
        <v>16733</v>
      </c>
      <c r="K123">
        <v>2</v>
      </c>
      <c r="L123" t="s">
        <v>315</v>
      </c>
      <c r="M123">
        <v>2</v>
      </c>
      <c r="N123" t="s">
        <v>516</v>
      </c>
      <c r="O123">
        <v>2</v>
      </c>
      <c r="P123" t="s">
        <v>16779</v>
      </c>
      <c r="Q123" t="s">
        <v>168</v>
      </c>
      <c r="R123" t="s">
        <v>517</v>
      </c>
      <c r="S123" t="s">
        <v>168</v>
      </c>
      <c r="T123" t="s">
        <v>518</v>
      </c>
      <c r="U123" t="s">
        <v>169</v>
      </c>
      <c r="V123" t="s">
        <v>16777</v>
      </c>
      <c r="W123" t="s">
        <v>110</v>
      </c>
      <c r="X123" t="s">
        <v>111</v>
      </c>
      <c r="Y123" t="s">
        <v>146</v>
      </c>
      <c r="Z123" t="s">
        <v>147</v>
      </c>
      <c r="AA123">
        <v>11.3</v>
      </c>
      <c r="AB123" t="s">
        <v>16735</v>
      </c>
      <c r="AC123" t="str">
        <f t="shared" si="1"/>
        <v>2.2.1</v>
      </c>
      <c r="AD123" t="s">
        <v>1800</v>
      </c>
      <c r="AE123" t="s">
        <v>1801</v>
      </c>
      <c r="AF123" t="s">
        <v>1802</v>
      </c>
      <c r="AG123" t="s">
        <v>115</v>
      </c>
      <c r="AH123" t="s">
        <v>1803</v>
      </c>
      <c r="AI123" t="s">
        <v>89</v>
      </c>
      <c r="AJ123" t="s">
        <v>1804</v>
      </c>
      <c r="AK123" t="s">
        <v>1805</v>
      </c>
      <c r="AL123" t="s">
        <v>92</v>
      </c>
      <c r="AM123" t="s">
        <v>1670</v>
      </c>
      <c r="AN123">
        <v>0.25</v>
      </c>
      <c r="AO123">
        <v>0.5</v>
      </c>
      <c r="AP123">
        <v>0.75</v>
      </c>
      <c r="AQ123">
        <v>1</v>
      </c>
      <c r="AR123" t="s">
        <v>1806</v>
      </c>
      <c r="AS123" t="s">
        <v>1807</v>
      </c>
      <c r="AT123" t="s">
        <v>1808</v>
      </c>
      <c r="AU123" t="s">
        <v>1809</v>
      </c>
      <c r="AV123" t="s">
        <v>1810</v>
      </c>
      <c r="AW123" t="s">
        <v>1811</v>
      </c>
      <c r="AX123" t="s">
        <v>1812</v>
      </c>
      <c r="AY123" t="s">
        <v>1813</v>
      </c>
      <c r="AZ123" t="s">
        <v>1814</v>
      </c>
      <c r="BA123" t="s">
        <v>1812</v>
      </c>
      <c r="BB123" t="s">
        <v>1813</v>
      </c>
      <c r="BC123" t="s">
        <v>108</v>
      </c>
      <c r="BD123" t="s">
        <v>108</v>
      </c>
      <c r="BE123" t="s">
        <v>108</v>
      </c>
      <c r="BF123" t="s">
        <v>108</v>
      </c>
      <c r="BG123" t="s">
        <v>108</v>
      </c>
      <c r="BH123" t="s">
        <v>108</v>
      </c>
      <c r="BI123" t="s">
        <v>108</v>
      </c>
      <c r="BJ123" t="s">
        <v>108</v>
      </c>
      <c r="BK123" t="s">
        <v>108</v>
      </c>
      <c r="BL123" t="s">
        <v>108</v>
      </c>
      <c r="BM123" t="s">
        <v>108</v>
      </c>
      <c r="BN123" t="s">
        <v>108</v>
      </c>
      <c r="BO123" t="s">
        <v>108</v>
      </c>
      <c r="BP123" t="s">
        <v>108</v>
      </c>
      <c r="BQ123" t="s">
        <v>108</v>
      </c>
      <c r="BR123" t="s">
        <v>108</v>
      </c>
      <c r="BS123" t="s">
        <v>108</v>
      </c>
      <c r="BT123" t="s">
        <v>108</v>
      </c>
      <c r="BU123" t="s">
        <v>108</v>
      </c>
      <c r="BV123" t="s">
        <v>108</v>
      </c>
      <c r="BW123" t="s">
        <v>108</v>
      </c>
      <c r="BX123" t="s">
        <v>108</v>
      </c>
      <c r="BY123" t="s">
        <v>108</v>
      </c>
      <c r="BZ123"/>
      <c r="CA123"/>
      <c r="CB123"/>
      <c r="CC123"/>
      <c r="CD123" s="23"/>
      <c r="CE123" s="23"/>
    </row>
    <row r="124" spans="1:83" s="24" customFormat="1">
      <c r="A124" t="str">
        <f>CONCATENATE(C124,"_",COUNTIF(C$2:C124,C124))</f>
        <v>02CD06_13</v>
      </c>
      <c r="B124" t="s">
        <v>9278</v>
      </c>
      <c r="C124" t="s">
        <v>1659</v>
      </c>
      <c r="D124" t="s">
        <v>16817</v>
      </c>
      <c r="E124" t="s">
        <v>1660</v>
      </c>
      <c r="F124" t="s">
        <v>1661</v>
      </c>
      <c r="G124" t="s">
        <v>1662</v>
      </c>
      <c r="H124" t="s">
        <v>1663</v>
      </c>
      <c r="I124" t="s">
        <v>126</v>
      </c>
      <c r="J124" t="s">
        <v>16736</v>
      </c>
      <c r="K124">
        <v>2</v>
      </c>
      <c r="L124" t="s">
        <v>315</v>
      </c>
      <c r="M124">
        <v>1</v>
      </c>
      <c r="N124" t="s">
        <v>16760</v>
      </c>
      <c r="O124">
        <v>7</v>
      </c>
      <c r="P124" t="s">
        <v>8243</v>
      </c>
      <c r="Q124" t="s">
        <v>169</v>
      </c>
      <c r="R124" t="s">
        <v>77</v>
      </c>
      <c r="S124" t="s">
        <v>236</v>
      </c>
      <c r="T124" t="s">
        <v>260</v>
      </c>
      <c r="U124" t="s">
        <v>169</v>
      </c>
      <c r="V124" t="s">
        <v>467</v>
      </c>
      <c r="W124" t="s">
        <v>127</v>
      </c>
      <c r="X124" t="s">
        <v>128</v>
      </c>
      <c r="Y124" t="s">
        <v>146</v>
      </c>
      <c r="Z124" t="s">
        <v>147</v>
      </c>
      <c r="AA124">
        <v>11.3</v>
      </c>
      <c r="AB124" t="s">
        <v>16735</v>
      </c>
      <c r="AC124" t="str">
        <f t="shared" si="1"/>
        <v>1.8.1</v>
      </c>
      <c r="AD124" t="s">
        <v>207</v>
      </c>
      <c r="AE124" t="s">
        <v>208</v>
      </c>
      <c r="AF124" t="s">
        <v>1599</v>
      </c>
      <c r="AG124" t="s">
        <v>210</v>
      </c>
      <c r="AH124" t="s">
        <v>1600</v>
      </c>
      <c r="AI124" t="s">
        <v>89</v>
      </c>
      <c r="AJ124" t="s">
        <v>1815</v>
      </c>
      <c r="AK124" t="s">
        <v>1816</v>
      </c>
      <c r="AL124" t="s">
        <v>136</v>
      </c>
      <c r="AM124" t="s">
        <v>1670</v>
      </c>
      <c r="AN124">
        <v>0</v>
      </c>
      <c r="AO124">
        <v>0.25</v>
      </c>
      <c r="AP124">
        <v>0.75</v>
      </c>
      <c r="AQ124">
        <v>1</v>
      </c>
      <c r="AR124" t="s">
        <v>1817</v>
      </c>
      <c r="AS124" t="s">
        <v>1818</v>
      </c>
      <c r="AT124" t="s">
        <v>1819</v>
      </c>
      <c r="AU124" t="s">
        <v>1820</v>
      </c>
      <c r="AV124" t="s">
        <v>1821</v>
      </c>
      <c r="AW124" t="s">
        <v>108</v>
      </c>
      <c r="AX124" t="s">
        <v>108</v>
      </c>
      <c r="AY124" t="s">
        <v>108</v>
      </c>
      <c r="AZ124" t="s">
        <v>108</v>
      </c>
      <c r="BA124" t="s">
        <v>108</v>
      </c>
      <c r="BB124" t="s">
        <v>108</v>
      </c>
      <c r="BC124" t="s">
        <v>108</v>
      </c>
      <c r="BD124" t="s">
        <v>108</v>
      </c>
      <c r="BE124" t="s">
        <v>108</v>
      </c>
      <c r="BF124" t="s">
        <v>108</v>
      </c>
      <c r="BG124" t="s">
        <v>108</v>
      </c>
      <c r="BH124" t="s">
        <v>108</v>
      </c>
      <c r="BI124" t="s">
        <v>108</v>
      </c>
      <c r="BJ124" t="s">
        <v>108</v>
      </c>
      <c r="BK124" t="s">
        <v>108</v>
      </c>
      <c r="BL124" t="s">
        <v>108</v>
      </c>
      <c r="BM124" t="s">
        <v>108</v>
      </c>
      <c r="BN124" t="s">
        <v>108</v>
      </c>
      <c r="BO124" t="s">
        <v>108</v>
      </c>
      <c r="BP124" t="s">
        <v>108</v>
      </c>
      <c r="BQ124" t="s">
        <v>108</v>
      </c>
      <c r="BR124" t="s">
        <v>108</v>
      </c>
      <c r="BS124" t="s">
        <v>108</v>
      </c>
      <c r="BT124" t="s">
        <v>108</v>
      </c>
      <c r="BU124" t="s">
        <v>108</v>
      </c>
      <c r="BV124" t="s">
        <v>108</v>
      </c>
      <c r="BW124" t="s">
        <v>108</v>
      </c>
      <c r="BX124" t="s">
        <v>108</v>
      </c>
      <c r="BY124" t="s">
        <v>108</v>
      </c>
      <c r="BZ124"/>
      <c r="CA124"/>
      <c r="CB124"/>
      <c r="CC124"/>
      <c r="CD124" s="23"/>
      <c r="CE124" s="23"/>
    </row>
    <row r="125" spans="1:83" s="24" customFormat="1">
      <c r="A125" t="str">
        <f>CONCATENATE(C125,"_",COUNTIF(C$2:C125,C125))</f>
        <v>02CD06_14</v>
      </c>
      <c r="B125" t="s">
        <v>9279</v>
      </c>
      <c r="C125" t="s">
        <v>1659</v>
      </c>
      <c r="D125" t="s">
        <v>16817</v>
      </c>
      <c r="E125" t="s">
        <v>1660</v>
      </c>
      <c r="F125" t="s">
        <v>1661</v>
      </c>
      <c r="G125" t="s">
        <v>1662</v>
      </c>
      <c r="H125" t="s">
        <v>1663</v>
      </c>
      <c r="I125" t="s">
        <v>141</v>
      </c>
      <c r="J125" t="s">
        <v>16737</v>
      </c>
      <c r="K125">
        <v>5</v>
      </c>
      <c r="L125" t="s">
        <v>142</v>
      </c>
      <c r="M125">
        <v>3</v>
      </c>
      <c r="N125" t="s">
        <v>16738</v>
      </c>
      <c r="O125" t="s">
        <v>171</v>
      </c>
      <c r="P125" t="s">
        <v>143</v>
      </c>
      <c r="Q125" t="s">
        <v>169</v>
      </c>
      <c r="R125" t="s">
        <v>77</v>
      </c>
      <c r="S125" t="s">
        <v>170</v>
      </c>
      <c r="T125" t="s">
        <v>16739</v>
      </c>
      <c r="U125" t="s">
        <v>168</v>
      </c>
      <c r="V125" t="s">
        <v>16740</v>
      </c>
      <c r="W125" t="s">
        <v>144</v>
      </c>
      <c r="X125" t="s">
        <v>145</v>
      </c>
      <c r="Y125" t="s">
        <v>146</v>
      </c>
      <c r="Z125" t="s">
        <v>147</v>
      </c>
      <c r="AA125">
        <v>11.5</v>
      </c>
      <c r="AB125" t="s">
        <v>16741</v>
      </c>
      <c r="AC125" t="str">
        <f t="shared" si="1"/>
        <v>1.7.2</v>
      </c>
      <c r="AD125" t="s">
        <v>1822</v>
      </c>
      <c r="AE125" t="s">
        <v>1823</v>
      </c>
      <c r="AF125" t="s">
        <v>1666</v>
      </c>
      <c r="AG125" t="s">
        <v>1403</v>
      </c>
      <c r="AH125" t="s">
        <v>1824</v>
      </c>
      <c r="AI125" t="s">
        <v>89</v>
      </c>
      <c r="AJ125" t="s">
        <v>1825</v>
      </c>
      <c r="AK125" t="s">
        <v>1826</v>
      </c>
      <c r="AL125" t="s">
        <v>92</v>
      </c>
      <c r="AM125" t="s">
        <v>1670</v>
      </c>
      <c r="AN125">
        <v>0.25</v>
      </c>
      <c r="AO125">
        <v>0.5</v>
      </c>
      <c r="AP125">
        <v>0.75</v>
      </c>
      <c r="AQ125">
        <v>1</v>
      </c>
      <c r="AR125" t="s">
        <v>1827</v>
      </c>
      <c r="AS125" t="s">
        <v>1828</v>
      </c>
      <c r="AT125" t="s">
        <v>1829</v>
      </c>
      <c r="AU125" t="s">
        <v>1830</v>
      </c>
      <c r="AV125" t="s">
        <v>1691</v>
      </c>
      <c r="AW125" t="s">
        <v>1831</v>
      </c>
      <c r="AX125" t="s">
        <v>1830</v>
      </c>
      <c r="AY125" t="s">
        <v>1691</v>
      </c>
      <c r="AZ125" t="s">
        <v>1832</v>
      </c>
      <c r="BA125" t="s">
        <v>1830</v>
      </c>
      <c r="BB125" t="s">
        <v>1691</v>
      </c>
      <c r="BC125" t="s">
        <v>1833</v>
      </c>
      <c r="BD125" t="s">
        <v>1830</v>
      </c>
      <c r="BE125" t="s">
        <v>1691</v>
      </c>
      <c r="BF125" t="s">
        <v>108</v>
      </c>
      <c r="BG125" t="s">
        <v>108</v>
      </c>
      <c r="BH125" t="s">
        <v>108</v>
      </c>
      <c r="BI125" t="s">
        <v>108</v>
      </c>
      <c r="BJ125" t="s">
        <v>108</v>
      </c>
      <c r="BK125" t="s">
        <v>108</v>
      </c>
      <c r="BL125" t="s">
        <v>108</v>
      </c>
      <c r="BM125" t="s">
        <v>108</v>
      </c>
      <c r="BN125" t="s">
        <v>108</v>
      </c>
      <c r="BO125" t="s">
        <v>108</v>
      </c>
      <c r="BP125" t="s">
        <v>108</v>
      </c>
      <c r="BQ125" t="s">
        <v>108</v>
      </c>
      <c r="BR125" t="s">
        <v>108</v>
      </c>
      <c r="BS125" t="s">
        <v>108</v>
      </c>
      <c r="BT125" t="s">
        <v>108</v>
      </c>
      <c r="BU125" t="s">
        <v>108</v>
      </c>
      <c r="BV125" t="s">
        <v>108</v>
      </c>
      <c r="BW125" t="s">
        <v>108</v>
      </c>
      <c r="BX125" t="s">
        <v>108</v>
      </c>
      <c r="BY125" t="s">
        <v>108</v>
      </c>
      <c r="BZ125"/>
      <c r="CA125"/>
      <c r="CB125"/>
      <c r="CC125"/>
      <c r="CD125" s="23"/>
      <c r="CE125" s="23"/>
    </row>
    <row r="126" spans="1:83" s="24" customFormat="1">
      <c r="A126" t="str">
        <f>CONCATENATE(C126,"_",COUNTIF(C$2:C126,C126))</f>
        <v>02CD06_15</v>
      </c>
      <c r="B126" t="s">
        <v>9280</v>
      </c>
      <c r="C126" t="s">
        <v>1659</v>
      </c>
      <c r="D126" t="s">
        <v>16817</v>
      </c>
      <c r="E126" t="s">
        <v>1660</v>
      </c>
      <c r="F126" t="s">
        <v>1661</v>
      </c>
      <c r="G126" t="s">
        <v>1662</v>
      </c>
      <c r="H126" t="s">
        <v>1663</v>
      </c>
      <c r="I126" t="s">
        <v>737</v>
      </c>
      <c r="J126" t="s">
        <v>16803</v>
      </c>
      <c r="K126">
        <v>2</v>
      </c>
      <c r="L126" t="s">
        <v>315</v>
      </c>
      <c r="M126">
        <v>2</v>
      </c>
      <c r="N126" t="s">
        <v>516</v>
      </c>
      <c r="O126">
        <v>2</v>
      </c>
      <c r="P126" t="s">
        <v>16779</v>
      </c>
      <c r="Q126" t="s">
        <v>168</v>
      </c>
      <c r="R126" t="s">
        <v>517</v>
      </c>
      <c r="S126" t="s">
        <v>168</v>
      </c>
      <c r="T126" t="s">
        <v>518</v>
      </c>
      <c r="U126" t="s">
        <v>168</v>
      </c>
      <c r="V126" t="s">
        <v>738</v>
      </c>
      <c r="W126" t="s">
        <v>739</v>
      </c>
      <c r="X126" t="s">
        <v>740</v>
      </c>
      <c r="Y126" t="s">
        <v>81</v>
      </c>
      <c r="Z126" t="s">
        <v>82</v>
      </c>
      <c r="AA126">
        <v>16.7</v>
      </c>
      <c r="AB126" t="s">
        <v>16804</v>
      </c>
      <c r="AC126" t="str">
        <f t="shared" si="1"/>
        <v>2.2.2</v>
      </c>
      <c r="AD126" t="s">
        <v>1834</v>
      </c>
      <c r="AE126" t="s">
        <v>1835</v>
      </c>
      <c r="AF126" t="s">
        <v>1724</v>
      </c>
      <c r="AG126" t="s">
        <v>743</v>
      </c>
      <c r="AH126" t="s">
        <v>744</v>
      </c>
      <c r="AI126" t="s">
        <v>89</v>
      </c>
      <c r="AJ126" t="s">
        <v>1836</v>
      </c>
      <c r="AK126" t="s">
        <v>1837</v>
      </c>
      <c r="AL126" t="s">
        <v>136</v>
      </c>
      <c r="AM126" t="s">
        <v>1670</v>
      </c>
      <c r="AN126">
        <v>0</v>
      </c>
      <c r="AO126">
        <v>0.1</v>
      </c>
      <c r="AP126">
        <v>0.6</v>
      </c>
      <c r="AQ126">
        <v>1</v>
      </c>
      <c r="AR126" t="s">
        <v>1838</v>
      </c>
      <c r="AS126" t="s">
        <v>1839</v>
      </c>
      <c r="AT126" t="s">
        <v>1840</v>
      </c>
      <c r="AU126" t="s">
        <v>1731</v>
      </c>
      <c r="AV126" t="s">
        <v>1720</v>
      </c>
      <c r="AW126" t="s">
        <v>108</v>
      </c>
      <c r="AX126" t="s">
        <v>108</v>
      </c>
      <c r="AY126" t="s">
        <v>108</v>
      </c>
      <c r="AZ126" t="s">
        <v>108</v>
      </c>
      <c r="BA126" t="s">
        <v>108</v>
      </c>
      <c r="BB126" t="s">
        <v>108</v>
      </c>
      <c r="BC126" t="s">
        <v>108</v>
      </c>
      <c r="BD126" t="s">
        <v>108</v>
      </c>
      <c r="BE126" t="s">
        <v>108</v>
      </c>
      <c r="BF126" t="s">
        <v>108</v>
      </c>
      <c r="BG126" t="s">
        <v>108</v>
      </c>
      <c r="BH126" t="s">
        <v>108</v>
      </c>
      <c r="BI126" t="s">
        <v>108</v>
      </c>
      <c r="BJ126" t="s">
        <v>108</v>
      </c>
      <c r="BK126" t="s">
        <v>108</v>
      </c>
      <c r="BL126" t="s">
        <v>108</v>
      </c>
      <c r="BM126" t="s">
        <v>108</v>
      </c>
      <c r="BN126" t="s">
        <v>108</v>
      </c>
      <c r="BO126" t="s">
        <v>108</v>
      </c>
      <c r="BP126" t="s">
        <v>108</v>
      </c>
      <c r="BQ126" t="s">
        <v>108</v>
      </c>
      <c r="BR126" t="s">
        <v>108</v>
      </c>
      <c r="BS126" t="s">
        <v>108</v>
      </c>
      <c r="BT126" t="s">
        <v>108</v>
      </c>
      <c r="BU126" t="s">
        <v>108</v>
      </c>
      <c r="BV126" t="s">
        <v>108</v>
      </c>
      <c r="BW126" t="s">
        <v>108</v>
      </c>
      <c r="BX126" t="s">
        <v>108</v>
      </c>
      <c r="BY126" t="s">
        <v>108</v>
      </c>
      <c r="BZ126"/>
      <c r="CA126"/>
      <c r="CB126"/>
      <c r="CC126"/>
      <c r="CD126" s="23"/>
      <c r="CE126" s="23"/>
    </row>
    <row r="127" spans="1:83" s="24" customFormat="1">
      <c r="A127" t="str">
        <f>CONCATENATE(C127,"_",COUNTIF(C$2:C127,C127))</f>
        <v>02CD06_16</v>
      </c>
      <c r="B127" t="s">
        <v>9281</v>
      </c>
      <c r="C127" t="s">
        <v>1659</v>
      </c>
      <c r="D127" t="s">
        <v>16817</v>
      </c>
      <c r="E127" t="s">
        <v>1660</v>
      </c>
      <c r="F127" t="s">
        <v>1661</v>
      </c>
      <c r="G127" t="s">
        <v>1662</v>
      </c>
      <c r="H127" t="s">
        <v>1663</v>
      </c>
      <c r="I127" t="s">
        <v>772</v>
      </c>
      <c r="J127" t="s">
        <v>16807</v>
      </c>
      <c r="K127">
        <v>2</v>
      </c>
      <c r="L127" t="s">
        <v>315</v>
      </c>
      <c r="M127">
        <v>1</v>
      </c>
      <c r="N127" t="s">
        <v>16760</v>
      </c>
      <c r="O127">
        <v>6</v>
      </c>
      <c r="P127" t="s">
        <v>16808</v>
      </c>
      <c r="Q127" t="s">
        <v>168</v>
      </c>
      <c r="R127" t="s">
        <v>517</v>
      </c>
      <c r="S127" t="s">
        <v>171</v>
      </c>
      <c r="T127" t="s">
        <v>579</v>
      </c>
      <c r="U127" t="s">
        <v>168</v>
      </c>
      <c r="V127" t="s">
        <v>16784</v>
      </c>
      <c r="W127" t="s">
        <v>774</v>
      </c>
      <c r="X127" t="s">
        <v>775</v>
      </c>
      <c r="Y127" t="s">
        <v>146</v>
      </c>
      <c r="Z127" t="s">
        <v>147</v>
      </c>
      <c r="AA127">
        <v>11.1</v>
      </c>
      <c r="AB127" t="s">
        <v>16771</v>
      </c>
      <c r="AC127" t="str">
        <f t="shared" si="1"/>
        <v>2.3.2</v>
      </c>
      <c r="AD127" t="s">
        <v>1841</v>
      </c>
      <c r="AE127" t="s">
        <v>1842</v>
      </c>
      <c r="AF127" t="s">
        <v>1843</v>
      </c>
      <c r="AG127" t="s">
        <v>1844</v>
      </c>
      <c r="AH127" t="s">
        <v>1845</v>
      </c>
      <c r="AI127" t="s">
        <v>89</v>
      </c>
      <c r="AJ127" t="s">
        <v>1846</v>
      </c>
      <c r="AK127" t="s">
        <v>1847</v>
      </c>
      <c r="AL127" t="s">
        <v>92</v>
      </c>
      <c r="AM127" t="s">
        <v>1670</v>
      </c>
      <c r="AN127">
        <v>0.25</v>
      </c>
      <c r="AO127">
        <v>0.5</v>
      </c>
      <c r="AP127">
        <v>0.75</v>
      </c>
      <c r="AQ127">
        <v>1</v>
      </c>
      <c r="AR127" t="s">
        <v>1848</v>
      </c>
      <c r="AS127" t="s">
        <v>1849</v>
      </c>
      <c r="AT127" t="s">
        <v>1850</v>
      </c>
      <c r="AU127" t="s">
        <v>1731</v>
      </c>
      <c r="AV127" t="s">
        <v>1720</v>
      </c>
      <c r="AW127" t="s">
        <v>1851</v>
      </c>
      <c r="AX127" t="s">
        <v>1731</v>
      </c>
      <c r="AY127" t="s">
        <v>1720</v>
      </c>
      <c r="AZ127" t="s">
        <v>1852</v>
      </c>
      <c r="BA127" t="s">
        <v>1731</v>
      </c>
      <c r="BB127" t="s">
        <v>1720</v>
      </c>
      <c r="BC127" t="s">
        <v>108</v>
      </c>
      <c r="BD127" t="s">
        <v>108</v>
      </c>
      <c r="BE127" t="s">
        <v>108</v>
      </c>
      <c r="BF127" t="s">
        <v>108</v>
      </c>
      <c r="BG127" t="s">
        <v>108</v>
      </c>
      <c r="BH127" t="s">
        <v>108</v>
      </c>
      <c r="BI127" t="s">
        <v>108</v>
      </c>
      <c r="BJ127" t="s">
        <v>108</v>
      </c>
      <c r="BK127" t="s">
        <v>108</v>
      </c>
      <c r="BL127" t="s">
        <v>108</v>
      </c>
      <c r="BM127" t="s">
        <v>108</v>
      </c>
      <c r="BN127" t="s">
        <v>108</v>
      </c>
      <c r="BO127" t="s">
        <v>108</v>
      </c>
      <c r="BP127" t="s">
        <v>108</v>
      </c>
      <c r="BQ127" t="s">
        <v>108</v>
      </c>
      <c r="BR127" t="s">
        <v>108</v>
      </c>
      <c r="BS127" t="s">
        <v>108</v>
      </c>
      <c r="BT127" t="s">
        <v>108</v>
      </c>
      <c r="BU127" t="s">
        <v>108</v>
      </c>
      <c r="BV127" t="s">
        <v>108</v>
      </c>
      <c r="BW127" t="s">
        <v>108</v>
      </c>
      <c r="BX127" t="s">
        <v>108</v>
      </c>
      <c r="BY127" t="s">
        <v>108</v>
      </c>
      <c r="BZ127"/>
      <c r="CA127"/>
      <c r="CB127"/>
      <c r="CC127"/>
      <c r="CD127" s="23"/>
      <c r="CE127" s="23"/>
    </row>
    <row r="128" spans="1:83" s="24" customFormat="1">
      <c r="A128" t="str">
        <f>CONCATENATE(C128,"_",COUNTIF(C$2:C128,C128))</f>
        <v>02CD06_17</v>
      </c>
      <c r="B128" t="s">
        <v>9282</v>
      </c>
      <c r="C128" t="s">
        <v>1659</v>
      </c>
      <c r="D128" t="s">
        <v>16817</v>
      </c>
      <c r="E128" t="s">
        <v>1660</v>
      </c>
      <c r="F128" t="s">
        <v>1661</v>
      </c>
      <c r="G128" t="s">
        <v>1662</v>
      </c>
      <c r="H128" t="s">
        <v>1663</v>
      </c>
      <c r="I128" t="s">
        <v>1853</v>
      </c>
      <c r="J128" t="s">
        <v>16818</v>
      </c>
      <c r="K128">
        <v>2</v>
      </c>
      <c r="L128" t="s">
        <v>315</v>
      </c>
      <c r="M128">
        <v>1</v>
      </c>
      <c r="N128" t="s">
        <v>16760</v>
      </c>
      <c r="O128">
        <v>3</v>
      </c>
      <c r="P128" t="s">
        <v>16773</v>
      </c>
      <c r="Q128" t="s">
        <v>168</v>
      </c>
      <c r="R128" t="s">
        <v>517</v>
      </c>
      <c r="S128" t="s">
        <v>166</v>
      </c>
      <c r="T128" t="s">
        <v>16791</v>
      </c>
      <c r="U128" t="s">
        <v>236</v>
      </c>
      <c r="V128" t="s">
        <v>755</v>
      </c>
      <c r="W128" t="s">
        <v>1854</v>
      </c>
      <c r="X128" t="s">
        <v>1855</v>
      </c>
      <c r="Y128" t="s">
        <v>793</v>
      </c>
      <c r="Z128" t="s">
        <v>794</v>
      </c>
      <c r="AA128">
        <v>10.199999999999999</v>
      </c>
      <c r="AB128" t="s">
        <v>16810</v>
      </c>
      <c r="AC128" t="str">
        <f t="shared" si="1"/>
        <v>2.6.8</v>
      </c>
      <c r="AD128" t="s">
        <v>1856</v>
      </c>
      <c r="AE128" t="s">
        <v>1857</v>
      </c>
      <c r="AF128" t="s">
        <v>1858</v>
      </c>
      <c r="AG128" t="s">
        <v>1859</v>
      </c>
      <c r="AH128" t="s">
        <v>1860</v>
      </c>
      <c r="AI128" t="s">
        <v>89</v>
      </c>
      <c r="AJ128" t="s">
        <v>1861</v>
      </c>
      <c r="AK128" t="s">
        <v>1862</v>
      </c>
      <c r="AL128" t="s">
        <v>136</v>
      </c>
      <c r="AM128" t="s">
        <v>1863</v>
      </c>
      <c r="AN128">
        <v>0.25</v>
      </c>
      <c r="AO128">
        <v>0.5</v>
      </c>
      <c r="AP128">
        <v>0.75</v>
      </c>
      <c r="AQ128">
        <v>1</v>
      </c>
      <c r="AR128" t="s">
        <v>1864</v>
      </c>
      <c r="AS128" t="s">
        <v>1849</v>
      </c>
      <c r="AT128" t="s">
        <v>1865</v>
      </c>
      <c r="AU128" t="s">
        <v>1731</v>
      </c>
      <c r="AV128" t="s">
        <v>1720</v>
      </c>
      <c r="AW128" t="s">
        <v>1851</v>
      </c>
      <c r="AX128" t="s">
        <v>1731</v>
      </c>
      <c r="AY128" t="s">
        <v>1720</v>
      </c>
      <c r="AZ128" t="s">
        <v>1852</v>
      </c>
      <c r="BA128" t="s">
        <v>1731</v>
      </c>
      <c r="BB128" t="s">
        <v>1720</v>
      </c>
      <c r="BC128" t="s">
        <v>108</v>
      </c>
      <c r="BD128" t="s">
        <v>108</v>
      </c>
      <c r="BE128" t="s">
        <v>108</v>
      </c>
      <c r="BF128" t="s">
        <v>108</v>
      </c>
      <c r="BG128" t="s">
        <v>108</v>
      </c>
      <c r="BH128" t="s">
        <v>108</v>
      </c>
      <c r="BI128" t="s">
        <v>108</v>
      </c>
      <c r="BJ128" t="s">
        <v>108</v>
      </c>
      <c r="BK128" t="s">
        <v>108</v>
      </c>
      <c r="BL128" t="s">
        <v>108</v>
      </c>
      <c r="BM128" t="s">
        <v>108</v>
      </c>
      <c r="BN128" t="s">
        <v>108</v>
      </c>
      <c r="BO128" t="s">
        <v>108</v>
      </c>
      <c r="BP128" t="s">
        <v>108</v>
      </c>
      <c r="BQ128" t="s">
        <v>108</v>
      </c>
      <c r="BR128" t="s">
        <v>108</v>
      </c>
      <c r="BS128" t="s">
        <v>108</v>
      </c>
      <c r="BT128" t="s">
        <v>108</v>
      </c>
      <c r="BU128" t="s">
        <v>108</v>
      </c>
      <c r="BV128" t="s">
        <v>108</v>
      </c>
      <c r="BW128" t="s">
        <v>108</v>
      </c>
      <c r="BX128" t="s">
        <v>108</v>
      </c>
      <c r="BY128" t="s">
        <v>108</v>
      </c>
      <c r="BZ128"/>
      <c r="CA128"/>
      <c r="CB128"/>
      <c r="CC128"/>
      <c r="CD128" s="23"/>
      <c r="CE128" s="23"/>
    </row>
    <row r="129" spans="1:83" s="24" customFormat="1">
      <c r="A129" t="str">
        <f>CONCATENATE(C129,"_",COUNTIF(C$2:C129,C129))</f>
        <v>02CD06_18</v>
      </c>
      <c r="B129" t="s">
        <v>9283</v>
      </c>
      <c r="C129" t="s">
        <v>1659</v>
      </c>
      <c r="D129" t="s">
        <v>16817</v>
      </c>
      <c r="E129" t="s">
        <v>1660</v>
      </c>
      <c r="F129" t="s">
        <v>1661</v>
      </c>
      <c r="G129" t="s">
        <v>1662</v>
      </c>
      <c r="H129" t="s">
        <v>1663</v>
      </c>
      <c r="I129" t="s">
        <v>789</v>
      </c>
      <c r="J129" t="s">
        <v>16809</v>
      </c>
      <c r="K129">
        <v>2</v>
      </c>
      <c r="L129" t="s">
        <v>315</v>
      </c>
      <c r="M129">
        <v>1</v>
      </c>
      <c r="N129" t="s">
        <v>16760</v>
      </c>
      <c r="O129">
        <v>3</v>
      </c>
      <c r="P129" t="s">
        <v>16773</v>
      </c>
      <c r="Q129" t="s">
        <v>168</v>
      </c>
      <c r="R129" t="s">
        <v>517</v>
      </c>
      <c r="S129" t="s">
        <v>170</v>
      </c>
      <c r="T129" t="s">
        <v>790</v>
      </c>
      <c r="U129" t="s">
        <v>169</v>
      </c>
      <c r="V129" t="s">
        <v>790</v>
      </c>
      <c r="W129" t="s">
        <v>791</v>
      </c>
      <c r="X129" t="s">
        <v>792</v>
      </c>
      <c r="Y129" t="s">
        <v>793</v>
      </c>
      <c r="Z129" t="s">
        <v>794</v>
      </c>
      <c r="AA129">
        <v>10.199999999999999</v>
      </c>
      <c r="AB129" t="s">
        <v>16810</v>
      </c>
      <c r="AC129" t="str">
        <f t="shared" si="1"/>
        <v>2.7.1</v>
      </c>
      <c r="AD129" t="s">
        <v>1866</v>
      </c>
      <c r="AE129" t="s">
        <v>1867</v>
      </c>
      <c r="AF129" t="s">
        <v>1843</v>
      </c>
      <c r="AG129" t="s">
        <v>1844</v>
      </c>
      <c r="AH129" t="s">
        <v>1868</v>
      </c>
      <c r="AI129" t="s">
        <v>89</v>
      </c>
      <c r="AJ129" t="s">
        <v>1869</v>
      </c>
      <c r="AK129" t="s">
        <v>1870</v>
      </c>
      <c r="AL129" t="s">
        <v>92</v>
      </c>
      <c r="AM129" t="s">
        <v>1670</v>
      </c>
      <c r="AN129">
        <v>0.25</v>
      </c>
      <c r="AO129">
        <v>0.5</v>
      </c>
      <c r="AP129">
        <v>0.75</v>
      </c>
      <c r="AQ129">
        <v>1</v>
      </c>
      <c r="AR129" t="s">
        <v>1871</v>
      </c>
      <c r="AS129" t="s">
        <v>1872</v>
      </c>
      <c r="AT129" t="s">
        <v>1873</v>
      </c>
      <c r="AU129" t="s">
        <v>1731</v>
      </c>
      <c r="AV129" t="s">
        <v>1720</v>
      </c>
      <c r="AW129" t="s">
        <v>1874</v>
      </c>
      <c r="AX129" t="s">
        <v>1731</v>
      </c>
      <c r="AY129" t="s">
        <v>1720</v>
      </c>
      <c r="AZ129" t="s">
        <v>1875</v>
      </c>
      <c r="BA129" t="s">
        <v>1778</v>
      </c>
      <c r="BB129" t="s">
        <v>1876</v>
      </c>
      <c r="BC129" t="s">
        <v>1877</v>
      </c>
      <c r="BD129" t="s">
        <v>1731</v>
      </c>
      <c r="BE129" t="s">
        <v>1720</v>
      </c>
      <c r="BF129" t="s">
        <v>1878</v>
      </c>
      <c r="BG129" t="s">
        <v>1731</v>
      </c>
      <c r="BH129" t="s">
        <v>1720</v>
      </c>
      <c r="BI129" t="s">
        <v>108</v>
      </c>
      <c r="BJ129" t="s">
        <v>108</v>
      </c>
      <c r="BK129" t="s">
        <v>108</v>
      </c>
      <c r="BL129" t="s">
        <v>108</v>
      </c>
      <c r="BM129" t="s">
        <v>108</v>
      </c>
      <c r="BN129" t="s">
        <v>108</v>
      </c>
      <c r="BO129" t="s">
        <v>108</v>
      </c>
      <c r="BP129" t="s">
        <v>108</v>
      </c>
      <c r="BQ129" t="s">
        <v>108</v>
      </c>
      <c r="BR129" t="s">
        <v>108</v>
      </c>
      <c r="BS129" t="s">
        <v>108</v>
      </c>
      <c r="BT129" t="s">
        <v>108</v>
      </c>
      <c r="BU129" t="s">
        <v>108</v>
      </c>
      <c r="BV129" t="s">
        <v>108</v>
      </c>
      <c r="BW129" t="s">
        <v>108</v>
      </c>
      <c r="BX129" t="s">
        <v>108</v>
      </c>
      <c r="BY129"/>
      <c r="BZ129"/>
      <c r="CA129"/>
      <c r="CB129"/>
      <c r="CC129"/>
      <c r="CD129" s="23"/>
      <c r="CE129" s="23"/>
    </row>
    <row r="130" spans="1:83" s="24" customFormat="1">
      <c r="A130" t="str">
        <f>CONCATENATE(C130,"_",COUNTIF(C$2:C130,C130))</f>
        <v>02CD07_1</v>
      </c>
      <c r="B130" t="s">
        <v>9284</v>
      </c>
      <c r="C130" t="s">
        <v>1879</v>
      </c>
      <c r="D130" t="s">
        <v>16819</v>
      </c>
      <c r="E130" t="s">
        <v>1880</v>
      </c>
      <c r="F130" t="s">
        <v>1881</v>
      </c>
      <c r="G130" t="s">
        <v>1882</v>
      </c>
      <c r="H130" t="s">
        <v>1883</v>
      </c>
      <c r="I130" t="s">
        <v>465</v>
      </c>
      <c r="J130" t="s">
        <v>16772</v>
      </c>
      <c r="K130">
        <v>2</v>
      </c>
      <c r="L130" t="s">
        <v>315</v>
      </c>
      <c r="M130">
        <v>1</v>
      </c>
      <c r="N130" t="s">
        <v>16760</v>
      </c>
      <c r="O130">
        <v>3</v>
      </c>
      <c r="P130" t="s">
        <v>16773</v>
      </c>
      <c r="Q130" t="s">
        <v>169</v>
      </c>
      <c r="R130" t="s">
        <v>77</v>
      </c>
      <c r="S130" t="s">
        <v>236</v>
      </c>
      <c r="T130" t="s">
        <v>260</v>
      </c>
      <c r="U130" t="s">
        <v>169</v>
      </c>
      <c r="V130" t="s">
        <v>467</v>
      </c>
      <c r="W130" t="s">
        <v>468</v>
      </c>
      <c r="X130" t="s">
        <v>469</v>
      </c>
      <c r="Y130" t="s">
        <v>81</v>
      </c>
      <c r="Z130" t="s">
        <v>82</v>
      </c>
      <c r="AA130">
        <v>16.600000000000001</v>
      </c>
      <c r="AB130" t="s">
        <v>83</v>
      </c>
      <c r="AC130" t="str">
        <f t="shared" si="1"/>
        <v>1.8.1</v>
      </c>
      <c r="AD130" t="s">
        <v>1884</v>
      </c>
      <c r="AE130" t="s">
        <v>1885</v>
      </c>
      <c r="AF130" t="s">
        <v>1886</v>
      </c>
      <c r="AG130" t="s">
        <v>473</v>
      </c>
      <c r="AH130" t="s">
        <v>1887</v>
      </c>
      <c r="AI130" t="s">
        <v>89</v>
      </c>
      <c r="AJ130" t="s">
        <v>1888</v>
      </c>
      <c r="AK130" t="s">
        <v>1889</v>
      </c>
      <c r="AL130" t="s">
        <v>92</v>
      </c>
      <c r="AM130" t="s">
        <v>1890</v>
      </c>
      <c r="AN130">
        <v>0.3</v>
      </c>
      <c r="AO130">
        <v>0.5</v>
      </c>
      <c r="AP130">
        <v>0.7</v>
      </c>
      <c r="AQ130">
        <v>1</v>
      </c>
      <c r="AR130" t="s">
        <v>1009</v>
      </c>
      <c r="AS130" t="s">
        <v>1891</v>
      </c>
      <c r="AT130" t="s">
        <v>1892</v>
      </c>
      <c r="AU130" t="s">
        <v>1893</v>
      </c>
      <c r="AV130" t="s">
        <v>1894</v>
      </c>
      <c r="AW130" t="s">
        <v>1895</v>
      </c>
      <c r="AX130" t="s">
        <v>1893</v>
      </c>
      <c r="AY130" t="s">
        <v>1894</v>
      </c>
      <c r="AZ130" t="s">
        <v>1896</v>
      </c>
      <c r="BA130" t="s">
        <v>1893</v>
      </c>
      <c r="BB130" t="s">
        <v>1894</v>
      </c>
      <c r="BC130" t="s">
        <v>1897</v>
      </c>
      <c r="BD130" t="s">
        <v>1898</v>
      </c>
      <c r="BE130" t="s">
        <v>1899</v>
      </c>
      <c r="BF130" t="s">
        <v>1900</v>
      </c>
      <c r="BG130" t="s">
        <v>1901</v>
      </c>
      <c r="BH130" t="s">
        <v>1902</v>
      </c>
      <c r="BI130" t="s">
        <v>1903</v>
      </c>
      <c r="BJ130" t="s">
        <v>1904</v>
      </c>
      <c r="BK130" t="s">
        <v>1905</v>
      </c>
      <c r="BL130" t="s">
        <v>108</v>
      </c>
      <c r="BM130" t="s">
        <v>108</v>
      </c>
      <c r="BN130" t="s">
        <v>108</v>
      </c>
      <c r="BO130" t="s">
        <v>108</v>
      </c>
      <c r="BP130" t="s">
        <v>108</v>
      </c>
      <c r="BQ130" t="s">
        <v>108</v>
      </c>
      <c r="BR130" t="s">
        <v>108</v>
      </c>
      <c r="BS130" t="s">
        <v>108</v>
      </c>
      <c r="BT130" t="s">
        <v>108</v>
      </c>
      <c r="BU130" t="s">
        <v>108</v>
      </c>
      <c r="BV130" t="s">
        <v>108</v>
      </c>
      <c r="BW130" t="s">
        <v>108</v>
      </c>
      <c r="BX130" t="s">
        <v>108</v>
      </c>
      <c r="BY130" t="s">
        <v>108</v>
      </c>
      <c r="BZ130"/>
      <c r="CA130"/>
      <c r="CB130"/>
      <c r="CC130"/>
      <c r="CD130" s="23"/>
      <c r="CE130" s="23"/>
    </row>
    <row r="131" spans="1:83" s="24" customFormat="1">
      <c r="A131" t="str">
        <f>CONCATENATE(C131,"_",COUNTIF(C$2:C131,C131))</f>
        <v>02CD07_2</v>
      </c>
      <c r="B131" t="s">
        <v>9285</v>
      </c>
      <c r="C131" t="s">
        <v>1879</v>
      </c>
      <c r="D131" t="s">
        <v>16819</v>
      </c>
      <c r="E131" t="s">
        <v>1880</v>
      </c>
      <c r="F131" t="s">
        <v>1881</v>
      </c>
      <c r="G131" t="s">
        <v>1882</v>
      </c>
      <c r="H131" t="s">
        <v>1883</v>
      </c>
      <c r="I131" t="s">
        <v>494</v>
      </c>
      <c r="J131" t="s">
        <v>16774</v>
      </c>
      <c r="K131">
        <v>6</v>
      </c>
      <c r="L131" t="s">
        <v>74</v>
      </c>
      <c r="M131">
        <v>5</v>
      </c>
      <c r="N131" t="s">
        <v>16775</v>
      </c>
      <c r="O131">
        <v>1</v>
      </c>
      <c r="P131" t="s">
        <v>16776</v>
      </c>
      <c r="Q131" t="s">
        <v>168</v>
      </c>
      <c r="R131" t="s">
        <v>517</v>
      </c>
      <c r="S131" t="s">
        <v>168</v>
      </c>
      <c r="T131" t="s">
        <v>518</v>
      </c>
      <c r="U131" t="s">
        <v>169</v>
      </c>
      <c r="V131" t="s">
        <v>16777</v>
      </c>
      <c r="W131" t="s">
        <v>495</v>
      </c>
      <c r="X131" t="s">
        <v>496</v>
      </c>
      <c r="Y131" t="s">
        <v>81</v>
      </c>
      <c r="Z131" t="s">
        <v>82</v>
      </c>
      <c r="AA131">
        <v>16.100000000000001</v>
      </c>
      <c r="AB131" t="s">
        <v>174</v>
      </c>
      <c r="AC131" t="str">
        <f t="shared" si="1"/>
        <v>2.2.1</v>
      </c>
      <c r="AD131" t="s">
        <v>1906</v>
      </c>
      <c r="AE131" t="s">
        <v>1907</v>
      </c>
      <c r="AF131" t="s">
        <v>1908</v>
      </c>
      <c r="AG131" t="s">
        <v>500</v>
      </c>
      <c r="AH131" t="s">
        <v>1909</v>
      </c>
      <c r="AI131" t="s">
        <v>89</v>
      </c>
      <c r="AJ131" t="s">
        <v>1910</v>
      </c>
      <c r="AK131" t="s">
        <v>1911</v>
      </c>
      <c r="AL131" t="s">
        <v>92</v>
      </c>
      <c r="AM131" t="s">
        <v>1890</v>
      </c>
      <c r="AN131">
        <v>0.3</v>
      </c>
      <c r="AO131">
        <v>0.5</v>
      </c>
      <c r="AP131">
        <v>0.7</v>
      </c>
      <c r="AQ131">
        <v>1</v>
      </c>
      <c r="AR131" t="s">
        <v>1912</v>
      </c>
      <c r="AS131" t="s">
        <v>1913</v>
      </c>
      <c r="AT131" t="s">
        <v>1914</v>
      </c>
      <c r="AU131" t="s">
        <v>1915</v>
      </c>
      <c r="AV131" t="s">
        <v>1916</v>
      </c>
      <c r="AW131" t="s">
        <v>1917</v>
      </c>
      <c r="AX131" t="s">
        <v>1915</v>
      </c>
      <c r="AY131" t="s">
        <v>1916</v>
      </c>
      <c r="AZ131" t="s">
        <v>108</v>
      </c>
      <c r="BA131" t="s">
        <v>108</v>
      </c>
      <c r="BB131" t="s">
        <v>108</v>
      </c>
      <c r="BC131" t="s">
        <v>108</v>
      </c>
      <c r="BD131" t="s">
        <v>108</v>
      </c>
      <c r="BE131" t="s">
        <v>108</v>
      </c>
      <c r="BF131" t="s">
        <v>108</v>
      </c>
      <c r="BG131" t="s">
        <v>108</v>
      </c>
      <c r="BH131" t="s">
        <v>108</v>
      </c>
      <c r="BI131" t="s">
        <v>108</v>
      </c>
      <c r="BJ131" t="s">
        <v>108</v>
      </c>
      <c r="BK131" t="s">
        <v>108</v>
      </c>
      <c r="BL131" t="s">
        <v>108</v>
      </c>
      <c r="BM131" t="s">
        <v>108</v>
      </c>
      <c r="BN131" t="s">
        <v>108</v>
      </c>
      <c r="BO131" t="s">
        <v>108</v>
      </c>
      <c r="BP131" t="s">
        <v>108</v>
      </c>
      <c r="BQ131" t="s">
        <v>108</v>
      </c>
      <c r="BR131" t="s">
        <v>108</v>
      </c>
      <c r="BS131" t="s">
        <v>108</v>
      </c>
      <c r="BT131" t="s">
        <v>108</v>
      </c>
      <c r="BU131" t="s">
        <v>108</v>
      </c>
      <c r="BV131" t="s">
        <v>108</v>
      </c>
      <c r="BW131" t="s">
        <v>108</v>
      </c>
      <c r="BX131" t="s">
        <v>108</v>
      </c>
      <c r="BY131" t="s">
        <v>108</v>
      </c>
      <c r="BZ131"/>
      <c r="CA131"/>
      <c r="CB131"/>
      <c r="CC131"/>
      <c r="CD131" s="23"/>
      <c r="CE131" s="23"/>
    </row>
    <row r="132" spans="1:83" s="24" customFormat="1">
      <c r="A132" t="str">
        <f>CONCATENATE(C132,"_",COUNTIF(C$2:C132,C132))</f>
        <v>02CD07_3</v>
      </c>
      <c r="B132" t="s">
        <v>9286</v>
      </c>
      <c r="C132" t="s">
        <v>1879</v>
      </c>
      <c r="D132" t="s">
        <v>16819</v>
      </c>
      <c r="E132" t="s">
        <v>1880</v>
      </c>
      <c r="F132" t="s">
        <v>1881</v>
      </c>
      <c r="G132" t="s">
        <v>1882</v>
      </c>
      <c r="H132" t="s">
        <v>1883</v>
      </c>
      <c r="I132" t="s">
        <v>515</v>
      </c>
      <c r="J132" t="s">
        <v>16778</v>
      </c>
      <c r="K132">
        <v>2</v>
      </c>
      <c r="L132" t="s">
        <v>315</v>
      </c>
      <c r="M132">
        <v>2</v>
      </c>
      <c r="N132" t="s">
        <v>516</v>
      </c>
      <c r="O132" t="s">
        <v>168</v>
      </c>
      <c r="P132" t="s">
        <v>16779</v>
      </c>
      <c r="Q132" t="s">
        <v>168</v>
      </c>
      <c r="R132" t="s">
        <v>517</v>
      </c>
      <c r="S132" t="s">
        <v>168</v>
      </c>
      <c r="T132" t="s">
        <v>518</v>
      </c>
      <c r="U132" t="s">
        <v>166</v>
      </c>
      <c r="V132" t="s">
        <v>519</v>
      </c>
      <c r="W132" t="s">
        <v>520</v>
      </c>
      <c r="X132" t="s">
        <v>521</v>
      </c>
      <c r="Y132" t="s">
        <v>146</v>
      </c>
      <c r="Z132" t="s">
        <v>147</v>
      </c>
      <c r="AA132">
        <v>11.6</v>
      </c>
      <c r="AB132" t="s">
        <v>16780</v>
      </c>
      <c r="AC132" t="str">
        <f t="shared" ref="AC132:AC195" si="2">Q132&amp;"."&amp;S132&amp;"."&amp;U132</f>
        <v>2.2.6</v>
      </c>
      <c r="AD132" t="s">
        <v>1918</v>
      </c>
      <c r="AE132" t="s">
        <v>1919</v>
      </c>
      <c r="AF132" t="s">
        <v>1920</v>
      </c>
      <c r="AG132" t="s">
        <v>1054</v>
      </c>
      <c r="AH132" t="s">
        <v>1921</v>
      </c>
      <c r="AI132" t="s">
        <v>89</v>
      </c>
      <c r="AJ132" t="s">
        <v>1922</v>
      </c>
      <c r="AK132" t="s">
        <v>1923</v>
      </c>
      <c r="AL132" t="s">
        <v>92</v>
      </c>
      <c r="AM132" t="s">
        <v>1890</v>
      </c>
      <c r="AN132">
        <v>0.3</v>
      </c>
      <c r="AO132">
        <v>0.5</v>
      </c>
      <c r="AP132">
        <v>0.7</v>
      </c>
      <c r="AQ132">
        <v>1</v>
      </c>
      <c r="AR132" t="s">
        <v>1059</v>
      </c>
      <c r="AS132" t="s">
        <v>1924</v>
      </c>
      <c r="AT132" t="s">
        <v>1925</v>
      </c>
      <c r="AU132" t="s">
        <v>1926</v>
      </c>
      <c r="AV132" t="s">
        <v>1927</v>
      </c>
      <c r="AW132" t="s">
        <v>1928</v>
      </c>
      <c r="AX132" t="s">
        <v>1901</v>
      </c>
      <c r="AY132" t="s">
        <v>1929</v>
      </c>
      <c r="AZ132" t="s">
        <v>1930</v>
      </c>
      <c r="BA132" t="s">
        <v>1926</v>
      </c>
      <c r="BB132" t="s">
        <v>1927</v>
      </c>
      <c r="BC132" t="s">
        <v>1931</v>
      </c>
      <c r="BD132" t="s">
        <v>1926</v>
      </c>
      <c r="BE132" t="s">
        <v>1927</v>
      </c>
      <c r="BF132" t="s">
        <v>108</v>
      </c>
      <c r="BG132" t="s">
        <v>108</v>
      </c>
      <c r="BH132" t="s">
        <v>108</v>
      </c>
      <c r="BI132" t="s">
        <v>108</v>
      </c>
      <c r="BJ132" t="s">
        <v>108</v>
      </c>
      <c r="BK132" t="s">
        <v>108</v>
      </c>
      <c r="BL132" t="s">
        <v>108</v>
      </c>
      <c r="BM132" t="s">
        <v>108</v>
      </c>
      <c r="BN132" t="s">
        <v>108</v>
      </c>
      <c r="BO132" t="s">
        <v>108</v>
      </c>
      <c r="BP132" t="s">
        <v>108</v>
      </c>
      <c r="BQ132" t="s">
        <v>108</v>
      </c>
      <c r="BR132" t="s">
        <v>108</v>
      </c>
      <c r="BS132" t="s">
        <v>108</v>
      </c>
      <c r="BT132" t="s">
        <v>108</v>
      </c>
      <c r="BU132" t="s">
        <v>108</v>
      </c>
      <c r="BV132" t="s">
        <v>108</v>
      </c>
      <c r="BW132" t="s">
        <v>108</v>
      </c>
      <c r="BX132" t="s">
        <v>108</v>
      </c>
      <c r="BY132" t="s">
        <v>108</v>
      </c>
      <c r="BZ132"/>
      <c r="CA132"/>
      <c r="CB132"/>
      <c r="CC132"/>
      <c r="CD132" s="23"/>
      <c r="CE132" s="23"/>
    </row>
    <row r="133" spans="1:83" s="24" customFormat="1">
      <c r="A133" t="str">
        <f>CONCATENATE(C133,"_",COUNTIF(C$2:C133,C133))</f>
        <v>02CD07_4</v>
      </c>
      <c r="B133" t="s">
        <v>9287</v>
      </c>
      <c r="C133" t="s">
        <v>1879</v>
      </c>
      <c r="D133" t="s">
        <v>16819</v>
      </c>
      <c r="E133" t="s">
        <v>1880</v>
      </c>
      <c r="F133" t="s">
        <v>1881</v>
      </c>
      <c r="G133" t="s">
        <v>1882</v>
      </c>
      <c r="H133" t="s">
        <v>1883</v>
      </c>
      <c r="I133" t="s">
        <v>547</v>
      </c>
      <c r="J133" t="s">
        <v>16781</v>
      </c>
      <c r="K133">
        <v>2</v>
      </c>
      <c r="L133" t="s">
        <v>315</v>
      </c>
      <c r="M133">
        <v>1</v>
      </c>
      <c r="N133" t="s">
        <v>16760</v>
      </c>
      <c r="O133">
        <v>5</v>
      </c>
      <c r="P133" t="s">
        <v>4602</v>
      </c>
      <c r="Q133" t="s">
        <v>168</v>
      </c>
      <c r="R133" t="s">
        <v>517</v>
      </c>
      <c r="S133" t="s">
        <v>167</v>
      </c>
      <c r="T133" t="s">
        <v>16782</v>
      </c>
      <c r="U133" t="s">
        <v>168</v>
      </c>
      <c r="V133" t="s">
        <v>550</v>
      </c>
      <c r="W133" t="s">
        <v>551</v>
      </c>
      <c r="X133" t="s">
        <v>552</v>
      </c>
      <c r="Y133" t="s">
        <v>146</v>
      </c>
      <c r="Z133" t="s">
        <v>147</v>
      </c>
      <c r="AA133">
        <v>11.4</v>
      </c>
      <c r="AB133" t="s">
        <v>553</v>
      </c>
      <c r="AC133" t="str">
        <f t="shared" si="2"/>
        <v>2.4.2</v>
      </c>
      <c r="AD133" t="s">
        <v>1932</v>
      </c>
      <c r="AE133" t="s">
        <v>1933</v>
      </c>
      <c r="AF133" t="s">
        <v>1920</v>
      </c>
      <c r="AG133" t="s">
        <v>556</v>
      </c>
      <c r="AH133" t="s">
        <v>557</v>
      </c>
      <c r="AI133" t="s">
        <v>89</v>
      </c>
      <c r="AJ133" t="s">
        <v>1934</v>
      </c>
      <c r="AK133" t="s">
        <v>1935</v>
      </c>
      <c r="AL133" t="s">
        <v>92</v>
      </c>
      <c r="AM133" t="s">
        <v>1890</v>
      </c>
      <c r="AN133">
        <v>0.3</v>
      </c>
      <c r="AO133">
        <v>0.5</v>
      </c>
      <c r="AP133">
        <v>0.7</v>
      </c>
      <c r="AQ133">
        <v>1</v>
      </c>
      <c r="AR133" t="s">
        <v>1207</v>
      </c>
      <c r="AS133" t="s">
        <v>1936</v>
      </c>
      <c r="AT133" t="s">
        <v>1937</v>
      </c>
      <c r="AU133" t="s">
        <v>1938</v>
      </c>
      <c r="AV133" t="s">
        <v>1939</v>
      </c>
      <c r="AW133" t="s">
        <v>1940</v>
      </c>
      <c r="AX133" t="s">
        <v>1938</v>
      </c>
      <c r="AY133" t="s">
        <v>1939</v>
      </c>
      <c r="AZ133" t="s">
        <v>1941</v>
      </c>
      <c r="BA133" t="s">
        <v>1938</v>
      </c>
      <c r="BB133" t="s">
        <v>1939</v>
      </c>
      <c r="BC133" t="s">
        <v>1942</v>
      </c>
      <c r="BD133" t="s">
        <v>1904</v>
      </c>
      <c r="BE133" t="s">
        <v>1905</v>
      </c>
      <c r="BF133" t="s">
        <v>1943</v>
      </c>
      <c r="BG133" t="s">
        <v>1904</v>
      </c>
      <c r="BH133" t="s">
        <v>1905</v>
      </c>
      <c r="BI133" t="s">
        <v>108</v>
      </c>
      <c r="BJ133" t="s">
        <v>108</v>
      </c>
      <c r="BK133" t="s">
        <v>108</v>
      </c>
      <c r="BL133" t="s">
        <v>108</v>
      </c>
      <c r="BM133" t="s">
        <v>108</v>
      </c>
      <c r="BN133" t="s">
        <v>108</v>
      </c>
      <c r="BO133" t="s">
        <v>108</v>
      </c>
      <c r="BP133" t="s">
        <v>108</v>
      </c>
      <c r="BQ133" t="s">
        <v>108</v>
      </c>
      <c r="BR133" t="s">
        <v>108</v>
      </c>
      <c r="BS133" t="s">
        <v>108</v>
      </c>
      <c r="BT133" t="s">
        <v>108</v>
      </c>
      <c r="BU133" t="s">
        <v>108</v>
      </c>
      <c r="BV133" t="s">
        <v>108</v>
      </c>
      <c r="BW133" t="s">
        <v>108</v>
      </c>
      <c r="BX133" t="s">
        <v>108</v>
      </c>
      <c r="BY133" t="s">
        <v>108</v>
      </c>
      <c r="BZ133"/>
      <c r="CA133"/>
      <c r="CB133"/>
      <c r="CC133"/>
      <c r="CD133" s="23"/>
      <c r="CE133" s="23"/>
    </row>
    <row r="134" spans="1:83" s="24" customFormat="1">
      <c r="A134" t="str">
        <f>CONCATENATE(C134,"_",COUNTIF(C$2:C134,C134))</f>
        <v>02CD07_5</v>
      </c>
      <c r="B134" t="s">
        <v>9288</v>
      </c>
      <c r="C134" t="s">
        <v>1879</v>
      </c>
      <c r="D134" t="s">
        <v>16819</v>
      </c>
      <c r="E134" t="s">
        <v>1880</v>
      </c>
      <c r="F134" t="s">
        <v>1881</v>
      </c>
      <c r="G134" t="s">
        <v>1882</v>
      </c>
      <c r="H134" t="s">
        <v>1883</v>
      </c>
      <c r="I134" t="s">
        <v>575</v>
      </c>
      <c r="J134" t="s">
        <v>16783</v>
      </c>
      <c r="K134">
        <v>2</v>
      </c>
      <c r="L134" t="s">
        <v>315</v>
      </c>
      <c r="M134">
        <v>1</v>
      </c>
      <c r="N134" t="s">
        <v>16760</v>
      </c>
      <c r="O134">
        <v>7</v>
      </c>
      <c r="P134" t="s">
        <v>8243</v>
      </c>
      <c r="Q134" t="s">
        <v>168</v>
      </c>
      <c r="R134" t="s">
        <v>517</v>
      </c>
      <c r="S134" t="s">
        <v>171</v>
      </c>
      <c r="T134" t="s">
        <v>579</v>
      </c>
      <c r="U134" t="s">
        <v>168</v>
      </c>
      <c r="V134" t="s">
        <v>16784</v>
      </c>
      <c r="W134" t="s">
        <v>580</v>
      </c>
      <c r="X134" t="s">
        <v>581</v>
      </c>
      <c r="Y134" t="s">
        <v>146</v>
      </c>
      <c r="Z134" t="s">
        <v>147</v>
      </c>
      <c r="AA134">
        <v>11.1</v>
      </c>
      <c r="AB134" t="s">
        <v>16771</v>
      </c>
      <c r="AC134" t="str">
        <f t="shared" si="2"/>
        <v>2.3.2</v>
      </c>
      <c r="AD134" t="s">
        <v>1944</v>
      </c>
      <c r="AE134" t="s">
        <v>1945</v>
      </c>
      <c r="AF134" t="s">
        <v>1920</v>
      </c>
      <c r="AG134" t="s">
        <v>586</v>
      </c>
      <c r="AH134" t="s">
        <v>1946</v>
      </c>
      <c r="AI134" t="s">
        <v>89</v>
      </c>
      <c r="AJ134" t="s">
        <v>1947</v>
      </c>
      <c r="AK134" t="s">
        <v>1948</v>
      </c>
      <c r="AL134" t="s">
        <v>92</v>
      </c>
      <c r="AM134" t="s">
        <v>1890</v>
      </c>
      <c r="AN134">
        <v>0.3</v>
      </c>
      <c r="AO134">
        <v>0.5</v>
      </c>
      <c r="AP134">
        <v>0.7</v>
      </c>
      <c r="AQ134">
        <v>1</v>
      </c>
      <c r="AR134" t="s">
        <v>1522</v>
      </c>
      <c r="AS134" t="s">
        <v>1949</v>
      </c>
      <c r="AT134" t="s">
        <v>1950</v>
      </c>
      <c r="AU134" t="s">
        <v>1904</v>
      </c>
      <c r="AV134" t="s">
        <v>1905</v>
      </c>
      <c r="AW134" t="s">
        <v>1951</v>
      </c>
      <c r="AX134" t="s">
        <v>1904</v>
      </c>
      <c r="AY134" t="s">
        <v>1905</v>
      </c>
      <c r="AZ134" t="s">
        <v>1952</v>
      </c>
      <c r="BA134" t="s">
        <v>1904</v>
      </c>
      <c r="BB134" t="s">
        <v>1905</v>
      </c>
      <c r="BC134" t="s">
        <v>108</v>
      </c>
      <c r="BD134" t="s">
        <v>108</v>
      </c>
      <c r="BE134" t="s">
        <v>108</v>
      </c>
      <c r="BF134" t="s">
        <v>108</v>
      </c>
      <c r="BG134" t="s">
        <v>108</v>
      </c>
      <c r="BH134" t="s">
        <v>108</v>
      </c>
      <c r="BI134" t="s">
        <v>108</v>
      </c>
      <c r="BJ134" t="s">
        <v>108</v>
      </c>
      <c r="BK134" t="s">
        <v>108</v>
      </c>
      <c r="BL134" t="s">
        <v>108</v>
      </c>
      <c r="BM134" t="s">
        <v>108</v>
      </c>
      <c r="BN134" t="s">
        <v>108</v>
      </c>
      <c r="BO134" t="s">
        <v>108</v>
      </c>
      <c r="BP134" t="s">
        <v>108</v>
      </c>
      <c r="BQ134" t="s">
        <v>108</v>
      </c>
      <c r="BR134" t="s">
        <v>108</v>
      </c>
      <c r="BS134" t="s">
        <v>108</v>
      </c>
      <c r="BT134" t="s">
        <v>108</v>
      </c>
      <c r="BU134" t="s">
        <v>108</v>
      </c>
      <c r="BV134" t="s">
        <v>108</v>
      </c>
      <c r="BW134" t="s">
        <v>108</v>
      </c>
      <c r="BX134" t="s">
        <v>108</v>
      </c>
      <c r="BY134" t="s">
        <v>108</v>
      </c>
      <c r="BZ134"/>
      <c r="CA134"/>
      <c r="CB134"/>
      <c r="CC134"/>
      <c r="CD134" s="23"/>
      <c r="CE134" s="23"/>
    </row>
    <row r="135" spans="1:83" s="24" customFormat="1">
      <c r="A135" t="str">
        <f>CONCATENATE(C135,"_",COUNTIF(C$2:C135,C135))</f>
        <v>02CD07_6</v>
      </c>
      <c r="B135" t="s">
        <v>9289</v>
      </c>
      <c r="C135" t="s">
        <v>1879</v>
      </c>
      <c r="D135" t="s">
        <v>16819</v>
      </c>
      <c r="E135" t="s">
        <v>1880</v>
      </c>
      <c r="F135" t="s">
        <v>1881</v>
      </c>
      <c r="G135" t="s">
        <v>1882</v>
      </c>
      <c r="H135" t="s">
        <v>1883</v>
      </c>
      <c r="I135" t="s">
        <v>600</v>
      </c>
      <c r="J135" t="s">
        <v>16785</v>
      </c>
      <c r="K135">
        <v>2</v>
      </c>
      <c r="L135" t="s">
        <v>315</v>
      </c>
      <c r="M135">
        <v>3</v>
      </c>
      <c r="N135" t="s">
        <v>601</v>
      </c>
      <c r="O135" t="s">
        <v>167</v>
      </c>
      <c r="P135" t="s">
        <v>16786</v>
      </c>
      <c r="Q135" t="s">
        <v>168</v>
      </c>
      <c r="R135" t="s">
        <v>517</v>
      </c>
      <c r="S135" t="s">
        <v>169</v>
      </c>
      <c r="T135" t="s">
        <v>16787</v>
      </c>
      <c r="U135" t="s">
        <v>166</v>
      </c>
      <c r="V135" t="s">
        <v>16788</v>
      </c>
      <c r="W135" t="s">
        <v>602</v>
      </c>
      <c r="X135" t="s">
        <v>603</v>
      </c>
      <c r="Y135" t="s">
        <v>604</v>
      </c>
      <c r="Z135" t="s">
        <v>605</v>
      </c>
      <c r="AA135" t="s">
        <v>606</v>
      </c>
      <c r="AB135" t="s">
        <v>16789</v>
      </c>
      <c r="AC135" t="str">
        <f t="shared" si="2"/>
        <v>2.1.6</v>
      </c>
      <c r="AD135" t="s">
        <v>1953</v>
      </c>
      <c r="AE135" t="s">
        <v>1954</v>
      </c>
      <c r="AF135" t="s">
        <v>1955</v>
      </c>
      <c r="AG135" t="s">
        <v>1072</v>
      </c>
      <c r="AH135" t="s">
        <v>611</v>
      </c>
      <c r="AI135" t="s">
        <v>89</v>
      </c>
      <c r="AJ135" t="s">
        <v>1956</v>
      </c>
      <c r="AK135" t="s">
        <v>1957</v>
      </c>
      <c r="AL135" t="s">
        <v>136</v>
      </c>
      <c r="AM135" t="s">
        <v>1890</v>
      </c>
      <c r="AN135">
        <v>0.3</v>
      </c>
      <c r="AO135">
        <v>0.5</v>
      </c>
      <c r="AP135">
        <v>0.7</v>
      </c>
      <c r="AQ135">
        <v>1</v>
      </c>
      <c r="AR135" t="s">
        <v>1076</v>
      </c>
      <c r="AS135" t="s">
        <v>1958</v>
      </c>
      <c r="AT135" t="s">
        <v>1959</v>
      </c>
      <c r="AU135" t="s">
        <v>1904</v>
      </c>
      <c r="AV135" t="s">
        <v>1905</v>
      </c>
      <c r="AW135" t="s">
        <v>108</v>
      </c>
      <c r="AX135" t="s">
        <v>108</v>
      </c>
      <c r="AY135" t="s">
        <v>108</v>
      </c>
      <c r="AZ135" t="s">
        <v>108</v>
      </c>
      <c r="BA135" t="s">
        <v>108</v>
      </c>
      <c r="BB135" t="s">
        <v>108</v>
      </c>
      <c r="BC135" t="s">
        <v>108</v>
      </c>
      <c r="BD135" t="s">
        <v>108</v>
      </c>
      <c r="BE135" t="s">
        <v>108</v>
      </c>
      <c r="BF135" t="s">
        <v>108</v>
      </c>
      <c r="BG135" t="s">
        <v>108</v>
      </c>
      <c r="BH135" t="s">
        <v>108</v>
      </c>
      <c r="BI135" t="s">
        <v>108</v>
      </c>
      <c r="BJ135" t="s">
        <v>108</v>
      </c>
      <c r="BK135" t="s">
        <v>108</v>
      </c>
      <c r="BL135" t="s">
        <v>108</v>
      </c>
      <c r="BM135" t="s">
        <v>108</v>
      </c>
      <c r="BN135" t="s">
        <v>108</v>
      </c>
      <c r="BO135" t="s">
        <v>108</v>
      </c>
      <c r="BP135" t="s">
        <v>108</v>
      </c>
      <c r="BQ135" t="s">
        <v>108</v>
      </c>
      <c r="BR135" t="s">
        <v>108</v>
      </c>
      <c r="BS135" t="s">
        <v>108</v>
      </c>
      <c r="BT135" t="s">
        <v>108</v>
      </c>
      <c r="BU135" t="s">
        <v>108</v>
      </c>
      <c r="BV135" t="s">
        <v>108</v>
      </c>
      <c r="BW135" t="s">
        <v>108</v>
      </c>
      <c r="BX135" t="s">
        <v>108</v>
      </c>
      <c r="BY135" t="s">
        <v>108</v>
      </c>
      <c r="BZ135"/>
      <c r="CA135"/>
      <c r="CB135"/>
      <c r="CC135"/>
      <c r="CD135" s="23"/>
      <c r="CE135" s="23"/>
    </row>
    <row r="136" spans="1:83" s="24" customFormat="1">
      <c r="A136" t="str">
        <f>CONCATENATE(C136,"_",COUNTIF(C$2:C136,C136))</f>
        <v>02CD07_7</v>
      </c>
      <c r="B136" t="s">
        <v>9290</v>
      </c>
      <c r="C136" t="s">
        <v>1879</v>
      </c>
      <c r="D136" t="s">
        <v>16819</v>
      </c>
      <c r="E136" t="s">
        <v>1880</v>
      </c>
      <c r="F136" t="s">
        <v>1881</v>
      </c>
      <c r="G136" t="s">
        <v>1882</v>
      </c>
      <c r="H136" t="s">
        <v>1883</v>
      </c>
      <c r="I136" t="s">
        <v>618</v>
      </c>
      <c r="J136" t="s">
        <v>16790</v>
      </c>
      <c r="K136">
        <v>2</v>
      </c>
      <c r="L136" t="s">
        <v>315</v>
      </c>
      <c r="M136">
        <v>1</v>
      </c>
      <c r="N136" t="s">
        <v>16760</v>
      </c>
      <c r="O136">
        <v>7</v>
      </c>
      <c r="P136" t="s">
        <v>8243</v>
      </c>
      <c r="Q136" t="s">
        <v>168</v>
      </c>
      <c r="R136" t="s">
        <v>517</v>
      </c>
      <c r="S136" t="s">
        <v>166</v>
      </c>
      <c r="T136" t="s">
        <v>16791</v>
      </c>
      <c r="U136" t="s">
        <v>171</v>
      </c>
      <c r="V136" t="s">
        <v>620</v>
      </c>
      <c r="W136" t="s">
        <v>621</v>
      </c>
      <c r="X136" t="s">
        <v>622</v>
      </c>
      <c r="Y136" t="s">
        <v>146</v>
      </c>
      <c r="Z136" t="s">
        <v>147</v>
      </c>
      <c r="AA136">
        <v>11.1</v>
      </c>
      <c r="AB136" t="s">
        <v>16771</v>
      </c>
      <c r="AC136" t="str">
        <f t="shared" si="2"/>
        <v>2.6.3</v>
      </c>
      <c r="AD136" t="s">
        <v>624</v>
      </c>
      <c r="AE136" t="s">
        <v>625</v>
      </c>
      <c r="AF136" t="s">
        <v>1960</v>
      </c>
      <c r="AG136" t="s">
        <v>878</v>
      </c>
      <c r="AH136" t="s">
        <v>628</v>
      </c>
      <c r="AI136" t="s">
        <v>89</v>
      </c>
      <c r="AJ136" t="s">
        <v>1961</v>
      </c>
      <c r="AK136" t="s">
        <v>1962</v>
      </c>
      <c r="AL136" t="s">
        <v>92</v>
      </c>
      <c r="AM136" t="s">
        <v>1890</v>
      </c>
      <c r="AN136">
        <v>0.3</v>
      </c>
      <c r="AO136">
        <v>0.5</v>
      </c>
      <c r="AP136">
        <v>0.7</v>
      </c>
      <c r="AQ136">
        <v>1</v>
      </c>
      <c r="AR136" t="s">
        <v>1097</v>
      </c>
      <c r="AS136" t="s">
        <v>1963</v>
      </c>
      <c r="AT136" t="s">
        <v>1964</v>
      </c>
      <c r="AU136" t="s">
        <v>1904</v>
      </c>
      <c r="AV136" t="s">
        <v>1905</v>
      </c>
      <c r="AW136" t="s">
        <v>1965</v>
      </c>
      <c r="AX136" t="s">
        <v>1904</v>
      </c>
      <c r="AY136" t="s">
        <v>1905</v>
      </c>
      <c r="AZ136" t="s">
        <v>1966</v>
      </c>
      <c r="BA136" t="s">
        <v>1904</v>
      </c>
      <c r="BB136" t="s">
        <v>1905</v>
      </c>
      <c r="BC136" t="s">
        <v>108</v>
      </c>
      <c r="BD136" t="s">
        <v>108</v>
      </c>
      <c r="BE136" t="s">
        <v>108</v>
      </c>
      <c r="BF136" t="s">
        <v>108</v>
      </c>
      <c r="BG136" t="s">
        <v>108</v>
      </c>
      <c r="BH136" t="s">
        <v>108</v>
      </c>
      <c r="BI136" t="s">
        <v>108</v>
      </c>
      <c r="BJ136" t="s">
        <v>108</v>
      </c>
      <c r="BK136" t="s">
        <v>108</v>
      </c>
      <c r="BL136" t="s">
        <v>108</v>
      </c>
      <c r="BM136" t="s">
        <v>108</v>
      </c>
      <c r="BN136" t="s">
        <v>108</v>
      </c>
      <c r="BO136" t="s">
        <v>108</v>
      </c>
      <c r="BP136" t="s">
        <v>108</v>
      </c>
      <c r="BQ136" t="s">
        <v>108</v>
      </c>
      <c r="BR136" t="s">
        <v>108</v>
      </c>
      <c r="BS136" t="s">
        <v>108</v>
      </c>
      <c r="BT136" t="s">
        <v>108</v>
      </c>
      <c r="BU136" t="s">
        <v>108</v>
      </c>
      <c r="BV136" t="s">
        <v>108</v>
      </c>
      <c r="BW136" t="s">
        <v>108</v>
      </c>
      <c r="BX136" t="s">
        <v>108</v>
      </c>
      <c r="BY136" t="s">
        <v>108</v>
      </c>
      <c r="BZ136"/>
      <c r="CA136"/>
      <c r="CB136"/>
      <c r="CC136"/>
      <c r="CD136" s="23"/>
      <c r="CE136" s="23"/>
    </row>
    <row r="137" spans="1:83" s="24" customFormat="1">
      <c r="A137" t="str">
        <f>CONCATENATE(C137,"_",COUNTIF(C$2:C137,C137))</f>
        <v>02CD07_8</v>
      </c>
      <c r="B137" t="s">
        <v>9291</v>
      </c>
      <c r="C137" t="s">
        <v>1879</v>
      </c>
      <c r="D137" t="s">
        <v>16819</v>
      </c>
      <c r="E137" t="s">
        <v>1880</v>
      </c>
      <c r="F137" t="s">
        <v>1881</v>
      </c>
      <c r="G137" t="s">
        <v>1882</v>
      </c>
      <c r="H137" t="s">
        <v>1883</v>
      </c>
      <c r="I137" t="s">
        <v>636</v>
      </c>
      <c r="J137" t="s">
        <v>16792</v>
      </c>
      <c r="K137">
        <v>2</v>
      </c>
      <c r="L137" t="s">
        <v>315</v>
      </c>
      <c r="M137">
        <v>1</v>
      </c>
      <c r="N137" t="s">
        <v>16760</v>
      </c>
      <c r="O137" t="s">
        <v>171</v>
      </c>
      <c r="P137" t="s">
        <v>16773</v>
      </c>
      <c r="Q137" t="s">
        <v>171</v>
      </c>
      <c r="R137" t="s">
        <v>235</v>
      </c>
      <c r="S137" t="s">
        <v>169</v>
      </c>
      <c r="T137" t="s">
        <v>16762</v>
      </c>
      <c r="U137" t="s">
        <v>169</v>
      </c>
      <c r="V137" t="s">
        <v>16763</v>
      </c>
      <c r="W137" t="s">
        <v>637</v>
      </c>
      <c r="X137" t="s">
        <v>638</v>
      </c>
      <c r="Y137" t="s">
        <v>236</v>
      </c>
      <c r="Z137" t="s">
        <v>318</v>
      </c>
      <c r="AA137">
        <v>8.3000000000000007</v>
      </c>
      <c r="AB137" t="s">
        <v>16793</v>
      </c>
      <c r="AC137" t="str">
        <f t="shared" si="2"/>
        <v>3.1.1</v>
      </c>
      <c r="AD137" t="s">
        <v>1967</v>
      </c>
      <c r="AE137" t="s">
        <v>1968</v>
      </c>
      <c r="AF137" t="s">
        <v>1969</v>
      </c>
      <c r="AG137" t="s">
        <v>642</v>
      </c>
      <c r="AH137" t="s">
        <v>1970</v>
      </c>
      <c r="AI137" t="s">
        <v>89</v>
      </c>
      <c r="AJ137" t="s">
        <v>1971</v>
      </c>
      <c r="AK137" t="s">
        <v>1972</v>
      </c>
      <c r="AL137" t="s">
        <v>92</v>
      </c>
      <c r="AM137" t="s">
        <v>1890</v>
      </c>
      <c r="AN137">
        <v>0.1</v>
      </c>
      <c r="AO137">
        <v>0.5</v>
      </c>
      <c r="AP137">
        <v>0.75</v>
      </c>
      <c r="AQ137">
        <v>1</v>
      </c>
      <c r="AR137" t="s">
        <v>1110</v>
      </c>
      <c r="AS137" t="s">
        <v>1973</v>
      </c>
      <c r="AT137" t="s">
        <v>1974</v>
      </c>
      <c r="AU137" t="s">
        <v>1975</v>
      </c>
      <c r="AV137" t="s">
        <v>1976</v>
      </c>
      <c r="AW137" t="s">
        <v>1977</v>
      </c>
      <c r="AX137" t="s">
        <v>1975</v>
      </c>
      <c r="AY137" t="s">
        <v>1976</v>
      </c>
      <c r="AZ137" t="s">
        <v>1978</v>
      </c>
      <c r="BA137" t="s">
        <v>1975</v>
      </c>
      <c r="BB137" t="s">
        <v>1976</v>
      </c>
      <c r="BC137" t="s">
        <v>1979</v>
      </c>
      <c r="BD137" t="s">
        <v>1904</v>
      </c>
      <c r="BE137" t="s">
        <v>1905</v>
      </c>
      <c r="BF137" t="s">
        <v>108</v>
      </c>
      <c r="BG137" t="s">
        <v>108</v>
      </c>
      <c r="BH137" t="s">
        <v>108</v>
      </c>
      <c r="BI137" t="s">
        <v>108</v>
      </c>
      <c r="BJ137" t="s">
        <v>108</v>
      </c>
      <c r="BK137" t="s">
        <v>108</v>
      </c>
      <c r="BL137" t="s">
        <v>108</v>
      </c>
      <c r="BM137" t="s">
        <v>108</v>
      </c>
      <c r="BN137" t="s">
        <v>108</v>
      </c>
      <c r="BO137" t="s">
        <v>108</v>
      </c>
      <c r="BP137" t="s">
        <v>108</v>
      </c>
      <c r="BQ137" t="s">
        <v>108</v>
      </c>
      <c r="BR137" t="s">
        <v>108</v>
      </c>
      <c r="BS137" t="s">
        <v>108</v>
      </c>
      <c r="BT137" t="s">
        <v>108</v>
      </c>
      <c r="BU137" t="s">
        <v>108</v>
      </c>
      <c r="BV137" t="s">
        <v>108</v>
      </c>
      <c r="BW137" t="s">
        <v>108</v>
      </c>
      <c r="BX137" t="s">
        <v>108</v>
      </c>
      <c r="BY137" t="s">
        <v>108</v>
      </c>
      <c r="BZ137"/>
      <c r="CA137"/>
      <c r="CB137"/>
      <c r="CC137"/>
      <c r="CD137" s="23"/>
      <c r="CE137" s="23"/>
    </row>
    <row r="138" spans="1:83" s="24" customFormat="1">
      <c r="A138" t="str">
        <f>CONCATENATE(C138,"_",COUNTIF(C$2:C138,C138))</f>
        <v>02CD07_9</v>
      </c>
      <c r="B138" t="s">
        <v>9292</v>
      </c>
      <c r="C138" t="s">
        <v>1879</v>
      </c>
      <c r="D138" t="s">
        <v>16819</v>
      </c>
      <c r="E138" t="s">
        <v>1880</v>
      </c>
      <c r="F138" t="s">
        <v>1881</v>
      </c>
      <c r="G138" t="s">
        <v>1882</v>
      </c>
      <c r="H138" t="s">
        <v>1883</v>
      </c>
      <c r="I138" t="s">
        <v>654</v>
      </c>
      <c r="J138" t="s">
        <v>16794</v>
      </c>
      <c r="K138">
        <v>6</v>
      </c>
      <c r="L138" t="s">
        <v>74</v>
      </c>
      <c r="M138">
        <v>2</v>
      </c>
      <c r="N138" t="s">
        <v>16795</v>
      </c>
      <c r="O138">
        <v>4</v>
      </c>
      <c r="P138" t="s">
        <v>16796</v>
      </c>
      <c r="Q138" t="s">
        <v>168</v>
      </c>
      <c r="R138" t="s">
        <v>517</v>
      </c>
      <c r="S138" t="s">
        <v>168</v>
      </c>
      <c r="T138" t="s">
        <v>518</v>
      </c>
      <c r="U138" t="s">
        <v>169</v>
      </c>
      <c r="V138" t="s">
        <v>16777</v>
      </c>
      <c r="W138" t="s">
        <v>655</v>
      </c>
      <c r="X138" t="s">
        <v>656</v>
      </c>
      <c r="Y138" t="s">
        <v>146</v>
      </c>
      <c r="Z138" t="s">
        <v>147</v>
      </c>
      <c r="AA138">
        <v>11.3</v>
      </c>
      <c r="AB138" t="s">
        <v>16735</v>
      </c>
      <c r="AC138" t="str">
        <f t="shared" si="2"/>
        <v>2.2.1</v>
      </c>
      <c r="AD138" t="s">
        <v>1980</v>
      </c>
      <c r="AE138" t="s">
        <v>1981</v>
      </c>
      <c r="AF138" t="s">
        <v>1920</v>
      </c>
      <c r="AG138" t="s">
        <v>1120</v>
      </c>
      <c r="AH138" t="s">
        <v>1982</v>
      </c>
      <c r="AI138" t="s">
        <v>89</v>
      </c>
      <c r="AJ138" t="s">
        <v>1983</v>
      </c>
      <c r="AK138" t="s">
        <v>1984</v>
      </c>
      <c r="AL138" t="s">
        <v>92</v>
      </c>
      <c r="AM138" t="s">
        <v>1890</v>
      </c>
      <c r="AN138">
        <v>0.1</v>
      </c>
      <c r="AO138">
        <v>0.5</v>
      </c>
      <c r="AP138">
        <v>0.75</v>
      </c>
      <c r="AQ138">
        <v>1</v>
      </c>
      <c r="AR138" t="s">
        <v>1125</v>
      </c>
      <c r="AS138" t="s">
        <v>1985</v>
      </c>
      <c r="AT138" t="s">
        <v>1986</v>
      </c>
      <c r="AU138" t="s">
        <v>1926</v>
      </c>
      <c r="AV138" t="s">
        <v>1927</v>
      </c>
      <c r="AW138" t="s">
        <v>1987</v>
      </c>
      <c r="AX138" t="s">
        <v>1988</v>
      </c>
      <c r="AY138" t="s">
        <v>669</v>
      </c>
      <c r="AZ138" t="s">
        <v>1989</v>
      </c>
      <c r="BA138" t="s">
        <v>1988</v>
      </c>
      <c r="BB138" t="s">
        <v>669</v>
      </c>
      <c r="BC138" t="s">
        <v>1990</v>
      </c>
      <c r="BD138" t="s">
        <v>1988</v>
      </c>
      <c r="BE138" t="s">
        <v>669</v>
      </c>
      <c r="BF138" t="s">
        <v>108</v>
      </c>
      <c r="BG138" t="s">
        <v>108</v>
      </c>
      <c r="BH138" t="s">
        <v>108</v>
      </c>
      <c r="BI138" t="s">
        <v>108</v>
      </c>
      <c r="BJ138" t="s">
        <v>108</v>
      </c>
      <c r="BK138" t="s">
        <v>108</v>
      </c>
      <c r="BL138" t="s">
        <v>108</v>
      </c>
      <c r="BM138" t="s">
        <v>108</v>
      </c>
      <c r="BN138" t="s">
        <v>108</v>
      </c>
      <c r="BO138" t="s">
        <v>108</v>
      </c>
      <c r="BP138" t="s">
        <v>108</v>
      </c>
      <c r="BQ138" t="s">
        <v>108</v>
      </c>
      <c r="BR138" t="s">
        <v>108</v>
      </c>
      <c r="BS138" t="s">
        <v>108</v>
      </c>
      <c r="BT138" t="s">
        <v>108</v>
      </c>
      <c r="BU138" t="s">
        <v>108</v>
      </c>
      <c r="BV138" t="s">
        <v>108</v>
      </c>
      <c r="BW138" t="s">
        <v>108</v>
      </c>
      <c r="BX138" t="s">
        <v>108</v>
      </c>
      <c r="BY138" t="s">
        <v>108</v>
      </c>
      <c r="BZ138"/>
      <c r="CA138"/>
      <c r="CB138"/>
      <c r="CC138"/>
      <c r="CD138" s="23"/>
      <c r="CE138" s="23"/>
    </row>
    <row r="139" spans="1:83" s="24" customFormat="1">
      <c r="A139" t="str">
        <f>CONCATENATE(C139,"_",COUNTIF(C$2:C139,C139))</f>
        <v>02CD07_10</v>
      </c>
      <c r="B139" t="s">
        <v>9293</v>
      </c>
      <c r="C139" t="s">
        <v>1879</v>
      </c>
      <c r="D139" t="s">
        <v>16819</v>
      </c>
      <c r="E139" t="s">
        <v>1880</v>
      </c>
      <c r="F139" t="s">
        <v>1881</v>
      </c>
      <c r="G139" t="s">
        <v>1882</v>
      </c>
      <c r="H139" t="s">
        <v>1883</v>
      </c>
      <c r="I139" t="s">
        <v>673</v>
      </c>
      <c r="J139" t="s">
        <v>16797</v>
      </c>
      <c r="K139">
        <v>2</v>
      </c>
      <c r="L139" t="s">
        <v>315</v>
      </c>
      <c r="M139">
        <v>3</v>
      </c>
      <c r="N139" t="s">
        <v>601</v>
      </c>
      <c r="O139" t="s">
        <v>168</v>
      </c>
      <c r="P139" t="s">
        <v>16798</v>
      </c>
      <c r="Q139" t="s">
        <v>168</v>
      </c>
      <c r="R139" t="s">
        <v>517</v>
      </c>
      <c r="S139" t="s">
        <v>168</v>
      </c>
      <c r="T139" t="s">
        <v>518</v>
      </c>
      <c r="U139" t="s">
        <v>171</v>
      </c>
      <c r="V139" t="s">
        <v>674</v>
      </c>
      <c r="W139" t="s">
        <v>675</v>
      </c>
      <c r="X139" t="s">
        <v>676</v>
      </c>
      <c r="Y139" t="s">
        <v>166</v>
      </c>
      <c r="Z139" t="s">
        <v>677</v>
      </c>
      <c r="AA139">
        <v>6.4</v>
      </c>
      <c r="AB139" t="s">
        <v>16799</v>
      </c>
      <c r="AC139" t="str">
        <f t="shared" si="2"/>
        <v>2.2.3</v>
      </c>
      <c r="AD139" t="s">
        <v>1991</v>
      </c>
      <c r="AE139" t="s">
        <v>1992</v>
      </c>
      <c r="AF139" t="s">
        <v>1920</v>
      </c>
      <c r="AG139" t="s">
        <v>681</v>
      </c>
      <c r="AH139" t="s">
        <v>1993</v>
      </c>
      <c r="AI139" t="s">
        <v>89</v>
      </c>
      <c r="AJ139" t="s">
        <v>1994</v>
      </c>
      <c r="AK139" t="s">
        <v>1995</v>
      </c>
      <c r="AL139" t="s">
        <v>136</v>
      </c>
      <c r="AM139" t="s">
        <v>1890</v>
      </c>
      <c r="AN139">
        <v>0.25</v>
      </c>
      <c r="AO139">
        <v>0.5</v>
      </c>
      <c r="AP139">
        <v>0.75</v>
      </c>
      <c r="AQ139">
        <v>1</v>
      </c>
      <c r="AR139" t="s">
        <v>1135</v>
      </c>
      <c r="AS139" t="s">
        <v>1996</v>
      </c>
      <c r="AT139" t="s">
        <v>1997</v>
      </c>
      <c r="AU139" t="s">
        <v>1926</v>
      </c>
      <c r="AV139" t="s">
        <v>1927</v>
      </c>
      <c r="AW139" t="s">
        <v>108</v>
      </c>
      <c r="AX139" t="s">
        <v>108</v>
      </c>
      <c r="AY139" t="s">
        <v>108</v>
      </c>
      <c r="AZ139" t="s">
        <v>108</v>
      </c>
      <c r="BA139" t="s">
        <v>108</v>
      </c>
      <c r="BB139" t="s">
        <v>108</v>
      </c>
      <c r="BC139" t="s">
        <v>108</v>
      </c>
      <c r="BD139" t="s">
        <v>108</v>
      </c>
      <c r="BE139" t="s">
        <v>108</v>
      </c>
      <c r="BF139" t="s">
        <v>108</v>
      </c>
      <c r="BG139" t="s">
        <v>108</v>
      </c>
      <c r="BH139" t="s">
        <v>108</v>
      </c>
      <c r="BI139" t="s">
        <v>108</v>
      </c>
      <c r="BJ139" t="s">
        <v>108</v>
      </c>
      <c r="BK139" t="s">
        <v>108</v>
      </c>
      <c r="BL139" t="s">
        <v>108</v>
      </c>
      <c r="BM139" t="s">
        <v>108</v>
      </c>
      <c r="BN139" t="s">
        <v>108</v>
      </c>
      <c r="BO139" t="s">
        <v>108</v>
      </c>
      <c r="BP139" t="s">
        <v>108</v>
      </c>
      <c r="BQ139" t="s">
        <v>108</v>
      </c>
      <c r="BR139" t="s">
        <v>108</v>
      </c>
      <c r="BS139" t="s">
        <v>108</v>
      </c>
      <c r="BT139" t="s">
        <v>108</v>
      </c>
      <c r="BU139" t="s">
        <v>108</v>
      </c>
      <c r="BV139" t="s">
        <v>108</v>
      </c>
      <c r="BW139" t="s">
        <v>108</v>
      </c>
      <c r="BX139" t="s">
        <v>108</v>
      </c>
      <c r="BY139" t="s">
        <v>108</v>
      </c>
      <c r="BZ139"/>
      <c r="CA139"/>
      <c r="CB139"/>
      <c r="CC139"/>
      <c r="CD139" s="23"/>
      <c r="CE139" s="23"/>
    </row>
    <row r="140" spans="1:83" s="24" customFormat="1">
      <c r="A140" t="str">
        <f>CONCATENATE(C140,"_",COUNTIF(C$2:C140,C140))</f>
        <v>02CD07_11</v>
      </c>
      <c r="B140" t="s">
        <v>9294</v>
      </c>
      <c r="C140" t="s">
        <v>1879</v>
      </c>
      <c r="D140" t="s">
        <v>16819</v>
      </c>
      <c r="E140" t="s">
        <v>1880</v>
      </c>
      <c r="F140" t="s">
        <v>1881</v>
      </c>
      <c r="G140" t="s">
        <v>1882</v>
      </c>
      <c r="H140" t="s">
        <v>1883</v>
      </c>
      <c r="I140" t="s">
        <v>689</v>
      </c>
      <c r="J140" t="s">
        <v>16800</v>
      </c>
      <c r="K140">
        <v>2</v>
      </c>
      <c r="L140" t="s">
        <v>315</v>
      </c>
      <c r="M140">
        <v>3</v>
      </c>
      <c r="N140" t="s">
        <v>601</v>
      </c>
      <c r="O140" t="s">
        <v>168</v>
      </c>
      <c r="P140" t="s">
        <v>16798</v>
      </c>
      <c r="Q140" t="s">
        <v>168</v>
      </c>
      <c r="R140" t="s">
        <v>517</v>
      </c>
      <c r="S140" t="s">
        <v>169</v>
      </c>
      <c r="T140" t="s">
        <v>16787</v>
      </c>
      <c r="U140" t="s">
        <v>171</v>
      </c>
      <c r="V140" t="s">
        <v>16801</v>
      </c>
      <c r="W140" t="s">
        <v>690</v>
      </c>
      <c r="X140" t="s">
        <v>691</v>
      </c>
      <c r="Y140" t="s">
        <v>166</v>
      </c>
      <c r="Z140" t="s">
        <v>677</v>
      </c>
      <c r="AA140">
        <v>6.3</v>
      </c>
      <c r="AB140" t="s">
        <v>16802</v>
      </c>
      <c r="AC140" t="str">
        <f t="shared" si="2"/>
        <v>2.1.3</v>
      </c>
      <c r="AD140" t="s">
        <v>1998</v>
      </c>
      <c r="AE140" t="s">
        <v>1999</v>
      </c>
      <c r="AF140" t="s">
        <v>1920</v>
      </c>
      <c r="AG140" t="s">
        <v>694</v>
      </c>
      <c r="AH140" t="s">
        <v>2000</v>
      </c>
      <c r="AI140" t="s">
        <v>89</v>
      </c>
      <c r="AJ140" t="s">
        <v>2001</v>
      </c>
      <c r="AK140" t="s">
        <v>2002</v>
      </c>
      <c r="AL140" t="s">
        <v>136</v>
      </c>
      <c r="AM140" t="s">
        <v>1890</v>
      </c>
      <c r="AN140">
        <v>0.1</v>
      </c>
      <c r="AO140">
        <v>0.5</v>
      </c>
      <c r="AP140">
        <v>0.75</v>
      </c>
      <c r="AQ140">
        <v>1</v>
      </c>
      <c r="AR140" t="s">
        <v>1145</v>
      </c>
      <c r="AS140" t="s">
        <v>2003</v>
      </c>
      <c r="AT140" t="s">
        <v>2004</v>
      </c>
      <c r="AU140" t="s">
        <v>1926</v>
      </c>
      <c r="AV140" t="s">
        <v>1927</v>
      </c>
      <c r="AW140" t="s">
        <v>108</v>
      </c>
      <c r="AX140" t="s">
        <v>108</v>
      </c>
      <c r="AY140" t="s">
        <v>108</v>
      </c>
      <c r="AZ140" t="s">
        <v>108</v>
      </c>
      <c r="BA140" t="s">
        <v>108</v>
      </c>
      <c r="BB140" t="s">
        <v>108</v>
      </c>
      <c r="BC140" t="s">
        <v>108</v>
      </c>
      <c r="BD140" t="s">
        <v>108</v>
      </c>
      <c r="BE140" t="s">
        <v>108</v>
      </c>
      <c r="BF140" t="s">
        <v>108</v>
      </c>
      <c r="BG140" t="s">
        <v>108</v>
      </c>
      <c r="BH140" t="s">
        <v>108</v>
      </c>
      <c r="BI140" t="s">
        <v>108</v>
      </c>
      <c r="BJ140" t="s">
        <v>108</v>
      </c>
      <c r="BK140" t="s">
        <v>108</v>
      </c>
      <c r="BL140" t="s">
        <v>108</v>
      </c>
      <c r="BM140" t="s">
        <v>108</v>
      </c>
      <c r="BN140" t="s">
        <v>108</v>
      </c>
      <c r="BO140" t="s">
        <v>108</v>
      </c>
      <c r="BP140" t="s">
        <v>108</v>
      </c>
      <c r="BQ140" t="s">
        <v>108</v>
      </c>
      <c r="BR140" t="s">
        <v>108</v>
      </c>
      <c r="BS140" t="s">
        <v>108</v>
      </c>
      <c r="BT140" t="s">
        <v>108</v>
      </c>
      <c r="BU140" t="s">
        <v>108</v>
      </c>
      <c r="BV140" t="s">
        <v>108</v>
      </c>
      <c r="BW140" t="s">
        <v>108</v>
      </c>
      <c r="BX140" t="s">
        <v>108</v>
      </c>
      <c r="BY140" t="s">
        <v>108</v>
      </c>
      <c r="BZ140"/>
      <c r="CA140"/>
      <c r="CB140"/>
      <c r="CC140"/>
      <c r="CD140" s="23"/>
      <c r="CE140" s="23"/>
    </row>
    <row r="141" spans="1:83" s="24" customFormat="1">
      <c r="A141" t="str">
        <f>CONCATENATE(C141,"_",COUNTIF(C$2:C141,C141))</f>
        <v>02CD07_12</v>
      </c>
      <c r="B141" t="s">
        <v>9295</v>
      </c>
      <c r="C141" t="s">
        <v>1879</v>
      </c>
      <c r="D141" t="s">
        <v>16819</v>
      </c>
      <c r="E141" t="s">
        <v>1880</v>
      </c>
      <c r="F141" t="s">
        <v>1881</v>
      </c>
      <c r="G141" t="s">
        <v>1882</v>
      </c>
      <c r="H141" t="s">
        <v>1883</v>
      </c>
      <c r="I141" t="s">
        <v>109</v>
      </c>
      <c r="J141" t="s">
        <v>16733</v>
      </c>
      <c r="K141">
        <v>2</v>
      </c>
      <c r="L141" t="s">
        <v>315</v>
      </c>
      <c r="M141">
        <v>2</v>
      </c>
      <c r="N141" t="s">
        <v>516</v>
      </c>
      <c r="O141">
        <v>2</v>
      </c>
      <c r="P141" t="s">
        <v>16779</v>
      </c>
      <c r="Q141" t="s">
        <v>168</v>
      </c>
      <c r="R141" t="s">
        <v>517</v>
      </c>
      <c r="S141" t="s">
        <v>168</v>
      </c>
      <c r="T141" t="s">
        <v>518</v>
      </c>
      <c r="U141" t="s">
        <v>169</v>
      </c>
      <c r="V141" t="s">
        <v>16777</v>
      </c>
      <c r="W141" t="s">
        <v>110</v>
      </c>
      <c r="X141" t="s">
        <v>111</v>
      </c>
      <c r="Y141" t="s">
        <v>146</v>
      </c>
      <c r="Z141" t="s">
        <v>147</v>
      </c>
      <c r="AA141">
        <v>11.3</v>
      </c>
      <c r="AB141" t="s">
        <v>16735</v>
      </c>
      <c r="AC141" t="str">
        <f t="shared" si="2"/>
        <v>2.2.1</v>
      </c>
      <c r="AD141" t="s">
        <v>2005</v>
      </c>
      <c r="AE141" t="s">
        <v>2006</v>
      </c>
      <c r="AF141" t="s">
        <v>2007</v>
      </c>
      <c r="AG141" t="s">
        <v>115</v>
      </c>
      <c r="AH141" t="s">
        <v>2008</v>
      </c>
      <c r="AI141" t="s">
        <v>89</v>
      </c>
      <c r="AJ141" t="s">
        <v>2009</v>
      </c>
      <c r="AK141" t="s">
        <v>2010</v>
      </c>
      <c r="AL141" t="s">
        <v>92</v>
      </c>
      <c r="AM141" t="s">
        <v>1890</v>
      </c>
      <c r="AN141">
        <v>0.3</v>
      </c>
      <c r="AO141">
        <v>0.5</v>
      </c>
      <c r="AP141">
        <v>0.7</v>
      </c>
      <c r="AQ141">
        <v>1</v>
      </c>
      <c r="AR141" t="s">
        <v>2011</v>
      </c>
      <c r="AS141" t="s">
        <v>2012</v>
      </c>
      <c r="AT141" t="s">
        <v>2013</v>
      </c>
      <c r="AU141" t="s">
        <v>2014</v>
      </c>
      <c r="AV141" t="s">
        <v>2015</v>
      </c>
      <c r="AW141" t="s">
        <v>2016</v>
      </c>
      <c r="AX141" t="s">
        <v>2017</v>
      </c>
      <c r="AY141" t="s">
        <v>941</v>
      </c>
      <c r="AZ141" t="s">
        <v>2018</v>
      </c>
      <c r="BA141" t="s">
        <v>2017</v>
      </c>
      <c r="BB141" t="s">
        <v>941</v>
      </c>
      <c r="BC141" t="s">
        <v>2019</v>
      </c>
      <c r="BD141" t="s">
        <v>2017</v>
      </c>
      <c r="BE141" t="s">
        <v>941</v>
      </c>
      <c r="BF141" t="s">
        <v>108</v>
      </c>
      <c r="BG141" t="s">
        <v>108</v>
      </c>
      <c r="BH141" t="s">
        <v>108</v>
      </c>
      <c r="BI141" t="s">
        <v>108</v>
      </c>
      <c r="BJ141" t="s">
        <v>108</v>
      </c>
      <c r="BK141" t="s">
        <v>108</v>
      </c>
      <c r="BL141" t="s">
        <v>108</v>
      </c>
      <c r="BM141" t="s">
        <v>108</v>
      </c>
      <c r="BN141" t="s">
        <v>108</v>
      </c>
      <c r="BO141" t="s">
        <v>108</v>
      </c>
      <c r="BP141" t="s">
        <v>108</v>
      </c>
      <c r="BQ141" t="s">
        <v>108</v>
      </c>
      <c r="BR141" t="s">
        <v>108</v>
      </c>
      <c r="BS141" t="s">
        <v>108</v>
      </c>
      <c r="BT141" t="s">
        <v>108</v>
      </c>
      <c r="BU141" t="s">
        <v>108</v>
      </c>
      <c r="BV141" t="s">
        <v>108</v>
      </c>
      <c r="BW141" t="s">
        <v>108</v>
      </c>
      <c r="BX141" t="s">
        <v>108</v>
      </c>
      <c r="BY141" t="s">
        <v>108</v>
      </c>
      <c r="BZ141"/>
      <c r="CA141"/>
      <c r="CB141"/>
      <c r="CC141"/>
      <c r="CD141" s="23"/>
      <c r="CE141" s="23"/>
    </row>
    <row r="142" spans="1:83" s="24" customFormat="1">
      <c r="A142" t="str">
        <f>CONCATENATE(C142,"_",COUNTIF(C$2:C142,C142))</f>
        <v>02CD07_13</v>
      </c>
      <c r="B142" t="s">
        <v>9296</v>
      </c>
      <c r="C142" t="s">
        <v>1879</v>
      </c>
      <c r="D142" t="s">
        <v>16819</v>
      </c>
      <c r="E142" t="s">
        <v>1880</v>
      </c>
      <c r="F142" t="s">
        <v>1881</v>
      </c>
      <c r="G142" t="s">
        <v>1882</v>
      </c>
      <c r="H142" t="s">
        <v>1883</v>
      </c>
      <c r="I142" t="s">
        <v>126</v>
      </c>
      <c r="J142" t="s">
        <v>16736</v>
      </c>
      <c r="K142">
        <v>2</v>
      </c>
      <c r="L142" t="s">
        <v>315</v>
      </c>
      <c r="M142">
        <v>1</v>
      </c>
      <c r="N142" t="s">
        <v>16760</v>
      </c>
      <c r="O142">
        <v>7</v>
      </c>
      <c r="P142" t="s">
        <v>8243</v>
      </c>
      <c r="Q142" t="s">
        <v>169</v>
      </c>
      <c r="R142" t="s">
        <v>77</v>
      </c>
      <c r="S142" t="s">
        <v>236</v>
      </c>
      <c r="T142" t="s">
        <v>260</v>
      </c>
      <c r="U142" t="s">
        <v>169</v>
      </c>
      <c r="V142" t="s">
        <v>467</v>
      </c>
      <c r="W142" t="s">
        <v>127</v>
      </c>
      <c r="X142" t="s">
        <v>128</v>
      </c>
      <c r="Y142" t="s">
        <v>146</v>
      </c>
      <c r="Z142" t="s">
        <v>147</v>
      </c>
      <c r="AA142">
        <v>11.3</v>
      </c>
      <c r="AB142" t="s">
        <v>16735</v>
      </c>
      <c r="AC142" t="str">
        <f t="shared" si="2"/>
        <v>1.8.1</v>
      </c>
      <c r="AD142" t="s">
        <v>207</v>
      </c>
      <c r="AE142" t="s">
        <v>1395</v>
      </c>
      <c r="AF142" t="s">
        <v>2020</v>
      </c>
      <c r="AG142" t="s">
        <v>210</v>
      </c>
      <c r="AH142" t="s">
        <v>2021</v>
      </c>
      <c r="AI142" t="s">
        <v>89</v>
      </c>
      <c r="AJ142" t="s">
        <v>2022</v>
      </c>
      <c r="AK142" t="s">
        <v>2023</v>
      </c>
      <c r="AL142" t="s">
        <v>136</v>
      </c>
      <c r="AM142" t="s">
        <v>1890</v>
      </c>
      <c r="AN142">
        <v>0</v>
      </c>
      <c r="AO142">
        <v>0.2</v>
      </c>
      <c r="AP142">
        <v>0.5</v>
      </c>
      <c r="AQ142">
        <v>1</v>
      </c>
      <c r="AR142" t="s">
        <v>2024</v>
      </c>
      <c r="AS142" t="s">
        <v>2025</v>
      </c>
      <c r="AT142" t="s">
        <v>2026</v>
      </c>
      <c r="AU142" t="s">
        <v>2027</v>
      </c>
      <c r="AV142" t="s">
        <v>1821</v>
      </c>
      <c r="AW142" t="s">
        <v>108</v>
      </c>
      <c r="AX142" t="s">
        <v>108</v>
      </c>
      <c r="AY142" t="s">
        <v>108</v>
      </c>
      <c r="AZ142" t="s">
        <v>108</v>
      </c>
      <c r="BA142" t="s">
        <v>108</v>
      </c>
      <c r="BB142" t="s">
        <v>108</v>
      </c>
      <c r="BC142" t="s">
        <v>108</v>
      </c>
      <c r="BD142" t="s">
        <v>108</v>
      </c>
      <c r="BE142" t="s">
        <v>108</v>
      </c>
      <c r="BF142" t="s">
        <v>108</v>
      </c>
      <c r="BG142" t="s">
        <v>108</v>
      </c>
      <c r="BH142" t="s">
        <v>108</v>
      </c>
      <c r="BI142" t="s">
        <v>108</v>
      </c>
      <c r="BJ142" t="s">
        <v>108</v>
      </c>
      <c r="BK142" t="s">
        <v>108</v>
      </c>
      <c r="BL142" t="s">
        <v>108</v>
      </c>
      <c r="BM142" t="s">
        <v>108</v>
      </c>
      <c r="BN142" t="s">
        <v>108</v>
      </c>
      <c r="BO142" t="s">
        <v>108</v>
      </c>
      <c r="BP142" t="s">
        <v>108</v>
      </c>
      <c r="BQ142" t="s">
        <v>108</v>
      </c>
      <c r="BR142" t="s">
        <v>108</v>
      </c>
      <c r="BS142" t="s">
        <v>108</v>
      </c>
      <c r="BT142" t="s">
        <v>108</v>
      </c>
      <c r="BU142" t="s">
        <v>108</v>
      </c>
      <c r="BV142" t="s">
        <v>108</v>
      </c>
      <c r="BW142" t="s">
        <v>108</v>
      </c>
      <c r="BX142" t="s">
        <v>108</v>
      </c>
      <c r="BY142" t="s">
        <v>108</v>
      </c>
      <c r="BZ142"/>
      <c r="CA142"/>
      <c r="CB142"/>
      <c r="CC142"/>
      <c r="CD142" s="23"/>
      <c r="CE142" s="23"/>
    </row>
    <row r="143" spans="1:83" s="24" customFormat="1">
      <c r="A143" t="str">
        <f>CONCATENATE(C143,"_",COUNTIF(C$2:C143,C143))</f>
        <v>02CD07_14</v>
      </c>
      <c r="B143" t="s">
        <v>9297</v>
      </c>
      <c r="C143" t="s">
        <v>1879</v>
      </c>
      <c r="D143" t="s">
        <v>16819</v>
      </c>
      <c r="E143" t="s">
        <v>1880</v>
      </c>
      <c r="F143" t="s">
        <v>1881</v>
      </c>
      <c r="G143" t="s">
        <v>1882</v>
      </c>
      <c r="H143" t="s">
        <v>1883</v>
      </c>
      <c r="I143" t="s">
        <v>141</v>
      </c>
      <c r="J143" t="s">
        <v>16737</v>
      </c>
      <c r="K143">
        <v>5</v>
      </c>
      <c r="L143" t="s">
        <v>142</v>
      </c>
      <c r="M143">
        <v>3</v>
      </c>
      <c r="N143" t="s">
        <v>16738</v>
      </c>
      <c r="O143" t="s">
        <v>171</v>
      </c>
      <c r="P143" t="s">
        <v>143</v>
      </c>
      <c r="Q143" t="s">
        <v>169</v>
      </c>
      <c r="R143" t="s">
        <v>77</v>
      </c>
      <c r="S143" t="s">
        <v>170</v>
      </c>
      <c r="T143" t="s">
        <v>16739</v>
      </c>
      <c r="U143" t="s">
        <v>168</v>
      </c>
      <c r="V143" t="s">
        <v>16740</v>
      </c>
      <c r="W143" t="s">
        <v>144</v>
      </c>
      <c r="X143" t="s">
        <v>145</v>
      </c>
      <c r="Y143" t="s">
        <v>146</v>
      </c>
      <c r="Z143" t="s">
        <v>147</v>
      </c>
      <c r="AA143">
        <v>11.5</v>
      </c>
      <c r="AB143" t="s">
        <v>16741</v>
      </c>
      <c r="AC143" t="str">
        <f t="shared" si="2"/>
        <v>1.7.2</v>
      </c>
      <c r="AD143" t="s">
        <v>2028</v>
      </c>
      <c r="AE143" t="s">
        <v>2029</v>
      </c>
      <c r="AF143" t="s">
        <v>1920</v>
      </c>
      <c r="AG143" t="s">
        <v>1403</v>
      </c>
      <c r="AH143" t="s">
        <v>2030</v>
      </c>
      <c r="AI143" t="s">
        <v>89</v>
      </c>
      <c r="AJ143" t="s">
        <v>2031</v>
      </c>
      <c r="AK143" t="s">
        <v>2032</v>
      </c>
      <c r="AL143" t="s">
        <v>92</v>
      </c>
      <c r="AM143" t="s">
        <v>1890</v>
      </c>
      <c r="AN143">
        <v>0.3</v>
      </c>
      <c r="AO143">
        <v>0.5</v>
      </c>
      <c r="AP143">
        <v>0.7</v>
      </c>
      <c r="AQ143">
        <v>1</v>
      </c>
      <c r="AR143" t="s">
        <v>1619</v>
      </c>
      <c r="AS143" t="s">
        <v>2033</v>
      </c>
      <c r="AT143" t="s">
        <v>2034</v>
      </c>
      <c r="AU143" t="s">
        <v>1915</v>
      </c>
      <c r="AV143" t="s">
        <v>1916</v>
      </c>
      <c r="AW143" t="s">
        <v>2035</v>
      </c>
      <c r="AX143" t="s">
        <v>1915</v>
      </c>
      <c r="AY143" t="s">
        <v>1916</v>
      </c>
      <c r="AZ143" t="s">
        <v>2036</v>
      </c>
      <c r="BA143" t="s">
        <v>1915</v>
      </c>
      <c r="BB143" t="s">
        <v>1916</v>
      </c>
      <c r="BC143" t="s">
        <v>2037</v>
      </c>
      <c r="BD143" t="s">
        <v>1915</v>
      </c>
      <c r="BE143" t="s">
        <v>1916</v>
      </c>
      <c r="BF143" t="s">
        <v>2038</v>
      </c>
      <c r="BG143" t="s">
        <v>1915</v>
      </c>
      <c r="BH143" t="s">
        <v>1916</v>
      </c>
      <c r="BI143" t="s">
        <v>108</v>
      </c>
      <c r="BJ143" t="s">
        <v>108</v>
      </c>
      <c r="BK143" t="s">
        <v>108</v>
      </c>
      <c r="BL143" t="s">
        <v>108</v>
      </c>
      <c r="BM143" t="s">
        <v>108</v>
      </c>
      <c r="BN143" t="s">
        <v>108</v>
      </c>
      <c r="BO143" t="s">
        <v>108</v>
      </c>
      <c r="BP143" t="s">
        <v>108</v>
      </c>
      <c r="BQ143" t="s">
        <v>108</v>
      </c>
      <c r="BR143" t="s">
        <v>108</v>
      </c>
      <c r="BS143" t="s">
        <v>108</v>
      </c>
      <c r="BT143" t="s">
        <v>108</v>
      </c>
      <c r="BU143" t="s">
        <v>108</v>
      </c>
      <c r="BV143" t="s">
        <v>108</v>
      </c>
      <c r="BW143" t="s">
        <v>108</v>
      </c>
      <c r="BX143" t="s">
        <v>108</v>
      </c>
      <c r="BY143" t="s">
        <v>108</v>
      </c>
      <c r="BZ143"/>
      <c r="CA143"/>
      <c r="CB143"/>
      <c r="CC143"/>
      <c r="CD143" s="23"/>
      <c r="CE143" s="23"/>
    </row>
    <row r="144" spans="1:83" s="24" customFormat="1">
      <c r="A144" t="str">
        <f>CONCATENATE(C144,"_",COUNTIF(C$2:C144,C144))</f>
        <v>02CD07_15</v>
      </c>
      <c r="B144" t="s">
        <v>9298</v>
      </c>
      <c r="C144" t="s">
        <v>1879</v>
      </c>
      <c r="D144" t="s">
        <v>16819</v>
      </c>
      <c r="E144" t="s">
        <v>1880</v>
      </c>
      <c r="F144" t="s">
        <v>1881</v>
      </c>
      <c r="G144" t="s">
        <v>1882</v>
      </c>
      <c r="H144" t="s">
        <v>1883</v>
      </c>
      <c r="I144" t="s">
        <v>737</v>
      </c>
      <c r="J144" t="s">
        <v>16803</v>
      </c>
      <c r="K144">
        <v>2</v>
      </c>
      <c r="L144" t="s">
        <v>315</v>
      </c>
      <c r="M144">
        <v>2</v>
      </c>
      <c r="N144" t="s">
        <v>516</v>
      </c>
      <c r="O144">
        <v>2</v>
      </c>
      <c r="P144" t="s">
        <v>16779</v>
      </c>
      <c r="Q144" t="s">
        <v>168</v>
      </c>
      <c r="R144" t="s">
        <v>517</v>
      </c>
      <c r="S144" t="s">
        <v>168</v>
      </c>
      <c r="T144" t="s">
        <v>518</v>
      </c>
      <c r="U144" t="s">
        <v>168</v>
      </c>
      <c r="V144" t="s">
        <v>738</v>
      </c>
      <c r="W144" t="s">
        <v>739</v>
      </c>
      <c r="X144" t="s">
        <v>740</v>
      </c>
      <c r="Y144" t="s">
        <v>81</v>
      </c>
      <c r="Z144" t="s">
        <v>82</v>
      </c>
      <c r="AA144">
        <v>16.7</v>
      </c>
      <c r="AB144" t="s">
        <v>16804</v>
      </c>
      <c r="AC144" t="str">
        <f t="shared" si="2"/>
        <v>2.2.2</v>
      </c>
      <c r="AD144" t="s">
        <v>2039</v>
      </c>
      <c r="AE144" t="s">
        <v>2040</v>
      </c>
      <c r="AF144" t="s">
        <v>1920</v>
      </c>
      <c r="AG144" t="s">
        <v>743</v>
      </c>
      <c r="AH144" t="s">
        <v>744</v>
      </c>
      <c r="AI144" t="s">
        <v>89</v>
      </c>
      <c r="AJ144" t="s">
        <v>2041</v>
      </c>
      <c r="AK144" t="s">
        <v>2042</v>
      </c>
      <c r="AL144" t="s">
        <v>92</v>
      </c>
      <c r="AM144" t="s">
        <v>2043</v>
      </c>
      <c r="AN144">
        <v>0.3</v>
      </c>
      <c r="AO144">
        <v>0.5</v>
      </c>
      <c r="AP144">
        <v>0.7</v>
      </c>
      <c r="AQ144">
        <v>1</v>
      </c>
      <c r="AR144" t="s">
        <v>969</v>
      </c>
      <c r="AS144" t="s">
        <v>2044</v>
      </c>
      <c r="AT144" t="s">
        <v>2045</v>
      </c>
      <c r="AU144" t="s">
        <v>1893</v>
      </c>
      <c r="AV144" t="s">
        <v>1894</v>
      </c>
      <c r="AW144" t="s">
        <v>2046</v>
      </c>
      <c r="AX144" t="s">
        <v>1893</v>
      </c>
      <c r="AY144" t="s">
        <v>1894</v>
      </c>
      <c r="AZ144" t="s">
        <v>108</v>
      </c>
      <c r="BA144" t="s">
        <v>108</v>
      </c>
      <c r="BB144" t="s">
        <v>108</v>
      </c>
      <c r="BC144" t="s">
        <v>108</v>
      </c>
      <c r="BD144" t="s">
        <v>108</v>
      </c>
      <c r="BE144" t="s">
        <v>108</v>
      </c>
      <c r="BF144" t="s">
        <v>108</v>
      </c>
      <c r="BG144" t="s">
        <v>108</v>
      </c>
      <c r="BH144" t="s">
        <v>108</v>
      </c>
      <c r="BI144" t="s">
        <v>108</v>
      </c>
      <c r="BJ144" t="s">
        <v>108</v>
      </c>
      <c r="BK144" t="s">
        <v>108</v>
      </c>
      <c r="BL144" t="s">
        <v>108</v>
      </c>
      <c r="BM144" t="s">
        <v>108</v>
      </c>
      <c r="BN144" t="s">
        <v>108</v>
      </c>
      <c r="BO144" t="s">
        <v>108</v>
      </c>
      <c r="BP144" t="s">
        <v>108</v>
      </c>
      <c r="BQ144" t="s">
        <v>108</v>
      </c>
      <c r="BR144" t="s">
        <v>108</v>
      </c>
      <c r="BS144" t="s">
        <v>108</v>
      </c>
      <c r="BT144" t="s">
        <v>108</v>
      </c>
      <c r="BU144" t="s">
        <v>108</v>
      </c>
      <c r="BV144" t="s">
        <v>108</v>
      </c>
      <c r="BW144" t="s">
        <v>108</v>
      </c>
      <c r="BX144" t="s">
        <v>108</v>
      </c>
      <c r="BY144" t="s">
        <v>108</v>
      </c>
      <c r="BZ144"/>
      <c r="CA144"/>
      <c r="CB144"/>
      <c r="CC144"/>
      <c r="CD144" s="23"/>
      <c r="CE144" s="23"/>
    </row>
    <row r="145" spans="1:86" s="24" customFormat="1">
      <c r="A145" t="str">
        <f>CONCATENATE(C145,"_",COUNTIF(C$2:C145,C145))</f>
        <v>02CD07_16</v>
      </c>
      <c r="B145" t="s">
        <v>9299</v>
      </c>
      <c r="C145" t="s">
        <v>1879</v>
      </c>
      <c r="D145" t="s">
        <v>16819</v>
      </c>
      <c r="E145" t="s">
        <v>1880</v>
      </c>
      <c r="F145" t="s">
        <v>1881</v>
      </c>
      <c r="G145" t="s">
        <v>1882</v>
      </c>
      <c r="H145" t="s">
        <v>1883</v>
      </c>
      <c r="I145" t="s">
        <v>753</v>
      </c>
      <c r="J145" t="s">
        <v>16805</v>
      </c>
      <c r="K145">
        <v>2</v>
      </c>
      <c r="L145" t="s">
        <v>315</v>
      </c>
      <c r="M145">
        <v>1</v>
      </c>
      <c r="N145" t="s">
        <v>16760</v>
      </c>
      <c r="O145">
        <v>3</v>
      </c>
      <c r="P145" t="s">
        <v>16773</v>
      </c>
      <c r="Q145" t="s">
        <v>168</v>
      </c>
      <c r="R145" t="s">
        <v>517</v>
      </c>
      <c r="S145" t="s">
        <v>166</v>
      </c>
      <c r="T145" t="s">
        <v>16791</v>
      </c>
      <c r="U145" t="s">
        <v>236</v>
      </c>
      <c r="V145" t="s">
        <v>755</v>
      </c>
      <c r="W145" t="s">
        <v>756</v>
      </c>
      <c r="X145" t="s">
        <v>757</v>
      </c>
      <c r="Y145" t="s">
        <v>216</v>
      </c>
      <c r="Z145" t="s">
        <v>758</v>
      </c>
      <c r="AA145">
        <v>5.0999999999999996</v>
      </c>
      <c r="AB145" t="s">
        <v>16806</v>
      </c>
      <c r="AC145" t="str">
        <f t="shared" si="2"/>
        <v>2.6.8</v>
      </c>
      <c r="AD145" t="s">
        <v>2047</v>
      </c>
      <c r="AE145" t="s">
        <v>2048</v>
      </c>
      <c r="AF145" t="s">
        <v>2049</v>
      </c>
      <c r="AG145" t="s">
        <v>2050</v>
      </c>
      <c r="AH145" t="s">
        <v>2051</v>
      </c>
      <c r="AI145" t="s">
        <v>89</v>
      </c>
      <c r="AJ145" t="s">
        <v>2052</v>
      </c>
      <c r="AK145" t="s">
        <v>2053</v>
      </c>
      <c r="AL145" t="s">
        <v>136</v>
      </c>
      <c r="AM145" t="s">
        <v>2054</v>
      </c>
      <c r="AN145">
        <v>0.1</v>
      </c>
      <c r="AO145">
        <v>0.5</v>
      </c>
      <c r="AP145">
        <v>0.75</v>
      </c>
      <c r="AQ145">
        <v>1</v>
      </c>
      <c r="AR145" t="s">
        <v>2055</v>
      </c>
      <c r="AS145" t="s">
        <v>2056</v>
      </c>
      <c r="AT145" t="s">
        <v>2057</v>
      </c>
      <c r="AU145" t="s">
        <v>2058</v>
      </c>
      <c r="AV145" t="s">
        <v>1905</v>
      </c>
      <c r="AW145" t="s">
        <v>108</v>
      </c>
      <c r="AX145" t="s">
        <v>108</v>
      </c>
      <c r="AY145" t="s">
        <v>108</v>
      </c>
      <c r="AZ145" t="s">
        <v>108</v>
      </c>
      <c r="BA145" t="s">
        <v>108</v>
      </c>
      <c r="BB145" t="s">
        <v>108</v>
      </c>
      <c r="BC145" t="s">
        <v>108</v>
      </c>
      <c r="BD145" t="s">
        <v>108</v>
      </c>
      <c r="BE145" t="s">
        <v>108</v>
      </c>
      <c r="BF145" t="s">
        <v>108</v>
      </c>
      <c r="BG145" t="s">
        <v>108</v>
      </c>
      <c r="BH145" t="s">
        <v>108</v>
      </c>
      <c r="BI145" t="s">
        <v>108</v>
      </c>
      <c r="BJ145" t="s">
        <v>108</v>
      </c>
      <c r="BK145" t="s">
        <v>108</v>
      </c>
      <c r="BL145" t="s">
        <v>108</v>
      </c>
      <c r="BM145" t="s">
        <v>108</v>
      </c>
      <c r="BN145" t="s">
        <v>108</v>
      </c>
      <c r="BO145" t="s">
        <v>108</v>
      </c>
      <c r="BP145" t="s">
        <v>108</v>
      </c>
      <c r="BQ145" t="s">
        <v>108</v>
      </c>
      <c r="BR145" t="s">
        <v>108</v>
      </c>
      <c r="BS145" t="s">
        <v>108</v>
      </c>
      <c r="BT145" t="s">
        <v>108</v>
      </c>
      <c r="BU145" t="s">
        <v>108</v>
      </c>
      <c r="BV145" t="s">
        <v>108</v>
      </c>
      <c r="BW145" t="s">
        <v>108</v>
      </c>
      <c r="BX145" t="s">
        <v>108</v>
      </c>
      <c r="BY145" t="s">
        <v>108</v>
      </c>
      <c r="BZ145"/>
      <c r="CA145"/>
      <c r="CB145"/>
      <c r="CC145"/>
      <c r="CD145" s="23"/>
      <c r="CE145" s="23"/>
    </row>
    <row r="146" spans="1:86" s="24" customFormat="1">
      <c r="A146" t="str">
        <f>CONCATENATE(C146,"_",COUNTIF(C$2:C146,C146))</f>
        <v>02CD07_17</v>
      </c>
      <c r="B146" t="s">
        <v>9300</v>
      </c>
      <c r="C146" t="s">
        <v>1879</v>
      </c>
      <c r="D146" t="s">
        <v>16819</v>
      </c>
      <c r="E146" t="s">
        <v>1880</v>
      </c>
      <c r="F146" t="s">
        <v>1881</v>
      </c>
      <c r="G146" t="s">
        <v>1882</v>
      </c>
      <c r="H146" t="s">
        <v>1883</v>
      </c>
      <c r="I146" t="s">
        <v>772</v>
      </c>
      <c r="J146" t="s">
        <v>16807</v>
      </c>
      <c r="K146">
        <v>2</v>
      </c>
      <c r="L146" t="s">
        <v>315</v>
      </c>
      <c r="M146">
        <v>1</v>
      </c>
      <c r="N146" t="s">
        <v>16760</v>
      </c>
      <c r="O146">
        <v>6</v>
      </c>
      <c r="P146" t="s">
        <v>16808</v>
      </c>
      <c r="Q146" t="s">
        <v>168</v>
      </c>
      <c r="R146" t="s">
        <v>517</v>
      </c>
      <c r="S146" t="s">
        <v>171</v>
      </c>
      <c r="T146" t="s">
        <v>579</v>
      </c>
      <c r="U146" t="s">
        <v>168</v>
      </c>
      <c r="V146" t="s">
        <v>16784</v>
      </c>
      <c r="W146" t="s">
        <v>774</v>
      </c>
      <c r="X146" t="s">
        <v>775</v>
      </c>
      <c r="Y146" t="s">
        <v>146</v>
      </c>
      <c r="Z146" t="s">
        <v>147</v>
      </c>
      <c r="AA146">
        <v>11.1</v>
      </c>
      <c r="AB146" t="s">
        <v>16771</v>
      </c>
      <c r="AC146" t="str">
        <f t="shared" si="2"/>
        <v>2.3.2</v>
      </c>
      <c r="AD146" t="s">
        <v>2059</v>
      </c>
      <c r="AE146" t="s">
        <v>2060</v>
      </c>
      <c r="AF146" t="s">
        <v>2061</v>
      </c>
      <c r="AG146" t="s">
        <v>2062</v>
      </c>
      <c r="AH146" t="s">
        <v>2063</v>
      </c>
      <c r="AI146" t="s">
        <v>89</v>
      </c>
      <c r="AJ146" t="s">
        <v>2064</v>
      </c>
      <c r="AK146" t="s">
        <v>2065</v>
      </c>
      <c r="AL146" t="s">
        <v>136</v>
      </c>
      <c r="AM146" t="s">
        <v>2066</v>
      </c>
      <c r="AN146">
        <v>0.1</v>
      </c>
      <c r="AO146">
        <v>0.5</v>
      </c>
      <c r="AP146">
        <v>0.75</v>
      </c>
      <c r="AQ146">
        <v>1</v>
      </c>
      <c r="AR146" t="s">
        <v>2055</v>
      </c>
      <c r="AS146" t="s">
        <v>2067</v>
      </c>
      <c r="AT146" t="s">
        <v>2068</v>
      </c>
      <c r="AU146" t="s">
        <v>2058</v>
      </c>
      <c r="AV146" t="s">
        <v>1905</v>
      </c>
      <c r="AW146" t="s">
        <v>2069</v>
      </c>
      <c r="AX146" t="s">
        <v>2058</v>
      </c>
      <c r="AY146" t="s">
        <v>1905</v>
      </c>
      <c r="AZ146" t="s">
        <v>2070</v>
      </c>
      <c r="BA146" t="s">
        <v>2058</v>
      </c>
      <c r="BB146" t="s">
        <v>1905</v>
      </c>
      <c r="BC146" t="s">
        <v>108</v>
      </c>
      <c r="BD146" t="s">
        <v>108</v>
      </c>
      <c r="BE146" t="s">
        <v>108</v>
      </c>
      <c r="BF146" t="s">
        <v>108</v>
      </c>
      <c r="BG146" t="s">
        <v>108</v>
      </c>
      <c r="BH146" t="s">
        <v>108</v>
      </c>
      <c r="BI146" t="s">
        <v>108</v>
      </c>
      <c r="BJ146" t="s">
        <v>108</v>
      </c>
      <c r="BK146" t="s">
        <v>108</v>
      </c>
      <c r="BL146" t="s">
        <v>108</v>
      </c>
      <c r="BM146" t="s">
        <v>108</v>
      </c>
      <c r="BN146" t="s">
        <v>108</v>
      </c>
      <c r="BO146" t="s">
        <v>108</v>
      </c>
      <c r="BP146" t="s">
        <v>108</v>
      </c>
      <c r="BQ146" t="s">
        <v>108</v>
      </c>
      <c r="BR146" t="s">
        <v>108</v>
      </c>
      <c r="BS146" t="s">
        <v>108</v>
      </c>
      <c r="BT146" t="s">
        <v>108</v>
      </c>
      <c r="BU146" t="s">
        <v>108</v>
      </c>
      <c r="BV146" t="s">
        <v>108</v>
      </c>
      <c r="BW146" t="s">
        <v>108</v>
      </c>
      <c r="BX146" t="s">
        <v>108</v>
      </c>
      <c r="BY146" t="s">
        <v>108</v>
      </c>
      <c r="BZ146"/>
      <c r="CA146"/>
      <c r="CB146"/>
      <c r="CC146"/>
      <c r="CD146" s="23"/>
      <c r="CE146" s="23"/>
    </row>
    <row r="147" spans="1:86" s="24" customFormat="1">
      <c r="A147" t="str">
        <f>CONCATENATE(C147,"_",COUNTIF(C$2:C147,C147))</f>
        <v>02CD07_18</v>
      </c>
      <c r="B147" t="s">
        <v>9301</v>
      </c>
      <c r="C147" t="s">
        <v>1879</v>
      </c>
      <c r="D147" t="s">
        <v>16819</v>
      </c>
      <c r="E147" t="s">
        <v>1880</v>
      </c>
      <c r="F147" t="s">
        <v>1881</v>
      </c>
      <c r="G147" t="s">
        <v>1882</v>
      </c>
      <c r="H147" t="s">
        <v>1883</v>
      </c>
      <c r="I147" t="s">
        <v>789</v>
      </c>
      <c r="J147" t="s">
        <v>16809</v>
      </c>
      <c r="K147">
        <v>2</v>
      </c>
      <c r="L147" t="s">
        <v>315</v>
      </c>
      <c r="M147">
        <v>1</v>
      </c>
      <c r="N147" t="s">
        <v>16760</v>
      </c>
      <c r="O147">
        <v>3</v>
      </c>
      <c r="P147" t="s">
        <v>16773</v>
      </c>
      <c r="Q147" t="s">
        <v>168</v>
      </c>
      <c r="R147" t="s">
        <v>517</v>
      </c>
      <c r="S147" t="s">
        <v>170</v>
      </c>
      <c r="T147" t="s">
        <v>790</v>
      </c>
      <c r="U147" t="s">
        <v>169</v>
      </c>
      <c r="V147" t="s">
        <v>790</v>
      </c>
      <c r="W147" t="s">
        <v>791</v>
      </c>
      <c r="X147" t="s">
        <v>792</v>
      </c>
      <c r="Y147" t="s">
        <v>793</v>
      </c>
      <c r="Z147" t="s">
        <v>794</v>
      </c>
      <c r="AA147">
        <v>10.199999999999999</v>
      </c>
      <c r="AB147" t="s">
        <v>16810</v>
      </c>
      <c r="AC147" t="str">
        <f t="shared" si="2"/>
        <v>2.7.1</v>
      </c>
      <c r="AD147" t="s">
        <v>2059</v>
      </c>
      <c r="AE147" t="s">
        <v>2060</v>
      </c>
      <c r="AF147" t="s">
        <v>2061</v>
      </c>
      <c r="AG147" t="s">
        <v>2062</v>
      </c>
      <c r="AH147" t="s">
        <v>2063</v>
      </c>
      <c r="AI147" t="s">
        <v>89</v>
      </c>
      <c r="AJ147" t="s">
        <v>2071</v>
      </c>
      <c r="AK147" t="s">
        <v>2072</v>
      </c>
      <c r="AL147" t="s">
        <v>136</v>
      </c>
      <c r="AM147" t="s">
        <v>2066</v>
      </c>
      <c r="AN147">
        <v>0.1</v>
      </c>
      <c r="AO147">
        <v>0.5</v>
      </c>
      <c r="AP147">
        <v>0.75</v>
      </c>
      <c r="AQ147">
        <v>1</v>
      </c>
      <c r="AR147" t="s">
        <v>2055</v>
      </c>
      <c r="AS147" t="s">
        <v>2073</v>
      </c>
      <c r="AT147" t="s">
        <v>2074</v>
      </c>
      <c r="AU147" t="s">
        <v>2058</v>
      </c>
      <c r="AV147" t="s">
        <v>1905</v>
      </c>
      <c r="AW147" t="s">
        <v>2075</v>
      </c>
      <c r="AX147" t="s">
        <v>2058</v>
      </c>
      <c r="AY147" t="s">
        <v>1905</v>
      </c>
      <c r="AZ147" t="s">
        <v>2076</v>
      </c>
      <c r="BA147" t="s">
        <v>2058</v>
      </c>
      <c r="BB147" t="s">
        <v>1905</v>
      </c>
      <c r="BC147" t="s">
        <v>2077</v>
      </c>
      <c r="BD147" t="s">
        <v>2058</v>
      </c>
      <c r="BE147" t="s">
        <v>1905</v>
      </c>
      <c r="BF147" t="s">
        <v>2078</v>
      </c>
      <c r="BG147" t="s">
        <v>2058</v>
      </c>
      <c r="BH147" t="s">
        <v>1905</v>
      </c>
      <c r="BI147" t="s">
        <v>108</v>
      </c>
      <c r="BJ147" t="s">
        <v>108</v>
      </c>
      <c r="BK147" t="s">
        <v>108</v>
      </c>
      <c r="BL147" t="s">
        <v>108</v>
      </c>
      <c r="BM147" t="s">
        <v>108</v>
      </c>
      <c r="BN147" t="s">
        <v>108</v>
      </c>
      <c r="BO147" t="s">
        <v>108</v>
      </c>
      <c r="BP147" t="s">
        <v>108</v>
      </c>
      <c r="BQ147" t="s">
        <v>108</v>
      </c>
      <c r="BR147" t="s">
        <v>108</v>
      </c>
      <c r="BS147" t="s">
        <v>108</v>
      </c>
      <c r="BT147" t="s">
        <v>108</v>
      </c>
      <c r="BU147" t="s">
        <v>108</v>
      </c>
      <c r="BV147" t="s">
        <v>108</v>
      </c>
      <c r="BW147" t="s">
        <v>108</v>
      </c>
      <c r="BX147" t="s">
        <v>108</v>
      </c>
      <c r="BY147" t="s">
        <v>108</v>
      </c>
      <c r="BZ147"/>
      <c r="CA147"/>
      <c r="CB147"/>
      <c r="CC147"/>
      <c r="CD147" s="23"/>
      <c r="CE147" s="23"/>
    </row>
    <row r="148" spans="1:86" s="24" customFormat="1">
      <c r="A148" t="str">
        <f>CONCATENATE(C148,"_",COUNTIF(C$2:C148,C148))</f>
        <v>02CD08_1</v>
      </c>
      <c r="B148" t="s">
        <v>9302</v>
      </c>
      <c r="C148" t="s">
        <v>2079</v>
      </c>
      <c r="D148" t="s">
        <v>2184</v>
      </c>
      <c r="E148" t="s">
        <v>2080</v>
      </c>
      <c r="F148" t="s">
        <v>2081</v>
      </c>
      <c r="G148" t="s">
        <v>2082</v>
      </c>
      <c r="H148" t="s">
        <v>2083</v>
      </c>
      <c r="I148" t="s">
        <v>465</v>
      </c>
      <c r="J148" t="s">
        <v>16772</v>
      </c>
      <c r="K148">
        <v>2</v>
      </c>
      <c r="L148" t="s">
        <v>315</v>
      </c>
      <c r="M148">
        <v>1</v>
      </c>
      <c r="N148" t="s">
        <v>16760</v>
      </c>
      <c r="O148">
        <v>3</v>
      </c>
      <c r="P148" t="s">
        <v>16773</v>
      </c>
      <c r="Q148" t="s">
        <v>169</v>
      </c>
      <c r="R148" t="s">
        <v>77</v>
      </c>
      <c r="S148" t="s">
        <v>236</v>
      </c>
      <c r="T148" t="s">
        <v>260</v>
      </c>
      <c r="U148" t="s">
        <v>169</v>
      </c>
      <c r="V148" t="s">
        <v>467</v>
      </c>
      <c r="W148" t="s">
        <v>468</v>
      </c>
      <c r="X148" t="s">
        <v>469</v>
      </c>
      <c r="Y148" t="s">
        <v>81</v>
      </c>
      <c r="Z148" t="s">
        <v>82</v>
      </c>
      <c r="AA148">
        <v>16.600000000000001</v>
      </c>
      <c r="AB148" t="s">
        <v>83</v>
      </c>
      <c r="AC148" t="str">
        <f t="shared" si="2"/>
        <v>1.8.1</v>
      </c>
      <c r="AD148" t="s">
        <v>2084</v>
      </c>
      <c r="AE148" t="s">
        <v>2085</v>
      </c>
      <c r="AF148" t="s">
        <v>2086</v>
      </c>
      <c r="AG148" t="s">
        <v>473</v>
      </c>
      <c r="AH148" t="s">
        <v>2087</v>
      </c>
      <c r="AI148" t="s">
        <v>180</v>
      </c>
      <c r="AJ148" t="s">
        <v>2088</v>
      </c>
      <c r="AK148" t="s">
        <v>2089</v>
      </c>
      <c r="AL148" t="s">
        <v>92</v>
      </c>
      <c r="AM148" t="s">
        <v>2090</v>
      </c>
      <c r="AN148">
        <v>0</v>
      </c>
      <c r="AO148">
        <v>0.1</v>
      </c>
      <c r="AP148">
        <v>0.4</v>
      </c>
      <c r="AQ148">
        <v>0.98</v>
      </c>
      <c r="AR148" t="s">
        <v>1009</v>
      </c>
      <c r="AS148" t="s">
        <v>2091</v>
      </c>
      <c r="AT148" t="s">
        <v>2092</v>
      </c>
      <c r="AU148" t="s">
        <v>2093</v>
      </c>
      <c r="AV148" t="s">
        <v>2094</v>
      </c>
      <c r="AW148" t="s">
        <v>2095</v>
      </c>
      <c r="AX148" t="s">
        <v>2093</v>
      </c>
      <c r="AY148" t="s">
        <v>2094</v>
      </c>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s="2"/>
      <c r="CE148" s="23"/>
    </row>
    <row r="149" spans="1:86" s="24" customFormat="1">
      <c r="A149" t="str">
        <f>CONCATENATE(C149,"_",COUNTIF(C$2:C149,C149))</f>
        <v>02CD08_2</v>
      </c>
      <c r="B149" t="s">
        <v>9303</v>
      </c>
      <c r="C149" t="s">
        <v>2079</v>
      </c>
      <c r="D149" t="s">
        <v>2184</v>
      </c>
      <c r="E149" t="s">
        <v>2080</v>
      </c>
      <c r="F149" t="s">
        <v>2081</v>
      </c>
      <c r="G149" t="s">
        <v>2082</v>
      </c>
      <c r="H149" t="s">
        <v>2083</v>
      </c>
      <c r="I149" t="s">
        <v>494</v>
      </c>
      <c r="J149" t="s">
        <v>16774</v>
      </c>
      <c r="K149">
        <v>6</v>
      </c>
      <c r="L149" t="s">
        <v>74</v>
      </c>
      <c r="M149">
        <v>5</v>
      </c>
      <c r="N149" t="s">
        <v>16775</v>
      </c>
      <c r="O149">
        <v>1</v>
      </c>
      <c r="P149" t="s">
        <v>16776</v>
      </c>
      <c r="Q149" t="s">
        <v>168</v>
      </c>
      <c r="R149" t="s">
        <v>517</v>
      </c>
      <c r="S149" t="s">
        <v>168</v>
      </c>
      <c r="T149" t="s">
        <v>518</v>
      </c>
      <c r="U149" t="s">
        <v>169</v>
      </c>
      <c r="V149" t="s">
        <v>16777</v>
      </c>
      <c r="W149" t="s">
        <v>495</v>
      </c>
      <c r="X149" t="s">
        <v>496</v>
      </c>
      <c r="Y149" t="s">
        <v>81</v>
      </c>
      <c r="Z149" t="s">
        <v>82</v>
      </c>
      <c r="AA149">
        <v>16.100000000000001</v>
      </c>
      <c r="AB149" t="s">
        <v>174</v>
      </c>
      <c r="AC149" t="str">
        <f t="shared" si="2"/>
        <v>2.2.1</v>
      </c>
      <c r="AD149" t="s">
        <v>2096</v>
      </c>
      <c r="AE149" t="s">
        <v>2097</v>
      </c>
      <c r="AF149" t="s">
        <v>2098</v>
      </c>
      <c r="AG149" t="s">
        <v>844</v>
      </c>
      <c r="AH149" t="s">
        <v>2099</v>
      </c>
      <c r="AI149" t="s">
        <v>180</v>
      </c>
      <c r="AJ149" t="s">
        <v>2100</v>
      </c>
      <c r="AK149" t="s">
        <v>2101</v>
      </c>
      <c r="AL149" t="s">
        <v>92</v>
      </c>
      <c r="AM149" t="s">
        <v>2090</v>
      </c>
      <c r="AN149">
        <v>0.1</v>
      </c>
      <c r="AO149">
        <v>0.3</v>
      </c>
      <c r="AP149">
        <v>0.8</v>
      </c>
      <c r="AQ149">
        <v>0.98</v>
      </c>
      <c r="AR149" t="s">
        <v>2102</v>
      </c>
      <c r="AS149" t="s">
        <v>2103</v>
      </c>
      <c r="AT149" t="s">
        <v>2104</v>
      </c>
      <c r="AU149" t="s">
        <v>2105</v>
      </c>
      <c r="AV149" t="s">
        <v>1040</v>
      </c>
      <c r="AW149" t="s">
        <v>2106</v>
      </c>
      <c r="AX149" t="s">
        <v>2105</v>
      </c>
      <c r="AY149" t="s">
        <v>1040</v>
      </c>
      <c r="AZ149" t="s">
        <v>2107</v>
      </c>
      <c r="BA149" t="s">
        <v>2105</v>
      </c>
      <c r="BB149" t="s">
        <v>1040</v>
      </c>
      <c r="BC149"/>
      <c r="BD149"/>
      <c r="BE149"/>
      <c r="BF149"/>
      <c r="BG149"/>
      <c r="BH149"/>
      <c r="BI149"/>
      <c r="BJ149"/>
      <c r="BK149"/>
      <c r="BL149"/>
      <c r="BM149"/>
      <c r="BN149"/>
      <c r="BO149"/>
      <c r="BP149"/>
      <c r="BQ149"/>
      <c r="BR149"/>
      <c r="BS149"/>
      <c r="BT149"/>
      <c r="BU149"/>
      <c r="BV149"/>
      <c r="BW149"/>
      <c r="BX149"/>
      <c r="BY149"/>
      <c r="BZ149"/>
      <c r="CA149"/>
      <c r="CB149"/>
      <c r="CC149"/>
      <c r="CD149" s="2"/>
      <c r="CE149" s="23"/>
      <c r="CH149" s="24">
        <v>5080</v>
      </c>
    </row>
    <row r="150" spans="1:86" s="24" customFormat="1">
      <c r="A150" t="str">
        <f>CONCATENATE(C150,"_",COUNTIF(C$2:C150,C150))</f>
        <v>02CD08_3</v>
      </c>
      <c r="B150" t="s">
        <v>9304</v>
      </c>
      <c r="C150" t="s">
        <v>2079</v>
      </c>
      <c r="D150" t="s">
        <v>2184</v>
      </c>
      <c r="E150" t="s">
        <v>2080</v>
      </c>
      <c r="F150" t="s">
        <v>2081</v>
      </c>
      <c r="G150" t="s">
        <v>2082</v>
      </c>
      <c r="H150" t="s">
        <v>2083</v>
      </c>
      <c r="I150" t="s">
        <v>515</v>
      </c>
      <c r="J150" t="s">
        <v>16778</v>
      </c>
      <c r="K150">
        <v>2</v>
      </c>
      <c r="L150" t="s">
        <v>315</v>
      </c>
      <c r="M150">
        <v>2</v>
      </c>
      <c r="N150" t="s">
        <v>516</v>
      </c>
      <c r="O150" t="s">
        <v>168</v>
      </c>
      <c r="P150" t="s">
        <v>16779</v>
      </c>
      <c r="Q150" t="s">
        <v>168</v>
      </c>
      <c r="R150" t="s">
        <v>517</v>
      </c>
      <c r="S150" t="s">
        <v>168</v>
      </c>
      <c r="T150" t="s">
        <v>518</v>
      </c>
      <c r="U150" t="s">
        <v>166</v>
      </c>
      <c r="V150" t="s">
        <v>519</v>
      </c>
      <c r="W150" t="s">
        <v>520</v>
      </c>
      <c r="X150" t="s">
        <v>521</v>
      </c>
      <c r="Y150" t="s">
        <v>146</v>
      </c>
      <c r="Z150" t="s">
        <v>147</v>
      </c>
      <c r="AA150">
        <v>11.6</v>
      </c>
      <c r="AB150" t="s">
        <v>16780</v>
      </c>
      <c r="AC150" t="str">
        <f t="shared" si="2"/>
        <v>2.2.6</v>
      </c>
      <c r="AD150" t="s">
        <v>2108</v>
      </c>
      <c r="AE150" t="s">
        <v>2109</v>
      </c>
      <c r="AF150" t="s">
        <v>2086</v>
      </c>
      <c r="AG150" t="s">
        <v>1489</v>
      </c>
      <c r="AH150" t="s">
        <v>2110</v>
      </c>
      <c r="AI150" t="s">
        <v>180</v>
      </c>
      <c r="AJ150" t="s">
        <v>1491</v>
      </c>
      <c r="AK150" t="s">
        <v>2111</v>
      </c>
      <c r="AL150" t="s">
        <v>92</v>
      </c>
      <c r="AM150" t="s">
        <v>2112</v>
      </c>
      <c r="AN150">
        <v>0.15</v>
      </c>
      <c r="AO150">
        <v>0.3</v>
      </c>
      <c r="AP150">
        <v>0.6</v>
      </c>
      <c r="AQ150">
        <v>0.98</v>
      </c>
      <c r="AR150" t="s">
        <v>1059</v>
      </c>
      <c r="AS150" t="s">
        <v>2113</v>
      </c>
      <c r="AT150" t="s">
        <v>2114</v>
      </c>
      <c r="AU150" t="s">
        <v>2115</v>
      </c>
      <c r="AV150" t="s">
        <v>671</v>
      </c>
      <c r="AW150" t="s">
        <v>2116</v>
      </c>
      <c r="AX150" t="s">
        <v>2115</v>
      </c>
      <c r="AY150" t="s">
        <v>671</v>
      </c>
      <c r="AZ150" t="s">
        <v>2117</v>
      </c>
      <c r="BA150" t="s">
        <v>2115</v>
      </c>
      <c r="BB150" t="s">
        <v>671</v>
      </c>
      <c r="BC150" t="s">
        <v>2118</v>
      </c>
      <c r="BD150" t="s">
        <v>2115</v>
      </c>
      <c r="BE150" t="s">
        <v>671</v>
      </c>
      <c r="BF150" t="s">
        <v>2119</v>
      </c>
      <c r="BG150" t="s">
        <v>2115</v>
      </c>
      <c r="BH150" t="s">
        <v>671</v>
      </c>
      <c r="BI150" t="s">
        <v>2120</v>
      </c>
      <c r="BJ150" t="s">
        <v>2115</v>
      </c>
      <c r="BK150" t="s">
        <v>671</v>
      </c>
      <c r="BL150" t="s">
        <v>2121</v>
      </c>
      <c r="BM150" t="s">
        <v>2115</v>
      </c>
      <c r="BN150" t="s">
        <v>671</v>
      </c>
      <c r="BO150"/>
      <c r="BP150"/>
      <c r="BQ150"/>
      <c r="BR150"/>
      <c r="BS150"/>
      <c r="BT150"/>
      <c r="BU150"/>
      <c r="BV150"/>
      <c r="BW150"/>
      <c r="BX150"/>
      <c r="BY150" t="s">
        <v>108</v>
      </c>
      <c r="BZ150" t="s">
        <v>108</v>
      </c>
      <c r="CA150" t="s">
        <v>108</v>
      </c>
      <c r="CB150" t="s">
        <v>108</v>
      </c>
      <c r="CC150" t="s">
        <v>108</v>
      </c>
      <c r="CD150" s="2" t="s">
        <v>108</v>
      </c>
      <c r="CE150" s="23"/>
    </row>
    <row r="151" spans="1:86" s="24" customFormat="1">
      <c r="A151" t="str">
        <f>CONCATENATE(C151,"_",COUNTIF(C$2:C151,C151))</f>
        <v>02CD08_4</v>
      </c>
      <c r="B151" t="s">
        <v>9305</v>
      </c>
      <c r="C151" t="s">
        <v>2079</v>
      </c>
      <c r="D151" t="s">
        <v>2184</v>
      </c>
      <c r="E151" t="s">
        <v>2080</v>
      </c>
      <c r="F151" t="s">
        <v>2081</v>
      </c>
      <c r="G151" t="s">
        <v>2082</v>
      </c>
      <c r="H151" t="s">
        <v>2083</v>
      </c>
      <c r="I151" t="s">
        <v>547</v>
      </c>
      <c r="J151" t="s">
        <v>16781</v>
      </c>
      <c r="K151">
        <v>4</v>
      </c>
      <c r="L151" t="s">
        <v>576</v>
      </c>
      <c r="M151">
        <v>1</v>
      </c>
      <c r="N151" t="s">
        <v>548</v>
      </c>
      <c r="O151">
        <v>0</v>
      </c>
      <c r="P151" t="s">
        <v>548</v>
      </c>
      <c r="Q151" t="s">
        <v>168</v>
      </c>
      <c r="R151" t="s">
        <v>517</v>
      </c>
      <c r="S151" t="s">
        <v>167</v>
      </c>
      <c r="T151" t="s">
        <v>16782</v>
      </c>
      <c r="U151" t="s">
        <v>168</v>
      </c>
      <c r="V151" t="s">
        <v>550</v>
      </c>
      <c r="W151" t="s">
        <v>551</v>
      </c>
      <c r="X151" t="s">
        <v>552</v>
      </c>
      <c r="Y151" t="s">
        <v>146</v>
      </c>
      <c r="Z151" t="s">
        <v>147</v>
      </c>
      <c r="AA151">
        <v>11.4</v>
      </c>
      <c r="AB151" t="s">
        <v>553</v>
      </c>
      <c r="AC151" t="str">
        <f t="shared" si="2"/>
        <v>2.4.2</v>
      </c>
      <c r="AD151" t="s">
        <v>2122</v>
      </c>
      <c r="AE151" t="s">
        <v>2123</v>
      </c>
      <c r="AF151" t="s">
        <v>2124</v>
      </c>
      <c r="AG151" t="s">
        <v>556</v>
      </c>
      <c r="AH151" t="s">
        <v>557</v>
      </c>
      <c r="AI151" t="s">
        <v>180</v>
      </c>
      <c r="AJ151" t="s">
        <v>1503</v>
      </c>
      <c r="AK151" t="s">
        <v>2125</v>
      </c>
      <c r="AL151" t="s">
        <v>92</v>
      </c>
      <c r="AM151" t="s">
        <v>2126</v>
      </c>
      <c r="AN151">
        <v>0</v>
      </c>
      <c r="AO151">
        <v>0.3</v>
      </c>
      <c r="AP151">
        <v>0.7</v>
      </c>
      <c r="AQ151">
        <v>0.98</v>
      </c>
      <c r="AR151" t="s">
        <v>1207</v>
      </c>
      <c r="AS151" t="s">
        <v>2127</v>
      </c>
      <c r="AT151" t="s">
        <v>2128</v>
      </c>
      <c r="AU151" t="s">
        <v>2129</v>
      </c>
      <c r="AV151" t="s">
        <v>545</v>
      </c>
      <c r="AW151" t="s">
        <v>2130</v>
      </c>
      <c r="AX151" t="s">
        <v>2129</v>
      </c>
      <c r="AY151" t="s">
        <v>545</v>
      </c>
      <c r="AZ151" t="s">
        <v>2131</v>
      </c>
      <c r="BA151" t="s">
        <v>2129</v>
      </c>
      <c r="BB151" t="s">
        <v>545</v>
      </c>
      <c r="BC151" t="s">
        <v>2132</v>
      </c>
      <c r="BD151" t="s">
        <v>2129</v>
      </c>
      <c r="BE151" t="s">
        <v>545</v>
      </c>
      <c r="BF151" t="s">
        <v>2133</v>
      </c>
      <c r="BG151" t="s">
        <v>2134</v>
      </c>
      <c r="BH151" t="s">
        <v>2135</v>
      </c>
      <c r="BI151" t="s">
        <v>2136</v>
      </c>
      <c r="BJ151" t="s">
        <v>2134</v>
      </c>
      <c r="BK151" t="s">
        <v>2135</v>
      </c>
      <c r="BL151"/>
      <c r="BM151"/>
      <c r="BN151"/>
      <c r="BO151"/>
      <c r="BP151"/>
      <c r="BQ151"/>
      <c r="BR151"/>
      <c r="BS151"/>
      <c r="BT151"/>
      <c r="BU151"/>
      <c r="BV151"/>
      <c r="BW151"/>
      <c r="BX151"/>
      <c r="BY151"/>
      <c r="BZ151"/>
      <c r="CA151"/>
      <c r="CB151"/>
      <c r="CC151"/>
      <c r="CD151" s="2"/>
      <c r="CE151" s="23"/>
    </row>
    <row r="152" spans="1:86" s="24" customFormat="1">
      <c r="A152" t="str">
        <f>CONCATENATE(C152,"_",COUNTIF(C$2:C152,C152))</f>
        <v>02CD08_5</v>
      </c>
      <c r="B152" t="s">
        <v>9306</v>
      </c>
      <c r="C152" t="s">
        <v>2079</v>
      </c>
      <c r="D152" t="s">
        <v>2184</v>
      </c>
      <c r="E152" t="s">
        <v>2080</v>
      </c>
      <c r="F152" t="s">
        <v>2081</v>
      </c>
      <c r="G152" t="s">
        <v>2082</v>
      </c>
      <c r="H152" t="s">
        <v>2083</v>
      </c>
      <c r="I152" t="s">
        <v>575</v>
      </c>
      <c r="J152" t="s">
        <v>16783</v>
      </c>
      <c r="K152">
        <v>2</v>
      </c>
      <c r="L152" t="s">
        <v>315</v>
      </c>
      <c r="M152">
        <v>1</v>
      </c>
      <c r="N152" t="s">
        <v>16760</v>
      </c>
      <c r="O152">
        <v>7</v>
      </c>
      <c r="P152" t="s">
        <v>8243</v>
      </c>
      <c r="Q152" t="s">
        <v>168</v>
      </c>
      <c r="R152" t="s">
        <v>517</v>
      </c>
      <c r="S152" t="s">
        <v>171</v>
      </c>
      <c r="T152" t="s">
        <v>579</v>
      </c>
      <c r="U152" t="s">
        <v>168</v>
      </c>
      <c r="V152" t="s">
        <v>16784</v>
      </c>
      <c r="W152" t="s">
        <v>580</v>
      </c>
      <c r="X152" t="s">
        <v>581</v>
      </c>
      <c r="Y152" t="s">
        <v>146</v>
      </c>
      <c r="Z152" t="s">
        <v>147</v>
      </c>
      <c r="AA152">
        <v>11.1</v>
      </c>
      <c r="AB152" t="s">
        <v>16771</v>
      </c>
      <c r="AC152" t="str">
        <f t="shared" si="2"/>
        <v>2.3.2</v>
      </c>
      <c r="AD152" t="s">
        <v>2137</v>
      </c>
      <c r="AE152" t="s">
        <v>2138</v>
      </c>
      <c r="AF152" t="s">
        <v>2139</v>
      </c>
      <c r="AG152" t="s">
        <v>586</v>
      </c>
      <c r="AH152" t="s">
        <v>587</v>
      </c>
      <c r="AI152" t="s">
        <v>180</v>
      </c>
      <c r="AJ152" t="s">
        <v>2140</v>
      </c>
      <c r="AK152" t="s">
        <v>2141</v>
      </c>
      <c r="AL152" t="s">
        <v>92</v>
      </c>
      <c r="AM152" t="s">
        <v>2142</v>
      </c>
      <c r="AN152">
        <v>0</v>
      </c>
      <c r="AO152">
        <v>0.3</v>
      </c>
      <c r="AP152">
        <v>0.8</v>
      </c>
      <c r="AQ152">
        <v>0.98</v>
      </c>
      <c r="AR152" t="s">
        <v>1522</v>
      </c>
      <c r="AS152" t="s">
        <v>2143</v>
      </c>
      <c r="AT152" t="s">
        <v>2144</v>
      </c>
      <c r="AU152" t="s">
        <v>2129</v>
      </c>
      <c r="AV152" t="s">
        <v>545</v>
      </c>
      <c r="AW152" t="s">
        <v>2145</v>
      </c>
      <c r="AX152" t="s">
        <v>2129</v>
      </c>
      <c r="AY152" t="s">
        <v>545</v>
      </c>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s="2"/>
      <c r="CE152" s="23"/>
    </row>
    <row r="153" spans="1:86" s="24" customFormat="1">
      <c r="A153" t="str">
        <f>CONCATENATE(C153,"_",COUNTIF(C$2:C153,C153))</f>
        <v>02CD08_6</v>
      </c>
      <c r="B153" t="s">
        <v>9307</v>
      </c>
      <c r="C153" t="s">
        <v>2079</v>
      </c>
      <c r="D153" t="s">
        <v>2184</v>
      </c>
      <c r="E153" t="s">
        <v>2080</v>
      </c>
      <c r="F153" t="s">
        <v>2081</v>
      </c>
      <c r="G153" t="s">
        <v>2082</v>
      </c>
      <c r="H153" t="s">
        <v>2083</v>
      </c>
      <c r="I153" t="s">
        <v>600</v>
      </c>
      <c r="J153" t="s">
        <v>16785</v>
      </c>
      <c r="K153">
        <v>2</v>
      </c>
      <c r="L153" t="s">
        <v>315</v>
      </c>
      <c r="M153">
        <v>3</v>
      </c>
      <c r="N153" t="s">
        <v>601</v>
      </c>
      <c r="O153">
        <v>4</v>
      </c>
      <c r="P153" t="s">
        <v>16786</v>
      </c>
      <c r="Q153" t="s">
        <v>168</v>
      </c>
      <c r="R153" t="s">
        <v>517</v>
      </c>
      <c r="S153" t="s">
        <v>169</v>
      </c>
      <c r="T153" t="s">
        <v>16787</v>
      </c>
      <c r="U153" t="s">
        <v>166</v>
      </c>
      <c r="V153" t="s">
        <v>16788</v>
      </c>
      <c r="W153" t="s">
        <v>602</v>
      </c>
      <c r="X153" t="s">
        <v>603</v>
      </c>
      <c r="Y153" t="s">
        <v>604</v>
      </c>
      <c r="Z153" t="s">
        <v>605</v>
      </c>
      <c r="AA153" t="s">
        <v>606</v>
      </c>
      <c r="AB153" t="s">
        <v>16789</v>
      </c>
      <c r="AC153" t="str">
        <f t="shared" si="2"/>
        <v>2.1.6</v>
      </c>
      <c r="AD153" t="s">
        <v>2146</v>
      </c>
      <c r="AE153" t="s">
        <v>2147</v>
      </c>
      <c r="AF153" t="s">
        <v>1071</v>
      </c>
      <c r="AG153" t="s">
        <v>2148</v>
      </c>
      <c r="AH153" t="s">
        <v>611</v>
      </c>
      <c r="AI153" t="s">
        <v>180</v>
      </c>
      <c r="AJ153" t="s">
        <v>2149</v>
      </c>
      <c r="AK153" t="s">
        <v>2150</v>
      </c>
      <c r="AL153" t="s">
        <v>92</v>
      </c>
      <c r="AM153" t="s">
        <v>2151</v>
      </c>
      <c r="AN153">
        <v>0</v>
      </c>
      <c r="AO153">
        <v>0.15</v>
      </c>
      <c r="AP153">
        <v>0.5</v>
      </c>
      <c r="AQ153">
        <v>0.98</v>
      </c>
      <c r="AR153" t="s">
        <v>1076</v>
      </c>
      <c r="AS153" t="s">
        <v>2152</v>
      </c>
      <c r="AT153" t="s">
        <v>2153</v>
      </c>
      <c r="AU153" t="s">
        <v>2129</v>
      </c>
      <c r="AV153" t="s">
        <v>545</v>
      </c>
      <c r="AW153" t="s">
        <v>2154</v>
      </c>
      <c r="AX153" t="s">
        <v>2129</v>
      </c>
      <c r="AY153" t="s">
        <v>545</v>
      </c>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s="2"/>
      <c r="CE153" s="23"/>
    </row>
    <row r="154" spans="1:86" s="24" customFormat="1">
      <c r="A154" t="str">
        <f>CONCATENATE(C154,"_",COUNTIF(C$2:C154,C154))</f>
        <v>02CD08_7</v>
      </c>
      <c r="B154" t="s">
        <v>9308</v>
      </c>
      <c r="C154" t="s">
        <v>2079</v>
      </c>
      <c r="D154" t="s">
        <v>2184</v>
      </c>
      <c r="E154" t="s">
        <v>2080</v>
      </c>
      <c r="F154" t="s">
        <v>2081</v>
      </c>
      <c r="G154" t="s">
        <v>2082</v>
      </c>
      <c r="H154" t="s">
        <v>2083</v>
      </c>
      <c r="I154" t="s">
        <v>618</v>
      </c>
      <c r="J154" t="s">
        <v>16790</v>
      </c>
      <c r="K154">
        <v>2</v>
      </c>
      <c r="L154" t="s">
        <v>315</v>
      </c>
      <c r="M154">
        <v>1</v>
      </c>
      <c r="N154" t="s">
        <v>16760</v>
      </c>
      <c r="O154">
        <v>7</v>
      </c>
      <c r="P154" t="s">
        <v>8243</v>
      </c>
      <c r="Q154" t="s">
        <v>168</v>
      </c>
      <c r="R154" t="s">
        <v>517</v>
      </c>
      <c r="S154" t="s">
        <v>168</v>
      </c>
      <c r="T154" t="s">
        <v>518</v>
      </c>
      <c r="U154" t="s">
        <v>169</v>
      </c>
      <c r="V154" t="s">
        <v>16777</v>
      </c>
      <c r="W154" t="s">
        <v>655</v>
      </c>
      <c r="X154" t="s">
        <v>656</v>
      </c>
      <c r="Y154" t="s">
        <v>146</v>
      </c>
      <c r="Z154" t="s">
        <v>147</v>
      </c>
      <c r="AA154">
        <v>11.3</v>
      </c>
      <c r="AB154" t="s">
        <v>16735</v>
      </c>
      <c r="AC154" t="str">
        <f t="shared" si="2"/>
        <v>2.2.1</v>
      </c>
      <c r="AD154" t="s">
        <v>624</v>
      </c>
      <c r="AE154" t="s">
        <v>625</v>
      </c>
      <c r="AF154" t="s">
        <v>2155</v>
      </c>
      <c r="AG154" t="s">
        <v>878</v>
      </c>
      <c r="AH154" t="s">
        <v>628</v>
      </c>
      <c r="AI154" t="s">
        <v>180</v>
      </c>
      <c r="AJ154" t="s">
        <v>2156</v>
      </c>
      <c r="AK154" t="s">
        <v>2157</v>
      </c>
      <c r="AL154" t="s">
        <v>92</v>
      </c>
      <c r="AM154" t="s">
        <v>2158</v>
      </c>
      <c r="AN154">
        <v>0.25</v>
      </c>
      <c r="AO154">
        <v>0.5</v>
      </c>
      <c r="AP154">
        <v>0.75</v>
      </c>
      <c r="AQ154">
        <v>0.98</v>
      </c>
      <c r="AR154" t="s">
        <v>1097</v>
      </c>
      <c r="AS154" t="s">
        <v>2159</v>
      </c>
      <c r="AT154" t="s">
        <v>2160</v>
      </c>
      <c r="AU154" t="s">
        <v>2129</v>
      </c>
      <c r="AV154" t="s">
        <v>545</v>
      </c>
      <c r="AW154" t="s">
        <v>2161</v>
      </c>
      <c r="AX154" t="s">
        <v>2129</v>
      </c>
      <c r="AY154" t="s">
        <v>545</v>
      </c>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s="2"/>
      <c r="CE154" s="23"/>
    </row>
    <row r="155" spans="1:86" s="24" customFormat="1">
      <c r="A155" t="str">
        <f>CONCATENATE(C155,"_",COUNTIF(C$2:C155,C155))</f>
        <v>02CD08_8</v>
      </c>
      <c r="B155" t="s">
        <v>9309</v>
      </c>
      <c r="C155" t="s">
        <v>2079</v>
      </c>
      <c r="D155" t="s">
        <v>2184</v>
      </c>
      <c r="E155" t="s">
        <v>2080</v>
      </c>
      <c r="F155" t="s">
        <v>2081</v>
      </c>
      <c r="G155" t="s">
        <v>2082</v>
      </c>
      <c r="H155" t="s">
        <v>2083</v>
      </c>
      <c r="I155" t="s">
        <v>636</v>
      </c>
      <c r="J155" t="s">
        <v>16792</v>
      </c>
      <c r="K155">
        <v>2</v>
      </c>
      <c r="L155" t="s">
        <v>315</v>
      </c>
      <c r="M155">
        <v>1</v>
      </c>
      <c r="N155" t="s">
        <v>16760</v>
      </c>
      <c r="O155">
        <v>3</v>
      </c>
      <c r="P155" t="s">
        <v>16773</v>
      </c>
      <c r="Q155" t="s">
        <v>171</v>
      </c>
      <c r="R155" t="s">
        <v>235</v>
      </c>
      <c r="S155" t="s">
        <v>169</v>
      </c>
      <c r="T155" t="s">
        <v>16762</v>
      </c>
      <c r="U155" t="s">
        <v>169</v>
      </c>
      <c r="V155" t="s">
        <v>16763</v>
      </c>
      <c r="W155" t="s">
        <v>637</v>
      </c>
      <c r="X155" t="s">
        <v>638</v>
      </c>
      <c r="Y155" t="s">
        <v>236</v>
      </c>
      <c r="Z155" t="s">
        <v>318</v>
      </c>
      <c r="AA155">
        <v>8.3000000000000007</v>
      </c>
      <c r="AB155" t="s">
        <v>16793</v>
      </c>
      <c r="AC155" t="str">
        <f t="shared" si="2"/>
        <v>3.1.1</v>
      </c>
      <c r="AD155" t="s">
        <v>2162</v>
      </c>
      <c r="AE155" t="s">
        <v>2163</v>
      </c>
      <c r="AF155" t="s">
        <v>2139</v>
      </c>
      <c r="AG155" t="s">
        <v>642</v>
      </c>
      <c r="AH155" t="s">
        <v>643</v>
      </c>
      <c r="AI155" t="s">
        <v>180</v>
      </c>
      <c r="AJ155" t="s">
        <v>1546</v>
      </c>
      <c r="AK155" t="s">
        <v>2164</v>
      </c>
      <c r="AL155" t="s">
        <v>92</v>
      </c>
      <c r="AM155" t="s">
        <v>2165</v>
      </c>
      <c r="AN155">
        <v>0</v>
      </c>
      <c r="AO155">
        <v>0.3</v>
      </c>
      <c r="AP155">
        <v>0.7</v>
      </c>
      <c r="AQ155">
        <v>0.98</v>
      </c>
      <c r="AR155" t="s">
        <v>1110</v>
      </c>
      <c r="AS155" t="s">
        <v>2166</v>
      </c>
      <c r="AT155" t="s">
        <v>2167</v>
      </c>
      <c r="AU155" t="s">
        <v>2168</v>
      </c>
      <c r="AV155" t="s">
        <v>2169</v>
      </c>
      <c r="AW155" t="s">
        <v>2170</v>
      </c>
      <c r="AX155" t="s">
        <v>2168</v>
      </c>
      <c r="AY155" t="s">
        <v>2169</v>
      </c>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s="2"/>
      <c r="CE155" s="23"/>
    </row>
    <row r="156" spans="1:86" s="24" customFormat="1">
      <c r="A156" t="str">
        <f>CONCATENATE(C156,"_",COUNTIF(C$2:C156,C156))</f>
        <v>02CD08_9</v>
      </c>
      <c r="B156" t="s">
        <v>9310</v>
      </c>
      <c r="C156" t="s">
        <v>2079</v>
      </c>
      <c r="D156" t="s">
        <v>2184</v>
      </c>
      <c r="E156" t="s">
        <v>2080</v>
      </c>
      <c r="F156" t="s">
        <v>2081</v>
      </c>
      <c r="G156" t="s">
        <v>2082</v>
      </c>
      <c r="H156" t="s">
        <v>2083</v>
      </c>
      <c r="I156" t="s">
        <v>654</v>
      </c>
      <c r="J156" t="s">
        <v>16794</v>
      </c>
      <c r="K156">
        <v>3</v>
      </c>
      <c r="L156" t="s">
        <v>5262</v>
      </c>
      <c r="M156">
        <v>3</v>
      </c>
      <c r="N156" t="s">
        <v>5328</v>
      </c>
      <c r="O156">
        <v>1</v>
      </c>
      <c r="P156" t="s">
        <v>5329</v>
      </c>
      <c r="Q156" t="s">
        <v>168</v>
      </c>
      <c r="R156" t="s">
        <v>517</v>
      </c>
      <c r="S156" t="s">
        <v>168</v>
      </c>
      <c r="T156" t="s">
        <v>518</v>
      </c>
      <c r="U156" t="s">
        <v>169</v>
      </c>
      <c r="V156" t="s">
        <v>16777</v>
      </c>
      <c r="W156" t="s">
        <v>655</v>
      </c>
      <c r="X156" t="s">
        <v>656</v>
      </c>
      <c r="Y156" t="s">
        <v>146</v>
      </c>
      <c r="Z156" t="s">
        <v>147</v>
      </c>
      <c r="AA156">
        <v>11.3</v>
      </c>
      <c r="AB156" t="s">
        <v>16735</v>
      </c>
      <c r="AC156" t="str">
        <f t="shared" si="2"/>
        <v>2.2.1</v>
      </c>
      <c r="AD156" t="s">
        <v>2171</v>
      </c>
      <c r="AE156" t="s">
        <v>2172</v>
      </c>
      <c r="AF156" t="s">
        <v>2086</v>
      </c>
      <c r="AG156" t="s">
        <v>1120</v>
      </c>
      <c r="AH156" t="s">
        <v>2173</v>
      </c>
      <c r="AI156" t="s">
        <v>180</v>
      </c>
      <c r="AJ156" t="s">
        <v>2174</v>
      </c>
      <c r="AK156" t="s">
        <v>2175</v>
      </c>
      <c r="AL156" t="s">
        <v>92</v>
      </c>
      <c r="AM156" t="s">
        <v>2176</v>
      </c>
      <c r="AN156">
        <v>0</v>
      </c>
      <c r="AO156">
        <v>0</v>
      </c>
      <c r="AP156">
        <v>0.6</v>
      </c>
      <c r="AQ156">
        <v>0.98</v>
      </c>
      <c r="AR156" t="s">
        <v>1125</v>
      </c>
      <c r="AS156" t="s">
        <v>2177</v>
      </c>
      <c r="AT156" t="s">
        <v>2178</v>
      </c>
      <c r="AU156" t="s">
        <v>2179</v>
      </c>
      <c r="AV156" t="s">
        <v>669</v>
      </c>
      <c r="AW156" t="s">
        <v>2180</v>
      </c>
      <c r="AX156" t="s">
        <v>2179</v>
      </c>
      <c r="AY156" t="s">
        <v>669</v>
      </c>
      <c r="AZ156" t="s">
        <v>2181</v>
      </c>
      <c r="BA156" t="s">
        <v>2179</v>
      </c>
      <c r="BB156" t="s">
        <v>669</v>
      </c>
      <c r="BC156"/>
      <c r="BD156"/>
      <c r="BE156"/>
      <c r="BF156"/>
      <c r="BG156"/>
      <c r="BH156"/>
      <c r="BI156"/>
      <c r="BJ156"/>
      <c r="BK156"/>
      <c r="BL156"/>
      <c r="BM156"/>
      <c r="BN156"/>
      <c r="BO156"/>
      <c r="BP156"/>
      <c r="BQ156"/>
      <c r="BR156"/>
      <c r="BS156"/>
      <c r="BT156"/>
      <c r="BU156"/>
      <c r="BV156"/>
      <c r="BW156"/>
      <c r="BX156"/>
      <c r="BY156"/>
      <c r="BZ156"/>
      <c r="CA156"/>
      <c r="CB156"/>
      <c r="CC156"/>
      <c r="CD156" s="2"/>
      <c r="CE156" s="23"/>
    </row>
    <row r="157" spans="1:86" s="24" customFormat="1">
      <c r="A157" t="str">
        <f>CONCATENATE(C157,"_",COUNTIF(C$2:C157,C157))</f>
        <v>02CD08_10</v>
      </c>
      <c r="B157" t="s">
        <v>9311</v>
      </c>
      <c r="C157" t="s">
        <v>2079</v>
      </c>
      <c r="D157" t="s">
        <v>2184</v>
      </c>
      <c r="E157" t="s">
        <v>2080</v>
      </c>
      <c r="F157" t="s">
        <v>2081</v>
      </c>
      <c r="G157" t="s">
        <v>2082</v>
      </c>
      <c r="H157" t="s">
        <v>2083</v>
      </c>
      <c r="I157" t="s">
        <v>673</v>
      </c>
      <c r="J157" t="s">
        <v>16797</v>
      </c>
      <c r="K157">
        <v>2</v>
      </c>
      <c r="L157" t="s">
        <v>315</v>
      </c>
      <c r="M157">
        <v>3</v>
      </c>
      <c r="N157" t="s">
        <v>601</v>
      </c>
      <c r="O157">
        <v>2</v>
      </c>
      <c r="P157" t="s">
        <v>16798</v>
      </c>
      <c r="Q157" t="s">
        <v>168</v>
      </c>
      <c r="R157" t="s">
        <v>517</v>
      </c>
      <c r="S157" t="s">
        <v>166</v>
      </c>
      <c r="T157" t="s">
        <v>16791</v>
      </c>
      <c r="U157" t="s">
        <v>236</v>
      </c>
      <c r="V157" t="s">
        <v>755</v>
      </c>
      <c r="W157" t="s">
        <v>1568</v>
      </c>
      <c r="X157" t="s">
        <v>1569</v>
      </c>
      <c r="Y157" t="s">
        <v>166</v>
      </c>
      <c r="Z157" t="s">
        <v>677</v>
      </c>
      <c r="AA157">
        <v>6.1</v>
      </c>
      <c r="AB157" t="s">
        <v>16816</v>
      </c>
      <c r="AC157" t="str">
        <f t="shared" si="2"/>
        <v>2.6.8</v>
      </c>
      <c r="AD157" t="s">
        <v>2182</v>
      </c>
      <c r="AE157" t="s">
        <v>2183</v>
      </c>
      <c r="AF157" t="s">
        <v>2184</v>
      </c>
      <c r="AG157" t="s">
        <v>681</v>
      </c>
      <c r="AH157" t="s">
        <v>2185</v>
      </c>
      <c r="AI157" t="s">
        <v>180</v>
      </c>
      <c r="AJ157" t="s">
        <v>2186</v>
      </c>
      <c r="AK157" t="s">
        <v>2187</v>
      </c>
      <c r="AL157" t="s">
        <v>92</v>
      </c>
      <c r="AM157" t="s">
        <v>2188</v>
      </c>
      <c r="AN157">
        <v>0.1</v>
      </c>
      <c r="AO157">
        <v>0.3</v>
      </c>
      <c r="AP157">
        <v>0.6</v>
      </c>
      <c r="AQ157">
        <v>0.98</v>
      </c>
      <c r="AR157" t="s">
        <v>1135</v>
      </c>
      <c r="AS157" t="s">
        <v>2177</v>
      </c>
      <c r="AT157" t="s">
        <v>2189</v>
      </c>
      <c r="AU157" t="s">
        <v>2179</v>
      </c>
      <c r="AV157" t="s">
        <v>669</v>
      </c>
      <c r="AW157" t="s">
        <v>2190</v>
      </c>
      <c r="AX157" t="s">
        <v>2115</v>
      </c>
      <c r="AY157" t="s">
        <v>671</v>
      </c>
      <c r="AZ157" t="s">
        <v>2191</v>
      </c>
      <c r="BA157" t="s">
        <v>2115</v>
      </c>
      <c r="BB157" t="s">
        <v>671</v>
      </c>
      <c r="BC157"/>
      <c r="BD157"/>
      <c r="BE157"/>
      <c r="BF157"/>
      <c r="BG157"/>
      <c r="BH157"/>
      <c r="BI157"/>
      <c r="BJ157"/>
      <c r="BK157"/>
      <c r="BL157"/>
      <c r="BM157"/>
      <c r="BN157"/>
      <c r="BO157"/>
      <c r="BP157"/>
      <c r="BQ157"/>
      <c r="BR157"/>
      <c r="BS157"/>
      <c r="BT157"/>
      <c r="BU157"/>
      <c r="BV157"/>
      <c r="BW157"/>
      <c r="BX157"/>
      <c r="BY157"/>
      <c r="BZ157"/>
      <c r="CA157"/>
      <c r="CB157"/>
      <c r="CC157"/>
      <c r="CD157" s="2"/>
      <c r="CE157" s="23"/>
    </row>
    <row r="158" spans="1:86" s="24" customFormat="1">
      <c r="A158" t="str">
        <f>CONCATENATE(C158,"_",COUNTIF(C$2:C158,C158))</f>
        <v>02CD08_11</v>
      </c>
      <c r="B158" t="s">
        <v>9312</v>
      </c>
      <c r="C158" t="s">
        <v>2079</v>
      </c>
      <c r="D158" t="s">
        <v>2184</v>
      </c>
      <c r="E158" t="s">
        <v>2080</v>
      </c>
      <c r="F158" t="s">
        <v>2081</v>
      </c>
      <c r="G158" t="s">
        <v>2082</v>
      </c>
      <c r="H158" t="s">
        <v>2083</v>
      </c>
      <c r="I158" t="s">
        <v>689</v>
      </c>
      <c r="J158" t="s">
        <v>16800</v>
      </c>
      <c r="K158">
        <v>2</v>
      </c>
      <c r="L158" t="s">
        <v>315</v>
      </c>
      <c r="M158">
        <v>3</v>
      </c>
      <c r="N158" t="s">
        <v>601</v>
      </c>
      <c r="O158">
        <v>2</v>
      </c>
      <c r="P158" t="s">
        <v>16798</v>
      </c>
      <c r="Q158" t="s">
        <v>168</v>
      </c>
      <c r="R158" t="s">
        <v>517</v>
      </c>
      <c r="S158" t="s">
        <v>169</v>
      </c>
      <c r="T158" t="s">
        <v>16787</v>
      </c>
      <c r="U158" t="s">
        <v>171</v>
      </c>
      <c r="V158" t="s">
        <v>16801</v>
      </c>
      <c r="W158" t="s">
        <v>690</v>
      </c>
      <c r="X158" t="s">
        <v>691</v>
      </c>
      <c r="Y158" t="s">
        <v>166</v>
      </c>
      <c r="Z158" t="s">
        <v>677</v>
      </c>
      <c r="AA158">
        <v>6.3</v>
      </c>
      <c r="AB158" t="s">
        <v>16802</v>
      </c>
      <c r="AC158" t="str">
        <f t="shared" si="2"/>
        <v>2.1.3</v>
      </c>
      <c r="AD158" t="s">
        <v>2192</v>
      </c>
      <c r="AE158" t="s">
        <v>2193</v>
      </c>
      <c r="AF158" t="s">
        <v>2139</v>
      </c>
      <c r="AG158" t="s">
        <v>694</v>
      </c>
      <c r="AH158" t="s">
        <v>2194</v>
      </c>
      <c r="AI158" t="s">
        <v>180</v>
      </c>
      <c r="AJ158" t="s">
        <v>2195</v>
      </c>
      <c r="AK158" t="s">
        <v>2196</v>
      </c>
      <c r="AL158" t="s">
        <v>92</v>
      </c>
      <c r="AM158" t="s">
        <v>2188</v>
      </c>
      <c r="AN158">
        <v>0.1</v>
      </c>
      <c r="AO158">
        <v>0.3</v>
      </c>
      <c r="AP158">
        <v>0.6</v>
      </c>
      <c r="AQ158">
        <v>0.98</v>
      </c>
      <c r="AR158" t="s">
        <v>1145</v>
      </c>
      <c r="AS158" t="s">
        <v>2197</v>
      </c>
      <c r="AT158" t="s">
        <v>2198</v>
      </c>
      <c r="AU158" t="s">
        <v>2179</v>
      </c>
      <c r="AV158" t="s">
        <v>669</v>
      </c>
      <c r="AW158" t="s">
        <v>2199</v>
      </c>
      <c r="AX158" t="s">
        <v>2115</v>
      </c>
      <c r="AY158" t="s">
        <v>671</v>
      </c>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s="2"/>
      <c r="CE158" s="23"/>
    </row>
    <row r="159" spans="1:86">
      <c r="A159" t="str">
        <f>CONCATENATE(C159,"_",COUNTIF(C$2:C159,C159))</f>
        <v>02CD08_12</v>
      </c>
      <c r="B159" t="s">
        <v>9313</v>
      </c>
      <c r="C159" t="s">
        <v>2079</v>
      </c>
      <c r="D159" t="s">
        <v>2184</v>
      </c>
      <c r="E159" t="s">
        <v>2080</v>
      </c>
      <c r="F159" t="s">
        <v>2081</v>
      </c>
      <c r="G159" t="s">
        <v>2082</v>
      </c>
      <c r="H159" t="s">
        <v>2083</v>
      </c>
      <c r="I159" t="s">
        <v>109</v>
      </c>
      <c r="J159" t="s">
        <v>16733</v>
      </c>
      <c r="K159">
        <v>2</v>
      </c>
      <c r="L159" t="s">
        <v>315</v>
      </c>
      <c r="M159">
        <v>2</v>
      </c>
      <c r="N159" t="s">
        <v>516</v>
      </c>
      <c r="O159">
        <v>2</v>
      </c>
      <c r="P159" t="s">
        <v>16779</v>
      </c>
      <c r="Q159" t="s">
        <v>168</v>
      </c>
      <c r="R159" t="s">
        <v>517</v>
      </c>
      <c r="S159" t="s">
        <v>168</v>
      </c>
      <c r="T159" t="s">
        <v>518</v>
      </c>
      <c r="U159" t="s">
        <v>169</v>
      </c>
      <c r="V159" t="s">
        <v>16777</v>
      </c>
      <c r="W159" t="s">
        <v>110</v>
      </c>
      <c r="X159" t="s">
        <v>111</v>
      </c>
      <c r="Y159" t="s">
        <v>146</v>
      </c>
      <c r="Z159" t="s">
        <v>147</v>
      </c>
      <c r="AA159">
        <v>11.3</v>
      </c>
      <c r="AB159" t="s">
        <v>16735</v>
      </c>
      <c r="AC159" t="str">
        <f t="shared" si="2"/>
        <v>2.2.1</v>
      </c>
      <c r="AD159" t="s">
        <v>1588</v>
      </c>
      <c r="AE159" t="s">
        <v>1589</v>
      </c>
      <c r="AF159" t="s">
        <v>368</v>
      </c>
      <c r="AG159" t="s">
        <v>115</v>
      </c>
      <c r="AH159" t="s">
        <v>1590</v>
      </c>
      <c r="AI159" t="s">
        <v>180</v>
      </c>
      <c r="AJ159" t="s">
        <v>1591</v>
      </c>
      <c r="AK159" t="s">
        <v>1592</v>
      </c>
      <c r="AL159" t="s">
        <v>136</v>
      </c>
      <c r="AM159" t="s">
        <v>2200</v>
      </c>
      <c r="AN159">
        <v>0.15</v>
      </c>
      <c r="AO159">
        <v>0.3</v>
      </c>
      <c r="AP159">
        <v>0.6</v>
      </c>
      <c r="AQ159">
        <v>0.98</v>
      </c>
      <c r="AR159" t="s">
        <v>2011</v>
      </c>
      <c r="AS159" t="s">
        <v>2201</v>
      </c>
      <c r="AT159" t="s">
        <v>1596</v>
      </c>
      <c r="AU159" t="s">
        <v>2202</v>
      </c>
      <c r="AV159" t="s">
        <v>2203</v>
      </c>
      <c r="AW159" t="s">
        <v>2204</v>
      </c>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row>
    <row r="160" spans="1:86" s="24" customFormat="1">
      <c r="A160" t="str">
        <f>CONCATENATE(C160,"_",COUNTIF(C$2:C160,C160))</f>
        <v>02CD08_13</v>
      </c>
      <c r="B160" t="s">
        <v>9314</v>
      </c>
      <c r="C160" t="s">
        <v>2079</v>
      </c>
      <c r="D160" t="s">
        <v>2184</v>
      </c>
      <c r="E160" t="s">
        <v>2080</v>
      </c>
      <c r="F160" t="s">
        <v>2081</v>
      </c>
      <c r="G160" t="s">
        <v>2082</v>
      </c>
      <c r="H160" t="s">
        <v>2083</v>
      </c>
      <c r="I160" t="s">
        <v>126</v>
      </c>
      <c r="J160" t="s">
        <v>16736</v>
      </c>
      <c r="K160">
        <v>2</v>
      </c>
      <c r="L160" t="s">
        <v>315</v>
      </c>
      <c r="M160">
        <v>1</v>
      </c>
      <c r="N160" t="s">
        <v>16760</v>
      </c>
      <c r="O160">
        <v>7</v>
      </c>
      <c r="P160" t="s">
        <v>8243</v>
      </c>
      <c r="Q160" t="s">
        <v>169</v>
      </c>
      <c r="R160" t="s">
        <v>77</v>
      </c>
      <c r="S160" t="s">
        <v>236</v>
      </c>
      <c r="T160" t="s">
        <v>260</v>
      </c>
      <c r="U160" t="s">
        <v>169</v>
      </c>
      <c r="V160" t="s">
        <v>467</v>
      </c>
      <c r="W160" t="s">
        <v>127</v>
      </c>
      <c r="X160" t="s">
        <v>128</v>
      </c>
      <c r="Y160" t="s">
        <v>146</v>
      </c>
      <c r="Z160" t="s">
        <v>147</v>
      </c>
      <c r="AA160">
        <v>11.3</v>
      </c>
      <c r="AB160" t="s">
        <v>16735</v>
      </c>
      <c r="AC160" t="str">
        <f t="shared" si="2"/>
        <v>1.8.1</v>
      </c>
      <c r="AD160" t="s">
        <v>288</v>
      </c>
      <c r="AE160" t="s">
        <v>1225</v>
      </c>
      <c r="AF160" t="s">
        <v>1599</v>
      </c>
      <c r="AG160" t="s">
        <v>210</v>
      </c>
      <c r="AH160" t="s">
        <v>1600</v>
      </c>
      <c r="AI160" t="s">
        <v>180</v>
      </c>
      <c r="AJ160" t="s">
        <v>2205</v>
      </c>
      <c r="AK160" t="s">
        <v>2206</v>
      </c>
      <c r="AL160" t="s">
        <v>136</v>
      </c>
      <c r="AM160" t="s">
        <v>2200</v>
      </c>
      <c r="AN160">
        <v>0</v>
      </c>
      <c r="AO160">
        <v>0.1</v>
      </c>
      <c r="AP160">
        <v>0.3</v>
      </c>
      <c r="AQ160">
        <v>0.98</v>
      </c>
      <c r="AR160" t="s">
        <v>1605</v>
      </c>
      <c r="AS160" t="s">
        <v>2207</v>
      </c>
      <c r="AT160" t="s">
        <v>2208</v>
      </c>
      <c r="AU160" t="s">
        <v>2209</v>
      </c>
      <c r="AV160" t="s">
        <v>2210</v>
      </c>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s="2"/>
      <c r="CE160" s="23"/>
    </row>
    <row r="161" spans="1:83" s="24" customFormat="1">
      <c r="A161" t="str">
        <f>CONCATENATE(C161,"_",COUNTIF(C$2:C161,C161))</f>
        <v>02CD08_14</v>
      </c>
      <c r="B161" t="s">
        <v>9315</v>
      </c>
      <c r="C161" t="s">
        <v>2079</v>
      </c>
      <c r="D161" t="s">
        <v>2184</v>
      </c>
      <c r="E161" t="s">
        <v>2080</v>
      </c>
      <c r="F161" t="s">
        <v>2081</v>
      </c>
      <c r="G161" t="s">
        <v>2082</v>
      </c>
      <c r="H161" t="s">
        <v>2083</v>
      </c>
      <c r="I161" t="s">
        <v>141</v>
      </c>
      <c r="J161" t="s">
        <v>16737</v>
      </c>
      <c r="K161">
        <v>5</v>
      </c>
      <c r="L161" t="s">
        <v>142</v>
      </c>
      <c r="M161">
        <v>3</v>
      </c>
      <c r="N161" t="s">
        <v>16738</v>
      </c>
      <c r="O161">
        <v>3</v>
      </c>
      <c r="P161" t="s">
        <v>143</v>
      </c>
      <c r="Q161" t="s">
        <v>169</v>
      </c>
      <c r="R161" t="s">
        <v>77</v>
      </c>
      <c r="S161" t="s">
        <v>170</v>
      </c>
      <c r="T161" t="s">
        <v>16739</v>
      </c>
      <c r="U161" t="s">
        <v>168</v>
      </c>
      <c r="V161" t="s">
        <v>16740</v>
      </c>
      <c r="W161" t="s">
        <v>144</v>
      </c>
      <c r="X161" t="s">
        <v>145</v>
      </c>
      <c r="Y161" t="s">
        <v>146</v>
      </c>
      <c r="Z161" t="s">
        <v>147</v>
      </c>
      <c r="AA161">
        <v>11.5</v>
      </c>
      <c r="AB161" t="s">
        <v>16741</v>
      </c>
      <c r="AC161" t="str">
        <f t="shared" si="2"/>
        <v>1.7.2</v>
      </c>
      <c r="AD161" t="s">
        <v>2211</v>
      </c>
      <c r="AE161" t="s">
        <v>2212</v>
      </c>
      <c r="AF161" t="s">
        <v>2213</v>
      </c>
      <c r="AG161" t="s">
        <v>2214</v>
      </c>
      <c r="AH161" t="s">
        <v>2215</v>
      </c>
      <c r="AI161" t="s">
        <v>180</v>
      </c>
      <c r="AJ161" t="s">
        <v>2216</v>
      </c>
      <c r="AK161" t="s">
        <v>2217</v>
      </c>
      <c r="AL161" t="s">
        <v>92</v>
      </c>
      <c r="AM161" t="s">
        <v>2218</v>
      </c>
      <c r="AN161">
        <v>0.2</v>
      </c>
      <c r="AO161">
        <v>0.4</v>
      </c>
      <c r="AP161">
        <v>0.7</v>
      </c>
      <c r="AQ161">
        <v>0.98</v>
      </c>
      <c r="AR161" t="s">
        <v>1619</v>
      </c>
      <c r="AS161" t="s">
        <v>2219</v>
      </c>
      <c r="AT161" t="s">
        <v>2220</v>
      </c>
      <c r="AU161" t="s">
        <v>2221</v>
      </c>
      <c r="AV161" t="s">
        <v>2222</v>
      </c>
      <c r="AW161" t="s">
        <v>2223</v>
      </c>
      <c r="AX161" t="s">
        <v>2221</v>
      </c>
      <c r="AY161" t="s">
        <v>2222</v>
      </c>
      <c r="AZ161" t="s">
        <v>2224</v>
      </c>
      <c r="BA161" t="s">
        <v>2221</v>
      </c>
      <c r="BB161" t="s">
        <v>2222</v>
      </c>
      <c r="BC161" t="s">
        <v>2225</v>
      </c>
      <c r="BD161" t="s">
        <v>2221</v>
      </c>
      <c r="BE161" t="s">
        <v>2222</v>
      </c>
      <c r="BF161" t="s">
        <v>2226</v>
      </c>
      <c r="BG161" t="s">
        <v>2221</v>
      </c>
      <c r="BH161" t="s">
        <v>2222</v>
      </c>
      <c r="BI161" t="s">
        <v>2227</v>
      </c>
      <c r="BJ161" t="s">
        <v>2221</v>
      </c>
      <c r="BK161" t="s">
        <v>2222</v>
      </c>
      <c r="BL161" t="s">
        <v>2228</v>
      </c>
      <c r="BM161" t="s">
        <v>2221</v>
      </c>
      <c r="BN161" t="s">
        <v>2222</v>
      </c>
      <c r="BO161"/>
      <c r="BP161"/>
      <c r="BQ161"/>
      <c r="BR161"/>
      <c r="BS161"/>
      <c r="BT161"/>
      <c r="BU161"/>
      <c r="BV161"/>
      <c r="BW161"/>
      <c r="BX161"/>
      <c r="BY161"/>
      <c r="BZ161"/>
      <c r="CA161"/>
      <c r="CB161"/>
      <c r="CC161"/>
      <c r="CD161" s="2"/>
      <c r="CE161" s="23"/>
    </row>
    <row r="162" spans="1:83" s="24" customFormat="1">
      <c r="A162" t="str">
        <f>CONCATENATE(C162,"_",COUNTIF(C$2:C162,C162))</f>
        <v>02CD08_15</v>
      </c>
      <c r="B162" t="s">
        <v>9316</v>
      </c>
      <c r="C162" t="s">
        <v>2079</v>
      </c>
      <c r="D162" t="s">
        <v>2184</v>
      </c>
      <c r="E162" t="s">
        <v>2080</v>
      </c>
      <c r="F162" t="s">
        <v>2081</v>
      </c>
      <c r="G162" t="s">
        <v>2082</v>
      </c>
      <c r="H162" t="s">
        <v>2083</v>
      </c>
      <c r="I162" t="s">
        <v>737</v>
      </c>
      <c r="J162" t="s">
        <v>16803</v>
      </c>
      <c r="K162">
        <v>2</v>
      </c>
      <c r="L162" t="s">
        <v>315</v>
      </c>
      <c r="M162">
        <v>2</v>
      </c>
      <c r="N162" t="s">
        <v>516</v>
      </c>
      <c r="O162">
        <v>2</v>
      </c>
      <c r="P162" t="s">
        <v>16779</v>
      </c>
      <c r="Q162" t="s">
        <v>168</v>
      </c>
      <c r="R162" t="s">
        <v>517</v>
      </c>
      <c r="S162" t="s">
        <v>168</v>
      </c>
      <c r="T162" t="s">
        <v>518</v>
      </c>
      <c r="U162" t="s">
        <v>168</v>
      </c>
      <c r="V162" t="s">
        <v>738</v>
      </c>
      <c r="W162" t="s">
        <v>739</v>
      </c>
      <c r="X162" t="s">
        <v>740</v>
      </c>
      <c r="Y162" t="s">
        <v>81</v>
      </c>
      <c r="Z162" t="s">
        <v>82</v>
      </c>
      <c r="AA162">
        <v>16.7</v>
      </c>
      <c r="AB162" t="s">
        <v>16804</v>
      </c>
      <c r="AC162" t="str">
        <f t="shared" si="2"/>
        <v>2.2.2</v>
      </c>
      <c r="AD162" t="s">
        <v>2229</v>
      </c>
      <c r="AE162" t="s">
        <v>2230</v>
      </c>
      <c r="AF162" t="s">
        <v>2231</v>
      </c>
      <c r="AG162" t="s">
        <v>743</v>
      </c>
      <c r="AH162" t="s">
        <v>744</v>
      </c>
      <c r="AI162" t="s">
        <v>180</v>
      </c>
      <c r="AJ162" t="s">
        <v>2232</v>
      </c>
      <c r="AK162" t="s">
        <v>2233</v>
      </c>
      <c r="AL162" t="s">
        <v>92</v>
      </c>
      <c r="AM162" t="s">
        <v>2234</v>
      </c>
      <c r="AN162">
        <v>0</v>
      </c>
      <c r="AO162">
        <v>0</v>
      </c>
      <c r="AP162">
        <v>0.2</v>
      </c>
      <c r="AQ162">
        <v>0.98</v>
      </c>
      <c r="AR162" t="s">
        <v>2235</v>
      </c>
      <c r="AS162" t="s">
        <v>2236</v>
      </c>
      <c r="AT162" t="s">
        <v>2237</v>
      </c>
      <c r="AU162" t="s">
        <v>2238</v>
      </c>
      <c r="AV162" t="s">
        <v>1927</v>
      </c>
      <c r="AW162" t="s">
        <v>2239</v>
      </c>
      <c r="AX162" t="s">
        <v>2238</v>
      </c>
      <c r="AY162" t="s">
        <v>1927</v>
      </c>
      <c r="AZ162" t="s">
        <v>2240</v>
      </c>
      <c r="BA162" t="s">
        <v>2238</v>
      </c>
      <c r="BB162" t="s">
        <v>1927</v>
      </c>
      <c r="BC162"/>
      <c r="BD162"/>
      <c r="BE162"/>
      <c r="BF162"/>
      <c r="BG162"/>
      <c r="BH162"/>
      <c r="BI162"/>
      <c r="BJ162"/>
      <c r="BK162"/>
      <c r="BL162"/>
      <c r="BM162"/>
      <c r="BN162"/>
      <c r="BO162"/>
      <c r="BP162"/>
      <c r="BQ162"/>
      <c r="BR162"/>
      <c r="BS162"/>
      <c r="BT162"/>
      <c r="BU162"/>
      <c r="BV162"/>
      <c r="BW162"/>
      <c r="BX162"/>
      <c r="BY162"/>
      <c r="BZ162"/>
      <c r="CA162"/>
      <c r="CB162"/>
      <c r="CC162"/>
      <c r="CD162" s="2"/>
      <c r="CE162" s="23"/>
    </row>
    <row r="163" spans="1:83" s="24" customFormat="1">
      <c r="A163" t="str">
        <f>CONCATENATE(C163,"_",COUNTIF(C$2:C163,C163))</f>
        <v>02CD08_16</v>
      </c>
      <c r="B163" t="s">
        <v>9317</v>
      </c>
      <c r="C163" t="s">
        <v>2079</v>
      </c>
      <c r="D163" t="s">
        <v>2184</v>
      </c>
      <c r="E163" t="s">
        <v>2080</v>
      </c>
      <c r="F163" t="s">
        <v>2081</v>
      </c>
      <c r="G163" t="s">
        <v>2082</v>
      </c>
      <c r="H163" t="s">
        <v>2083</v>
      </c>
      <c r="I163" t="s">
        <v>753</v>
      </c>
      <c r="J163" t="s">
        <v>16805</v>
      </c>
      <c r="K163">
        <v>2</v>
      </c>
      <c r="L163" t="s">
        <v>315</v>
      </c>
      <c r="M163">
        <v>1</v>
      </c>
      <c r="N163" t="s">
        <v>16760</v>
      </c>
      <c r="O163">
        <v>3</v>
      </c>
      <c r="P163" t="s">
        <v>16773</v>
      </c>
      <c r="Q163" t="s">
        <v>168</v>
      </c>
      <c r="R163" t="s">
        <v>517</v>
      </c>
      <c r="S163" t="s">
        <v>166</v>
      </c>
      <c r="T163" t="s">
        <v>16791</v>
      </c>
      <c r="U163" t="s">
        <v>236</v>
      </c>
      <c r="V163" t="s">
        <v>755</v>
      </c>
      <c r="W163" t="s">
        <v>756</v>
      </c>
      <c r="X163" t="s">
        <v>757</v>
      </c>
      <c r="Y163" t="s">
        <v>216</v>
      </c>
      <c r="Z163" t="s">
        <v>758</v>
      </c>
      <c r="AA163">
        <v>5.0999999999999996</v>
      </c>
      <c r="AB163" t="s">
        <v>16806</v>
      </c>
      <c r="AC163" t="str">
        <f t="shared" si="2"/>
        <v>2.6.8</v>
      </c>
      <c r="AD163" t="s">
        <v>2241</v>
      </c>
      <c r="AE163" t="s">
        <v>2242</v>
      </c>
      <c r="AF163" t="s">
        <v>2243</v>
      </c>
      <c r="AG163" t="s">
        <v>2244</v>
      </c>
      <c r="AH163" t="s">
        <v>2245</v>
      </c>
      <c r="AI163" t="s">
        <v>180</v>
      </c>
      <c r="AJ163" t="s">
        <v>2246</v>
      </c>
      <c r="AK163" t="s">
        <v>2247</v>
      </c>
      <c r="AL163" t="s">
        <v>92</v>
      </c>
      <c r="AM163" t="s">
        <v>2248</v>
      </c>
      <c r="AN163">
        <v>0.05</v>
      </c>
      <c r="AO163">
        <v>0.3</v>
      </c>
      <c r="AP163">
        <v>0.75</v>
      </c>
      <c r="AQ163">
        <v>0.98</v>
      </c>
      <c r="AR163" t="s">
        <v>2249</v>
      </c>
      <c r="AS163" t="s">
        <v>2250</v>
      </c>
      <c r="AT163" t="s">
        <v>2251</v>
      </c>
      <c r="AU163" t="s">
        <v>2129</v>
      </c>
      <c r="AV163" t="s">
        <v>545</v>
      </c>
      <c r="AW163" t="s">
        <v>2252</v>
      </c>
      <c r="AX163" t="s">
        <v>2129</v>
      </c>
      <c r="AY163" t="s">
        <v>545</v>
      </c>
      <c r="AZ163" t="s">
        <v>2253</v>
      </c>
      <c r="BA163" t="s">
        <v>2129</v>
      </c>
      <c r="BB163" t="s">
        <v>545</v>
      </c>
      <c r="BC163" t="s">
        <v>2254</v>
      </c>
      <c r="BD163" t="s">
        <v>2129</v>
      </c>
      <c r="BE163" t="s">
        <v>545</v>
      </c>
      <c r="BF163"/>
      <c r="BG163"/>
      <c r="BH163"/>
      <c r="BI163"/>
      <c r="BJ163"/>
      <c r="BK163"/>
      <c r="BL163"/>
      <c r="BM163"/>
      <c r="BN163"/>
      <c r="BO163"/>
      <c r="BP163"/>
      <c r="BQ163"/>
      <c r="BR163"/>
      <c r="BS163"/>
      <c r="BT163"/>
      <c r="BU163"/>
      <c r="BV163"/>
      <c r="BW163"/>
      <c r="BX163"/>
      <c r="BY163"/>
      <c r="BZ163"/>
      <c r="CA163"/>
      <c r="CB163"/>
      <c r="CC163"/>
      <c r="CD163" s="2"/>
      <c r="CE163" s="23"/>
    </row>
    <row r="164" spans="1:83">
      <c r="A164" t="str">
        <f>CONCATENATE(C164,"_",COUNTIF(C$2:C164,C164))</f>
        <v>02CD08_17</v>
      </c>
      <c r="B164" t="s">
        <v>9318</v>
      </c>
      <c r="C164" t="s">
        <v>2079</v>
      </c>
      <c r="D164" t="s">
        <v>2184</v>
      </c>
      <c r="E164" t="s">
        <v>2080</v>
      </c>
      <c r="F164" t="s">
        <v>2081</v>
      </c>
      <c r="G164" t="s">
        <v>2082</v>
      </c>
      <c r="H164" t="s">
        <v>2083</v>
      </c>
      <c r="I164" t="s">
        <v>772</v>
      </c>
      <c r="J164" t="s">
        <v>16807</v>
      </c>
      <c r="K164">
        <v>2</v>
      </c>
      <c r="L164" t="s">
        <v>315</v>
      </c>
      <c r="M164">
        <v>1</v>
      </c>
      <c r="N164" t="s">
        <v>16760</v>
      </c>
      <c r="O164">
        <v>6</v>
      </c>
      <c r="P164" t="s">
        <v>16808</v>
      </c>
      <c r="Q164" t="s">
        <v>168</v>
      </c>
      <c r="R164" t="s">
        <v>517</v>
      </c>
      <c r="S164" t="s">
        <v>171</v>
      </c>
      <c r="T164" t="s">
        <v>579</v>
      </c>
      <c r="U164" t="s">
        <v>168</v>
      </c>
      <c r="V164" t="s">
        <v>16784</v>
      </c>
      <c r="W164" t="s">
        <v>774</v>
      </c>
      <c r="X164" t="s">
        <v>775</v>
      </c>
      <c r="Y164" t="s">
        <v>146</v>
      </c>
      <c r="Z164" t="s">
        <v>147</v>
      </c>
      <c r="AA164">
        <v>11.1</v>
      </c>
      <c r="AB164" t="s">
        <v>16771</v>
      </c>
      <c r="AC164" t="str">
        <f t="shared" si="2"/>
        <v>2.3.2</v>
      </c>
      <c r="AD164" t="s">
        <v>2255</v>
      </c>
      <c r="AE164" t="s">
        <v>2256</v>
      </c>
      <c r="AF164" t="s">
        <v>2257</v>
      </c>
      <c r="AG164" t="s">
        <v>2258</v>
      </c>
      <c r="AH164" t="s">
        <v>2259</v>
      </c>
      <c r="AI164" t="s">
        <v>180</v>
      </c>
      <c r="AJ164" t="s">
        <v>2260</v>
      </c>
      <c r="AK164" t="s">
        <v>2261</v>
      </c>
      <c r="AL164" t="s">
        <v>136</v>
      </c>
      <c r="AM164" t="s">
        <v>2262</v>
      </c>
      <c r="AN164">
        <v>0</v>
      </c>
      <c r="AO164">
        <v>0.3</v>
      </c>
      <c r="AP164">
        <v>0.6</v>
      </c>
      <c r="AQ164">
        <v>0.98</v>
      </c>
      <c r="AR164" t="s">
        <v>2263</v>
      </c>
      <c r="AS164" t="s">
        <v>2264</v>
      </c>
      <c r="AT164" t="s">
        <v>2265</v>
      </c>
      <c r="AU164" t="s">
        <v>2129</v>
      </c>
      <c r="AV164" t="s">
        <v>545</v>
      </c>
      <c r="AW164" t="s">
        <v>2266</v>
      </c>
      <c r="AX164" t="s">
        <v>2129</v>
      </c>
      <c r="AY164" t="s">
        <v>545</v>
      </c>
      <c r="AZ164" t="s">
        <v>2267</v>
      </c>
      <c r="BA164" t="s">
        <v>2129</v>
      </c>
      <c r="BB164" t="s">
        <v>545</v>
      </c>
      <c r="BC164" t="s">
        <v>2268</v>
      </c>
      <c r="BD164" t="s">
        <v>2129</v>
      </c>
      <c r="BE164" t="s">
        <v>545</v>
      </c>
      <c r="BF164"/>
      <c r="BG164"/>
      <c r="BH164"/>
      <c r="BI164"/>
      <c r="BJ164"/>
      <c r="BK164"/>
      <c r="BL164"/>
      <c r="BM164"/>
      <c r="BN164"/>
      <c r="BO164"/>
      <c r="BP164"/>
      <c r="BQ164"/>
      <c r="BR164"/>
      <c r="BS164"/>
      <c r="BT164"/>
      <c r="BU164"/>
      <c r="BV164"/>
      <c r="BW164"/>
      <c r="BX164"/>
      <c r="BY164"/>
      <c r="BZ164"/>
      <c r="CA164"/>
      <c r="CB164"/>
      <c r="CC164"/>
    </row>
    <row r="165" spans="1:83">
      <c r="A165" t="str">
        <f>CONCATENATE(C165,"_",COUNTIF(C$2:C165,C165))</f>
        <v>02CD08_18</v>
      </c>
      <c r="B165" t="s">
        <v>9319</v>
      </c>
      <c r="C165" t="s">
        <v>2079</v>
      </c>
      <c r="D165" t="s">
        <v>2184</v>
      </c>
      <c r="E165" t="s">
        <v>2080</v>
      </c>
      <c r="F165" t="s">
        <v>2081</v>
      </c>
      <c r="G165" t="s">
        <v>2082</v>
      </c>
      <c r="H165" t="s">
        <v>2083</v>
      </c>
      <c r="I165" t="s">
        <v>789</v>
      </c>
      <c r="J165" t="s">
        <v>16809</v>
      </c>
      <c r="K165">
        <v>2</v>
      </c>
      <c r="L165" t="s">
        <v>315</v>
      </c>
      <c r="M165">
        <v>1</v>
      </c>
      <c r="N165" t="s">
        <v>16760</v>
      </c>
      <c r="O165">
        <v>3</v>
      </c>
      <c r="P165" t="s">
        <v>16773</v>
      </c>
      <c r="Q165" t="s">
        <v>168</v>
      </c>
      <c r="R165" t="s">
        <v>517</v>
      </c>
      <c r="S165" t="s">
        <v>170</v>
      </c>
      <c r="T165" t="s">
        <v>790</v>
      </c>
      <c r="U165" t="s">
        <v>169</v>
      </c>
      <c r="V165" t="s">
        <v>790</v>
      </c>
      <c r="W165" t="s">
        <v>791</v>
      </c>
      <c r="X165" t="s">
        <v>792</v>
      </c>
      <c r="Y165" t="s">
        <v>793</v>
      </c>
      <c r="Z165" t="s">
        <v>794</v>
      </c>
      <c r="AA165">
        <v>10.199999999999999</v>
      </c>
      <c r="AB165" t="s">
        <v>16810</v>
      </c>
      <c r="AC165" t="str">
        <f t="shared" si="2"/>
        <v>2.7.1</v>
      </c>
      <c r="AD165" t="s">
        <v>2269</v>
      </c>
      <c r="AE165" t="s">
        <v>2270</v>
      </c>
      <c r="AF165" t="s">
        <v>2271</v>
      </c>
      <c r="AG165" t="s">
        <v>2272</v>
      </c>
      <c r="AH165" t="s">
        <v>2273</v>
      </c>
      <c r="AI165" t="s">
        <v>180</v>
      </c>
      <c r="AJ165" t="s">
        <v>2274</v>
      </c>
      <c r="AK165" t="s">
        <v>2275</v>
      </c>
      <c r="AL165" t="s">
        <v>92</v>
      </c>
      <c r="AM165" t="s">
        <v>2276</v>
      </c>
      <c r="AN165">
        <v>0.02</v>
      </c>
      <c r="AO165">
        <v>0.15</v>
      </c>
      <c r="AP165">
        <v>0.6</v>
      </c>
      <c r="AQ165">
        <v>0.98</v>
      </c>
      <c r="AR165" t="s">
        <v>2277</v>
      </c>
      <c r="AS165" t="s">
        <v>2127</v>
      </c>
      <c r="AT165" t="s">
        <v>2278</v>
      </c>
      <c r="AU165" t="s">
        <v>2129</v>
      </c>
      <c r="AV165" t="s">
        <v>545</v>
      </c>
      <c r="AW165" t="s">
        <v>2279</v>
      </c>
      <c r="AX165" t="s">
        <v>2129</v>
      </c>
      <c r="AY165" t="s">
        <v>545</v>
      </c>
      <c r="AZ165" t="s">
        <v>2280</v>
      </c>
      <c r="BA165" t="s">
        <v>2129</v>
      </c>
      <c r="BB165" t="s">
        <v>545</v>
      </c>
      <c r="BC165" t="s">
        <v>2281</v>
      </c>
      <c r="BD165" t="s">
        <v>2129</v>
      </c>
      <c r="BE165" t="s">
        <v>545</v>
      </c>
      <c r="BF165" t="s">
        <v>2282</v>
      </c>
      <c r="BG165" t="s">
        <v>2129</v>
      </c>
      <c r="BH165" t="s">
        <v>545</v>
      </c>
      <c r="BI165"/>
      <c r="BJ165"/>
      <c r="BK165"/>
      <c r="BL165"/>
      <c r="BM165"/>
      <c r="BN165"/>
      <c r="BO165"/>
      <c r="BP165"/>
      <c r="BQ165"/>
      <c r="BR165"/>
      <c r="BS165"/>
      <c r="BT165"/>
      <c r="BU165"/>
      <c r="BV165"/>
      <c r="BW165"/>
      <c r="BX165"/>
      <c r="BY165"/>
      <c r="BZ165"/>
      <c r="CA165"/>
      <c r="CB165"/>
      <c r="CC165"/>
    </row>
    <row r="166" spans="1:83">
      <c r="A166" t="str">
        <f>CONCATENATE(C166,"_",COUNTIF(C$2:C166,C166))</f>
        <v>02CD09_1</v>
      </c>
      <c r="B166" t="s">
        <v>9320</v>
      </c>
      <c r="C166" t="s">
        <v>2283</v>
      </c>
      <c r="D166" t="s">
        <v>2390</v>
      </c>
      <c r="E166" t="s">
        <v>2284</v>
      </c>
      <c r="F166" t="s">
        <v>2285</v>
      </c>
      <c r="G166" t="s">
        <v>2286</v>
      </c>
      <c r="H166" t="s">
        <v>2287</v>
      </c>
      <c r="I166" t="s">
        <v>465</v>
      </c>
      <c r="J166" t="s">
        <v>16772</v>
      </c>
      <c r="K166">
        <v>2</v>
      </c>
      <c r="L166" t="s">
        <v>315</v>
      </c>
      <c r="M166">
        <v>1</v>
      </c>
      <c r="N166" t="s">
        <v>16760</v>
      </c>
      <c r="O166">
        <v>3</v>
      </c>
      <c r="P166" t="s">
        <v>16773</v>
      </c>
      <c r="Q166" t="s">
        <v>169</v>
      </c>
      <c r="R166" t="s">
        <v>77</v>
      </c>
      <c r="S166" t="s">
        <v>236</v>
      </c>
      <c r="T166" t="s">
        <v>260</v>
      </c>
      <c r="U166" t="s">
        <v>169</v>
      </c>
      <c r="V166" t="s">
        <v>467</v>
      </c>
      <c r="W166" t="s">
        <v>468</v>
      </c>
      <c r="X166" t="s">
        <v>469</v>
      </c>
      <c r="Y166" t="s">
        <v>81</v>
      </c>
      <c r="Z166" t="s">
        <v>82</v>
      </c>
      <c r="AA166">
        <v>16.600000000000001</v>
      </c>
      <c r="AB166" t="s">
        <v>83</v>
      </c>
      <c r="AC166" t="str">
        <f t="shared" si="2"/>
        <v>1.8.1</v>
      </c>
      <c r="AD166" t="s">
        <v>2288</v>
      </c>
      <c r="AE166" t="s">
        <v>2289</v>
      </c>
      <c r="AF166" t="s">
        <v>2290</v>
      </c>
      <c r="AG166" t="s">
        <v>473</v>
      </c>
      <c r="AH166" t="s">
        <v>2291</v>
      </c>
      <c r="AI166" t="s">
        <v>89</v>
      </c>
      <c r="AJ166" t="s">
        <v>2292</v>
      </c>
      <c r="AK166" t="s">
        <v>2293</v>
      </c>
      <c r="AL166" t="s">
        <v>92</v>
      </c>
      <c r="AM166" t="s">
        <v>2294</v>
      </c>
      <c r="AN166">
        <v>0.25</v>
      </c>
      <c r="AO166">
        <v>0.5</v>
      </c>
      <c r="AP166">
        <v>0.75</v>
      </c>
      <c r="AQ166">
        <v>1</v>
      </c>
      <c r="AR166" t="s">
        <v>1009</v>
      </c>
      <c r="AS166" t="s">
        <v>2295</v>
      </c>
      <c r="AT166" t="s">
        <v>2296</v>
      </c>
      <c r="AU166" t="s">
        <v>2297</v>
      </c>
      <c r="AV166" t="s">
        <v>2298</v>
      </c>
      <c r="AW166" t="s">
        <v>2299</v>
      </c>
      <c r="AX166" t="s">
        <v>2297</v>
      </c>
      <c r="AY166" t="s">
        <v>2298</v>
      </c>
      <c r="AZ166" t="s">
        <v>2300</v>
      </c>
      <c r="BA166" t="s">
        <v>2297</v>
      </c>
      <c r="BB166" t="s">
        <v>2298</v>
      </c>
      <c r="BC166"/>
      <c r="BD166"/>
      <c r="BE166"/>
      <c r="BF166"/>
      <c r="BG166"/>
      <c r="BH166"/>
      <c r="BI166"/>
      <c r="BJ166"/>
      <c r="BK166"/>
      <c r="BL166"/>
      <c r="BM166"/>
      <c r="BN166"/>
      <c r="BO166"/>
      <c r="BP166"/>
      <c r="BQ166"/>
      <c r="BR166"/>
      <c r="BS166"/>
      <c r="BT166"/>
      <c r="BU166"/>
      <c r="BV166"/>
      <c r="BW166"/>
      <c r="BX166"/>
      <c r="BY166"/>
      <c r="BZ166"/>
      <c r="CA166"/>
      <c r="CB166"/>
      <c r="CC166"/>
    </row>
    <row r="167" spans="1:83" s="24" customFormat="1">
      <c r="A167" t="str">
        <f>CONCATENATE(C167,"_",COUNTIF(C$2:C167,C167))</f>
        <v>02CD09_2</v>
      </c>
      <c r="B167" t="s">
        <v>9321</v>
      </c>
      <c r="C167" t="s">
        <v>2283</v>
      </c>
      <c r="D167" t="s">
        <v>2390</v>
      </c>
      <c r="E167" t="s">
        <v>2284</v>
      </c>
      <c r="F167" t="s">
        <v>2285</v>
      </c>
      <c r="G167" t="s">
        <v>2286</v>
      </c>
      <c r="H167" t="s">
        <v>2287</v>
      </c>
      <c r="I167" t="s">
        <v>494</v>
      </c>
      <c r="J167" t="s">
        <v>16774</v>
      </c>
      <c r="K167">
        <v>6</v>
      </c>
      <c r="L167" t="s">
        <v>74</v>
      </c>
      <c r="M167">
        <v>5</v>
      </c>
      <c r="N167" t="s">
        <v>16775</v>
      </c>
      <c r="O167">
        <v>1</v>
      </c>
      <c r="P167" t="s">
        <v>16776</v>
      </c>
      <c r="Q167" t="s">
        <v>168</v>
      </c>
      <c r="R167" t="s">
        <v>517</v>
      </c>
      <c r="S167" t="s">
        <v>168</v>
      </c>
      <c r="T167" t="s">
        <v>518</v>
      </c>
      <c r="U167" t="s">
        <v>169</v>
      </c>
      <c r="V167" t="s">
        <v>16777</v>
      </c>
      <c r="W167" t="s">
        <v>495</v>
      </c>
      <c r="X167" t="s">
        <v>496</v>
      </c>
      <c r="Y167" t="s">
        <v>81</v>
      </c>
      <c r="Z167" t="s">
        <v>82</v>
      </c>
      <c r="AA167">
        <v>16.100000000000001</v>
      </c>
      <c r="AB167" t="s">
        <v>174</v>
      </c>
      <c r="AC167" t="str">
        <f t="shared" si="2"/>
        <v>2.2.1</v>
      </c>
      <c r="AD167" t="s">
        <v>2301</v>
      </c>
      <c r="AE167" t="s">
        <v>2302</v>
      </c>
      <c r="AF167" t="s">
        <v>2303</v>
      </c>
      <c r="AG167" t="s">
        <v>844</v>
      </c>
      <c r="AH167" t="s">
        <v>2304</v>
      </c>
      <c r="AI167" t="s">
        <v>89</v>
      </c>
      <c r="AJ167" t="s">
        <v>1477</v>
      </c>
      <c r="AK167" t="s">
        <v>2305</v>
      </c>
      <c r="AL167" t="s">
        <v>92</v>
      </c>
      <c r="AM167" t="s">
        <v>2294</v>
      </c>
      <c r="AN167">
        <v>0</v>
      </c>
      <c r="AO167">
        <v>0.1</v>
      </c>
      <c r="AP167">
        <v>0.3</v>
      </c>
      <c r="AQ167">
        <v>1</v>
      </c>
      <c r="AR167" t="s">
        <v>2102</v>
      </c>
      <c r="AS167" t="s">
        <v>2306</v>
      </c>
      <c r="AT167" t="s">
        <v>2307</v>
      </c>
      <c r="AU167" t="s">
        <v>2308</v>
      </c>
      <c r="AV167" t="s">
        <v>2309</v>
      </c>
      <c r="AW167" t="s">
        <v>2310</v>
      </c>
      <c r="AX167" t="s">
        <v>2308</v>
      </c>
      <c r="AY167" t="s">
        <v>2309</v>
      </c>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s="2"/>
      <c r="CE167" s="23"/>
    </row>
    <row r="168" spans="1:83" s="24" customFormat="1">
      <c r="A168" t="str">
        <f>CONCATENATE(C168,"_",COUNTIF(C$2:C168,C168))</f>
        <v>02CD09_3</v>
      </c>
      <c r="B168" t="s">
        <v>9322</v>
      </c>
      <c r="C168" t="s">
        <v>2283</v>
      </c>
      <c r="D168" t="s">
        <v>2390</v>
      </c>
      <c r="E168" t="s">
        <v>2284</v>
      </c>
      <c r="F168" t="s">
        <v>2285</v>
      </c>
      <c r="G168" t="s">
        <v>2286</v>
      </c>
      <c r="H168" t="s">
        <v>2287</v>
      </c>
      <c r="I168" t="s">
        <v>515</v>
      </c>
      <c r="J168" t="s">
        <v>16778</v>
      </c>
      <c r="K168">
        <v>2</v>
      </c>
      <c r="L168" t="s">
        <v>315</v>
      </c>
      <c r="M168">
        <v>2</v>
      </c>
      <c r="N168" t="s">
        <v>516</v>
      </c>
      <c r="O168">
        <v>2</v>
      </c>
      <c r="P168" t="s">
        <v>16779</v>
      </c>
      <c r="Q168" t="s">
        <v>168</v>
      </c>
      <c r="R168" t="s">
        <v>517</v>
      </c>
      <c r="S168" t="s">
        <v>168</v>
      </c>
      <c r="T168" t="s">
        <v>518</v>
      </c>
      <c r="U168" t="s">
        <v>166</v>
      </c>
      <c r="V168" t="s">
        <v>519</v>
      </c>
      <c r="W168" t="s">
        <v>520</v>
      </c>
      <c r="X168" t="s">
        <v>521</v>
      </c>
      <c r="Y168" t="s">
        <v>146</v>
      </c>
      <c r="Z168" t="s">
        <v>147</v>
      </c>
      <c r="AA168">
        <v>11.6</v>
      </c>
      <c r="AB168" t="s">
        <v>16780</v>
      </c>
      <c r="AC168" t="str">
        <f t="shared" si="2"/>
        <v>2.2.6</v>
      </c>
      <c r="AD168" t="s">
        <v>2311</v>
      </c>
      <c r="AE168" t="s">
        <v>2312</v>
      </c>
      <c r="AF168" t="s">
        <v>2290</v>
      </c>
      <c r="AG168" t="s">
        <v>1489</v>
      </c>
      <c r="AH168" t="s">
        <v>2313</v>
      </c>
      <c r="AI168" t="s">
        <v>89</v>
      </c>
      <c r="AJ168" t="s">
        <v>1491</v>
      </c>
      <c r="AK168" t="s">
        <v>2314</v>
      </c>
      <c r="AL168" t="s">
        <v>92</v>
      </c>
      <c r="AM168" t="s">
        <v>2294</v>
      </c>
      <c r="AN168">
        <v>0.75</v>
      </c>
      <c r="AO168">
        <v>0.8</v>
      </c>
      <c r="AP168">
        <v>0.95</v>
      </c>
      <c r="AQ168">
        <v>1</v>
      </c>
      <c r="AR168" t="s">
        <v>1059</v>
      </c>
      <c r="AS168" t="s">
        <v>2315</v>
      </c>
      <c r="AT168" t="s">
        <v>2316</v>
      </c>
      <c r="AU168" t="s">
        <v>2317</v>
      </c>
      <c r="AV168" t="s">
        <v>2318</v>
      </c>
      <c r="AW168" t="s">
        <v>2319</v>
      </c>
      <c r="AX168" t="s">
        <v>2320</v>
      </c>
      <c r="AY168" t="s">
        <v>1580</v>
      </c>
      <c r="AZ168" t="s">
        <v>2321</v>
      </c>
      <c r="BA168" t="s">
        <v>2317</v>
      </c>
      <c r="BB168" t="s">
        <v>2318</v>
      </c>
      <c r="BC168" t="s">
        <v>2322</v>
      </c>
      <c r="BD168" t="s">
        <v>2323</v>
      </c>
      <c r="BE168" t="s">
        <v>2324</v>
      </c>
      <c r="BF168" t="s">
        <v>2325</v>
      </c>
      <c r="BG168" t="s">
        <v>2320</v>
      </c>
      <c r="BH168" t="s">
        <v>1580</v>
      </c>
      <c r="BI168"/>
      <c r="BJ168"/>
      <c r="BK168"/>
      <c r="BL168"/>
      <c r="BM168"/>
      <c r="BN168"/>
      <c r="BO168"/>
      <c r="BP168"/>
      <c r="BQ168"/>
      <c r="BR168"/>
      <c r="BS168"/>
      <c r="BT168"/>
      <c r="BU168"/>
      <c r="BV168"/>
      <c r="BW168"/>
      <c r="BX168"/>
      <c r="BY168"/>
      <c r="BZ168"/>
      <c r="CA168"/>
      <c r="CB168"/>
      <c r="CC168"/>
      <c r="CD168" s="2"/>
      <c r="CE168" s="23"/>
    </row>
    <row r="169" spans="1:83" s="24" customFormat="1">
      <c r="A169" t="str">
        <f>CONCATENATE(C169,"_",COUNTIF(C$2:C169,C169))</f>
        <v>02CD09_4</v>
      </c>
      <c r="B169" t="s">
        <v>9323</v>
      </c>
      <c r="C169" t="s">
        <v>2283</v>
      </c>
      <c r="D169" t="s">
        <v>2390</v>
      </c>
      <c r="E169" t="s">
        <v>2284</v>
      </c>
      <c r="F169" t="s">
        <v>2285</v>
      </c>
      <c r="G169" t="s">
        <v>2286</v>
      </c>
      <c r="H169" t="s">
        <v>2287</v>
      </c>
      <c r="I169" t="s">
        <v>547</v>
      </c>
      <c r="J169" t="s">
        <v>16781</v>
      </c>
      <c r="K169">
        <v>2</v>
      </c>
      <c r="L169" t="s">
        <v>315</v>
      </c>
      <c r="M169">
        <v>1</v>
      </c>
      <c r="N169" t="s">
        <v>16760</v>
      </c>
      <c r="O169">
        <v>5</v>
      </c>
      <c r="P169" t="s">
        <v>4602</v>
      </c>
      <c r="Q169" t="s">
        <v>168</v>
      </c>
      <c r="R169" t="s">
        <v>517</v>
      </c>
      <c r="S169" t="s">
        <v>167</v>
      </c>
      <c r="T169" t="s">
        <v>16782</v>
      </c>
      <c r="U169" t="s">
        <v>168</v>
      </c>
      <c r="V169" t="s">
        <v>550</v>
      </c>
      <c r="W169" t="s">
        <v>551</v>
      </c>
      <c r="X169" t="s">
        <v>552</v>
      </c>
      <c r="Y169" t="s">
        <v>146</v>
      </c>
      <c r="Z169" t="s">
        <v>147</v>
      </c>
      <c r="AA169">
        <v>11.4</v>
      </c>
      <c r="AB169" t="s">
        <v>553</v>
      </c>
      <c r="AC169" t="str">
        <f t="shared" si="2"/>
        <v>2.4.2</v>
      </c>
      <c r="AD169" t="s">
        <v>2326</v>
      </c>
      <c r="AE169" t="s">
        <v>2327</v>
      </c>
      <c r="AF169" t="s">
        <v>2290</v>
      </c>
      <c r="AG169" t="s">
        <v>556</v>
      </c>
      <c r="AH169" t="s">
        <v>557</v>
      </c>
      <c r="AI169" t="s">
        <v>89</v>
      </c>
      <c r="AJ169" t="s">
        <v>1503</v>
      </c>
      <c r="AK169" t="s">
        <v>2328</v>
      </c>
      <c r="AL169" t="s">
        <v>92</v>
      </c>
      <c r="AM169" t="s">
        <v>2294</v>
      </c>
      <c r="AN169">
        <v>0.75</v>
      </c>
      <c r="AO169">
        <v>0.8</v>
      </c>
      <c r="AP169">
        <v>0.9</v>
      </c>
      <c r="AQ169">
        <v>1</v>
      </c>
      <c r="AR169" t="s">
        <v>1207</v>
      </c>
      <c r="AS169" t="s">
        <v>2329</v>
      </c>
      <c r="AT169" t="s">
        <v>2330</v>
      </c>
      <c r="AU169" t="s">
        <v>2331</v>
      </c>
      <c r="AV169" t="s">
        <v>2332</v>
      </c>
      <c r="AW169" t="s">
        <v>2333</v>
      </c>
      <c r="AX169" t="s">
        <v>2331</v>
      </c>
      <c r="AY169" t="s">
        <v>2332</v>
      </c>
      <c r="AZ169" t="s">
        <v>2334</v>
      </c>
      <c r="BA169" t="s">
        <v>2331</v>
      </c>
      <c r="BB169" t="s">
        <v>2332</v>
      </c>
      <c r="BC169" t="s">
        <v>2335</v>
      </c>
      <c r="BD169" t="s">
        <v>2336</v>
      </c>
      <c r="BE169" t="s">
        <v>2337</v>
      </c>
      <c r="BF169"/>
      <c r="BG169"/>
      <c r="BH169"/>
      <c r="BI169"/>
      <c r="BJ169"/>
      <c r="BK169"/>
      <c r="BL169"/>
      <c r="BM169"/>
      <c r="BN169"/>
      <c r="BO169"/>
      <c r="BP169"/>
      <c r="BQ169"/>
      <c r="BR169"/>
      <c r="BS169"/>
      <c r="BT169"/>
      <c r="BU169"/>
      <c r="BV169"/>
      <c r="BW169"/>
      <c r="BX169"/>
      <c r="BY169"/>
      <c r="BZ169"/>
      <c r="CA169"/>
      <c r="CB169"/>
      <c r="CC169"/>
      <c r="CD169" s="2"/>
      <c r="CE169" s="23"/>
    </row>
    <row r="170" spans="1:83">
      <c r="A170" t="str">
        <f>CONCATENATE(C170,"_",COUNTIF(C$2:C170,C170))</f>
        <v>02CD09_5</v>
      </c>
      <c r="B170" t="s">
        <v>9324</v>
      </c>
      <c r="C170" t="s">
        <v>2283</v>
      </c>
      <c r="D170" t="s">
        <v>2390</v>
      </c>
      <c r="E170" t="s">
        <v>2284</v>
      </c>
      <c r="F170" t="s">
        <v>2285</v>
      </c>
      <c r="G170" t="s">
        <v>2286</v>
      </c>
      <c r="H170" t="s">
        <v>2287</v>
      </c>
      <c r="I170" t="s">
        <v>575</v>
      </c>
      <c r="J170" t="s">
        <v>16783</v>
      </c>
      <c r="K170">
        <v>2</v>
      </c>
      <c r="L170" t="s">
        <v>315</v>
      </c>
      <c r="M170">
        <v>1</v>
      </c>
      <c r="N170" t="s">
        <v>16760</v>
      </c>
      <c r="O170">
        <v>7</v>
      </c>
      <c r="P170" t="s">
        <v>8243</v>
      </c>
      <c r="Q170" t="s">
        <v>168</v>
      </c>
      <c r="R170" t="s">
        <v>517</v>
      </c>
      <c r="S170" t="s">
        <v>171</v>
      </c>
      <c r="T170" t="s">
        <v>579</v>
      </c>
      <c r="U170" t="s">
        <v>168</v>
      </c>
      <c r="V170" t="s">
        <v>16784</v>
      </c>
      <c r="W170" t="s">
        <v>580</v>
      </c>
      <c r="X170" t="s">
        <v>581</v>
      </c>
      <c r="Y170" t="s">
        <v>146</v>
      </c>
      <c r="Z170" t="s">
        <v>147</v>
      </c>
      <c r="AA170">
        <v>11.1</v>
      </c>
      <c r="AB170" t="s">
        <v>16771</v>
      </c>
      <c r="AC170" t="str">
        <f t="shared" si="2"/>
        <v>2.3.2</v>
      </c>
      <c r="AD170" t="s">
        <v>2338</v>
      </c>
      <c r="AE170" t="s">
        <v>2339</v>
      </c>
      <c r="AF170" t="s">
        <v>2340</v>
      </c>
      <c r="AG170" t="s">
        <v>586</v>
      </c>
      <c r="AH170" t="s">
        <v>587</v>
      </c>
      <c r="AI170" t="s">
        <v>89</v>
      </c>
      <c r="AJ170" t="s">
        <v>2140</v>
      </c>
      <c r="AK170" t="s">
        <v>2341</v>
      </c>
      <c r="AL170" t="s">
        <v>92</v>
      </c>
      <c r="AM170" t="s">
        <v>2294</v>
      </c>
      <c r="AN170">
        <v>0.25</v>
      </c>
      <c r="AO170">
        <v>0.5</v>
      </c>
      <c r="AP170">
        <v>0.75</v>
      </c>
      <c r="AQ170">
        <v>1</v>
      </c>
      <c r="AR170" t="s">
        <v>1522</v>
      </c>
      <c r="AS170" t="s">
        <v>2342</v>
      </c>
      <c r="AT170" t="s">
        <v>2343</v>
      </c>
      <c r="AU170" t="s">
        <v>2344</v>
      </c>
      <c r="AV170" t="s">
        <v>2345</v>
      </c>
      <c r="AW170" t="s">
        <v>2346</v>
      </c>
      <c r="AX170" t="s">
        <v>2344</v>
      </c>
      <c r="AY170" t="s">
        <v>2345</v>
      </c>
      <c r="AZ170"/>
      <c r="BA170"/>
      <c r="BB170"/>
      <c r="BC170"/>
      <c r="BD170"/>
      <c r="BE170"/>
      <c r="BF170"/>
      <c r="BG170"/>
      <c r="BH170"/>
      <c r="BI170"/>
      <c r="BJ170"/>
      <c r="BK170"/>
      <c r="BL170"/>
      <c r="BM170"/>
      <c r="BN170"/>
      <c r="BO170"/>
      <c r="BP170"/>
      <c r="BQ170"/>
      <c r="BR170"/>
      <c r="BS170"/>
      <c r="BT170"/>
      <c r="BU170"/>
      <c r="BV170"/>
      <c r="BW170"/>
      <c r="BX170"/>
      <c r="BY170"/>
      <c r="BZ170"/>
      <c r="CA170"/>
      <c r="CB170"/>
      <c r="CC170"/>
    </row>
    <row r="171" spans="1:83" s="24" customFormat="1">
      <c r="A171" t="str">
        <f>CONCATENATE(C171,"_",COUNTIF(C$2:C171,C171))</f>
        <v>02CD09_6</v>
      </c>
      <c r="B171" t="s">
        <v>9325</v>
      </c>
      <c r="C171" t="s">
        <v>2283</v>
      </c>
      <c r="D171" t="s">
        <v>2390</v>
      </c>
      <c r="E171" t="s">
        <v>2284</v>
      </c>
      <c r="F171" t="s">
        <v>2285</v>
      </c>
      <c r="G171" t="s">
        <v>2286</v>
      </c>
      <c r="H171" t="s">
        <v>2287</v>
      </c>
      <c r="I171" t="s">
        <v>600</v>
      </c>
      <c r="J171" t="s">
        <v>16785</v>
      </c>
      <c r="K171">
        <v>2</v>
      </c>
      <c r="L171" t="s">
        <v>315</v>
      </c>
      <c r="M171">
        <v>3</v>
      </c>
      <c r="N171" t="s">
        <v>601</v>
      </c>
      <c r="O171">
        <v>4</v>
      </c>
      <c r="P171" t="s">
        <v>16786</v>
      </c>
      <c r="Q171" t="s">
        <v>168</v>
      </c>
      <c r="R171" t="s">
        <v>517</v>
      </c>
      <c r="S171" t="s">
        <v>169</v>
      </c>
      <c r="T171" t="s">
        <v>16787</v>
      </c>
      <c r="U171" t="s">
        <v>166</v>
      </c>
      <c r="V171" t="s">
        <v>16788</v>
      </c>
      <c r="W171" t="s">
        <v>602</v>
      </c>
      <c r="X171" t="s">
        <v>603</v>
      </c>
      <c r="Y171" t="s">
        <v>604</v>
      </c>
      <c r="Z171" t="s">
        <v>605</v>
      </c>
      <c r="AA171" t="s">
        <v>606</v>
      </c>
      <c r="AB171" t="s">
        <v>16789</v>
      </c>
      <c r="AC171" t="str">
        <f t="shared" si="2"/>
        <v>2.1.6</v>
      </c>
      <c r="AD171" t="s">
        <v>2347</v>
      </c>
      <c r="AE171" t="s">
        <v>2348</v>
      </c>
      <c r="AF171" t="s">
        <v>1071</v>
      </c>
      <c r="AG171" t="s">
        <v>2349</v>
      </c>
      <c r="AH171" t="s">
        <v>611</v>
      </c>
      <c r="AI171" t="s">
        <v>89</v>
      </c>
      <c r="AJ171" t="s">
        <v>2149</v>
      </c>
      <c r="AK171" t="s">
        <v>2350</v>
      </c>
      <c r="AL171" t="s">
        <v>92</v>
      </c>
      <c r="AM171" t="s">
        <v>2294</v>
      </c>
      <c r="AN171">
        <v>0.25</v>
      </c>
      <c r="AO171">
        <v>0.5</v>
      </c>
      <c r="AP171">
        <v>0.75</v>
      </c>
      <c r="AQ171">
        <v>1</v>
      </c>
      <c r="AR171" t="s">
        <v>2351</v>
      </c>
      <c r="AS171" t="s">
        <v>2352</v>
      </c>
      <c r="AT171" t="s">
        <v>2353</v>
      </c>
      <c r="AU171" t="s">
        <v>2344</v>
      </c>
      <c r="AV171" t="s">
        <v>2345</v>
      </c>
      <c r="AW171" t="s">
        <v>2354</v>
      </c>
      <c r="AX171" t="s">
        <v>2344</v>
      </c>
      <c r="AY171" t="s">
        <v>2345</v>
      </c>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s="2"/>
      <c r="CE171" s="23"/>
    </row>
    <row r="172" spans="1:83" s="24" customFormat="1">
      <c r="A172" t="str">
        <f>CONCATENATE(C172,"_",COUNTIF(C$2:C172,C172))</f>
        <v>02CD09_7</v>
      </c>
      <c r="B172" t="s">
        <v>9326</v>
      </c>
      <c r="C172" t="s">
        <v>2283</v>
      </c>
      <c r="D172" t="s">
        <v>2390</v>
      </c>
      <c r="E172" t="s">
        <v>2284</v>
      </c>
      <c r="F172" t="s">
        <v>2285</v>
      </c>
      <c r="G172" t="s">
        <v>2286</v>
      </c>
      <c r="H172" t="s">
        <v>2287</v>
      </c>
      <c r="I172" t="s">
        <v>618</v>
      </c>
      <c r="J172" t="s">
        <v>16790</v>
      </c>
      <c r="K172">
        <v>2</v>
      </c>
      <c r="L172" t="s">
        <v>315</v>
      </c>
      <c r="M172">
        <v>1</v>
      </c>
      <c r="N172" t="s">
        <v>16760</v>
      </c>
      <c r="O172">
        <v>7</v>
      </c>
      <c r="P172" t="s">
        <v>8243</v>
      </c>
      <c r="Q172" t="s">
        <v>168</v>
      </c>
      <c r="R172" t="s">
        <v>517</v>
      </c>
      <c r="S172" t="s">
        <v>170</v>
      </c>
      <c r="T172" t="s">
        <v>790</v>
      </c>
      <c r="U172" t="s">
        <v>169</v>
      </c>
      <c r="V172" t="s">
        <v>790</v>
      </c>
      <c r="W172" t="s">
        <v>2355</v>
      </c>
      <c r="X172" t="s">
        <v>2356</v>
      </c>
      <c r="Y172" t="s">
        <v>146</v>
      </c>
      <c r="Z172" t="s">
        <v>147</v>
      </c>
      <c r="AA172">
        <v>11.1</v>
      </c>
      <c r="AB172" t="s">
        <v>16771</v>
      </c>
      <c r="AC172" t="str">
        <f t="shared" si="2"/>
        <v>2.7.1</v>
      </c>
      <c r="AD172" t="s">
        <v>2358</v>
      </c>
      <c r="AE172" t="s">
        <v>2359</v>
      </c>
      <c r="AF172" t="s">
        <v>2360</v>
      </c>
      <c r="AG172" t="s">
        <v>2361</v>
      </c>
      <c r="AH172" t="s">
        <v>2362</v>
      </c>
      <c r="AI172" t="s">
        <v>89</v>
      </c>
      <c r="AJ172" t="s">
        <v>2156</v>
      </c>
      <c r="AK172" t="s">
        <v>2363</v>
      </c>
      <c r="AL172" t="s">
        <v>92</v>
      </c>
      <c r="AM172" t="s">
        <v>2294</v>
      </c>
      <c r="AN172">
        <v>0.75</v>
      </c>
      <c r="AO172">
        <v>0.85</v>
      </c>
      <c r="AP172">
        <v>0.95</v>
      </c>
      <c r="AQ172">
        <v>1</v>
      </c>
      <c r="AR172" t="s">
        <v>2364</v>
      </c>
      <c r="AS172" t="s">
        <v>2365</v>
      </c>
      <c r="AT172" t="s">
        <v>2366</v>
      </c>
      <c r="AU172" t="s">
        <v>2344</v>
      </c>
      <c r="AV172" t="s">
        <v>2367</v>
      </c>
      <c r="AW172" t="s">
        <v>2368</v>
      </c>
      <c r="AX172" t="s">
        <v>2344</v>
      </c>
      <c r="AY172" t="s">
        <v>2367</v>
      </c>
      <c r="AZ172" t="s">
        <v>2369</v>
      </c>
      <c r="BA172" t="s">
        <v>2344</v>
      </c>
      <c r="BB172" t="s">
        <v>2367</v>
      </c>
      <c r="BC172"/>
      <c r="BD172"/>
      <c r="BE172"/>
      <c r="BF172"/>
      <c r="BG172"/>
      <c r="BH172"/>
      <c r="BI172"/>
      <c r="BJ172"/>
      <c r="BK172"/>
      <c r="BL172"/>
      <c r="BM172"/>
      <c r="BN172"/>
      <c r="BO172"/>
      <c r="BP172"/>
      <c r="BQ172"/>
      <c r="BR172"/>
      <c r="BS172"/>
      <c r="BT172"/>
      <c r="BU172"/>
      <c r="BV172"/>
      <c r="BW172"/>
      <c r="BX172"/>
      <c r="BY172"/>
      <c r="BZ172"/>
      <c r="CA172"/>
      <c r="CB172"/>
      <c r="CC172"/>
      <c r="CD172" s="2"/>
      <c r="CE172" s="23"/>
    </row>
    <row r="173" spans="1:83" s="24" customFormat="1">
      <c r="A173" t="str">
        <f>CONCATENATE(C173,"_",COUNTIF(C$2:C173,C173))</f>
        <v>02CD09_8</v>
      </c>
      <c r="B173" t="s">
        <v>9327</v>
      </c>
      <c r="C173" t="s">
        <v>2283</v>
      </c>
      <c r="D173" t="s">
        <v>2390</v>
      </c>
      <c r="E173" t="s">
        <v>2284</v>
      </c>
      <c r="F173" t="s">
        <v>2285</v>
      </c>
      <c r="G173" t="s">
        <v>2286</v>
      </c>
      <c r="H173" t="s">
        <v>2287</v>
      </c>
      <c r="I173" t="s">
        <v>636</v>
      </c>
      <c r="J173" t="s">
        <v>16792</v>
      </c>
      <c r="K173">
        <v>2</v>
      </c>
      <c r="L173" t="s">
        <v>315</v>
      </c>
      <c r="M173">
        <v>1</v>
      </c>
      <c r="N173" t="s">
        <v>16760</v>
      </c>
      <c r="O173">
        <v>3</v>
      </c>
      <c r="P173" t="s">
        <v>16773</v>
      </c>
      <c r="Q173" t="s">
        <v>171</v>
      </c>
      <c r="R173" t="s">
        <v>235</v>
      </c>
      <c r="S173" t="s">
        <v>169</v>
      </c>
      <c r="T173" t="s">
        <v>16762</v>
      </c>
      <c r="U173" t="s">
        <v>169</v>
      </c>
      <c r="V173" t="s">
        <v>16763</v>
      </c>
      <c r="W173" t="s">
        <v>637</v>
      </c>
      <c r="X173" t="s">
        <v>638</v>
      </c>
      <c r="Y173" t="s">
        <v>236</v>
      </c>
      <c r="Z173" t="s">
        <v>318</v>
      </c>
      <c r="AA173">
        <v>8.3000000000000007</v>
      </c>
      <c r="AB173" t="s">
        <v>16793</v>
      </c>
      <c r="AC173" t="str">
        <f t="shared" si="2"/>
        <v>3.1.1</v>
      </c>
      <c r="AD173" t="s">
        <v>2370</v>
      </c>
      <c r="AE173" t="s">
        <v>2371</v>
      </c>
      <c r="AF173" t="s">
        <v>2340</v>
      </c>
      <c r="AG173" t="s">
        <v>642</v>
      </c>
      <c r="AH173" t="s">
        <v>643</v>
      </c>
      <c r="AI173" t="s">
        <v>89</v>
      </c>
      <c r="AJ173" t="s">
        <v>1546</v>
      </c>
      <c r="AK173" t="s">
        <v>2372</v>
      </c>
      <c r="AL173" t="s">
        <v>92</v>
      </c>
      <c r="AM173" t="s">
        <v>2294</v>
      </c>
      <c r="AN173">
        <v>0.75</v>
      </c>
      <c r="AO173">
        <v>0.8</v>
      </c>
      <c r="AP173">
        <v>0.95</v>
      </c>
      <c r="AQ173">
        <v>1</v>
      </c>
      <c r="AR173" t="s">
        <v>1110</v>
      </c>
      <c r="AS173" t="s">
        <v>2373</v>
      </c>
      <c r="AT173" t="s">
        <v>2374</v>
      </c>
      <c r="AU173" t="s">
        <v>2375</v>
      </c>
      <c r="AV173" t="s">
        <v>2376</v>
      </c>
      <c r="AW173" t="s">
        <v>2377</v>
      </c>
      <c r="AX173" t="s">
        <v>2375</v>
      </c>
      <c r="AY173" t="s">
        <v>2376</v>
      </c>
      <c r="AZ173" t="s">
        <v>2378</v>
      </c>
      <c r="BA173" t="s">
        <v>2379</v>
      </c>
      <c r="BB173" t="s">
        <v>2380</v>
      </c>
      <c r="BC173"/>
      <c r="BD173"/>
      <c r="BE173"/>
      <c r="BF173"/>
      <c r="BG173"/>
      <c r="BH173"/>
      <c r="BI173"/>
      <c r="BJ173"/>
      <c r="BK173"/>
      <c r="BL173"/>
      <c r="BM173"/>
      <c r="BN173"/>
      <c r="BO173"/>
      <c r="BP173"/>
      <c r="BQ173"/>
      <c r="BR173"/>
      <c r="BS173"/>
      <c r="BT173"/>
      <c r="BU173"/>
      <c r="BV173"/>
      <c r="BW173"/>
      <c r="BX173"/>
      <c r="BY173"/>
      <c r="BZ173"/>
      <c r="CA173"/>
      <c r="CB173"/>
      <c r="CC173"/>
      <c r="CD173" s="2"/>
      <c r="CE173" s="23"/>
    </row>
    <row r="174" spans="1:83" s="24" customFormat="1">
      <c r="A174" t="str">
        <f>CONCATENATE(C174,"_",COUNTIF(C$2:C174,C174))</f>
        <v>02CD09_9</v>
      </c>
      <c r="B174" t="s">
        <v>9328</v>
      </c>
      <c r="C174" t="s">
        <v>2283</v>
      </c>
      <c r="D174" t="s">
        <v>2390</v>
      </c>
      <c r="E174" t="s">
        <v>2284</v>
      </c>
      <c r="F174" t="s">
        <v>2285</v>
      </c>
      <c r="G174" t="s">
        <v>2286</v>
      </c>
      <c r="H174" t="s">
        <v>2287</v>
      </c>
      <c r="I174" t="s">
        <v>654</v>
      </c>
      <c r="J174" t="s">
        <v>16794</v>
      </c>
      <c r="K174">
        <v>6</v>
      </c>
      <c r="L174" t="s">
        <v>74</v>
      </c>
      <c r="M174">
        <v>2</v>
      </c>
      <c r="N174" t="s">
        <v>16795</v>
      </c>
      <c r="O174">
        <v>4</v>
      </c>
      <c r="P174" t="s">
        <v>16796</v>
      </c>
      <c r="Q174" t="s">
        <v>168</v>
      </c>
      <c r="R174" t="s">
        <v>517</v>
      </c>
      <c r="S174" t="s">
        <v>168</v>
      </c>
      <c r="T174" t="s">
        <v>518</v>
      </c>
      <c r="U174" t="s">
        <v>169</v>
      </c>
      <c r="V174" t="s">
        <v>16777</v>
      </c>
      <c r="W174" t="s">
        <v>655</v>
      </c>
      <c r="X174" t="s">
        <v>656</v>
      </c>
      <c r="Y174" t="s">
        <v>146</v>
      </c>
      <c r="Z174" t="s">
        <v>147</v>
      </c>
      <c r="AA174">
        <v>11.3</v>
      </c>
      <c r="AB174" t="s">
        <v>16735</v>
      </c>
      <c r="AC174" t="str">
        <f t="shared" si="2"/>
        <v>2.2.1</v>
      </c>
      <c r="AD174" t="s">
        <v>2381</v>
      </c>
      <c r="AE174" t="s">
        <v>2382</v>
      </c>
      <c r="AF174" t="s">
        <v>2290</v>
      </c>
      <c r="AG174" t="s">
        <v>1120</v>
      </c>
      <c r="AH174" t="s">
        <v>2383</v>
      </c>
      <c r="AI174" t="s">
        <v>89</v>
      </c>
      <c r="AJ174" t="s">
        <v>2384</v>
      </c>
      <c r="AK174" t="s">
        <v>2385</v>
      </c>
      <c r="AL174" t="s">
        <v>92</v>
      </c>
      <c r="AM174" t="s">
        <v>2294</v>
      </c>
      <c r="AN174">
        <v>0.25</v>
      </c>
      <c r="AO174">
        <v>0.5</v>
      </c>
      <c r="AP174">
        <v>0.75</v>
      </c>
      <c r="AQ174">
        <v>1</v>
      </c>
      <c r="AR174" t="s">
        <v>1125</v>
      </c>
      <c r="AS174" t="s">
        <v>2386</v>
      </c>
      <c r="AT174" t="s">
        <v>1495</v>
      </c>
      <c r="AU174" t="s">
        <v>2320</v>
      </c>
      <c r="AV174" t="s">
        <v>669</v>
      </c>
      <c r="AW174" t="s">
        <v>2387</v>
      </c>
      <c r="AX174" t="s">
        <v>2320</v>
      </c>
      <c r="AY174" t="s">
        <v>669</v>
      </c>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s="2"/>
      <c r="CE174" s="23"/>
    </row>
    <row r="175" spans="1:83">
      <c r="A175" t="str">
        <f>CONCATENATE(C175,"_",COUNTIF(C$2:C175,C175))</f>
        <v>02CD09_10</v>
      </c>
      <c r="B175" t="s">
        <v>9329</v>
      </c>
      <c r="C175" t="s">
        <v>2283</v>
      </c>
      <c r="D175" t="s">
        <v>2390</v>
      </c>
      <c r="E175" t="s">
        <v>2284</v>
      </c>
      <c r="F175" t="s">
        <v>2285</v>
      </c>
      <c r="G175" t="s">
        <v>2286</v>
      </c>
      <c r="H175" t="s">
        <v>2287</v>
      </c>
      <c r="I175" t="s">
        <v>673</v>
      </c>
      <c r="J175" t="s">
        <v>16797</v>
      </c>
      <c r="K175">
        <v>2</v>
      </c>
      <c r="L175" t="s">
        <v>315</v>
      </c>
      <c r="M175">
        <v>3</v>
      </c>
      <c r="N175" t="s">
        <v>601</v>
      </c>
      <c r="O175">
        <v>2</v>
      </c>
      <c r="P175" t="s">
        <v>16798</v>
      </c>
      <c r="Q175" t="s">
        <v>168</v>
      </c>
      <c r="R175" t="s">
        <v>517</v>
      </c>
      <c r="S175" t="s">
        <v>166</v>
      </c>
      <c r="T175" t="s">
        <v>16791</v>
      </c>
      <c r="U175" t="s">
        <v>236</v>
      </c>
      <c r="V175" t="s">
        <v>755</v>
      </c>
      <c r="W175" t="s">
        <v>1568</v>
      </c>
      <c r="X175" t="s">
        <v>1569</v>
      </c>
      <c r="Y175" t="s">
        <v>166</v>
      </c>
      <c r="Z175" t="s">
        <v>677</v>
      </c>
      <c r="AA175">
        <v>6.1</v>
      </c>
      <c r="AB175" t="s">
        <v>16816</v>
      </c>
      <c r="AC175" t="str">
        <f t="shared" si="2"/>
        <v>2.6.8</v>
      </c>
      <c r="AD175" t="s">
        <v>2388</v>
      </c>
      <c r="AE175" t="s">
        <v>2389</v>
      </c>
      <c r="AF175" t="s">
        <v>2390</v>
      </c>
      <c r="AG175" t="s">
        <v>681</v>
      </c>
      <c r="AH175" t="s">
        <v>2391</v>
      </c>
      <c r="AI175" t="s">
        <v>89</v>
      </c>
      <c r="AJ175" t="s">
        <v>2186</v>
      </c>
      <c r="AK175" t="s">
        <v>2392</v>
      </c>
      <c r="AL175" t="s">
        <v>92</v>
      </c>
      <c r="AM175" t="s">
        <v>2294</v>
      </c>
      <c r="AN175">
        <v>0.2</v>
      </c>
      <c r="AO175">
        <v>0.45</v>
      </c>
      <c r="AP175">
        <v>0.7</v>
      </c>
      <c r="AQ175">
        <v>1</v>
      </c>
      <c r="AR175" t="s">
        <v>2393</v>
      </c>
      <c r="AS175" t="s">
        <v>2394</v>
      </c>
      <c r="AT175" t="s">
        <v>1578</v>
      </c>
      <c r="AU175" t="s">
        <v>2323</v>
      </c>
      <c r="AV175" t="s">
        <v>2324</v>
      </c>
      <c r="AW175" t="s">
        <v>2395</v>
      </c>
      <c r="AX175" t="s">
        <v>2323</v>
      </c>
      <c r="AY175" t="s">
        <v>2324</v>
      </c>
      <c r="AZ175"/>
      <c r="BA175"/>
      <c r="BB175"/>
      <c r="BC175"/>
      <c r="BD175"/>
      <c r="BE175"/>
      <c r="BF175"/>
      <c r="BG175"/>
      <c r="BH175"/>
      <c r="BI175"/>
      <c r="BJ175"/>
      <c r="BK175"/>
      <c r="BL175"/>
      <c r="BM175"/>
      <c r="BN175"/>
      <c r="BO175"/>
      <c r="BP175"/>
      <c r="BQ175"/>
      <c r="BR175"/>
      <c r="BS175"/>
      <c r="BT175"/>
      <c r="BU175"/>
      <c r="BV175"/>
      <c r="BW175"/>
      <c r="BX175"/>
      <c r="BY175"/>
      <c r="BZ175"/>
      <c r="CA175"/>
      <c r="CB175"/>
      <c r="CC175"/>
    </row>
    <row r="176" spans="1:83" s="24" customFormat="1">
      <c r="A176" t="str">
        <f>CONCATENATE(C176,"_",COUNTIF(C$2:C176,C176))</f>
        <v>02CD09_11</v>
      </c>
      <c r="B176" t="s">
        <v>9330</v>
      </c>
      <c r="C176" t="s">
        <v>2283</v>
      </c>
      <c r="D176" t="s">
        <v>2390</v>
      </c>
      <c r="E176" t="s">
        <v>2284</v>
      </c>
      <c r="F176" t="s">
        <v>2285</v>
      </c>
      <c r="G176" t="s">
        <v>2286</v>
      </c>
      <c r="H176" t="s">
        <v>2287</v>
      </c>
      <c r="I176" t="s">
        <v>689</v>
      </c>
      <c r="J176" t="s">
        <v>16800</v>
      </c>
      <c r="K176">
        <v>2</v>
      </c>
      <c r="L176" t="s">
        <v>315</v>
      </c>
      <c r="M176">
        <v>3</v>
      </c>
      <c r="N176" t="s">
        <v>601</v>
      </c>
      <c r="O176">
        <v>2</v>
      </c>
      <c r="P176" t="s">
        <v>16798</v>
      </c>
      <c r="Q176" t="s">
        <v>168</v>
      </c>
      <c r="R176" t="s">
        <v>517</v>
      </c>
      <c r="S176" t="s">
        <v>169</v>
      </c>
      <c r="T176" t="s">
        <v>16787</v>
      </c>
      <c r="U176" t="s">
        <v>171</v>
      </c>
      <c r="V176" t="s">
        <v>16801</v>
      </c>
      <c r="W176" t="s">
        <v>690</v>
      </c>
      <c r="X176" t="s">
        <v>691</v>
      </c>
      <c r="Y176" t="s">
        <v>166</v>
      </c>
      <c r="Z176" t="s">
        <v>677</v>
      </c>
      <c r="AA176">
        <v>6.3</v>
      </c>
      <c r="AB176" t="s">
        <v>16802</v>
      </c>
      <c r="AC176" t="str">
        <f t="shared" si="2"/>
        <v>2.1.3</v>
      </c>
      <c r="AD176" t="s">
        <v>2396</v>
      </c>
      <c r="AE176" t="s">
        <v>2397</v>
      </c>
      <c r="AF176" t="s">
        <v>2398</v>
      </c>
      <c r="AG176" t="s">
        <v>694</v>
      </c>
      <c r="AH176" t="s">
        <v>2399</v>
      </c>
      <c r="AI176" t="s">
        <v>89</v>
      </c>
      <c r="AJ176" t="s">
        <v>1584</v>
      </c>
      <c r="AK176" t="s">
        <v>2400</v>
      </c>
      <c r="AL176" t="s">
        <v>136</v>
      </c>
      <c r="AM176" t="s">
        <v>2294</v>
      </c>
      <c r="AN176">
        <v>0.2</v>
      </c>
      <c r="AO176">
        <v>0.45</v>
      </c>
      <c r="AP176">
        <v>0.7</v>
      </c>
      <c r="AQ176">
        <v>1</v>
      </c>
      <c r="AR176" t="s">
        <v>2401</v>
      </c>
      <c r="AS176" t="s">
        <v>2402</v>
      </c>
      <c r="AT176" t="s">
        <v>2403</v>
      </c>
      <c r="AU176" t="s">
        <v>2323</v>
      </c>
      <c r="AV176" t="s">
        <v>2324</v>
      </c>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s="2"/>
      <c r="CE176" s="23"/>
    </row>
    <row r="177" spans="1:86" s="24" customFormat="1">
      <c r="A177" t="str">
        <f>CONCATENATE(C177,"_",COUNTIF(C$2:C177,C177))</f>
        <v>02CD09_12</v>
      </c>
      <c r="B177" t="s">
        <v>9331</v>
      </c>
      <c r="C177" t="s">
        <v>2283</v>
      </c>
      <c r="D177" t="s">
        <v>2390</v>
      </c>
      <c r="E177" t="s">
        <v>2284</v>
      </c>
      <c r="F177" t="s">
        <v>2285</v>
      </c>
      <c r="G177" t="s">
        <v>2286</v>
      </c>
      <c r="H177" t="s">
        <v>2287</v>
      </c>
      <c r="I177" t="s">
        <v>109</v>
      </c>
      <c r="J177" t="s">
        <v>16733</v>
      </c>
      <c r="K177">
        <v>2</v>
      </c>
      <c r="L177" t="s">
        <v>315</v>
      </c>
      <c r="M177">
        <v>2</v>
      </c>
      <c r="N177" t="s">
        <v>516</v>
      </c>
      <c r="O177">
        <v>2</v>
      </c>
      <c r="P177" t="s">
        <v>16779</v>
      </c>
      <c r="Q177" t="s">
        <v>168</v>
      </c>
      <c r="R177" t="s">
        <v>517</v>
      </c>
      <c r="S177" t="s">
        <v>168</v>
      </c>
      <c r="T177" t="s">
        <v>518</v>
      </c>
      <c r="U177" t="s">
        <v>169</v>
      </c>
      <c r="V177" t="s">
        <v>16777</v>
      </c>
      <c r="W177" t="s">
        <v>110</v>
      </c>
      <c r="X177" t="s">
        <v>111</v>
      </c>
      <c r="Y177" t="s">
        <v>146</v>
      </c>
      <c r="Z177" t="s">
        <v>147</v>
      </c>
      <c r="AA177">
        <v>11.3</v>
      </c>
      <c r="AB177" t="s">
        <v>16735</v>
      </c>
      <c r="AC177" t="str">
        <f t="shared" si="2"/>
        <v>2.2.1</v>
      </c>
      <c r="AD177" t="s">
        <v>2404</v>
      </c>
      <c r="AE177" t="s">
        <v>2405</v>
      </c>
      <c r="AF177" t="s">
        <v>368</v>
      </c>
      <c r="AG177" t="s">
        <v>115</v>
      </c>
      <c r="AH177" t="s">
        <v>1590</v>
      </c>
      <c r="AI177" t="s">
        <v>89</v>
      </c>
      <c r="AJ177" t="s">
        <v>1591</v>
      </c>
      <c r="AK177" t="s">
        <v>1592</v>
      </c>
      <c r="AL177" t="s">
        <v>136</v>
      </c>
      <c r="AM177" t="s">
        <v>2294</v>
      </c>
      <c r="AN177">
        <v>0.25</v>
      </c>
      <c r="AO177">
        <v>0.5</v>
      </c>
      <c r="AP177">
        <v>0.75</v>
      </c>
      <c r="AQ177">
        <v>1</v>
      </c>
      <c r="AR177" t="s">
        <v>2011</v>
      </c>
      <c r="AS177" t="s">
        <v>2201</v>
      </c>
      <c r="AT177" t="s">
        <v>1596</v>
      </c>
      <c r="AU177" t="s">
        <v>2406</v>
      </c>
      <c r="AV177" t="s">
        <v>2407</v>
      </c>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s="2"/>
      <c r="CE177" s="23"/>
    </row>
    <row r="178" spans="1:86" s="24" customFormat="1">
      <c r="A178" t="str">
        <f>CONCATENATE(C178,"_",COUNTIF(C$2:C178,C178))</f>
        <v>02CD09_13</v>
      </c>
      <c r="B178" t="s">
        <v>9332</v>
      </c>
      <c r="C178" t="s">
        <v>2283</v>
      </c>
      <c r="D178" t="s">
        <v>2390</v>
      </c>
      <c r="E178" t="s">
        <v>2284</v>
      </c>
      <c r="F178" t="s">
        <v>2285</v>
      </c>
      <c r="G178" t="s">
        <v>2286</v>
      </c>
      <c r="H178" t="s">
        <v>2287</v>
      </c>
      <c r="I178" t="s">
        <v>126</v>
      </c>
      <c r="J178" t="s">
        <v>16736</v>
      </c>
      <c r="K178">
        <v>2</v>
      </c>
      <c r="L178" t="s">
        <v>315</v>
      </c>
      <c r="M178">
        <v>1</v>
      </c>
      <c r="N178" t="s">
        <v>16760</v>
      </c>
      <c r="O178">
        <v>7</v>
      </c>
      <c r="P178" t="s">
        <v>8243</v>
      </c>
      <c r="Q178" t="s">
        <v>169</v>
      </c>
      <c r="R178" t="s">
        <v>77</v>
      </c>
      <c r="S178" t="s">
        <v>236</v>
      </c>
      <c r="T178" t="s">
        <v>260</v>
      </c>
      <c r="U178" t="s">
        <v>169</v>
      </c>
      <c r="V178" t="s">
        <v>467</v>
      </c>
      <c r="W178" t="s">
        <v>127</v>
      </c>
      <c r="X178" t="s">
        <v>128</v>
      </c>
      <c r="Y178" t="s">
        <v>146</v>
      </c>
      <c r="Z178" t="s">
        <v>147</v>
      </c>
      <c r="AA178">
        <v>11.3</v>
      </c>
      <c r="AB178" t="s">
        <v>16735</v>
      </c>
      <c r="AC178" t="str">
        <f t="shared" si="2"/>
        <v>1.8.1</v>
      </c>
      <c r="AD178" t="s">
        <v>288</v>
      </c>
      <c r="AE178" t="s">
        <v>1225</v>
      </c>
      <c r="AF178" t="s">
        <v>1599</v>
      </c>
      <c r="AG178" t="s">
        <v>210</v>
      </c>
      <c r="AH178" t="s">
        <v>1600</v>
      </c>
      <c r="AI178" t="s">
        <v>89</v>
      </c>
      <c r="AJ178" t="s">
        <v>2205</v>
      </c>
      <c r="AK178" t="s">
        <v>2408</v>
      </c>
      <c r="AL178" t="s">
        <v>136</v>
      </c>
      <c r="AM178" t="s">
        <v>2294</v>
      </c>
      <c r="AN178">
        <v>0.7</v>
      </c>
      <c r="AO178">
        <v>0.8</v>
      </c>
      <c r="AP178">
        <v>0.9</v>
      </c>
      <c r="AQ178">
        <v>1</v>
      </c>
      <c r="AR178" t="s">
        <v>1605</v>
      </c>
      <c r="AS178" t="s">
        <v>2207</v>
      </c>
      <c r="AT178" t="s">
        <v>2208</v>
      </c>
      <c r="AU178" t="s">
        <v>2409</v>
      </c>
      <c r="AV178" t="s">
        <v>2410</v>
      </c>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s="2"/>
      <c r="CE178" s="23"/>
    </row>
    <row r="179" spans="1:86">
      <c r="A179" t="str">
        <f>CONCATENATE(C179,"_",COUNTIF(C$2:C179,C179))</f>
        <v>02CD09_14</v>
      </c>
      <c r="B179" t="s">
        <v>9333</v>
      </c>
      <c r="C179" t="s">
        <v>2283</v>
      </c>
      <c r="D179" t="s">
        <v>2390</v>
      </c>
      <c r="E179" t="s">
        <v>2284</v>
      </c>
      <c r="F179" t="s">
        <v>2285</v>
      </c>
      <c r="G179" t="s">
        <v>2286</v>
      </c>
      <c r="H179" t="s">
        <v>2287</v>
      </c>
      <c r="I179" t="s">
        <v>141</v>
      </c>
      <c r="J179" t="s">
        <v>16737</v>
      </c>
      <c r="K179">
        <v>5</v>
      </c>
      <c r="L179" t="s">
        <v>142</v>
      </c>
      <c r="M179">
        <v>3</v>
      </c>
      <c r="N179" t="s">
        <v>16738</v>
      </c>
      <c r="O179">
        <v>3</v>
      </c>
      <c r="P179" t="s">
        <v>143</v>
      </c>
      <c r="Q179" t="s">
        <v>169</v>
      </c>
      <c r="R179" t="s">
        <v>77</v>
      </c>
      <c r="S179" t="s">
        <v>170</v>
      </c>
      <c r="T179" t="s">
        <v>16739</v>
      </c>
      <c r="U179" t="s">
        <v>168</v>
      </c>
      <c r="V179" t="s">
        <v>16740</v>
      </c>
      <c r="W179" t="s">
        <v>144</v>
      </c>
      <c r="X179" t="s">
        <v>145</v>
      </c>
      <c r="Y179" t="s">
        <v>146</v>
      </c>
      <c r="Z179" t="s">
        <v>147</v>
      </c>
      <c r="AA179">
        <v>11.5</v>
      </c>
      <c r="AB179" t="s">
        <v>16741</v>
      </c>
      <c r="AC179" t="str">
        <f t="shared" si="2"/>
        <v>1.7.2</v>
      </c>
      <c r="AD179" t="s">
        <v>2411</v>
      </c>
      <c r="AE179" t="s">
        <v>2412</v>
      </c>
      <c r="AF179" t="s">
        <v>2340</v>
      </c>
      <c r="AG179" t="s">
        <v>2413</v>
      </c>
      <c r="AH179" t="s">
        <v>2414</v>
      </c>
      <c r="AI179" t="s">
        <v>89</v>
      </c>
      <c r="AJ179" t="s">
        <v>1616</v>
      </c>
      <c r="AK179" t="s">
        <v>2415</v>
      </c>
      <c r="AL179" t="s">
        <v>92</v>
      </c>
      <c r="AM179" t="s">
        <v>2294</v>
      </c>
      <c r="AN179">
        <v>0.25</v>
      </c>
      <c r="AO179">
        <v>0.5</v>
      </c>
      <c r="AP179">
        <v>0.75</v>
      </c>
      <c r="AQ179">
        <v>1</v>
      </c>
      <c r="AR179" t="s">
        <v>1619</v>
      </c>
      <c r="AS179" t="s">
        <v>959</v>
      </c>
      <c r="AT179" t="s">
        <v>2416</v>
      </c>
      <c r="AU179" t="s">
        <v>2417</v>
      </c>
      <c r="AV179" t="s">
        <v>2418</v>
      </c>
      <c r="AW179" t="s">
        <v>2419</v>
      </c>
      <c r="AX179" t="s">
        <v>2417</v>
      </c>
      <c r="AY179" t="s">
        <v>2418</v>
      </c>
      <c r="AZ179" t="s">
        <v>2420</v>
      </c>
      <c r="BA179" t="s">
        <v>2417</v>
      </c>
      <c r="BB179" t="s">
        <v>2418</v>
      </c>
      <c r="BC179"/>
      <c r="BD179"/>
      <c r="BE179"/>
      <c r="BF179"/>
      <c r="BG179"/>
      <c r="BH179"/>
      <c r="BI179"/>
      <c r="BJ179"/>
      <c r="BK179"/>
      <c r="BL179"/>
      <c r="BM179"/>
      <c r="BN179"/>
      <c r="BO179"/>
      <c r="BP179"/>
      <c r="BQ179"/>
      <c r="BR179"/>
      <c r="BS179"/>
      <c r="BT179"/>
      <c r="BU179"/>
      <c r="BV179"/>
      <c r="BW179"/>
      <c r="BX179"/>
      <c r="BY179"/>
      <c r="BZ179"/>
      <c r="CA179"/>
      <c r="CB179"/>
      <c r="CC179"/>
    </row>
    <row r="180" spans="1:86" s="24" customFormat="1">
      <c r="A180" t="str">
        <f>CONCATENATE(C180,"_",COUNTIF(C$2:C180,C180))</f>
        <v>02CD09_15</v>
      </c>
      <c r="B180" t="s">
        <v>9334</v>
      </c>
      <c r="C180" t="s">
        <v>2283</v>
      </c>
      <c r="D180" t="s">
        <v>2390</v>
      </c>
      <c r="E180" t="s">
        <v>2284</v>
      </c>
      <c r="F180" t="s">
        <v>2285</v>
      </c>
      <c r="G180" t="s">
        <v>2286</v>
      </c>
      <c r="H180" t="s">
        <v>2287</v>
      </c>
      <c r="I180" t="s">
        <v>737</v>
      </c>
      <c r="J180" t="s">
        <v>16803</v>
      </c>
      <c r="K180">
        <v>2</v>
      </c>
      <c r="L180" t="s">
        <v>315</v>
      </c>
      <c r="M180">
        <v>2</v>
      </c>
      <c r="N180" t="s">
        <v>516</v>
      </c>
      <c r="O180">
        <v>2</v>
      </c>
      <c r="P180" t="s">
        <v>16779</v>
      </c>
      <c r="Q180" t="s">
        <v>168</v>
      </c>
      <c r="R180" t="s">
        <v>517</v>
      </c>
      <c r="S180" t="s">
        <v>168</v>
      </c>
      <c r="T180" t="s">
        <v>518</v>
      </c>
      <c r="U180" t="s">
        <v>168</v>
      </c>
      <c r="V180" t="s">
        <v>738</v>
      </c>
      <c r="W180" t="s">
        <v>739</v>
      </c>
      <c r="X180" t="s">
        <v>740</v>
      </c>
      <c r="Y180" t="s">
        <v>81</v>
      </c>
      <c r="Z180" t="s">
        <v>82</v>
      </c>
      <c r="AA180">
        <v>16.7</v>
      </c>
      <c r="AB180" t="s">
        <v>16804</v>
      </c>
      <c r="AC180" t="str">
        <f t="shared" si="2"/>
        <v>2.2.2</v>
      </c>
      <c r="AD180" t="s">
        <v>2421</v>
      </c>
      <c r="AE180" t="s">
        <v>2422</v>
      </c>
      <c r="AF180" t="s">
        <v>2398</v>
      </c>
      <c r="AG180" t="s">
        <v>743</v>
      </c>
      <c r="AH180" t="s">
        <v>744</v>
      </c>
      <c r="AI180" t="s">
        <v>89</v>
      </c>
      <c r="AJ180" t="s">
        <v>2423</v>
      </c>
      <c r="AK180" t="s">
        <v>2424</v>
      </c>
      <c r="AL180" t="s">
        <v>136</v>
      </c>
      <c r="AM180" t="s">
        <v>2294</v>
      </c>
      <c r="AN180">
        <v>0</v>
      </c>
      <c r="AO180">
        <v>0.5</v>
      </c>
      <c r="AP180">
        <v>0.75</v>
      </c>
      <c r="AQ180">
        <v>1</v>
      </c>
      <c r="AR180" t="s">
        <v>969</v>
      </c>
      <c r="AS180" t="s">
        <v>2425</v>
      </c>
      <c r="AT180" t="s">
        <v>2426</v>
      </c>
      <c r="AU180" t="s">
        <v>2297</v>
      </c>
      <c r="AV180" t="s">
        <v>2427</v>
      </c>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s="2"/>
      <c r="CE180" s="23"/>
    </row>
    <row r="181" spans="1:86" s="24" customFormat="1">
      <c r="A181" t="str">
        <f>CONCATENATE(C181,"_",COUNTIF(C$2:C181,C181))</f>
        <v>02CD09_16</v>
      </c>
      <c r="B181" t="s">
        <v>9335</v>
      </c>
      <c r="C181" t="s">
        <v>2283</v>
      </c>
      <c r="D181" t="s">
        <v>2390</v>
      </c>
      <c r="E181" t="s">
        <v>2284</v>
      </c>
      <c r="F181" t="s">
        <v>2285</v>
      </c>
      <c r="G181" t="s">
        <v>2286</v>
      </c>
      <c r="H181" t="s">
        <v>2287</v>
      </c>
      <c r="I181" t="s">
        <v>753</v>
      </c>
      <c r="J181" t="s">
        <v>16805</v>
      </c>
      <c r="K181">
        <v>2</v>
      </c>
      <c r="L181" t="s">
        <v>315</v>
      </c>
      <c r="M181">
        <v>1</v>
      </c>
      <c r="N181" t="s">
        <v>16760</v>
      </c>
      <c r="O181">
        <v>3</v>
      </c>
      <c r="P181" t="s">
        <v>16773</v>
      </c>
      <c r="Q181" t="s">
        <v>169</v>
      </c>
      <c r="R181" t="s">
        <v>77</v>
      </c>
      <c r="S181" t="s">
        <v>168</v>
      </c>
      <c r="T181" t="s">
        <v>422</v>
      </c>
      <c r="U181" t="s">
        <v>167</v>
      </c>
      <c r="V181" t="s">
        <v>2428</v>
      </c>
      <c r="W181" t="s">
        <v>2429</v>
      </c>
      <c r="X181" t="s">
        <v>2430</v>
      </c>
      <c r="Y181" t="s">
        <v>216</v>
      </c>
      <c r="Z181" t="s">
        <v>758</v>
      </c>
      <c r="AA181">
        <v>5.5</v>
      </c>
      <c r="AB181" t="s">
        <v>16820</v>
      </c>
      <c r="AC181" t="str">
        <f t="shared" si="2"/>
        <v>1.2.4</v>
      </c>
      <c r="AD181" t="s">
        <v>2431</v>
      </c>
      <c r="AE181" t="s">
        <v>2432</v>
      </c>
      <c r="AF181" t="s">
        <v>2433</v>
      </c>
      <c r="AG181" t="s">
        <v>2434</v>
      </c>
      <c r="AH181" t="s">
        <v>2435</v>
      </c>
      <c r="AI181" t="s">
        <v>89</v>
      </c>
      <c r="AJ181" t="s">
        <v>2436</v>
      </c>
      <c r="AK181" t="s">
        <v>2437</v>
      </c>
      <c r="AL181" t="s">
        <v>92</v>
      </c>
      <c r="AM181" t="s">
        <v>2294</v>
      </c>
      <c r="AN181">
        <v>0.15</v>
      </c>
      <c r="AO181">
        <v>0.5</v>
      </c>
      <c r="AP181">
        <v>0.75</v>
      </c>
      <c r="AQ181">
        <v>1</v>
      </c>
      <c r="AR181" t="s">
        <v>2438</v>
      </c>
      <c r="AS181" t="s">
        <v>2439</v>
      </c>
      <c r="AT181" t="s">
        <v>2440</v>
      </c>
      <c r="AU181" t="s">
        <v>2344</v>
      </c>
      <c r="AV181" t="s">
        <v>2367</v>
      </c>
      <c r="AW181" t="s">
        <v>2441</v>
      </c>
      <c r="AX181" t="s">
        <v>2344</v>
      </c>
      <c r="AY181" t="s">
        <v>2367</v>
      </c>
      <c r="AZ181" t="s">
        <v>2442</v>
      </c>
      <c r="BA181" t="s">
        <v>2344</v>
      </c>
      <c r="BB181" t="s">
        <v>2367</v>
      </c>
      <c r="BC181"/>
      <c r="BD181"/>
      <c r="BE181"/>
      <c r="BF181"/>
      <c r="BG181"/>
      <c r="BH181"/>
      <c r="BI181"/>
      <c r="BJ181"/>
      <c r="BK181"/>
      <c r="BL181"/>
      <c r="BM181"/>
      <c r="BN181"/>
      <c r="BO181"/>
      <c r="BP181"/>
      <c r="BQ181"/>
      <c r="BR181"/>
      <c r="BS181"/>
      <c r="BT181"/>
      <c r="BU181"/>
      <c r="BV181"/>
      <c r="BW181"/>
      <c r="BX181"/>
      <c r="BY181"/>
      <c r="BZ181"/>
      <c r="CA181"/>
      <c r="CB181"/>
      <c r="CC181"/>
      <c r="CD181" s="2"/>
      <c r="CE181" s="23"/>
    </row>
    <row r="182" spans="1:86" s="24" customFormat="1">
      <c r="A182" t="str">
        <f>CONCATENATE(C182,"_",COUNTIF(C$2:C182,C182))</f>
        <v>02CD09_17</v>
      </c>
      <c r="B182" t="s">
        <v>9336</v>
      </c>
      <c r="C182" t="s">
        <v>2283</v>
      </c>
      <c r="D182" t="s">
        <v>2390</v>
      </c>
      <c r="E182" t="s">
        <v>2284</v>
      </c>
      <c r="F182" t="s">
        <v>2285</v>
      </c>
      <c r="G182" t="s">
        <v>2286</v>
      </c>
      <c r="H182" t="s">
        <v>2287</v>
      </c>
      <c r="I182" t="s">
        <v>772</v>
      </c>
      <c r="J182" t="s">
        <v>16807</v>
      </c>
      <c r="K182">
        <v>2</v>
      </c>
      <c r="L182" t="s">
        <v>315</v>
      </c>
      <c r="M182">
        <v>1</v>
      </c>
      <c r="N182" t="s">
        <v>16760</v>
      </c>
      <c r="O182">
        <v>6</v>
      </c>
      <c r="P182" t="s">
        <v>16808</v>
      </c>
      <c r="Q182" t="s">
        <v>168</v>
      </c>
      <c r="R182" t="s">
        <v>517</v>
      </c>
      <c r="S182" t="s">
        <v>171</v>
      </c>
      <c r="T182" t="s">
        <v>579</v>
      </c>
      <c r="U182" t="s">
        <v>168</v>
      </c>
      <c r="V182" t="s">
        <v>16784</v>
      </c>
      <c r="W182" t="s">
        <v>774</v>
      </c>
      <c r="X182" t="s">
        <v>775</v>
      </c>
      <c r="Y182" t="s">
        <v>146</v>
      </c>
      <c r="Z182" t="s">
        <v>147</v>
      </c>
      <c r="AA182">
        <v>11.1</v>
      </c>
      <c r="AB182" t="s">
        <v>16771</v>
      </c>
      <c r="AC182" t="str">
        <f t="shared" si="2"/>
        <v>2.3.2</v>
      </c>
      <c r="AD182" t="s">
        <v>2443</v>
      </c>
      <c r="AE182" t="s">
        <v>2444</v>
      </c>
      <c r="AF182" t="s">
        <v>2445</v>
      </c>
      <c r="AG182" t="s">
        <v>2446</v>
      </c>
      <c r="AH182" t="s">
        <v>2447</v>
      </c>
      <c r="AI182" t="s">
        <v>89</v>
      </c>
      <c r="AJ182" t="s">
        <v>2448</v>
      </c>
      <c r="AK182" t="s">
        <v>2449</v>
      </c>
      <c r="AL182" t="s">
        <v>92</v>
      </c>
      <c r="AM182" t="s">
        <v>2294</v>
      </c>
      <c r="AN182">
        <v>0.75</v>
      </c>
      <c r="AO182">
        <v>0.85</v>
      </c>
      <c r="AP182">
        <v>0.95</v>
      </c>
      <c r="AQ182">
        <v>1</v>
      </c>
      <c r="AR182" t="s">
        <v>2450</v>
      </c>
      <c r="AS182" t="s">
        <v>2447</v>
      </c>
      <c r="AT182" t="s">
        <v>2451</v>
      </c>
      <c r="AU182" t="s">
        <v>2344</v>
      </c>
      <c r="AV182" t="s">
        <v>2367</v>
      </c>
      <c r="AW182" t="s">
        <v>2452</v>
      </c>
      <c r="AX182" t="s">
        <v>2344</v>
      </c>
      <c r="AY182" t="s">
        <v>2367</v>
      </c>
      <c r="AZ182" t="s">
        <v>2453</v>
      </c>
      <c r="BA182" t="s">
        <v>2344</v>
      </c>
      <c r="BB182" t="s">
        <v>2367</v>
      </c>
      <c r="BC182"/>
      <c r="BD182"/>
      <c r="BE182"/>
      <c r="BF182"/>
      <c r="BG182"/>
      <c r="BH182"/>
      <c r="BI182"/>
      <c r="BJ182"/>
      <c r="BK182"/>
      <c r="BL182"/>
      <c r="BM182"/>
      <c r="BN182"/>
      <c r="BO182"/>
      <c r="BP182"/>
      <c r="BQ182"/>
      <c r="BR182"/>
      <c r="BS182"/>
      <c r="BT182"/>
      <c r="BU182"/>
      <c r="BV182"/>
      <c r="BW182"/>
      <c r="BX182"/>
      <c r="BY182"/>
      <c r="BZ182"/>
      <c r="CA182"/>
      <c r="CB182"/>
      <c r="CC182"/>
      <c r="CD182" s="2"/>
      <c r="CE182" s="23"/>
    </row>
    <row r="183" spans="1:86">
      <c r="A183" t="str">
        <f>CONCATENATE(C183,"_",COUNTIF(C$2:C183,C183))</f>
        <v>02CD09_18</v>
      </c>
      <c r="B183" t="s">
        <v>9337</v>
      </c>
      <c r="C183" t="s">
        <v>2283</v>
      </c>
      <c r="D183" t="s">
        <v>2390</v>
      </c>
      <c r="E183" t="s">
        <v>2284</v>
      </c>
      <c r="F183" t="s">
        <v>2285</v>
      </c>
      <c r="G183" t="s">
        <v>2286</v>
      </c>
      <c r="H183" t="s">
        <v>2287</v>
      </c>
      <c r="I183" t="s">
        <v>789</v>
      </c>
      <c r="J183" t="s">
        <v>16809</v>
      </c>
      <c r="K183">
        <v>2</v>
      </c>
      <c r="L183" t="s">
        <v>315</v>
      </c>
      <c r="M183">
        <v>1</v>
      </c>
      <c r="N183" t="s">
        <v>16760</v>
      </c>
      <c r="O183">
        <v>3</v>
      </c>
      <c r="P183" t="s">
        <v>16773</v>
      </c>
      <c r="Q183" t="s">
        <v>168</v>
      </c>
      <c r="R183" t="s">
        <v>517</v>
      </c>
      <c r="S183" t="s">
        <v>170</v>
      </c>
      <c r="T183" t="s">
        <v>790</v>
      </c>
      <c r="U183" t="s">
        <v>169</v>
      </c>
      <c r="V183" t="s">
        <v>790</v>
      </c>
      <c r="W183" t="s">
        <v>791</v>
      </c>
      <c r="X183" t="s">
        <v>792</v>
      </c>
      <c r="Y183" t="s">
        <v>793</v>
      </c>
      <c r="Z183" t="s">
        <v>794</v>
      </c>
      <c r="AA183">
        <v>10.199999999999999</v>
      </c>
      <c r="AB183" t="s">
        <v>16810</v>
      </c>
      <c r="AC183" t="str">
        <f t="shared" si="2"/>
        <v>2.7.1</v>
      </c>
      <c r="AD183" t="s">
        <v>2454</v>
      </c>
      <c r="AE183" t="s">
        <v>2455</v>
      </c>
      <c r="AF183" t="s">
        <v>2456</v>
      </c>
      <c r="AG183" t="s">
        <v>2457</v>
      </c>
      <c r="AH183" t="s">
        <v>2458</v>
      </c>
      <c r="AI183" t="s">
        <v>89</v>
      </c>
      <c r="AJ183" t="s">
        <v>2459</v>
      </c>
      <c r="AK183" t="s">
        <v>2460</v>
      </c>
      <c r="AL183" t="s">
        <v>136</v>
      </c>
      <c r="AM183" t="s">
        <v>2461</v>
      </c>
      <c r="AN183">
        <v>0.85</v>
      </c>
      <c r="AO183">
        <v>0.9</v>
      </c>
      <c r="AP183">
        <v>0.95</v>
      </c>
      <c r="AQ183">
        <v>1</v>
      </c>
      <c r="AR183" t="s">
        <v>2462</v>
      </c>
      <c r="AS183" t="s">
        <v>2463</v>
      </c>
      <c r="AT183" t="s">
        <v>2464</v>
      </c>
      <c r="AU183" t="s">
        <v>2344</v>
      </c>
      <c r="AV183" t="s">
        <v>2367</v>
      </c>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row>
    <row r="184" spans="1:86" s="24" customFormat="1">
      <c r="A184" t="str">
        <f>CONCATENATE(C184,"_",COUNTIF(C$2:C184,C184))</f>
        <v>02CD10_1</v>
      </c>
      <c r="B184" t="s">
        <v>9338</v>
      </c>
      <c r="C184" t="s">
        <v>2465</v>
      </c>
      <c r="D184" t="s">
        <v>16821</v>
      </c>
      <c r="E184" t="s">
        <v>2466</v>
      </c>
      <c r="F184" t="s">
        <v>2467</v>
      </c>
      <c r="G184" t="s">
        <v>2468</v>
      </c>
      <c r="H184" t="s">
        <v>2469</v>
      </c>
      <c r="I184" t="s">
        <v>465</v>
      </c>
      <c r="J184" t="s">
        <v>16772</v>
      </c>
      <c r="K184">
        <v>2</v>
      </c>
      <c r="L184" t="s">
        <v>315</v>
      </c>
      <c r="M184">
        <v>1</v>
      </c>
      <c r="N184" t="s">
        <v>16760</v>
      </c>
      <c r="O184">
        <v>3</v>
      </c>
      <c r="P184" t="s">
        <v>16773</v>
      </c>
      <c r="Q184" t="s">
        <v>169</v>
      </c>
      <c r="R184" t="s">
        <v>77</v>
      </c>
      <c r="S184" t="s">
        <v>236</v>
      </c>
      <c r="T184" t="s">
        <v>260</v>
      </c>
      <c r="U184" t="s">
        <v>169</v>
      </c>
      <c r="V184" t="s">
        <v>467</v>
      </c>
      <c r="W184" t="s">
        <v>468</v>
      </c>
      <c r="X184" t="s">
        <v>469</v>
      </c>
      <c r="Y184" t="s">
        <v>81</v>
      </c>
      <c r="Z184" t="s">
        <v>82</v>
      </c>
      <c r="AA184">
        <v>16.600000000000001</v>
      </c>
      <c r="AB184" t="s">
        <v>83</v>
      </c>
      <c r="AC184" t="str">
        <f t="shared" si="2"/>
        <v>1.8.1</v>
      </c>
      <c r="AD184" t="s">
        <v>2470</v>
      </c>
      <c r="AE184" t="s">
        <v>2471</v>
      </c>
      <c r="AF184" t="s">
        <v>2472</v>
      </c>
      <c r="AG184" t="s">
        <v>473</v>
      </c>
      <c r="AH184" t="s">
        <v>2473</v>
      </c>
      <c r="AI184" t="s">
        <v>89</v>
      </c>
      <c r="AJ184" t="s">
        <v>2474</v>
      </c>
      <c r="AK184" t="s">
        <v>2475</v>
      </c>
      <c r="AL184" t="s">
        <v>92</v>
      </c>
      <c r="AM184" t="s">
        <v>1230</v>
      </c>
      <c r="AN184">
        <v>0.25</v>
      </c>
      <c r="AO184">
        <v>0.5</v>
      </c>
      <c r="AP184">
        <v>0.75</v>
      </c>
      <c r="AQ184">
        <v>1</v>
      </c>
      <c r="AR184" t="s">
        <v>2476</v>
      </c>
      <c r="AS184" t="s">
        <v>2477</v>
      </c>
      <c r="AT184" t="s">
        <v>2478</v>
      </c>
      <c r="AU184" t="s">
        <v>2479</v>
      </c>
      <c r="AV184" t="s">
        <v>2480</v>
      </c>
      <c r="AW184" t="s">
        <v>2481</v>
      </c>
      <c r="AX184" t="s">
        <v>2482</v>
      </c>
      <c r="AY184" t="s">
        <v>2483</v>
      </c>
      <c r="AZ184" t="s">
        <v>2484</v>
      </c>
      <c r="BA184" t="s">
        <v>2482</v>
      </c>
      <c r="BB184" t="s">
        <v>2483</v>
      </c>
      <c r="BC184" t="s">
        <v>2485</v>
      </c>
      <c r="BD184" t="s">
        <v>2486</v>
      </c>
      <c r="BE184" t="s">
        <v>2487</v>
      </c>
      <c r="BF184" t="s">
        <v>2488</v>
      </c>
      <c r="BG184" t="s">
        <v>2489</v>
      </c>
      <c r="BH184" t="s">
        <v>2490</v>
      </c>
      <c r="BI184"/>
      <c r="BJ184"/>
      <c r="BK184"/>
      <c r="BL184"/>
      <c r="BM184"/>
      <c r="BN184"/>
      <c r="BO184"/>
      <c r="BP184"/>
      <c r="BQ184"/>
      <c r="BR184"/>
      <c r="BS184"/>
      <c r="BT184"/>
      <c r="BU184"/>
      <c r="BV184"/>
      <c r="BW184"/>
      <c r="BX184"/>
      <c r="BY184"/>
      <c r="BZ184"/>
      <c r="CA184"/>
      <c r="CB184"/>
      <c r="CC184"/>
      <c r="CD184" s="2"/>
      <c r="CE184" s="23"/>
      <c r="CH184" s="24">
        <v>1040</v>
      </c>
    </row>
    <row r="185" spans="1:86" s="24" customFormat="1">
      <c r="A185" t="str">
        <f>CONCATENATE(C185,"_",COUNTIF(C$2:C185,C185))</f>
        <v>02CD10_2</v>
      </c>
      <c r="B185" t="s">
        <v>9339</v>
      </c>
      <c r="C185" t="s">
        <v>2465</v>
      </c>
      <c r="D185" t="s">
        <v>16821</v>
      </c>
      <c r="E185" t="s">
        <v>2466</v>
      </c>
      <c r="F185" t="s">
        <v>2467</v>
      </c>
      <c r="G185" t="s">
        <v>2468</v>
      </c>
      <c r="H185" t="s">
        <v>2469</v>
      </c>
      <c r="I185" t="s">
        <v>494</v>
      </c>
      <c r="J185" t="s">
        <v>16774</v>
      </c>
      <c r="K185">
        <v>6</v>
      </c>
      <c r="L185" t="s">
        <v>74</v>
      </c>
      <c r="M185">
        <v>5</v>
      </c>
      <c r="N185" t="s">
        <v>16775</v>
      </c>
      <c r="O185">
        <v>1</v>
      </c>
      <c r="P185" t="s">
        <v>16776</v>
      </c>
      <c r="Q185" t="s">
        <v>168</v>
      </c>
      <c r="R185" t="s">
        <v>517</v>
      </c>
      <c r="S185" t="s">
        <v>168</v>
      </c>
      <c r="T185" t="s">
        <v>518</v>
      </c>
      <c r="U185" t="s">
        <v>169</v>
      </c>
      <c r="V185" t="s">
        <v>16777</v>
      </c>
      <c r="W185" t="s">
        <v>495</v>
      </c>
      <c r="X185" t="s">
        <v>496</v>
      </c>
      <c r="Y185" t="s">
        <v>81</v>
      </c>
      <c r="Z185" t="s">
        <v>82</v>
      </c>
      <c r="AA185">
        <v>16.100000000000001</v>
      </c>
      <c r="AB185" t="s">
        <v>174</v>
      </c>
      <c r="AC185" t="str">
        <f t="shared" si="2"/>
        <v>2.2.1</v>
      </c>
      <c r="AD185" t="s">
        <v>2491</v>
      </c>
      <c r="AE185" t="s">
        <v>2492</v>
      </c>
      <c r="AF185" t="s">
        <v>2493</v>
      </c>
      <c r="AG185" t="s">
        <v>844</v>
      </c>
      <c r="AH185" t="s">
        <v>2494</v>
      </c>
      <c r="AI185" t="s">
        <v>89</v>
      </c>
      <c r="AJ185" t="s">
        <v>2495</v>
      </c>
      <c r="AK185" t="s">
        <v>2496</v>
      </c>
      <c r="AL185" t="s">
        <v>92</v>
      </c>
      <c r="AM185" t="s">
        <v>1230</v>
      </c>
      <c r="AN185">
        <v>0.15</v>
      </c>
      <c r="AO185">
        <v>0.25</v>
      </c>
      <c r="AP185">
        <v>0.35</v>
      </c>
      <c r="AQ185">
        <v>1</v>
      </c>
      <c r="AR185" t="s">
        <v>2497</v>
      </c>
      <c r="AS185" t="s">
        <v>2498</v>
      </c>
      <c r="AT185" t="s">
        <v>2499</v>
      </c>
      <c r="AU185" t="s">
        <v>2500</v>
      </c>
      <c r="AV185" t="s">
        <v>2501</v>
      </c>
      <c r="AW185" t="s">
        <v>2502</v>
      </c>
      <c r="AX185" t="s">
        <v>2500</v>
      </c>
      <c r="AY185" t="s">
        <v>2501</v>
      </c>
      <c r="AZ185"/>
      <c r="BA185"/>
      <c r="BB185"/>
      <c r="BC185"/>
      <c r="BD185"/>
      <c r="BE185"/>
      <c r="BF185"/>
      <c r="BG185"/>
      <c r="BH185"/>
      <c r="BI185"/>
      <c r="BJ185"/>
      <c r="BK185"/>
      <c r="BL185"/>
      <c r="BM185"/>
      <c r="BN185"/>
      <c r="BO185"/>
      <c r="BP185"/>
      <c r="BQ185"/>
      <c r="BR185"/>
      <c r="BS185"/>
      <c r="BT185"/>
      <c r="BU185"/>
      <c r="BV185"/>
      <c r="BW185"/>
      <c r="BX185"/>
      <c r="BY185" t="s">
        <v>108</v>
      </c>
      <c r="BZ185" t="s">
        <v>108</v>
      </c>
      <c r="CA185" t="s">
        <v>108</v>
      </c>
      <c r="CB185" t="s">
        <v>108</v>
      </c>
      <c r="CC185" t="s">
        <v>108</v>
      </c>
      <c r="CD185" s="2" t="s">
        <v>108</v>
      </c>
      <c r="CE185" s="23"/>
    </row>
    <row r="186" spans="1:86" s="24" customFormat="1">
      <c r="A186" t="str">
        <f>CONCATENATE(C186,"_",COUNTIF(C$2:C186,C186))</f>
        <v>02CD10_3</v>
      </c>
      <c r="B186" t="s">
        <v>9340</v>
      </c>
      <c r="C186" t="s">
        <v>2465</v>
      </c>
      <c r="D186" t="s">
        <v>16821</v>
      </c>
      <c r="E186" t="s">
        <v>2466</v>
      </c>
      <c r="F186" t="s">
        <v>2467</v>
      </c>
      <c r="G186" t="s">
        <v>2468</v>
      </c>
      <c r="H186" t="s">
        <v>2469</v>
      </c>
      <c r="I186" t="s">
        <v>515</v>
      </c>
      <c r="J186" t="s">
        <v>16778</v>
      </c>
      <c r="K186">
        <v>2</v>
      </c>
      <c r="L186" t="s">
        <v>315</v>
      </c>
      <c r="M186">
        <v>2</v>
      </c>
      <c r="N186" t="s">
        <v>516</v>
      </c>
      <c r="O186" t="s">
        <v>168</v>
      </c>
      <c r="P186" t="s">
        <v>16779</v>
      </c>
      <c r="Q186" t="s">
        <v>168</v>
      </c>
      <c r="R186" t="s">
        <v>517</v>
      </c>
      <c r="S186" t="s">
        <v>168</v>
      </c>
      <c r="T186" t="s">
        <v>518</v>
      </c>
      <c r="U186" t="s">
        <v>166</v>
      </c>
      <c r="V186" t="s">
        <v>519</v>
      </c>
      <c r="W186" t="s">
        <v>520</v>
      </c>
      <c r="X186" t="s">
        <v>521</v>
      </c>
      <c r="Y186" t="s">
        <v>146</v>
      </c>
      <c r="Z186" t="s">
        <v>147</v>
      </c>
      <c r="AA186">
        <v>11.6</v>
      </c>
      <c r="AB186" t="s">
        <v>16780</v>
      </c>
      <c r="AC186" t="str">
        <f t="shared" si="2"/>
        <v>2.2.6</v>
      </c>
      <c r="AD186" t="s">
        <v>2503</v>
      </c>
      <c r="AE186" t="s">
        <v>2504</v>
      </c>
      <c r="AF186" t="s">
        <v>2472</v>
      </c>
      <c r="AG186" t="s">
        <v>2505</v>
      </c>
      <c r="AH186" t="s">
        <v>2506</v>
      </c>
      <c r="AI186" t="s">
        <v>89</v>
      </c>
      <c r="AJ186" t="s">
        <v>2507</v>
      </c>
      <c r="AK186" t="s">
        <v>2508</v>
      </c>
      <c r="AL186" t="s">
        <v>92</v>
      </c>
      <c r="AM186" t="s">
        <v>1230</v>
      </c>
      <c r="AN186">
        <v>0.25</v>
      </c>
      <c r="AO186">
        <v>0.5</v>
      </c>
      <c r="AP186">
        <v>0.75</v>
      </c>
      <c r="AQ186">
        <v>1</v>
      </c>
      <c r="AR186" t="s">
        <v>2509</v>
      </c>
      <c r="AS186" t="s">
        <v>2510</v>
      </c>
      <c r="AT186" t="s">
        <v>2511</v>
      </c>
      <c r="AU186" t="s">
        <v>2512</v>
      </c>
      <c r="AV186" t="s">
        <v>2513</v>
      </c>
      <c r="AW186" t="s">
        <v>2514</v>
      </c>
      <c r="AX186" t="s">
        <v>2512</v>
      </c>
      <c r="AY186" t="s">
        <v>2513</v>
      </c>
      <c r="AZ186" t="s">
        <v>2515</v>
      </c>
      <c r="BA186" t="s">
        <v>2512</v>
      </c>
      <c r="BB186" t="s">
        <v>2513</v>
      </c>
      <c r="BC186" t="s">
        <v>2516</v>
      </c>
      <c r="BD186" t="s">
        <v>2512</v>
      </c>
      <c r="BE186" t="s">
        <v>2513</v>
      </c>
      <c r="BF186" t="s">
        <v>2517</v>
      </c>
      <c r="BG186" t="s">
        <v>2512</v>
      </c>
      <c r="BH186" t="s">
        <v>2513</v>
      </c>
      <c r="BI186" t="s">
        <v>2518</v>
      </c>
      <c r="BJ186" t="s">
        <v>2512</v>
      </c>
      <c r="BK186" t="s">
        <v>2513</v>
      </c>
      <c r="BL186"/>
      <c r="BM186"/>
      <c r="BN186"/>
      <c r="BO186"/>
      <c r="BP186"/>
      <c r="BQ186"/>
      <c r="BR186"/>
      <c r="BS186"/>
      <c r="BT186"/>
      <c r="BU186"/>
      <c r="BV186"/>
      <c r="BW186"/>
      <c r="BX186"/>
      <c r="BY186"/>
      <c r="BZ186"/>
      <c r="CA186"/>
      <c r="CB186"/>
      <c r="CC186"/>
      <c r="CD186" s="2"/>
      <c r="CE186" s="23"/>
    </row>
    <row r="187" spans="1:86" s="24" customFormat="1">
      <c r="A187" t="str">
        <f>CONCATENATE(C187,"_",COUNTIF(C$2:C187,C187))</f>
        <v>02CD10_4</v>
      </c>
      <c r="B187" t="s">
        <v>9341</v>
      </c>
      <c r="C187" t="s">
        <v>2465</v>
      </c>
      <c r="D187" t="s">
        <v>16821</v>
      </c>
      <c r="E187" t="s">
        <v>2466</v>
      </c>
      <c r="F187" t="s">
        <v>2467</v>
      </c>
      <c r="G187" t="s">
        <v>2468</v>
      </c>
      <c r="H187" t="s">
        <v>2469</v>
      </c>
      <c r="I187" t="s">
        <v>547</v>
      </c>
      <c r="J187" t="s">
        <v>16781</v>
      </c>
      <c r="K187">
        <v>2</v>
      </c>
      <c r="L187" t="s">
        <v>315</v>
      </c>
      <c r="M187">
        <v>1</v>
      </c>
      <c r="N187" t="s">
        <v>16760</v>
      </c>
      <c r="O187">
        <v>5</v>
      </c>
      <c r="P187" t="s">
        <v>4602</v>
      </c>
      <c r="Q187" t="s">
        <v>168</v>
      </c>
      <c r="R187" t="s">
        <v>517</v>
      </c>
      <c r="S187" t="s">
        <v>167</v>
      </c>
      <c r="T187" t="s">
        <v>16782</v>
      </c>
      <c r="U187" t="s">
        <v>168</v>
      </c>
      <c r="V187" t="s">
        <v>550</v>
      </c>
      <c r="W187" t="s">
        <v>551</v>
      </c>
      <c r="X187" t="s">
        <v>552</v>
      </c>
      <c r="Y187" t="s">
        <v>146</v>
      </c>
      <c r="Z187" t="s">
        <v>147</v>
      </c>
      <c r="AA187">
        <v>11.4</v>
      </c>
      <c r="AB187" t="s">
        <v>553</v>
      </c>
      <c r="AC187" t="str">
        <f t="shared" si="2"/>
        <v>2.4.2</v>
      </c>
      <c r="AD187" t="s">
        <v>2519</v>
      </c>
      <c r="AE187" t="s">
        <v>2520</v>
      </c>
      <c r="AF187" t="s">
        <v>2472</v>
      </c>
      <c r="AG187" t="s">
        <v>2521</v>
      </c>
      <c r="AH187" t="s">
        <v>2522</v>
      </c>
      <c r="AI187" t="s">
        <v>89</v>
      </c>
      <c r="AJ187" t="s">
        <v>2523</v>
      </c>
      <c r="AK187" t="s">
        <v>2524</v>
      </c>
      <c r="AL187" t="s">
        <v>92</v>
      </c>
      <c r="AM187" t="s">
        <v>1230</v>
      </c>
      <c r="AN187">
        <v>0.2</v>
      </c>
      <c r="AO187">
        <v>0.4</v>
      </c>
      <c r="AP187">
        <v>0.6</v>
      </c>
      <c r="AQ187">
        <v>1</v>
      </c>
      <c r="AR187" t="s">
        <v>2525</v>
      </c>
      <c r="AS187" t="s">
        <v>2526</v>
      </c>
      <c r="AT187" t="s">
        <v>2527</v>
      </c>
      <c r="AU187" t="s">
        <v>2528</v>
      </c>
      <c r="AV187" t="s">
        <v>545</v>
      </c>
      <c r="AW187" t="s">
        <v>2529</v>
      </c>
      <c r="AX187" t="s">
        <v>2528</v>
      </c>
      <c r="AY187" t="s">
        <v>545</v>
      </c>
      <c r="AZ187" t="s">
        <v>2530</v>
      </c>
      <c r="BA187" t="s">
        <v>2528</v>
      </c>
      <c r="BB187" t="s">
        <v>545</v>
      </c>
      <c r="BC187" t="s">
        <v>2531</v>
      </c>
      <c r="BD187" t="s">
        <v>2528</v>
      </c>
      <c r="BE187" t="s">
        <v>545</v>
      </c>
      <c r="BF187" t="s">
        <v>2532</v>
      </c>
      <c r="BG187" t="s">
        <v>2528</v>
      </c>
      <c r="BH187" t="s">
        <v>545</v>
      </c>
      <c r="BI187" t="s">
        <v>2533</v>
      </c>
      <c r="BJ187" t="s">
        <v>2528</v>
      </c>
      <c r="BK187" t="s">
        <v>545</v>
      </c>
      <c r="BL187" t="s">
        <v>2534</v>
      </c>
      <c r="BM187" t="s">
        <v>2528</v>
      </c>
      <c r="BN187" t="s">
        <v>545</v>
      </c>
      <c r="BO187" t="s">
        <v>2535</v>
      </c>
      <c r="BP187" t="s">
        <v>2528</v>
      </c>
      <c r="BQ187" t="s">
        <v>545</v>
      </c>
      <c r="BR187" t="s">
        <v>2536</v>
      </c>
      <c r="BS187" t="s">
        <v>2528</v>
      </c>
      <c r="BT187" t="s">
        <v>545</v>
      </c>
      <c r="BU187" t="s">
        <v>2537</v>
      </c>
      <c r="BV187" t="s">
        <v>2528</v>
      </c>
      <c r="BW187" t="s">
        <v>545</v>
      </c>
      <c r="BX187"/>
      <c r="BY187"/>
      <c r="BZ187"/>
      <c r="CA187"/>
      <c r="CB187"/>
      <c r="CC187"/>
      <c r="CD187" s="2"/>
      <c r="CE187" s="23"/>
    </row>
    <row r="188" spans="1:86">
      <c r="A188" t="str">
        <f>CONCATENATE(C188,"_",COUNTIF(C$2:C188,C188))</f>
        <v>02CD10_5</v>
      </c>
      <c r="B188" t="s">
        <v>9342</v>
      </c>
      <c r="C188" t="s">
        <v>2465</v>
      </c>
      <c r="D188" t="s">
        <v>16821</v>
      </c>
      <c r="E188" t="s">
        <v>2466</v>
      </c>
      <c r="F188" t="s">
        <v>2467</v>
      </c>
      <c r="G188" t="s">
        <v>2468</v>
      </c>
      <c r="H188" t="s">
        <v>2469</v>
      </c>
      <c r="I188" t="s">
        <v>575</v>
      </c>
      <c r="J188" t="s">
        <v>16783</v>
      </c>
      <c r="K188">
        <v>2</v>
      </c>
      <c r="L188" t="s">
        <v>315</v>
      </c>
      <c r="M188">
        <v>1</v>
      </c>
      <c r="N188" t="s">
        <v>16760</v>
      </c>
      <c r="O188">
        <v>7</v>
      </c>
      <c r="P188" t="s">
        <v>8243</v>
      </c>
      <c r="Q188" t="s">
        <v>168</v>
      </c>
      <c r="R188" t="s">
        <v>517</v>
      </c>
      <c r="S188" t="s">
        <v>171</v>
      </c>
      <c r="T188" t="s">
        <v>579</v>
      </c>
      <c r="U188" t="s">
        <v>168</v>
      </c>
      <c r="V188" t="s">
        <v>16784</v>
      </c>
      <c r="W188" t="s">
        <v>580</v>
      </c>
      <c r="X188" t="s">
        <v>581</v>
      </c>
      <c r="Y188" t="s">
        <v>146</v>
      </c>
      <c r="Z188" t="s">
        <v>147</v>
      </c>
      <c r="AA188">
        <v>11.1</v>
      </c>
      <c r="AB188" t="s">
        <v>16771</v>
      </c>
      <c r="AC188" t="str">
        <f t="shared" si="2"/>
        <v>2.3.2</v>
      </c>
      <c r="AD188" t="s">
        <v>1081</v>
      </c>
      <c r="AE188" t="s">
        <v>1082</v>
      </c>
      <c r="AF188" t="s">
        <v>2538</v>
      </c>
      <c r="AG188" t="s">
        <v>586</v>
      </c>
      <c r="AH188" t="s">
        <v>587</v>
      </c>
      <c r="AI188" t="s">
        <v>89</v>
      </c>
      <c r="AJ188" t="s">
        <v>2539</v>
      </c>
      <c r="AK188" t="s">
        <v>2540</v>
      </c>
      <c r="AL188" t="s">
        <v>92</v>
      </c>
      <c r="AM188" t="s">
        <v>1230</v>
      </c>
      <c r="AN188">
        <v>0.15</v>
      </c>
      <c r="AO188">
        <v>0.25</v>
      </c>
      <c r="AP188">
        <v>0.37</v>
      </c>
      <c r="AQ188">
        <v>1</v>
      </c>
      <c r="AR188" t="s">
        <v>2541</v>
      </c>
      <c r="AS188" t="s">
        <v>2542</v>
      </c>
      <c r="AT188" t="s">
        <v>2543</v>
      </c>
      <c r="AU188" t="s">
        <v>2528</v>
      </c>
      <c r="AV188" t="s">
        <v>545</v>
      </c>
      <c r="AW188" t="s">
        <v>2544</v>
      </c>
      <c r="AX188" t="s">
        <v>2528</v>
      </c>
      <c r="AY188" t="s">
        <v>545</v>
      </c>
      <c r="AZ188" t="s">
        <v>2545</v>
      </c>
      <c r="BA188" t="s">
        <v>2528</v>
      </c>
      <c r="BB188" t="s">
        <v>545</v>
      </c>
      <c r="BC188" t="s">
        <v>2546</v>
      </c>
      <c r="BD188" t="s">
        <v>2528</v>
      </c>
      <c r="BE188" t="s">
        <v>545</v>
      </c>
      <c r="BF188" t="s">
        <v>2547</v>
      </c>
      <c r="BG188" t="s">
        <v>2528</v>
      </c>
      <c r="BH188" t="s">
        <v>545</v>
      </c>
      <c r="BI188" t="s">
        <v>2548</v>
      </c>
      <c r="BJ188" t="s">
        <v>2528</v>
      </c>
      <c r="BK188" t="s">
        <v>545</v>
      </c>
      <c r="BL188"/>
      <c r="BM188"/>
      <c r="BN188"/>
      <c r="BO188"/>
      <c r="BP188"/>
      <c r="BQ188"/>
      <c r="BR188"/>
      <c r="BS188"/>
      <c r="BT188"/>
      <c r="BU188"/>
      <c r="BV188"/>
      <c r="BW188"/>
      <c r="BX188"/>
      <c r="BY188"/>
      <c r="BZ188"/>
      <c r="CA188"/>
      <c r="CB188"/>
      <c r="CC188"/>
      <c r="CH188">
        <v>1040</v>
      </c>
    </row>
    <row r="189" spans="1:86" s="24" customFormat="1">
      <c r="A189" t="str">
        <f>CONCATENATE(C189,"_",COUNTIF(C$2:C189,C189))</f>
        <v>02CD10_6</v>
      </c>
      <c r="B189" t="s">
        <v>9343</v>
      </c>
      <c r="C189" t="s">
        <v>2465</v>
      </c>
      <c r="D189" t="s">
        <v>16821</v>
      </c>
      <c r="E189" t="s">
        <v>2466</v>
      </c>
      <c r="F189" t="s">
        <v>2467</v>
      </c>
      <c r="G189" t="s">
        <v>2468</v>
      </c>
      <c r="H189" t="s">
        <v>2469</v>
      </c>
      <c r="I189" t="s">
        <v>600</v>
      </c>
      <c r="J189" t="s">
        <v>16785</v>
      </c>
      <c r="K189">
        <v>2</v>
      </c>
      <c r="L189" t="s">
        <v>315</v>
      </c>
      <c r="M189">
        <v>3</v>
      </c>
      <c r="N189" t="s">
        <v>601</v>
      </c>
      <c r="O189" t="s">
        <v>167</v>
      </c>
      <c r="P189" t="s">
        <v>16786</v>
      </c>
      <c r="Q189" t="s">
        <v>168</v>
      </c>
      <c r="R189" t="s">
        <v>517</v>
      </c>
      <c r="S189" t="s">
        <v>169</v>
      </c>
      <c r="T189" t="s">
        <v>16787</v>
      </c>
      <c r="U189" t="s">
        <v>166</v>
      </c>
      <c r="V189" t="s">
        <v>16788</v>
      </c>
      <c r="W189" t="s">
        <v>602</v>
      </c>
      <c r="X189" t="s">
        <v>603</v>
      </c>
      <c r="Y189" t="s">
        <v>604</v>
      </c>
      <c r="Z189" t="s">
        <v>605</v>
      </c>
      <c r="AA189" t="s">
        <v>606</v>
      </c>
      <c r="AB189" t="s">
        <v>16789</v>
      </c>
      <c r="AC189" t="str">
        <f t="shared" si="2"/>
        <v>2.1.6</v>
      </c>
      <c r="AD189" t="s">
        <v>1069</v>
      </c>
      <c r="AE189" t="s">
        <v>1070</v>
      </c>
      <c r="AF189" t="s">
        <v>1071</v>
      </c>
      <c r="AG189" t="s">
        <v>1072</v>
      </c>
      <c r="AH189" t="s">
        <v>611</v>
      </c>
      <c r="AI189" t="s">
        <v>89</v>
      </c>
      <c r="AJ189" t="s">
        <v>2549</v>
      </c>
      <c r="AK189" t="s">
        <v>2550</v>
      </c>
      <c r="AL189" t="s">
        <v>92</v>
      </c>
      <c r="AM189" t="s">
        <v>1230</v>
      </c>
      <c r="AN189">
        <v>0.08</v>
      </c>
      <c r="AO189">
        <v>0.25</v>
      </c>
      <c r="AP189">
        <v>0.75</v>
      </c>
      <c r="AQ189">
        <v>1</v>
      </c>
      <c r="AR189" t="s">
        <v>2551</v>
      </c>
      <c r="AS189" t="s">
        <v>2552</v>
      </c>
      <c r="AT189" t="s">
        <v>2553</v>
      </c>
      <c r="AU189" t="s">
        <v>2528</v>
      </c>
      <c r="AV189" t="s">
        <v>545</v>
      </c>
      <c r="AW189" t="s">
        <v>2554</v>
      </c>
      <c r="AX189" t="s">
        <v>2528</v>
      </c>
      <c r="AY189" t="s">
        <v>545</v>
      </c>
      <c r="AZ189" t="s">
        <v>2555</v>
      </c>
      <c r="BA189" t="s">
        <v>2528</v>
      </c>
      <c r="BB189" t="s">
        <v>545</v>
      </c>
      <c r="BC189" t="s">
        <v>2556</v>
      </c>
      <c r="BD189" t="s">
        <v>2528</v>
      </c>
      <c r="BE189" t="s">
        <v>545</v>
      </c>
      <c r="BF189" t="s">
        <v>2557</v>
      </c>
      <c r="BG189" t="s">
        <v>2528</v>
      </c>
      <c r="BH189" t="s">
        <v>545</v>
      </c>
      <c r="BI189"/>
      <c r="BJ189"/>
      <c r="BK189"/>
      <c r="BL189"/>
      <c r="BM189"/>
      <c r="BN189"/>
      <c r="BO189"/>
      <c r="BP189"/>
      <c r="BQ189"/>
      <c r="BR189"/>
      <c r="BS189"/>
      <c r="BT189"/>
      <c r="BU189"/>
      <c r="BV189"/>
      <c r="BW189"/>
      <c r="BX189"/>
      <c r="BY189" t="s">
        <v>108</v>
      </c>
      <c r="BZ189" t="s">
        <v>108</v>
      </c>
      <c r="CA189" t="s">
        <v>108</v>
      </c>
      <c r="CB189" t="s">
        <v>108</v>
      </c>
      <c r="CC189" t="s">
        <v>108</v>
      </c>
      <c r="CD189" s="2" t="s">
        <v>108</v>
      </c>
      <c r="CE189" s="23"/>
    </row>
    <row r="190" spans="1:86" s="24" customFormat="1">
      <c r="A190" t="str">
        <f>CONCATENATE(C190,"_",COUNTIF(C$2:C190,C190))</f>
        <v>02CD10_7</v>
      </c>
      <c r="B190" t="s">
        <v>9344</v>
      </c>
      <c r="C190" t="s">
        <v>2465</v>
      </c>
      <c r="D190" t="s">
        <v>16821</v>
      </c>
      <c r="E190" t="s">
        <v>2466</v>
      </c>
      <c r="F190" t="s">
        <v>2467</v>
      </c>
      <c r="G190" t="s">
        <v>2468</v>
      </c>
      <c r="H190" t="s">
        <v>2469</v>
      </c>
      <c r="I190" t="s">
        <v>618</v>
      </c>
      <c r="J190" t="s">
        <v>16790</v>
      </c>
      <c r="K190">
        <v>2</v>
      </c>
      <c r="L190" t="s">
        <v>315</v>
      </c>
      <c r="M190">
        <v>1</v>
      </c>
      <c r="N190" t="s">
        <v>16760</v>
      </c>
      <c r="O190">
        <v>7</v>
      </c>
      <c r="P190" t="s">
        <v>8243</v>
      </c>
      <c r="Q190" t="s">
        <v>168</v>
      </c>
      <c r="R190" t="s">
        <v>517</v>
      </c>
      <c r="S190" t="s">
        <v>166</v>
      </c>
      <c r="T190" t="s">
        <v>16791</v>
      </c>
      <c r="U190" t="s">
        <v>171</v>
      </c>
      <c r="V190" t="s">
        <v>620</v>
      </c>
      <c r="W190" t="s">
        <v>621</v>
      </c>
      <c r="X190" t="s">
        <v>622</v>
      </c>
      <c r="Y190" t="s">
        <v>146</v>
      </c>
      <c r="Z190" t="s">
        <v>147</v>
      </c>
      <c r="AA190">
        <v>11.1</v>
      </c>
      <c r="AB190" t="s">
        <v>16771</v>
      </c>
      <c r="AC190" t="str">
        <f t="shared" si="2"/>
        <v>2.6.3</v>
      </c>
      <c r="AD190" t="s">
        <v>624</v>
      </c>
      <c r="AE190" t="s">
        <v>625</v>
      </c>
      <c r="AF190" t="s">
        <v>2558</v>
      </c>
      <c r="AG190" t="s">
        <v>1333</v>
      </c>
      <c r="AH190" t="s">
        <v>628</v>
      </c>
      <c r="AI190" t="s">
        <v>89</v>
      </c>
      <c r="AJ190" t="s">
        <v>2559</v>
      </c>
      <c r="AK190" t="s">
        <v>1335</v>
      </c>
      <c r="AL190" t="s">
        <v>92</v>
      </c>
      <c r="AM190" t="s">
        <v>1230</v>
      </c>
      <c r="AN190">
        <v>0.1</v>
      </c>
      <c r="AO190">
        <v>0.25</v>
      </c>
      <c r="AP190">
        <v>0.4</v>
      </c>
      <c r="AQ190">
        <v>1</v>
      </c>
      <c r="AR190" t="s">
        <v>2560</v>
      </c>
      <c r="AS190" t="s">
        <v>2561</v>
      </c>
      <c r="AT190" t="s">
        <v>2562</v>
      </c>
      <c r="AU190" t="s">
        <v>2563</v>
      </c>
      <c r="AV190" t="s">
        <v>2564</v>
      </c>
      <c r="AW190" t="s">
        <v>2565</v>
      </c>
      <c r="AX190" t="s">
        <v>2563</v>
      </c>
      <c r="AY190" t="s">
        <v>2564</v>
      </c>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s="2"/>
      <c r="CE190" s="23"/>
    </row>
    <row r="191" spans="1:86" s="24" customFormat="1">
      <c r="A191" t="str">
        <f>CONCATENATE(C191,"_",COUNTIF(C$2:C191,C191))</f>
        <v>02CD10_8</v>
      </c>
      <c r="B191" t="s">
        <v>9345</v>
      </c>
      <c r="C191" t="s">
        <v>2465</v>
      </c>
      <c r="D191" t="s">
        <v>16821</v>
      </c>
      <c r="E191" t="s">
        <v>2466</v>
      </c>
      <c r="F191" t="s">
        <v>2467</v>
      </c>
      <c r="G191" t="s">
        <v>2468</v>
      </c>
      <c r="H191" t="s">
        <v>2469</v>
      </c>
      <c r="I191" t="s">
        <v>636</v>
      </c>
      <c r="J191" t="s">
        <v>16792</v>
      </c>
      <c r="K191">
        <v>2</v>
      </c>
      <c r="L191" t="s">
        <v>315</v>
      </c>
      <c r="M191">
        <v>1</v>
      </c>
      <c r="N191" t="s">
        <v>16760</v>
      </c>
      <c r="O191" t="s">
        <v>171</v>
      </c>
      <c r="P191" t="s">
        <v>16773</v>
      </c>
      <c r="Q191" t="s">
        <v>171</v>
      </c>
      <c r="R191" t="s">
        <v>235</v>
      </c>
      <c r="S191" t="s">
        <v>169</v>
      </c>
      <c r="T191" t="s">
        <v>16762</v>
      </c>
      <c r="U191" t="s">
        <v>169</v>
      </c>
      <c r="V191" t="s">
        <v>16763</v>
      </c>
      <c r="W191" t="s">
        <v>637</v>
      </c>
      <c r="X191" t="s">
        <v>638</v>
      </c>
      <c r="Y191" t="s">
        <v>236</v>
      </c>
      <c r="Z191" t="s">
        <v>318</v>
      </c>
      <c r="AA191">
        <v>8.3000000000000007</v>
      </c>
      <c r="AB191" t="s">
        <v>16793</v>
      </c>
      <c r="AC191" t="str">
        <f t="shared" si="2"/>
        <v>3.1.1</v>
      </c>
      <c r="AD191" t="s">
        <v>2566</v>
      </c>
      <c r="AE191" t="s">
        <v>2567</v>
      </c>
      <c r="AF191" t="s">
        <v>2568</v>
      </c>
      <c r="AG191" t="s">
        <v>2569</v>
      </c>
      <c r="AH191" t="s">
        <v>2570</v>
      </c>
      <c r="AI191" t="s">
        <v>89</v>
      </c>
      <c r="AJ191" t="s">
        <v>2571</v>
      </c>
      <c r="AK191" t="s">
        <v>2572</v>
      </c>
      <c r="AL191" t="s">
        <v>92</v>
      </c>
      <c r="AM191" t="s">
        <v>1230</v>
      </c>
      <c r="AN191">
        <v>0.25</v>
      </c>
      <c r="AO191">
        <v>0.5</v>
      </c>
      <c r="AP191">
        <v>0.75</v>
      </c>
      <c r="AQ191">
        <v>1</v>
      </c>
      <c r="AR191" t="s">
        <v>2573</v>
      </c>
      <c r="AS191" t="s">
        <v>2574</v>
      </c>
      <c r="AT191" t="s">
        <v>2575</v>
      </c>
      <c r="AU191" t="s">
        <v>2576</v>
      </c>
      <c r="AV191" t="s">
        <v>2169</v>
      </c>
      <c r="AW191" t="s">
        <v>2577</v>
      </c>
      <c r="AX191" t="s">
        <v>2576</v>
      </c>
      <c r="AY191" t="s">
        <v>2169</v>
      </c>
      <c r="AZ191" t="s">
        <v>2578</v>
      </c>
      <c r="BA191" t="s">
        <v>2576</v>
      </c>
      <c r="BB191" t="s">
        <v>2169</v>
      </c>
      <c r="BC191" t="s">
        <v>2579</v>
      </c>
      <c r="BD191" t="s">
        <v>2576</v>
      </c>
      <c r="BE191" t="s">
        <v>2169</v>
      </c>
      <c r="BF191" t="s">
        <v>2580</v>
      </c>
      <c r="BG191" t="s">
        <v>2576</v>
      </c>
      <c r="BH191" t="s">
        <v>2169</v>
      </c>
      <c r="BI191"/>
      <c r="BJ191"/>
      <c r="BK191"/>
      <c r="BL191"/>
      <c r="BM191"/>
      <c r="BN191"/>
      <c r="BO191"/>
      <c r="BP191"/>
      <c r="BQ191"/>
      <c r="BR191"/>
      <c r="BS191"/>
      <c r="BT191"/>
      <c r="BU191"/>
      <c r="BV191"/>
      <c r="BW191"/>
      <c r="BX191"/>
      <c r="BY191"/>
      <c r="BZ191"/>
      <c r="CA191"/>
      <c r="CB191"/>
      <c r="CC191"/>
      <c r="CD191" s="2"/>
      <c r="CE191" s="23"/>
    </row>
    <row r="192" spans="1:86">
      <c r="A192" t="str">
        <f>CONCATENATE(C192,"_",COUNTIF(C$2:C192,C192))</f>
        <v>02CD10_9</v>
      </c>
      <c r="B192" t="s">
        <v>9346</v>
      </c>
      <c r="C192" t="s">
        <v>2465</v>
      </c>
      <c r="D192" t="s">
        <v>16821</v>
      </c>
      <c r="E192" t="s">
        <v>2466</v>
      </c>
      <c r="F192" t="s">
        <v>2467</v>
      </c>
      <c r="G192" t="s">
        <v>2468</v>
      </c>
      <c r="H192" t="s">
        <v>2469</v>
      </c>
      <c r="I192" t="s">
        <v>654</v>
      </c>
      <c r="J192" t="s">
        <v>16794</v>
      </c>
      <c r="K192">
        <v>6</v>
      </c>
      <c r="L192" t="s">
        <v>74</v>
      </c>
      <c r="M192">
        <v>2</v>
      </c>
      <c r="N192" t="s">
        <v>16795</v>
      </c>
      <c r="O192">
        <v>4</v>
      </c>
      <c r="P192" t="s">
        <v>16796</v>
      </c>
      <c r="Q192" t="s">
        <v>168</v>
      </c>
      <c r="R192" t="s">
        <v>517</v>
      </c>
      <c r="S192" t="s">
        <v>168</v>
      </c>
      <c r="T192" t="s">
        <v>518</v>
      </c>
      <c r="U192" t="s">
        <v>169</v>
      </c>
      <c r="V192" t="s">
        <v>16777</v>
      </c>
      <c r="W192" t="s">
        <v>655</v>
      </c>
      <c r="X192" t="s">
        <v>656</v>
      </c>
      <c r="Y192" t="s">
        <v>146</v>
      </c>
      <c r="Z192" t="s">
        <v>147</v>
      </c>
      <c r="AA192">
        <v>11.3</v>
      </c>
      <c r="AB192" t="s">
        <v>16735</v>
      </c>
      <c r="AC192" t="str">
        <f t="shared" si="2"/>
        <v>2.2.1</v>
      </c>
      <c r="AD192" t="s">
        <v>2581</v>
      </c>
      <c r="AE192" t="s">
        <v>2582</v>
      </c>
      <c r="AF192" t="s">
        <v>2472</v>
      </c>
      <c r="AG192" t="s">
        <v>2583</v>
      </c>
      <c r="AH192" t="s">
        <v>2584</v>
      </c>
      <c r="AI192" t="s">
        <v>89</v>
      </c>
      <c r="AJ192" t="s">
        <v>2585</v>
      </c>
      <c r="AK192" t="s">
        <v>2586</v>
      </c>
      <c r="AL192" t="s">
        <v>92</v>
      </c>
      <c r="AM192" t="s">
        <v>1230</v>
      </c>
      <c r="AN192">
        <v>0.1</v>
      </c>
      <c r="AO192">
        <v>0.3</v>
      </c>
      <c r="AP192">
        <v>0.6</v>
      </c>
      <c r="AQ192">
        <v>1</v>
      </c>
      <c r="AR192" t="s">
        <v>2587</v>
      </c>
      <c r="AS192" t="s">
        <v>2588</v>
      </c>
      <c r="AT192" t="s">
        <v>2589</v>
      </c>
      <c r="AU192" t="s">
        <v>2590</v>
      </c>
      <c r="AV192" t="s">
        <v>669</v>
      </c>
      <c r="AW192" t="s">
        <v>2591</v>
      </c>
      <c r="AX192" t="s">
        <v>2590</v>
      </c>
      <c r="AY192" t="s">
        <v>669</v>
      </c>
      <c r="AZ192" t="s">
        <v>2592</v>
      </c>
      <c r="BA192" t="s">
        <v>2590</v>
      </c>
      <c r="BB192" t="s">
        <v>669</v>
      </c>
      <c r="BC192" t="s">
        <v>2593</v>
      </c>
      <c r="BD192" t="s">
        <v>2590</v>
      </c>
      <c r="BE192" t="s">
        <v>669</v>
      </c>
      <c r="BF192"/>
      <c r="BG192"/>
      <c r="BH192"/>
      <c r="BI192"/>
      <c r="BJ192"/>
      <c r="BK192"/>
      <c r="BL192"/>
      <c r="BM192"/>
      <c r="BN192"/>
      <c r="BO192"/>
      <c r="BP192"/>
      <c r="BQ192"/>
      <c r="BR192"/>
      <c r="BS192"/>
      <c r="BT192"/>
      <c r="BU192"/>
      <c r="BV192"/>
      <c r="BW192"/>
      <c r="BX192"/>
      <c r="BY192"/>
      <c r="BZ192"/>
      <c r="CA192"/>
      <c r="CB192"/>
      <c r="CC192"/>
    </row>
    <row r="193" spans="1:86" s="24" customFormat="1">
      <c r="A193" t="str">
        <f>CONCATENATE(C193,"_",COUNTIF(C$2:C193,C193))</f>
        <v>02CD10_10</v>
      </c>
      <c r="B193" t="s">
        <v>9347</v>
      </c>
      <c r="C193" t="s">
        <v>2465</v>
      </c>
      <c r="D193" t="s">
        <v>16821</v>
      </c>
      <c r="E193" t="s">
        <v>2466</v>
      </c>
      <c r="F193" t="s">
        <v>2467</v>
      </c>
      <c r="G193" t="s">
        <v>2468</v>
      </c>
      <c r="H193" t="s">
        <v>2469</v>
      </c>
      <c r="I193" t="s">
        <v>673</v>
      </c>
      <c r="J193" t="s">
        <v>16797</v>
      </c>
      <c r="K193">
        <v>2</v>
      </c>
      <c r="L193" t="s">
        <v>315</v>
      </c>
      <c r="M193">
        <v>3</v>
      </c>
      <c r="N193" t="s">
        <v>601</v>
      </c>
      <c r="O193" t="s">
        <v>168</v>
      </c>
      <c r="P193" t="s">
        <v>16798</v>
      </c>
      <c r="Q193" t="s">
        <v>168</v>
      </c>
      <c r="R193" t="s">
        <v>517</v>
      </c>
      <c r="S193" t="s">
        <v>168</v>
      </c>
      <c r="T193" t="s">
        <v>518</v>
      </c>
      <c r="U193" t="s">
        <v>171</v>
      </c>
      <c r="V193" t="s">
        <v>674</v>
      </c>
      <c r="W193" t="s">
        <v>675</v>
      </c>
      <c r="X193" t="s">
        <v>676</v>
      </c>
      <c r="Y193" t="s">
        <v>166</v>
      </c>
      <c r="Z193" t="s">
        <v>677</v>
      </c>
      <c r="AA193">
        <v>6.4</v>
      </c>
      <c r="AB193" t="s">
        <v>16799</v>
      </c>
      <c r="AC193" t="str">
        <f t="shared" si="2"/>
        <v>2.2.3</v>
      </c>
      <c r="AD193" t="s">
        <v>2594</v>
      </c>
      <c r="AE193" t="s">
        <v>2595</v>
      </c>
      <c r="AF193" t="s">
        <v>2493</v>
      </c>
      <c r="AG193" t="s">
        <v>2596</v>
      </c>
      <c r="AH193" t="s">
        <v>2597</v>
      </c>
      <c r="AI193" t="s">
        <v>89</v>
      </c>
      <c r="AJ193" t="s">
        <v>2598</v>
      </c>
      <c r="AK193" t="s">
        <v>2599</v>
      </c>
      <c r="AL193" t="s">
        <v>136</v>
      </c>
      <c r="AM193" t="s">
        <v>1230</v>
      </c>
      <c r="AN193">
        <v>0.1</v>
      </c>
      <c r="AO193">
        <v>0.3</v>
      </c>
      <c r="AP193">
        <v>0.6</v>
      </c>
      <c r="AQ193">
        <v>1</v>
      </c>
      <c r="AR193" t="s">
        <v>2600</v>
      </c>
      <c r="AS193" t="s">
        <v>2601</v>
      </c>
      <c r="AT193" t="s">
        <v>2602</v>
      </c>
      <c r="AU193" t="s">
        <v>2590</v>
      </c>
      <c r="AV193" t="s">
        <v>669</v>
      </c>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s="2"/>
      <c r="CE193" s="23"/>
    </row>
    <row r="194" spans="1:86" s="24" customFormat="1">
      <c r="A194" t="str">
        <f>CONCATENATE(C194,"_",COUNTIF(C$2:C194,C194))</f>
        <v>02CD10_11</v>
      </c>
      <c r="B194" t="s">
        <v>9348</v>
      </c>
      <c r="C194" t="s">
        <v>2465</v>
      </c>
      <c r="D194" t="s">
        <v>16821</v>
      </c>
      <c r="E194" t="s">
        <v>2466</v>
      </c>
      <c r="F194" t="s">
        <v>2467</v>
      </c>
      <c r="G194" t="s">
        <v>2468</v>
      </c>
      <c r="H194" t="s">
        <v>2469</v>
      </c>
      <c r="I194" t="s">
        <v>689</v>
      </c>
      <c r="J194" t="s">
        <v>16800</v>
      </c>
      <c r="K194">
        <v>2</v>
      </c>
      <c r="L194" t="s">
        <v>315</v>
      </c>
      <c r="M194">
        <v>3</v>
      </c>
      <c r="N194" t="s">
        <v>601</v>
      </c>
      <c r="O194" t="s">
        <v>168</v>
      </c>
      <c r="P194" t="s">
        <v>16798</v>
      </c>
      <c r="Q194" t="s">
        <v>168</v>
      </c>
      <c r="R194" t="s">
        <v>517</v>
      </c>
      <c r="S194" t="s">
        <v>169</v>
      </c>
      <c r="T194" t="s">
        <v>16787</v>
      </c>
      <c r="U194" t="s">
        <v>171</v>
      </c>
      <c r="V194" t="s">
        <v>16801</v>
      </c>
      <c r="W194" t="s">
        <v>690</v>
      </c>
      <c r="X194" t="s">
        <v>691</v>
      </c>
      <c r="Y194" t="s">
        <v>166</v>
      </c>
      <c r="Z194" t="s">
        <v>677</v>
      </c>
      <c r="AA194">
        <v>6.3</v>
      </c>
      <c r="AB194" t="s">
        <v>16802</v>
      </c>
      <c r="AC194" t="str">
        <f t="shared" si="2"/>
        <v>2.1.3</v>
      </c>
      <c r="AD194" t="s">
        <v>2603</v>
      </c>
      <c r="AE194" t="s">
        <v>2604</v>
      </c>
      <c r="AF194" t="s">
        <v>2538</v>
      </c>
      <c r="AG194" t="s">
        <v>2605</v>
      </c>
      <c r="AH194" t="s">
        <v>2606</v>
      </c>
      <c r="AI194" t="s">
        <v>89</v>
      </c>
      <c r="AJ194" t="s">
        <v>2607</v>
      </c>
      <c r="AK194" t="s">
        <v>2608</v>
      </c>
      <c r="AL194" t="s">
        <v>136</v>
      </c>
      <c r="AM194" t="s">
        <v>1230</v>
      </c>
      <c r="AN194">
        <v>0.1</v>
      </c>
      <c r="AO194">
        <v>0.3</v>
      </c>
      <c r="AP194">
        <v>0.6</v>
      </c>
      <c r="AQ194">
        <v>1</v>
      </c>
      <c r="AR194" t="s">
        <v>2609</v>
      </c>
      <c r="AS194" t="s">
        <v>2610</v>
      </c>
      <c r="AT194" t="s">
        <v>2611</v>
      </c>
      <c r="AU194" t="s">
        <v>2590</v>
      </c>
      <c r="AV194" t="s">
        <v>669</v>
      </c>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s="2"/>
      <c r="CE194" s="23"/>
    </row>
    <row r="195" spans="1:86" s="24" customFormat="1">
      <c r="A195" t="str">
        <f>CONCATENATE(C195,"_",COUNTIF(C$2:C195,C195))</f>
        <v>02CD10_12</v>
      </c>
      <c r="B195" t="s">
        <v>9349</v>
      </c>
      <c r="C195" t="s">
        <v>2465</v>
      </c>
      <c r="D195" t="s">
        <v>16821</v>
      </c>
      <c r="E195" t="s">
        <v>2466</v>
      </c>
      <c r="F195" t="s">
        <v>2467</v>
      </c>
      <c r="G195" t="s">
        <v>2468</v>
      </c>
      <c r="H195" t="s">
        <v>2469</v>
      </c>
      <c r="I195" t="s">
        <v>109</v>
      </c>
      <c r="J195" t="s">
        <v>16733</v>
      </c>
      <c r="K195">
        <v>2</v>
      </c>
      <c r="L195" t="s">
        <v>315</v>
      </c>
      <c r="M195">
        <v>2</v>
      </c>
      <c r="N195" t="s">
        <v>516</v>
      </c>
      <c r="O195">
        <v>2</v>
      </c>
      <c r="P195" t="s">
        <v>16779</v>
      </c>
      <c r="Q195" t="s">
        <v>168</v>
      </c>
      <c r="R195" t="s">
        <v>517</v>
      </c>
      <c r="S195" t="s">
        <v>168</v>
      </c>
      <c r="T195" t="s">
        <v>518</v>
      </c>
      <c r="U195" t="s">
        <v>169</v>
      </c>
      <c r="V195" t="s">
        <v>16777</v>
      </c>
      <c r="W195" t="s">
        <v>110</v>
      </c>
      <c r="X195" t="s">
        <v>111</v>
      </c>
      <c r="Y195" t="s">
        <v>146</v>
      </c>
      <c r="Z195" t="s">
        <v>147</v>
      </c>
      <c r="AA195">
        <v>11.3</v>
      </c>
      <c r="AB195" t="s">
        <v>16735</v>
      </c>
      <c r="AC195" t="str">
        <f t="shared" si="2"/>
        <v>2.2.1</v>
      </c>
      <c r="AD195" t="s">
        <v>2612</v>
      </c>
      <c r="AE195" t="s">
        <v>2613</v>
      </c>
      <c r="AF195" t="s">
        <v>2614</v>
      </c>
      <c r="AG195" t="s">
        <v>115</v>
      </c>
      <c r="AH195" t="s">
        <v>2615</v>
      </c>
      <c r="AI195" t="s">
        <v>89</v>
      </c>
      <c r="AJ195" t="s">
        <v>1390</v>
      </c>
      <c r="AK195" t="s">
        <v>2616</v>
      </c>
      <c r="AL195" t="s">
        <v>136</v>
      </c>
      <c r="AM195" t="s">
        <v>1230</v>
      </c>
      <c r="AN195">
        <v>0.1</v>
      </c>
      <c r="AO195">
        <v>0.2</v>
      </c>
      <c r="AP195">
        <v>0.4</v>
      </c>
      <c r="AQ195">
        <v>1</v>
      </c>
      <c r="AR195" t="s">
        <v>1222</v>
      </c>
      <c r="AS195" t="s">
        <v>2617</v>
      </c>
      <c r="AT195" t="s">
        <v>1393</v>
      </c>
      <c r="AU195" t="s">
        <v>2618</v>
      </c>
      <c r="AV195" t="s">
        <v>206</v>
      </c>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s="2"/>
      <c r="CE195" s="23"/>
    </row>
    <row r="196" spans="1:86" s="24" customFormat="1">
      <c r="A196" t="str">
        <f>CONCATENATE(C196,"_",COUNTIF(C$2:C196,C196))</f>
        <v>02CD10_13</v>
      </c>
      <c r="B196" t="s">
        <v>9350</v>
      </c>
      <c r="C196" t="s">
        <v>2465</v>
      </c>
      <c r="D196" t="s">
        <v>16821</v>
      </c>
      <c r="E196" t="s">
        <v>2466</v>
      </c>
      <c r="F196" t="s">
        <v>2467</v>
      </c>
      <c r="G196" t="s">
        <v>2468</v>
      </c>
      <c r="H196" t="s">
        <v>2469</v>
      </c>
      <c r="I196" t="s">
        <v>126</v>
      </c>
      <c r="J196" t="s">
        <v>16736</v>
      </c>
      <c r="K196">
        <v>2</v>
      </c>
      <c r="L196" t="s">
        <v>315</v>
      </c>
      <c r="M196">
        <v>1</v>
      </c>
      <c r="N196" t="s">
        <v>16760</v>
      </c>
      <c r="O196">
        <v>7</v>
      </c>
      <c r="P196" t="s">
        <v>8243</v>
      </c>
      <c r="Q196" t="s">
        <v>169</v>
      </c>
      <c r="R196" t="s">
        <v>77</v>
      </c>
      <c r="S196" t="s">
        <v>236</v>
      </c>
      <c r="T196" t="s">
        <v>260</v>
      </c>
      <c r="U196" t="s">
        <v>169</v>
      </c>
      <c r="V196" t="s">
        <v>467</v>
      </c>
      <c r="W196" t="s">
        <v>127</v>
      </c>
      <c r="X196" t="s">
        <v>128</v>
      </c>
      <c r="Y196" t="s">
        <v>146</v>
      </c>
      <c r="Z196" t="s">
        <v>147</v>
      </c>
      <c r="AA196">
        <v>11.3</v>
      </c>
      <c r="AB196" t="s">
        <v>16735</v>
      </c>
      <c r="AC196" t="str">
        <f t="shared" ref="AC196:AC259" si="3">Q196&amp;"."&amp;S196&amp;"."&amp;U196</f>
        <v>1.8.1</v>
      </c>
      <c r="AD196" t="s">
        <v>207</v>
      </c>
      <c r="AE196" t="s">
        <v>1395</v>
      </c>
      <c r="AF196" t="s">
        <v>2493</v>
      </c>
      <c r="AG196" t="s">
        <v>1396</v>
      </c>
      <c r="AH196" t="s">
        <v>1397</v>
      </c>
      <c r="AI196" t="s">
        <v>89</v>
      </c>
      <c r="AJ196" t="s">
        <v>1228</v>
      </c>
      <c r="AK196" t="s">
        <v>1229</v>
      </c>
      <c r="AL196" t="s">
        <v>136</v>
      </c>
      <c r="AM196" t="s">
        <v>1230</v>
      </c>
      <c r="AN196">
        <v>0</v>
      </c>
      <c r="AO196">
        <v>0.25</v>
      </c>
      <c r="AP196">
        <v>0.5</v>
      </c>
      <c r="AQ196">
        <v>1</v>
      </c>
      <c r="AR196" t="s">
        <v>2024</v>
      </c>
      <c r="AS196" t="s">
        <v>2619</v>
      </c>
      <c r="AT196" t="s">
        <v>1399</v>
      </c>
      <c r="AU196" t="s">
        <v>2620</v>
      </c>
      <c r="AV196" t="s">
        <v>206</v>
      </c>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s="2"/>
      <c r="CE196" s="23"/>
    </row>
    <row r="197" spans="1:86" s="24" customFormat="1">
      <c r="A197" t="str">
        <f>CONCATENATE(C197,"_",COUNTIF(C$2:C197,C197))</f>
        <v>02CD10_14</v>
      </c>
      <c r="B197" t="s">
        <v>9351</v>
      </c>
      <c r="C197" t="s">
        <v>2465</v>
      </c>
      <c r="D197" t="s">
        <v>16821</v>
      </c>
      <c r="E197" t="s">
        <v>2466</v>
      </c>
      <c r="F197" t="s">
        <v>2467</v>
      </c>
      <c r="G197" t="s">
        <v>2468</v>
      </c>
      <c r="H197" t="s">
        <v>2469</v>
      </c>
      <c r="I197" t="s">
        <v>141</v>
      </c>
      <c r="J197" t="s">
        <v>16737</v>
      </c>
      <c r="K197">
        <v>5</v>
      </c>
      <c r="L197" t="s">
        <v>142</v>
      </c>
      <c r="M197">
        <v>3</v>
      </c>
      <c r="N197" t="s">
        <v>16738</v>
      </c>
      <c r="O197" t="s">
        <v>171</v>
      </c>
      <c r="P197" t="s">
        <v>143</v>
      </c>
      <c r="Q197" t="s">
        <v>169</v>
      </c>
      <c r="R197" t="s">
        <v>77</v>
      </c>
      <c r="S197" t="s">
        <v>170</v>
      </c>
      <c r="T197" t="s">
        <v>16739</v>
      </c>
      <c r="U197" t="s">
        <v>168</v>
      </c>
      <c r="V197" t="s">
        <v>16740</v>
      </c>
      <c r="W197" t="s">
        <v>144</v>
      </c>
      <c r="X197" t="s">
        <v>145</v>
      </c>
      <c r="Y197" t="s">
        <v>146</v>
      </c>
      <c r="Z197" t="s">
        <v>147</v>
      </c>
      <c r="AA197">
        <v>11.5</v>
      </c>
      <c r="AB197" t="s">
        <v>16741</v>
      </c>
      <c r="AC197" t="str">
        <f t="shared" si="3"/>
        <v>1.7.2</v>
      </c>
      <c r="AD197" t="s">
        <v>2621</v>
      </c>
      <c r="AE197" t="s">
        <v>2622</v>
      </c>
      <c r="AF197" t="s">
        <v>2568</v>
      </c>
      <c r="AG197" t="s">
        <v>1403</v>
      </c>
      <c r="AH197" t="s">
        <v>2623</v>
      </c>
      <c r="AI197" t="s">
        <v>89</v>
      </c>
      <c r="AJ197" t="s">
        <v>2624</v>
      </c>
      <c r="AK197" t="s">
        <v>2625</v>
      </c>
      <c r="AL197" t="s">
        <v>92</v>
      </c>
      <c r="AM197" t="s">
        <v>1230</v>
      </c>
      <c r="AN197">
        <v>0.1</v>
      </c>
      <c r="AO197">
        <v>0.25</v>
      </c>
      <c r="AP197">
        <v>0.5</v>
      </c>
      <c r="AQ197">
        <v>1</v>
      </c>
      <c r="AR197" t="s">
        <v>1619</v>
      </c>
      <c r="AS197" t="s">
        <v>1408</v>
      </c>
      <c r="AT197" t="s">
        <v>2626</v>
      </c>
      <c r="AU197" t="s">
        <v>2627</v>
      </c>
      <c r="AV197" t="s">
        <v>2628</v>
      </c>
      <c r="AW197" t="s">
        <v>2629</v>
      </c>
      <c r="AX197" t="s">
        <v>2627</v>
      </c>
      <c r="AY197" t="s">
        <v>2628</v>
      </c>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s="2"/>
      <c r="CE197" s="23"/>
    </row>
    <row r="198" spans="1:86" s="24" customFormat="1">
      <c r="A198" t="str">
        <f>CONCATENATE(C198,"_",COUNTIF(C$2:C198,C198))</f>
        <v>02CD10_15</v>
      </c>
      <c r="B198" t="s">
        <v>9352</v>
      </c>
      <c r="C198" t="s">
        <v>2465</v>
      </c>
      <c r="D198" t="s">
        <v>16821</v>
      </c>
      <c r="E198" t="s">
        <v>2466</v>
      </c>
      <c r="F198" t="s">
        <v>2467</v>
      </c>
      <c r="G198" t="s">
        <v>2468</v>
      </c>
      <c r="H198" t="s">
        <v>2469</v>
      </c>
      <c r="I198" t="s">
        <v>737</v>
      </c>
      <c r="J198" t="s">
        <v>16803</v>
      </c>
      <c r="K198">
        <v>2</v>
      </c>
      <c r="L198" t="s">
        <v>315</v>
      </c>
      <c r="M198">
        <v>2</v>
      </c>
      <c r="N198" t="s">
        <v>516</v>
      </c>
      <c r="O198">
        <v>2</v>
      </c>
      <c r="P198" t="s">
        <v>16779</v>
      </c>
      <c r="Q198" t="s">
        <v>168</v>
      </c>
      <c r="R198" t="s">
        <v>517</v>
      </c>
      <c r="S198" t="s">
        <v>168</v>
      </c>
      <c r="T198" t="s">
        <v>518</v>
      </c>
      <c r="U198" t="s">
        <v>168</v>
      </c>
      <c r="V198" t="s">
        <v>738</v>
      </c>
      <c r="W198" t="s">
        <v>739</v>
      </c>
      <c r="X198" t="s">
        <v>740</v>
      </c>
      <c r="Y198" t="s">
        <v>81</v>
      </c>
      <c r="Z198" t="s">
        <v>82</v>
      </c>
      <c r="AA198">
        <v>16.7</v>
      </c>
      <c r="AB198" t="s">
        <v>16804</v>
      </c>
      <c r="AC198" t="str">
        <f t="shared" si="3"/>
        <v>2.2.2</v>
      </c>
      <c r="AD198" t="s">
        <v>2630</v>
      </c>
      <c r="AE198" t="s">
        <v>2631</v>
      </c>
      <c r="AF198" t="s">
        <v>2538</v>
      </c>
      <c r="AG198" t="s">
        <v>2632</v>
      </c>
      <c r="AH198" t="s">
        <v>744</v>
      </c>
      <c r="AI198" t="s">
        <v>89</v>
      </c>
      <c r="AJ198" t="s">
        <v>1416</v>
      </c>
      <c r="AK198" t="s">
        <v>1417</v>
      </c>
      <c r="AL198" t="s">
        <v>92</v>
      </c>
      <c r="AM198" t="s">
        <v>1230</v>
      </c>
      <c r="AN198">
        <v>0.05</v>
      </c>
      <c r="AO198">
        <v>0.4</v>
      </c>
      <c r="AP198">
        <v>0.75</v>
      </c>
      <c r="AQ198">
        <v>1</v>
      </c>
      <c r="AR198" t="s">
        <v>2633</v>
      </c>
      <c r="AS198" t="s">
        <v>1420</v>
      </c>
      <c r="AT198" t="s">
        <v>1421</v>
      </c>
      <c r="AU198" t="s">
        <v>2489</v>
      </c>
      <c r="AV198" t="s">
        <v>2490</v>
      </c>
      <c r="AW198" t="s">
        <v>1424</v>
      </c>
      <c r="AX198" t="s">
        <v>2489</v>
      </c>
      <c r="AY198" t="s">
        <v>2490</v>
      </c>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s="2"/>
      <c r="CE198" s="23"/>
    </row>
    <row r="199" spans="1:86" s="24" customFormat="1">
      <c r="A199" t="str">
        <f>CONCATENATE(C199,"_",COUNTIF(C$2:C199,C199))</f>
        <v>02CD10_16</v>
      </c>
      <c r="B199" t="s">
        <v>9353</v>
      </c>
      <c r="C199" t="s">
        <v>2465</v>
      </c>
      <c r="D199" t="s">
        <v>16821</v>
      </c>
      <c r="E199" t="s">
        <v>2466</v>
      </c>
      <c r="F199" t="s">
        <v>2467</v>
      </c>
      <c r="G199" t="s">
        <v>2468</v>
      </c>
      <c r="H199" t="s">
        <v>2469</v>
      </c>
      <c r="I199" t="s">
        <v>772</v>
      </c>
      <c r="J199" t="s">
        <v>16807</v>
      </c>
      <c r="K199">
        <v>2</v>
      </c>
      <c r="L199" t="s">
        <v>315</v>
      </c>
      <c r="M199">
        <v>1</v>
      </c>
      <c r="N199" t="s">
        <v>16760</v>
      </c>
      <c r="O199">
        <v>6</v>
      </c>
      <c r="P199" t="s">
        <v>16808</v>
      </c>
      <c r="Q199" t="s">
        <v>168</v>
      </c>
      <c r="R199" t="s">
        <v>517</v>
      </c>
      <c r="S199" t="s">
        <v>171</v>
      </c>
      <c r="T199" t="s">
        <v>579</v>
      </c>
      <c r="U199" t="s">
        <v>168</v>
      </c>
      <c r="V199" t="s">
        <v>16784</v>
      </c>
      <c r="W199" t="s">
        <v>774</v>
      </c>
      <c r="X199" t="s">
        <v>775</v>
      </c>
      <c r="Y199" t="s">
        <v>146</v>
      </c>
      <c r="Z199" t="s">
        <v>147</v>
      </c>
      <c r="AA199">
        <v>11.1</v>
      </c>
      <c r="AB199" t="s">
        <v>16771</v>
      </c>
      <c r="AC199" t="str">
        <f t="shared" si="3"/>
        <v>2.3.2</v>
      </c>
      <c r="AD199" t="s">
        <v>2634</v>
      </c>
      <c r="AE199" t="s">
        <v>2635</v>
      </c>
      <c r="AF199" t="s">
        <v>2636</v>
      </c>
      <c r="AG199" t="s">
        <v>2637</v>
      </c>
      <c r="AH199" t="s">
        <v>2638</v>
      </c>
      <c r="AI199" t="s">
        <v>89</v>
      </c>
      <c r="AJ199" t="s">
        <v>2639</v>
      </c>
      <c r="AK199" t="s">
        <v>2640</v>
      </c>
      <c r="AL199" t="s">
        <v>136</v>
      </c>
      <c r="AM199" t="s">
        <v>1260</v>
      </c>
      <c r="AN199">
        <v>0.1</v>
      </c>
      <c r="AO199">
        <v>0.2</v>
      </c>
      <c r="AP199">
        <v>0.35</v>
      </c>
      <c r="AQ199">
        <v>1</v>
      </c>
      <c r="AR199" t="s">
        <v>2641</v>
      </c>
      <c r="AS199" t="s">
        <v>2642</v>
      </c>
      <c r="AT199" t="s">
        <v>2643</v>
      </c>
      <c r="AU199" t="s">
        <v>2644</v>
      </c>
      <c r="AV199" t="s">
        <v>2645</v>
      </c>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s="2"/>
      <c r="CE199" s="23"/>
    </row>
    <row r="200" spans="1:86" s="24" customFormat="1">
      <c r="A200" t="str">
        <f>CONCATENATE(C200,"_",COUNTIF(C$2:C200,C200))</f>
        <v>02CD10_17</v>
      </c>
      <c r="B200" t="s">
        <v>9354</v>
      </c>
      <c r="C200" t="s">
        <v>2465</v>
      </c>
      <c r="D200" t="s">
        <v>16821</v>
      </c>
      <c r="E200" t="s">
        <v>2466</v>
      </c>
      <c r="F200" t="s">
        <v>2467</v>
      </c>
      <c r="G200" t="s">
        <v>2468</v>
      </c>
      <c r="H200" t="s">
        <v>2469</v>
      </c>
      <c r="I200" t="s">
        <v>2646</v>
      </c>
      <c r="J200" t="s">
        <v>16822</v>
      </c>
      <c r="K200">
        <v>2</v>
      </c>
      <c r="L200" t="s">
        <v>315</v>
      </c>
      <c r="M200">
        <v>1</v>
      </c>
      <c r="N200" t="s">
        <v>16760</v>
      </c>
      <c r="O200" t="s">
        <v>171</v>
      </c>
      <c r="P200" t="s">
        <v>16773</v>
      </c>
      <c r="Q200" t="s">
        <v>171</v>
      </c>
      <c r="R200" t="s">
        <v>235</v>
      </c>
      <c r="S200" t="s">
        <v>168</v>
      </c>
      <c r="T200" t="s">
        <v>2647</v>
      </c>
      <c r="U200" t="s">
        <v>169</v>
      </c>
      <c r="V200" t="s">
        <v>2648</v>
      </c>
      <c r="W200" t="s">
        <v>2649</v>
      </c>
      <c r="X200" t="s">
        <v>2650</v>
      </c>
      <c r="Y200" t="s">
        <v>168</v>
      </c>
      <c r="Z200" t="s">
        <v>2357</v>
      </c>
      <c r="AA200">
        <v>2.4</v>
      </c>
      <c r="AB200" t="s">
        <v>16823</v>
      </c>
      <c r="AC200" t="str">
        <f t="shared" si="3"/>
        <v>3.2.1</v>
      </c>
      <c r="AD200" t="s">
        <v>2651</v>
      </c>
      <c r="AE200" t="s">
        <v>2652</v>
      </c>
      <c r="AF200" t="s">
        <v>2653</v>
      </c>
      <c r="AG200" t="s">
        <v>2654</v>
      </c>
      <c r="AH200" t="s">
        <v>2655</v>
      </c>
      <c r="AI200" t="s">
        <v>89</v>
      </c>
      <c r="AJ200" t="s">
        <v>2656</v>
      </c>
      <c r="AK200" t="s">
        <v>2657</v>
      </c>
      <c r="AL200" t="s">
        <v>92</v>
      </c>
      <c r="AM200" t="s">
        <v>1230</v>
      </c>
      <c r="AN200">
        <v>0.15</v>
      </c>
      <c r="AO200">
        <v>0.5</v>
      </c>
      <c r="AP200">
        <v>0.7</v>
      </c>
      <c r="AQ200">
        <v>1</v>
      </c>
      <c r="AR200" t="s">
        <v>2658</v>
      </c>
      <c r="AS200" t="s">
        <v>2659</v>
      </c>
      <c r="AT200" t="s">
        <v>2660</v>
      </c>
      <c r="AU200" t="s">
        <v>2576</v>
      </c>
      <c r="AV200" t="s">
        <v>2169</v>
      </c>
      <c r="AW200" t="s">
        <v>2661</v>
      </c>
      <c r="AX200" t="s">
        <v>2576</v>
      </c>
      <c r="AY200" t="s">
        <v>2169</v>
      </c>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s="2"/>
      <c r="CE200" s="23"/>
    </row>
    <row r="201" spans="1:86" s="24" customFormat="1">
      <c r="A201" t="str">
        <f>CONCATENATE(C201,"_",COUNTIF(C$2:C201,C201))</f>
        <v>02CD10_18</v>
      </c>
      <c r="B201" t="s">
        <v>9355</v>
      </c>
      <c r="C201" t="s">
        <v>2465</v>
      </c>
      <c r="D201" t="s">
        <v>16821</v>
      </c>
      <c r="E201" t="s">
        <v>2466</v>
      </c>
      <c r="F201" t="s">
        <v>2467</v>
      </c>
      <c r="G201" t="s">
        <v>2468</v>
      </c>
      <c r="H201" t="s">
        <v>2469</v>
      </c>
      <c r="I201" t="s">
        <v>1853</v>
      </c>
      <c r="J201" t="s">
        <v>16818</v>
      </c>
      <c r="K201">
        <v>2</v>
      </c>
      <c r="L201" t="s">
        <v>315</v>
      </c>
      <c r="M201">
        <v>1</v>
      </c>
      <c r="N201" t="s">
        <v>16760</v>
      </c>
      <c r="O201">
        <v>3</v>
      </c>
      <c r="P201" t="s">
        <v>16773</v>
      </c>
      <c r="Q201" t="s">
        <v>168</v>
      </c>
      <c r="R201" t="s">
        <v>517</v>
      </c>
      <c r="S201" t="s">
        <v>166</v>
      </c>
      <c r="T201" t="s">
        <v>16791</v>
      </c>
      <c r="U201" t="s">
        <v>236</v>
      </c>
      <c r="V201" t="s">
        <v>755</v>
      </c>
      <c r="W201" t="s">
        <v>1854</v>
      </c>
      <c r="X201" t="s">
        <v>1855</v>
      </c>
      <c r="Y201" t="s">
        <v>793</v>
      </c>
      <c r="Z201" t="s">
        <v>794</v>
      </c>
      <c r="AA201">
        <v>10.199999999999999</v>
      </c>
      <c r="AB201" t="s">
        <v>16810</v>
      </c>
      <c r="AC201" t="str">
        <f t="shared" si="3"/>
        <v>2.6.8</v>
      </c>
      <c r="AD201" t="s">
        <v>2662</v>
      </c>
      <c r="AE201" t="s">
        <v>2663</v>
      </c>
      <c r="AF201" t="s">
        <v>2664</v>
      </c>
      <c r="AG201" t="s">
        <v>2665</v>
      </c>
      <c r="AH201" t="s">
        <v>2666</v>
      </c>
      <c r="AI201" t="s">
        <v>89</v>
      </c>
      <c r="AJ201" t="s">
        <v>2667</v>
      </c>
      <c r="AK201" t="s">
        <v>2668</v>
      </c>
      <c r="AL201" t="s">
        <v>92</v>
      </c>
      <c r="AM201" t="s">
        <v>1230</v>
      </c>
      <c r="AN201">
        <v>0.1</v>
      </c>
      <c r="AO201">
        <v>0.3</v>
      </c>
      <c r="AP201">
        <v>0.6</v>
      </c>
      <c r="AQ201">
        <v>1</v>
      </c>
      <c r="AR201" t="s">
        <v>2669</v>
      </c>
      <c r="AS201" t="s">
        <v>2670</v>
      </c>
      <c r="AT201" t="s">
        <v>2671</v>
      </c>
      <c r="AU201" t="s">
        <v>2644</v>
      </c>
      <c r="AV201" t="s">
        <v>2645</v>
      </c>
      <c r="AW201" t="s">
        <v>2672</v>
      </c>
      <c r="AX201" t="s">
        <v>2644</v>
      </c>
      <c r="AY201" t="s">
        <v>2645</v>
      </c>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s="2"/>
      <c r="CE201" s="23"/>
    </row>
    <row r="202" spans="1:86" s="24" customFormat="1">
      <c r="A202" t="str">
        <f>CONCATENATE(C202,"_",COUNTIF(C$2:C202,C202))</f>
        <v>02CD10_19</v>
      </c>
      <c r="B202" t="s">
        <v>9356</v>
      </c>
      <c r="C202" t="s">
        <v>2465</v>
      </c>
      <c r="D202" t="s">
        <v>16821</v>
      </c>
      <c r="E202" t="s">
        <v>2466</v>
      </c>
      <c r="F202" t="s">
        <v>2467</v>
      </c>
      <c r="G202" t="s">
        <v>2468</v>
      </c>
      <c r="H202" t="s">
        <v>2469</v>
      </c>
      <c r="I202" t="s">
        <v>2673</v>
      </c>
      <c r="J202" t="s">
        <v>16824</v>
      </c>
      <c r="K202">
        <v>2</v>
      </c>
      <c r="L202" t="s">
        <v>315</v>
      </c>
      <c r="M202">
        <v>1</v>
      </c>
      <c r="N202" t="s">
        <v>16760</v>
      </c>
      <c r="O202">
        <v>6</v>
      </c>
      <c r="P202" t="s">
        <v>16808</v>
      </c>
      <c r="Q202" t="s">
        <v>168</v>
      </c>
      <c r="R202" t="s">
        <v>517</v>
      </c>
      <c r="S202" t="s">
        <v>166</v>
      </c>
      <c r="T202" t="s">
        <v>16791</v>
      </c>
      <c r="U202" t="s">
        <v>236</v>
      </c>
      <c r="V202" t="s">
        <v>755</v>
      </c>
      <c r="W202" t="s">
        <v>2674</v>
      </c>
      <c r="X202" t="s">
        <v>2675</v>
      </c>
      <c r="Y202" t="s">
        <v>168</v>
      </c>
      <c r="Z202" t="s">
        <v>2357</v>
      </c>
      <c r="AA202">
        <v>2.1</v>
      </c>
      <c r="AB202" t="s">
        <v>16825</v>
      </c>
      <c r="AC202" t="str">
        <f t="shared" si="3"/>
        <v>2.6.8</v>
      </c>
      <c r="AD202" t="s">
        <v>2676</v>
      </c>
      <c r="AE202" t="s">
        <v>2677</v>
      </c>
      <c r="AF202" t="s">
        <v>2678</v>
      </c>
      <c r="AG202" t="s">
        <v>2679</v>
      </c>
      <c r="AH202" t="s">
        <v>2680</v>
      </c>
      <c r="AI202" t="s">
        <v>89</v>
      </c>
      <c r="AJ202" t="s">
        <v>2681</v>
      </c>
      <c r="AK202" t="s">
        <v>2682</v>
      </c>
      <c r="AL202" t="s">
        <v>136</v>
      </c>
      <c r="AM202" t="s">
        <v>1260</v>
      </c>
      <c r="AN202">
        <v>0.1</v>
      </c>
      <c r="AO202">
        <v>0.3</v>
      </c>
      <c r="AP202">
        <v>0.6</v>
      </c>
      <c r="AQ202">
        <v>1</v>
      </c>
      <c r="AR202" t="s">
        <v>2683</v>
      </c>
      <c r="AS202" t="s">
        <v>2684</v>
      </c>
      <c r="AT202" t="s">
        <v>2685</v>
      </c>
      <c r="AU202" t="s">
        <v>2563</v>
      </c>
      <c r="AV202" t="s">
        <v>2564</v>
      </c>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s="2"/>
      <c r="CE202" s="23"/>
    </row>
    <row r="203" spans="1:86" s="24" customFormat="1">
      <c r="A203" t="str">
        <f>CONCATENATE(C203,"_",COUNTIF(C$2:C203,C203))</f>
        <v>02CD10_20</v>
      </c>
      <c r="B203" t="s">
        <v>9357</v>
      </c>
      <c r="C203" t="s">
        <v>2465</v>
      </c>
      <c r="D203" t="s">
        <v>16821</v>
      </c>
      <c r="E203" t="s">
        <v>2466</v>
      </c>
      <c r="F203" t="s">
        <v>2467</v>
      </c>
      <c r="G203" t="s">
        <v>2468</v>
      </c>
      <c r="H203" t="s">
        <v>2469</v>
      </c>
      <c r="I203" t="s">
        <v>1233</v>
      </c>
      <c r="J203" t="s">
        <v>16812</v>
      </c>
      <c r="K203">
        <v>2</v>
      </c>
      <c r="L203" t="s">
        <v>315</v>
      </c>
      <c r="M203">
        <v>1</v>
      </c>
      <c r="N203" t="s">
        <v>16760</v>
      </c>
      <c r="O203">
        <v>6</v>
      </c>
      <c r="P203" t="s">
        <v>16808</v>
      </c>
      <c r="Q203" t="s">
        <v>168</v>
      </c>
      <c r="R203" t="s">
        <v>517</v>
      </c>
      <c r="S203" t="s">
        <v>166</v>
      </c>
      <c r="T203" t="s">
        <v>16791</v>
      </c>
      <c r="U203" t="s">
        <v>171</v>
      </c>
      <c r="V203" t="s">
        <v>620</v>
      </c>
      <c r="W203" t="s">
        <v>1234</v>
      </c>
      <c r="X203" t="s">
        <v>1235</v>
      </c>
      <c r="Y203" t="s">
        <v>793</v>
      </c>
      <c r="Z203" t="s">
        <v>794</v>
      </c>
      <c r="AA203">
        <v>10.199999999999999</v>
      </c>
      <c r="AB203" t="s">
        <v>16810</v>
      </c>
      <c r="AC203" t="str">
        <f t="shared" si="3"/>
        <v>2.6.3</v>
      </c>
      <c r="AD203" t="s">
        <v>2634</v>
      </c>
      <c r="AE203" t="s">
        <v>2635</v>
      </c>
      <c r="AF203" t="s">
        <v>2636</v>
      </c>
      <c r="AG203" t="s">
        <v>2686</v>
      </c>
      <c r="AH203" t="s">
        <v>2687</v>
      </c>
      <c r="AI203" t="s">
        <v>89</v>
      </c>
      <c r="AJ203" t="s">
        <v>2688</v>
      </c>
      <c r="AK203" t="s">
        <v>2689</v>
      </c>
      <c r="AL203" t="s">
        <v>136</v>
      </c>
      <c r="AM203" t="s">
        <v>1230</v>
      </c>
      <c r="AN203">
        <v>0.1</v>
      </c>
      <c r="AO203">
        <v>0.2</v>
      </c>
      <c r="AP203">
        <v>0.6</v>
      </c>
      <c r="AQ203">
        <v>1</v>
      </c>
      <c r="AR203" t="s">
        <v>1442</v>
      </c>
      <c r="AS203" t="s">
        <v>2690</v>
      </c>
      <c r="AT203" t="s">
        <v>2691</v>
      </c>
      <c r="AU203" t="s">
        <v>2563</v>
      </c>
      <c r="AV203" t="s">
        <v>2564</v>
      </c>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s="2"/>
      <c r="CE203" s="23"/>
    </row>
    <row r="204" spans="1:86" s="24" customFormat="1">
      <c r="A204" t="str">
        <f>CONCATENATE(C204,"_",COUNTIF(C$2:C204,C204))</f>
        <v>02CD10_21</v>
      </c>
      <c r="B204" t="s">
        <v>9358</v>
      </c>
      <c r="C204" t="s">
        <v>2465</v>
      </c>
      <c r="D204" t="s">
        <v>16821</v>
      </c>
      <c r="E204" t="s">
        <v>2466</v>
      </c>
      <c r="F204" t="s">
        <v>2467</v>
      </c>
      <c r="G204" t="s">
        <v>2468</v>
      </c>
      <c r="H204" t="s">
        <v>2469</v>
      </c>
      <c r="I204" t="s">
        <v>1188</v>
      </c>
      <c r="J204" t="s">
        <v>16813</v>
      </c>
      <c r="K204">
        <v>2</v>
      </c>
      <c r="L204" t="s">
        <v>315</v>
      </c>
      <c r="M204">
        <v>1</v>
      </c>
      <c r="N204" t="s">
        <v>16760</v>
      </c>
      <c r="O204">
        <v>6</v>
      </c>
      <c r="P204" t="s">
        <v>16808</v>
      </c>
      <c r="Q204" t="s">
        <v>168</v>
      </c>
      <c r="R204" t="s">
        <v>517</v>
      </c>
      <c r="S204" t="s">
        <v>166</v>
      </c>
      <c r="T204" t="s">
        <v>16791</v>
      </c>
      <c r="U204" t="s">
        <v>168</v>
      </c>
      <c r="V204" t="s">
        <v>1190</v>
      </c>
      <c r="W204" t="s">
        <v>1191</v>
      </c>
      <c r="X204" t="s">
        <v>1192</v>
      </c>
      <c r="Y204" t="s">
        <v>793</v>
      </c>
      <c r="Z204" t="s">
        <v>794</v>
      </c>
      <c r="AA204">
        <v>10.199999999999999</v>
      </c>
      <c r="AB204" t="s">
        <v>16810</v>
      </c>
      <c r="AC204" t="str">
        <f t="shared" si="3"/>
        <v>2.6.2</v>
      </c>
      <c r="AD204" t="s">
        <v>2692</v>
      </c>
      <c r="AE204" t="s">
        <v>2693</v>
      </c>
      <c r="AF204" t="s">
        <v>2694</v>
      </c>
      <c r="AG204" t="s">
        <v>2695</v>
      </c>
      <c r="AH204" t="s">
        <v>2696</v>
      </c>
      <c r="AI204" t="s">
        <v>89</v>
      </c>
      <c r="AJ204" t="s">
        <v>2697</v>
      </c>
      <c r="AK204" t="s">
        <v>2698</v>
      </c>
      <c r="AL204" t="s">
        <v>136</v>
      </c>
      <c r="AM204" t="s">
        <v>1260</v>
      </c>
      <c r="AN204">
        <v>0.08</v>
      </c>
      <c r="AO204">
        <v>0.35</v>
      </c>
      <c r="AP204">
        <v>0.75</v>
      </c>
      <c r="AQ204">
        <v>1</v>
      </c>
      <c r="AR204" t="s">
        <v>2699</v>
      </c>
      <c r="AS204" t="s">
        <v>2700</v>
      </c>
      <c r="AT204" t="s">
        <v>2701</v>
      </c>
      <c r="AU204" t="s">
        <v>2528</v>
      </c>
      <c r="AV204" t="s">
        <v>545</v>
      </c>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s="2"/>
      <c r="CE204" s="23"/>
    </row>
    <row r="205" spans="1:86" s="24" customFormat="1">
      <c r="A205" t="str">
        <f>CONCATENATE(C205,"_",COUNTIF(C$2:C205,C205))</f>
        <v>02CD10_22</v>
      </c>
      <c r="B205" t="s">
        <v>9359</v>
      </c>
      <c r="C205" t="s">
        <v>2465</v>
      </c>
      <c r="D205" t="s">
        <v>16821</v>
      </c>
      <c r="E205" t="s">
        <v>2466</v>
      </c>
      <c r="F205" t="s">
        <v>2467</v>
      </c>
      <c r="G205" t="s">
        <v>2468</v>
      </c>
      <c r="H205" t="s">
        <v>2469</v>
      </c>
      <c r="I205" t="s">
        <v>789</v>
      </c>
      <c r="J205" t="s">
        <v>16809</v>
      </c>
      <c r="K205">
        <v>2</v>
      </c>
      <c r="L205" t="s">
        <v>315</v>
      </c>
      <c r="M205">
        <v>1</v>
      </c>
      <c r="N205" t="s">
        <v>16760</v>
      </c>
      <c r="O205">
        <v>3</v>
      </c>
      <c r="P205" t="s">
        <v>16773</v>
      </c>
      <c r="Q205" t="s">
        <v>168</v>
      </c>
      <c r="R205" t="s">
        <v>517</v>
      </c>
      <c r="S205" t="s">
        <v>170</v>
      </c>
      <c r="T205" t="s">
        <v>790</v>
      </c>
      <c r="U205" t="s">
        <v>169</v>
      </c>
      <c r="V205" t="s">
        <v>790</v>
      </c>
      <c r="W205" t="s">
        <v>791</v>
      </c>
      <c r="X205" t="s">
        <v>792</v>
      </c>
      <c r="Y205" t="s">
        <v>793</v>
      </c>
      <c r="Z205" t="s">
        <v>794</v>
      </c>
      <c r="AA205">
        <v>10.199999999999999</v>
      </c>
      <c r="AB205" t="s">
        <v>16810</v>
      </c>
      <c r="AC205" t="str">
        <f t="shared" si="3"/>
        <v>2.7.1</v>
      </c>
      <c r="AD205" t="s">
        <v>2702</v>
      </c>
      <c r="AE205" t="s">
        <v>2703</v>
      </c>
      <c r="AF205" t="s">
        <v>2704</v>
      </c>
      <c r="AG205" t="s">
        <v>2705</v>
      </c>
      <c r="AH205" t="s">
        <v>2687</v>
      </c>
      <c r="AI205" t="s">
        <v>89</v>
      </c>
      <c r="AJ205" t="s">
        <v>2706</v>
      </c>
      <c r="AK205" t="s">
        <v>2707</v>
      </c>
      <c r="AL205" t="s">
        <v>92</v>
      </c>
      <c r="AM205" t="s">
        <v>1230</v>
      </c>
      <c r="AN205">
        <v>0.3</v>
      </c>
      <c r="AO205">
        <v>0.5</v>
      </c>
      <c r="AP205">
        <v>0.7</v>
      </c>
      <c r="AQ205">
        <v>1</v>
      </c>
      <c r="AR205" t="s">
        <v>2708</v>
      </c>
      <c r="AS205" t="s">
        <v>2709</v>
      </c>
      <c r="AT205" t="s">
        <v>2710</v>
      </c>
      <c r="AU205" t="s">
        <v>2528</v>
      </c>
      <c r="AV205" t="s">
        <v>545</v>
      </c>
      <c r="AW205" t="s">
        <v>2711</v>
      </c>
      <c r="AX205" t="s">
        <v>2528</v>
      </c>
      <c r="AY205" t="s">
        <v>545</v>
      </c>
      <c r="AZ205" t="s">
        <v>2712</v>
      </c>
      <c r="BA205" t="s">
        <v>2528</v>
      </c>
      <c r="BB205" t="s">
        <v>545</v>
      </c>
      <c r="BC205" t="s">
        <v>2713</v>
      </c>
      <c r="BD205" t="s">
        <v>2528</v>
      </c>
      <c r="BE205" t="s">
        <v>545</v>
      </c>
      <c r="BF205" t="s">
        <v>2714</v>
      </c>
      <c r="BG205" t="s">
        <v>2528</v>
      </c>
      <c r="BH205" t="s">
        <v>545</v>
      </c>
      <c r="BI205"/>
      <c r="BJ205"/>
      <c r="BK205"/>
      <c r="BL205"/>
      <c r="BM205"/>
      <c r="BN205"/>
      <c r="BO205"/>
      <c r="BP205"/>
      <c r="BQ205"/>
      <c r="BR205"/>
      <c r="BS205"/>
      <c r="BT205"/>
      <c r="BU205"/>
      <c r="BV205"/>
      <c r="BW205"/>
      <c r="BX205"/>
      <c r="BY205"/>
      <c r="BZ205"/>
      <c r="CA205"/>
      <c r="CB205"/>
      <c r="CC205"/>
      <c r="CD205" s="2"/>
      <c r="CE205" s="23"/>
      <c r="CH205" s="24">
        <v>2651</v>
      </c>
    </row>
    <row r="206" spans="1:86" s="24" customFormat="1">
      <c r="A206" t="str">
        <f>CONCATENATE(C206,"_",COUNTIF(C$2:C206,C206))</f>
        <v>02CD11_1</v>
      </c>
      <c r="B206" t="s">
        <v>9360</v>
      </c>
      <c r="C206" t="s">
        <v>2715</v>
      </c>
      <c r="D206" t="s">
        <v>2866</v>
      </c>
      <c r="E206" t="s">
        <v>2716</v>
      </c>
      <c r="F206" t="s">
        <v>2717</v>
      </c>
      <c r="G206" t="s">
        <v>2718</v>
      </c>
      <c r="H206" t="s">
        <v>2719</v>
      </c>
      <c r="I206" t="s">
        <v>465</v>
      </c>
      <c r="J206" t="s">
        <v>16772</v>
      </c>
      <c r="K206">
        <v>2</v>
      </c>
      <c r="L206" t="s">
        <v>315</v>
      </c>
      <c r="M206">
        <v>1</v>
      </c>
      <c r="N206" t="s">
        <v>16760</v>
      </c>
      <c r="O206">
        <v>3</v>
      </c>
      <c r="P206" t="s">
        <v>16773</v>
      </c>
      <c r="Q206" t="s">
        <v>169</v>
      </c>
      <c r="R206" t="s">
        <v>77</v>
      </c>
      <c r="S206" t="s">
        <v>236</v>
      </c>
      <c r="T206" t="s">
        <v>260</v>
      </c>
      <c r="U206" t="s">
        <v>169</v>
      </c>
      <c r="V206" t="s">
        <v>467</v>
      </c>
      <c r="W206" t="s">
        <v>468</v>
      </c>
      <c r="X206" t="s">
        <v>469</v>
      </c>
      <c r="Y206" t="s">
        <v>81</v>
      </c>
      <c r="Z206" t="s">
        <v>82</v>
      </c>
      <c r="AA206">
        <v>16.600000000000001</v>
      </c>
      <c r="AB206" t="s">
        <v>83</v>
      </c>
      <c r="AC206" t="str">
        <f t="shared" si="3"/>
        <v>1.8.1</v>
      </c>
      <c r="AD206" t="s">
        <v>2720</v>
      </c>
      <c r="AE206" t="s">
        <v>2721</v>
      </c>
      <c r="AF206" t="s">
        <v>2722</v>
      </c>
      <c r="AG206" t="s">
        <v>473</v>
      </c>
      <c r="AH206" t="s">
        <v>2723</v>
      </c>
      <c r="AI206" t="s">
        <v>89</v>
      </c>
      <c r="AJ206" t="s">
        <v>2724</v>
      </c>
      <c r="AK206" t="s">
        <v>2725</v>
      </c>
      <c r="AL206" t="s">
        <v>92</v>
      </c>
      <c r="AM206" t="s">
        <v>2726</v>
      </c>
      <c r="AN206">
        <v>0.1</v>
      </c>
      <c r="AO206">
        <v>0.25</v>
      </c>
      <c r="AP206">
        <v>0.5</v>
      </c>
      <c r="AQ206">
        <v>1</v>
      </c>
      <c r="AR206" t="s">
        <v>1009</v>
      </c>
      <c r="AS206" t="s">
        <v>2727</v>
      </c>
      <c r="AT206" t="s">
        <v>2728</v>
      </c>
      <c r="AU206" t="s">
        <v>1025</v>
      </c>
      <c r="AV206" t="s">
        <v>1026</v>
      </c>
      <c r="AW206" t="s">
        <v>2729</v>
      </c>
      <c r="AX206" t="s">
        <v>1025</v>
      </c>
      <c r="AY206" t="s">
        <v>1026</v>
      </c>
      <c r="AZ206" t="s">
        <v>2730</v>
      </c>
      <c r="BA206" t="s">
        <v>2731</v>
      </c>
      <c r="BB206" t="s">
        <v>2732</v>
      </c>
      <c r="BC206" t="s">
        <v>2733</v>
      </c>
      <c r="BD206" t="s">
        <v>2734</v>
      </c>
      <c r="BE206" t="s">
        <v>2735</v>
      </c>
      <c r="BF206" t="s">
        <v>2736</v>
      </c>
      <c r="BG206" t="s">
        <v>2737</v>
      </c>
      <c r="BH206" t="s">
        <v>2738</v>
      </c>
      <c r="BI206" t="s">
        <v>2739</v>
      </c>
      <c r="BJ206" t="s">
        <v>2737</v>
      </c>
      <c r="BK206" t="s">
        <v>2738</v>
      </c>
      <c r="BL206" t="s">
        <v>2740</v>
      </c>
      <c r="BM206" t="s">
        <v>2737</v>
      </c>
      <c r="BN206" t="s">
        <v>2738</v>
      </c>
      <c r="BO206" t="s">
        <v>1024</v>
      </c>
      <c r="BP206" t="s">
        <v>2731</v>
      </c>
      <c r="BQ206" t="s">
        <v>2732</v>
      </c>
      <c r="BR206" t="s">
        <v>1027</v>
      </c>
      <c r="BS206" t="s">
        <v>2731</v>
      </c>
      <c r="BT206" t="s">
        <v>2732</v>
      </c>
      <c r="BU206" t="s">
        <v>1028</v>
      </c>
      <c r="BV206" t="s">
        <v>2731</v>
      </c>
      <c r="BW206" t="s">
        <v>2732</v>
      </c>
      <c r="BX206"/>
      <c r="BY206" t="s">
        <v>108</v>
      </c>
      <c r="BZ206" t="s">
        <v>108</v>
      </c>
      <c r="CA206" t="s">
        <v>108</v>
      </c>
      <c r="CB206" t="s">
        <v>108</v>
      </c>
      <c r="CC206" t="s">
        <v>108</v>
      </c>
      <c r="CD206" s="2" t="s">
        <v>108</v>
      </c>
      <c r="CE206" s="23"/>
      <c r="CH206" s="24">
        <v>2651</v>
      </c>
    </row>
    <row r="207" spans="1:86" s="24" customFormat="1">
      <c r="A207" t="str">
        <f>CONCATENATE(C207,"_",COUNTIF(C$2:C207,C207))</f>
        <v>02CD11_2</v>
      </c>
      <c r="B207" t="s">
        <v>9361</v>
      </c>
      <c r="C207" t="s">
        <v>2715</v>
      </c>
      <c r="D207" t="s">
        <v>2866</v>
      </c>
      <c r="E207" t="s">
        <v>2716</v>
      </c>
      <c r="F207" t="s">
        <v>2717</v>
      </c>
      <c r="G207" t="s">
        <v>2718</v>
      </c>
      <c r="H207" t="s">
        <v>2719</v>
      </c>
      <c r="I207" t="s">
        <v>494</v>
      </c>
      <c r="J207" t="s">
        <v>16774</v>
      </c>
      <c r="K207">
        <v>6</v>
      </c>
      <c r="L207" t="s">
        <v>74</v>
      </c>
      <c r="M207">
        <v>5</v>
      </c>
      <c r="N207" t="s">
        <v>16775</v>
      </c>
      <c r="O207">
        <v>1</v>
      </c>
      <c r="P207" t="s">
        <v>16776</v>
      </c>
      <c r="Q207" t="s">
        <v>168</v>
      </c>
      <c r="R207" t="s">
        <v>517</v>
      </c>
      <c r="S207" t="s">
        <v>168</v>
      </c>
      <c r="T207" t="s">
        <v>518</v>
      </c>
      <c r="U207" t="s">
        <v>169</v>
      </c>
      <c r="V207" t="s">
        <v>16777</v>
      </c>
      <c r="W207" t="s">
        <v>495</v>
      </c>
      <c r="X207" t="s">
        <v>496</v>
      </c>
      <c r="Y207" t="s">
        <v>81</v>
      </c>
      <c r="Z207" t="s">
        <v>82</v>
      </c>
      <c r="AA207">
        <v>16.100000000000001</v>
      </c>
      <c r="AB207" t="s">
        <v>174</v>
      </c>
      <c r="AC207" t="str">
        <f t="shared" si="3"/>
        <v>2.2.1</v>
      </c>
      <c r="AD207" t="s">
        <v>2741</v>
      </c>
      <c r="AE207" t="s">
        <v>2742</v>
      </c>
      <c r="AF207" t="s">
        <v>2743</v>
      </c>
      <c r="AG207" t="s">
        <v>844</v>
      </c>
      <c r="AH207" t="s">
        <v>2744</v>
      </c>
      <c r="AI207" t="s">
        <v>89</v>
      </c>
      <c r="AJ207" t="s">
        <v>2745</v>
      </c>
      <c r="AK207" t="s">
        <v>2746</v>
      </c>
      <c r="AL207" t="s">
        <v>92</v>
      </c>
      <c r="AM207" t="s">
        <v>2747</v>
      </c>
      <c r="AN207">
        <v>0.25</v>
      </c>
      <c r="AO207">
        <v>0.5</v>
      </c>
      <c r="AP207">
        <v>0.75</v>
      </c>
      <c r="AQ207">
        <v>1</v>
      </c>
      <c r="AR207" t="s">
        <v>2102</v>
      </c>
      <c r="AS207" t="s">
        <v>1037</v>
      </c>
      <c r="AT207" t="s">
        <v>2748</v>
      </c>
      <c r="AU207" t="s">
        <v>2749</v>
      </c>
      <c r="AV207" t="s">
        <v>1049</v>
      </c>
      <c r="AW207" t="s">
        <v>2750</v>
      </c>
      <c r="AX207" t="s">
        <v>2749</v>
      </c>
      <c r="AY207" t="s">
        <v>1049</v>
      </c>
      <c r="AZ207" t="s">
        <v>2751</v>
      </c>
      <c r="BA207" t="s">
        <v>2749</v>
      </c>
      <c r="BB207" t="s">
        <v>1049</v>
      </c>
      <c r="BC207" t="s">
        <v>2752</v>
      </c>
      <c r="BD207" t="s">
        <v>2749</v>
      </c>
      <c r="BE207" t="s">
        <v>1049</v>
      </c>
      <c r="BF207" t="s">
        <v>2753</v>
      </c>
      <c r="BG207" t="s">
        <v>2749</v>
      </c>
      <c r="BH207" t="s">
        <v>1049</v>
      </c>
      <c r="BI207" t="s">
        <v>2754</v>
      </c>
      <c r="BJ207" t="s">
        <v>2749</v>
      </c>
      <c r="BK207" t="s">
        <v>1049</v>
      </c>
      <c r="BL207" t="s">
        <v>2755</v>
      </c>
      <c r="BM207" t="s">
        <v>2749</v>
      </c>
      <c r="BN207" t="s">
        <v>1049</v>
      </c>
      <c r="BO207" t="s">
        <v>1047</v>
      </c>
      <c r="BP207" t="s">
        <v>2749</v>
      </c>
      <c r="BQ207" t="s">
        <v>1049</v>
      </c>
      <c r="BR207" t="s">
        <v>1050</v>
      </c>
      <c r="BS207" t="s">
        <v>2756</v>
      </c>
      <c r="BT207" t="s">
        <v>2757</v>
      </c>
      <c r="BU207" t="s">
        <v>1051</v>
      </c>
      <c r="BV207" t="s">
        <v>2756</v>
      </c>
      <c r="BW207" t="s">
        <v>2757</v>
      </c>
      <c r="BX207"/>
      <c r="BY207" t="s">
        <v>108</v>
      </c>
      <c r="BZ207" t="s">
        <v>108</v>
      </c>
      <c r="CA207" t="s">
        <v>108</v>
      </c>
      <c r="CB207" t="s">
        <v>108</v>
      </c>
      <c r="CC207" t="s">
        <v>108</v>
      </c>
      <c r="CD207" s="2" t="s">
        <v>108</v>
      </c>
      <c r="CE207" s="23"/>
      <c r="CH207" s="24">
        <v>2651</v>
      </c>
    </row>
    <row r="208" spans="1:86" s="24" customFormat="1">
      <c r="A208" t="str">
        <f>CONCATENATE(C208,"_",COUNTIF(C$2:C208,C208))</f>
        <v>02CD11_3</v>
      </c>
      <c r="B208" t="s">
        <v>9362</v>
      </c>
      <c r="C208" t="s">
        <v>2715</v>
      </c>
      <c r="D208" t="s">
        <v>2866</v>
      </c>
      <c r="E208" t="s">
        <v>2716</v>
      </c>
      <c r="F208" t="s">
        <v>2717</v>
      </c>
      <c r="G208" t="s">
        <v>2718</v>
      </c>
      <c r="H208" t="s">
        <v>2719</v>
      </c>
      <c r="I208" t="s">
        <v>515</v>
      </c>
      <c r="J208" t="s">
        <v>16778</v>
      </c>
      <c r="K208">
        <v>2</v>
      </c>
      <c r="L208" t="s">
        <v>315</v>
      </c>
      <c r="M208">
        <v>2</v>
      </c>
      <c r="N208" t="s">
        <v>516</v>
      </c>
      <c r="O208" t="s">
        <v>168</v>
      </c>
      <c r="P208" t="s">
        <v>16779</v>
      </c>
      <c r="Q208" t="s">
        <v>168</v>
      </c>
      <c r="R208" t="s">
        <v>517</v>
      </c>
      <c r="S208" t="s">
        <v>168</v>
      </c>
      <c r="T208" t="s">
        <v>518</v>
      </c>
      <c r="U208" t="s">
        <v>166</v>
      </c>
      <c r="V208" t="s">
        <v>519</v>
      </c>
      <c r="W208" t="s">
        <v>520</v>
      </c>
      <c r="X208" t="s">
        <v>521</v>
      </c>
      <c r="Y208" t="s">
        <v>146</v>
      </c>
      <c r="Z208" t="s">
        <v>147</v>
      </c>
      <c r="AA208">
        <v>11.6</v>
      </c>
      <c r="AB208" t="s">
        <v>16780</v>
      </c>
      <c r="AC208" t="str">
        <f t="shared" si="3"/>
        <v>2.2.6</v>
      </c>
      <c r="AD208" t="s">
        <v>2758</v>
      </c>
      <c r="AE208" t="s">
        <v>2759</v>
      </c>
      <c r="AF208" t="s">
        <v>2722</v>
      </c>
      <c r="AG208" t="s">
        <v>1054</v>
      </c>
      <c r="AH208" t="s">
        <v>2760</v>
      </c>
      <c r="AI208" t="s">
        <v>89</v>
      </c>
      <c r="AJ208" t="s">
        <v>1056</v>
      </c>
      <c r="AK208" t="s">
        <v>2761</v>
      </c>
      <c r="AL208" t="s">
        <v>92</v>
      </c>
      <c r="AM208" t="s">
        <v>2762</v>
      </c>
      <c r="AN208">
        <v>0.15</v>
      </c>
      <c r="AO208">
        <v>0.4</v>
      </c>
      <c r="AP208">
        <v>0.7</v>
      </c>
      <c r="AQ208">
        <v>1</v>
      </c>
      <c r="AR208" t="s">
        <v>1059</v>
      </c>
      <c r="AS208" t="s">
        <v>1060</v>
      </c>
      <c r="AT208" t="s">
        <v>2763</v>
      </c>
      <c r="AU208" t="s">
        <v>2764</v>
      </c>
      <c r="AV208" t="s">
        <v>1295</v>
      </c>
      <c r="AW208" t="s">
        <v>2765</v>
      </c>
      <c r="AX208" t="s">
        <v>2764</v>
      </c>
      <c r="AY208" t="s">
        <v>1295</v>
      </c>
      <c r="AZ208" t="s">
        <v>2766</v>
      </c>
      <c r="BA208" t="s">
        <v>2764</v>
      </c>
      <c r="BB208" t="s">
        <v>1295</v>
      </c>
      <c r="BC208" t="s">
        <v>2767</v>
      </c>
      <c r="BD208" t="s">
        <v>2764</v>
      </c>
      <c r="BE208" t="s">
        <v>1295</v>
      </c>
      <c r="BF208" t="s">
        <v>2768</v>
      </c>
      <c r="BG208" t="s">
        <v>2764</v>
      </c>
      <c r="BH208" t="s">
        <v>1295</v>
      </c>
      <c r="BI208" t="s">
        <v>2769</v>
      </c>
      <c r="BJ208" t="s">
        <v>2764</v>
      </c>
      <c r="BK208" t="s">
        <v>1295</v>
      </c>
      <c r="BL208" t="s">
        <v>2770</v>
      </c>
      <c r="BM208" t="s">
        <v>2764</v>
      </c>
      <c r="BN208" t="s">
        <v>1295</v>
      </c>
      <c r="BO208" t="s">
        <v>2771</v>
      </c>
      <c r="BP208" t="s">
        <v>2764</v>
      </c>
      <c r="BQ208" t="s">
        <v>1295</v>
      </c>
      <c r="BR208" t="s">
        <v>2772</v>
      </c>
      <c r="BS208" t="s">
        <v>2764</v>
      </c>
      <c r="BT208" t="s">
        <v>1295</v>
      </c>
      <c r="BU208"/>
      <c r="BV208"/>
      <c r="BW208"/>
      <c r="BX208"/>
      <c r="BY208" t="s">
        <v>108</v>
      </c>
      <c r="BZ208" t="s">
        <v>108</v>
      </c>
      <c r="CA208" t="s">
        <v>108</v>
      </c>
      <c r="CB208" t="s">
        <v>108</v>
      </c>
      <c r="CC208" t="s">
        <v>108</v>
      </c>
      <c r="CD208" s="2" t="s">
        <v>108</v>
      </c>
      <c r="CE208" s="23"/>
      <c r="CH208" s="24">
        <v>2651</v>
      </c>
    </row>
    <row r="209" spans="1:86" s="24" customFormat="1">
      <c r="A209" t="str">
        <f>CONCATENATE(C209,"_",COUNTIF(C$2:C209,C209))</f>
        <v>02CD11_4</v>
      </c>
      <c r="B209" t="s">
        <v>9363</v>
      </c>
      <c r="C209" t="s">
        <v>2715</v>
      </c>
      <c r="D209" t="s">
        <v>2866</v>
      </c>
      <c r="E209" t="s">
        <v>2716</v>
      </c>
      <c r="F209" t="s">
        <v>2717</v>
      </c>
      <c r="G209" t="s">
        <v>2718</v>
      </c>
      <c r="H209" t="s">
        <v>2719</v>
      </c>
      <c r="I209" t="s">
        <v>547</v>
      </c>
      <c r="J209" t="s">
        <v>16781</v>
      </c>
      <c r="K209">
        <v>2</v>
      </c>
      <c r="L209" t="s">
        <v>315</v>
      </c>
      <c r="M209">
        <v>1</v>
      </c>
      <c r="N209" t="s">
        <v>16760</v>
      </c>
      <c r="O209">
        <v>5</v>
      </c>
      <c r="P209" t="s">
        <v>4602</v>
      </c>
      <c r="Q209" t="s">
        <v>168</v>
      </c>
      <c r="R209" t="s">
        <v>517</v>
      </c>
      <c r="S209" t="s">
        <v>167</v>
      </c>
      <c r="T209" t="s">
        <v>16782</v>
      </c>
      <c r="U209" t="s">
        <v>168</v>
      </c>
      <c r="V209" t="s">
        <v>550</v>
      </c>
      <c r="W209" t="s">
        <v>551</v>
      </c>
      <c r="X209" t="s">
        <v>552</v>
      </c>
      <c r="Y209" t="s">
        <v>146</v>
      </c>
      <c r="Z209" t="s">
        <v>147</v>
      </c>
      <c r="AA209">
        <v>11.4</v>
      </c>
      <c r="AB209" t="s">
        <v>553</v>
      </c>
      <c r="AC209" t="str">
        <f t="shared" si="3"/>
        <v>2.4.2</v>
      </c>
      <c r="AD209" t="s">
        <v>2773</v>
      </c>
      <c r="AE209" t="s">
        <v>2774</v>
      </c>
      <c r="AF209" t="s">
        <v>2722</v>
      </c>
      <c r="AG209" t="s">
        <v>556</v>
      </c>
      <c r="AH209" t="s">
        <v>557</v>
      </c>
      <c r="AI209" t="s">
        <v>89</v>
      </c>
      <c r="AJ209" t="s">
        <v>1204</v>
      </c>
      <c r="AK209" t="s">
        <v>2775</v>
      </c>
      <c r="AL209" t="s">
        <v>92</v>
      </c>
      <c r="AM209" t="s">
        <v>2776</v>
      </c>
      <c r="AN209">
        <v>0.25</v>
      </c>
      <c r="AO209">
        <v>0.5</v>
      </c>
      <c r="AP209">
        <v>0.75</v>
      </c>
      <c r="AQ209">
        <v>1</v>
      </c>
      <c r="AR209" t="s">
        <v>1207</v>
      </c>
      <c r="AS209" t="s">
        <v>2777</v>
      </c>
      <c r="AT209" t="s">
        <v>2778</v>
      </c>
      <c r="AU209" t="s">
        <v>2779</v>
      </c>
      <c r="AV209" t="s">
        <v>545</v>
      </c>
      <c r="AW209" t="s">
        <v>2780</v>
      </c>
      <c r="AX209" t="s">
        <v>2779</v>
      </c>
      <c r="AY209" t="s">
        <v>545</v>
      </c>
      <c r="AZ209" t="s">
        <v>2781</v>
      </c>
      <c r="BA209" t="s">
        <v>2779</v>
      </c>
      <c r="BB209" t="s">
        <v>545</v>
      </c>
      <c r="BC209" t="s">
        <v>2782</v>
      </c>
      <c r="BD209" t="s">
        <v>2779</v>
      </c>
      <c r="BE209" t="s">
        <v>545</v>
      </c>
      <c r="BF209" t="s">
        <v>2783</v>
      </c>
      <c r="BG209" t="s">
        <v>2779</v>
      </c>
      <c r="BH209" t="s">
        <v>545</v>
      </c>
      <c r="BI209" t="s">
        <v>2784</v>
      </c>
      <c r="BJ209" t="s">
        <v>2779</v>
      </c>
      <c r="BK209" t="s">
        <v>545</v>
      </c>
      <c r="BL209" t="s">
        <v>2785</v>
      </c>
      <c r="BM209" t="s">
        <v>2779</v>
      </c>
      <c r="BN209" t="s">
        <v>545</v>
      </c>
      <c r="BO209" t="s">
        <v>2786</v>
      </c>
      <c r="BP209" t="s">
        <v>2779</v>
      </c>
      <c r="BQ209" t="s">
        <v>545</v>
      </c>
      <c r="BR209"/>
      <c r="BS209"/>
      <c r="BT209"/>
      <c r="BU209"/>
      <c r="BV209"/>
      <c r="BW209"/>
      <c r="BX209"/>
      <c r="BY209" t="s">
        <v>108</v>
      </c>
      <c r="BZ209" t="s">
        <v>108</v>
      </c>
      <c r="CA209" t="s">
        <v>108</v>
      </c>
      <c r="CB209" t="s">
        <v>108</v>
      </c>
      <c r="CC209" t="s">
        <v>108</v>
      </c>
      <c r="CD209" s="2" t="s">
        <v>108</v>
      </c>
      <c r="CE209" s="23"/>
      <c r="CH209" s="24">
        <v>2651</v>
      </c>
    </row>
    <row r="210" spans="1:86" s="24" customFormat="1">
      <c r="A210" t="str">
        <f>CONCATENATE(C210,"_",COUNTIF(C$2:C210,C210))</f>
        <v>02CD11_5</v>
      </c>
      <c r="B210" t="s">
        <v>9364</v>
      </c>
      <c r="C210" t="s">
        <v>2715</v>
      </c>
      <c r="D210" t="s">
        <v>2866</v>
      </c>
      <c r="E210" t="s">
        <v>2716</v>
      </c>
      <c r="F210" t="s">
        <v>2717</v>
      </c>
      <c r="G210" t="s">
        <v>2718</v>
      </c>
      <c r="H210" t="s">
        <v>2719</v>
      </c>
      <c r="I210" t="s">
        <v>575</v>
      </c>
      <c r="J210" t="s">
        <v>16783</v>
      </c>
      <c r="K210">
        <v>2</v>
      </c>
      <c r="L210" t="s">
        <v>315</v>
      </c>
      <c r="M210">
        <v>1</v>
      </c>
      <c r="N210" t="s">
        <v>16760</v>
      </c>
      <c r="O210">
        <v>7</v>
      </c>
      <c r="P210" t="s">
        <v>8243</v>
      </c>
      <c r="Q210" t="s">
        <v>168</v>
      </c>
      <c r="R210" t="s">
        <v>517</v>
      </c>
      <c r="S210" t="s">
        <v>171</v>
      </c>
      <c r="T210" t="s">
        <v>579</v>
      </c>
      <c r="U210" t="s">
        <v>168</v>
      </c>
      <c r="V210" t="s">
        <v>16784</v>
      </c>
      <c r="W210" t="s">
        <v>580</v>
      </c>
      <c r="X210" t="s">
        <v>581</v>
      </c>
      <c r="Y210" t="s">
        <v>146</v>
      </c>
      <c r="Z210" t="s">
        <v>147</v>
      </c>
      <c r="AA210">
        <v>11.1</v>
      </c>
      <c r="AB210" t="s">
        <v>16771</v>
      </c>
      <c r="AC210" t="str">
        <f t="shared" si="3"/>
        <v>2.3.2</v>
      </c>
      <c r="AD210" t="s">
        <v>1081</v>
      </c>
      <c r="AE210" t="s">
        <v>1082</v>
      </c>
      <c r="AF210" t="s">
        <v>2722</v>
      </c>
      <c r="AG210" t="s">
        <v>586</v>
      </c>
      <c r="AH210" t="s">
        <v>587</v>
      </c>
      <c r="AI210" t="s">
        <v>89</v>
      </c>
      <c r="AJ210" t="s">
        <v>2787</v>
      </c>
      <c r="AK210" t="s">
        <v>2788</v>
      </c>
      <c r="AL210" t="s">
        <v>136</v>
      </c>
      <c r="AM210" t="s">
        <v>2789</v>
      </c>
      <c r="AN210">
        <v>0.1</v>
      </c>
      <c r="AO210">
        <v>0.4</v>
      </c>
      <c r="AP210">
        <v>0.8</v>
      </c>
      <c r="AQ210">
        <v>1</v>
      </c>
      <c r="AR210" t="s">
        <v>1522</v>
      </c>
      <c r="AS210" t="s">
        <v>2790</v>
      </c>
      <c r="AT210" t="s">
        <v>2791</v>
      </c>
      <c r="AU210" t="s">
        <v>2779</v>
      </c>
      <c r="AV210" t="s">
        <v>545</v>
      </c>
      <c r="AW210"/>
      <c r="AX210"/>
      <c r="AY210"/>
      <c r="AZ210"/>
      <c r="BA210"/>
      <c r="BB210"/>
      <c r="BC210"/>
      <c r="BD210"/>
      <c r="BE210"/>
      <c r="BF210"/>
      <c r="BG210"/>
      <c r="BH210"/>
      <c r="BI210"/>
      <c r="BJ210"/>
      <c r="BK210"/>
      <c r="BL210"/>
      <c r="BM210"/>
      <c r="BN210"/>
      <c r="BO210"/>
      <c r="BP210"/>
      <c r="BQ210"/>
      <c r="BR210"/>
      <c r="BS210"/>
      <c r="BT210"/>
      <c r="BU210"/>
      <c r="BV210"/>
      <c r="BW210"/>
      <c r="BX210"/>
      <c r="BY210" t="s">
        <v>108</v>
      </c>
      <c r="BZ210" t="s">
        <v>108</v>
      </c>
      <c r="CA210" t="s">
        <v>108</v>
      </c>
      <c r="CB210" t="s">
        <v>108</v>
      </c>
      <c r="CC210" t="s">
        <v>108</v>
      </c>
      <c r="CD210" s="2" t="s">
        <v>108</v>
      </c>
      <c r="CE210" s="23"/>
      <c r="CH210" s="24">
        <v>2651</v>
      </c>
    </row>
    <row r="211" spans="1:86" s="24" customFormat="1">
      <c r="A211" t="str">
        <f>CONCATENATE(C211,"_",COUNTIF(C$2:C211,C211))</f>
        <v>02CD11_6</v>
      </c>
      <c r="B211" t="s">
        <v>9365</v>
      </c>
      <c r="C211" t="s">
        <v>2715</v>
      </c>
      <c r="D211" t="s">
        <v>2866</v>
      </c>
      <c r="E211" t="s">
        <v>2716</v>
      </c>
      <c r="F211" t="s">
        <v>2717</v>
      </c>
      <c r="G211" t="s">
        <v>2718</v>
      </c>
      <c r="H211" t="s">
        <v>2719</v>
      </c>
      <c r="I211" t="s">
        <v>600</v>
      </c>
      <c r="J211" t="s">
        <v>16785</v>
      </c>
      <c r="K211">
        <v>2</v>
      </c>
      <c r="L211" t="s">
        <v>315</v>
      </c>
      <c r="M211">
        <v>3</v>
      </c>
      <c r="N211" t="s">
        <v>601</v>
      </c>
      <c r="O211" t="s">
        <v>167</v>
      </c>
      <c r="P211" t="s">
        <v>16786</v>
      </c>
      <c r="Q211" t="s">
        <v>168</v>
      </c>
      <c r="R211" t="s">
        <v>517</v>
      </c>
      <c r="S211" t="s">
        <v>169</v>
      </c>
      <c r="T211" t="s">
        <v>16787</v>
      </c>
      <c r="U211" t="s">
        <v>166</v>
      </c>
      <c r="V211" t="s">
        <v>16788</v>
      </c>
      <c r="W211" t="s">
        <v>602</v>
      </c>
      <c r="X211" t="s">
        <v>603</v>
      </c>
      <c r="Y211" t="s">
        <v>604</v>
      </c>
      <c r="Z211" t="s">
        <v>605</v>
      </c>
      <c r="AA211" t="s">
        <v>606</v>
      </c>
      <c r="AB211" t="s">
        <v>16789</v>
      </c>
      <c r="AC211" t="str">
        <f t="shared" si="3"/>
        <v>2.1.6</v>
      </c>
      <c r="AD211" t="s">
        <v>1069</v>
      </c>
      <c r="AE211" t="s">
        <v>1070</v>
      </c>
      <c r="AF211" t="s">
        <v>1071</v>
      </c>
      <c r="AG211" t="s">
        <v>1072</v>
      </c>
      <c r="AH211" t="s">
        <v>611</v>
      </c>
      <c r="AI211" t="s">
        <v>89</v>
      </c>
      <c r="AJ211" t="s">
        <v>2792</v>
      </c>
      <c r="AK211" t="s">
        <v>2793</v>
      </c>
      <c r="AL211" t="s">
        <v>92</v>
      </c>
      <c r="AM211" t="s">
        <v>2794</v>
      </c>
      <c r="AN211">
        <v>0.15</v>
      </c>
      <c r="AO211">
        <v>0.4</v>
      </c>
      <c r="AP211">
        <v>0.75</v>
      </c>
      <c r="AQ211">
        <v>1</v>
      </c>
      <c r="AR211" t="s">
        <v>2795</v>
      </c>
      <c r="AS211" t="s">
        <v>2796</v>
      </c>
      <c r="AT211" t="s">
        <v>2797</v>
      </c>
      <c r="AU211" t="s">
        <v>2779</v>
      </c>
      <c r="AV211" t="s">
        <v>545</v>
      </c>
      <c r="AW211" t="s">
        <v>2798</v>
      </c>
      <c r="AX211" t="s">
        <v>2779</v>
      </c>
      <c r="AY211" t="s">
        <v>545</v>
      </c>
      <c r="AZ211" t="s">
        <v>2799</v>
      </c>
      <c r="BA211" t="s">
        <v>2779</v>
      </c>
      <c r="BB211" t="s">
        <v>545</v>
      </c>
      <c r="BC211"/>
      <c r="BD211"/>
      <c r="BE211"/>
      <c r="BF211"/>
      <c r="BG211"/>
      <c r="BH211"/>
      <c r="BI211"/>
      <c r="BJ211"/>
      <c r="BK211"/>
      <c r="BL211"/>
      <c r="BM211"/>
      <c r="BN211"/>
      <c r="BO211"/>
      <c r="BP211"/>
      <c r="BQ211"/>
      <c r="BR211"/>
      <c r="BS211"/>
      <c r="BT211"/>
      <c r="BU211"/>
      <c r="BV211"/>
      <c r="BW211"/>
      <c r="BX211"/>
      <c r="BY211" t="s">
        <v>108</v>
      </c>
      <c r="BZ211" t="s">
        <v>108</v>
      </c>
      <c r="CA211" t="s">
        <v>108</v>
      </c>
      <c r="CB211" t="s">
        <v>108</v>
      </c>
      <c r="CC211" t="s">
        <v>108</v>
      </c>
      <c r="CD211" s="2" t="s">
        <v>108</v>
      </c>
      <c r="CE211" s="23"/>
      <c r="CH211" s="24">
        <v>2651</v>
      </c>
    </row>
    <row r="212" spans="1:86" s="24" customFormat="1">
      <c r="A212" t="str">
        <f>CONCATENATE(C212,"_",COUNTIF(C$2:C212,C212))</f>
        <v>02CD11_7</v>
      </c>
      <c r="B212" t="s">
        <v>9366</v>
      </c>
      <c r="C212" t="s">
        <v>2715</v>
      </c>
      <c r="D212" t="s">
        <v>2866</v>
      </c>
      <c r="E212" t="s">
        <v>2716</v>
      </c>
      <c r="F212" t="s">
        <v>2717</v>
      </c>
      <c r="G212" t="s">
        <v>2718</v>
      </c>
      <c r="H212" t="s">
        <v>2719</v>
      </c>
      <c r="I212" t="s">
        <v>618</v>
      </c>
      <c r="J212" t="s">
        <v>16790</v>
      </c>
      <c r="K212">
        <v>2</v>
      </c>
      <c r="L212" t="s">
        <v>315</v>
      </c>
      <c r="M212">
        <v>1</v>
      </c>
      <c r="N212" t="s">
        <v>16760</v>
      </c>
      <c r="O212">
        <v>7</v>
      </c>
      <c r="P212" t="s">
        <v>8243</v>
      </c>
      <c r="Q212" t="s">
        <v>168</v>
      </c>
      <c r="R212" t="s">
        <v>517</v>
      </c>
      <c r="S212" t="s">
        <v>166</v>
      </c>
      <c r="T212" t="s">
        <v>16791</v>
      </c>
      <c r="U212" t="s">
        <v>171</v>
      </c>
      <c r="V212" t="s">
        <v>620</v>
      </c>
      <c r="W212" t="s">
        <v>621</v>
      </c>
      <c r="X212" t="s">
        <v>622</v>
      </c>
      <c r="Y212" t="s">
        <v>146</v>
      </c>
      <c r="Z212" t="s">
        <v>147</v>
      </c>
      <c r="AA212">
        <v>11.1</v>
      </c>
      <c r="AB212" t="s">
        <v>16771</v>
      </c>
      <c r="AC212" t="str">
        <f t="shared" si="3"/>
        <v>2.6.3</v>
      </c>
      <c r="AD212" t="s">
        <v>624</v>
      </c>
      <c r="AE212" t="s">
        <v>625</v>
      </c>
      <c r="AF212" t="s">
        <v>2800</v>
      </c>
      <c r="AG212" t="s">
        <v>1093</v>
      </c>
      <c r="AH212" t="s">
        <v>628</v>
      </c>
      <c r="AI212" t="s">
        <v>89</v>
      </c>
      <c r="AJ212" t="s">
        <v>2801</v>
      </c>
      <c r="AK212" t="s">
        <v>2802</v>
      </c>
      <c r="AL212" t="s">
        <v>92</v>
      </c>
      <c r="AM212" t="s">
        <v>2776</v>
      </c>
      <c r="AN212">
        <v>0.25</v>
      </c>
      <c r="AO212">
        <v>0.5</v>
      </c>
      <c r="AP212">
        <v>0.75</v>
      </c>
      <c r="AQ212">
        <v>1</v>
      </c>
      <c r="AR212" t="s">
        <v>2803</v>
      </c>
      <c r="AS212" t="s">
        <v>2804</v>
      </c>
      <c r="AT212" t="s">
        <v>2805</v>
      </c>
      <c r="AU212" t="s">
        <v>2779</v>
      </c>
      <c r="AV212" t="s">
        <v>545</v>
      </c>
      <c r="AW212" t="s">
        <v>2806</v>
      </c>
      <c r="AX212" t="s">
        <v>2779</v>
      </c>
      <c r="AY212" t="s">
        <v>545</v>
      </c>
      <c r="AZ212"/>
      <c r="BA212"/>
      <c r="BB212"/>
      <c r="BC212"/>
      <c r="BD212"/>
      <c r="BE212"/>
      <c r="BF212"/>
      <c r="BG212"/>
      <c r="BH212"/>
      <c r="BI212"/>
      <c r="BJ212"/>
      <c r="BK212"/>
      <c r="BL212"/>
      <c r="BM212"/>
      <c r="BN212"/>
      <c r="BO212"/>
      <c r="BP212"/>
      <c r="BQ212"/>
      <c r="BR212"/>
      <c r="BS212"/>
      <c r="BT212"/>
      <c r="BU212"/>
      <c r="BV212"/>
      <c r="BW212"/>
      <c r="BX212"/>
      <c r="BY212" t="s">
        <v>108</v>
      </c>
      <c r="BZ212" t="s">
        <v>108</v>
      </c>
      <c r="CA212" t="s">
        <v>108</v>
      </c>
      <c r="CB212" t="s">
        <v>108</v>
      </c>
      <c r="CC212" t="s">
        <v>108</v>
      </c>
      <c r="CD212" s="2" t="s">
        <v>108</v>
      </c>
      <c r="CE212" s="23"/>
      <c r="CH212" s="24">
        <v>2651</v>
      </c>
    </row>
    <row r="213" spans="1:86" s="24" customFormat="1">
      <c r="A213" t="str">
        <f>CONCATENATE(C213,"_",COUNTIF(C$2:C213,C213))</f>
        <v>02CD11_8</v>
      </c>
      <c r="B213" t="s">
        <v>9367</v>
      </c>
      <c r="C213" t="s">
        <v>2715</v>
      </c>
      <c r="D213" t="s">
        <v>2866</v>
      </c>
      <c r="E213" t="s">
        <v>2716</v>
      </c>
      <c r="F213" t="s">
        <v>2717</v>
      </c>
      <c r="G213" t="s">
        <v>2718</v>
      </c>
      <c r="H213" t="s">
        <v>2719</v>
      </c>
      <c r="I213" t="s">
        <v>636</v>
      </c>
      <c r="J213" t="s">
        <v>16792</v>
      </c>
      <c r="K213">
        <v>2</v>
      </c>
      <c r="L213" t="s">
        <v>315</v>
      </c>
      <c r="M213">
        <v>1</v>
      </c>
      <c r="N213" t="s">
        <v>16760</v>
      </c>
      <c r="O213" t="s">
        <v>171</v>
      </c>
      <c r="P213" t="s">
        <v>16773</v>
      </c>
      <c r="Q213" t="s">
        <v>171</v>
      </c>
      <c r="R213" t="s">
        <v>235</v>
      </c>
      <c r="S213" t="s">
        <v>169</v>
      </c>
      <c r="T213" t="s">
        <v>16762</v>
      </c>
      <c r="U213" t="s">
        <v>169</v>
      </c>
      <c r="V213" t="s">
        <v>16763</v>
      </c>
      <c r="W213" t="s">
        <v>637</v>
      </c>
      <c r="X213" t="s">
        <v>638</v>
      </c>
      <c r="Y213" t="s">
        <v>236</v>
      </c>
      <c r="Z213" t="s">
        <v>318</v>
      </c>
      <c r="AA213">
        <v>8.3000000000000007</v>
      </c>
      <c r="AB213" t="s">
        <v>16793</v>
      </c>
      <c r="AC213" t="str">
        <f t="shared" si="3"/>
        <v>3.1.1</v>
      </c>
      <c r="AD213" t="s">
        <v>2807</v>
      </c>
      <c r="AE213" t="s">
        <v>2808</v>
      </c>
      <c r="AF213" t="s">
        <v>2722</v>
      </c>
      <c r="AG213" t="s">
        <v>642</v>
      </c>
      <c r="AH213" t="s">
        <v>643</v>
      </c>
      <c r="AI213" t="s">
        <v>89</v>
      </c>
      <c r="AJ213" t="s">
        <v>2809</v>
      </c>
      <c r="AK213" t="s">
        <v>2810</v>
      </c>
      <c r="AL213" t="s">
        <v>92</v>
      </c>
      <c r="AM213" t="s">
        <v>2811</v>
      </c>
      <c r="AN213">
        <v>0.1</v>
      </c>
      <c r="AO213">
        <v>0.25</v>
      </c>
      <c r="AP213">
        <v>0.5</v>
      </c>
      <c r="AQ213">
        <v>1</v>
      </c>
      <c r="AR213" t="s">
        <v>2812</v>
      </c>
      <c r="AS213" t="s">
        <v>2813</v>
      </c>
      <c r="AT213" t="s">
        <v>2814</v>
      </c>
      <c r="AU213" t="s">
        <v>2815</v>
      </c>
      <c r="AV213" t="s">
        <v>2816</v>
      </c>
      <c r="AW213" t="s">
        <v>2817</v>
      </c>
      <c r="AX213" t="s">
        <v>2815</v>
      </c>
      <c r="AY213" t="s">
        <v>2816</v>
      </c>
      <c r="AZ213" t="s">
        <v>2818</v>
      </c>
      <c r="BA213" t="s">
        <v>2815</v>
      </c>
      <c r="BB213" t="s">
        <v>2816</v>
      </c>
      <c r="BC213" t="s">
        <v>2819</v>
      </c>
      <c r="BD213" t="s">
        <v>2815</v>
      </c>
      <c r="BE213" t="s">
        <v>2816</v>
      </c>
      <c r="BF213" t="s">
        <v>2820</v>
      </c>
      <c r="BG213" t="s">
        <v>2821</v>
      </c>
      <c r="BH213" t="s">
        <v>545</v>
      </c>
      <c r="BI213" t="s">
        <v>2822</v>
      </c>
      <c r="BJ213" t="s">
        <v>2821</v>
      </c>
      <c r="BK213" t="s">
        <v>545</v>
      </c>
      <c r="BL213"/>
      <c r="BM213"/>
      <c r="BN213"/>
      <c r="BO213"/>
      <c r="BP213"/>
      <c r="BQ213"/>
      <c r="BR213"/>
      <c r="BS213"/>
      <c r="BT213"/>
      <c r="BU213"/>
      <c r="BV213"/>
      <c r="BW213"/>
      <c r="BX213"/>
      <c r="BY213" t="s">
        <v>108</v>
      </c>
      <c r="BZ213" t="s">
        <v>108</v>
      </c>
      <c r="CA213" t="s">
        <v>108</v>
      </c>
      <c r="CB213" t="s">
        <v>108</v>
      </c>
      <c r="CC213" t="s">
        <v>108</v>
      </c>
      <c r="CD213" s="2" t="s">
        <v>108</v>
      </c>
      <c r="CE213" s="23"/>
      <c r="CH213" s="24">
        <v>2651</v>
      </c>
    </row>
    <row r="214" spans="1:86" s="24" customFormat="1">
      <c r="A214" t="str">
        <f>CONCATENATE(C214,"_",COUNTIF(C$2:C214,C214))</f>
        <v>02CD11_9</v>
      </c>
      <c r="B214" t="s">
        <v>9368</v>
      </c>
      <c r="C214" t="s">
        <v>2715</v>
      </c>
      <c r="D214" t="s">
        <v>2866</v>
      </c>
      <c r="E214" t="s">
        <v>2716</v>
      </c>
      <c r="F214" t="s">
        <v>2717</v>
      </c>
      <c r="G214" t="s">
        <v>2718</v>
      </c>
      <c r="H214" t="s">
        <v>2719</v>
      </c>
      <c r="I214" t="s">
        <v>654</v>
      </c>
      <c r="J214" t="s">
        <v>16794</v>
      </c>
      <c r="K214">
        <v>3</v>
      </c>
      <c r="L214" t="s">
        <v>5262</v>
      </c>
      <c r="M214">
        <v>3</v>
      </c>
      <c r="N214" t="s">
        <v>5328</v>
      </c>
      <c r="O214">
        <v>1</v>
      </c>
      <c r="P214" t="s">
        <v>5329</v>
      </c>
      <c r="Q214" t="s">
        <v>168</v>
      </c>
      <c r="R214" t="s">
        <v>517</v>
      </c>
      <c r="S214" t="s">
        <v>168</v>
      </c>
      <c r="T214" t="s">
        <v>518</v>
      </c>
      <c r="U214" t="s">
        <v>169</v>
      </c>
      <c r="V214" t="s">
        <v>16777</v>
      </c>
      <c r="W214" t="s">
        <v>655</v>
      </c>
      <c r="X214" t="s">
        <v>656</v>
      </c>
      <c r="Y214" t="s">
        <v>146</v>
      </c>
      <c r="Z214" t="s">
        <v>147</v>
      </c>
      <c r="AA214">
        <v>11.3</v>
      </c>
      <c r="AB214" t="s">
        <v>16735</v>
      </c>
      <c r="AC214" t="str">
        <f t="shared" si="3"/>
        <v>2.2.1</v>
      </c>
      <c r="AD214" t="s">
        <v>2823</v>
      </c>
      <c r="AE214" t="s">
        <v>2824</v>
      </c>
      <c r="AF214" t="s">
        <v>2722</v>
      </c>
      <c r="AG214" t="s">
        <v>1120</v>
      </c>
      <c r="AH214" t="s">
        <v>2825</v>
      </c>
      <c r="AI214" t="s">
        <v>89</v>
      </c>
      <c r="AJ214" t="s">
        <v>2826</v>
      </c>
      <c r="AK214" t="s">
        <v>2827</v>
      </c>
      <c r="AL214" t="s">
        <v>92</v>
      </c>
      <c r="AM214" t="s">
        <v>2828</v>
      </c>
      <c r="AN214">
        <v>0</v>
      </c>
      <c r="AO214">
        <v>0.25</v>
      </c>
      <c r="AP214">
        <v>0.6</v>
      </c>
      <c r="AQ214">
        <v>1</v>
      </c>
      <c r="AR214" t="s">
        <v>2829</v>
      </c>
      <c r="AS214" t="s">
        <v>2830</v>
      </c>
      <c r="AT214" t="s">
        <v>2831</v>
      </c>
      <c r="AU214" t="s">
        <v>2832</v>
      </c>
      <c r="AV214" t="s">
        <v>2833</v>
      </c>
      <c r="AW214" t="s">
        <v>2834</v>
      </c>
      <c r="AX214" t="s">
        <v>2832</v>
      </c>
      <c r="AY214" t="s">
        <v>2833</v>
      </c>
      <c r="AZ214"/>
      <c r="BA214"/>
      <c r="BB214"/>
      <c r="BC214"/>
      <c r="BD214"/>
      <c r="BE214"/>
      <c r="BF214"/>
      <c r="BG214"/>
      <c r="BH214"/>
      <c r="BI214"/>
      <c r="BJ214"/>
      <c r="BK214"/>
      <c r="BL214"/>
      <c r="BM214"/>
      <c r="BN214"/>
      <c r="BO214"/>
      <c r="BP214"/>
      <c r="BQ214"/>
      <c r="BR214"/>
      <c r="BS214"/>
      <c r="BT214"/>
      <c r="BU214"/>
      <c r="BV214"/>
      <c r="BW214"/>
      <c r="BX214"/>
      <c r="BY214" t="s">
        <v>108</v>
      </c>
      <c r="BZ214" t="s">
        <v>108</v>
      </c>
      <c r="CA214" t="s">
        <v>108</v>
      </c>
      <c r="CB214" t="s">
        <v>108</v>
      </c>
      <c r="CC214" t="s">
        <v>108</v>
      </c>
      <c r="CD214" s="2" t="s">
        <v>108</v>
      </c>
      <c r="CE214" s="23"/>
      <c r="CH214" s="24">
        <v>2651</v>
      </c>
    </row>
    <row r="215" spans="1:86" s="24" customFormat="1">
      <c r="A215" t="str">
        <f>CONCATENATE(C215,"_",COUNTIF(C$2:C215,C215))</f>
        <v>02CD11_10</v>
      </c>
      <c r="B215" t="s">
        <v>9369</v>
      </c>
      <c r="C215" t="s">
        <v>2715</v>
      </c>
      <c r="D215" t="s">
        <v>2866</v>
      </c>
      <c r="E215" t="s">
        <v>2716</v>
      </c>
      <c r="F215" t="s">
        <v>2717</v>
      </c>
      <c r="G215" t="s">
        <v>2718</v>
      </c>
      <c r="H215" t="s">
        <v>2719</v>
      </c>
      <c r="I215" t="s">
        <v>673</v>
      </c>
      <c r="J215" t="s">
        <v>16797</v>
      </c>
      <c r="K215">
        <v>2</v>
      </c>
      <c r="L215" t="s">
        <v>315</v>
      </c>
      <c r="M215">
        <v>3</v>
      </c>
      <c r="N215" t="s">
        <v>601</v>
      </c>
      <c r="O215" t="s">
        <v>168</v>
      </c>
      <c r="P215" t="s">
        <v>16798</v>
      </c>
      <c r="Q215" t="s">
        <v>168</v>
      </c>
      <c r="R215" t="s">
        <v>517</v>
      </c>
      <c r="S215" t="s">
        <v>168</v>
      </c>
      <c r="T215" t="s">
        <v>518</v>
      </c>
      <c r="U215" t="s">
        <v>171</v>
      </c>
      <c r="V215" t="s">
        <v>674</v>
      </c>
      <c r="W215" t="s">
        <v>675</v>
      </c>
      <c r="X215" t="s">
        <v>676</v>
      </c>
      <c r="Y215" t="s">
        <v>166</v>
      </c>
      <c r="Z215" t="s">
        <v>677</v>
      </c>
      <c r="AA215">
        <v>6.4</v>
      </c>
      <c r="AB215" t="s">
        <v>16799</v>
      </c>
      <c r="AC215" t="str">
        <f t="shared" si="3"/>
        <v>2.2.3</v>
      </c>
      <c r="AD215" t="s">
        <v>2835</v>
      </c>
      <c r="AE215" t="s">
        <v>2836</v>
      </c>
      <c r="AF215" t="s">
        <v>2743</v>
      </c>
      <c r="AG215" t="s">
        <v>681</v>
      </c>
      <c r="AH215" t="s">
        <v>2837</v>
      </c>
      <c r="AI215" t="s">
        <v>89</v>
      </c>
      <c r="AJ215" t="s">
        <v>2838</v>
      </c>
      <c r="AK215" t="s">
        <v>2839</v>
      </c>
      <c r="AL215" t="s">
        <v>92</v>
      </c>
      <c r="AM215" t="s">
        <v>2840</v>
      </c>
      <c r="AN215">
        <v>0.2</v>
      </c>
      <c r="AO215">
        <v>0.45</v>
      </c>
      <c r="AP215">
        <v>0.7</v>
      </c>
      <c r="AQ215">
        <v>1</v>
      </c>
      <c r="AR215" t="s">
        <v>1135</v>
      </c>
      <c r="AS215" t="s">
        <v>2841</v>
      </c>
      <c r="AT215" t="s">
        <v>2842</v>
      </c>
      <c r="AU215" t="s">
        <v>2843</v>
      </c>
      <c r="AV215" t="s">
        <v>2844</v>
      </c>
      <c r="AW215" t="s">
        <v>2845</v>
      </c>
      <c r="AX215" t="s">
        <v>2843</v>
      </c>
      <c r="AY215" t="s">
        <v>2844</v>
      </c>
      <c r="AZ215" t="s">
        <v>2846</v>
      </c>
      <c r="BA215" t="s">
        <v>2843</v>
      </c>
      <c r="BB215" t="s">
        <v>2844</v>
      </c>
      <c r="BC215" t="s">
        <v>2847</v>
      </c>
      <c r="BD215" t="s">
        <v>2843</v>
      </c>
      <c r="BE215" t="s">
        <v>2844</v>
      </c>
      <c r="BF215"/>
      <c r="BG215"/>
      <c r="BH215"/>
      <c r="BI215"/>
      <c r="BJ215"/>
      <c r="BK215"/>
      <c r="BL215"/>
      <c r="BM215"/>
      <c r="BN215"/>
      <c r="BO215"/>
      <c r="BP215"/>
      <c r="BQ215"/>
      <c r="BR215"/>
      <c r="BS215"/>
      <c r="BT215"/>
      <c r="BU215"/>
      <c r="BV215"/>
      <c r="BW215"/>
      <c r="BX215"/>
      <c r="BY215" t="s">
        <v>108</v>
      </c>
      <c r="BZ215" t="s">
        <v>108</v>
      </c>
      <c r="CA215" t="s">
        <v>108</v>
      </c>
      <c r="CB215" t="s">
        <v>108</v>
      </c>
      <c r="CC215" t="s">
        <v>108</v>
      </c>
      <c r="CD215" s="2" t="s">
        <v>108</v>
      </c>
      <c r="CE215" s="23"/>
      <c r="CH215" s="24">
        <v>2651</v>
      </c>
    </row>
    <row r="216" spans="1:86" s="24" customFormat="1">
      <c r="A216" t="str">
        <f>CONCATENATE(C216,"_",COUNTIF(C$2:C216,C216))</f>
        <v>02CD11_11</v>
      </c>
      <c r="B216" t="s">
        <v>9370</v>
      </c>
      <c r="C216" t="s">
        <v>2715</v>
      </c>
      <c r="D216" t="s">
        <v>2866</v>
      </c>
      <c r="E216" t="s">
        <v>2716</v>
      </c>
      <c r="F216" t="s">
        <v>2717</v>
      </c>
      <c r="G216" t="s">
        <v>2718</v>
      </c>
      <c r="H216" t="s">
        <v>2719</v>
      </c>
      <c r="I216" t="s">
        <v>689</v>
      </c>
      <c r="J216" t="s">
        <v>16800</v>
      </c>
      <c r="K216">
        <v>2</v>
      </c>
      <c r="L216" t="s">
        <v>315</v>
      </c>
      <c r="M216">
        <v>3</v>
      </c>
      <c r="N216" t="s">
        <v>601</v>
      </c>
      <c r="O216" t="s">
        <v>168</v>
      </c>
      <c r="P216" t="s">
        <v>16798</v>
      </c>
      <c r="Q216" t="s">
        <v>168</v>
      </c>
      <c r="R216" t="s">
        <v>517</v>
      </c>
      <c r="S216" t="s">
        <v>169</v>
      </c>
      <c r="T216" t="s">
        <v>16787</v>
      </c>
      <c r="U216" t="s">
        <v>171</v>
      </c>
      <c r="V216" t="s">
        <v>16801</v>
      </c>
      <c r="W216" t="s">
        <v>690</v>
      </c>
      <c r="X216" t="s">
        <v>691</v>
      </c>
      <c r="Y216" t="s">
        <v>166</v>
      </c>
      <c r="Z216" t="s">
        <v>677</v>
      </c>
      <c r="AA216">
        <v>6.3</v>
      </c>
      <c r="AB216" t="s">
        <v>16802</v>
      </c>
      <c r="AC216" t="str">
        <f t="shared" si="3"/>
        <v>2.1.3</v>
      </c>
      <c r="AD216" t="s">
        <v>2848</v>
      </c>
      <c r="AE216" t="s">
        <v>2849</v>
      </c>
      <c r="AF216" t="s">
        <v>2722</v>
      </c>
      <c r="AG216" t="s">
        <v>694</v>
      </c>
      <c r="AH216" t="s">
        <v>2850</v>
      </c>
      <c r="AI216" t="s">
        <v>89</v>
      </c>
      <c r="AJ216" t="s">
        <v>2851</v>
      </c>
      <c r="AK216" t="s">
        <v>2852</v>
      </c>
      <c r="AL216" t="s">
        <v>92</v>
      </c>
      <c r="AM216" t="s">
        <v>2853</v>
      </c>
      <c r="AN216">
        <v>0.08</v>
      </c>
      <c r="AO216">
        <v>0.41</v>
      </c>
      <c r="AP216">
        <v>0.89</v>
      </c>
      <c r="AQ216">
        <v>1</v>
      </c>
      <c r="AR216" t="s">
        <v>1145</v>
      </c>
      <c r="AS216" t="s">
        <v>2854</v>
      </c>
      <c r="AT216" t="s">
        <v>2855</v>
      </c>
      <c r="AU216" t="s">
        <v>2843</v>
      </c>
      <c r="AV216" t="s">
        <v>1295</v>
      </c>
      <c r="AW216" t="s">
        <v>2856</v>
      </c>
      <c r="AX216" t="s">
        <v>2843</v>
      </c>
      <c r="AY216" t="s">
        <v>1295</v>
      </c>
      <c r="AZ216" t="s">
        <v>2857</v>
      </c>
      <c r="BA216" t="s">
        <v>2764</v>
      </c>
      <c r="BB216" t="s">
        <v>1295</v>
      </c>
      <c r="BC216" t="s">
        <v>2858</v>
      </c>
      <c r="BD216" t="s">
        <v>2843</v>
      </c>
      <c r="BE216" t="s">
        <v>1295</v>
      </c>
      <c r="BF216"/>
      <c r="BG216"/>
      <c r="BH216"/>
      <c r="BI216"/>
      <c r="BJ216"/>
      <c r="BK216"/>
      <c r="BL216"/>
      <c r="BM216"/>
      <c r="BN216"/>
      <c r="BO216"/>
      <c r="BP216"/>
      <c r="BQ216"/>
      <c r="BR216"/>
      <c r="BS216"/>
      <c r="BT216"/>
      <c r="BU216"/>
      <c r="BV216"/>
      <c r="BW216"/>
      <c r="BX216"/>
      <c r="BY216" t="s">
        <v>108</v>
      </c>
      <c r="BZ216" t="s">
        <v>108</v>
      </c>
      <c r="CA216" t="s">
        <v>108</v>
      </c>
      <c r="CB216" t="s">
        <v>108</v>
      </c>
      <c r="CC216" t="s">
        <v>108</v>
      </c>
      <c r="CD216" s="2" t="s">
        <v>108</v>
      </c>
      <c r="CE216" s="23"/>
      <c r="CH216" s="24">
        <v>2651</v>
      </c>
    </row>
    <row r="217" spans="1:86" s="24" customFormat="1">
      <c r="A217" t="str">
        <f>CONCATENATE(C217,"_",COUNTIF(C$2:C217,C217))</f>
        <v>02CD11_12</v>
      </c>
      <c r="B217" t="s">
        <v>9371</v>
      </c>
      <c r="C217" t="s">
        <v>2715</v>
      </c>
      <c r="D217" t="s">
        <v>2866</v>
      </c>
      <c r="E217" t="s">
        <v>2716</v>
      </c>
      <c r="F217" t="s">
        <v>2717</v>
      </c>
      <c r="G217" t="s">
        <v>2718</v>
      </c>
      <c r="H217" t="s">
        <v>2719</v>
      </c>
      <c r="I217" t="s">
        <v>109</v>
      </c>
      <c r="J217" t="s">
        <v>16733</v>
      </c>
      <c r="K217">
        <v>2</v>
      </c>
      <c r="L217" t="s">
        <v>315</v>
      </c>
      <c r="M217">
        <v>2</v>
      </c>
      <c r="N217" t="s">
        <v>516</v>
      </c>
      <c r="O217">
        <v>2</v>
      </c>
      <c r="P217" t="s">
        <v>16779</v>
      </c>
      <c r="Q217" t="s">
        <v>168</v>
      </c>
      <c r="R217" t="s">
        <v>517</v>
      </c>
      <c r="S217" t="s">
        <v>168</v>
      </c>
      <c r="T217" t="s">
        <v>518</v>
      </c>
      <c r="U217" t="s">
        <v>169</v>
      </c>
      <c r="V217" t="s">
        <v>16777</v>
      </c>
      <c r="W217" t="s">
        <v>110</v>
      </c>
      <c r="X217" t="s">
        <v>111</v>
      </c>
      <c r="Y217" t="s">
        <v>146</v>
      </c>
      <c r="Z217" t="s">
        <v>147</v>
      </c>
      <c r="AA217">
        <v>11.3</v>
      </c>
      <c r="AB217" t="s">
        <v>16735</v>
      </c>
      <c r="AC217" t="str">
        <f t="shared" si="3"/>
        <v>2.2.1</v>
      </c>
      <c r="AD217" t="s">
        <v>2859</v>
      </c>
      <c r="AE217" t="s">
        <v>2860</v>
      </c>
      <c r="AF217" t="s">
        <v>2861</v>
      </c>
      <c r="AG217" t="s">
        <v>115</v>
      </c>
      <c r="AH217" t="s">
        <v>2862</v>
      </c>
      <c r="AI217" t="s">
        <v>89</v>
      </c>
      <c r="AJ217" t="s">
        <v>1220</v>
      </c>
      <c r="AK217" t="s">
        <v>936</v>
      </c>
      <c r="AL217" t="s">
        <v>136</v>
      </c>
      <c r="AM217" t="s">
        <v>2863</v>
      </c>
      <c r="AN217">
        <v>0.25</v>
      </c>
      <c r="AO217">
        <v>0.5</v>
      </c>
      <c r="AP217">
        <v>0.75</v>
      </c>
      <c r="AQ217">
        <v>1</v>
      </c>
      <c r="AR217" t="s">
        <v>1222</v>
      </c>
      <c r="AS217" t="s">
        <v>2864</v>
      </c>
      <c r="AT217" t="s">
        <v>1224</v>
      </c>
      <c r="AU217" t="s">
        <v>2865</v>
      </c>
      <c r="AV217" t="s">
        <v>487</v>
      </c>
      <c r="AW217"/>
      <c r="AX217"/>
      <c r="AY217"/>
      <c r="AZ217"/>
      <c r="BA217"/>
      <c r="BB217"/>
      <c r="BC217"/>
      <c r="BD217"/>
      <c r="BE217"/>
      <c r="BF217"/>
      <c r="BG217"/>
      <c r="BH217"/>
      <c r="BI217"/>
      <c r="BJ217"/>
      <c r="BK217"/>
      <c r="BL217"/>
      <c r="BM217"/>
      <c r="BN217"/>
      <c r="BO217"/>
      <c r="BP217"/>
      <c r="BQ217"/>
      <c r="BR217"/>
      <c r="BS217"/>
      <c r="BT217"/>
      <c r="BU217"/>
      <c r="BV217"/>
      <c r="BW217"/>
      <c r="BX217"/>
      <c r="BY217" t="s">
        <v>108</v>
      </c>
      <c r="BZ217" t="s">
        <v>108</v>
      </c>
      <c r="CA217" t="s">
        <v>108</v>
      </c>
      <c r="CB217" t="s">
        <v>108</v>
      </c>
      <c r="CC217" t="s">
        <v>108</v>
      </c>
      <c r="CD217" s="2" t="s">
        <v>108</v>
      </c>
      <c r="CE217" s="23"/>
      <c r="CH217" s="24">
        <v>2651</v>
      </c>
    </row>
    <row r="218" spans="1:86" s="24" customFormat="1">
      <c r="A218" t="str">
        <f>CONCATENATE(C218,"_",COUNTIF(C$2:C218,C218))</f>
        <v>02CD11_13</v>
      </c>
      <c r="B218" t="s">
        <v>9372</v>
      </c>
      <c r="C218" t="s">
        <v>2715</v>
      </c>
      <c r="D218" t="s">
        <v>2866</v>
      </c>
      <c r="E218" t="s">
        <v>2716</v>
      </c>
      <c r="F218" t="s">
        <v>2717</v>
      </c>
      <c r="G218" t="s">
        <v>2718</v>
      </c>
      <c r="H218" t="s">
        <v>2719</v>
      </c>
      <c r="I218" t="s">
        <v>126</v>
      </c>
      <c r="J218" t="s">
        <v>16736</v>
      </c>
      <c r="K218">
        <v>2</v>
      </c>
      <c r="L218" t="s">
        <v>315</v>
      </c>
      <c r="M218">
        <v>1</v>
      </c>
      <c r="N218" t="s">
        <v>16760</v>
      </c>
      <c r="O218">
        <v>7</v>
      </c>
      <c r="P218" t="s">
        <v>8243</v>
      </c>
      <c r="Q218" t="s">
        <v>169</v>
      </c>
      <c r="R218" t="s">
        <v>77</v>
      </c>
      <c r="S218" t="s">
        <v>236</v>
      </c>
      <c r="T218" t="s">
        <v>260</v>
      </c>
      <c r="U218" t="s">
        <v>169</v>
      </c>
      <c r="V218" t="s">
        <v>467</v>
      </c>
      <c r="W218" t="s">
        <v>127</v>
      </c>
      <c r="X218" t="s">
        <v>128</v>
      </c>
      <c r="Y218" t="s">
        <v>146</v>
      </c>
      <c r="Z218" t="s">
        <v>147</v>
      </c>
      <c r="AA218">
        <v>11.3</v>
      </c>
      <c r="AB218" t="s">
        <v>16735</v>
      </c>
      <c r="AC218" t="str">
        <f t="shared" si="3"/>
        <v>1.8.1</v>
      </c>
      <c r="AD218" t="s">
        <v>288</v>
      </c>
      <c r="AE218" t="s">
        <v>1225</v>
      </c>
      <c r="AF218" t="s">
        <v>2866</v>
      </c>
      <c r="AG218" t="s">
        <v>210</v>
      </c>
      <c r="AH218" t="s">
        <v>2867</v>
      </c>
      <c r="AI218" t="s">
        <v>89</v>
      </c>
      <c r="AJ218" t="s">
        <v>2868</v>
      </c>
      <c r="AK218" t="s">
        <v>2869</v>
      </c>
      <c r="AL218" t="s">
        <v>136</v>
      </c>
      <c r="AM218" t="s">
        <v>2870</v>
      </c>
      <c r="AN218">
        <v>0</v>
      </c>
      <c r="AO218">
        <v>0.25</v>
      </c>
      <c r="AP218">
        <v>0.5</v>
      </c>
      <c r="AQ218">
        <v>1</v>
      </c>
      <c r="AR218" t="s">
        <v>1231</v>
      </c>
      <c r="AS218" t="s">
        <v>2871</v>
      </c>
      <c r="AT218" t="s">
        <v>948</v>
      </c>
      <c r="AU218" t="s">
        <v>2737</v>
      </c>
      <c r="AV218" t="s">
        <v>2738</v>
      </c>
      <c r="AW218"/>
      <c r="AX218"/>
      <c r="AY218"/>
      <c r="AZ218"/>
      <c r="BA218"/>
      <c r="BB218"/>
      <c r="BC218"/>
      <c r="BD218"/>
      <c r="BE218"/>
      <c r="BF218"/>
      <c r="BG218"/>
      <c r="BH218"/>
      <c r="BI218"/>
      <c r="BJ218"/>
      <c r="BK218"/>
      <c r="BL218"/>
      <c r="BM218"/>
      <c r="BN218"/>
      <c r="BO218"/>
      <c r="BP218"/>
      <c r="BQ218"/>
      <c r="BR218"/>
      <c r="BS218"/>
      <c r="BT218"/>
      <c r="BU218"/>
      <c r="BV218"/>
      <c r="BW218"/>
      <c r="BX218"/>
      <c r="BY218" t="s">
        <v>108</v>
      </c>
      <c r="BZ218" t="s">
        <v>108</v>
      </c>
      <c r="CA218" t="s">
        <v>108</v>
      </c>
      <c r="CB218" t="s">
        <v>108</v>
      </c>
      <c r="CC218" t="s">
        <v>108</v>
      </c>
      <c r="CD218" s="2" t="s">
        <v>108</v>
      </c>
      <c r="CE218" s="23"/>
      <c r="CH218" s="24">
        <v>2651</v>
      </c>
    </row>
    <row r="219" spans="1:86" s="24" customFormat="1">
      <c r="A219" t="str">
        <f>CONCATENATE(C219,"_",COUNTIF(C$2:C219,C219))</f>
        <v>02CD11_14</v>
      </c>
      <c r="B219" t="s">
        <v>9376</v>
      </c>
      <c r="C219" t="s">
        <v>2715</v>
      </c>
      <c r="D219" t="s">
        <v>2866</v>
      </c>
      <c r="E219" t="s">
        <v>2716</v>
      </c>
      <c r="F219" t="s">
        <v>2717</v>
      </c>
      <c r="G219" t="s">
        <v>2718</v>
      </c>
      <c r="H219" t="s">
        <v>2719</v>
      </c>
      <c r="I219" t="s">
        <v>141</v>
      </c>
      <c r="J219" t="s">
        <v>16737</v>
      </c>
      <c r="K219">
        <v>5</v>
      </c>
      <c r="L219" t="s">
        <v>142</v>
      </c>
      <c r="M219">
        <v>3</v>
      </c>
      <c r="N219" t="s">
        <v>16738</v>
      </c>
      <c r="O219" t="s">
        <v>171</v>
      </c>
      <c r="P219" t="s">
        <v>143</v>
      </c>
      <c r="Q219" t="s">
        <v>169</v>
      </c>
      <c r="R219" t="s">
        <v>77</v>
      </c>
      <c r="S219" t="s">
        <v>170</v>
      </c>
      <c r="T219" t="s">
        <v>16739</v>
      </c>
      <c r="U219" t="s">
        <v>168</v>
      </c>
      <c r="V219" t="s">
        <v>16740</v>
      </c>
      <c r="W219" t="s">
        <v>144</v>
      </c>
      <c r="X219" t="s">
        <v>145</v>
      </c>
      <c r="Y219" t="s">
        <v>146</v>
      </c>
      <c r="Z219" t="s">
        <v>147</v>
      </c>
      <c r="AA219">
        <v>11.5</v>
      </c>
      <c r="AB219" t="s">
        <v>16741</v>
      </c>
      <c r="AC219" t="str">
        <f t="shared" si="3"/>
        <v>1.7.2</v>
      </c>
      <c r="AD219" t="s">
        <v>2912</v>
      </c>
      <c r="AE219" t="s">
        <v>2913</v>
      </c>
      <c r="AF219" t="s">
        <v>2914</v>
      </c>
      <c r="AG219" t="s">
        <v>2915</v>
      </c>
      <c r="AH219" t="s">
        <v>2916</v>
      </c>
      <c r="AI219" t="s">
        <v>89</v>
      </c>
      <c r="AJ219" t="s">
        <v>1152</v>
      </c>
      <c r="AK219" t="s">
        <v>2917</v>
      </c>
      <c r="AL219" t="s">
        <v>92</v>
      </c>
      <c r="AM219" t="s">
        <v>2918</v>
      </c>
      <c r="AN219">
        <v>0.25</v>
      </c>
      <c r="AO219">
        <v>0.45</v>
      </c>
      <c r="AP219">
        <v>0.75</v>
      </c>
      <c r="AQ219">
        <v>1</v>
      </c>
      <c r="AR219" t="s">
        <v>2919</v>
      </c>
      <c r="AS219" t="s">
        <v>2920</v>
      </c>
      <c r="AT219" t="s">
        <v>2921</v>
      </c>
      <c r="AU219" t="s">
        <v>2922</v>
      </c>
      <c r="AV219" t="s">
        <v>2757</v>
      </c>
      <c r="AW219" t="s">
        <v>2923</v>
      </c>
      <c r="AX219" t="s">
        <v>2922</v>
      </c>
      <c r="AY219" t="s">
        <v>2757</v>
      </c>
      <c r="AZ219" t="s">
        <v>2924</v>
      </c>
      <c r="BA219" t="s">
        <v>2922</v>
      </c>
      <c r="BB219" t="s">
        <v>2757</v>
      </c>
      <c r="BC219" t="s">
        <v>2925</v>
      </c>
      <c r="BD219" t="s">
        <v>2922</v>
      </c>
      <c r="BE219" t="s">
        <v>2757</v>
      </c>
      <c r="BF219" t="s">
        <v>2926</v>
      </c>
      <c r="BG219" t="s">
        <v>2922</v>
      </c>
      <c r="BH219" t="s">
        <v>2757</v>
      </c>
      <c r="BI219"/>
      <c r="BJ219"/>
      <c r="BK219"/>
      <c r="BL219"/>
      <c r="BM219"/>
      <c r="BN219"/>
      <c r="BO219"/>
      <c r="BP219"/>
      <c r="BQ219"/>
      <c r="BR219"/>
      <c r="BS219"/>
      <c r="BT219"/>
      <c r="BU219"/>
      <c r="BV219"/>
      <c r="BW219"/>
      <c r="BX219"/>
      <c r="BY219" t="s">
        <v>108</v>
      </c>
      <c r="BZ219" t="s">
        <v>108</v>
      </c>
      <c r="CA219" t="s">
        <v>108</v>
      </c>
      <c r="CB219" t="s">
        <v>108</v>
      </c>
      <c r="CC219" t="s">
        <v>108</v>
      </c>
      <c r="CD219" s="2" t="s">
        <v>108</v>
      </c>
      <c r="CE219" s="23"/>
      <c r="CH219" s="24">
        <v>2651</v>
      </c>
    </row>
    <row r="220" spans="1:86" s="24" customFormat="1">
      <c r="A220" t="str">
        <f>CONCATENATE(C220,"_",COUNTIF(C$2:C220,C220))</f>
        <v>02CD11_15</v>
      </c>
      <c r="B220" t="s">
        <v>9373</v>
      </c>
      <c r="C220" t="s">
        <v>2715</v>
      </c>
      <c r="D220" t="s">
        <v>2866</v>
      </c>
      <c r="E220" t="s">
        <v>2716</v>
      </c>
      <c r="F220" t="s">
        <v>2717</v>
      </c>
      <c r="G220" t="s">
        <v>2718</v>
      </c>
      <c r="H220" t="s">
        <v>2719</v>
      </c>
      <c r="I220" t="s">
        <v>737</v>
      </c>
      <c r="J220" t="s">
        <v>16803</v>
      </c>
      <c r="K220">
        <v>2</v>
      </c>
      <c r="L220" t="s">
        <v>315</v>
      </c>
      <c r="M220">
        <v>2</v>
      </c>
      <c r="N220" t="s">
        <v>516</v>
      </c>
      <c r="O220">
        <v>2</v>
      </c>
      <c r="P220" t="s">
        <v>16779</v>
      </c>
      <c r="Q220" t="s">
        <v>168</v>
      </c>
      <c r="R220" t="s">
        <v>517</v>
      </c>
      <c r="S220" t="s">
        <v>168</v>
      </c>
      <c r="T220" t="s">
        <v>518</v>
      </c>
      <c r="U220" t="s">
        <v>168</v>
      </c>
      <c r="V220" t="s">
        <v>738</v>
      </c>
      <c r="W220" t="s">
        <v>739</v>
      </c>
      <c r="X220" t="s">
        <v>740</v>
      </c>
      <c r="Y220" t="s">
        <v>81</v>
      </c>
      <c r="Z220" t="s">
        <v>82</v>
      </c>
      <c r="AA220">
        <v>16.7</v>
      </c>
      <c r="AB220" t="s">
        <v>16804</v>
      </c>
      <c r="AC220" t="str">
        <f t="shared" si="3"/>
        <v>2.2.2</v>
      </c>
      <c r="AD220" t="s">
        <v>1163</v>
      </c>
      <c r="AE220" t="s">
        <v>1164</v>
      </c>
      <c r="AF220" t="s">
        <v>2722</v>
      </c>
      <c r="AG220" t="s">
        <v>743</v>
      </c>
      <c r="AH220" t="s">
        <v>744</v>
      </c>
      <c r="AI220" t="s">
        <v>89</v>
      </c>
      <c r="AJ220" t="s">
        <v>2872</v>
      </c>
      <c r="AK220" t="s">
        <v>2873</v>
      </c>
      <c r="AL220" t="s">
        <v>92</v>
      </c>
      <c r="AM220" t="s">
        <v>2874</v>
      </c>
      <c r="AN220">
        <v>0.1</v>
      </c>
      <c r="AO220">
        <v>0.4</v>
      </c>
      <c r="AP220">
        <v>0.7</v>
      </c>
      <c r="AQ220">
        <v>1</v>
      </c>
      <c r="AR220" t="s">
        <v>969</v>
      </c>
      <c r="AS220" t="s">
        <v>2875</v>
      </c>
      <c r="AT220" t="s">
        <v>2876</v>
      </c>
      <c r="AU220" t="s">
        <v>2877</v>
      </c>
      <c r="AV220" t="s">
        <v>2878</v>
      </c>
      <c r="AW220" t="s">
        <v>2879</v>
      </c>
      <c r="AX220" t="s">
        <v>2877</v>
      </c>
      <c r="AY220" t="s">
        <v>2878</v>
      </c>
      <c r="AZ220"/>
      <c r="BA220"/>
      <c r="BB220"/>
      <c r="BC220"/>
      <c r="BD220"/>
      <c r="BE220"/>
      <c r="BF220"/>
      <c r="BG220"/>
      <c r="BH220"/>
      <c r="BI220"/>
      <c r="BJ220"/>
      <c r="BK220"/>
      <c r="BL220"/>
      <c r="BM220"/>
      <c r="BN220"/>
      <c r="BO220"/>
      <c r="BP220"/>
      <c r="BQ220"/>
      <c r="BR220"/>
      <c r="BS220"/>
      <c r="BT220"/>
      <c r="BU220"/>
      <c r="BV220"/>
      <c r="BW220"/>
      <c r="BX220"/>
      <c r="BY220" t="s">
        <v>108</v>
      </c>
      <c r="BZ220" t="s">
        <v>108</v>
      </c>
      <c r="CA220" t="s">
        <v>108</v>
      </c>
      <c r="CB220" t="s">
        <v>108</v>
      </c>
      <c r="CC220" t="s">
        <v>108</v>
      </c>
      <c r="CD220" s="2" t="s">
        <v>108</v>
      </c>
      <c r="CE220" s="23"/>
      <c r="CH220" s="24">
        <v>2651</v>
      </c>
    </row>
    <row r="221" spans="1:86" s="24" customFormat="1">
      <c r="A221" t="str">
        <f>CONCATENATE(C221,"_",COUNTIF(C$2:C221,C221))</f>
        <v>02CD11_16</v>
      </c>
      <c r="B221" t="s">
        <v>9374</v>
      </c>
      <c r="C221" t="s">
        <v>2715</v>
      </c>
      <c r="D221" t="s">
        <v>2866</v>
      </c>
      <c r="E221" t="s">
        <v>2716</v>
      </c>
      <c r="F221" t="s">
        <v>2717</v>
      </c>
      <c r="G221" t="s">
        <v>2718</v>
      </c>
      <c r="H221" t="s">
        <v>2719</v>
      </c>
      <c r="I221" t="s">
        <v>753</v>
      </c>
      <c r="J221" t="s">
        <v>16805</v>
      </c>
      <c r="K221">
        <v>2</v>
      </c>
      <c r="L221" t="s">
        <v>315</v>
      </c>
      <c r="M221">
        <v>1</v>
      </c>
      <c r="N221" t="s">
        <v>16760</v>
      </c>
      <c r="O221">
        <v>3</v>
      </c>
      <c r="P221" t="s">
        <v>16773</v>
      </c>
      <c r="Q221" t="s">
        <v>168</v>
      </c>
      <c r="R221" t="s">
        <v>517</v>
      </c>
      <c r="S221" t="s">
        <v>166</v>
      </c>
      <c r="T221" t="s">
        <v>16791</v>
      </c>
      <c r="U221" t="s">
        <v>236</v>
      </c>
      <c r="V221" t="s">
        <v>755</v>
      </c>
      <c r="W221" t="s">
        <v>756</v>
      </c>
      <c r="X221" t="s">
        <v>757</v>
      </c>
      <c r="Y221" t="s">
        <v>216</v>
      </c>
      <c r="Z221" t="s">
        <v>758</v>
      </c>
      <c r="AA221">
        <v>5.0999999999999996</v>
      </c>
      <c r="AB221" t="s">
        <v>16806</v>
      </c>
      <c r="AC221" t="str">
        <f t="shared" si="3"/>
        <v>2.6.8</v>
      </c>
      <c r="AD221" t="s">
        <v>2880</v>
      </c>
      <c r="AE221" t="s">
        <v>2881</v>
      </c>
      <c r="AF221" t="s">
        <v>2882</v>
      </c>
      <c r="AG221" t="s">
        <v>2882</v>
      </c>
      <c r="AH221" t="s">
        <v>2883</v>
      </c>
      <c r="AI221" t="s">
        <v>89</v>
      </c>
      <c r="AJ221" t="s">
        <v>2884</v>
      </c>
      <c r="AK221" t="s">
        <v>2885</v>
      </c>
      <c r="AL221" t="s">
        <v>92</v>
      </c>
      <c r="AM221" t="s">
        <v>2776</v>
      </c>
      <c r="AN221">
        <v>0</v>
      </c>
      <c r="AO221">
        <v>0.3</v>
      </c>
      <c r="AP221">
        <v>0.65</v>
      </c>
      <c r="AQ221">
        <v>1</v>
      </c>
      <c r="AR221" t="s">
        <v>2886</v>
      </c>
      <c r="AS221" t="s">
        <v>2887</v>
      </c>
      <c r="AT221" t="s">
        <v>2888</v>
      </c>
      <c r="AU221" t="s">
        <v>2821</v>
      </c>
      <c r="AV221" t="s">
        <v>545</v>
      </c>
      <c r="AW221" t="s">
        <v>2889</v>
      </c>
      <c r="AX221" t="s">
        <v>2821</v>
      </c>
      <c r="AY221" t="s">
        <v>545</v>
      </c>
      <c r="AZ221" t="s">
        <v>2890</v>
      </c>
      <c r="BA221" t="s">
        <v>2821</v>
      </c>
      <c r="BB221" t="s">
        <v>545</v>
      </c>
      <c r="BC221" t="s">
        <v>2891</v>
      </c>
      <c r="BD221" t="s">
        <v>2821</v>
      </c>
      <c r="BE221" t="s">
        <v>545</v>
      </c>
      <c r="BF221" t="s">
        <v>2892</v>
      </c>
      <c r="BG221" t="s">
        <v>2821</v>
      </c>
      <c r="BH221" t="s">
        <v>545</v>
      </c>
      <c r="BI221" t="s">
        <v>2893</v>
      </c>
      <c r="BJ221" t="s">
        <v>2821</v>
      </c>
      <c r="BK221" t="s">
        <v>545</v>
      </c>
      <c r="BL221" t="s">
        <v>2894</v>
      </c>
      <c r="BM221" t="s">
        <v>2821</v>
      </c>
      <c r="BN221" t="s">
        <v>545</v>
      </c>
      <c r="BO221" t="s">
        <v>2895</v>
      </c>
      <c r="BP221" t="s">
        <v>2821</v>
      </c>
      <c r="BQ221" t="s">
        <v>545</v>
      </c>
      <c r="BR221" t="s">
        <v>2896</v>
      </c>
      <c r="BS221" t="s">
        <v>2821</v>
      </c>
      <c r="BT221" t="s">
        <v>545</v>
      </c>
      <c r="BU221" t="s">
        <v>2897</v>
      </c>
      <c r="BV221" t="s">
        <v>2821</v>
      </c>
      <c r="BW221" t="s">
        <v>545</v>
      </c>
      <c r="BX221"/>
      <c r="BY221" t="s">
        <v>108</v>
      </c>
      <c r="BZ221" t="s">
        <v>108</v>
      </c>
      <c r="CA221" t="s">
        <v>108</v>
      </c>
      <c r="CB221" t="s">
        <v>108</v>
      </c>
      <c r="CC221" t="s">
        <v>108</v>
      </c>
      <c r="CD221" s="2" t="s">
        <v>108</v>
      </c>
      <c r="CE221" s="23"/>
      <c r="CH221" s="24">
        <v>2651</v>
      </c>
    </row>
    <row r="222" spans="1:86" s="24" customFormat="1">
      <c r="A222" t="str">
        <f>CONCATENATE(C222,"_",COUNTIF(C$2:C222,C222))</f>
        <v>02CD11_17</v>
      </c>
      <c r="B222" t="s">
        <v>9375</v>
      </c>
      <c r="C222" t="s">
        <v>2715</v>
      </c>
      <c r="D222" t="s">
        <v>2866</v>
      </c>
      <c r="E222" t="s">
        <v>2716</v>
      </c>
      <c r="F222" t="s">
        <v>2717</v>
      </c>
      <c r="G222" t="s">
        <v>2718</v>
      </c>
      <c r="H222" t="s">
        <v>2719</v>
      </c>
      <c r="I222" t="s">
        <v>2673</v>
      </c>
      <c r="J222" t="s">
        <v>16824</v>
      </c>
      <c r="K222">
        <v>2</v>
      </c>
      <c r="L222" t="s">
        <v>315</v>
      </c>
      <c r="M222">
        <v>1</v>
      </c>
      <c r="N222" t="s">
        <v>16760</v>
      </c>
      <c r="O222">
        <v>6</v>
      </c>
      <c r="P222" t="s">
        <v>16808</v>
      </c>
      <c r="Q222" t="s">
        <v>168</v>
      </c>
      <c r="R222" t="s">
        <v>517</v>
      </c>
      <c r="S222" t="s">
        <v>166</v>
      </c>
      <c r="T222" t="s">
        <v>16791</v>
      </c>
      <c r="U222" t="s">
        <v>236</v>
      </c>
      <c r="V222" t="s">
        <v>755</v>
      </c>
      <c r="W222" t="s">
        <v>2674</v>
      </c>
      <c r="X222" t="s">
        <v>2675</v>
      </c>
      <c r="Y222" t="s">
        <v>168</v>
      </c>
      <c r="Z222" t="s">
        <v>2357</v>
      </c>
      <c r="AA222">
        <v>2.1</v>
      </c>
      <c r="AB222" t="s">
        <v>16825</v>
      </c>
      <c r="AC222" t="str">
        <f t="shared" si="3"/>
        <v>2.6.8</v>
      </c>
      <c r="AD222" t="s">
        <v>2898</v>
      </c>
      <c r="AE222" t="s">
        <v>2899</v>
      </c>
      <c r="AF222" t="s">
        <v>2900</v>
      </c>
      <c r="AG222" t="s">
        <v>2901</v>
      </c>
      <c r="AH222" t="s">
        <v>2902</v>
      </c>
      <c r="AI222" t="s">
        <v>89</v>
      </c>
      <c r="AJ222" t="s">
        <v>2903</v>
      </c>
      <c r="AK222" t="s">
        <v>2904</v>
      </c>
      <c r="AL222" t="s">
        <v>92</v>
      </c>
      <c r="AM222" t="s">
        <v>2905</v>
      </c>
      <c r="AN222">
        <v>0</v>
      </c>
      <c r="AO222">
        <v>0.3</v>
      </c>
      <c r="AP222">
        <v>0.65</v>
      </c>
      <c r="AQ222">
        <v>1</v>
      </c>
      <c r="AR222" t="s">
        <v>2906</v>
      </c>
      <c r="AS222" t="s">
        <v>2907</v>
      </c>
      <c r="AT222" t="s">
        <v>2908</v>
      </c>
      <c r="AU222" t="s">
        <v>2821</v>
      </c>
      <c r="AV222" t="s">
        <v>545</v>
      </c>
      <c r="AW222" t="s">
        <v>2909</v>
      </c>
      <c r="AX222" t="s">
        <v>2821</v>
      </c>
      <c r="AY222" t="s">
        <v>545</v>
      </c>
      <c r="AZ222" t="s">
        <v>2910</v>
      </c>
      <c r="BA222" t="s">
        <v>2821</v>
      </c>
      <c r="BB222" t="s">
        <v>545</v>
      </c>
      <c r="BC222" t="s">
        <v>2911</v>
      </c>
      <c r="BD222" t="s">
        <v>2821</v>
      </c>
      <c r="BE222" t="s">
        <v>545</v>
      </c>
      <c r="BF222"/>
      <c r="BG222"/>
      <c r="BH222"/>
      <c r="BI222"/>
      <c r="BJ222"/>
      <c r="BK222"/>
      <c r="BL222"/>
      <c r="BM222"/>
      <c r="BN222"/>
      <c r="BO222"/>
      <c r="BP222"/>
      <c r="BQ222"/>
      <c r="BR222"/>
      <c r="BS222"/>
      <c r="BT222"/>
      <c r="BU222"/>
      <c r="BV222"/>
      <c r="BW222"/>
      <c r="BX222"/>
      <c r="BY222" t="s">
        <v>108</v>
      </c>
      <c r="BZ222" t="s">
        <v>108</v>
      </c>
      <c r="CA222" t="s">
        <v>108</v>
      </c>
      <c r="CB222" t="s">
        <v>108</v>
      </c>
      <c r="CC222" t="s">
        <v>108</v>
      </c>
      <c r="CD222" s="2" t="s">
        <v>108</v>
      </c>
      <c r="CE222" s="23"/>
      <c r="CH222" s="24">
        <v>2673</v>
      </c>
    </row>
    <row r="223" spans="1:86" s="24" customFormat="1">
      <c r="A223" t="str">
        <f>CONCATENATE(C223,"_",COUNTIF(C$2:C223,C223))</f>
        <v>02CD12_1</v>
      </c>
      <c r="B223" t="s">
        <v>9377</v>
      </c>
      <c r="C223" t="s">
        <v>2927</v>
      </c>
      <c r="D223" t="s">
        <v>3105</v>
      </c>
      <c r="E223" t="s">
        <v>2928</v>
      </c>
      <c r="F223" t="s">
        <v>2929</v>
      </c>
      <c r="G223" t="s">
        <v>2930</v>
      </c>
      <c r="H223" t="s">
        <v>2931</v>
      </c>
      <c r="I223" t="s">
        <v>465</v>
      </c>
      <c r="J223" t="s">
        <v>16772</v>
      </c>
      <c r="K223">
        <v>2</v>
      </c>
      <c r="L223" t="s">
        <v>315</v>
      </c>
      <c r="M223">
        <v>1</v>
      </c>
      <c r="N223" t="s">
        <v>16760</v>
      </c>
      <c r="O223">
        <v>3</v>
      </c>
      <c r="P223" t="s">
        <v>16773</v>
      </c>
      <c r="Q223" t="s">
        <v>169</v>
      </c>
      <c r="R223" t="s">
        <v>77</v>
      </c>
      <c r="S223" t="s">
        <v>236</v>
      </c>
      <c r="T223" t="s">
        <v>260</v>
      </c>
      <c r="U223" t="s">
        <v>169</v>
      </c>
      <c r="V223" t="s">
        <v>467</v>
      </c>
      <c r="W223" t="s">
        <v>468</v>
      </c>
      <c r="X223" t="s">
        <v>469</v>
      </c>
      <c r="Y223" t="s">
        <v>81</v>
      </c>
      <c r="Z223" t="s">
        <v>82</v>
      </c>
      <c r="AA223">
        <v>16.600000000000001</v>
      </c>
      <c r="AB223" t="s">
        <v>83</v>
      </c>
      <c r="AC223" t="str">
        <f t="shared" si="3"/>
        <v>1.8.1</v>
      </c>
      <c r="AD223" t="s">
        <v>2932</v>
      </c>
      <c r="AE223" t="s">
        <v>2933</v>
      </c>
      <c r="AF223" t="s">
        <v>2934</v>
      </c>
      <c r="AG223" t="s">
        <v>473</v>
      </c>
      <c r="AH223" t="s">
        <v>2935</v>
      </c>
      <c r="AI223" t="s">
        <v>89</v>
      </c>
      <c r="AJ223" t="s">
        <v>2936</v>
      </c>
      <c r="AK223" t="s">
        <v>2937</v>
      </c>
      <c r="AL223" t="s">
        <v>136</v>
      </c>
      <c r="AM223" t="s">
        <v>2938</v>
      </c>
      <c r="AN223">
        <v>0.25</v>
      </c>
      <c r="AO223">
        <v>0.5</v>
      </c>
      <c r="AP223">
        <v>0.75</v>
      </c>
      <c r="AQ223">
        <v>1</v>
      </c>
      <c r="AR223" t="s">
        <v>2939</v>
      </c>
      <c r="AS223" t="s">
        <v>2940</v>
      </c>
      <c r="AT223" t="s">
        <v>2941</v>
      </c>
      <c r="AU223" t="s">
        <v>2942</v>
      </c>
      <c r="AV223" t="s">
        <v>2738</v>
      </c>
      <c r="AW223"/>
      <c r="AX223"/>
      <c r="AY223"/>
      <c r="AZ223"/>
      <c r="BA223"/>
      <c r="BB223"/>
      <c r="BC223"/>
      <c r="BD223"/>
      <c r="BE223"/>
      <c r="BF223"/>
      <c r="BG223"/>
      <c r="BH223"/>
      <c r="BI223"/>
      <c r="BJ223"/>
      <c r="BK223"/>
      <c r="BL223"/>
      <c r="BM223"/>
      <c r="BN223"/>
      <c r="BO223"/>
      <c r="BP223"/>
      <c r="BQ223"/>
      <c r="BR223"/>
      <c r="BS223"/>
      <c r="BT223"/>
      <c r="BU223"/>
      <c r="BV223"/>
      <c r="BW223"/>
      <c r="BX223"/>
      <c r="BY223" t="s">
        <v>108</v>
      </c>
      <c r="BZ223" t="s">
        <v>108</v>
      </c>
      <c r="CA223" t="s">
        <v>108</v>
      </c>
      <c r="CB223" t="s">
        <v>108</v>
      </c>
      <c r="CC223" t="s">
        <v>108</v>
      </c>
      <c r="CD223" s="2" t="s">
        <v>108</v>
      </c>
      <c r="CE223" s="23"/>
      <c r="CH223" s="24">
        <v>2673</v>
      </c>
    </row>
    <row r="224" spans="1:86" s="24" customFormat="1">
      <c r="A224" t="str">
        <f>CONCATENATE(C224,"_",COUNTIF(C$2:C224,C224))</f>
        <v>02CD12_2</v>
      </c>
      <c r="B224" t="s">
        <v>9378</v>
      </c>
      <c r="C224" t="s">
        <v>2927</v>
      </c>
      <c r="D224" t="s">
        <v>3105</v>
      </c>
      <c r="E224" t="s">
        <v>2928</v>
      </c>
      <c r="F224" t="s">
        <v>2929</v>
      </c>
      <c r="G224" t="s">
        <v>2930</v>
      </c>
      <c r="H224" t="s">
        <v>2931</v>
      </c>
      <c r="I224" t="s">
        <v>494</v>
      </c>
      <c r="J224" t="s">
        <v>16774</v>
      </c>
      <c r="K224">
        <v>6</v>
      </c>
      <c r="L224" t="s">
        <v>74</v>
      </c>
      <c r="M224">
        <v>5</v>
      </c>
      <c r="N224" t="s">
        <v>16775</v>
      </c>
      <c r="O224">
        <v>1</v>
      </c>
      <c r="P224" t="s">
        <v>16776</v>
      </c>
      <c r="Q224" t="s">
        <v>168</v>
      </c>
      <c r="R224" t="s">
        <v>517</v>
      </c>
      <c r="S224" t="s">
        <v>168</v>
      </c>
      <c r="T224" t="s">
        <v>518</v>
      </c>
      <c r="U224" t="s">
        <v>169</v>
      </c>
      <c r="V224" t="s">
        <v>16777</v>
      </c>
      <c r="W224" t="s">
        <v>495</v>
      </c>
      <c r="X224" t="s">
        <v>496</v>
      </c>
      <c r="Y224" t="s">
        <v>81</v>
      </c>
      <c r="Z224" t="s">
        <v>82</v>
      </c>
      <c r="AA224">
        <v>16.100000000000001</v>
      </c>
      <c r="AB224" t="s">
        <v>174</v>
      </c>
      <c r="AC224" t="str">
        <f t="shared" si="3"/>
        <v>2.2.1</v>
      </c>
      <c r="AD224" t="s">
        <v>2943</v>
      </c>
      <c r="AE224" t="s">
        <v>2944</v>
      </c>
      <c r="AF224" t="s">
        <v>2945</v>
      </c>
      <c r="AG224" t="s">
        <v>844</v>
      </c>
      <c r="AH224" t="s">
        <v>2946</v>
      </c>
      <c r="AI224" t="s">
        <v>89</v>
      </c>
      <c r="AJ224" t="s">
        <v>2947</v>
      </c>
      <c r="AK224" t="s">
        <v>2948</v>
      </c>
      <c r="AL224" t="s">
        <v>92</v>
      </c>
      <c r="AM224" t="s">
        <v>2949</v>
      </c>
      <c r="AN224">
        <v>0.2</v>
      </c>
      <c r="AO224">
        <v>0.4</v>
      </c>
      <c r="AP224">
        <v>0.7</v>
      </c>
      <c r="AQ224">
        <v>1</v>
      </c>
      <c r="AR224" t="s">
        <v>2102</v>
      </c>
      <c r="AS224" t="s">
        <v>2950</v>
      </c>
      <c r="AT224" t="s">
        <v>2951</v>
      </c>
      <c r="AU224" t="s">
        <v>2952</v>
      </c>
      <c r="AV224" t="s">
        <v>2953</v>
      </c>
      <c r="AW224" t="s">
        <v>2954</v>
      </c>
      <c r="AX224" t="s">
        <v>2952</v>
      </c>
      <c r="AY224" t="s">
        <v>2953</v>
      </c>
      <c r="AZ224" t="s">
        <v>2955</v>
      </c>
      <c r="BA224" t="s">
        <v>2952</v>
      </c>
      <c r="BB224" t="s">
        <v>2953</v>
      </c>
      <c r="BC224" t="s">
        <v>2956</v>
      </c>
      <c r="BD224" t="s">
        <v>2952</v>
      </c>
      <c r="BE224" t="s">
        <v>2953</v>
      </c>
      <c r="BF224"/>
      <c r="BG224"/>
      <c r="BH224"/>
      <c r="BI224"/>
      <c r="BJ224"/>
      <c r="BK224"/>
      <c r="BL224"/>
      <c r="BM224"/>
      <c r="BN224"/>
      <c r="BO224"/>
      <c r="BP224"/>
      <c r="BQ224"/>
      <c r="BR224"/>
      <c r="BS224"/>
      <c r="BT224"/>
      <c r="BU224"/>
      <c r="BV224"/>
      <c r="BW224"/>
      <c r="BX224"/>
      <c r="BY224" t="s">
        <v>108</v>
      </c>
      <c r="BZ224" t="s">
        <v>108</v>
      </c>
      <c r="CA224" t="s">
        <v>108</v>
      </c>
      <c r="CB224" t="s">
        <v>108</v>
      </c>
      <c r="CC224" t="s">
        <v>108</v>
      </c>
      <c r="CD224" s="2" t="s">
        <v>108</v>
      </c>
      <c r="CE224" s="23"/>
      <c r="CH224" s="24">
        <v>2673</v>
      </c>
    </row>
    <row r="225" spans="1:86" s="24" customFormat="1">
      <c r="A225" t="str">
        <f>CONCATENATE(C225,"_",COUNTIF(C$2:C225,C225))</f>
        <v>02CD12_3</v>
      </c>
      <c r="B225" t="s">
        <v>9379</v>
      </c>
      <c r="C225" t="s">
        <v>2927</v>
      </c>
      <c r="D225" t="s">
        <v>3105</v>
      </c>
      <c r="E225" t="s">
        <v>2928</v>
      </c>
      <c r="F225" t="s">
        <v>2929</v>
      </c>
      <c r="G225" t="s">
        <v>2930</v>
      </c>
      <c r="H225" t="s">
        <v>2931</v>
      </c>
      <c r="I225" t="s">
        <v>515</v>
      </c>
      <c r="J225" t="s">
        <v>16778</v>
      </c>
      <c r="K225">
        <v>2</v>
      </c>
      <c r="L225" t="s">
        <v>315</v>
      </c>
      <c r="M225">
        <v>2</v>
      </c>
      <c r="N225" t="s">
        <v>516</v>
      </c>
      <c r="O225" t="s">
        <v>168</v>
      </c>
      <c r="P225" t="s">
        <v>16779</v>
      </c>
      <c r="Q225" t="s">
        <v>168</v>
      </c>
      <c r="R225" t="s">
        <v>517</v>
      </c>
      <c r="S225" t="s">
        <v>168</v>
      </c>
      <c r="T225" t="s">
        <v>518</v>
      </c>
      <c r="U225" t="s">
        <v>166</v>
      </c>
      <c r="V225" t="s">
        <v>519</v>
      </c>
      <c r="W225" t="s">
        <v>520</v>
      </c>
      <c r="X225" t="s">
        <v>521</v>
      </c>
      <c r="Y225" t="s">
        <v>146</v>
      </c>
      <c r="Z225" t="s">
        <v>147</v>
      </c>
      <c r="AA225">
        <v>11.6</v>
      </c>
      <c r="AB225" t="s">
        <v>16780</v>
      </c>
      <c r="AC225" t="str">
        <f t="shared" si="3"/>
        <v>2.2.6</v>
      </c>
      <c r="AD225" t="s">
        <v>2957</v>
      </c>
      <c r="AE225" t="s">
        <v>2958</v>
      </c>
      <c r="AF225" t="s">
        <v>2934</v>
      </c>
      <c r="AG225" t="s">
        <v>1054</v>
      </c>
      <c r="AH225" t="s">
        <v>2959</v>
      </c>
      <c r="AI225" t="s">
        <v>89</v>
      </c>
      <c r="AJ225" t="s">
        <v>1056</v>
      </c>
      <c r="AK225" t="s">
        <v>2960</v>
      </c>
      <c r="AL225" t="s">
        <v>92</v>
      </c>
      <c r="AM225" t="s">
        <v>2961</v>
      </c>
      <c r="AN225">
        <v>0.14000000000000001</v>
      </c>
      <c r="AO225">
        <v>0.3</v>
      </c>
      <c r="AP225">
        <v>0.6</v>
      </c>
      <c r="AQ225">
        <v>1</v>
      </c>
      <c r="AR225" t="s">
        <v>1059</v>
      </c>
      <c r="AS225" t="s">
        <v>1060</v>
      </c>
      <c r="AT225" t="s">
        <v>2962</v>
      </c>
      <c r="AU225" t="s">
        <v>2963</v>
      </c>
      <c r="AV225" t="s">
        <v>2964</v>
      </c>
      <c r="AW225" t="s">
        <v>2965</v>
      </c>
      <c r="AX225" t="s">
        <v>2966</v>
      </c>
      <c r="AY225" t="s">
        <v>671</v>
      </c>
      <c r="AZ225" t="s">
        <v>2967</v>
      </c>
      <c r="BA225" t="s">
        <v>2968</v>
      </c>
      <c r="BB225" t="s">
        <v>2969</v>
      </c>
      <c r="BC225" t="s">
        <v>2970</v>
      </c>
      <c r="BD225" t="s">
        <v>2966</v>
      </c>
      <c r="BE225" t="s">
        <v>671</v>
      </c>
      <c r="BF225" t="s">
        <v>2971</v>
      </c>
      <c r="BG225" t="s">
        <v>2966</v>
      </c>
      <c r="BH225" t="s">
        <v>671</v>
      </c>
      <c r="BI225"/>
      <c r="BJ225"/>
      <c r="BK225"/>
      <c r="BL225"/>
      <c r="BM225"/>
      <c r="BN225"/>
      <c r="BO225"/>
      <c r="BP225"/>
      <c r="BQ225"/>
      <c r="BR225"/>
      <c r="BS225"/>
      <c r="BT225"/>
      <c r="BU225"/>
      <c r="BV225"/>
      <c r="BW225"/>
      <c r="BX225"/>
      <c r="BY225" t="s">
        <v>108</v>
      </c>
      <c r="BZ225" t="s">
        <v>108</v>
      </c>
      <c r="CA225" t="s">
        <v>108</v>
      </c>
      <c r="CB225" t="s">
        <v>108</v>
      </c>
      <c r="CC225" t="s">
        <v>108</v>
      </c>
      <c r="CD225" s="2" t="s">
        <v>108</v>
      </c>
      <c r="CE225" s="23"/>
      <c r="CH225" s="24">
        <v>2673</v>
      </c>
    </row>
    <row r="226" spans="1:86" s="24" customFormat="1">
      <c r="A226" t="str">
        <f>CONCATENATE(C226,"_",COUNTIF(C$2:C226,C226))</f>
        <v>02CD12_4</v>
      </c>
      <c r="B226" t="s">
        <v>9380</v>
      </c>
      <c r="C226" t="s">
        <v>2927</v>
      </c>
      <c r="D226" t="s">
        <v>3105</v>
      </c>
      <c r="E226" t="s">
        <v>2928</v>
      </c>
      <c r="F226" t="s">
        <v>2929</v>
      </c>
      <c r="G226" t="s">
        <v>2930</v>
      </c>
      <c r="H226" t="s">
        <v>2931</v>
      </c>
      <c r="I226" t="s">
        <v>547</v>
      </c>
      <c r="J226" t="s">
        <v>16781</v>
      </c>
      <c r="K226">
        <v>4</v>
      </c>
      <c r="L226" t="s">
        <v>576</v>
      </c>
      <c r="M226">
        <v>1</v>
      </c>
      <c r="N226" t="s">
        <v>548</v>
      </c>
      <c r="O226">
        <v>0</v>
      </c>
      <c r="P226" t="s">
        <v>548</v>
      </c>
      <c r="Q226" t="s">
        <v>168</v>
      </c>
      <c r="R226" t="s">
        <v>517</v>
      </c>
      <c r="S226" t="s">
        <v>167</v>
      </c>
      <c r="T226" t="s">
        <v>16782</v>
      </c>
      <c r="U226" t="s">
        <v>168</v>
      </c>
      <c r="V226" t="s">
        <v>550</v>
      </c>
      <c r="W226" t="s">
        <v>551</v>
      </c>
      <c r="X226" t="s">
        <v>552</v>
      </c>
      <c r="Y226" t="s">
        <v>146</v>
      </c>
      <c r="Z226" t="s">
        <v>147</v>
      </c>
      <c r="AA226">
        <v>11.4</v>
      </c>
      <c r="AB226" t="s">
        <v>553</v>
      </c>
      <c r="AC226" t="str">
        <f t="shared" si="3"/>
        <v>2.4.2</v>
      </c>
      <c r="AD226" t="s">
        <v>2972</v>
      </c>
      <c r="AE226" t="s">
        <v>2973</v>
      </c>
      <c r="AF226" t="s">
        <v>2934</v>
      </c>
      <c r="AG226" t="s">
        <v>2974</v>
      </c>
      <c r="AH226" t="s">
        <v>2522</v>
      </c>
      <c r="AI226" t="s">
        <v>89</v>
      </c>
      <c r="AJ226" t="s">
        <v>1204</v>
      </c>
      <c r="AK226" t="s">
        <v>2975</v>
      </c>
      <c r="AL226" t="s">
        <v>92</v>
      </c>
      <c r="AM226" t="s">
        <v>2976</v>
      </c>
      <c r="AN226">
        <v>0.05</v>
      </c>
      <c r="AO226">
        <v>0.2</v>
      </c>
      <c r="AP226">
        <v>0.4</v>
      </c>
      <c r="AQ226">
        <v>1</v>
      </c>
      <c r="AR226" t="s">
        <v>1207</v>
      </c>
      <c r="AS226" t="s">
        <v>1207</v>
      </c>
      <c r="AT226" t="s">
        <v>2977</v>
      </c>
      <c r="AU226" t="s">
        <v>2978</v>
      </c>
      <c r="AV226" t="s">
        <v>2979</v>
      </c>
      <c r="AW226" t="s">
        <v>2980</v>
      </c>
      <c r="AX226" t="s">
        <v>2978</v>
      </c>
      <c r="AY226" t="s">
        <v>2979</v>
      </c>
      <c r="AZ226" t="s">
        <v>2981</v>
      </c>
      <c r="BA226" t="s">
        <v>2978</v>
      </c>
      <c r="BB226" t="s">
        <v>2979</v>
      </c>
      <c r="BC226" t="s">
        <v>2982</v>
      </c>
      <c r="BD226" t="s">
        <v>2978</v>
      </c>
      <c r="BE226" t="s">
        <v>2979</v>
      </c>
      <c r="BF226" t="s">
        <v>2983</v>
      </c>
      <c r="BG226" t="s">
        <v>2978</v>
      </c>
      <c r="BH226" t="s">
        <v>2979</v>
      </c>
      <c r="BI226" t="s">
        <v>2984</v>
      </c>
      <c r="BJ226" t="s">
        <v>2978</v>
      </c>
      <c r="BK226" t="s">
        <v>2979</v>
      </c>
      <c r="BL226" t="s">
        <v>2985</v>
      </c>
      <c r="BM226" t="s">
        <v>2978</v>
      </c>
      <c r="BN226" t="s">
        <v>2979</v>
      </c>
      <c r="BO226"/>
      <c r="BP226"/>
      <c r="BQ226"/>
      <c r="BR226"/>
      <c r="BS226"/>
      <c r="BT226"/>
      <c r="BU226"/>
      <c r="BV226"/>
      <c r="BW226"/>
      <c r="BX226"/>
      <c r="BY226" t="s">
        <v>108</v>
      </c>
      <c r="BZ226" t="s">
        <v>108</v>
      </c>
      <c r="CA226" t="s">
        <v>108</v>
      </c>
      <c r="CB226" t="s">
        <v>108</v>
      </c>
      <c r="CC226" t="s">
        <v>108</v>
      </c>
      <c r="CD226" s="2" t="s">
        <v>108</v>
      </c>
      <c r="CE226" s="23"/>
      <c r="CH226" s="24">
        <v>2673</v>
      </c>
    </row>
    <row r="227" spans="1:86" s="24" customFormat="1">
      <c r="A227" t="str">
        <f>CONCATENATE(C227,"_",COUNTIF(C$2:C227,C227))</f>
        <v>02CD12_5</v>
      </c>
      <c r="B227" t="s">
        <v>9381</v>
      </c>
      <c r="C227" t="s">
        <v>2927</v>
      </c>
      <c r="D227" t="s">
        <v>3105</v>
      </c>
      <c r="E227" t="s">
        <v>2928</v>
      </c>
      <c r="F227" t="s">
        <v>2929</v>
      </c>
      <c r="G227" t="s">
        <v>2930</v>
      </c>
      <c r="H227" t="s">
        <v>2931</v>
      </c>
      <c r="I227" t="s">
        <v>575</v>
      </c>
      <c r="J227" t="s">
        <v>16783</v>
      </c>
      <c r="K227">
        <v>2</v>
      </c>
      <c r="L227" t="s">
        <v>315</v>
      </c>
      <c r="M227">
        <v>1</v>
      </c>
      <c r="N227" t="s">
        <v>16760</v>
      </c>
      <c r="O227">
        <v>7</v>
      </c>
      <c r="P227" t="s">
        <v>8243</v>
      </c>
      <c r="Q227" t="s">
        <v>168</v>
      </c>
      <c r="R227" t="s">
        <v>517</v>
      </c>
      <c r="S227" t="s">
        <v>171</v>
      </c>
      <c r="T227" t="s">
        <v>579</v>
      </c>
      <c r="U227" t="s">
        <v>168</v>
      </c>
      <c r="V227" t="s">
        <v>16784</v>
      </c>
      <c r="W227" t="s">
        <v>580</v>
      </c>
      <c r="X227" t="s">
        <v>581</v>
      </c>
      <c r="Y227" t="s">
        <v>146</v>
      </c>
      <c r="Z227" t="s">
        <v>147</v>
      </c>
      <c r="AA227">
        <v>11.1</v>
      </c>
      <c r="AB227" t="s">
        <v>16771</v>
      </c>
      <c r="AC227" t="str">
        <f t="shared" si="3"/>
        <v>2.3.2</v>
      </c>
      <c r="AD227" t="s">
        <v>2986</v>
      </c>
      <c r="AE227" t="s">
        <v>2987</v>
      </c>
      <c r="AF227" t="s">
        <v>2988</v>
      </c>
      <c r="AG227" t="s">
        <v>2989</v>
      </c>
      <c r="AH227" t="s">
        <v>2990</v>
      </c>
      <c r="AI227" t="s">
        <v>89</v>
      </c>
      <c r="AJ227" t="s">
        <v>2991</v>
      </c>
      <c r="AK227" t="s">
        <v>2992</v>
      </c>
      <c r="AL227" t="s">
        <v>92</v>
      </c>
      <c r="AM227" t="s">
        <v>2993</v>
      </c>
      <c r="AN227">
        <v>0.2</v>
      </c>
      <c r="AO227">
        <v>0.4</v>
      </c>
      <c r="AP227">
        <v>0.6</v>
      </c>
      <c r="AQ227">
        <v>1</v>
      </c>
      <c r="AR227" t="s">
        <v>2994</v>
      </c>
      <c r="AS227" t="s">
        <v>2995</v>
      </c>
      <c r="AT227" t="s">
        <v>2996</v>
      </c>
      <c r="AU227" t="s">
        <v>2978</v>
      </c>
      <c r="AV227" t="s">
        <v>2979</v>
      </c>
      <c r="AW227" t="s">
        <v>2997</v>
      </c>
      <c r="AX227" t="s">
        <v>2978</v>
      </c>
      <c r="AY227" t="s">
        <v>2979</v>
      </c>
      <c r="AZ227" t="s">
        <v>2998</v>
      </c>
      <c r="BA227" t="s">
        <v>2978</v>
      </c>
      <c r="BB227" t="s">
        <v>2979</v>
      </c>
      <c r="BC227" t="s">
        <v>2999</v>
      </c>
      <c r="BD227" t="s">
        <v>2978</v>
      </c>
      <c r="BE227" t="s">
        <v>2979</v>
      </c>
      <c r="BF227" t="s">
        <v>3000</v>
      </c>
      <c r="BG227" t="s">
        <v>3001</v>
      </c>
      <c r="BH227" t="s">
        <v>3002</v>
      </c>
      <c r="BI227" t="s">
        <v>3003</v>
      </c>
      <c r="BJ227" t="s">
        <v>3001</v>
      </c>
      <c r="BK227" t="s">
        <v>3002</v>
      </c>
      <c r="BL227"/>
      <c r="BM227"/>
      <c r="BN227"/>
      <c r="BO227"/>
      <c r="BP227"/>
      <c r="BQ227"/>
      <c r="BR227"/>
      <c r="BS227"/>
      <c r="BT227"/>
      <c r="BU227"/>
      <c r="BV227"/>
      <c r="BW227"/>
      <c r="BX227"/>
      <c r="BY227" t="s">
        <v>108</v>
      </c>
      <c r="BZ227" t="s">
        <v>108</v>
      </c>
      <c r="CA227" t="s">
        <v>108</v>
      </c>
      <c r="CB227" t="s">
        <v>108</v>
      </c>
      <c r="CC227" t="s">
        <v>108</v>
      </c>
      <c r="CD227" s="2" t="s">
        <v>108</v>
      </c>
      <c r="CE227" s="23"/>
      <c r="CH227" s="24">
        <v>2673</v>
      </c>
    </row>
    <row r="228" spans="1:86" s="24" customFormat="1">
      <c r="A228" t="str">
        <f>CONCATENATE(C228,"_",COUNTIF(C$2:C228,C228))</f>
        <v>02CD12_6</v>
      </c>
      <c r="B228" t="s">
        <v>9382</v>
      </c>
      <c r="C228" t="s">
        <v>2927</v>
      </c>
      <c r="D228" t="s">
        <v>3105</v>
      </c>
      <c r="E228" t="s">
        <v>2928</v>
      </c>
      <c r="F228" t="s">
        <v>2929</v>
      </c>
      <c r="G228" t="s">
        <v>2930</v>
      </c>
      <c r="H228" t="s">
        <v>2931</v>
      </c>
      <c r="I228" t="s">
        <v>600</v>
      </c>
      <c r="J228" t="s">
        <v>16785</v>
      </c>
      <c r="K228">
        <v>2</v>
      </c>
      <c r="L228" t="s">
        <v>315</v>
      </c>
      <c r="M228">
        <v>3</v>
      </c>
      <c r="N228" t="s">
        <v>601</v>
      </c>
      <c r="O228" t="s">
        <v>167</v>
      </c>
      <c r="P228" t="s">
        <v>16786</v>
      </c>
      <c r="Q228" t="s">
        <v>168</v>
      </c>
      <c r="R228" t="s">
        <v>517</v>
      </c>
      <c r="S228" t="s">
        <v>169</v>
      </c>
      <c r="T228" t="s">
        <v>16787</v>
      </c>
      <c r="U228" t="s">
        <v>166</v>
      </c>
      <c r="V228" t="s">
        <v>16788</v>
      </c>
      <c r="W228" t="s">
        <v>602</v>
      </c>
      <c r="X228" t="s">
        <v>603</v>
      </c>
      <c r="Y228" t="s">
        <v>604</v>
      </c>
      <c r="Z228" t="s">
        <v>605</v>
      </c>
      <c r="AA228" t="s">
        <v>606</v>
      </c>
      <c r="AB228" t="s">
        <v>16789</v>
      </c>
      <c r="AC228" t="str">
        <f t="shared" si="3"/>
        <v>2.1.6</v>
      </c>
      <c r="AD228" t="s">
        <v>1069</v>
      </c>
      <c r="AE228" t="s">
        <v>1070</v>
      </c>
      <c r="AF228" t="s">
        <v>1071</v>
      </c>
      <c r="AG228" t="s">
        <v>1072</v>
      </c>
      <c r="AH228" t="s">
        <v>611</v>
      </c>
      <c r="AI228" t="s">
        <v>89</v>
      </c>
      <c r="AJ228" t="s">
        <v>1073</v>
      </c>
      <c r="AK228" t="s">
        <v>3004</v>
      </c>
      <c r="AL228" t="s">
        <v>92</v>
      </c>
      <c r="AM228" t="s">
        <v>3005</v>
      </c>
      <c r="AN228">
        <v>0.5</v>
      </c>
      <c r="AO228">
        <v>0.6</v>
      </c>
      <c r="AP228">
        <v>0.7</v>
      </c>
      <c r="AQ228">
        <v>1</v>
      </c>
      <c r="AR228" t="s">
        <v>1076</v>
      </c>
      <c r="AS228" t="s">
        <v>1077</v>
      </c>
      <c r="AT228" t="s">
        <v>3006</v>
      </c>
      <c r="AU228" t="s">
        <v>2978</v>
      </c>
      <c r="AV228" t="s">
        <v>2979</v>
      </c>
      <c r="AW228" t="s">
        <v>3007</v>
      </c>
      <c r="AX228" t="s">
        <v>2978</v>
      </c>
      <c r="AY228" t="s">
        <v>2979</v>
      </c>
      <c r="AZ228" t="s">
        <v>3008</v>
      </c>
      <c r="BA228" t="s">
        <v>2978</v>
      </c>
      <c r="BB228" t="s">
        <v>2979</v>
      </c>
      <c r="BC228" t="s">
        <v>3009</v>
      </c>
      <c r="BD228" t="s">
        <v>2978</v>
      </c>
      <c r="BE228" t="s">
        <v>2979</v>
      </c>
      <c r="BF228"/>
      <c r="BG228"/>
      <c r="BH228"/>
      <c r="BI228"/>
      <c r="BJ228"/>
      <c r="BK228"/>
      <c r="BL228"/>
      <c r="BM228"/>
      <c r="BN228"/>
      <c r="BO228"/>
      <c r="BP228"/>
      <c r="BQ228"/>
      <c r="BR228"/>
      <c r="BS228"/>
      <c r="BT228"/>
      <c r="BU228"/>
      <c r="BV228"/>
      <c r="BW228"/>
      <c r="BX228"/>
      <c r="BY228" t="s">
        <v>108</v>
      </c>
      <c r="BZ228" t="s">
        <v>108</v>
      </c>
      <c r="CA228" t="s">
        <v>108</v>
      </c>
      <c r="CB228" t="s">
        <v>108</v>
      </c>
      <c r="CC228" t="s">
        <v>108</v>
      </c>
      <c r="CD228" s="2" t="s">
        <v>108</v>
      </c>
      <c r="CE228" s="23"/>
      <c r="CH228" s="24">
        <v>2673</v>
      </c>
    </row>
    <row r="229" spans="1:86" s="24" customFormat="1">
      <c r="A229" t="str">
        <f>CONCATENATE(C229,"_",COUNTIF(C$2:C229,C229))</f>
        <v>02CD12_7</v>
      </c>
      <c r="B229" t="s">
        <v>9383</v>
      </c>
      <c r="C229" t="s">
        <v>2927</v>
      </c>
      <c r="D229" t="s">
        <v>3105</v>
      </c>
      <c r="E229" t="s">
        <v>2928</v>
      </c>
      <c r="F229" t="s">
        <v>2929</v>
      </c>
      <c r="G229" t="s">
        <v>2930</v>
      </c>
      <c r="H229" t="s">
        <v>2931</v>
      </c>
      <c r="I229" t="s">
        <v>618</v>
      </c>
      <c r="J229" t="s">
        <v>16790</v>
      </c>
      <c r="K229">
        <v>2</v>
      </c>
      <c r="L229" t="s">
        <v>315</v>
      </c>
      <c r="M229">
        <v>1</v>
      </c>
      <c r="N229" t="s">
        <v>16760</v>
      </c>
      <c r="O229">
        <v>7</v>
      </c>
      <c r="P229" t="s">
        <v>8243</v>
      </c>
      <c r="Q229" t="s">
        <v>168</v>
      </c>
      <c r="R229" t="s">
        <v>517</v>
      </c>
      <c r="S229" t="s">
        <v>166</v>
      </c>
      <c r="T229" t="s">
        <v>16791</v>
      </c>
      <c r="U229" t="s">
        <v>171</v>
      </c>
      <c r="V229" t="s">
        <v>620</v>
      </c>
      <c r="W229" t="s">
        <v>621</v>
      </c>
      <c r="X229" t="s">
        <v>622</v>
      </c>
      <c r="Y229" t="s">
        <v>146</v>
      </c>
      <c r="Z229" t="s">
        <v>147</v>
      </c>
      <c r="AA229">
        <v>11.1</v>
      </c>
      <c r="AB229" t="s">
        <v>16771</v>
      </c>
      <c r="AC229" t="str">
        <f t="shared" si="3"/>
        <v>2.6.3</v>
      </c>
      <c r="AD229" t="s">
        <v>624</v>
      </c>
      <c r="AE229" t="s">
        <v>625</v>
      </c>
      <c r="AF229" t="s">
        <v>3010</v>
      </c>
      <c r="AG229" t="s">
        <v>1093</v>
      </c>
      <c r="AH229" t="s">
        <v>628</v>
      </c>
      <c r="AI229" t="s">
        <v>89</v>
      </c>
      <c r="AJ229" t="s">
        <v>3011</v>
      </c>
      <c r="AK229" t="s">
        <v>3012</v>
      </c>
      <c r="AL229" t="s">
        <v>92</v>
      </c>
      <c r="AM229" t="s">
        <v>3013</v>
      </c>
      <c r="AN229">
        <v>0.25</v>
      </c>
      <c r="AO229">
        <v>0.5</v>
      </c>
      <c r="AP229">
        <v>0.75</v>
      </c>
      <c r="AQ229">
        <v>1</v>
      </c>
      <c r="AR229" t="s">
        <v>1097</v>
      </c>
      <c r="AS229" t="s">
        <v>3014</v>
      </c>
      <c r="AT229" t="s">
        <v>3015</v>
      </c>
      <c r="AU229" t="s">
        <v>3001</v>
      </c>
      <c r="AV229" t="s">
        <v>3002</v>
      </c>
      <c r="AW229" t="s">
        <v>3016</v>
      </c>
      <c r="AX229" t="s">
        <v>3001</v>
      </c>
      <c r="AY229" t="s">
        <v>3002</v>
      </c>
      <c r="AZ229" t="s">
        <v>3017</v>
      </c>
      <c r="BA229" t="s">
        <v>3001</v>
      </c>
      <c r="BB229" t="s">
        <v>3002</v>
      </c>
      <c r="BC229" t="s">
        <v>3018</v>
      </c>
      <c r="BD229" t="s">
        <v>3001</v>
      </c>
      <c r="BE229" t="s">
        <v>3002</v>
      </c>
      <c r="BF229"/>
      <c r="BG229"/>
      <c r="BH229"/>
      <c r="BI229"/>
      <c r="BJ229"/>
      <c r="BK229"/>
      <c r="BL229"/>
      <c r="BM229"/>
      <c r="BN229"/>
      <c r="BO229"/>
      <c r="BP229"/>
      <c r="BQ229"/>
      <c r="BR229"/>
      <c r="BS229"/>
      <c r="BT229"/>
      <c r="BU229"/>
      <c r="BV229"/>
      <c r="BW229"/>
      <c r="BX229"/>
      <c r="BY229" t="s">
        <v>108</v>
      </c>
      <c r="BZ229" t="s">
        <v>108</v>
      </c>
      <c r="CA229" t="s">
        <v>108</v>
      </c>
      <c r="CB229" t="s">
        <v>108</v>
      </c>
      <c r="CC229" t="s">
        <v>108</v>
      </c>
      <c r="CD229" s="2" t="s">
        <v>108</v>
      </c>
      <c r="CE229" s="23"/>
      <c r="CH229" s="24">
        <v>2673</v>
      </c>
    </row>
    <row r="230" spans="1:86" s="24" customFormat="1">
      <c r="A230" t="str">
        <f>CONCATENATE(C230,"_",COUNTIF(C$2:C230,C230))</f>
        <v>02CD12_8</v>
      </c>
      <c r="B230" t="s">
        <v>9384</v>
      </c>
      <c r="C230" t="s">
        <v>2927</v>
      </c>
      <c r="D230" t="s">
        <v>3105</v>
      </c>
      <c r="E230" t="s">
        <v>2928</v>
      </c>
      <c r="F230" t="s">
        <v>2929</v>
      </c>
      <c r="G230" t="s">
        <v>2930</v>
      </c>
      <c r="H230" t="s">
        <v>2931</v>
      </c>
      <c r="I230" t="s">
        <v>636</v>
      </c>
      <c r="J230" t="s">
        <v>16792</v>
      </c>
      <c r="K230">
        <v>2</v>
      </c>
      <c r="L230" t="s">
        <v>315</v>
      </c>
      <c r="M230">
        <v>1</v>
      </c>
      <c r="N230" t="s">
        <v>16760</v>
      </c>
      <c r="O230" t="s">
        <v>171</v>
      </c>
      <c r="P230" t="s">
        <v>16773</v>
      </c>
      <c r="Q230" t="s">
        <v>171</v>
      </c>
      <c r="R230" t="s">
        <v>235</v>
      </c>
      <c r="S230" t="s">
        <v>169</v>
      </c>
      <c r="T230" t="s">
        <v>16762</v>
      </c>
      <c r="U230" t="s">
        <v>169</v>
      </c>
      <c r="V230" t="s">
        <v>16763</v>
      </c>
      <c r="W230" t="s">
        <v>637</v>
      </c>
      <c r="X230" t="s">
        <v>638</v>
      </c>
      <c r="Y230" t="s">
        <v>236</v>
      </c>
      <c r="Z230" t="s">
        <v>318</v>
      </c>
      <c r="AA230">
        <v>8.3000000000000007</v>
      </c>
      <c r="AB230" t="s">
        <v>16793</v>
      </c>
      <c r="AC230" t="str">
        <f t="shared" si="3"/>
        <v>3.1.1</v>
      </c>
      <c r="AD230" t="s">
        <v>3019</v>
      </c>
      <c r="AE230" t="s">
        <v>3020</v>
      </c>
      <c r="AF230" t="s">
        <v>2934</v>
      </c>
      <c r="AG230" t="s">
        <v>3021</v>
      </c>
      <c r="AH230" t="s">
        <v>3022</v>
      </c>
      <c r="AI230" t="s">
        <v>89</v>
      </c>
      <c r="AJ230" t="s">
        <v>3023</v>
      </c>
      <c r="AK230" t="s">
        <v>3024</v>
      </c>
      <c r="AL230" t="s">
        <v>92</v>
      </c>
      <c r="AM230" t="s">
        <v>3025</v>
      </c>
      <c r="AN230">
        <v>0.25</v>
      </c>
      <c r="AO230">
        <v>0.4</v>
      </c>
      <c r="AP230">
        <v>0.65</v>
      </c>
      <c r="AQ230">
        <v>1</v>
      </c>
      <c r="AR230" t="s">
        <v>3026</v>
      </c>
      <c r="AS230" t="s">
        <v>3027</v>
      </c>
      <c r="AT230" t="s">
        <v>3028</v>
      </c>
      <c r="AU230" t="s">
        <v>3029</v>
      </c>
      <c r="AV230" t="s">
        <v>2964</v>
      </c>
      <c r="AW230" t="s">
        <v>3030</v>
      </c>
      <c r="AX230" t="s">
        <v>3029</v>
      </c>
      <c r="AY230" t="s">
        <v>2964</v>
      </c>
      <c r="AZ230" t="s">
        <v>3031</v>
      </c>
      <c r="BA230" t="s">
        <v>3029</v>
      </c>
      <c r="BB230" t="s">
        <v>2964</v>
      </c>
      <c r="BC230" t="s">
        <v>3032</v>
      </c>
      <c r="BD230" t="s">
        <v>3029</v>
      </c>
      <c r="BE230" t="s">
        <v>2964</v>
      </c>
      <c r="BF230" t="s">
        <v>3033</v>
      </c>
      <c r="BG230" t="s">
        <v>3029</v>
      </c>
      <c r="BH230" t="s">
        <v>2964</v>
      </c>
      <c r="BI230" t="s">
        <v>3034</v>
      </c>
      <c r="BJ230" t="s">
        <v>2978</v>
      </c>
      <c r="BK230" t="s">
        <v>2979</v>
      </c>
      <c r="BL230"/>
      <c r="BM230"/>
      <c r="BN230"/>
      <c r="BO230"/>
      <c r="BP230"/>
      <c r="BQ230"/>
      <c r="BR230"/>
      <c r="BS230"/>
      <c r="BT230"/>
      <c r="BU230"/>
      <c r="BV230"/>
      <c r="BW230"/>
      <c r="BX230"/>
      <c r="BY230" t="s">
        <v>108</v>
      </c>
      <c r="BZ230" t="s">
        <v>108</v>
      </c>
      <c r="CA230" t="s">
        <v>108</v>
      </c>
      <c r="CB230" t="s">
        <v>108</v>
      </c>
      <c r="CC230" t="s">
        <v>108</v>
      </c>
      <c r="CD230" s="2" t="s">
        <v>108</v>
      </c>
      <c r="CE230" s="23"/>
      <c r="CH230" s="24">
        <v>2673</v>
      </c>
    </row>
    <row r="231" spans="1:86" s="24" customFormat="1">
      <c r="A231" t="str">
        <f>CONCATENATE(C231,"_",COUNTIF(C$2:C231,C231))</f>
        <v>02CD12_9</v>
      </c>
      <c r="B231" t="s">
        <v>9385</v>
      </c>
      <c r="C231" t="s">
        <v>2927</v>
      </c>
      <c r="D231" t="s">
        <v>3105</v>
      </c>
      <c r="E231" t="s">
        <v>2928</v>
      </c>
      <c r="F231" t="s">
        <v>2929</v>
      </c>
      <c r="G231" t="s">
        <v>2930</v>
      </c>
      <c r="H231" t="s">
        <v>2931</v>
      </c>
      <c r="I231" t="s">
        <v>654</v>
      </c>
      <c r="J231" t="s">
        <v>16794</v>
      </c>
      <c r="K231">
        <v>6</v>
      </c>
      <c r="L231" t="s">
        <v>74</v>
      </c>
      <c r="M231">
        <v>2</v>
      </c>
      <c r="N231" t="s">
        <v>16795</v>
      </c>
      <c r="O231">
        <v>4</v>
      </c>
      <c r="P231" t="s">
        <v>16796</v>
      </c>
      <c r="Q231" t="s">
        <v>168</v>
      </c>
      <c r="R231" t="s">
        <v>517</v>
      </c>
      <c r="S231" t="s">
        <v>168</v>
      </c>
      <c r="T231" t="s">
        <v>518</v>
      </c>
      <c r="U231" t="s">
        <v>169</v>
      </c>
      <c r="V231" t="s">
        <v>16777</v>
      </c>
      <c r="W231" t="s">
        <v>655</v>
      </c>
      <c r="X231" t="s">
        <v>656</v>
      </c>
      <c r="Y231" t="s">
        <v>146</v>
      </c>
      <c r="Z231" t="s">
        <v>147</v>
      </c>
      <c r="AA231">
        <v>11.3</v>
      </c>
      <c r="AB231" t="s">
        <v>16735</v>
      </c>
      <c r="AC231" t="str">
        <f t="shared" si="3"/>
        <v>2.2.1</v>
      </c>
      <c r="AD231" t="s">
        <v>3035</v>
      </c>
      <c r="AE231" t="s">
        <v>3036</v>
      </c>
      <c r="AF231" t="s">
        <v>2934</v>
      </c>
      <c r="AG231" t="s">
        <v>1120</v>
      </c>
      <c r="AH231" t="s">
        <v>3037</v>
      </c>
      <c r="AI231" t="s">
        <v>89</v>
      </c>
      <c r="AJ231" t="s">
        <v>2826</v>
      </c>
      <c r="AK231" t="s">
        <v>3038</v>
      </c>
      <c r="AL231" t="s">
        <v>92</v>
      </c>
      <c r="AM231" t="s">
        <v>3039</v>
      </c>
      <c r="AN231">
        <v>0.1</v>
      </c>
      <c r="AO231">
        <v>0.3</v>
      </c>
      <c r="AP231">
        <v>0.7</v>
      </c>
      <c r="AQ231">
        <v>1</v>
      </c>
      <c r="AR231" t="s">
        <v>1125</v>
      </c>
      <c r="AS231" t="s">
        <v>1126</v>
      </c>
      <c r="AT231" t="s">
        <v>3040</v>
      </c>
      <c r="AU231" t="s">
        <v>3041</v>
      </c>
      <c r="AV231" t="s">
        <v>3042</v>
      </c>
      <c r="AW231" t="s">
        <v>3043</v>
      </c>
      <c r="AX231" t="s">
        <v>3041</v>
      </c>
      <c r="AY231" t="s">
        <v>3042</v>
      </c>
      <c r="AZ231"/>
      <c r="BA231"/>
      <c r="BB231"/>
      <c r="BC231"/>
      <c r="BD231"/>
      <c r="BE231"/>
      <c r="BF231"/>
      <c r="BG231"/>
      <c r="BH231"/>
      <c r="BI231"/>
      <c r="BJ231"/>
      <c r="BK231"/>
      <c r="BL231"/>
      <c r="BM231"/>
      <c r="BN231"/>
      <c r="BO231"/>
      <c r="BP231"/>
      <c r="BQ231"/>
      <c r="BR231"/>
      <c r="BS231"/>
      <c r="BT231"/>
      <c r="BU231"/>
      <c r="BV231"/>
      <c r="BW231"/>
      <c r="BX231"/>
      <c r="BY231" t="s">
        <v>108</v>
      </c>
      <c r="BZ231" t="s">
        <v>108</v>
      </c>
      <c r="CA231" t="s">
        <v>108</v>
      </c>
      <c r="CB231" t="s">
        <v>108</v>
      </c>
      <c r="CC231" t="s">
        <v>108</v>
      </c>
      <c r="CD231" s="2" t="s">
        <v>108</v>
      </c>
      <c r="CE231" s="23"/>
      <c r="CH231" s="24">
        <v>2673</v>
      </c>
    </row>
    <row r="232" spans="1:86" s="24" customFormat="1">
      <c r="A232" t="str">
        <f>CONCATENATE(C232,"_",COUNTIF(C$2:C232,C232))</f>
        <v>02CD12_10</v>
      </c>
      <c r="B232" t="s">
        <v>9386</v>
      </c>
      <c r="C232" t="s">
        <v>2927</v>
      </c>
      <c r="D232" t="s">
        <v>3105</v>
      </c>
      <c r="E232" t="s">
        <v>2928</v>
      </c>
      <c r="F232" t="s">
        <v>2929</v>
      </c>
      <c r="G232" t="s">
        <v>2930</v>
      </c>
      <c r="H232" t="s">
        <v>2931</v>
      </c>
      <c r="I232" t="s">
        <v>673</v>
      </c>
      <c r="J232" t="s">
        <v>16797</v>
      </c>
      <c r="K232">
        <v>2</v>
      </c>
      <c r="L232" t="s">
        <v>315</v>
      </c>
      <c r="M232">
        <v>3</v>
      </c>
      <c r="N232" t="s">
        <v>601</v>
      </c>
      <c r="O232" t="s">
        <v>168</v>
      </c>
      <c r="P232" t="s">
        <v>16798</v>
      </c>
      <c r="Q232" t="s">
        <v>168</v>
      </c>
      <c r="R232" t="s">
        <v>517</v>
      </c>
      <c r="S232" t="s">
        <v>168</v>
      </c>
      <c r="T232" t="s">
        <v>518</v>
      </c>
      <c r="U232" t="s">
        <v>171</v>
      </c>
      <c r="V232" t="s">
        <v>674</v>
      </c>
      <c r="W232" t="s">
        <v>675</v>
      </c>
      <c r="X232" t="s">
        <v>676</v>
      </c>
      <c r="Y232" t="s">
        <v>166</v>
      </c>
      <c r="Z232" t="s">
        <v>677</v>
      </c>
      <c r="AA232">
        <v>6.4</v>
      </c>
      <c r="AB232" t="s">
        <v>16799</v>
      </c>
      <c r="AC232" t="str">
        <f t="shared" si="3"/>
        <v>2.2.3</v>
      </c>
      <c r="AD232" t="s">
        <v>3044</v>
      </c>
      <c r="AE232" t="s">
        <v>3045</v>
      </c>
      <c r="AF232" t="s">
        <v>2945</v>
      </c>
      <c r="AG232" t="s">
        <v>681</v>
      </c>
      <c r="AH232" t="s">
        <v>3046</v>
      </c>
      <c r="AI232" t="s">
        <v>89</v>
      </c>
      <c r="AJ232" t="s">
        <v>2838</v>
      </c>
      <c r="AK232" t="s">
        <v>3047</v>
      </c>
      <c r="AL232" t="s">
        <v>92</v>
      </c>
      <c r="AM232" t="s">
        <v>3048</v>
      </c>
      <c r="AN232">
        <v>0.1</v>
      </c>
      <c r="AO232">
        <v>0.2</v>
      </c>
      <c r="AP232">
        <v>0.7</v>
      </c>
      <c r="AQ232">
        <v>1</v>
      </c>
      <c r="AR232" t="s">
        <v>1135</v>
      </c>
      <c r="AS232" t="s">
        <v>3049</v>
      </c>
      <c r="AT232" t="s">
        <v>3050</v>
      </c>
      <c r="AU232" t="s">
        <v>3041</v>
      </c>
      <c r="AV232" t="s">
        <v>3042</v>
      </c>
      <c r="AW232" t="s">
        <v>3051</v>
      </c>
      <c r="AX232" t="s">
        <v>2966</v>
      </c>
      <c r="AY232" t="s">
        <v>671</v>
      </c>
      <c r="AZ232" t="s">
        <v>3052</v>
      </c>
      <c r="BA232" t="s">
        <v>3041</v>
      </c>
      <c r="BB232" t="s">
        <v>3042</v>
      </c>
      <c r="BC232"/>
      <c r="BD232"/>
      <c r="BE232"/>
      <c r="BF232"/>
      <c r="BG232"/>
      <c r="BH232"/>
      <c r="BI232"/>
      <c r="BJ232"/>
      <c r="BK232"/>
      <c r="BL232"/>
      <c r="BM232"/>
      <c r="BN232"/>
      <c r="BO232"/>
      <c r="BP232"/>
      <c r="BQ232"/>
      <c r="BR232"/>
      <c r="BS232"/>
      <c r="BT232"/>
      <c r="BU232"/>
      <c r="BV232"/>
      <c r="BW232"/>
      <c r="BX232"/>
      <c r="BY232" t="s">
        <v>108</v>
      </c>
      <c r="BZ232" t="s">
        <v>108</v>
      </c>
      <c r="CA232" t="s">
        <v>108</v>
      </c>
      <c r="CB232" t="s">
        <v>108</v>
      </c>
      <c r="CC232" t="s">
        <v>108</v>
      </c>
      <c r="CD232" s="2" t="s">
        <v>108</v>
      </c>
      <c r="CE232" s="23"/>
      <c r="CH232" s="24">
        <v>2673</v>
      </c>
    </row>
    <row r="233" spans="1:86" s="24" customFormat="1">
      <c r="A233" t="str">
        <f>CONCATENATE(C233,"_",COUNTIF(C$2:C233,C233))</f>
        <v>02CD12_11</v>
      </c>
      <c r="B233" t="s">
        <v>9387</v>
      </c>
      <c r="C233" t="s">
        <v>2927</v>
      </c>
      <c r="D233" t="s">
        <v>3105</v>
      </c>
      <c r="E233" t="s">
        <v>2928</v>
      </c>
      <c r="F233" t="s">
        <v>2929</v>
      </c>
      <c r="G233" t="s">
        <v>2930</v>
      </c>
      <c r="H233" t="s">
        <v>2931</v>
      </c>
      <c r="I233" t="s">
        <v>689</v>
      </c>
      <c r="J233" t="s">
        <v>16800</v>
      </c>
      <c r="K233">
        <v>2</v>
      </c>
      <c r="L233" t="s">
        <v>315</v>
      </c>
      <c r="M233">
        <v>3</v>
      </c>
      <c r="N233" t="s">
        <v>601</v>
      </c>
      <c r="O233" t="s">
        <v>168</v>
      </c>
      <c r="P233" t="s">
        <v>16798</v>
      </c>
      <c r="Q233" t="s">
        <v>168</v>
      </c>
      <c r="R233" t="s">
        <v>517</v>
      </c>
      <c r="S233" t="s">
        <v>169</v>
      </c>
      <c r="T233" t="s">
        <v>16787</v>
      </c>
      <c r="U233" t="s">
        <v>171</v>
      </c>
      <c r="V233" t="s">
        <v>16801</v>
      </c>
      <c r="W233" t="s">
        <v>690</v>
      </c>
      <c r="X233" t="s">
        <v>691</v>
      </c>
      <c r="Y233" t="s">
        <v>166</v>
      </c>
      <c r="Z233" t="s">
        <v>677</v>
      </c>
      <c r="AA233">
        <v>6.3</v>
      </c>
      <c r="AB233" t="s">
        <v>16802</v>
      </c>
      <c r="AC233" t="str">
        <f t="shared" si="3"/>
        <v>2.1.3</v>
      </c>
      <c r="AD233" t="s">
        <v>3053</v>
      </c>
      <c r="AE233" t="s">
        <v>3054</v>
      </c>
      <c r="AF233" t="s">
        <v>3055</v>
      </c>
      <c r="AG233" t="s">
        <v>694</v>
      </c>
      <c r="AH233" t="s">
        <v>3056</v>
      </c>
      <c r="AI233" t="s">
        <v>89</v>
      </c>
      <c r="AJ233" t="s">
        <v>2851</v>
      </c>
      <c r="AK233" t="s">
        <v>3057</v>
      </c>
      <c r="AL233" t="s">
        <v>92</v>
      </c>
      <c r="AM233" t="s">
        <v>3058</v>
      </c>
      <c r="AN233">
        <v>0.1</v>
      </c>
      <c r="AO233">
        <v>0.3</v>
      </c>
      <c r="AP233">
        <v>0.7</v>
      </c>
      <c r="AQ233">
        <v>1</v>
      </c>
      <c r="AR233" t="s">
        <v>1145</v>
      </c>
      <c r="AS233" t="s">
        <v>3059</v>
      </c>
      <c r="AT233" t="s">
        <v>3060</v>
      </c>
      <c r="AU233" t="s">
        <v>3041</v>
      </c>
      <c r="AV233" t="s">
        <v>3042</v>
      </c>
      <c r="AW233" t="s">
        <v>3061</v>
      </c>
      <c r="AX233" t="s">
        <v>3041</v>
      </c>
      <c r="AY233" t="s">
        <v>3042</v>
      </c>
      <c r="AZ233"/>
      <c r="BA233"/>
      <c r="BB233"/>
      <c r="BC233"/>
      <c r="BD233"/>
      <c r="BE233"/>
      <c r="BF233"/>
      <c r="BG233"/>
      <c r="BH233"/>
      <c r="BI233"/>
      <c r="BJ233"/>
      <c r="BK233"/>
      <c r="BL233"/>
      <c r="BM233"/>
      <c r="BN233"/>
      <c r="BO233"/>
      <c r="BP233"/>
      <c r="BQ233"/>
      <c r="BR233"/>
      <c r="BS233"/>
      <c r="BT233"/>
      <c r="BU233"/>
      <c r="BV233"/>
      <c r="BW233"/>
      <c r="BX233"/>
      <c r="BY233" t="s">
        <v>108</v>
      </c>
      <c r="BZ233" t="s">
        <v>108</v>
      </c>
      <c r="CA233" t="s">
        <v>108</v>
      </c>
      <c r="CB233" t="s">
        <v>108</v>
      </c>
      <c r="CC233" t="s">
        <v>108</v>
      </c>
      <c r="CD233" s="2" t="s">
        <v>108</v>
      </c>
      <c r="CE233" s="23"/>
      <c r="CH233" s="24">
        <v>2673</v>
      </c>
    </row>
    <row r="234" spans="1:86" s="24" customFormat="1">
      <c r="A234" t="str">
        <f>CONCATENATE(C234,"_",COUNTIF(C$2:C234,C234))</f>
        <v>02CD12_12</v>
      </c>
      <c r="B234" t="s">
        <v>9392</v>
      </c>
      <c r="C234" t="s">
        <v>2927</v>
      </c>
      <c r="D234" t="s">
        <v>3105</v>
      </c>
      <c r="E234" t="s">
        <v>2928</v>
      </c>
      <c r="F234" t="s">
        <v>2929</v>
      </c>
      <c r="G234" t="s">
        <v>2930</v>
      </c>
      <c r="H234" t="s">
        <v>2931</v>
      </c>
      <c r="I234" t="s">
        <v>109</v>
      </c>
      <c r="J234" t="s">
        <v>16733</v>
      </c>
      <c r="K234">
        <v>2</v>
      </c>
      <c r="L234" t="s">
        <v>315</v>
      </c>
      <c r="M234">
        <v>2</v>
      </c>
      <c r="N234" t="s">
        <v>516</v>
      </c>
      <c r="O234">
        <v>2</v>
      </c>
      <c r="P234" t="s">
        <v>16779</v>
      </c>
      <c r="Q234" t="s">
        <v>168</v>
      </c>
      <c r="R234" t="s">
        <v>517</v>
      </c>
      <c r="S234" t="s">
        <v>168</v>
      </c>
      <c r="T234" t="s">
        <v>518</v>
      </c>
      <c r="U234" t="s">
        <v>169</v>
      </c>
      <c r="V234" t="s">
        <v>16777</v>
      </c>
      <c r="W234" t="s">
        <v>110</v>
      </c>
      <c r="X234" t="s">
        <v>111</v>
      </c>
      <c r="Y234" t="s">
        <v>146</v>
      </c>
      <c r="Z234" t="s">
        <v>147</v>
      </c>
      <c r="AA234">
        <v>11.3</v>
      </c>
      <c r="AB234" t="s">
        <v>16735</v>
      </c>
      <c r="AC234" t="str">
        <f t="shared" si="3"/>
        <v>2.2.1</v>
      </c>
      <c r="AD234" t="s">
        <v>3099</v>
      </c>
      <c r="AE234" t="s">
        <v>3100</v>
      </c>
      <c r="AF234" t="s">
        <v>3101</v>
      </c>
      <c r="AG234" t="s">
        <v>115</v>
      </c>
      <c r="AH234" t="s">
        <v>3102</v>
      </c>
      <c r="AI234" t="s">
        <v>89</v>
      </c>
      <c r="AJ234" t="s">
        <v>1220</v>
      </c>
      <c r="AK234" t="s">
        <v>936</v>
      </c>
      <c r="AL234" t="s">
        <v>136</v>
      </c>
      <c r="AM234" t="s">
        <v>2863</v>
      </c>
      <c r="AN234">
        <v>0</v>
      </c>
      <c r="AO234">
        <v>0.1</v>
      </c>
      <c r="AP234">
        <v>0.3</v>
      </c>
      <c r="AQ234">
        <v>1</v>
      </c>
      <c r="AR234" t="s">
        <v>1222</v>
      </c>
      <c r="AS234" t="s">
        <v>3103</v>
      </c>
      <c r="AT234" t="s">
        <v>1224</v>
      </c>
      <c r="AU234" t="s">
        <v>3104</v>
      </c>
      <c r="AV234" t="s">
        <v>1162</v>
      </c>
      <c r="AW234"/>
      <c r="AX234"/>
      <c r="AY234"/>
      <c r="AZ234"/>
      <c r="BA234"/>
      <c r="BB234"/>
      <c r="BC234"/>
      <c r="BD234"/>
      <c r="BE234"/>
      <c r="BF234"/>
      <c r="BG234"/>
      <c r="BH234"/>
      <c r="BI234"/>
      <c r="BJ234"/>
      <c r="BK234"/>
      <c r="BL234"/>
      <c r="BM234"/>
      <c r="BN234"/>
      <c r="BO234"/>
      <c r="BP234"/>
      <c r="BQ234"/>
      <c r="BR234"/>
      <c r="BS234"/>
      <c r="BT234"/>
      <c r="BU234"/>
      <c r="BV234"/>
      <c r="BW234"/>
      <c r="BX234"/>
      <c r="BY234" t="s">
        <v>108</v>
      </c>
      <c r="BZ234" t="s">
        <v>108</v>
      </c>
      <c r="CA234" t="s">
        <v>108</v>
      </c>
      <c r="CB234" t="s">
        <v>108</v>
      </c>
      <c r="CC234" t="s">
        <v>108</v>
      </c>
      <c r="CD234" s="2" t="s">
        <v>108</v>
      </c>
      <c r="CE234" s="23"/>
      <c r="CH234" s="24">
        <v>2673</v>
      </c>
    </row>
    <row r="235" spans="1:86" s="24" customFormat="1">
      <c r="A235" t="str">
        <f>CONCATENATE(C235,"_",COUNTIF(C$2:C235,C235))</f>
        <v>02CD12_13</v>
      </c>
      <c r="B235" t="s">
        <v>9393</v>
      </c>
      <c r="C235" t="s">
        <v>2927</v>
      </c>
      <c r="D235" t="s">
        <v>3105</v>
      </c>
      <c r="E235" t="s">
        <v>2928</v>
      </c>
      <c r="F235" t="s">
        <v>2929</v>
      </c>
      <c r="G235" t="s">
        <v>2930</v>
      </c>
      <c r="H235" t="s">
        <v>2931</v>
      </c>
      <c r="I235" t="s">
        <v>126</v>
      </c>
      <c r="J235" t="s">
        <v>16736</v>
      </c>
      <c r="K235">
        <v>2</v>
      </c>
      <c r="L235" t="s">
        <v>315</v>
      </c>
      <c r="M235">
        <v>1</v>
      </c>
      <c r="N235" t="s">
        <v>16760</v>
      </c>
      <c r="O235">
        <v>7</v>
      </c>
      <c r="P235" t="s">
        <v>8243</v>
      </c>
      <c r="Q235" t="s">
        <v>169</v>
      </c>
      <c r="R235" t="s">
        <v>77</v>
      </c>
      <c r="S235" t="s">
        <v>236</v>
      </c>
      <c r="T235" t="s">
        <v>260</v>
      </c>
      <c r="U235" t="s">
        <v>169</v>
      </c>
      <c r="V235" t="s">
        <v>467</v>
      </c>
      <c r="W235" t="s">
        <v>127</v>
      </c>
      <c r="X235" t="s">
        <v>128</v>
      </c>
      <c r="Y235" t="s">
        <v>146</v>
      </c>
      <c r="Z235" t="s">
        <v>147</v>
      </c>
      <c r="AA235">
        <v>11.3</v>
      </c>
      <c r="AB235" t="s">
        <v>16735</v>
      </c>
      <c r="AC235" t="str">
        <f t="shared" si="3"/>
        <v>1.8.1</v>
      </c>
      <c r="AD235" t="s">
        <v>288</v>
      </c>
      <c r="AE235" t="s">
        <v>1225</v>
      </c>
      <c r="AF235" t="s">
        <v>3105</v>
      </c>
      <c r="AG235" t="s">
        <v>210</v>
      </c>
      <c r="AH235" t="s">
        <v>3106</v>
      </c>
      <c r="AI235" t="s">
        <v>89</v>
      </c>
      <c r="AJ235" t="s">
        <v>3107</v>
      </c>
      <c r="AK235" t="s">
        <v>2869</v>
      </c>
      <c r="AL235" t="s">
        <v>136</v>
      </c>
      <c r="AM235" t="s">
        <v>2870</v>
      </c>
      <c r="AN235">
        <v>0.25</v>
      </c>
      <c r="AO235">
        <v>0.5</v>
      </c>
      <c r="AP235">
        <v>0.75</v>
      </c>
      <c r="AQ235">
        <v>1</v>
      </c>
      <c r="AR235" t="s">
        <v>1231</v>
      </c>
      <c r="AS235" t="s">
        <v>3108</v>
      </c>
      <c r="AT235" t="s">
        <v>948</v>
      </c>
      <c r="AU235" t="s">
        <v>2942</v>
      </c>
      <c r="AV235" t="s">
        <v>2738</v>
      </c>
      <c r="AW235"/>
      <c r="AX235"/>
      <c r="AY235"/>
      <c r="AZ235"/>
      <c r="BA235"/>
      <c r="BB235"/>
      <c r="BC235"/>
      <c r="BD235"/>
      <c r="BE235"/>
      <c r="BF235"/>
      <c r="BG235"/>
      <c r="BH235"/>
      <c r="BI235"/>
      <c r="BJ235"/>
      <c r="BK235"/>
      <c r="BL235"/>
      <c r="BM235"/>
      <c r="BN235"/>
      <c r="BO235"/>
      <c r="BP235"/>
      <c r="BQ235"/>
      <c r="BR235"/>
      <c r="BS235"/>
      <c r="BT235"/>
      <c r="BU235"/>
      <c r="BV235"/>
      <c r="BW235"/>
      <c r="BX235"/>
      <c r="BY235" t="s">
        <v>108</v>
      </c>
      <c r="BZ235" t="s">
        <v>108</v>
      </c>
      <c r="CA235" t="s">
        <v>108</v>
      </c>
      <c r="CB235" t="s">
        <v>108</v>
      </c>
      <c r="CC235" t="s">
        <v>108</v>
      </c>
      <c r="CD235" s="2" t="s">
        <v>108</v>
      </c>
      <c r="CE235" s="23"/>
    </row>
    <row r="236" spans="1:86" s="24" customFormat="1">
      <c r="A236" t="str">
        <f>CONCATENATE(C236,"_",COUNTIF(C$2:C236,C236))</f>
        <v>02CD12_14</v>
      </c>
      <c r="B236" t="s">
        <v>9388</v>
      </c>
      <c r="C236" t="s">
        <v>2927</v>
      </c>
      <c r="D236" t="s">
        <v>3105</v>
      </c>
      <c r="E236" t="s">
        <v>2928</v>
      </c>
      <c r="F236" t="s">
        <v>2929</v>
      </c>
      <c r="G236" t="s">
        <v>2930</v>
      </c>
      <c r="H236" t="s">
        <v>2931</v>
      </c>
      <c r="I236" t="s">
        <v>141</v>
      </c>
      <c r="J236" t="s">
        <v>16737</v>
      </c>
      <c r="K236">
        <v>5</v>
      </c>
      <c r="L236" t="s">
        <v>142</v>
      </c>
      <c r="M236">
        <v>3</v>
      </c>
      <c r="N236" t="s">
        <v>16738</v>
      </c>
      <c r="O236" t="s">
        <v>171</v>
      </c>
      <c r="P236" t="s">
        <v>143</v>
      </c>
      <c r="Q236" t="s">
        <v>169</v>
      </c>
      <c r="R236" t="s">
        <v>77</v>
      </c>
      <c r="S236" t="s">
        <v>170</v>
      </c>
      <c r="T236" t="s">
        <v>16739</v>
      </c>
      <c r="U236" t="s">
        <v>168</v>
      </c>
      <c r="V236" t="s">
        <v>16740</v>
      </c>
      <c r="W236" t="s">
        <v>144</v>
      </c>
      <c r="X236" t="s">
        <v>145</v>
      </c>
      <c r="Y236" t="s">
        <v>146</v>
      </c>
      <c r="Z236" t="s">
        <v>147</v>
      </c>
      <c r="AA236">
        <v>11.5</v>
      </c>
      <c r="AB236" t="s">
        <v>16741</v>
      </c>
      <c r="AC236" t="str">
        <f t="shared" si="3"/>
        <v>1.7.2</v>
      </c>
      <c r="AD236" t="s">
        <v>3062</v>
      </c>
      <c r="AE236" t="s">
        <v>3063</v>
      </c>
      <c r="AF236" t="s">
        <v>3064</v>
      </c>
      <c r="AG236" t="s">
        <v>3065</v>
      </c>
      <c r="AH236" t="s">
        <v>3066</v>
      </c>
      <c r="AI236" t="s">
        <v>89</v>
      </c>
      <c r="AJ236" t="s">
        <v>1152</v>
      </c>
      <c r="AK236" t="s">
        <v>1153</v>
      </c>
      <c r="AL236" t="s">
        <v>92</v>
      </c>
      <c r="AM236" t="s">
        <v>3067</v>
      </c>
      <c r="AN236">
        <v>0.25</v>
      </c>
      <c r="AO236">
        <v>0.5</v>
      </c>
      <c r="AP236">
        <v>0.75</v>
      </c>
      <c r="AQ236">
        <v>1</v>
      </c>
      <c r="AR236" t="s">
        <v>1155</v>
      </c>
      <c r="AS236" t="s">
        <v>2920</v>
      </c>
      <c r="AT236" t="s">
        <v>1157</v>
      </c>
      <c r="AU236" t="s">
        <v>3068</v>
      </c>
      <c r="AV236" t="s">
        <v>3069</v>
      </c>
      <c r="AW236" t="s">
        <v>1160</v>
      </c>
      <c r="AX236" t="s">
        <v>3068</v>
      </c>
      <c r="AY236" t="s">
        <v>3069</v>
      </c>
      <c r="AZ236"/>
      <c r="BA236"/>
      <c r="BB236"/>
      <c r="BC236"/>
      <c r="BD236"/>
      <c r="BE236"/>
      <c r="BF236"/>
      <c r="BG236"/>
      <c r="BH236"/>
      <c r="BI236"/>
      <c r="BJ236"/>
      <c r="BK236"/>
      <c r="BL236"/>
      <c r="BM236"/>
      <c r="BN236"/>
      <c r="BO236"/>
      <c r="BP236"/>
      <c r="BQ236"/>
      <c r="BR236"/>
      <c r="BS236"/>
      <c r="BT236"/>
      <c r="BU236"/>
      <c r="BV236"/>
      <c r="BW236"/>
      <c r="BX236"/>
      <c r="BY236" t="s">
        <v>108</v>
      </c>
      <c r="BZ236" t="s">
        <v>108</v>
      </c>
      <c r="CA236" t="s">
        <v>108</v>
      </c>
      <c r="CB236" t="s">
        <v>108</v>
      </c>
      <c r="CC236" t="s">
        <v>108</v>
      </c>
      <c r="CD236" s="2" t="s">
        <v>108</v>
      </c>
      <c r="CE236" s="23"/>
    </row>
    <row r="237" spans="1:86" s="24" customFormat="1">
      <c r="A237" t="str">
        <f>CONCATENATE(C237,"_",COUNTIF(C$2:C237,C237))</f>
        <v>02CD12_15</v>
      </c>
      <c r="B237" t="s">
        <v>9389</v>
      </c>
      <c r="C237" t="s">
        <v>2927</v>
      </c>
      <c r="D237" t="s">
        <v>3105</v>
      </c>
      <c r="E237" t="s">
        <v>2928</v>
      </c>
      <c r="F237" t="s">
        <v>2929</v>
      </c>
      <c r="G237" t="s">
        <v>2930</v>
      </c>
      <c r="H237" t="s">
        <v>2931</v>
      </c>
      <c r="I237" t="s">
        <v>737</v>
      </c>
      <c r="J237" t="s">
        <v>16803</v>
      </c>
      <c r="K237">
        <v>2</v>
      </c>
      <c r="L237" t="s">
        <v>315</v>
      </c>
      <c r="M237">
        <v>2</v>
      </c>
      <c r="N237" t="s">
        <v>516</v>
      </c>
      <c r="O237">
        <v>2</v>
      </c>
      <c r="P237" t="s">
        <v>16779</v>
      </c>
      <c r="Q237" t="s">
        <v>168</v>
      </c>
      <c r="R237" t="s">
        <v>517</v>
      </c>
      <c r="S237" t="s">
        <v>168</v>
      </c>
      <c r="T237" t="s">
        <v>518</v>
      </c>
      <c r="U237" t="s">
        <v>168</v>
      </c>
      <c r="V237" t="s">
        <v>738</v>
      </c>
      <c r="W237" t="s">
        <v>739</v>
      </c>
      <c r="X237" t="s">
        <v>740</v>
      </c>
      <c r="Y237" t="s">
        <v>81</v>
      </c>
      <c r="Z237" t="s">
        <v>82</v>
      </c>
      <c r="AA237">
        <v>16.7</v>
      </c>
      <c r="AB237" t="s">
        <v>16804</v>
      </c>
      <c r="AC237" t="str">
        <f t="shared" si="3"/>
        <v>2.2.2</v>
      </c>
      <c r="AD237" t="s">
        <v>1163</v>
      </c>
      <c r="AE237" t="s">
        <v>1164</v>
      </c>
      <c r="AF237" t="s">
        <v>3055</v>
      </c>
      <c r="AG237" t="s">
        <v>3070</v>
      </c>
      <c r="AH237" t="s">
        <v>744</v>
      </c>
      <c r="AI237" t="s">
        <v>89</v>
      </c>
      <c r="AJ237" t="s">
        <v>1165</v>
      </c>
      <c r="AK237" t="s">
        <v>1166</v>
      </c>
      <c r="AL237" t="s">
        <v>136</v>
      </c>
      <c r="AM237" t="s">
        <v>3071</v>
      </c>
      <c r="AN237">
        <v>0</v>
      </c>
      <c r="AO237">
        <v>0.5</v>
      </c>
      <c r="AP237">
        <v>0.7</v>
      </c>
      <c r="AQ237">
        <v>1</v>
      </c>
      <c r="AR237" t="s">
        <v>969</v>
      </c>
      <c r="AS237" t="s">
        <v>1168</v>
      </c>
      <c r="AT237" t="s">
        <v>3072</v>
      </c>
      <c r="AU237" t="s">
        <v>3041</v>
      </c>
      <c r="AV237" t="s">
        <v>3042</v>
      </c>
      <c r="AW237" t="s">
        <v>3073</v>
      </c>
      <c r="AX237" t="s">
        <v>3041</v>
      </c>
      <c r="AY237" t="s">
        <v>3042</v>
      </c>
      <c r="AZ237"/>
      <c r="BA237"/>
      <c r="BB237"/>
      <c r="BC237"/>
      <c r="BD237"/>
      <c r="BE237"/>
      <c r="BF237"/>
      <c r="BG237"/>
      <c r="BH237"/>
      <c r="BI237"/>
      <c r="BJ237"/>
      <c r="BK237"/>
      <c r="BL237"/>
      <c r="BM237"/>
      <c r="BN237"/>
      <c r="BO237"/>
      <c r="BP237"/>
      <c r="BQ237"/>
      <c r="BR237"/>
      <c r="BS237"/>
      <c r="BT237"/>
      <c r="BU237"/>
      <c r="BV237"/>
      <c r="BW237"/>
      <c r="BX237"/>
      <c r="BY237" t="s">
        <v>108</v>
      </c>
      <c r="BZ237" t="s">
        <v>108</v>
      </c>
      <c r="CA237" t="s">
        <v>108</v>
      </c>
      <c r="CB237" t="s">
        <v>108</v>
      </c>
      <c r="CC237" t="s">
        <v>108</v>
      </c>
      <c r="CD237" s="2" t="s">
        <v>108</v>
      </c>
      <c r="CE237" s="23"/>
    </row>
    <row r="238" spans="1:86" s="24" customFormat="1">
      <c r="A238" t="str">
        <f>CONCATENATE(C238,"_",COUNTIF(C$2:C238,C238))</f>
        <v>02CD12_16</v>
      </c>
      <c r="B238" t="s">
        <v>9390</v>
      </c>
      <c r="C238" t="s">
        <v>2927</v>
      </c>
      <c r="D238" t="s">
        <v>3105</v>
      </c>
      <c r="E238" t="s">
        <v>2928</v>
      </c>
      <c r="F238" t="s">
        <v>2929</v>
      </c>
      <c r="G238" t="s">
        <v>2930</v>
      </c>
      <c r="H238" t="s">
        <v>2931</v>
      </c>
      <c r="I238" t="s">
        <v>2646</v>
      </c>
      <c r="J238" t="s">
        <v>16822</v>
      </c>
      <c r="K238">
        <v>2</v>
      </c>
      <c r="L238" t="s">
        <v>315</v>
      </c>
      <c r="M238">
        <v>1</v>
      </c>
      <c r="N238" t="s">
        <v>16760</v>
      </c>
      <c r="O238" t="s">
        <v>171</v>
      </c>
      <c r="P238" t="s">
        <v>16773</v>
      </c>
      <c r="Q238" t="s">
        <v>171</v>
      </c>
      <c r="R238" t="s">
        <v>235</v>
      </c>
      <c r="S238" t="s">
        <v>168</v>
      </c>
      <c r="T238" t="s">
        <v>2647</v>
      </c>
      <c r="U238" t="s">
        <v>169</v>
      </c>
      <c r="V238" t="s">
        <v>2648</v>
      </c>
      <c r="W238" t="s">
        <v>2649</v>
      </c>
      <c r="X238" t="s">
        <v>2650</v>
      </c>
      <c r="Y238" t="s">
        <v>168</v>
      </c>
      <c r="Z238" t="s">
        <v>2357</v>
      </c>
      <c r="AA238">
        <v>2.4</v>
      </c>
      <c r="AB238" t="s">
        <v>16823</v>
      </c>
      <c r="AC238" t="str">
        <f t="shared" si="3"/>
        <v>3.2.1</v>
      </c>
      <c r="AD238" t="s">
        <v>3074</v>
      </c>
      <c r="AE238" t="s">
        <v>3075</v>
      </c>
      <c r="AF238" t="s">
        <v>3076</v>
      </c>
      <c r="AG238" t="s">
        <v>3077</v>
      </c>
      <c r="AH238" t="s">
        <v>3078</v>
      </c>
      <c r="AI238" t="s">
        <v>89</v>
      </c>
      <c r="AJ238" t="s">
        <v>3079</v>
      </c>
      <c r="AK238" t="s">
        <v>3080</v>
      </c>
      <c r="AL238" t="s">
        <v>92</v>
      </c>
      <c r="AM238" t="s">
        <v>3081</v>
      </c>
      <c r="AN238">
        <v>0</v>
      </c>
      <c r="AO238">
        <v>0.31</v>
      </c>
      <c r="AP238">
        <v>0.69</v>
      </c>
      <c r="AQ238">
        <v>1</v>
      </c>
      <c r="AR238" t="s">
        <v>3082</v>
      </c>
      <c r="AS238" t="s">
        <v>3083</v>
      </c>
      <c r="AT238" t="s">
        <v>3084</v>
      </c>
      <c r="AU238" t="s">
        <v>3029</v>
      </c>
      <c r="AV238" t="s">
        <v>2964</v>
      </c>
      <c r="AW238" t="s">
        <v>3085</v>
      </c>
      <c r="AX238" t="s">
        <v>3029</v>
      </c>
      <c r="AY238" t="s">
        <v>2964</v>
      </c>
      <c r="AZ238" t="s">
        <v>3086</v>
      </c>
      <c r="BA238" t="s">
        <v>3029</v>
      </c>
      <c r="BB238" t="s">
        <v>2964</v>
      </c>
      <c r="BC238" t="s">
        <v>3087</v>
      </c>
      <c r="BD238" t="s">
        <v>3029</v>
      </c>
      <c r="BE238" t="s">
        <v>2964</v>
      </c>
      <c r="BF238"/>
      <c r="BG238"/>
      <c r="BH238"/>
      <c r="BI238"/>
      <c r="BJ238"/>
      <c r="BK238"/>
      <c r="BL238"/>
      <c r="BM238"/>
      <c r="BN238"/>
      <c r="BO238"/>
      <c r="BP238"/>
      <c r="BQ238"/>
      <c r="BR238"/>
      <c r="BS238"/>
      <c r="BT238"/>
      <c r="BU238"/>
      <c r="BV238"/>
      <c r="BW238"/>
      <c r="BX238"/>
      <c r="BY238" t="s">
        <v>108</v>
      </c>
      <c r="BZ238" t="s">
        <v>108</v>
      </c>
      <c r="CA238" t="s">
        <v>108</v>
      </c>
      <c r="CB238" t="s">
        <v>108</v>
      </c>
      <c r="CC238" t="s">
        <v>108</v>
      </c>
      <c r="CD238" s="2" t="s">
        <v>108</v>
      </c>
      <c r="CE238" s="23"/>
    </row>
    <row r="239" spans="1:86" s="24" customFormat="1">
      <c r="A239" t="str">
        <f>CONCATENATE(C239,"_",COUNTIF(C$2:C239,C239))</f>
        <v>02CD12_17</v>
      </c>
      <c r="B239" t="s">
        <v>9391</v>
      </c>
      <c r="C239" t="s">
        <v>2927</v>
      </c>
      <c r="D239" t="s">
        <v>3105</v>
      </c>
      <c r="E239" t="s">
        <v>2928</v>
      </c>
      <c r="F239" t="s">
        <v>2929</v>
      </c>
      <c r="G239" t="s">
        <v>2930</v>
      </c>
      <c r="H239" t="s">
        <v>2931</v>
      </c>
      <c r="I239" t="s">
        <v>2673</v>
      </c>
      <c r="J239" t="s">
        <v>16824</v>
      </c>
      <c r="K239">
        <v>2</v>
      </c>
      <c r="L239" t="s">
        <v>315</v>
      </c>
      <c r="M239">
        <v>1</v>
      </c>
      <c r="N239" t="s">
        <v>16760</v>
      </c>
      <c r="O239">
        <v>6</v>
      </c>
      <c r="P239" t="s">
        <v>16808</v>
      </c>
      <c r="Q239" t="s">
        <v>168</v>
      </c>
      <c r="R239" t="s">
        <v>517</v>
      </c>
      <c r="S239" t="s">
        <v>166</v>
      </c>
      <c r="T239" t="s">
        <v>16791</v>
      </c>
      <c r="U239" t="s">
        <v>236</v>
      </c>
      <c r="V239" t="s">
        <v>755</v>
      </c>
      <c r="W239" t="s">
        <v>2674</v>
      </c>
      <c r="X239" t="s">
        <v>2675</v>
      </c>
      <c r="Y239" t="s">
        <v>168</v>
      </c>
      <c r="Z239" t="s">
        <v>2357</v>
      </c>
      <c r="AA239">
        <v>2.1</v>
      </c>
      <c r="AB239" t="s">
        <v>16825</v>
      </c>
      <c r="AC239" t="str">
        <f t="shared" si="3"/>
        <v>2.6.8</v>
      </c>
      <c r="AD239" t="s">
        <v>3088</v>
      </c>
      <c r="AE239" t="s">
        <v>3089</v>
      </c>
      <c r="AF239" t="s">
        <v>3090</v>
      </c>
      <c r="AG239" t="s">
        <v>3091</v>
      </c>
      <c r="AH239" t="s">
        <v>3092</v>
      </c>
      <c r="AI239" t="s">
        <v>89</v>
      </c>
      <c r="AJ239" t="s">
        <v>3093</v>
      </c>
      <c r="AK239" t="s">
        <v>3094</v>
      </c>
      <c r="AL239" t="s">
        <v>136</v>
      </c>
      <c r="AM239" t="s">
        <v>3095</v>
      </c>
      <c r="AN239">
        <v>0</v>
      </c>
      <c r="AO239">
        <v>0.2</v>
      </c>
      <c r="AP239">
        <v>0.4</v>
      </c>
      <c r="AQ239">
        <v>1</v>
      </c>
      <c r="AR239" t="s">
        <v>3096</v>
      </c>
      <c r="AS239" t="s">
        <v>3097</v>
      </c>
      <c r="AT239" t="s">
        <v>3098</v>
      </c>
      <c r="AU239" t="s">
        <v>2978</v>
      </c>
      <c r="AV239" t="s">
        <v>2979</v>
      </c>
      <c r="AW239"/>
      <c r="AX239"/>
      <c r="AY239"/>
      <c r="AZ239"/>
      <c r="BA239"/>
      <c r="BB239"/>
      <c r="BC239"/>
      <c r="BD239"/>
      <c r="BE239"/>
      <c r="BF239"/>
      <c r="BG239"/>
      <c r="BH239"/>
      <c r="BI239"/>
      <c r="BJ239"/>
      <c r="BK239"/>
      <c r="BL239"/>
      <c r="BM239"/>
      <c r="BN239"/>
      <c r="BO239"/>
      <c r="BP239"/>
      <c r="BQ239"/>
      <c r="BR239"/>
      <c r="BS239"/>
      <c r="BT239"/>
      <c r="BU239"/>
      <c r="BV239"/>
      <c r="BW239"/>
      <c r="BX239"/>
      <c r="BY239" t="s">
        <v>108</v>
      </c>
      <c r="BZ239" t="s">
        <v>108</v>
      </c>
      <c r="CA239" t="s">
        <v>108</v>
      </c>
      <c r="CB239" t="s">
        <v>108</v>
      </c>
      <c r="CC239" t="s">
        <v>108</v>
      </c>
      <c r="CD239" s="2" t="s">
        <v>108</v>
      </c>
      <c r="CE239" s="23"/>
    </row>
    <row r="240" spans="1:86" s="24" customFormat="1">
      <c r="A240" t="str">
        <f>CONCATENATE(C240,"_",COUNTIF(C$2:C240,C240))</f>
        <v>02CD12_18</v>
      </c>
      <c r="B240" t="s">
        <v>9394</v>
      </c>
      <c r="C240" t="s">
        <v>2927</v>
      </c>
      <c r="D240" t="s">
        <v>3105</v>
      </c>
      <c r="E240" t="s">
        <v>2928</v>
      </c>
      <c r="F240" t="s">
        <v>2929</v>
      </c>
      <c r="G240" t="s">
        <v>2930</v>
      </c>
      <c r="H240" t="s">
        <v>2931</v>
      </c>
      <c r="I240" t="s">
        <v>789</v>
      </c>
      <c r="J240" t="s">
        <v>16809</v>
      </c>
      <c r="K240">
        <v>2</v>
      </c>
      <c r="L240" t="s">
        <v>315</v>
      </c>
      <c r="M240">
        <v>1</v>
      </c>
      <c r="N240" t="s">
        <v>16760</v>
      </c>
      <c r="O240">
        <v>3</v>
      </c>
      <c r="P240" t="s">
        <v>16773</v>
      </c>
      <c r="Q240" t="s">
        <v>168</v>
      </c>
      <c r="R240" t="s">
        <v>517</v>
      </c>
      <c r="S240" t="s">
        <v>170</v>
      </c>
      <c r="T240" t="s">
        <v>790</v>
      </c>
      <c r="U240" t="s">
        <v>169</v>
      </c>
      <c r="V240" t="s">
        <v>790</v>
      </c>
      <c r="W240" t="s">
        <v>791</v>
      </c>
      <c r="X240" t="s">
        <v>792</v>
      </c>
      <c r="Y240" t="s">
        <v>793</v>
      </c>
      <c r="Z240" t="s">
        <v>794</v>
      </c>
      <c r="AA240">
        <v>10.199999999999999</v>
      </c>
      <c r="AB240" t="s">
        <v>16810</v>
      </c>
      <c r="AC240" t="str">
        <f t="shared" si="3"/>
        <v>2.7.1</v>
      </c>
      <c r="AD240" t="s">
        <v>3109</v>
      </c>
      <c r="AE240" t="s">
        <v>3110</v>
      </c>
      <c r="AF240" t="s">
        <v>3111</v>
      </c>
      <c r="AG240" t="s">
        <v>3112</v>
      </c>
      <c r="AH240" t="s">
        <v>3113</v>
      </c>
      <c r="AI240" t="s">
        <v>89</v>
      </c>
      <c r="AJ240" t="s">
        <v>3114</v>
      </c>
      <c r="AK240" t="s">
        <v>3115</v>
      </c>
      <c r="AL240" t="s">
        <v>136</v>
      </c>
      <c r="AM240" t="s">
        <v>3116</v>
      </c>
      <c r="AN240">
        <v>0.12</v>
      </c>
      <c r="AO240">
        <v>0.35</v>
      </c>
      <c r="AP240">
        <v>0.7</v>
      </c>
      <c r="AQ240">
        <v>1</v>
      </c>
      <c r="AR240" t="s">
        <v>3117</v>
      </c>
      <c r="AS240" t="s">
        <v>3118</v>
      </c>
      <c r="AT240" t="s">
        <v>3119</v>
      </c>
      <c r="AU240" t="s">
        <v>3120</v>
      </c>
      <c r="AV240" t="s">
        <v>3121</v>
      </c>
      <c r="AW240" t="s">
        <v>3122</v>
      </c>
      <c r="AX240" t="s">
        <v>2978</v>
      </c>
      <c r="AY240" t="s">
        <v>2979</v>
      </c>
      <c r="AZ240"/>
      <c r="BA240"/>
      <c r="BB240"/>
      <c r="BC240"/>
      <c r="BD240"/>
      <c r="BE240"/>
      <c r="BF240"/>
      <c r="BG240"/>
      <c r="BH240"/>
      <c r="BI240"/>
      <c r="BJ240"/>
      <c r="BK240"/>
      <c r="BL240"/>
      <c r="BM240"/>
      <c r="BN240"/>
      <c r="BO240"/>
      <c r="BP240"/>
      <c r="BQ240"/>
      <c r="BR240"/>
      <c r="BS240"/>
      <c r="BT240"/>
      <c r="BU240"/>
      <c r="BV240"/>
      <c r="BW240"/>
      <c r="BX240"/>
      <c r="BY240" t="s">
        <v>108</v>
      </c>
      <c r="BZ240" t="s">
        <v>108</v>
      </c>
      <c r="CA240" t="s">
        <v>108</v>
      </c>
      <c r="CB240" t="s">
        <v>108</v>
      </c>
      <c r="CC240" t="s">
        <v>108</v>
      </c>
      <c r="CD240" s="2" t="s">
        <v>108</v>
      </c>
      <c r="CE240" s="23"/>
    </row>
    <row r="241" spans="1:83" s="24" customFormat="1">
      <c r="A241" t="str">
        <f>CONCATENATE(C241,"_",COUNTIF(C$2:C241,C241))</f>
        <v>02CD13_1</v>
      </c>
      <c r="B241" t="s">
        <v>9395</v>
      </c>
      <c r="C241" t="s">
        <v>3123</v>
      </c>
      <c r="D241" t="s">
        <v>16826</v>
      </c>
      <c r="E241" t="s">
        <v>3124</v>
      </c>
      <c r="F241" t="s">
        <v>3125</v>
      </c>
      <c r="G241" t="s">
        <v>3126</v>
      </c>
      <c r="H241" t="s">
        <v>3127</v>
      </c>
      <c r="I241" t="s">
        <v>465</v>
      </c>
      <c r="J241" t="s">
        <v>16772</v>
      </c>
      <c r="K241">
        <v>2</v>
      </c>
      <c r="L241" t="s">
        <v>315</v>
      </c>
      <c r="M241">
        <v>1</v>
      </c>
      <c r="N241" t="s">
        <v>16760</v>
      </c>
      <c r="O241">
        <v>3</v>
      </c>
      <c r="P241" t="s">
        <v>16773</v>
      </c>
      <c r="Q241" t="s">
        <v>169</v>
      </c>
      <c r="R241" t="s">
        <v>77</v>
      </c>
      <c r="S241" t="s">
        <v>236</v>
      </c>
      <c r="T241" t="s">
        <v>260</v>
      </c>
      <c r="U241" t="s">
        <v>169</v>
      </c>
      <c r="V241" t="s">
        <v>467</v>
      </c>
      <c r="W241" t="s">
        <v>468</v>
      </c>
      <c r="X241" t="s">
        <v>469</v>
      </c>
      <c r="Y241" t="s">
        <v>81</v>
      </c>
      <c r="Z241" t="s">
        <v>82</v>
      </c>
      <c r="AA241">
        <v>16.600000000000001</v>
      </c>
      <c r="AB241" t="s">
        <v>83</v>
      </c>
      <c r="AC241" t="str">
        <f t="shared" si="3"/>
        <v>1.8.1</v>
      </c>
      <c r="AD241" t="s">
        <v>3128</v>
      </c>
      <c r="AE241" t="s">
        <v>3129</v>
      </c>
      <c r="AF241" t="s">
        <v>3130</v>
      </c>
      <c r="AG241" t="s">
        <v>473</v>
      </c>
      <c r="AH241" t="s">
        <v>3131</v>
      </c>
      <c r="AI241" t="s">
        <v>89</v>
      </c>
      <c r="AJ241" t="s">
        <v>3132</v>
      </c>
      <c r="AK241" t="s">
        <v>3133</v>
      </c>
      <c r="AL241" t="s">
        <v>92</v>
      </c>
      <c r="AM241" t="s">
        <v>3134</v>
      </c>
      <c r="AN241">
        <v>0.38</v>
      </c>
      <c r="AO241">
        <v>0.52</v>
      </c>
      <c r="AP241">
        <v>0.71</v>
      </c>
      <c r="AQ241">
        <v>1</v>
      </c>
      <c r="AR241" t="s">
        <v>1009</v>
      </c>
      <c r="AS241" t="s">
        <v>3135</v>
      </c>
      <c r="AT241" t="s">
        <v>3136</v>
      </c>
      <c r="AU241" t="s">
        <v>3137</v>
      </c>
      <c r="AV241" t="s">
        <v>3138</v>
      </c>
      <c r="AW241" t="s">
        <v>3139</v>
      </c>
      <c r="AX241" t="s">
        <v>3137</v>
      </c>
      <c r="AY241" t="s">
        <v>3138</v>
      </c>
      <c r="AZ241" t="s">
        <v>3140</v>
      </c>
      <c r="BA241" t="s">
        <v>3141</v>
      </c>
      <c r="BB241" t="s">
        <v>2738</v>
      </c>
      <c r="BC241" t="s">
        <v>3142</v>
      </c>
      <c r="BD241" t="s">
        <v>3143</v>
      </c>
      <c r="BE241" t="s">
        <v>3144</v>
      </c>
      <c r="BF241" t="s">
        <v>3145</v>
      </c>
      <c r="BG241" t="s">
        <v>3137</v>
      </c>
      <c r="BH241" t="s">
        <v>3138</v>
      </c>
      <c r="BI241" t="s">
        <v>3146</v>
      </c>
      <c r="BJ241" t="s">
        <v>3147</v>
      </c>
      <c r="BK241" t="s">
        <v>3148</v>
      </c>
      <c r="BL241" t="s">
        <v>108</v>
      </c>
      <c r="BM241" t="s">
        <v>108</v>
      </c>
      <c r="BN241" t="s">
        <v>108</v>
      </c>
      <c r="BO241" t="s">
        <v>108</v>
      </c>
      <c r="BP241" t="s">
        <v>108</v>
      </c>
      <c r="BQ241" t="s">
        <v>108</v>
      </c>
      <c r="BR241" t="s">
        <v>108</v>
      </c>
      <c r="BS241" t="s">
        <v>108</v>
      </c>
      <c r="BT241" t="s">
        <v>108</v>
      </c>
      <c r="BU241" t="s">
        <v>108</v>
      </c>
      <c r="BV241" t="s">
        <v>108</v>
      </c>
      <c r="BW241" t="s">
        <v>108</v>
      </c>
      <c r="BX241" t="s">
        <v>108</v>
      </c>
      <c r="BY241" t="s">
        <v>108</v>
      </c>
      <c r="BZ241"/>
      <c r="CA241"/>
      <c r="CB241"/>
      <c r="CC241"/>
      <c r="CD241" s="23"/>
      <c r="CE241" s="23"/>
    </row>
    <row r="242" spans="1:83" s="24" customFormat="1">
      <c r="A242" t="str">
        <f>CONCATENATE(C242,"_",COUNTIF(C$2:C242,C242))</f>
        <v>02CD13_2</v>
      </c>
      <c r="B242" t="s">
        <v>9396</v>
      </c>
      <c r="C242" t="s">
        <v>3123</v>
      </c>
      <c r="D242" t="s">
        <v>16826</v>
      </c>
      <c r="E242" t="s">
        <v>3124</v>
      </c>
      <c r="F242" t="s">
        <v>3125</v>
      </c>
      <c r="G242" t="s">
        <v>3126</v>
      </c>
      <c r="H242" t="s">
        <v>3127</v>
      </c>
      <c r="I242" t="s">
        <v>494</v>
      </c>
      <c r="J242" t="s">
        <v>16774</v>
      </c>
      <c r="K242">
        <v>6</v>
      </c>
      <c r="L242" t="s">
        <v>74</v>
      </c>
      <c r="M242">
        <v>5</v>
      </c>
      <c r="N242" t="s">
        <v>16775</v>
      </c>
      <c r="O242">
        <v>1</v>
      </c>
      <c r="P242" t="s">
        <v>16776</v>
      </c>
      <c r="Q242" t="s">
        <v>168</v>
      </c>
      <c r="R242" t="s">
        <v>517</v>
      </c>
      <c r="S242" t="s">
        <v>168</v>
      </c>
      <c r="T242" t="s">
        <v>518</v>
      </c>
      <c r="U242" t="s">
        <v>169</v>
      </c>
      <c r="V242" t="s">
        <v>16777</v>
      </c>
      <c r="W242" t="s">
        <v>495</v>
      </c>
      <c r="X242" t="s">
        <v>496</v>
      </c>
      <c r="Y242" t="s">
        <v>81</v>
      </c>
      <c r="Z242" t="s">
        <v>82</v>
      </c>
      <c r="AA242">
        <v>16.100000000000001</v>
      </c>
      <c r="AB242" t="s">
        <v>174</v>
      </c>
      <c r="AC242" t="str">
        <f t="shared" si="3"/>
        <v>2.2.1</v>
      </c>
      <c r="AD242" t="s">
        <v>3149</v>
      </c>
      <c r="AE242" t="s">
        <v>3150</v>
      </c>
      <c r="AF242" t="s">
        <v>3130</v>
      </c>
      <c r="AG242" t="s">
        <v>500</v>
      </c>
      <c r="AH242" t="s">
        <v>3151</v>
      </c>
      <c r="AI242" t="s">
        <v>89</v>
      </c>
      <c r="AJ242" t="s">
        <v>3152</v>
      </c>
      <c r="AK242" t="s">
        <v>3153</v>
      </c>
      <c r="AL242" t="s">
        <v>92</v>
      </c>
      <c r="AM242" t="s">
        <v>3134</v>
      </c>
      <c r="AN242">
        <v>0.22</v>
      </c>
      <c r="AO242">
        <v>0.51</v>
      </c>
      <c r="AP242">
        <v>0.8</v>
      </c>
      <c r="AQ242">
        <v>1</v>
      </c>
      <c r="AR242" t="s">
        <v>2102</v>
      </c>
      <c r="AS242" t="s">
        <v>3154</v>
      </c>
      <c r="AT242" t="s">
        <v>3155</v>
      </c>
      <c r="AU242" t="s">
        <v>3156</v>
      </c>
      <c r="AV242" t="s">
        <v>3157</v>
      </c>
      <c r="AW242" t="s">
        <v>3158</v>
      </c>
      <c r="AX242" t="s">
        <v>3156</v>
      </c>
      <c r="AY242" t="s">
        <v>3157</v>
      </c>
      <c r="AZ242" t="s">
        <v>3159</v>
      </c>
      <c r="BA242" t="s">
        <v>3147</v>
      </c>
      <c r="BB242" t="s">
        <v>3148</v>
      </c>
      <c r="BC242" t="s">
        <v>108</v>
      </c>
      <c r="BD242" t="s">
        <v>108</v>
      </c>
      <c r="BE242" t="s">
        <v>108</v>
      </c>
      <c r="BF242" t="s">
        <v>108</v>
      </c>
      <c r="BG242" t="s">
        <v>108</v>
      </c>
      <c r="BH242" t="s">
        <v>108</v>
      </c>
      <c r="BI242" t="s">
        <v>108</v>
      </c>
      <c r="BJ242" t="s">
        <v>108</v>
      </c>
      <c r="BK242" t="s">
        <v>108</v>
      </c>
      <c r="BL242" t="s">
        <v>108</v>
      </c>
      <c r="BM242" t="s">
        <v>108</v>
      </c>
      <c r="BN242" t="s">
        <v>108</v>
      </c>
      <c r="BO242" t="s">
        <v>108</v>
      </c>
      <c r="BP242" t="s">
        <v>108</v>
      </c>
      <c r="BQ242" t="s">
        <v>108</v>
      </c>
      <c r="BR242" t="s">
        <v>108</v>
      </c>
      <c r="BS242" t="s">
        <v>108</v>
      </c>
      <c r="BT242" t="s">
        <v>108</v>
      </c>
      <c r="BU242" t="s">
        <v>108</v>
      </c>
      <c r="BV242" t="s">
        <v>108</v>
      </c>
      <c r="BW242" t="s">
        <v>108</v>
      </c>
      <c r="BX242" t="s">
        <v>108</v>
      </c>
      <c r="BY242" t="s">
        <v>108</v>
      </c>
      <c r="BZ242"/>
      <c r="CA242"/>
      <c r="CB242"/>
      <c r="CC242"/>
      <c r="CD242" s="23"/>
      <c r="CE242" s="23"/>
    </row>
    <row r="243" spans="1:83" s="24" customFormat="1">
      <c r="A243" t="str">
        <f>CONCATENATE(C243,"_",COUNTIF(C$2:C243,C243))</f>
        <v>02CD13_3</v>
      </c>
      <c r="B243" t="s">
        <v>9397</v>
      </c>
      <c r="C243" t="s">
        <v>3123</v>
      </c>
      <c r="D243" t="s">
        <v>16826</v>
      </c>
      <c r="E243" t="s">
        <v>3124</v>
      </c>
      <c r="F243" t="s">
        <v>3125</v>
      </c>
      <c r="G243" t="s">
        <v>3126</v>
      </c>
      <c r="H243" t="s">
        <v>3127</v>
      </c>
      <c r="I243" t="s">
        <v>515</v>
      </c>
      <c r="J243" t="s">
        <v>16778</v>
      </c>
      <c r="K243">
        <v>2</v>
      </c>
      <c r="L243" t="s">
        <v>315</v>
      </c>
      <c r="M243">
        <v>2</v>
      </c>
      <c r="N243" t="s">
        <v>516</v>
      </c>
      <c r="O243" t="s">
        <v>168</v>
      </c>
      <c r="P243" t="s">
        <v>16779</v>
      </c>
      <c r="Q243" t="s">
        <v>168</v>
      </c>
      <c r="R243" t="s">
        <v>517</v>
      </c>
      <c r="S243" t="s">
        <v>168</v>
      </c>
      <c r="T243" t="s">
        <v>518</v>
      </c>
      <c r="U243" t="s">
        <v>166</v>
      </c>
      <c r="V243" t="s">
        <v>519</v>
      </c>
      <c r="W243" t="s">
        <v>520</v>
      </c>
      <c r="X243" t="s">
        <v>521</v>
      </c>
      <c r="Y243" t="s">
        <v>146</v>
      </c>
      <c r="Z243" t="s">
        <v>147</v>
      </c>
      <c r="AA243">
        <v>11.6</v>
      </c>
      <c r="AB243" t="s">
        <v>16780</v>
      </c>
      <c r="AC243" t="str">
        <f t="shared" si="3"/>
        <v>2.2.6</v>
      </c>
      <c r="AD243" t="s">
        <v>3160</v>
      </c>
      <c r="AE243" t="s">
        <v>3161</v>
      </c>
      <c r="AF243" t="s">
        <v>3130</v>
      </c>
      <c r="AG243" t="s">
        <v>1054</v>
      </c>
      <c r="AH243" t="s">
        <v>3162</v>
      </c>
      <c r="AI243" t="s">
        <v>89</v>
      </c>
      <c r="AJ243" t="s">
        <v>3163</v>
      </c>
      <c r="AK243" t="s">
        <v>3164</v>
      </c>
      <c r="AL243" t="s">
        <v>92</v>
      </c>
      <c r="AM243" t="s">
        <v>3134</v>
      </c>
      <c r="AN243">
        <v>0.24</v>
      </c>
      <c r="AO243">
        <v>0.48</v>
      </c>
      <c r="AP243">
        <v>0.75</v>
      </c>
      <c r="AQ243">
        <v>1</v>
      </c>
      <c r="AR243" t="s">
        <v>1059</v>
      </c>
      <c r="AS243" t="s">
        <v>3165</v>
      </c>
      <c r="AT243" t="s">
        <v>3166</v>
      </c>
      <c r="AU243" t="s">
        <v>3167</v>
      </c>
      <c r="AV243" t="s">
        <v>3168</v>
      </c>
      <c r="AW243" t="s">
        <v>3169</v>
      </c>
      <c r="AX243" t="s">
        <v>3170</v>
      </c>
      <c r="AY243" t="s">
        <v>3171</v>
      </c>
      <c r="AZ243" t="s">
        <v>3172</v>
      </c>
      <c r="BA243" t="s">
        <v>3173</v>
      </c>
      <c r="BB243" t="s">
        <v>671</v>
      </c>
      <c r="BC243" t="s">
        <v>3174</v>
      </c>
      <c r="BD243" t="s">
        <v>3173</v>
      </c>
      <c r="BE243" t="s">
        <v>671</v>
      </c>
      <c r="BF243" t="s">
        <v>3175</v>
      </c>
      <c r="BG243" t="s">
        <v>3141</v>
      </c>
      <c r="BH243" t="s">
        <v>2738</v>
      </c>
      <c r="BI243" t="s">
        <v>3176</v>
      </c>
      <c r="BJ243" t="s">
        <v>3173</v>
      </c>
      <c r="BK243" t="s">
        <v>671</v>
      </c>
      <c r="BL243" t="s">
        <v>108</v>
      </c>
      <c r="BM243" t="s">
        <v>108</v>
      </c>
      <c r="BN243" t="s">
        <v>108</v>
      </c>
      <c r="BO243" t="s">
        <v>108</v>
      </c>
      <c r="BP243" t="s">
        <v>108</v>
      </c>
      <c r="BQ243" t="s">
        <v>108</v>
      </c>
      <c r="BR243" t="s">
        <v>108</v>
      </c>
      <c r="BS243" t="s">
        <v>108</v>
      </c>
      <c r="BT243" t="s">
        <v>108</v>
      </c>
      <c r="BU243" t="s">
        <v>108</v>
      </c>
      <c r="BV243" t="s">
        <v>108</v>
      </c>
      <c r="BW243" t="s">
        <v>108</v>
      </c>
      <c r="BX243" t="s">
        <v>108</v>
      </c>
      <c r="BY243" t="s">
        <v>108</v>
      </c>
      <c r="BZ243"/>
      <c r="CA243"/>
      <c r="CB243"/>
      <c r="CC243"/>
      <c r="CD243" s="23"/>
      <c r="CE243" s="23"/>
    </row>
    <row r="244" spans="1:83" s="24" customFormat="1">
      <c r="A244" t="str">
        <f>CONCATENATE(C244,"_",COUNTIF(C$2:C244,C244))</f>
        <v>02CD13_4</v>
      </c>
      <c r="B244" t="s">
        <v>9398</v>
      </c>
      <c r="C244" t="s">
        <v>3123</v>
      </c>
      <c r="D244" t="s">
        <v>16826</v>
      </c>
      <c r="E244" t="s">
        <v>3124</v>
      </c>
      <c r="F244" t="s">
        <v>3125</v>
      </c>
      <c r="G244" t="s">
        <v>3126</v>
      </c>
      <c r="H244" t="s">
        <v>3127</v>
      </c>
      <c r="I244" t="s">
        <v>547</v>
      </c>
      <c r="J244" t="s">
        <v>16781</v>
      </c>
      <c r="K244">
        <v>2</v>
      </c>
      <c r="L244" t="s">
        <v>315</v>
      </c>
      <c r="M244">
        <v>1</v>
      </c>
      <c r="N244" t="s">
        <v>16760</v>
      </c>
      <c r="O244">
        <v>5</v>
      </c>
      <c r="P244" t="s">
        <v>4602</v>
      </c>
      <c r="Q244" t="s">
        <v>168</v>
      </c>
      <c r="R244" t="s">
        <v>517</v>
      </c>
      <c r="S244" t="s">
        <v>167</v>
      </c>
      <c r="T244" t="s">
        <v>16782</v>
      </c>
      <c r="U244" t="s">
        <v>168</v>
      </c>
      <c r="V244" t="s">
        <v>550</v>
      </c>
      <c r="W244" t="s">
        <v>551</v>
      </c>
      <c r="X244" t="s">
        <v>552</v>
      </c>
      <c r="Y244" t="s">
        <v>146</v>
      </c>
      <c r="Z244" t="s">
        <v>147</v>
      </c>
      <c r="AA244">
        <v>11.4</v>
      </c>
      <c r="AB244" t="s">
        <v>553</v>
      </c>
      <c r="AC244" t="str">
        <f t="shared" si="3"/>
        <v>2.4.2</v>
      </c>
      <c r="AD244" t="s">
        <v>3177</v>
      </c>
      <c r="AE244" t="s">
        <v>3178</v>
      </c>
      <c r="AF244" t="s">
        <v>3130</v>
      </c>
      <c r="AG244" t="s">
        <v>3179</v>
      </c>
      <c r="AH244" t="s">
        <v>557</v>
      </c>
      <c r="AI244" t="s">
        <v>89</v>
      </c>
      <c r="AJ244" t="s">
        <v>3180</v>
      </c>
      <c r="AK244" t="s">
        <v>3181</v>
      </c>
      <c r="AL244" t="s">
        <v>92</v>
      </c>
      <c r="AM244" t="s">
        <v>3134</v>
      </c>
      <c r="AN244">
        <v>0.21</v>
      </c>
      <c r="AO244">
        <v>0.49</v>
      </c>
      <c r="AP244">
        <v>0.76</v>
      </c>
      <c r="AQ244">
        <v>1</v>
      </c>
      <c r="AR244" t="s">
        <v>1207</v>
      </c>
      <c r="AS244" t="s">
        <v>3182</v>
      </c>
      <c r="AT244" t="s">
        <v>3183</v>
      </c>
      <c r="AU244" t="s">
        <v>3147</v>
      </c>
      <c r="AV244" t="s">
        <v>3148</v>
      </c>
      <c r="AW244" t="s">
        <v>3184</v>
      </c>
      <c r="AX244" t="s">
        <v>3147</v>
      </c>
      <c r="AY244" t="s">
        <v>3148</v>
      </c>
      <c r="AZ244" t="s">
        <v>3185</v>
      </c>
      <c r="BA244" t="s">
        <v>3147</v>
      </c>
      <c r="BB244" t="s">
        <v>3148</v>
      </c>
      <c r="BC244" t="s">
        <v>3186</v>
      </c>
      <c r="BD244" t="s">
        <v>3147</v>
      </c>
      <c r="BE244" t="s">
        <v>3148</v>
      </c>
      <c r="BF244" t="s">
        <v>108</v>
      </c>
      <c r="BG244" t="s">
        <v>108</v>
      </c>
      <c r="BH244" t="s">
        <v>108</v>
      </c>
      <c r="BI244" t="s">
        <v>108</v>
      </c>
      <c r="BJ244" t="s">
        <v>108</v>
      </c>
      <c r="BK244" t="s">
        <v>108</v>
      </c>
      <c r="BL244" t="s">
        <v>108</v>
      </c>
      <c r="BM244" t="s">
        <v>108</v>
      </c>
      <c r="BN244" t="s">
        <v>108</v>
      </c>
      <c r="BO244" t="s">
        <v>108</v>
      </c>
      <c r="BP244" t="s">
        <v>108</v>
      </c>
      <c r="BQ244" t="s">
        <v>108</v>
      </c>
      <c r="BR244" t="s">
        <v>108</v>
      </c>
      <c r="BS244" t="s">
        <v>108</v>
      </c>
      <c r="BT244" t="s">
        <v>108</v>
      </c>
      <c r="BU244" t="s">
        <v>108</v>
      </c>
      <c r="BV244" t="s">
        <v>108</v>
      </c>
      <c r="BW244" t="s">
        <v>108</v>
      </c>
      <c r="BX244" t="s">
        <v>108</v>
      </c>
      <c r="BY244" t="s">
        <v>108</v>
      </c>
      <c r="BZ244"/>
      <c r="CA244"/>
      <c r="CB244"/>
      <c r="CC244"/>
      <c r="CD244" s="23"/>
      <c r="CE244" s="23"/>
    </row>
    <row r="245" spans="1:83" s="24" customFormat="1">
      <c r="A245" t="str">
        <f>CONCATENATE(C245,"_",COUNTIF(C$2:C245,C245))</f>
        <v>02CD13_5</v>
      </c>
      <c r="B245" t="s">
        <v>9399</v>
      </c>
      <c r="C245" t="s">
        <v>3123</v>
      </c>
      <c r="D245" t="s">
        <v>16826</v>
      </c>
      <c r="E245" t="s">
        <v>3124</v>
      </c>
      <c r="F245" t="s">
        <v>3125</v>
      </c>
      <c r="G245" t="s">
        <v>3126</v>
      </c>
      <c r="H245" t="s">
        <v>3127</v>
      </c>
      <c r="I245" t="s">
        <v>575</v>
      </c>
      <c r="J245" t="s">
        <v>16783</v>
      </c>
      <c r="K245">
        <v>2</v>
      </c>
      <c r="L245" t="s">
        <v>315</v>
      </c>
      <c r="M245">
        <v>1</v>
      </c>
      <c r="N245" t="s">
        <v>16760</v>
      </c>
      <c r="O245">
        <v>7</v>
      </c>
      <c r="P245" t="s">
        <v>8243</v>
      </c>
      <c r="Q245" t="s">
        <v>168</v>
      </c>
      <c r="R245" t="s">
        <v>517</v>
      </c>
      <c r="S245" t="s">
        <v>171</v>
      </c>
      <c r="T245" t="s">
        <v>579</v>
      </c>
      <c r="U245" t="s">
        <v>168</v>
      </c>
      <c r="V245" t="s">
        <v>16784</v>
      </c>
      <c r="W245" t="s">
        <v>580</v>
      </c>
      <c r="X245" t="s">
        <v>581</v>
      </c>
      <c r="Y245" t="s">
        <v>146</v>
      </c>
      <c r="Z245" t="s">
        <v>147</v>
      </c>
      <c r="AA245">
        <v>11.1</v>
      </c>
      <c r="AB245" t="s">
        <v>16771</v>
      </c>
      <c r="AC245" t="str">
        <f t="shared" si="3"/>
        <v>2.3.2</v>
      </c>
      <c r="AD245" t="s">
        <v>3187</v>
      </c>
      <c r="AE245" t="s">
        <v>3188</v>
      </c>
      <c r="AF245" t="s">
        <v>3130</v>
      </c>
      <c r="AG245" t="s">
        <v>586</v>
      </c>
      <c r="AH245" t="s">
        <v>3189</v>
      </c>
      <c r="AI245" t="s">
        <v>89</v>
      </c>
      <c r="AJ245" t="s">
        <v>3190</v>
      </c>
      <c r="AK245" t="s">
        <v>3191</v>
      </c>
      <c r="AL245" t="s">
        <v>136</v>
      </c>
      <c r="AM245" t="s">
        <v>3134</v>
      </c>
      <c r="AN245">
        <v>0.25</v>
      </c>
      <c r="AO245">
        <v>0.5</v>
      </c>
      <c r="AP245">
        <v>0.76</v>
      </c>
      <c r="AQ245">
        <v>1</v>
      </c>
      <c r="AR245" t="s">
        <v>1522</v>
      </c>
      <c r="AS245" t="s">
        <v>3192</v>
      </c>
      <c r="AT245" t="s">
        <v>3193</v>
      </c>
      <c r="AU245" t="s">
        <v>3147</v>
      </c>
      <c r="AV245" t="s">
        <v>3148</v>
      </c>
      <c r="AW245" t="s">
        <v>108</v>
      </c>
      <c r="AX245" t="s">
        <v>108</v>
      </c>
      <c r="AY245" t="s">
        <v>108</v>
      </c>
      <c r="AZ245" t="s">
        <v>108</v>
      </c>
      <c r="BA245" t="s">
        <v>108</v>
      </c>
      <c r="BB245" t="s">
        <v>108</v>
      </c>
      <c r="BC245" t="s">
        <v>108</v>
      </c>
      <c r="BD245" t="s">
        <v>108</v>
      </c>
      <c r="BE245" t="s">
        <v>108</v>
      </c>
      <c r="BF245" t="s">
        <v>108</v>
      </c>
      <c r="BG245" t="s">
        <v>108</v>
      </c>
      <c r="BH245" t="s">
        <v>108</v>
      </c>
      <c r="BI245" t="s">
        <v>108</v>
      </c>
      <c r="BJ245" t="s">
        <v>108</v>
      </c>
      <c r="BK245" t="s">
        <v>108</v>
      </c>
      <c r="BL245" t="s">
        <v>108</v>
      </c>
      <c r="BM245" t="s">
        <v>108</v>
      </c>
      <c r="BN245" t="s">
        <v>108</v>
      </c>
      <c r="BO245" t="s">
        <v>108</v>
      </c>
      <c r="BP245" t="s">
        <v>108</v>
      </c>
      <c r="BQ245" t="s">
        <v>108</v>
      </c>
      <c r="BR245" t="s">
        <v>108</v>
      </c>
      <c r="BS245" t="s">
        <v>108</v>
      </c>
      <c r="BT245" t="s">
        <v>108</v>
      </c>
      <c r="BU245" t="s">
        <v>108</v>
      </c>
      <c r="BV245" t="s">
        <v>108</v>
      </c>
      <c r="BW245" t="s">
        <v>108</v>
      </c>
      <c r="BX245" t="s">
        <v>108</v>
      </c>
      <c r="BY245" t="s">
        <v>108</v>
      </c>
      <c r="BZ245"/>
      <c r="CA245"/>
      <c r="CB245"/>
      <c r="CC245"/>
      <c r="CD245" s="23"/>
      <c r="CE245" s="23"/>
    </row>
    <row r="246" spans="1:83" s="24" customFormat="1">
      <c r="A246" t="str">
        <f>CONCATENATE(C246,"_",COUNTIF(C$2:C246,C246))</f>
        <v>02CD13_6</v>
      </c>
      <c r="B246" t="s">
        <v>9400</v>
      </c>
      <c r="C246" t="s">
        <v>3123</v>
      </c>
      <c r="D246" t="s">
        <v>16826</v>
      </c>
      <c r="E246" t="s">
        <v>3124</v>
      </c>
      <c r="F246" t="s">
        <v>3125</v>
      </c>
      <c r="G246" t="s">
        <v>3126</v>
      </c>
      <c r="H246" t="s">
        <v>3127</v>
      </c>
      <c r="I246" t="s">
        <v>600</v>
      </c>
      <c r="J246" t="s">
        <v>16785</v>
      </c>
      <c r="K246">
        <v>2</v>
      </c>
      <c r="L246" t="s">
        <v>315</v>
      </c>
      <c r="M246">
        <v>3</v>
      </c>
      <c r="N246" t="s">
        <v>601</v>
      </c>
      <c r="O246" t="s">
        <v>167</v>
      </c>
      <c r="P246" t="s">
        <v>16786</v>
      </c>
      <c r="Q246" t="s">
        <v>168</v>
      </c>
      <c r="R246" t="s">
        <v>517</v>
      </c>
      <c r="S246" t="s">
        <v>169</v>
      </c>
      <c r="T246" t="s">
        <v>16787</v>
      </c>
      <c r="U246" t="s">
        <v>166</v>
      </c>
      <c r="V246" t="s">
        <v>16788</v>
      </c>
      <c r="W246" t="s">
        <v>602</v>
      </c>
      <c r="X246" t="s">
        <v>603</v>
      </c>
      <c r="Y246" t="s">
        <v>604</v>
      </c>
      <c r="Z246" t="s">
        <v>605</v>
      </c>
      <c r="AA246" t="s">
        <v>606</v>
      </c>
      <c r="AB246" t="s">
        <v>16789</v>
      </c>
      <c r="AC246" t="str">
        <f t="shared" si="3"/>
        <v>2.1.6</v>
      </c>
      <c r="AD246" t="s">
        <v>3194</v>
      </c>
      <c r="AE246" t="s">
        <v>3195</v>
      </c>
      <c r="AF246" t="s">
        <v>3196</v>
      </c>
      <c r="AG246" t="s">
        <v>1072</v>
      </c>
      <c r="AH246" t="s">
        <v>611</v>
      </c>
      <c r="AI246" t="s">
        <v>89</v>
      </c>
      <c r="AJ246" t="s">
        <v>3197</v>
      </c>
      <c r="AK246" t="s">
        <v>3198</v>
      </c>
      <c r="AL246" t="s">
        <v>92</v>
      </c>
      <c r="AM246" t="s">
        <v>3134</v>
      </c>
      <c r="AN246">
        <v>0.31</v>
      </c>
      <c r="AO246">
        <v>0.46</v>
      </c>
      <c r="AP246">
        <v>0.74</v>
      </c>
      <c r="AQ246">
        <v>1</v>
      </c>
      <c r="AR246" t="s">
        <v>1076</v>
      </c>
      <c r="AS246" t="s">
        <v>3199</v>
      </c>
      <c r="AT246" t="s">
        <v>3200</v>
      </c>
      <c r="AU246" t="s">
        <v>3147</v>
      </c>
      <c r="AV246" t="s">
        <v>3148</v>
      </c>
      <c r="AW246" t="s">
        <v>3201</v>
      </c>
      <c r="AX246" t="s">
        <v>3147</v>
      </c>
      <c r="AY246" t="s">
        <v>3148</v>
      </c>
      <c r="AZ246" t="s">
        <v>108</v>
      </c>
      <c r="BA246" t="s">
        <v>108</v>
      </c>
      <c r="BB246" t="s">
        <v>108</v>
      </c>
      <c r="BC246" t="s">
        <v>108</v>
      </c>
      <c r="BD246" t="s">
        <v>108</v>
      </c>
      <c r="BE246" t="s">
        <v>108</v>
      </c>
      <c r="BF246" t="s">
        <v>108</v>
      </c>
      <c r="BG246" t="s">
        <v>108</v>
      </c>
      <c r="BH246" t="s">
        <v>108</v>
      </c>
      <c r="BI246" t="s">
        <v>108</v>
      </c>
      <c r="BJ246" t="s">
        <v>108</v>
      </c>
      <c r="BK246" t="s">
        <v>108</v>
      </c>
      <c r="BL246" t="s">
        <v>108</v>
      </c>
      <c r="BM246" t="s">
        <v>108</v>
      </c>
      <c r="BN246" t="s">
        <v>108</v>
      </c>
      <c r="BO246" t="s">
        <v>108</v>
      </c>
      <c r="BP246" t="s">
        <v>108</v>
      </c>
      <c r="BQ246" t="s">
        <v>108</v>
      </c>
      <c r="BR246" t="s">
        <v>108</v>
      </c>
      <c r="BS246" t="s">
        <v>108</v>
      </c>
      <c r="BT246" t="s">
        <v>108</v>
      </c>
      <c r="BU246" t="s">
        <v>108</v>
      </c>
      <c r="BV246" t="s">
        <v>108</v>
      </c>
      <c r="BW246" t="s">
        <v>108</v>
      </c>
      <c r="BX246" t="s">
        <v>108</v>
      </c>
      <c r="BY246" t="s">
        <v>108</v>
      </c>
      <c r="BZ246"/>
      <c r="CA246"/>
      <c r="CB246"/>
      <c r="CC246"/>
      <c r="CD246" s="23"/>
      <c r="CE246" s="23"/>
    </row>
    <row r="247" spans="1:83" s="24" customFormat="1">
      <c r="A247" t="str">
        <f>CONCATENATE(C247,"_",COUNTIF(C$2:C247,C247))</f>
        <v>02CD13_7</v>
      </c>
      <c r="B247" t="s">
        <v>9401</v>
      </c>
      <c r="C247" t="s">
        <v>3123</v>
      </c>
      <c r="D247" t="s">
        <v>16826</v>
      </c>
      <c r="E247" t="s">
        <v>3124</v>
      </c>
      <c r="F247" t="s">
        <v>3125</v>
      </c>
      <c r="G247" t="s">
        <v>3126</v>
      </c>
      <c r="H247" t="s">
        <v>3127</v>
      </c>
      <c r="I247" t="s">
        <v>618</v>
      </c>
      <c r="J247" t="s">
        <v>16790</v>
      </c>
      <c r="K247">
        <v>2</v>
      </c>
      <c r="L247" t="s">
        <v>315</v>
      </c>
      <c r="M247">
        <v>1</v>
      </c>
      <c r="N247" t="s">
        <v>16760</v>
      </c>
      <c r="O247">
        <v>7</v>
      </c>
      <c r="P247" t="s">
        <v>8243</v>
      </c>
      <c r="Q247" t="s">
        <v>168</v>
      </c>
      <c r="R247" t="s">
        <v>517</v>
      </c>
      <c r="S247" t="s">
        <v>166</v>
      </c>
      <c r="T247" t="s">
        <v>16791</v>
      </c>
      <c r="U247" t="s">
        <v>171</v>
      </c>
      <c r="V247" t="s">
        <v>620</v>
      </c>
      <c r="W247" t="s">
        <v>621</v>
      </c>
      <c r="X247" t="s">
        <v>622</v>
      </c>
      <c r="Y247" t="s">
        <v>146</v>
      </c>
      <c r="Z247" t="s">
        <v>147</v>
      </c>
      <c r="AA247">
        <v>11.1</v>
      </c>
      <c r="AB247" t="s">
        <v>16771</v>
      </c>
      <c r="AC247" t="str">
        <f t="shared" si="3"/>
        <v>2.6.3</v>
      </c>
      <c r="AD247" t="s">
        <v>624</v>
      </c>
      <c r="AE247" t="s">
        <v>625</v>
      </c>
      <c r="AF247" t="s">
        <v>3202</v>
      </c>
      <c r="AG247" t="s">
        <v>878</v>
      </c>
      <c r="AH247" t="s">
        <v>628</v>
      </c>
      <c r="AI247" t="s">
        <v>89</v>
      </c>
      <c r="AJ247" t="s">
        <v>3203</v>
      </c>
      <c r="AK247" t="s">
        <v>3204</v>
      </c>
      <c r="AL247" t="s">
        <v>92</v>
      </c>
      <c r="AM247" t="s">
        <v>3134</v>
      </c>
      <c r="AN247">
        <v>0.97</v>
      </c>
      <c r="AO247">
        <v>0.98</v>
      </c>
      <c r="AP247">
        <v>1</v>
      </c>
      <c r="AQ247">
        <v>1</v>
      </c>
      <c r="AR247" t="s">
        <v>1097</v>
      </c>
      <c r="AS247" t="s">
        <v>3205</v>
      </c>
      <c r="AT247" t="s">
        <v>3206</v>
      </c>
      <c r="AU247" t="s">
        <v>3147</v>
      </c>
      <c r="AV247" t="s">
        <v>3148</v>
      </c>
      <c r="AW247" t="s">
        <v>3207</v>
      </c>
      <c r="AX247" t="s">
        <v>3147</v>
      </c>
      <c r="AY247" t="s">
        <v>3148</v>
      </c>
      <c r="AZ247" t="s">
        <v>108</v>
      </c>
      <c r="BA247" t="s">
        <v>108</v>
      </c>
      <c r="BB247" t="s">
        <v>108</v>
      </c>
      <c r="BC247" t="s">
        <v>108</v>
      </c>
      <c r="BD247" t="s">
        <v>108</v>
      </c>
      <c r="BE247" t="s">
        <v>108</v>
      </c>
      <c r="BF247" t="s">
        <v>108</v>
      </c>
      <c r="BG247" t="s">
        <v>108</v>
      </c>
      <c r="BH247" t="s">
        <v>108</v>
      </c>
      <c r="BI247" t="s">
        <v>108</v>
      </c>
      <c r="BJ247" t="s">
        <v>108</v>
      </c>
      <c r="BK247" t="s">
        <v>108</v>
      </c>
      <c r="BL247" t="s">
        <v>108</v>
      </c>
      <c r="BM247" t="s">
        <v>108</v>
      </c>
      <c r="BN247" t="s">
        <v>108</v>
      </c>
      <c r="BO247" t="s">
        <v>108</v>
      </c>
      <c r="BP247" t="s">
        <v>108</v>
      </c>
      <c r="BQ247" t="s">
        <v>108</v>
      </c>
      <c r="BR247" t="s">
        <v>108</v>
      </c>
      <c r="BS247" t="s">
        <v>108</v>
      </c>
      <c r="BT247" t="s">
        <v>108</v>
      </c>
      <c r="BU247" t="s">
        <v>108</v>
      </c>
      <c r="BV247" t="s">
        <v>108</v>
      </c>
      <c r="BW247" t="s">
        <v>108</v>
      </c>
      <c r="BX247" t="s">
        <v>108</v>
      </c>
      <c r="BY247" t="s">
        <v>108</v>
      </c>
      <c r="BZ247"/>
      <c r="CA247"/>
      <c r="CB247"/>
      <c r="CC247"/>
      <c r="CD247" s="23"/>
      <c r="CE247" s="23"/>
    </row>
    <row r="248" spans="1:83" s="24" customFormat="1">
      <c r="A248" t="str">
        <f>CONCATENATE(C248,"_",COUNTIF(C$2:C248,C248))</f>
        <v>02CD13_8</v>
      </c>
      <c r="B248" t="s">
        <v>9402</v>
      </c>
      <c r="C248" t="s">
        <v>3123</v>
      </c>
      <c r="D248" t="s">
        <v>16826</v>
      </c>
      <c r="E248" t="s">
        <v>3124</v>
      </c>
      <c r="F248" t="s">
        <v>3125</v>
      </c>
      <c r="G248" t="s">
        <v>3126</v>
      </c>
      <c r="H248" t="s">
        <v>3127</v>
      </c>
      <c r="I248" t="s">
        <v>636</v>
      </c>
      <c r="J248" t="s">
        <v>16792</v>
      </c>
      <c r="K248">
        <v>2</v>
      </c>
      <c r="L248" t="s">
        <v>315</v>
      </c>
      <c r="M248">
        <v>1</v>
      </c>
      <c r="N248" t="s">
        <v>16760</v>
      </c>
      <c r="O248" t="s">
        <v>171</v>
      </c>
      <c r="P248" t="s">
        <v>16773</v>
      </c>
      <c r="Q248" t="s">
        <v>171</v>
      </c>
      <c r="R248" t="s">
        <v>235</v>
      </c>
      <c r="S248" t="s">
        <v>169</v>
      </c>
      <c r="T248" t="s">
        <v>16762</v>
      </c>
      <c r="U248" t="s">
        <v>169</v>
      </c>
      <c r="V248" t="s">
        <v>16763</v>
      </c>
      <c r="W248" t="s">
        <v>637</v>
      </c>
      <c r="X248" t="s">
        <v>638</v>
      </c>
      <c r="Y248" t="s">
        <v>236</v>
      </c>
      <c r="Z248" t="s">
        <v>318</v>
      </c>
      <c r="AA248">
        <v>8.3000000000000007</v>
      </c>
      <c r="AB248" t="s">
        <v>16793</v>
      </c>
      <c r="AC248" t="str">
        <f t="shared" si="3"/>
        <v>3.1.1</v>
      </c>
      <c r="AD248" t="s">
        <v>3208</v>
      </c>
      <c r="AE248" t="s">
        <v>3209</v>
      </c>
      <c r="AF248" t="s">
        <v>3130</v>
      </c>
      <c r="AG248" t="s">
        <v>642</v>
      </c>
      <c r="AH248" t="s">
        <v>3210</v>
      </c>
      <c r="AI248" t="s">
        <v>89</v>
      </c>
      <c r="AJ248" t="s">
        <v>3211</v>
      </c>
      <c r="AK248" t="s">
        <v>3212</v>
      </c>
      <c r="AL248" t="s">
        <v>92</v>
      </c>
      <c r="AM248" t="s">
        <v>3134</v>
      </c>
      <c r="AN248">
        <v>0.24</v>
      </c>
      <c r="AO248">
        <v>0.54</v>
      </c>
      <c r="AP248">
        <v>0.77</v>
      </c>
      <c r="AQ248">
        <v>1</v>
      </c>
      <c r="AR248" t="s">
        <v>1110</v>
      </c>
      <c r="AS248" t="s">
        <v>3213</v>
      </c>
      <c r="AT248" t="s">
        <v>3214</v>
      </c>
      <c r="AU248" t="s">
        <v>3170</v>
      </c>
      <c r="AV248" t="s">
        <v>3171</v>
      </c>
      <c r="AW248" t="s">
        <v>3215</v>
      </c>
      <c r="AX248" t="s">
        <v>3170</v>
      </c>
      <c r="AY248" t="s">
        <v>3171</v>
      </c>
      <c r="AZ248" t="s">
        <v>3216</v>
      </c>
      <c r="BA248" t="s">
        <v>3170</v>
      </c>
      <c r="BB248" t="s">
        <v>3171</v>
      </c>
      <c r="BC248" t="s">
        <v>3217</v>
      </c>
      <c r="BD248" t="s">
        <v>3170</v>
      </c>
      <c r="BE248" t="s">
        <v>3171</v>
      </c>
      <c r="BF248" t="s">
        <v>3218</v>
      </c>
      <c r="BG248" t="s">
        <v>3170</v>
      </c>
      <c r="BH248" t="s">
        <v>3171</v>
      </c>
      <c r="BI248" t="s">
        <v>3219</v>
      </c>
      <c r="BJ248" t="s">
        <v>3170</v>
      </c>
      <c r="BK248" t="s">
        <v>3171</v>
      </c>
      <c r="BL248" t="s">
        <v>3220</v>
      </c>
      <c r="BM248" t="s">
        <v>3170</v>
      </c>
      <c r="BN248" t="s">
        <v>3171</v>
      </c>
      <c r="BO248" t="s">
        <v>3221</v>
      </c>
      <c r="BP248" t="s">
        <v>3170</v>
      </c>
      <c r="BQ248" t="s">
        <v>3171</v>
      </c>
      <c r="BR248" t="s">
        <v>108</v>
      </c>
      <c r="BS248" t="s">
        <v>108</v>
      </c>
      <c r="BT248" t="s">
        <v>108</v>
      </c>
      <c r="BU248" t="s">
        <v>108</v>
      </c>
      <c r="BV248" t="s">
        <v>108</v>
      </c>
      <c r="BW248" t="s">
        <v>108</v>
      </c>
      <c r="BX248" t="s">
        <v>108</v>
      </c>
      <c r="BY248" t="s">
        <v>108</v>
      </c>
      <c r="BZ248"/>
      <c r="CA248"/>
      <c r="CB248"/>
      <c r="CC248"/>
      <c r="CD248" s="23"/>
      <c r="CE248" s="23"/>
    </row>
    <row r="249" spans="1:83" s="24" customFormat="1">
      <c r="A249" t="str">
        <f>CONCATENATE(C249,"_",COUNTIF(C$2:C249,C249))</f>
        <v>02CD13_9</v>
      </c>
      <c r="B249" t="s">
        <v>9403</v>
      </c>
      <c r="C249" t="s">
        <v>3123</v>
      </c>
      <c r="D249" t="s">
        <v>16826</v>
      </c>
      <c r="E249" t="s">
        <v>3124</v>
      </c>
      <c r="F249" t="s">
        <v>3125</v>
      </c>
      <c r="G249" t="s">
        <v>3126</v>
      </c>
      <c r="H249" t="s">
        <v>3127</v>
      </c>
      <c r="I249" t="s">
        <v>654</v>
      </c>
      <c r="J249" t="s">
        <v>16794</v>
      </c>
      <c r="K249">
        <v>6</v>
      </c>
      <c r="L249" t="s">
        <v>74</v>
      </c>
      <c r="M249">
        <v>2</v>
      </c>
      <c r="N249" t="s">
        <v>16795</v>
      </c>
      <c r="O249">
        <v>4</v>
      </c>
      <c r="P249" t="s">
        <v>16796</v>
      </c>
      <c r="Q249" t="s">
        <v>168</v>
      </c>
      <c r="R249" t="s">
        <v>517</v>
      </c>
      <c r="S249" t="s">
        <v>168</v>
      </c>
      <c r="T249" t="s">
        <v>518</v>
      </c>
      <c r="U249" t="s">
        <v>169</v>
      </c>
      <c r="V249" t="s">
        <v>16777</v>
      </c>
      <c r="W249" t="s">
        <v>655</v>
      </c>
      <c r="X249" t="s">
        <v>656</v>
      </c>
      <c r="Y249" t="s">
        <v>146</v>
      </c>
      <c r="Z249" t="s">
        <v>147</v>
      </c>
      <c r="AA249">
        <v>11.3</v>
      </c>
      <c r="AB249" t="s">
        <v>16735</v>
      </c>
      <c r="AC249" t="str">
        <f t="shared" si="3"/>
        <v>2.2.1</v>
      </c>
      <c r="AD249" t="s">
        <v>3222</v>
      </c>
      <c r="AE249" t="s">
        <v>3223</v>
      </c>
      <c r="AF249" t="s">
        <v>3130</v>
      </c>
      <c r="AG249" t="s">
        <v>1120</v>
      </c>
      <c r="AH249" t="s">
        <v>3224</v>
      </c>
      <c r="AI249" t="s">
        <v>89</v>
      </c>
      <c r="AJ249" t="s">
        <v>3225</v>
      </c>
      <c r="AK249" t="s">
        <v>3226</v>
      </c>
      <c r="AL249" t="s">
        <v>92</v>
      </c>
      <c r="AM249" t="s">
        <v>3134</v>
      </c>
      <c r="AN249">
        <v>0</v>
      </c>
      <c r="AO249">
        <v>0.06</v>
      </c>
      <c r="AP249">
        <v>0.51</v>
      </c>
      <c r="AQ249">
        <v>1</v>
      </c>
      <c r="AR249" t="s">
        <v>1125</v>
      </c>
      <c r="AS249" t="s">
        <v>3227</v>
      </c>
      <c r="AT249" t="s">
        <v>3228</v>
      </c>
      <c r="AU249" t="s">
        <v>3229</v>
      </c>
      <c r="AV249" t="s">
        <v>669</v>
      </c>
      <c r="AW249" t="s">
        <v>3230</v>
      </c>
      <c r="AX249" t="s">
        <v>3229</v>
      </c>
      <c r="AY249" t="s">
        <v>669</v>
      </c>
      <c r="AZ249" t="s">
        <v>3231</v>
      </c>
      <c r="BA249" t="s">
        <v>3229</v>
      </c>
      <c r="BB249" t="s">
        <v>669</v>
      </c>
      <c r="BC249" t="s">
        <v>3232</v>
      </c>
      <c r="BD249" t="s">
        <v>3229</v>
      </c>
      <c r="BE249" t="s">
        <v>669</v>
      </c>
      <c r="BF249" t="s">
        <v>3233</v>
      </c>
      <c r="BG249" t="s">
        <v>3229</v>
      </c>
      <c r="BH249" t="s">
        <v>669</v>
      </c>
      <c r="BI249" t="s">
        <v>3234</v>
      </c>
      <c r="BJ249" t="s">
        <v>3229</v>
      </c>
      <c r="BK249" t="s">
        <v>669</v>
      </c>
      <c r="BL249" t="s">
        <v>108</v>
      </c>
      <c r="BM249" t="s">
        <v>108</v>
      </c>
      <c r="BN249" t="s">
        <v>108</v>
      </c>
      <c r="BO249" t="s">
        <v>108</v>
      </c>
      <c r="BP249" t="s">
        <v>108</v>
      </c>
      <c r="BQ249" t="s">
        <v>108</v>
      </c>
      <c r="BR249" t="s">
        <v>108</v>
      </c>
      <c r="BS249" t="s">
        <v>108</v>
      </c>
      <c r="BT249" t="s">
        <v>108</v>
      </c>
      <c r="BU249" t="s">
        <v>108</v>
      </c>
      <c r="BV249" t="s">
        <v>108</v>
      </c>
      <c r="BW249" t="s">
        <v>108</v>
      </c>
      <c r="BX249" t="s">
        <v>108</v>
      </c>
      <c r="BY249" t="s">
        <v>108</v>
      </c>
      <c r="BZ249"/>
      <c r="CA249"/>
      <c r="CB249"/>
      <c r="CC249"/>
      <c r="CD249" s="23"/>
      <c r="CE249" s="23"/>
    </row>
    <row r="250" spans="1:83" s="24" customFormat="1">
      <c r="A250" t="str">
        <f>CONCATENATE(C250,"_",COUNTIF(C$2:C250,C250))</f>
        <v>02CD13_10</v>
      </c>
      <c r="B250" t="s">
        <v>9404</v>
      </c>
      <c r="C250" t="s">
        <v>3123</v>
      </c>
      <c r="D250" t="s">
        <v>16826</v>
      </c>
      <c r="E250" t="s">
        <v>3124</v>
      </c>
      <c r="F250" t="s">
        <v>3125</v>
      </c>
      <c r="G250" t="s">
        <v>3126</v>
      </c>
      <c r="H250" t="s">
        <v>3127</v>
      </c>
      <c r="I250" t="s">
        <v>673</v>
      </c>
      <c r="J250" t="s">
        <v>16797</v>
      </c>
      <c r="K250">
        <v>2</v>
      </c>
      <c r="L250" t="s">
        <v>315</v>
      </c>
      <c r="M250">
        <v>3</v>
      </c>
      <c r="N250" t="s">
        <v>601</v>
      </c>
      <c r="O250" t="s">
        <v>168</v>
      </c>
      <c r="P250" t="s">
        <v>16798</v>
      </c>
      <c r="Q250" t="s">
        <v>168</v>
      </c>
      <c r="R250" t="s">
        <v>517</v>
      </c>
      <c r="S250" t="s">
        <v>168</v>
      </c>
      <c r="T250" t="s">
        <v>518</v>
      </c>
      <c r="U250" t="s">
        <v>171</v>
      </c>
      <c r="V250" t="s">
        <v>674</v>
      </c>
      <c r="W250" t="s">
        <v>675</v>
      </c>
      <c r="X250" t="s">
        <v>676</v>
      </c>
      <c r="Y250" t="s">
        <v>166</v>
      </c>
      <c r="Z250" t="s">
        <v>677</v>
      </c>
      <c r="AA250">
        <v>6.4</v>
      </c>
      <c r="AB250" t="s">
        <v>16799</v>
      </c>
      <c r="AC250" t="str">
        <f t="shared" si="3"/>
        <v>2.2.3</v>
      </c>
      <c r="AD250" t="s">
        <v>3235</v>
      </c>
      <c r="AE250" t="s">
        <v>3236</v>
      </c>
      <c r="AF250" t="s">
        <v>3130</v>
      </c>
      <c r="AG250" t="s">
        <v>681</v>
      </c>
      <c r="AH250" t="s">
        <v>2837</v>
      </c>
      <c r="AI250" t="s">
        <v>89</v>
      </c>
      <c r="AJ250" t="s">
        <v>3237</v>
      </c>
      <c r="AK250" t="s">
        <v>3238</v>
      </c>
      <c r="AL250" t="s">
        <v>92</v>
      </c>
      <c r="AM250" t="s">
        <v>3134</v>
      </c>
      <c r="AN250">
        <v>0</v>
      </c>
      <c r="AO250">
        <v>0.11</v>
      </c>
      <c r="AP250">
        <v>0.55000000000000004</v>
      </c>
      <c r="AQ250">
        <v>1</v>
      </c>
      <c r="AR250" t="s">
        <v>1135</v>
      </c>
      <c r="AS250" t="s">
        <v>3239</v>
      </c>
      <c r="AT250" t="s">
        <v>3240</v>
      </c>
      <c r="AU250" t="s">
        <v>3229</v>
      </c>
      <c r="AV250" t="s">
        <v>669</v>
      </c>
      <c r="AW250" t="s">
        <v>3241</v>
      </c>
      <c r="AX250" t="s">
        <v>3229</v>
      </c>
      <c r="AY250" t="s">
        <v>669</v>
      </c>
      <c r="AZ250" t="s">
        <v>108</v>
      </c>
      <c r="BA250" t="s">
        <v>108</v>
      </c>
      <c r="BB250" t="s">
        <v>108</v>
      </c>
      <c r="BC250" t="s">
        <v>108</v>
      </c>
      <c r="BD250" t="s">
        <v>108</v>
      </c>
      <c r="BE250" t="s">
        <v>108</v>
      </c>
      <c r="BF250" t="s">
        <v>108</v>
      </c>
      <c r="BG250" t="s">
        <v>108</v>
      </c>
      <c r="BH250" t="s">
        <v>108</v>
      </c>
      <c r="BI250" t="s">
        <v>108</v>
      </c>
      <c r="BJ250" t="s">
        <v>108</v>
      </c>
      <c r="BK250" t="s">
        <v>108</v>
      </c>
      <c r="BL250" t="s">
        <v>108</v>
      </c>
      <c r="BM250" t="s">
        <v>108</v>
      </c>
      <c r="BN250" t="s">
        <v>108</v>
      </c>
      <c r="BO250" t="s">
        <v>108</v>
      </c>
      <c r="BP250" t="s">
        <v>108</v>
      </c>
      <c r="BQ250" t="s">
        <v>108</v>
      </c>
      <c r="BR250" t="s">
        <v>108</v>
      </c>
      <c r="BS250" t="s">
        <v>108</v>
      </c>
      <c r="BT250" t="s">
        <v>108</v>
      </c>
      <c r="BU250" t="s">
        <v>108</v>
      </c>
      <c r="BV250" t="s">
        <v>108</v>
      </c>
      <c r="BW250" t="s">
        <v>108</v>
      </c>
      <c r="BX250" t="s">
        <v>108</v>
      </c>
      <c r="BY250" t="s">
        <v>108</v>
      </c>
      <c r="BZ250"/>
      <c r="CA250"/>
      <c r="CB250"/>
      <c r="CC250"/>
      <c r="CD250" s="23"/>
      <c r="CE250" s="23"/>
    </row>
    <row r="251" spans="1:83" s="24" customFormat="1">
      <c r="A251" t="str">
        <f>CONCATENATE(C251,"_",COUNTIF(C$2:C251,C251))</f>
        <v>02CD13_11</v>
      </c>
      <c r="B251" t="s">
        <v>9405</v>
      </c>
      <c r="C251" t="s">
        <v>3123</v>
      </c>
      <c r="D251" t="s">
        <v>16826</v>
      </c>
      <c r="E251" t="s">
        <v>3124</v>
      </c>
      <c r="F251" t="s">
        <v>3125</v>
      </c>
      <c r="G251" t="s">
        <v>3126</v>
      </c>
      <c r="H251" t="s">
        <v>3127</v>
      </c>
      <c r="I251" t="s">
        <v>689</v>
      </c>
      <c r="J251" t="s">
        <v>16800</v>
      </c>
      <c r="K251">
        <v>2</v>
      </c>
      <c r="L251" t="s">
        <v>315</v>
      </c>
      <c r="M251">
        <v>3</v>
      </c>
      <c r="N251" t="s">
        <v>601</v>
      </c>
      <c r="O251" t="s">
        <v>168</v>
      </c>
      <c r="P251" t="s">
        <v>16798</v>
      </c>
      <c r="Q251" t="s">
        <v>168</v>
      </c>
      <c r="R251" t="s">
        <v>517</v>
      </c>
      <c r="S251" t="s">
        <v>169</v>
      </c>
      <c r="T251" t="s">
        <v>16787</v>
      </c>
      <c r="U251" t="s">
        <v>171</v>
      </c>
      <c r="V251" t="s">
        <v>16801</v>
      </c>
      <c r="W251" t="s">
        <v>690</v>
      </c>
      <c r="X251" t="s">
        <v>691</v>
      </c>
      <c r="Y251" t="s">
        <v>166</v>
      </c>
      <c r="Z251" t="s">
        <v>677</v>
      </c>
      <c r="AA251">
        <v>6.3</v>
      </c>
      <c r="AB251" t="s">
        <v>16802</v>
      </c>
      <c r="AC251" t="str">
        <f t="shared" si="3"/>
        <v>2.1.3</v>
      </c>
      <c r="AD251" t="s">
        <v>3242</v>
      </c>
      <c r="AE251" t="s">
        <v>3243</v>
      </c>
      <c r="AF251" t="s">
        <v>3130</v>
      </c>
      <c r="AG251" t="s">
        <v>694</v>
      </c>
      <c r="AH251" t="s">
        <v>3244</v>
      </c>
      <c r="AI251" t="s">
        <v>89</v>
      </c>
      <c r="AJ251" t="s">
        <v>3245</v>
      </c>
      <c r="AK251" t="s">
        <v>3246</v>
      </c>
      <c r="AL251" t="s">
        <v>92</v>
      </c>
      <c r="AM251" t="s">
        <v>3134</v>
      </c>
      <c r="AN251">
        <v>0</v>
      </c>
      <c r="AO251">
        <v>0.11</v>
      </c>
      <c r="AP251">
        <v>0.55000000000000004</v>
      </c>
      <c r="AQ251">
        <v>1</v>
      </c>
      <c r="AR251" t="s">
        <v>1145</v>
      </c>
      <c r="AS251" t="s">
        <v>3247</v>
      </c>
      <c r="AT251" t="s">
        <v>3248</v>
      </c>
      <c r="AU251" t="s">
        <v>3229</v>
      </c>
      <c r="AV251" t="s">
        <v>669</v>
      </c>
      <c r="AW251" t="s">
        <v>3249</v>
      </c>
      <c r="AX251" t="s">
        <v>3229</v>
      </c>
      <c r="AY251" t="s">
        <v>669</v>
      </c>
      <c r="AZ251" t="s">
        <v>108</v>
      </c>
      <c r="BA251" t="s">
        <v>108</v>
      </c>
      <c r="BB251" t="s">
        <v>108</v>
      </c>
      <c r="BC251" t="s">
        <v>108</v>
      </c>
      <c r="BD251" t="s">
        <v>108</v>
      </c>
      <c r="BE251" t="s">
        <v>108</v>
      </c>
      <c r="BF251" t="s">
        <v>108</v>
      </c>
      <c r="BG251" t="s">
        <v>108</v>
      </c>
      <c r="BH251" t="s">
        <v>108</v>
      </c>
      <c r="BI251" t="s">
        <v>108</v>
      </c>
      <c r="BJ251" t="s">
        <v>108</v>
      </c>
      <c r="BK251" t="s">
        <v>108</v>
      </c>
      <c r="BL251" t="s">
        <v>108</v>
      </c>
      <c r="BM251" t="s">
        <v>108</v>
      </c>
      <c r="BN251" t="s">
        <v>108</v>
      </c>
      <c r="BO251" t="s">
        <v>108</v>
      </c>
      <c r="BP251" t="s">
        <v>108</v>
      </c>
      <c r="BQ251" t="s">
        <v>108</v>
      </c>
      <c r="BR251" t="s">
        <v>108</v>
      </c>
      <c r="BS251" t="s">
        <v>108</v>
      </c>
      <c r="BT251" t="s">
        <v>108</v>
      </c>
      <c r="BU251" t="s">
        <v>108</v>
      </c>
      <c r="BV251" t="s">
        <v>108</v>
      </c>
      <c r="BW251" t="s">
        <v>108</v>
      </c>
      <c r="BX251" t="s">
        <v>108</v>
      </c>
      <c r="BY251" t="s">
        <v>108</v>
      </c>
      <c r="BZ251"/>
      <c r="CA251"/>
      <c r="CB251"/>
      <c r="CC251"/>
      <c r="CD251" s="23"/>
      <c r="CE251" s="23"/>
    </row>
    <row r="252" spans="1:83" s="24" customFormat="1">
      <c r="A252" t="str">
        <f>CONCATENATE(C252,"_",COUNTIF(C$2:C252,C252))</f>
        <v>02CD13_12</v>
      </c>
      <c r="B252" t="s">
        <v>9406</v>
      </c>
      <c r="C252" t="s">
        <v>3123</v>
      </c>
      <c r="D252" t="s">
        <v>16826</v>
      </c>
      <c r="E252" t="s">
        <v>3124</v>
      </c>
      <c r="F252" t="s">
        <v>3125</v>
      </c>
      <c r="G252" t="s">
        <v>3126</v>
      </c>
      <c r="H252" t="s">
        <v>3127</v>
      </c>
      <c r="I252" t="s">
        <v>109</v>
      </c>
      <c r="J252" t="s">
        <v>16733</v>
      </c>
      <c r="K252">
        <v>2</v>
      </c>
      <c r="L252" t="s">
        <v>315</v>
      </c>
      <c r="M252">
        <v>2</v>
      </c>
      <c r="N252" t="s">
        <v>516</v>
      </c>
      <c r="O252">
        <v>2</v>
      </c>
      <c r="P252" t="s">
        <v>16779</v>
      </c>
      <c r="Q252" t="s">
        <v>168</v>
      </c>
      <c r="R252" t="s">
        <v>517</v>
      </c>
      <c r="S252" t="s">
        <v>168</v>
      </c>
      <c r="T252" t="s">
        <v>518</v>
      </c>
      <c r="U252" t="s">
        <v>169</v>
      </c>
      <c r="V252" t="s">
        <v>16777</v>
      </c>
      <c r="W252" t="s">
        <v>110</v>
      </c>
      <c r="X252" t="s">
        <v>111</v>
      </c>
      <c r="Y252" t="s">
        <v>146</v>
      </c>
      <c r="Z252" t="s">
        <v>147</v>
      </c>
      <c r="AA252">
        <v>11.3</v>
      </c>
      <c r="AB252" t="s">
        <v>16735</v>
      </c>
      <c r="AC252" t="str">
        <f t="shared" si="3"/>
        <v>2.2.1</v>
      </c>
      <c r="AD252" t="s">
        <v>3250</v>
      </c>
      <c r="AE252" t="s">
        <v>3251</v>
      </c>
      <c r="AF252" t="s">
        <v>3252</v>
      </c>
      <c r="AG252" t="s">
        <v>115</v>
      </c>
      <c r="AH252" t="s">
        <v>3253</v>
      </c>
      <c r="AI252" t="s">
        <v>89</v>
      </c>
      <c r="AJ252" t="s">
        <v>1390</v>
      </c>
      <c r="AK252" t="s">
        <v>1391</v>
      </c>
      <c r="AL252" t="s">
        <v>136</v>
      </c>
      <c r="AM252" t="s">
        <v>3254</v>
      </c>
      <c r="AN252">
        <v>0.25</v>
      </c>
      <c r="AO252">
        <v>0.5</v>
      </c>
      <c r="AP252">
        <v>0.75</v>
      </c>
      <c r="AQ252">
        <v>1</v>
      </c>
      <c r="AR252" t="s">
        <v>2011</v>
      </c>
      <c r="AS252" t="s">
        <v>3255</v>
      </c>
      <c r="AT252" t="s">
        <v>2204</v>
      </c>
      <c r="AU252" t="s">
        <v>3256</v>
      </c>
      <c r="AV252" t="s">
        <v>487</v>
      </c>
      <c r="AW252" t="s">
        <v>108</v>
      </c>
      <c r="AX252" t="s">
        <v>108</v>
      </c>
      <c r="AY252" t="s">
        <v>108</v>
      </c>
      <c r="AZ252" t="s">
        <v>108</v>
      </c>
      <c r="BA252" t="s">
        <v>108</v>
      </c>
      <c r="BB252" t="s">
        <v>108</v>
      </c>
      <c r="BC252" t="s">
        <v>108</v>
      </c>
      <c r="BD252" t="s">
        <v>108</v>
      </c>
      <c r="BE252" t="s">
        <v>108</v>
      </c>
      <c r="BF252" t="s">
        <v>108</v>
      </c>
      <c r="BG252" t="s">
        <v>108</v>
      </c>
      <c r="BH252" t="s">
        <v>108</v>
      </c>
      <c r="BI252" t="s">
        <v>108</v>
      </c>
      <c r="BJ252" t="s">
        <v>108</v>
      </c>
      <c r="BK252" t="s">
        <v>108</v>
      </c>
      <c r="BL252" t="s">
        <v>108</v>
      </c>
      <c r="BM252" t="s">
        <v>108</v>
      </c>
      <c r="BN252" t="s">
        <v>108</v>
      </c>
      <c r="BO252" t="s">
        <v>108</v>
      </c>
      <c r="BP252" t="s">
        <v>108</v>
      </c>
      <c r="BQ252" t="s">
        <v>108</v>
      </c>
      <c r="BR252" t="s">
        <v>108</v>
      </c>
      <c r="BS252" t="s">
        <v>108</v>
      </c>
      <c r="BT252" t="s">
        <v>108</v>
      </c>
      <c r="BU252" t="s">
        <v>108</v>
      </c>
      <c r="BV252" t="s">
        <v>108</v>
      </c>
      <c r="BW252" t="s">
        <v>108</v>
      </c>
      <c r="BX252" t="s">
        <v>108</v>
      </c>
      <c r="BY252" t="s">
        <v>108</v>
      </c>
      <c r="BZ252"/>
      <c r="CA252"/>
      <c r="CB252"/>
      <c r="CC252"/>
      <c r="CD252" s="23"/>
      <c r="CE252" s="23"/>
    </row>
    <row r="253" spans="1:83" s="24" customFormat="1">
      <c r="A253" t="str">
        <f>CONCATENATE(C253,"_",COUNTIF(C$2:C253,C253))</f>
        <v>02CD13_13</v>
      </c>
      <c r="B253" t="s">
        <v>9407</v>
      </c>
      <c r="C253" t="s">
        <v>3123</v>
      </c>
      <c r="D253" t="s">
        <v>16826</v>
      </c>
      <c r="E253" t="s">
        <v>3124</v>
      </c>
      <c r="F253" t="s">
        <v>3125</v>
      </c>
      <c r="G253" t="s">
        <v>3126</v>
      </c>
      <c r="H253" t="s">
        <v>3127</v>
      </c>
      <c r="I253" t="s">
        <v>126</v>
      </c>
      <c r="J253" t="s">
        <v>16736</v>
      </c>
      <c r="K253">
        <v>2</v>
      </c>
      <c r="L253" t="s">
        <v>315</v>
      </c>
      <c r="M253">
        <v>1</v>
      </c>
      <c r="N253" t="s">
        <v>16760</v>
      </c>
      <c r="O253">
        <v>7</v>
      </c>
      <c r="P253" t="s">
        <v>8243</v>
      </c>
      <c r="Q253" t="s">
        <v>169</v>
      </c>
      <c r="R253" t="s">
        <v>77</v>
      </c>
      <c r="S253" t="s">
        <v>236</v>
      </c>
      <c r="T253" t="s">
        <v>260</v>
      </c>
      <c r="U253" t="s">
        <v>169</v>
      </c>
      <c r="V253" t="s">
        <v>467</v>
      </c>
      <c r="W253" t="s">
        <v>127</v>
      </c>
      <c r="X253" t="s">
        <v>128</v>
      </c>
      <c r="Y253" t="s">
        <v>146</v>
      </c>
      <c r="Z253" t="s">
        <v>147</v>
      </c>
      <c r="AA253">
        <v>11.3</v>
      </c>
      <c r="AB253" t="s">
        <v>16735</v>
      </c>
      <c r="AC253" t="str">
        <f t="shared" si="3"/>
        <v>1.8.1</v>
      </c>
      <c r="AD253" t="s">
        <v>207</v>
      </c>
      <c r="AE253" t="s">
        <v>1395</v>
      </c>
      <c r="AF253" t="s">
        <v>3257</v>
      </c>
      <c r="AG253" t="s">
        <v>210</v>
      </c>
      <c r="AH253" t="s">
        <v>3258</v>
      </c>
      <c r="AI253" t="s">
        <v>89</v>
      </c>
      <c r="AJ253" t="s">
        <v>3259</v>
      </c>
      <c r="AK253" t="s">
        <v>3260</v>
      </c>
      <c r="AL253" t="s">
        <v>136</v>
      </c>
      <c r="AM253" t="s">
        <v>3134</v>
      </c>
      <c r="AN253">
        <v>0</v>
      </c>
      <c r="AO253">
        <v>0.1</v>
      </c>
      <c r="AP253">
        <v>0.6</v>
      </c>
      <c r="AQ253">
        <v>1</v>
      </c>
      <c r="AR253" t="s">
        <v>2024</v>
      </c>
      <c r="AS253" t="s">
        <v>3261</v>
      </c>
      <c r="AT253" t="s">
        <v>3262</v>
      </c>
      <c r="AU253" t="s">
        <v>3256</v>
      </c>
      <c r="AV253" t="s">
        <v>487</v>
      </c>
      <c r="AW253" t="s">
        <v>108</v>
      </c>
      <c r="AX253" t="s">
        <v>108</v>
      </c>
      <c r="AY253" t="s">
        <v>108</v>
      </c>
      <c r="AZ253" t="s">
        <v>108</v>
      </c>
      <c r="BA253" t="s">
        <v>108</v>
      </c>
      <c r="BB253" t="s">
        <v>108</v>
      </c>
      <c r="BC253" t="s">
        <v>108</v>
      </c>
      <c r="BD253" t="s">
        <v>108</v>
      </c>
      <c r="BE253" t="s">
        <v>108</v>
      </c>
      <c r="BF253" t="s">
        <v>108</v>
      </c>
      <c r="BG253" t="s">
        <v>108</v>
      </c>
      <c r="BH253" t="s">
        <v>108</v>
      </c>
      <c r="BI253" t="s">
        <v>108</v>
      </c>
      <c r="BJ253" t="s">
        <v>108</v>
      </c>
      <c r="BK253" t="s">
        <v>108</v>
      </c>
      <c r="BL253" t="s">
        <v>108</v>
      </c>
      <c r="BM253" t="s">
        <v>108</v>
      </c>
      <c r="BN253" t="s">
        <v>108</v>
      </c>
      <c r="BO253" t="s">
        <v>108</v>
      </c>
      <c r="BP253" t="s">
        <v>108</v>
      </c>
      <c r="BQ253" t="s">
        <v>108</v>
      </c>
      <c r="BR253" t="s">
        <v>108</v>
      </c>
      <c r="BS253" t="s">
        <v>108</v>
      </c>
      <c r="BT253" t="s">
        <v>108</v>
      </c>
      <c r="BU253" t="s">
        <v>108</v>
      </c>
      <c r="BV253" t="s">
        <v>108</v>
      </c>
      <c r="BW253" t="s">
        <v>108</v>
      </c>
      <c r="BX253" t="s">
        <v>108</v>
      </c>
      <c r="BY253" t="s">
        <v>108</v>
      </c>
      <c r="BZ253"/>
      <c r="CA253"/>
      <c r="CB253"/>
      <c r="CC253"/>
      <c r="CD253" s="23"/>
      <c r="CE253" s="23"/>
    </row>
    <row r="254" spans="1:83" s="24" customFormat="1">
      <c r="A254" t="str">
        <f>CONCATENATE(C254,"_",COUNTIF(C$2:C254,C254))</f>
        <v>02CD13_14</v>
      </c>
      <c r="B254" t="s">
        <v>9408</v>
      </c>
      <c r="C254" t="s">
        <v>3123</v>
      </c>
      <c r="D254" t="s">
        <v>16826</v>
      </c>
      <c r="E254" t="s">
        <v>3124</v>
      </c>
      <c r="F254" t="s">
        <v>3125</v>
      </c>
      <c r="G254" t="s">
        <v>3126</v>
      </c>
      <c r="H254" t="s">
        <v>3127</v>
      </c>
      <c r="I254" t="s">
        <v>141</v>
      </c>
      <c r="J254" t="s">
        <v>16737</v>
      </c>
      <c r="K254">
        <v>5</v>
      </c>
      <c r="L254" t="s">
        <v>142</v>
      </c>
      <c r="M254">
        <v>3</v>
      </c>
      <c r="N254" t="s">
        <v>16738</v>
      </c>
      <c r="O254" t="s">
        <v>171</v>
      </c>
      <c r="P254" t="s">
        <v>143</v>
      </c>
      <c r="Q254" t="s">
        <v>169</v>
      </c>
      <c r="R254" t="s">
        <v>77</v>
      </c>
      <c r="S254" t="s">
        <v>170</v>
      </c>
      <c r="T254" t="s">
        <v>16739</v>
      </c>
      <c r="U254" t="s">
        <v>168</v>
      </c>
      <c r="V254" t="s">
        <v>16740</v>
      </c>
      <c r="W254" t="s">
        <v>144</v>
      </c>
      <c r="X254" t="s">
        <v>145</v>
      </c>
      <c r="Y254" t="s">
        <v>146</v>
      </c>
      <c r="Z254" t="s">
        <v>147</v>
      </c>
      <c r="AA254">
        <v>11.5</v>
      </c>
      <c r="AB254" t="s">
        <v>16741</v>
      </c>
      <c r="AC254" t="str">
        <f t="shared" si="3"/>
        <v>1.7.2</v>
      </c>
      <c r="AD254" t="s">
        <v>3263</v>
      </c>
      <c r="AE254" t="s">
        <v>3264</v>
      </c>
      <c r="AF254" t="s">
        <v>3130</v>
      </c>
      <c r="AG254" t="s">
        <v>1403</v>
      </c>
      <c r="AH254" t="s">
        <v>3265</v>
      </c>
      <c r="AI254" t="s">
        <v>89</v>
      </c>
      <c r="AJ254" t="s">
        <v>2624</v>
      </c>
      <c r="AK254" t="s">
        <v>3266</v>
      </c>
      <c r="AL254" t="s">
        <v>92</v>
      </c>
      <c r="AM254" t="s">
        <v>3267</v>
      </c>
      <c r="AN254">
        <v>0.25</v>
      </c>
      <c r="AO254">
        <v>0.51</v>
      </c>
      <c r="AP254">
        <v>0.76</v>
      </c>
      <c r="AQ254">
        <v>1</v>
      </c>
      <c r="AR254" t="s">
        <v>1619</v>
      </c>
      <c r="AS254" t="s">
        <v>2033</v>
      </c>
      <c r="AT254" t="s">
        <v>3268</v>
      </c>
      <c r="AU254" t="s">
        <v>3269</v>
      </c>
      <c r="AV254" t="s">
        <v>3270</v>
      </c>
      <c r="AW254" t="s">
        <v>3271</v>
      </c>
      <c r="AX254" t="s">
        <v>3269</v>
      </c>
      <c r="AY254" t="s">
        <v>3270</v>
      </c>
      <c r="AZ254" t="s">
        <v>3272</v>
      </c>
      <c r="BA254" t="s">
        <v>3269</v>
      </c>
      <c r="BB254" t="s">
        <v>3270</v>
      </c>
      <c r="BC254" t="s">
        <v>108</v>
      </c>
      <c r="BD254" t="s">
        <v>108</v>
      </c>
      <c r="BE254" t="s">
        <v>108</v>
      </c>
      <c r="BF254" t="s">
        <v>108</v>
      </c>
      <c r="BG254" t="s">
        <v>108</v>
      </c>
      <c r="BH254" t="s">
        <v>108</v>
      </c>
      <c r="BI254" t="s">
        <v>108</v>
      </c>
      <c r="BJ254" t="s">
        <v>108</v>
      </c>
      <c r="BK254" t="s">
        <v>108</v>
      </c>
      <c r="BL254" t="s">
        <v>108</v>
      </c>
      <c r="BM254" t="s">
        <v>108</v>
      </c>
      <c r="BN254" t="s">
        <v>108</v>
      </c>
      <c r="BO254" t="s">
        <v>108</v>
      </c>
      <c r="BP254" t="s">
        <v>108</v>
      </c>
      <c r="BQ254" t="s">
        <v>108</v>
      </c>
      <c r="BR254" t="s">
        <v>108</v>
      </c>
      <c r="BS254" t="s">
        <v>108</v>
      </c>
      <c r="BT254" t="s">
        <v>108</v>
      </c>
      <c r="BU254" t="s">
        <v>108</v>
      </c>
      <c r="BV254" t="s">
        <v>108</v>
      </c>
      <c r="BW254" t="s">
        <v>108</v>
      </c>
      <c r="BX254" t="s">
        <v>108</v>
      </c>
      <c r="BY254" t="s">
        <v>108</v>
      </c>
      <c r="BZ254"/>
      <c r="CA254"/>
      <c r="CB254"/>
      <c r="CC254"/>
      <c r="CD254" s="23"/>
      <c r="CE254" s="23"/>
    </row>
    <row r="255" spans="1:83" s="24" customFormat="1">
      <c r="A255" t="str">
        <f>CONCATENATE(C255,"_",COUNTIF(C$2:C255,C255))</f>
        <v>02CD13_15</v>
      </c>
      <c r="B255" t="s">
        <v>9409</v>
      </c>
      <c r="C255" t="s">
        <v>3123</v>
      </c>
      <c r="D255" t="s">
        <v>16826</v>
      </c>
      <c r="E255" t="s">
        <v>3124</v>
      </c>
      <c r="F255" t="s">
        <v>3125</v>
      </c>
      <c r="G255" t="s">
        <v>3126</v>
      </c>
      <c r="H255" t="s">
        <v>3127</v>
      </c>
      <c r="I255" t="s">
        <v>737</v>
      </c>
      <c r="J255" t="s">
        <v>16803</v>
      </c>
      <c r="K255">
        <v>2</v>
      </c>
      <c r="L255" t="s">
        <v>315</v>
      </c>
      <c r="M255">
        <v>2</v>
      </c>
      <c r="N255" t="s">
        <v>516</v>
      </c>
      <c r="O255">
        <v>2</v>
      </c>
      <c r="P255" t="s">
        <v>16779</v>
      </c>
      <c r="Q255" t="s">
        <v>168</v>
      </c>
      <c r="R255" t="s">
        <v>517</v>
      </c>
      <c r="S255" t="s">
        <v>168</v>
      </c>
      <c r="T255" t="s">
        <v>518</v>
      </c>
      <c r="U255" t="s">
        <v>168</v>
      </c>
      <c r="V255" t="s">
        <v>738</v>
      </c>
      <c r="W255" t="s">
        <v>739</v>
      </c>
      <c r="X255" t="s">
        <v>740</v>
      </c>
      <c r="Y255" t="s">
        <v>81</v>
      </c>
      <c r="Z255" t="s">
        <v>82</v>
      </c>
      <c r="AA255">
        <v>16.7</v>
      </c>
      <c r="AB255" t="s">
        <v>16804</v>
      </c>
      <c r="AC255" t="str">
        <f t="shared" si="3"/>
        <v>2.2.2</v>
      </c>
      <c r="AD255" t="s">
        <v>3273</v>
      </c>
      <c r="AE255" t="s">
        <v>3274</v>
      </c>
      <c r="AF255" t="s">
        <v>3130</v>
      </c>
      <c r="AG255" t="s">
        <v>743</v>
      </c>
      <c r="AH255" t="s">
        <v>744</v>
      </c>
      <c r="AI255" t="s">
        <v>89</v>
      </c>
      <c r="AJ255" t="s">
        <v>2041</v>
      </c>
      <c r="AK255" t="s">
        <v>2042</v>
      </c>
      <c r="AL255" t="s">
        <v>92</v>
      </c>
      <c r="AM255" t="s">
        <v>3134</v>
      </c>
      <c r="AN255">
        <v>0</v>
      </c>
      <c r="AO255">
        <v>0</v>
      </c>
      <c r="AP255">
        <v>0.41</v>
      </c>
      <c r="AQ255">
        <v>1</v>
      </c>
      <c r="AR255" t="s">
        <v>969</v>
      </c>
      <c r="AS255" t="s">
        <v>3275</v>
      </c>
      <c r="AT255" t="s">
        <v>2045</v>
      </c>
      <c r="AU255" t="s">
        <v>3229</v>
      </c>
      <c r="AV255" t="s">
        <v>669</v>
      </c>
      <c r="AW255" t="s">
        <v>2046</v>
      </c>
      <c r="AX255" t="s">
        <v>3229</v>
      </c>
      <c r="AY255" t="s">
        <v>669</v>
      </c>
      <c r="AZ255" t="s">
        <v>108</v>
      </c>
      <c r="BA255" t="s">
        <v>108</v>
      </c>
      <c r="BB255" t="s">
        <v>108</v>
      </c>
      <c r="BC255" t="s">
        <v>108</v>
      </c>
      <c r="BD255" t="s">
        <v>108</v>
      </c>
      <c r="BE255" t="s">
        <v>108</v>
      </c>
      <c r="BF255" t="s">
        <v>108</v>
      </c>
      <c r="BG255" t="s">
        <v>108</v>
      </c>
      <c r="BH255" t="s">
        <v>108</v>
      </c>
      <c r="BI255" t="s">
        <v>108</v>
      </c>
      <c r="BJ255" t="s">
        <v>108</v>
      </c>
      <c r="BK255" t="s">
        <v>108</v>
      </c>
      <c r="BL255" t="s">
        <v>108</v>
      </c>
      <c r="BM255" t="s">
        <v>108</v>
      </c>
      <c r="BN255" t="s">
        <v>108</v>
      </c>
      <c r="BO255" t="s">
        <v>108</v>
      </c>
      <c r="BP255" t="s">
        <v>108</v>
      </c>
      <c r="BQ255" t="s">
        <v>108</v>
      </c>
      <c r="BR255" t="s">
        <v>108</v>
      </c>
      <c r="BS255" t="s">
        <v>108</v>
      </c>
      <c r="BT255" t="s">
        <v>108</v>
      </c>
      <c r="BU255" t="s">
        <v>108</v>
      </c>
      <c r="BV255" t="s">
        <v>108</v>
      </c>
      <c r="BW255" t="s">
        <v>108</v>
      </c>
      <c r="BX255" t="s">
        <v>108</v>
      </c>
      <c r="BY255" t="s">
        <v>108</v>
      </c>
      <c r="BZ255"/>
      <c r="CA255"/>
      <c r="CB255"/>
      <c r="CC255"/>
      <c r="CD255" s="23"/>
      <c r="CE255" s="23"/>
    </row>
    <row r="256" spans="1:83" s="24" customFormat="1">
      <c r="A256" t="str">
        <f>CONCATENATE(C256,"_",COUNTIF(C$2:C256,C256))</f>
        <v>02CD13_16</v>
      </c>
      <c r="B256" t="s">
        <v>9410</v>
      </c>
      <c r="C256" t="s">
        <v>3123</v>
      </c>
      <c r="D256" t="s">
        <v>16826</v>
      </c>
      <c r="E256" t="s">
        <v>3124</v>
      </c>
      <c r="F256" t="s">
        <v>3125</v>
      </c>
      <c r="G256" t="s">
        <v>3126</v>
      </c>
      <c r="H256" t="s">
        <v>3127</v>
      </c>
      <c r="I256" t="s">
        <v>789</v>
      </c>
      <c r="J256" t="s">
        <v>16809</v>
      </c>
      <c r="K256">
        <v>2</v>
      </c>
      <c r="L256" t="s">
        <v>315</v>
      </c>
      <c r="M256">
        <v>1</v>
      </c>
      <c r="N256" t="s">
        <v>16760</v>
      </c>
      <c r="O256">
        <v>3</v>
      </c>
      <c r="P256" t="s">
        <v>16773</v>
      </c>
      <c r="Q256" t="s">
        <v>168</v>
      </c>
      <c r="R256" t="s">
        <v>517</v>
      </c>
      <c r="S256" t="s">
        <v>170</v>
      </c>
      <c r="T256" t="s">
        <v>790</v>
      </c>
      <c r="U256" t="s">
        <v>169</v>
      </c>
      <c r="V256" t="s">
        <v>790</v>
      </c>
      <c r="W256" t="s">
        <v>791</v>
      </c>
      <c r="X256" t="s">
        <v>792</v>
      </c>
      <c r="Y256" t="s">
        <v>793</v>
      </c>
      <c r="Z256" t="s">
        <v>794</v>
      </c>
      <c r="AA256">
        <v>10.199999999999999</v>
      </c>
      <c r="AB256" t="s">
        <v>16810</v>
      </c>
      <c r="AC256" t="str">
        <f t="shared" si="3"/>
        <v>2.7.1</v>
      </c>
      <c r="AD256" t="s">
        <v>3276</v>
      </c>
      <c r="AE256" t="s">
        <v>3277</v>
      </c>
      <c r="AF256" t="s">
        <v>3130</v>
      </c>
      <c r="AG256" t="s">
        <v>3278</v>
      </c>
      <c r="AH256" t="s">
        <v>3279</v>
      </c>
      <c r="AI256" t="s">
        <v>89</v>
      </c>
      <c r="AJ256" t="s">
        <v>3280</v>
      </c>
      <c r="AK256" t="s">
        <v>3281</v>
      </c>
      <c r="AL256" t="s">
        <v>92</v>
      </c>
      <c r="AM256" t="s">
        <v>3134</v>
      </c>
      <c r="AN256">
        <v>0.23</v>
      </c>
      <c r="AO256">
        <v>0.56999999999999995</v>
      </c>
      <c r="AP256">
        <v>0.86</v>
      </c>
      <c r="AQ256">
        <v>1</v>
      </c>
      <c r="AR256" t="s">
        <v>3282</v>
      </c>
      <c r="AS256" t="s">
        <v>3283</v>
      </c>
      <c r="AT256" t="s">
        <v>3284</v>
      </c>
      <c r="AU256" t="s">
        <v>3147</v>
      </c>
      <c r="AV256" t="s">
        <v>545</v>
      </c>
      <c r="AW256" t="s">
        <v>3285</v>
      </c>
      <c r="AX256" t="s">
        <v>3147</v>
      </c>
      <c r="AY256" t="s">
        <v>545</v>
      </c>
      <c r="AZ256" t="s">
        <v>3286</v>
      </c>
      <c r="BA256" t="s">
        <v>3147</v>
      </c>
      <c r="BB256" t="s">
        <v>545</v>
      </c>
      <c r="BC256" t="s">
        <v>3287</v>
      </c>
      <c r="BD256" t="s">
        <v>3147</v>
      </c>
      <c r="BE256" t="s">
        <v>545</v>
      </c>
      <c r="BF256" t="s">
        <v>3288</v>
      </c>
      <c r="BG256" t="s">
        <v>3147</v>
      </c>
      <c r="BH256" t="s">
        <v>545</v>
      </c>
      <c r="BI256" t="s">
        <v>3289</v>
      </c>
      <c r="BJ256" t="s">
        <v>3147</v>
      </c>
      <c r="BK256" t="s">
        <v>545</v>
      </c>
      <c r="BL256" t="s">
        <v>3290</v>
      </c>
      <c r="BM256" t="s">
        <v>3147</v>
      </c>
      <c r="BN256" t="s">
        <v>545</v>
      </c>
      <c r="BO256" t="s">
        <v>108</v>
      </c>
      <c r="BP256" t="s">
        <v>108</v>
      </c>
      <c r="BQ256" t="s">
        <v>108</v>
      </c>
      <c r="BR256" t="s">
        <v>108</v>
      </c>
      <c r="BS256" t="s">
        <v>108</v>
      </c>
      <c r="BT256" t="s">
        <v>108</v>
      </c>
      <c r="BU256" t="s">
        <v>108</v>
      </c>
      <c r="BV256" t="s">
        <v>108</v>
      </c>
      <c r="BW256" t="s">
        <v>108</v>
      </c>
      <c r="BX256" t="s">
        <v>108</v>
      </c>
      <c r="BY256" t="s">
        <v>108</v>
      </c>
      <c r="BZ256"/>
      <c r="CA256"/>
      <c r="CB256"/>
      <c r="CC256"/>
      <c r="CD256" s="23"/>
      <c r="CE256" s="23"/>
    </row>
    <row r="257" spans="1:83" s="24" customFormat="1">
      <c r="A257" t="str">
        <f>CONCATENATE(C257,"_",COUNTIF(C$2:C257,C257))</f>
        <v>02CD14_1</v>
      </c>
      <c r="B257" t="s">
        <v>9411</v>
      </c>
      <c r="C257" t="s">
        <v>3291</v>
      </c>
      <c r="D257" t="s">
        <v>16827</v>
      </c>
      <c r="E257" t="s">
        <v>3292</v>
      </c>
      <c r="F257" t="s">
        <v>3293</v>
      </c>
      <c r="G257" t="s">
        <v>3294</v>
      </c>
      <c r="H257" t="s">
        <v>3295</v>
      </c>
      <c r="I257" t="s">
        <v>465</v>
      </c>
      <c r="J257" t="s">
        <v>16772</v>
      </c>
      <c r="K257">
        <v>2</v>
      </c>
      <c r="L257" t="s">
        <v>315</v>
      </c>
      <c r="M257">
        <v>1</v>
      </c>
      <c r="N257" t="s">
        <v>16760</v>
      </c>
      <c r="O257">
        <v>3</v>
      </c>
      <c r="P257" t="s">
        <v>16773</v>
      </c>
      <c r="Q257" t="s">
        <v>169</v>
      </c>
      <c r="R257" t="s">
        <v>77</v>
      </c>
      <c r="S257" t="s">
        <v>236</v>
      </c>
      <c r="T257" t="s">
        <v>260</v>
      </c>
      <c r="U257" t="s">
        <v>169</v>
      </c>
      <c r="V257" t="s">
        <v>467</v>
      </c>
      <c r="W257" t="s">
        <v>468</v>
      </c>
      <c r="X257" t="s">
        <v>469</v>
      </c>
      <c r="Y257" t="s">
        <v>81</v>
      </c>
      <c r="Z257" t="s">
        <v>82</v>
      </c>
      <c r="AA257">
        <v>16.600000000000001</v>
      </c>
      <c r="AB257" t="s">
        <v>83</v>
      </c>
      <c r="AC257" t="str">
        <f t="shared" si="3"/>
        <v>1.8.1</v>
      </c>
      <c r="AD257" t="s">
        <v>3296</v>
      </c>
      <c r="AE257" t="s">
        <v>3297</v>
      </c>
      <c r="AF257" t="s">
        <v>3298</v>
      </c>
      <c r="AG257" t="s">
        <v>473</v>
      </c>
      <c r="AH257" t="s">
        <v>3299</v>
      </c>
      <c r="AI257" t="s">
        <v>89</v>
      </c>
      <c r="AJ257" t="s">
        <v>3300</v>
      </c>
      <c r="AK257" t="s">
        <v>3301</v>
      </c>
      <c r="AL257" t="s">
        <v>92</v>
      </c>
      <c r="AM257" t="s">
        <v>3302</v>
      </c>
      <c r="AN257">
        <v>0.25</v>
      </c>
      <c r="AO257">
        <v>0.5</v>
      </c>
      <c r="AP257">
        <v>0.75</v>
      </c>
      <c r="AQ257">
        <v>1</v>
      </c>
      <c r="AR257" t="s">
        <v>3303</v>
      </c>
      <c r="AS257" t="s">
        <v>3304</v>
      </c>
      <c r="AT257" t="s">
        <v>3305</v>
      </c>
      <c r="AU257" t="s">
        <v>3306</v>
      </c>
      <c r="AV257" t="s">
        <v>3307</v>
      </c>
      <c r="AW257" t="s">
        <v>3308</v>
      </c>
      <c r="AX257" t="s">
        <v>3309</v>
      </c>
      <c r="AY257" t="s">
        <v>3310</v>
      </c>
      <c r="AZ257" t="s">
        <v>3311</v>
      </c>
      <c r="BA257" t="s">
        <v>3312</v>
      </c>
      <c r="BB257" t="s">
        <v>826</v>
      </c>
      <c r="BC257" t="s">
        <v>3313</v>
      </c>
      <c r="BD257" t="s">
        <v>3314</v>
      </c>
      <c r="BE257" t="s">
        <v>3315</v>
      </c>
      <c r="BF257" t="s">
        <v>3316</v>
      </c>
      <c r="BG257" t="s">
        <v>3314</v>
      </c>
      <c r="BH257" t="s">
        <v>3315</v>
      </c>
      <c r="BI257" t="s">
        <v>3317</v>
      </c>
      <c r="BJ257" t="s">
        <v>3318</v>
      </c>
      <c r="BK257" t="s">
        <v>3319</v>
      </c>
      <c r="BL257" t="s">
        <v>3320</v>
      </c>
      <c r="BM257" t="s">
        <v>3321</v>
      </c>
      <c r="BN257" t="s">
        <v>3322</v>
      </c>
      <c r="BO257" t="s">
        <v>3323</v>
      </c>
      <c r="BP257" t="s">
        <v>3324</v>
      </c>
      <c r="BQ257" t="s">
        <v>3325</v>
      </c>
      <c r="BR257" t="s">
        <v>3326</v>
      </c>
      <c r="BS257" t="s">
        <v>3327</v>
      </c>
      <c r="BT257" t="s">
        <v>3328</v>
      </c>
      <c r="BU257" t="s">
        <v>108</v>
      </c>
      <c r="BV257" t="s">
        <v>108</v>
      </c>
      <c r="BW257" t="s">
        <v>108</v>
      </c>
      <c r="BX257" t="s">
        <v>108</v>
      </c>
      <c r="BY257" t="s">
        <v>108</v>
      </c>
      <c r="BZ257"/>
      <c r="CA257"/>
      <c r="CB257"/>
      <c r="CC257"/>
      <c r="CD257" s="23"/>
      <c r="CE257" s="23"/>
    </row>
    <row r="258" spans="1:83" s="24" customFormat="1">
      <c r="A258" t="str">
        <f>CONCATENATE(C258,"_",COUNTIF(C$2:C258,C258))</f>
        <v>02CD14_2</v>
      </c>
      <c r="B258" t="s">
        <v>9412</v>
      </c>
      <c r="C258" t="s">
        <v>3291</v>
      </c>
      <c r="D258" t="s">
        <v>16827</v>
      </c>
      <c r="E258" t="s">
        <v>3292</v>
      </c>
      <c r="F258" t="s">
        <v>3293</v>
      </c>
      <c r="G258" t="s">
        <v>3294</v>
      </c>
      <c r="H258" t="s">
        <v>3295</v>
      </c>
      <c r="I258" t="s">
        <v>494</v>
      </c>
      <c r="J258" t="s">
        <v>16774</v>
      </c>
      <c r="K258">
        <v>6</v>
      </c>
      <c r="L258" t="s">
        <v>74</v>
      </c>
      <c r="M258">
        <v>5</v>
      </c>
      <c r="N258" t="s">
        <v>16775</v>
      </c>
      <c r="O258">
        <v>1</v>
      </c>
      <c r="P258" t="s">
        <v>16776</v>
      </c>
      <c r="Q258" t="s">
        <v>168</v>
      </c>
      <c r="R258" t="s">
        <v>517</v>
      </c>
      <c r="S258" t="s">
        <v>168</v>
      </c>
      <c r="T258" t="s">
        <v>518</v>
      </c>
      <c r="U258" t="s">
        <v>169</v>
      </c>
      <c r="V258" t="s">
        <v>16777</v>
      </c>
      <c r="W258" t="s">
        <v>495</v>
      </c>
      <c r="X258" t="s">
        <v>496</v>
      </c>
      <c r="Y258" t="s">
        <v>81</v>
      </c>
      <c r="Z258" t="s">
        <v>82</v>
      </c>
      <c r="AA258">
        <v>16.100000000000001</v>
      </c>
      <c r="AB258" t="s">
        <v>174</v>
      </c>
      <c r="AC258" t="str">
        <f t="shared" si="3"/>
        <v>2.2.1</v>
      </c>
      <c r="AD258" t="s">
        <v>3329</v>
      </c>
      <c r="AE258" t="s">
        <v>3330</v>
      </c>
      <c r="AF258" t="s">
        <v>3298</v>
      </c>
      <c r="AG258" t="s">
        <v>1683</v>
      </c>
      <c r="AH258" t="s">
        <v>3331</v>
      </c>
      <c r="AI258" t="s">
        <v>89</v>
      </c>
      <c r="AJ258" t="s">
        <v>3332</v>
      </c>
      <c r="AK258" t="s">
        <v>3333</v>
      </c>
      <c r="AL258" t="s">
        <v>92</v>
      </c>
      <c r="AM258" t="s">
        <v>3302</v>
      </c>
      <c r="AN258">
        <v>0.25</v>
      </c>
      <c r="AO258">
        <v>0.5</v>
      </c>
      <c r="AP258">
        <v>0.75</v>
      </c>
      <c r="AQ258">
        <v>1</v>
      </c>
      <c r="AR258" t="s">
        <v>1687</v>
      </c>
      <c r="AS258" t="s">
        <v>3334</v>
      </c>
      <c r="AT258" t="s">
        <v>3335</v>
      </c>
      <c r="AU258" t="s">
        <v>3336</v>
      </c>
      <c r="AV258" t="s">
        <v>3337</v>
      </c>
      <c r="AW258" t="s">
        <v>3338</v>
      </c>
      <c r="AX258" t="s">
        <v>3336</v>
      </c>
      <c r="AY258" t="s">
        <v>3337</v>
      </c>
      <c r="AZ258" t="s">
        <v>3339</v>
      </c>
      <c r="BA258" t="s">
        <v>3336</v>
      </c>
      <c r="BB258" t="s">
        <v>3337</v>
      </c>
      <c r="BC258" t="s">
        <v>3340</v>
      </c>
      <c r="BD258" t="s">
        <v>3336</v>
      </c>
      <c r="BE258" t="s">
        <v>3337</v>
      </c>
      <c r="BF258" t="s">
        <v>108</v>
      </c>
      <c r="BG258" t="s">
        <v>108</v>
      </c>
      <c r="BH258" t="s">
        <v>108</v>
      </c>
      <c r="BI258" t="s">
        <v>108</v>
      </c>
      <c r="BJ258" t="s">
        <v>108</v>
      </c>
      <c r="BK258" t="s">
        <v>108</v>
      </c>
      <c r="BL258" t="s">
        <v>108</v>
      </c>
      <c r="BM258" t="s">
        <v>108</v>
      </c>
      <c r="BN258" t="s">
        <v>108</v>
      </c>
      <c r="BO258" t="s">
        <v>108</v>
      </c>
      <c r="BP258" t="s">
        <v>108</v>
      </c>
      <c r="BQ258" t="s">
        <v>108</v>
      </c>
      <c r="BR258" t="s">
        <v>108</v>
      </c>
      <c r="BS258" t="s">
        <v>108</v>
      </c>
      <c r="BT258" t="s">
        <v>108</v>
      </c>
      <c r="BU258" t="s">
        <v>108</v>
      </c>
      <c r="BV258" t="s">
        <v>108</v>
      </c>
      <c r="BW258" t="s">
        <v>108</v>
      </c>
      <c r="BX258" t="s">
        <v>108</v>
      </c>
      <c r="BY258" t="s">
        <v>108</v>
      </c>
      <c r="BZ258"/>
      <c r="CA258"/>
      <c r="CB258"/>
      <c r="CC258"/>
      <c r="CD258" s="23"/>
      <c r="CE258" s="23"/>
    </row>
    <row r="259" spans="1:83" s="24" customFormat="1">
      <c r="A259" t="str">
        <f>CONCATENATE(C259,"_",COUNTIF(C$2:C259,C259))</f>
        <v>02CD14_3</v>
      </c>
      <c r="B259" t="s">
        <v>9413</v>
      </c>
      <c r="C259" t="s">
        <v>3291</v>
      </c>
      <c r="D259" t="s">
        <v>16827</v>
      </c>
      <c r="E259" t="s">
        <v>3292</v>
      </c>
      <c r="F259" t="s">
        <v>3293</v>
      </c>
      <c r="G259" t="s">
        <v>3294</v>
      </c>
      <c r="H259" t="s">
        <v>3295</v>
      </c>
      <c r="I259" t="s">
        <v>515</v>
      </c>
      <c r="J259" t="s">
        <v>16778</v>
      </c>
      <c r="K259">
        <v>2</v>
      </c>
      <c r="L259" t="s">
        <v>315</v>
      </c>
      <c r="M259">
        <v>2</v>
      </c>
      <c r="N259" t="s">
        <v>516</v>
      </c>
      <c r="O259" t="s">
        <v>168</v>
      </c>
      <c r="P259" t="s">
        <v>16779</v>
      </c>
      <c r="Q259" t="s">
        <v>168</v>
      </c>
      <c r="R259" t="s">
        <v>517</v>
      </c>
      <c r="S259" t="s">
        <v>168</v>
      </c>
      <c r="T259" t="s">
        <v>518</v>
      </c>
      <c r="U259" t="s">
        <v>166</v>
      </c>
      <c r="V259" t="s">
        <v>519</v>
      </c>
      <c r="W259" t="s">
        <v>520</v>
      </c>
      <c r="X259" t="s">
        <v>521</v>
      </c>
      <c r="Y259" t="s">
        <v>146</v>
      </c>
      <c r="Z259" t="s">
        <v>147</v>
      </c>
      <c r="AA259">
        <v>11.6</v>
      </c>
      <c r="AB259" t="s">
        <v>16780</v>
      </c>
      <c r="AC259" t="str">
        <f t="shared" si="3"/>
        <v>2.2.6</v>
      </c>
      <c r="AD259" t="s">
        <v>3341</v>
      </c>
      <c r="AE259" t="s">
        <v>3342</v>
      </c>
      <c r="AF259" t="s">
        <v>3298</v>
      </c>
      <c r="AG259" t="s">
        <v>1489</v>
      </c>
      <c r="AH259" t="s">
        <v>3343</v>
      </c>
      <c r="AI259" t="s">
        <v>89</v>
      </c>
      <c r="AJ259" t="s">
        <v>3344</v>
      </c>
      <c r="AK259" t="s">
        <v>3345</v>
      </c>
      <c r="AL259" t="s">
        <v>92</v>
      </c>
      <c r="AM259" t="s">
        <v>3302</v>
      </c>
      <c r="AN259">
        <v>0.25</v>
      </c>
      <c r="AO259">
        <v>0.5</v>
      </c>
      <c r="AP259">
        <v>0.75</v>
      </c>
      <c r="AQ259">
        <v>1</v>
      </c>
      <c r="AR259" t="s">
        <v>3346</v>
      </c>
      <c r="AS259" t="s">
        <v>3347</v>
      </c>
      <c r="AT259" t="s">
        <v>3348</v>
      </c>
      <c r="AU259" t="s">
        <v>3349</v>
      </c>
      <c r="AV259" t="s">
        <v>3350</v>
      </c>
      <c r="AW259" t="s">
        <v>3351</v>
      </c>
      <c r="AX259" t="s">
        <v>3349</v>
      </c>
      <c r="AY259" t="s">
        <v>3350</v>
      </c>
      <c r="AZ259" t="s">
        <v>3352</v>
      </c>
      <c r="BA259" t="s">
        <v>3349</v>
      </c>
      <c r="BB259" t="s">
        <v>3350</v>
      </c>
      <c r="BC259" t="s">
        <v>3353</v>
      </c>
      <c r="BD259" t="s">
        <v>3349</v>
      </c>
      <c r="BE259" t="s">
        <v>3350</v>
      </c>
      <c r="BF259" t="s">
        <v>3354</v>
      </c>
      <c r="BG259" t="s">
        <v>3349</v>
      </c>
      <c r="BH259" t="s">
        <v>3350</v>
      </c>
      <c r="BI259" t="s">
        <v>3355</v>
      </c>
      <c r="BJ259" t="s">
        <v>3309</v>
      </c>
      <c r="BK259" t="s">
        <v>3356</v>
      </c>
      <c r="BL259" t="s">
        <v>3357</v>
      </c>
      <c r="BM259" t="s">
        <v>3349</v>
      </c>
      <c r="BN259" t="s">
        <v>3350</v>
      </c>
      <c r="BO259" t="s">
        <v>3358</v>
      </c>
      <c r="BP259" t="s">
        <v>3359</v>
      </c>
      <c r="BQ259" t="s">
        <v>3360</v>
      </c>
      <c r="BR259" t="s">
        <v>3361</v>
      </c>
      <c r="BS259" t="s">
        <v>3359</v>
      </c>
      <c r="BT259" t="s">
        <v>3360</v>
      </c>
      <c r="BU259" t="s">
        <v>3362</v>
      </c>
      <c r="BV259" t="s">
        <v>3359</v>
      </c>
      <c r="BW259" t="s">
        <v>3360</v>
      </c>
      <c r="BX259" t="s">
        <v>108</v>
      </c>
      <c r="BY259" t="s">
        <v>108</v>
      </c>
      <c r="BZ259"/>
      <c r="CA259"/>
      <c r="CB259"/>
      <c r="CC259"/>
      <c r="CD259" s="23"/>
      <c r="CE259" s="23"/>
    </row>
    <row r="260" spans="1:83" s="24" customFormat="1">
      <c r="A260" t="str">
        <f>CONCATENATE(C260,"_",COUNTIF(C$2:C260,C260))</f>
        <v>02CD14_4</v>
      </c>
      <c r="B260" t="s">
        <v>9414</v>
      </c>
      <c r="C260" t="s">
        <v>3291</v>
      </c>
      <c r="D260" t="s">
        <v>16827</v>
      </c>
      <c r="E260" t="s">
        <v>3292</v>
      </c>
      <c r="F260" t="s">
        <v>3293</v>
      </c>
      <c r="G260" t="s">
        <v>3294</v>
      </c>
      <c r="H260" t="s">
        <v>3295</v>
      </c>
      <c r="I260" t="s">
        <v>547</v>
      </c>
      <c r="J260" t="s">
        <v>16781</v>
      </c>
      <c r="K260">
        <v>2</v>
      </c>
      <c r="L260" t="s">
        <v>315</v>
      </c>
      <c r="M260">
        <v>1</v>
      </c>
      <c r="N260" t="s">
        <v>16760</v>
      </c>
      <c r="O260">
        <v>5</v>
      </c>
      <c r="P260" t="s">
        <v>4602</v>
      </c>
      <c r="Q260" t="s">
        <v>168</v>
      </c>
      <c r="R260" t="s">
        <v>517</v>
      </c>
      <c r="S260" t="s">
        <v>167</v>
      </c>
      <c r="T260" t="s">
        <v>16782</v>
      </c>
      <c r="U260" t="s">
        <v>168</v>
      </c>
      <c r="V260" t="s">
        <v>550</v>
      </c>
      <c r="W260" t="s">
        <v>551</v>
      </c>
      <c r="X260" t="s">
        <v>552</v>
      </c>
      <c r="Y260" t="s">
        <v>146</v>
      </c>
      <c r="Z260" t="s">
        <v>147</v>
      </c>
      <c r="AA260">
        <v>11.4</v>
      </c>
      <c r="AB260" t="s">
        <v>553</v>
      </c>
      <c r="AC260" t="str">
        <f t="shared" ref="AC260:AC323" si="4">Q260&amp;"."&amp;S260&amp;"."&amp;U260</f>
        <v>2.4.2</v>
      </c>
      <c r="AD260" t="s">
        <v>3363</v>
      </c>
      <c r="AE260" t="s">
        <v>3364</v>
      </c>
      <c r="AF260" t="s">
        <v>3298</v>
      </c>
      <c r="AG260" t="s">
        <v>3365</v>
      </c>
      <c r="AH260" t="s">
        <v>557</v>
      </c>
      <c r="AI260" t="s">
        <v>89</v>
      </c>
      <c r="AJ260" t="s">
        <v>3366</v>
      </c>
      <c r="AK260" t="s">
        <v>3367</v>
      </c>
      <c r="AL260" t="s">
        <v>92</v>
      </c>
      <c r="AM260" t="s">
        <v>3302</v>
      </c>
      <c r="AN260">
        <v>0.25</v>
      </c>
      <c r="AO260">
        <v>0.5</v>
      </c>
      <c r="AP260">
        <v>0.75</v>
      </c>
      <c r="AQ260">
        <v>1</v>
      </c>
      <c r="AR260" t="s">
        <v>3368</v>
      </c>
      <c r="AS260" t="s">
        <v>3369</v>
      </c>
      <c r="AT260" t="s">
        <v>3370</v>
      </c>
      <c r="AU260" t="s">
        <v>3371</v>
      </c>
      <c r="AV260" t="s">
        <v>3372</v>
      </c>
      <c r="AW260" t="s">
        <v>3373</v>
      </c>
      <c r="AX260" t="s">
        <v>3371</v>
      </c>
      <c r="AY260" t="s">
        <v>3372</v>
      </c>
      <c r="AZ260" t="s">
        <v>3374</v>
      </c>
      <c r="BA260" t="s">
        <v>3375</v>
      </c>
      <c r="BB260" t="s">
        <v>3376</v>
      </c>
      <c r="BC260" t="s">
        <v>3377</v>
      </c>
      <c r="BD260" t="s">
        <v>3375</v>
      </c>
      <c r="BE260" t="s">
        <v>3376</v>
      </c>
      <c r="BF260" t="s">
        <v>3378</v>
      </c>
      <c r="BG260" t="s">
        <v>3375</v>
      </c>
      <c r="BH260" t="s">
        <v>3376</v>
      </c>
      <c r="BI260" t="s">
        <v>108</v>
      </c>
      <c r="BJ260" t="s">
        <v>108</v>
      </c>
      <c r="BK260" t="s">
        <v>108</v>
      </c>
      <c r="BL260" t="s">
        <v>108</v>
      </c>
      <c r="BM260" t="s">
        <v>108</v>
      </c>
      <c r="BN260" t="s">
        <v>108</v>
      </c>
      <c r="BO260" t="s">
        <v>108</v>
      </c>
      <c r="BP260" t="s">
        <v>108</v>
      </c>
      <c r="BQ260" t="s">
        <v>108</v>
      </c>
      <c r="BR260" t="s">
        <v>108</v>
      </c>
      <c r="BS260" t="s">
        <v>108</v>
      </c>
      <c r="BT260" t="s">
        <v>108</v>
      </c>
      <c r="BU260" t="s">
        <v>108</v>
      </c>
      <c r="BV260" t="s">
        <v>108</v>
      </c>
      <c r="BW260" t="s">
        <v>108</v>
      </c>
      <c r="BX260" t="s">
        <v>108</v>
      </c>
      <c r="BY260" t="s">
        <v>108</v>
      </c>
      <c r="BZ260"/>
      <c r="CA260"/>
      <c r="CB260"/>
      <c r="CC260"/>
      <c r="CD260" s="23"/>
      <c r="CE260" s="23"/>
    </row>
    <row r="261" spans="1:83" s="24" customFormat="1">
      <c r="A261" t="str">
        <f>CONCATENATE(C261,"_",COUNTIF(C$2:C261,C261))</f>
        <v>02CD14_5</v>
      </c>
      <c r="B261" t="s">
        <v>9415</v>
      </c>
      <c r="C261" t="s">
        <v>3291</v>
      </c>
      <c r="D261" t="s">
        <v>16827</v>
      </c>
      <c r="E261" t="s">
        <v>3292</v>
      </c>
      <c r="F261" t="s">
        <v>3293</v>
      </c>
      <c r="G261" t="s">
        <v>3294</v>
      </c>
      <c r="H261" t="s">
        <v>3295</v>
      </c>
      <c r="I261" t="s">
        <v>575</v>
      </c>
      <c r="J261" t="s">
        <v>16783</v>
      </c>
      <c r="K261">
        <v>2</v>
      </c>
      <c r="L261" t="s">
        <v>315</v>
      </c>
      <c r="M261">
        <v>1</v>
      </c>
      <c r="N261" t="s">
        <v>16760</v>
      </c>
      <c r="O261">
        <v>7</v>
      </c>
      <c r="P261" t="s">
        <v>8243</v>
      </c>
      <c r="Q261" t="s">
        <v>168</v>
      </c>
      <c r="R261" t="s">
        <v>517</v>
      </c>
      <c r="S261" t="s">
        <v>171</v>
      </c>
      <c r="T261" t="s">
        <v>579</v>
      </c>
      <c r="U261" t="s">
        <v>168</v>
      </c>
      <c r="V261" t="s">
        <v>16784</v>
      </c>
      <c r="W261" t="s">
        <v>580</v>
      </c>
      <c r="X261" t="s">
        <v>581</v>
      </c>
      <c r="Y261" t="s">
        <v>146</v>
      </c>
      <c r="Z261" t="s">
        <v>147</v>
      </c>
      <c r="AA261">
        <v>11.1</v>
      </c>
      <c r="AB261" t="s">
        <v>16771</v>
      </c>
      <c r="AC261" t="str">
        <f t="shared" si="4"/>
        <v>2.3.2</v>
      </c>
      <c r="AD261" t="s">
        <v>3379</v>
      </c>
      <c r="AE261" t="s">
        <v>3380</v>
      </c>
      <c r="AF261" t="s">
        <v>3381</v>
      </c>
      <c r="AG261" t="s">
        <v>586</v>
      </c>
      <c r="AH261" t="s">
        <v>3382</v>
      </c>
      <c r="AI261" t="s">
        <v>89</v>
      </c>
      <c r="AJ261" t="s">
        <v>3383</v>
      </c>
      <c r="AK261" t="s">
        <v>3384</v>
      </c>
      <c r="AL261" t="s">
        <v>92</v>
      </c>
      <c r="AM261" t="s">
        <v>3302</v>
      </c>
      <c r="AN261">
        <v>0.25</v>
      </c>
      <c r="AO261">
        <v>0.5</v>
      </c>
      <c r="AP261">
        <v>0.75</v>
      </c>
      <c r="AQ261">
        <v>1</v>
      </c>
      <c r="AR261" t="s">
        <v>3385</v>
      </c>
      <c r="AS261" t="s">
        <v>3386</v>
      </c>
      <c r="AT261" t="s">
        <v>3387</v>
      </c>
      <c r="AU261" t="s">
        <v>3388</v>
      </c>
      <c r="AV261" t="s">
        <v>3389</v>
      </c>
      <c r="AW261" t="s">
        <v>3390</v>
      </c>
      <c r="AX261" t="s">
        <v>3388</v>
      </c>
      <c r="AY261" t="s">
        <v>3389</v>
      </c>
      <c r="AZ261" t="s">
        <v>3391</v>
      </c>
      <c r="BA261" t="s">
        <v>3388</v>
      </c>
      <c r="BB261" t="s">
        <v>3389</v>
      </c>
      <c r="BC261" t="s">
        <v>3392</v>
      </c>
      <c r="BD261" t="s">
        <v>3388</v>
      </c>
      <c r="BE261" t="s">
        <v>3389</v>
      </c>
      <c r="BF261" t="s">
        <v>3393</v>
      </c>
      <c r="BG261" t="s">
        <v>3388</v>
      </c>
      <c r="BH261" t="s">
        <v>3389</v>
      </c>
      <c r="BI261" t="s">
        <v>3394</v>
      </c>
      <c r="BJ261" t="s">
        <v>3388</v>
      </c>
      <c r="BK261" t="s">
        <v>3389</v>
      </c>
      <c r="BL261" t="s">
        <v>3395</v>
      </c>
      <c r="BM261" t="s">
        <v>3388</v>
      </c>
      <c r="BN261" t="s">
        <v>3389</v>
      </c>
      <c r="BO261" t="s">
        <v>108</v>
      </c>
      <c r="BP261" t="s">
        <v>108</v>
      </c>
      <c r="BQ261" t="s">
        <v>108</v>
      </c>
      <c r="BR261" t="s">
        <v>108</v>
      </c>
      <c r="BS261" t="s">
        <v>108</v>
      </c>
      <c r="BT261" t="s">
        <v>108</v>
      </c>
      <c r="BU261" t="s">
        <v>108</v>
      </c>
      <c r="BV261" t="s">
        <v>108</v>
      </c>
      <c r="BW261" t="s">
        <v>108</v>
      </c>
      <c r="BX261" t="s">
        <v>108</v>
      </c>
      <c r="BY261" t="s">
        <v>108</v>
      </c>
      <c r="BZ261"/>
      <c r="CA261"/>
      <c r="CB261"/>
      <c r="CC261"/>
      <c r="CD261" s="23"/>
      <c r="CE261" s="23"/>
    </row>
    <row r="262" spans="1:83" s="24" customFormat="1">
      <c r="A262" t="str">
        <f>CONCATENATE(C262,"_",COUNTIF(C$2:C262,C262))</f>
        <v>02CD14_6</v>
      </c>
      <c r="B262" t="s">
        <v>9416</v>
      </c>
      <c r="C262" t="s">
        <v>3291</v>
      </c>
      <c r="D262" t="s">
        <v>16827</v>
      </c>
      <c r="E262" t="s">
        <v>3292</v>
      </c>
      <c r="F262" t="s">
        <v>3293</v>
      </c>
      <c r="G262" t="s">
        <v>3294</v>
      </c>
      <c r="H262" t="s">
        <v>3295</v>
      </c>
      <c r="I262" t="s">
        <v>600</v>
      </c>
      <c r="J262" t="s">
        <v>16785</v>
      </c>
      <c r="K262">
        <v>2</v>
      </c>
      <c r="L262" t="s">
        <v>315</v>
      </c>
      <c r="M262">
        <v>3</v>
      </c>
      <c r="N262" t="s">
        <v>601</v>
      </c>
      <c r="O262" t="s">
        <v>167</v>
      </c>
      <c r="P262" t="s">
        <v>16786</v>
      </c>
      <c r="Q262" t="s">
        <v>168</v>
      </c>
      <c r="R262" t="s">
        <v>517</v>
      </c>
      <c r="S262" t="s">
        <v>169</v>
      </c>
      <c r="T262" t="s">
        <v>16787</v>
      </c>
      <c r="U262" t="s">
        <v>166</v>
      </c>
      <c r="V262" t="s">
        <v>16788</v>
      </c>
      <c r="W262" t="s">
        <v>602</v>
      </c>
      <c r="X262" t="s">
        <v>603</v>
      </c>
      <c r="Y262" t="s">
        <v>604</v>
      </c>
      <c r="Z262" t="s">
        <v>605</v>
      </c>
      <c r="AA262" t="s">
        <v>606</v>
      </c>
      <c r="AB262" t="s">
        <v>16789</v>
      </c>
      <c r="AC262" t="str">
        <f t="shared" si="4"/>
        <v>2.1.6</v>
      </c>
      <c r="AD262" t="s">
        <v>3396</v>
      </c>
      <c r="AE262" t="s">
        <v>3397</v>
      </c>
      <c r="AF262" t="s">
        <v>3398</v>
      </c>
      <c r="AG262" t="s">
        <v>1072</v>
      </c>
      <c r="AH262" t="s">
        <v>611</v>
      </c>
      <c r="AI262" t="s">
        <v>89</v>
      </c>
      <c r="AJ262" t="s">
        <v>3399</v>
      </c>
      <c r="AK262" t="s">
        <v>3400</v>
      </c>
      <c r="AL262" t="s">
        <v>92</v>
      </c>
      <c r="AM262" t="s">
        <v>3302</v>
      </c>
      <c r="AN262">
        <v>0.25</v>
      </c>
      <c r="AO262">
        <v>0.5</v>
      </c>
      <c r="AP262">
        <v>0.75</v>
      </c>
      <c r="AQ262">
        <v>1</v>
      </c>
      <c r="AR262" t="s">
        <v>3401</v>
      </c>
      <c r="AS262" t="s">
        <v>3402</v>
      </c>
      <c r="AT262" t="s">
        <v>3403</v>
      </c>
      <c r="AU262" t="s">
        <v>3404</v>
      </c>
      <c r="AV262" t="s">
        <v>3405</v>
      </c>
      <c r="AW262" t="s">
        <v>3406</v>
      </c>
      <c r="AX262" t="s">
        <v>3408</v>
      </c>
      <c r="AY262" t="s">
        <v>3405</v>
      </c>
      <c r="AZ262" t="s">
        <v>3407</v>
      </c>
      <c r="BA262" t="s">
        <v>3408</v>
      </c>
      <c r="BB262" t="s">
        <v>3405</v>
      </c>
      <c r="BC262" t="s">
        <v>3409</v>
      </c>
      <c r="BD262" t="s">
        <v>3404</v>
      </c>
      <c r="BE262" t="s">
        <v>3405</v>
      </c>
      <c r="BF262" t="s">
        <v>3410</v>
      </c>
      <c r="BG262" t="s">
        <v>3404</v>
      </c>
      <c r="BH262" t="s">
        <v>3405</v>
      </c>
      <c r="BI262" t="s">
        <v>3411</v>
      </c>
      <c r="BJ262" t="s">
        <v>3404</v>
      </c>
      <c r="BK262" t="s">
        <v>3405</v>
      </c>
      <c r="BL262" t="s">
        <v>108</v>
      </c>
      <c r="BM262" t="s">
        <v>108</v>
      </c>
      <c r="BN262" t="s">
        <v>108</v>
      </c>
      <c r="BO262" t="s">
        <v>108</v>
      </c>
      <c r="BP262" t="s">
        <v>108</v>
      </c>
      <c r="BQ262" t="s">
        <v>108</v>
      </c>
      <c r="BR262" t="s">
        <v>108</v>
      </c>
      <c r="BS262" t="s">
        <v>108</v>
      </c>
      <c r="BT262" t="s">
        <v>108</v>
      </c>
      <c r="BU262" t="s">
        <v>108</v>
      </c>
      <c r="BV262" t="s">
        <v>108</v>
      </c>
      <c r="BW262" t="s">
        <v>108</v>
      </c>
      <c r="BX262" t="s">
        <v>108</v>
      </c>
      <c r="BY262" t="s">
        <v>108</v>
      </c>
      <c r="BZ262"/>
      <c r="CA262"/>
      <c r="CB262"/>
      <c r="CC262"/>
      <c r="CD262" s="23"/>
      <c r="CE262" s="23"/>
    </row>
    <row r="263" spans="1:83" s="24" customFormat="1">
      <c r="A263" t="str">
        <f>CONCATENATE(C263,"_",COUNTIF(C$2:C263,C263))</f>
        <v>02CD14_7</v>
      </c>
      <c r="B263" t="s">
        <v>9417</v>
      </c>
      <c r="C263" t="s">
        <v>3291</v>
      </c>
      <c r="D263" t="s">
        <v>16827</v>
      </c>
      <c r="E263" t="s">
        <v>3292</v>
      </c>
      <c r="F263" t="s">
        <v>3293</v>
      </c>
      <c r="G263" t="s">
        <v>3294</v>
      </c>
      <c r="H263" t="s">
        <v>3295</v>
      </c>
      <c r="I263" t="s">
        <v>618</v>
      </c>
      <c r="J263" t="s">
        <v>16790</v>
      </c>
      <c r="K263">
        <v>2</v>
      </c>
      <c r="L263" t="s">
        <v>315</v>
      </c>
      <c r="M263">
        <v>1</v>
      </c>
      <c r="N263" t="s">
        <v>16760</v>
      </c>
      <c r="O263">
        <v>7</v>
      </c>
      <c r="P263" t="s">
        <v>8243</v>
      </c>
      <c r="Q263" t="s">
        <v>168</v>
      </c>
      <c r="R263" t="s">
        <v>517</v>
      </c>
      <c r="S263" t="s">
        <v>166</v>
      </c>
      <c r="T263" t="s">
        <v>16791</v>
      </c>
      <c r="U263" t="s">
        <v>171</v>
      </c>
      <c r="V263" t="s">
        <v>620</v>
      </c>
      <c r="W263" t="s">
        <v>621</v>
      </c>
      <c r="X263" t="s">
        <v>622</v>
      </c>
      <c r="Y263" t="s">
        <v>146</v>
      </c>
      <c r="Z263" t="s">
        <v>147</v>
      </c>
      <c r="AA263">
        <v>11.1</v>
      </c>
      <c r="AB263" t="s">
        <v>16771</v>
      </c>
      <c r="AC263" t="str">
        <f t="shared" si="4"/>
        <v>2.6.3</v>
      </c>
      <c r="AD263" t="s">
        <v>624</v>
      </c>
      <c r="AE263" t="s">
        <v>625</v>
      </c>
      <c r="AF263" t="s">
        <v>3412</v>
      </c>
      <c r="AG263" t="s">
        <v>3413</v>
      </c>
      <c r="AH263" t="s">
        <v>628</v>
      </c>
      <c r="AI263" t="s">
        <v>89</v>
      </c>
      <c r="AJ263" t="s">
        <v>3414</v>
      </c>
      <c r="AK263" t="s">
        <v>3415</v>
      </c>
      <c r="AL263" t="s">
        <v>92</v>
      </c>
      <c r="AM263" t="s">
        <v>3302</v>
      </c>
      <c r="AN263">
        <v>0.25</v>
      </c>
      <c r="AO263">
        <v>0.5</v>
      </c>
      <c r="AP263">
        <v>0.75</v>
      </c>
      <c r="AQ263">
        <v>1</v>
      </c>
      <c r="AR263" t="s">
        <v>3416</v>
      </c>
      <c r="AS263" t="s">
        <v>3417</v>
      </c>
      <c r="AT263" t="s">
        <v>3418</v>
      </c>
      <c r="AU263" t="s">
        <v>3419</v>
      </c>
      <c r="AV263" t="s">
        <v>3420</v>
      </c>
      <c r="AW263" t="s">
        <v>3421</v>
      </c>
      <c r="AX263" t="s">
        <v>3419</v>
      </c>
      <c r="AY263" t="s">
        <v>3420</v>
      </c>
      <c r="AZ263" t="s">
        <v>3422</v>
      </c>
      <c r="BA263" t="s">
        <v>3419</v>
      </c>
      <c r="BB263" t="s">
        <v>3420</v>
      </c>
      <c r="BC263" t="s">
        <v>3423</v>
      </c>
      <c r="BD263" t="s">
        <v>3419</v>
      </c>
      <c r="BE263" t="s">
        <v>3420</v>
      </c>
      <c r="BF263" t="s">
        <v>108</v>
      </c>
      <c r="BG263" t="s">
        <v>108</v>
      </c>
      <c r="BH263" t="s">
        <v>108</v>
      </c>
      <c r="BI263" t="s">
        <v>108</v>
      </c>
      <c r="BJ263" t="s">
        <v>108</v>
      </c>
      <c r="BK263" t="s">
        <v>108</v>
      </c>
      <c r="BL263" t="s">
        <v>108</v>
      </c>
      <c r="BM263" t="s">
        <v>108</v>
      </c>
      <c r="BN263" t="s">
        <v>108</v>
      </c>
      <c r="BO263" t="s">
        <v>108</v>
      </c>
      <c r="BP263" t="s">
        <v>108</v>
      </c>
      <c r="BQ263" t="s">
        <v>108</v>
      </c>
      <c r="BR263" t="s">
        <v>108</v>
      </c>
      <c r="BS263" t="s">
        <v>108</v>
      </c>
      <c r="BT263" t="s">
        <v>108</v>
      </c>
      <c r="BU263" t="s">
        <v>108</v>
      </c>
      <c r="BV263" t="s">
        <v>108</v>
      </c>
      <c r="BW263" t="s">
        <v>108</v>
      </c>
      <c r="BX263" t="s">
        <v>108</v>
      </c>
      <c r="BY263" t="s">
        <v>108</v>
      </c>
      <c r="BZ263"/>
      <c r="CA263"/>
      <c r="CB263"/>
      <c r="CC263"/>
      <c r="CD263" s="23"/>
      <c r="CE263" s="23"/>
    </row>
    <row r="264" spans="1:83" s="24" customFormat="1">
      <c r="A264" t="str">
        <f>CONCATENATE(C264,"_",COUNTIF(C$2:C264,C264))</f>
        <v>02CD14_8</v>
      </c>
      <c r="B264" t="s">
        <v>9418</v>
      </c>
      <c r="C264" t="s">
        <v>3291</v>
      </c>
      <c r="D264" t="s">
        <v>16827</v>
      </c>
      <c r="E264" t="s">
        <v>3292</v>
      </c>
      <c r="F264" t="s">
        <v>3293</v>
      </c>
      <c r="G264" t="s">
        <v>3294</v>
      </c>
      <c r="H264" t="s">
        <v>3295</v>
      </c>
      <c r="I264" t="s">
        <v>636</v>
      </c>
      <c r="J264" t="s">
        <v>16792</v>
      </c>
      <c r="K264">
        <v>2</v>
      </c>
      <c r="L264" t="s">
        <v>315</v>
      </c>
      <c r="M264">
        <v>1</v>
      </c>
      <c r="N264" t="s">
        <v>16760</v>
      </c>
      <c r="O264" t="s">
        <v>171</v>
      </c>
      <c r="P264" t="s">
        <v>16773</v>
      </c>
      <c r="Q264" t="s">
        <v>171</v>
      </c>
      <c r="R264" t="s">
        <v>235</v>
      </c>
      <c r="S264" t="s">
        <v>169</v>
      </c>
      <c r="T264" t="s">
        <v>16762</v>
      </c>
      <c r="U264" t="s">
        <v>169</v>
      </c>
      <c r="V264" t="s">
        <v>16763</v>
      </c>
      <c r="W264" t="s">
        <v>637</v>
      </c>
      <c r="X264" t="s">
        <v>638</v>
      </c>
      <c r="Y264" t="s">
        <v>236</v>
      </c>
      <c r="Z264" t="s">
        <v>318</v>
      </c>
      <c r="AA264">
        <v>8.3000000000000007</v>
      </c>
      <c r="AB264" t="s">
        <v>16793</v>
      </c>
      <c r="AC264" t="str">
        <f t="shared" si="4"/>
        <v>3.1.1</v>
      </c>
      <c r="AD264" t="s">
        <v>3424</v>
      </c>
      <c r="AE264" t="s">
        <v>3425</v>
      </c>
      <c r="AF264" t="s">
        <v>3381</v>
      </c>
      <c r="AG264" t="s">
        <v>642</v>
      </c>
      <c r="AH264" t="s">
        <v>643</v>
      </c>
      <c r="AI264" t="s">
        <v>89</v>
      </c>
      <c r="AJ264" t="s">
        <v>3426</v>
      </c>
      <c r="AK264" t="s">
        <v>3427</v>
      </c>
      <c r="AL264" t="s">
        <v>92</v>
      </c>
      <c r="AM264" t="s">
        <v>3302</v>
      </c>
      <c r="AN264">
        <v>0.25</v>
      </c>
      <c r="AO264">
        <v>0.5</v>
      </c>
      <c r="AP264">
        <v>0.75</v>
      </c>
      <c r="AQ264">
        <v>1</v>
      </c>
      <c r="AR264" t="s">
        <v>3428</v>
      </c>
      <c r="AS264" t="s">
        <v>3429</v>
      </c>
      <c r="AT264" t="s">
        <v>3430</v>
      </c>
      <c r="AU264" t="s">
        <v>3431</v>
      </c>
      <c r="AV264" t="s">
        <v>3432</v>
      </c>
      <c r="AW264" t="s">
        <v>3433</v>
      </c>
      <c r="AX264" t="s">
        <v>3431</v>
      </c>
      <c r="AY264" t="s">
        <v>3432</v>
      </c>
      <c r="AZ264" t="s">
        <v>3434</v>
      </c>
      <c r="BA264" t="s">
        <v>3431</v>
      </c>
      <c r="BB264" t="s">
        <v>3432</v>
      </c>
      <c r="BC264" t="s">
        <v>3435</v>
      </c>
      <c r="BD264" t="s">
        <v>3431</v>
      </c>
      <c r="BE264" t="s">
        <v>3432</v>
      </c>
      <c r="BF264" t="s">
        <v>3436</v>
      </c>
      <c r="BG264" t="s">
        <v>3431</v>
      </c>
      <c r="BH264" t="s">
        <v>3432</v>
      </c>
      <c r="BI264" t="s">
        <v>3437</v>
      </c>
      <c r="BJ264" t="s">
        <v>3431</v>
      </c>
      <c r="BK264" t="s">
        <v>3432</v>
      </c>
      <c r="BL264" t="s">
        <v>3438</v>
      </c>
      <c r="BM264" t="s">
        <v>3431</v>
      </c>
      <c r="BN264" t="s">
        <v>3432</v>
      </c>
      <c r="BO264" t="s">
        <v>3439</v>
      </c>
      <c r="BP264" t="s">
        <v>3431</v>
      </c>
      <c r="BQ264" t="s">
        <v>3432</v>
      </c>
      <c r="BR264" t="s">
        <v>108</v>
      </c>
      <c r="BS264" t="s">
        <v>108</v>
      </c>
      <c r="BT264" t="s">
        <v>108</v>
      </c>
      <c r="BU264" t="s">
        <v>108</v>
      </c>
      <c r="BV264" t="s">
        <v>108</v>
      </c>
      <c r="BW264" t="s">
        <v>108</v>
      </c>
      <c r="BX264" t="s">
        <v>108</v>
      </c>
      <c r="BY264" t="s">
        <v>108</v>
      </c>
      <c r="BZ264"/>
      <c r="CA264"/>
      <c r="CB264"/>
      <c r="CC264"/>
      <c r="CD264" s="23"/>
      <c r="CE264" s="23"/>
    </row>
    <row r="265" spans="1:83" s="24" customFormat="1">
      <c r="A265" t="str">
        <f>CONCATENATE(C265,"_",COUNTIF(C$2:C265,C265))</f>
        <v>02CD14_9</v>
      </c>
      <c r="B265" t="s">
        <v>9419</v>
      </c>
      <c r="C265" t="s">
        <v>3291</v>
      </c>
      <c r="D265" t="s">
        <v>16827</v>
      </c>
      <c r="E265" t="s">
        <v>3292</v>
      </c>
      <c r="F265" t="s">
        <v>3293</v>
      </c>
      <c r="G265" t="s">
        <v>3294</v>
      </c>
      <c r="H265" t="s">
        <v>3295</v>
      </c>
      <c r="I265" t="s">
        <v>654</v>
      </c>
      <c r="J265" t="s">
        <v>16794</v>
      </c>
      <c r="K265">
        <v>6</v>
      </c>
      <c r="L265" t="s">
        <v>74</v>
      </c>
      <c r="M265">
        <v>2</v>
      </c>
      <c r="N265" t="s">
        <v>16795</v>
      </c>
      <c r="O265">
        <v>4</v>
      </c>
      <c r="P265" t="s">
        <v>16796</v>
      </c>
      <c r="Q265" t="s">
        <v>168</v>
      </c>
      <c r="R265" t="s">
        <v>517</v>
      </c>
      <c r="S265" t="s">
        <v>168</v>
      </c>
      <c r="T265" t="s">
        <v>518</v>
      </c>
      <c r="U265" t="s">
        <v>169</v>
      </c>
      <c r="V265" t="s">
        <v>16777</v>
      </c>
      <c r="W265" t="s">
        <v>655</v>
      </c>
      <c r="X265" t="s">
        <v>656</v>
      </c>
      <c r="Y265" t="s">
        <v>146</v>
      </c>
      <c r="Z265" t="s">
        <v>147</v>
      </c>
      <c r="AA265">
        <v>11.3</v>
      </c>
      <c r="AB265" t="s">
        <v>16735</v>
      </c>
      <c r="AC265" t="str">
        <f t="shared" si="4"/>
        <v>2.2.1</v>
      </c>
      <c r="AD265" t="s">
        <v>3440</v>
      </c>
      <c r="AE265" t="s">
        <v>3441</v>
      </c>
      <c r="AF265" t="s">
        <v>3298</v>
      </c>
      <c r="AG265" t="s">
        <v>1120</v>
      </c>
      <c r="AH265" t="s">
        <v>3442</v>
      </c>
      <c r="AI265" t="s">
        <v>89</v>
      </c>
      <c r="AJ265" t="s">
        <v>3443</v>
      </c>
      <c r="AK265" t="s">
        <v>3444</v>
      </c>
      <c r="AL265" t="s">
        <v>92</v>
      </c>
      <c r="AM265" t="s">
        <v>3302</v>
      </c>
      <c r="AN265">
        <v>0.25</v>
      </c>
      <c r="AO265">
        <v>0.5</v>
      </c>
      <c r="AP265">
        <v>0.75</v>
      </c>
      <c r="AQ265">
        <v>1</v>
      </c>
      <c r="AR265" t="s">
        <v>3445</v>
      </c>
      <c r="AS265" t="s">
        <v>3446</v>
      </c>
      <c r="AT265" t="s">
        <v>3447</v>
      </c>
      <c r="AU265" t="s">
        <v>3448</v>
      </c>
      <c r="AV265" t="s">
        <v>3449</v>
      </c>
      <c r="AW265" t="s">
        <v>3450</v>
      </c>
      <c r="AX265" t="s">
        <v>3448</v>
      </c>
      <c r="AY265" t="s">
        <v>3449</v>
      </c>
      <c r="AZ265" t="s">
        <v>3451</v>
      </c>
      <c r="BA265" t="s">
        <v>3448</v>
      </c>
      <c r="BB265" t="s">
        <v>3449</v>
      </c>
      <c r="BC265" t="s">
        <v>3452</v>
      </c>
      <c r="BD265" t="s">
        <v>3448</v>
      </c>
      <c r="BE265" t="s">
        <v>3449</v>
      </c>
      <c r="BF265" t="s">
        <v>3453</v>
      </c>
      <c r="BG265" t="s">
        <v>3448</v>
      </c>
      <c r="BH265" t="s">
        <v>3449</v>
      </c>
      <c r="BI265" t="s">
        <v>3454</v>
      </c>
      <c r="BJ265" t="s">
        <v>3448</v>
      </c>
      <c r="BK265" t="s">
        <v>3449</v>
      </c>
      <c r="BL265" t="s">
        <v>3455</v>
      </c>
      <c r="BM265" t="s">
        <v>3349</v>
      </c>
      <c r="BN265" t="s">
        <v>3350</v>
      </c>
      <c r="BO265" t="s">
        <v>3353</v>
      </c>
      <c r="BP265" t="s">
        <v>3349</v>
      </c>
      <c r="BQ265" t="s">
        <v>3350</v>
      </c>
      <c r="BR265" t="s">
        <v>3354</v>
      </c>
      <c r="BS265" t="s">
        <v>3349</v>
      </c>
      <c r="BT265" t="s">
        <v>3350</v>
      </c>
      <c r="BU265" t="s">
        <v>3351</v>
      </c>
      <c r="BV265" t="s">
        <v>3349</v>
      </c>
      <c r="BW265" t="s">
        <v>3350</v>
      </c>
      <c r="BX265" t="s">
        <v>108</v>
      </c>
      <c r="BY265" t="s">
        <v>108</v>
      </c>
      <c r="BZ265"/>
      <c r="CA265"/>
      <c r="CB265"/>
      <c r="CC265"/>
      <c r="CD265" s="23"/>
      <c r="CE265" s="23"/>
    </row>
    <row r="266" spans="1:83" s="24" customFormat="1">
      <c r="A266" t="str">
        <f>CONCATENATE(C266,"_",COUNTIF(C$2:C266,C266))</f>
        <v>02CD14_10</v>
      </c>
      <c r="B266" t="s">
        <v>9420</v>
      </c>
      <c r="C266" t="s">
        <v>3291</v>
      </c>
      <c r="D266" t="s">
        <v>16827</v>
      </c>
      <c r="E266" t="s">
        <v>3292</v>
      </c>
      <c r="F266" t="s">
        <v>3293</v>
      </c>
      <c r="G266" t="s">
        <v>3294</v>
      </c>
      <c r="H266" t="s">
        <v>3295</v>
      </c>
      <c r="I266" t="s">
        <v>673</v>
      </c>
      <c r="J266" t="s">
        <v>16797</v>
      </c>
      <c r="K266">
        <v>2</v>
      </c>
      <c r="L266" t="s">
        <v>315</v>
      </c>
      <c r="M266">
        <v>3</v>
      </c>
      <c r="N266" t="s">
        <v>601</v>
      </c>
      <c r="O266" t="s">
        <v>168</v>
      </c>
      <c r="P266" t="s">
        <v>16798</v>
      </c>
      <c r="Q266" t="s">
        <v>168</v>
      </c>
      <c r="R266" t="s">
        <v>517</v>
      </c>
      <c r="S266" t="s">
        <v>168</v>
      </c>
      <c r="T266" t="s">
        <v>518</v>
      </c>
      <c r="U266" t="s">
        <v>171</v>
      </c>
      <c r="V266" t="s">
        <v>674</v>
      </c>
      <c r="W266" t="s">
        <v>675</v>
      </c>
      <c r="X266" t="s">
        <v>676</v>
      </c>
      <c r="Y266" t="s">
        <v>166</v>
      </c>
      <c r="Z266" t="s">
        <v>677</v>
      </c>
      <c r="AA266">
        <v>6.4</v>
      </c>
      <c r="AB266" t="s">
        <v>16799</v>
      </c>
      <c r="AC266" t="str">
        <f t="shared" si="4"/>
        <v>2.2.3</v>
      </c>
      <c r="AD266" t="s">
        <v>3456</v>
      </c>
      <c r="AE266" t="s">
        <v>3457</v>
      </c>
      <c r="AF266" t="s">
        <v>3381</v>
      </c>
      <c r="AG266" t="s">
        <v>681</v>
      </c>
      <c r="AH266" t="s">
        <v>3458</v>
      </c>
      <c r="AI266" t="s">
        <v>89</v>
      </c>
      <c r="AJ266" t="s">
        <v>3459</v>
      </c>
      <c r="AK266" t="s">
        <v>3460</v>
      </c>
      <c r="AL266" t="s">
        <v>136</v>
      </c>
      <c r="AM266" t="s">
        <v>3302</v>
      </c>
      <c r="AN266">
        <v>0.25</v>
      </c>
      <c r="AO266">
        <v>0.5</v>
      </c>
      <c r="AP266">
        <v>0.75</v>
      </c>
      <c r="AQ266">
        <v>1</v>
      </c>
      <c r="AR266" t="s">
        <v>3461</v>
      </c>
      <c r="AS266" t="s">
        <v>3462</v>
      </c>
      <c r="AT266" t="s">
        <v>3463</v>
      </c>
      <c r="AU266" t="s">
        <v>3448</v>
      </c>
      <c r="AV266" t="s">
        <v>3449</v>
      </c>
      <c r="AW266" t="s">
        <v>108</v>
      </c>
      <c r="AX266" t="s">
        <v>108</v>
      </c>
      <c r="AY266" t="s">
        <v>108</v>
      </c>
      <c r="AZ266" t="s">
        <v>108</v>
      </c>
      <c r="BA266" t="s">
        <v>108</v>
      </c>
      <c r="BB266" t="s">
        <v>108</v>
      </c>
      <c r="BC266" t="s">
        <v>108</v>
      </c>
      <c r="BD266" t="s">
        <v>108</v>
      </c>
      <c r="BE266" t="s">
        <v>108</v>
      </c>
      <c r="BF266" t="s">
        <v>108</v>
      </c>
      <c r="BG266" t="s">
        <v>108</v>
      </c>
      <c r="BH266" t="s">
        <v>108</v>
      </c>
      <c r="BI266" t="s">
        <v>108</v>
      </c>
      <c r="BJ266" t="s">
        <v>108</v>
      </c>
      <c r="BK266" t="s">
        <v>108</v>
      </c>
      <c r="BL266" t="s">
        <v>108</v>
      </c>
      <c r="BM266" t="s">
        <v>108</v>
      </c>
      <c r="BN266" t="s">
        <v>108</v>
      </c>
      <c r="BO266" t="s">
        <v>108</v>
      </c>
      <c r="BP266" t="s">
        <v>108</v>
      </c>
      <c r="BQ266" t="s">
        <v>108</v>
      </c>
      <c r="BR266" t="s">
        <v>108</v>
      </c>
      <c r="BS266" t="s">
        <v>108</v>
      </c>
      <c r="BT266" t="s">
        <v>108</v>
      </c>
      <c r="BU266" t="s">
        <v>108</v>
      </c>
      <c r="BV266" t="s">
        <v>108</v>
      </c>
      <c r="BW266" t="s">
        <v>108</v>
      </c>
      <c r="BX266" t="s">
        <v>108</v>
      </c>
      <c r="BY266" t="s">
        <v>108</v>
      </c>
      <c r="BZ266"/>
      <c r="CA266"/>
      <c r="CB266"/>
      <c r="CC266"/>
      <c r="CD266" s="23"/>
      <c r="CE266" s="23"/>
    </row>
    <row r="267" spans="1:83" s="24" customFormat="1">
      <c r="A267" t="str">
        <f>CONCATENATE(C267,"_",COUNTIF(C$2:C267,C267))</f>
        <v>02CD14_11</v>
      </c>
      <c r="B267" t="s">
        <v>9421</v>
      </c>
      <c r="C267" t="s">
        <v>3291</v>
      </c>
      <c r="D267" t="s">
        <v>16827</v>
      </c>
      <c r="E267" t="s">
        <v>3292</v>
      </c>
      <c r="F267" t="s">
        <v>3293</v>
      </c>
      <c r="G267" t="s">
        <v>3294</v>
      </c>
      <c r="H267" t="s">
        <v>3295</v>
      </c>
      <c r="I267" t="s">
        <v>689</v>
      </c>
      <c r="J267" t="s">
        <v>16800</v>
      </c>
      <c r="K267">
        <v>2</v>
      </c>
      <c r="L267" t="s">
        <v>315</v>
      </c>
      <c r="M267">
        <v>3</v>
      </c>
      <c r="N267" t="s">
        <v>601</v>
      </c>
      <c r="O267" t="s">
        <v>168</v>
      </c>
      <c r="P267" t="s">
        <v>16798</v>
      </c>
      <c r="Q267" t="s">
        <v>168</v>
      </c>
      <c r="R267" t="s">
        <v>517</v>
      </c>
      <c r="S267" t="s">
        <v>169</v>
      </c>
      <c r="T267" t="s">
        <v>16787</v>
      </c>
      <c r="U267" t="s">
        <v>171</v>
      </c>
      <c r="V267" t="s">
        <v>16801</v>
      </c>
      <c r="W267" t="s">
        <v>690</v>
      </c>
      <c r="X267" t="s">
        <v>691</v>
      </c>
      <c r="Y267" t="s">
        <v>166</v>
      </c>
      <c r="Z267" t="s">
        <v>677</v>
      </c>
      <c r="AA267">
        <v>6.3</v>
      </c>
      <c r="AB267" t="s">
        <v>16802</v>
      </c>
      <c r="AC267" t="str">
        <f t="shared" si="4"/>
        <v>2.1.3</v>
      </c>
      <c r="AD267" t="s">
        <v>3464</v>
      </c>
      <c r="AE267" t="s">
        <v>3465</v>
      </c>
      <c r="AF267" t="s">
        <v>3381</v>
      </c>
      <c r="AG267" t="s">
        <v>694</v>
      </c>
      <c r="AH267" t="s">
        <v>3466</v>
      </c>
      <c r="AI267" t="s">
        <v>89</v>
      </c>
      <c r="AJ267" t="s">
        <v>3467</v>
      </c>
      <c r="AK267" t="s">
        <v>3468</v>
      </c>
      <c r="AL267" t="s">
        <v>92</v>
      </c>
      <c r="AM267" t="s">
        <v>3302</v>
      </c>
      <c r="AN267">
        <v>0.25</v>
      </c>
      <c r="AO267">
        <v>0.5</v>
      </c>
      <c r="AP267">
        <v>0.75</v>
      </c>
      <c r="AQ267">
        <v>1</v>
      </c>
      <c r="AR267" t="s">
        <v>3469</v>
      </c>
      <c r="AS267" t="s">
        <v>3470</v>
      </c>
      <c r="AT267" t="s">
        <v>3471</v>
      </c>
      <c r="AU267" t="s">
        <v>3448</v>
      </c>
      <c r="AV267" t="s">
        <v>3449</v>
      </c>
      <c r="AW267" t="s">
        <v>3472</v>
      </c>
      <c r="AX267" t="s">
        <v>3448</v>
      </c>
      <c r="AY267" t="s">
        <v>3449</v>
      </c>
      <c r="AZ267" t="s">
        <v>3473</v>
      </c>
      <c r="BA267" t="s">
        <v>3448</v>
      </c>
      <c r="BB267" t="s">
        <v>3449</v>
      </c>
      <c r="BC267" t="s">
        <v>108</v>
      </c>
      <c r="BD267" t="s">
        <v>108</v>
      </c>
      <c r="BE267" t="s">
        <v>108</v>
      </c>
      <c r="BF267" t="s">
        <v>108</v>
      </c>
      <c r="BG267" t="s">
        <v>108</v>
      </c>
      <c r="BH267" t="s">
        <v>108</v>
      </c>
      <c r="BI267" t="s">
        <v>108</v>
      </c>
      <c r="BJ267" t="s">
        <v>108</v>
      </c>
      <c r="BK267" t="s">
        <v>108</v>
      </c>
      <c r="BL267" t="s">
        <v>108</v>
      </c>
      <c r="BM267" t="s">
        <v>108</v>
      </c>
      <c r="BN267" t="s">
        <v>108</v>
      </c>
      <c r="BO267" t="s">
        <v>108</v>
      </c>
      <c r="BP267" t="s">
        <v>108</v>
      </c>
      <c r="BQ267" t="s">
        <v>108</v>
      </c>
      <c r="BR267" t="s">
        <v>108</v>
      </c>
      <c r="BS267" t="s">
        <v>108</v>
      </c>
      <c r="BT267" t="s">
        <v>108</v>
      </c>
      <c r="BU267" t="s">
        <v>108</v>
      </c>
      <c r="BV267" t="s">
        <v>108</v>
      </c>
      <c r="BW267" t="s">
        <v>108</v>
      </c>
      <c r="BX267" t="s">
        <v>108</v>
      </c>
      <c r="BY267" t="s">
        <v>108</v>
      </c>
      <c r="BZ267"/>
      <c r="CA267"/>
      <c r="CB267"/>
      <c r="CC267"/>
      <c r="CD267" s="23"/>
      <c r="CE267" s="23"/>
    </row>
    <row r="268" spans="1:83" s="24" customFormat="1">
      <c r="A268" t="str">
        <f>CONCATENATE(C268,"_",COUNTIF(C$2:C268,C268))</f>
        <v>02CD14_12</v>
      </c>
      <c r="B268" t="s">
        <v>9422</v>
      </c>
      <c r="C268" t="s">
        <v>3291</v>
      </c>
      <c r="D268" t="s">
        <v>16827</v>
      </c>
      <c r="E268" t="s">
        <v>3292</v>
      </c>
      <c r="F268" t="s">
        <v>3293</v>
      </c>
      <c r="G268" t="s">
        <v>3294</v>
      </c>
      <c r="H268" t="s">
        <v>3295</v>
      </c>
      <c r="I268" t="s">
        <v>109</v>
      </c>
      <c r="J268" t="s">
        <v>16733</v>
      </c>
      <c r="K268">
        <v>2</v>
      </c>
      <c r="L268" t="s">
        <v>315</v>
      </c>
      <c r="M268">
        <v>2</v>
      </c>
      <c r="N268" t="s">
        <v>516</v>
      </c>
      <c r="O268">
        <v>2</v>
      </c>
      <c r="P268" t="s">
        <v>16779</v>
      </c>
      <c r="Q268" t="s">
        <v>168</v>
      </c>
      <c r="R268" t="s">
        <v>517</v>
      </c>
      <c r="S268" t="s">
        <v>168</v>
      </c>
      <c r="T268" t="s">
        <v>518</v>
      </c>
      <c r="U268" t="s">
        <v>169</v>
      </c>
      <c r="V268" t="s">
        <v>16777</v>
      </c>
      <c r="W268" t="s">
        <v>110</v>
      </c>
      <c r="X268" t="s">
        <v>111</v>
      </c>
      <c r="Y268" t="s">
        <v>146</v>
      </c>
      <c r="Z268" t="s">
        <v>147</v>
      </c>
      <c r="AA268">
        <v>11.3</v>
      </c>
      <c r="AB268" t="s">
        <v>16735</v>
      </c>
      <c r="AC268" t="str">
        <f t="shared" si="4"/>
        <v>2.2.1</v>
      </c>
      <c r="AD268" t="s">
        <v>3474</v>
      </c>
      <c r="AE268" t="s">
        <v>3475</v>
      </c>
      <c r="AF268" t="s">
        <v>1802</v>
      </c>
      <c r="AG268" t="s">
        <v>115</v>
      </c>
      <c r="AH268" t="s">
        <v>3476</v>
      </c>
      <c r="AI268" t="s">
        <v>89</v>
      </c>
      <c r="AJ268" t="s">
        <v>3477</v>
      </c>
      <c r="AK268" t="s">
        <v>3478</v>
      </c>
      <c r="AL268" t="s">
        <v>92</v>
      </c>
      <c r="AM268" t="s">
        <v>3302</v>
      </c>
      <c r="AN268">
        <v>0.25</v>
      </c>
      <c r="AO268">
        <v>0.5</v>
      </c>
      <c r="AP268">
        <v>0.75</v>
      </c>
      <c r="AQ268">
        <v>1</v>
      </c>
      <c r="AR268" t="s">
        <v>3479</v>
      </c>
      <c r="AS268" t="s">
        <v>3480</v>
      </c>
      <c r="AT268" t="s">
        <v>1811</v>
      </c>
      <c r="AU268" t="s">
        <v>3481</v>
      </c>
      <c r="AV268" t="s">
        <v>3482</v>
      </c>
      <c r="AW268" t="s">
        <v>1814</v>
      </c>
      <c r="AX268" t="s">
        <v>3481</v>
      </c>
      <c r="AY268" t="s">
        <v>3482</v>
      </c>
      <c r="AZ268" t="s">
        <v>3483</v>
      </c>
      <c r="BA268" t="s">
        <v>3481</v>
      </c>
      <c r="BB268" t="s">
        <v>3482</v>
      </c>
      <c r="BC268" t="s">
        <v>3484</v>
      </c>
      <c r="BD268" t="s">
        <v>3485</v>
      </c>
      <c r="BE268" t="s">
        <v>3486</v>
      </c>
      <c r="BF268" t="s">
        <v>3487</v>
      </c>
      <c r="BG268" t="s">
        <v>3488</v>
      </c>
      <c r="BH268" t="s">
        <v>3489</v>
      </c>
      <c r="BI268" t="s">
        <v>108</v>
      </c>
      <c r="BJ268" t="s">
        <v>108</v>
      </c>
      <c r="BK268" t="s">
        <v>108</v>
      </c>
      <c r="BL268" t="s">
        <v>108</v>
      </c>
      <c r="BM268" t="s">
        <v>108</v>
      </c>
      <c r="BN268" t="s">
        <v>108</v>
      </c>
      <c r="BO268" t="s">
        <v>108</v>
      </c>
      <c r="BP268" t="s">
        <v>108</v>
      </c>
      <c r="BQ268" t="s">
        <v>108</v>
      </c>
      <c r="BR268" t="s">
        <v>108</v>
      </c>
      <c r="BS268" t="s">
        <v>108</v>
      </c>
      <c r="BT268" t="s">
        <v>108</v>
      </c>
      <c r="BU268" t="s">
        <v>108</v>
      </c>
      <c r="BV268" t="s">
        <v>108</v>
      </c>
      <c r="BW268" t="s">
        <v>108</v>
      </c>
      <c r="BX268" t="s">
        <v>108</v>
      </c>
      <c r="BY268" t="s">
        <v>108</v>
      </c>
      <c r="BZ268"/>
      <c r="CA268"/>
      <c r="CB268"/>
      <c r="CC268"/>
      <c r="CD268" s="23"/>
      <c r="CE268" s="23"/>
    </row>
    <row r="269" spans="1:83" s="24" customFormat="1">
      <c r="A269" t="str">
        <f>CONCATENATE(C269,"_",COUNTIF(C$2:C269,C269))</f>
        <v>02CD14_13</v>
      </c>
      <c r="B269" t="s">
        <v>9423</v>
      </c>
      <c r="C269" t="s">
        <v>3291</v>
      </c>
      <c r="D269" t="s">
        <v>16827</v>
      </c>
      <c r="E269" t="s">
        <v>3292</v>
      </c>
      <c r="F269" t="s">
        <v>3293</v>
      </c>
      <c r="G269" t="s">
        <v>3294</v>
      </c>
      <c r="H269" t="s">
        <v>3295</v>
      </c>
      <c r="I269" t="s">
        <v>126</v>
      </c>
      <c r="J269" t="s">
        <v>16736</v>
      </c>
      <c r="K269">
        <v>2</v>
      </c>
      <c r="L269" t="s">
        <v>315</v>
      </c>
      <c r="M269">
        <v>1</v>
      </c>
      <c r="N269" t="s">
        <v>16760</v>
      </c>
      <c r="O269">
        <v>7</v>
      </c>
      <c r="P269" t="s">
        <v>8243</v>
      </c>
      <c r="Q269" t="s">
        <v>169</v>
      </c>
      <c r="R269" t="s">
        <v>77</v>
      </c>
      <c r="S269" t="s">
        <v>236</v>
      </c>
      <c r="T269" t="s">
        <v>260</v>
      </c>
      <c r="U269" t="s">
        <v>169</v>
      </c>
      <c r="V269" t="s">
        <v>467</v>
      </c>
      <c r="W269" t="s">
        <v>127</v>
      </c>
      <c r="X269" t="s">
        <v>128</v>
      </c>
      <c r="Y269" t="s">
        <v>146</v>
      </c>
      <c r="Z269" t="s">
        <v>147</v>
      </c>
      <c r="AA269">
        <v>11.3</v>
      </c>
      <c r="AB269" t="s">
        <v>16735</v>
      </c>
      <c r="AC269" t="str">
        <f t="shared" si="4"/>
        <v>1.8.1</v>
      </c>
      <c r="AD269" t="s">
        <v>288</v>
      </c>
      <c r="AE269" t="s">
        <v>208</v>
      </c>
      <c r="AF269" t="s">
        <v>1599</v>
      </c>
      <c r="AG269" t="s">
        <v>210</v>
      </c>
      <c r="AH269" t="s">
        <v>1600</v>
      </c>
      <c r="AI269" t="s">
        <v>89</v>
      </c>
      <c r="AJ269" t="s">
        <v>1815</v>
      </c>
      <c r="AK269" t="s">
        <v>3490</v>
      </c>
      <c r="AL269" t="s">
        <v>136</v>
      </c>
      <c r="AM269" t="s">
        <v>3302</v>
      </c>
      <c r="AN269">
        <v>0.25</v>
      </c>
      <c r="AO269">
        <v>0.5</v>
      </c>
      <c r="AP269">
        <v>0.75</v>
      </c>
      <c r="AQ269">
        <v>1</v>
      </c>
      <c r="AR269" t="s">
        <v>1817</v>
      </c>
      <c r="AS269" t="s">
        <v>1818</v>
      </c>
      <c r="AT269" t="s">
        <v>3491</v>
      </c>
      <c r="AU269" t="s">
        <v>3312</v>
      </c>
      <c r="AV269" t="s">
        <v>826</v>
      </c>
      <c r="AW269" t="s">
        <v>108</v>
      </c>
      <c r="AX269" t="s">
        <v>108</v>
      </c>
      <c r="AY269" t="s">
        <v>108</v>
      </c>
      <c r="AZ269" t="s">
        <v>108</v>
      </c>
      <c r="BA269" t="s">
        <v>108</v>
      </c>
      <c r="BB269" t="s">
        <v>108</v>
      </c>
      <c r="BC269" t="s">
        <v>108</v>
      </c>
      <c r="BD269" t="s">
        <v>108</v>
      </c>
      <c r="BE269" t="s">
        <v>108</v>
      </c>
      <c r="BF269" t="s">
        <v>108</v>
      </c>
      <c r="BG269" t="s">
        <v>108</v>
      </c>
      <c r="BH269" t="s">
        <v>108</v>
      </c>
      <c r="BI269" t="s">
        <v>108</v>
      </c>
      <c r="BJ269" t="s">
        <v>108</v>
      </c>
      <c r="BK269" t="s">
        <v>108</v>
      </c>
      <c r="BL269" t="s">
        <v>108</v>
      </c>
      <c r="BM269" t="s">
        <v>108</v>
      </c>
      <c r="BN269" t="s">
        <v>108</v>
      </c>
      <c r="BO269" t="s">
        <v>108</v>
      </c>
      <c r="BP269" t="s">
        <v>108</v>
      </c>
      <c r="BQ269" t="s">
        <v>108</v>
      </c>
      <c r="BR269" t="s">
        <v>108</v>
      </c>
      <c r="BS269" t="s">
        <v>108</v>
      </c>
      <c r="BT269" t="s">
        <v>108</v>
      </c>
      <c r="BU269" t="s">
        <v>108</v>
      </c>
      <c r="BV269" t="s">
        <v>108</v>
      </c>
      <c r="BW269" t="s">
        <v>108</v>
      </c>
      <c r="BX269" t="s">
        <v>108</v>
      </c>
      <c r="BY269" t="s">
        <v>108</v>
      </c>
      <c r="BZ269"/>
      <c r="CA269"/>
      <c r="CB269"/>
      <c r="CC269"/>
      <c r="CD269" s="23"/>
      <c r="CE269" s="23"/>
    </row>
    <row r="270" spans="1:83" s="24" customFormat="1">
      <c r="A270" t="str">
        <f>CONCATENATE(C270,"_",COUNTIF(C$2:C270,C270))</f>
        <v>02CD14_14</v>
      </c>
      <c r="B270" t="s">
        <v>9424</v>
      </c>
      <c r="C270" t="s">
        <v>3291</v>
      </c>
      <c r="D270" t="s">
        <v>16827</v>
      </c>
      <c r="E270" t="s">
        <v>3292</v>
      </c>
      <c r="F270" t="s">
        <v>3293</v>
      </c>
      <c r="G270" t="s">
        <v>3294</v>
      </c>
      <c r="H270" t="s">
        <v>3295</v>
      </c>
      <c r="I270" t="s">
        <v>141</v>
      </c>
      <c r="J270" t="s">
        <v>16737</v>
      </c>
      <c r="K270">
        <v>5</v>
      </c>
      <c r="L270" t="s">
        <v>142</v>
      </c>
      <c r="M270">
        <v>3</v>
      </c>
      <c r="N270" t="s">
        <v>16738</v>
      </c>
      <c r="O270" t="s">
        <v>171</v>
      </c>
      <c r="P270" t="s">
        <v>143</v>
      </c>
      <c r="Q270" t="s">
        <v>169</v>
      </c>
      <c r="R270" t="s">
        <v>77</v>
      </c>
      <c r="S270" t="s">
        <v>170</v>
      </c>
      <c r="T270" t="s">
        <v>16739</v>
      </c>
      <c r="U270" t="s">
        <v>168</v>
      </c>
      <c r="V270" t="s">
        <v>16740</v>
      </c>
      <c r="W270" t="s">
        <v>144</v>
      </c>
      <c r="X270" t="s">
        <v>145</v>
      </c>
      <c r="Y270" t="s">
        <v>146</v>
      </c>
      <c r="Z270" t="s">
        <v>147</v>
      </c>
      <c r="AA270">
        <v>11.5</v>
      </c>
      <c r="AB270" t="s">
        <v>16741</v>
      </c>
      <c r="AC270" t="str">
        <f t="shared" si="4"/>
        <v>1.7.2</v>
      </c>
      <c r="AD270" t="s">
        <v>3492</v>
      </c>
      <c r="AE270" t="s">
        <v>3493</v>
      </c>
      <c r="AF270" t="s">
        <v>3298</v>
      </c>
      <c r="AG270" t="s">
        <v>1403</v>
      </c>
      <c r="AH270" t="s">
        <v>3494</v>
      </c>
      <c r="AI270" t="s">
        <v>89</v>
      </c>
      <c r="AJ270" t="s">
        <v>3495</v>
      </c>
      <c r="AK270" t="s">
        <v>3496</v>
      </c>
      <c r="AL270" t="s">
        <v>92</v>
      </c>
      <c r="AM270" t="s">
        <v>3302</v>
      </c>
      <c r="AN270">
        <v>0.25</v>
      </c>
      <c r="AO270">
        <v>0.5</v>
      </c>
      <c r="AP270">
        <v>0.75</v>
      </c>
      <c r="AQ270">
        <v>1</v>
      </c>
      <c r="AR270" t="s">
        <v>3497</v>
      </c>
      <c r="AS270" t="s">
        <v>3498</v>
      </c>
      <c r="AT270" t="s">
        <v>3499</v>
      </c>
      <c r="AU270" t="s">
        <v>3500</v>
      </c>
      <c r="AV270" t="s">
        <v>3501</v>
      </c>
      <c r="AW270" t="s">
        <v>3502</v>
      </c>
      <c r="AX270" t="s">
        <v>3500</v>
      </c>
      <c r="AY270" t="s">
        <v>3501</v>
      </c>
      <c r="AZ270" t="s">
        <v>3503</v>
      </c>
      <c r="BA270" t="s">
        <v>3500</v>
      </c>
      <c r="BB270" t="s">
        <v>3501</v>
      </c>
      <c r="BC270" t="s">
        <v>3504</v>
      </c>
      <c r="BD270" t="s">
        <v>3500</v>
      </c>
      <c r="BE270" t="s">
        <v>3501</v>
      </c>
      <c r="BF270" t="s">
        <v>108</v>
      </c>
      <c r="BG270" t="s">
        <v>108</v>
      </c>
      <c r="BH270" t="s">
        <v>108</v>
      </c>
      <c r="BI270" t="s">
        <v>108</v>
      </c>
      <c r="BJ270" t="s">
        <v>108</v>
      </c>
      <c r="BK270" t="s">
        <v>108</v>
      </c>
      <c r="BL270" t="s">
        <v>108</v>
      </c>
      <c r="BM270" t="s">
        <v>108</v>
      </c>
      <c r="BN270" t="s">
        <v>108</v>
      </c>
      <c r="BO270" t="s">
        <v>108</v>
      </c>
      <c r="BP270" t="s">
        <v>108</v>
      </c>
      <c r="BQ270" t="s">
        <v>108</v>
      </c>
      <c r="BR270" t="s">
        <v>108</v>
      </c>
      <c r="BS270" t="s">
        <v>108</v>
      </c>
      <c r="BT270" t="s">
        <v>108</v>
      </c>
      <c r="BU270" t="s">
        <v>108</v>
      </c>
      <c r="BV270" t="s">
        <v>108</v>
      </c>
      <c r="BW270" t="s">
        <v>108</v>
      </c>
      <c r="BX270" t="s">
        <v>108</v>
      </c>
      <c r="BY270" t="s">
        <v>108</v>
      </c>
      <c r="BZ270"/>
      <c r="CA270"/>
      <c r="CB270"/>
      <c r="CC270"/>
      <c r="CD270" s="23"/>
      <c r="CE270" s="23"/>
    </row>
    <row r="271" spans="1:83" s="24" customFormat="1">
      <c r="A271" t="str">
        <f>CONCATENATE(C271,"_",COUNTIF(C$2:C271,C271))</f>
        <v>02CD14_15</v>
      </c>
      <c r="B271" t="s">
        <v>9425</v>
      </c>
      <c r="C271" t="s">
        <v>3291</v>
      </c>
      <c r="D271" t="s">
        <v>16827</v>
      </c>
      <c r="E271" t="s">
        <v>3292</v>
      </c>
      <c r="F271" t="s">
        <v>3293</v>
      </c>
      <c r="G271" t="s">
        <v>3294</v>
      </c>
      <c r="H271" t="s">
        <v>3295</v>
      </c>
      <c r="I271" t="s">
        <v>737</v>
      </c>
      <c r="J271" t="s">
        <v>16803</v>
      </c>
      <c r="K271">
        <v>2</v>
      </c>
      <c r="L271" t="s">
        <v>315</v>
      </c>
      <c r="M271">
        <v>2</v>
      </c>
      <c r="N271" t="s">
        <v>516</v>
      </c>
      <c r="O271">
        <v>2</v>
      </c>
      <c r="P271" t="s">
        <v>16779</v>
      </c>
      <c r="Q271" t="s">
        <v>168</v>
      </c>
      <c r="R271" t="s">
        <v>517</v>
      </c>
      <c r="S271" t="s">
        <v>168</v>
      </c>
      <c r="T271" t="s">
        <v>518</v>
      </c>
      <c r="U271" t="s">
        <v>168</v>
      </c>
      <c r="V271" t="s">
        <v>738</v>
      </c>
      <c r="W271" t="s">
        <v>739</v>
      </c>
      <c r="X271" t="s">
        <v>740</v>
      </c>
      <c r="Y271" t="s">
        <v>81</v>
      </c>
      <c r="Z271" t="s">
        <v>82</v>
      </c>
      <c r="AA271">
        <v>16.7</v>
      </c>
      <c r="AB271" t="s">
        <v>16804</v>
      </c>
      <c r="AC271" t="str">
        <f t="shared" si="4"/>
        <v>2.2.2</v>
      </c>
      <c r="AD271" t="s">
        <v>3505</v>
      </c>
      <c r="AE271" t="s">
        <v>3506</v>
      </c>
      <c r="AF271" t="s">
        <v>3381</v>
      </c>
      <c r="AG271" t="s">
        <v>743</v>
      </c>
      <c r="AH271" t="s">
        <v>744</v>
      </c>
      <c r="AI271" t="s">
        <v>89</v>
      </c>
      <c r="AJ271" t="s">
        <v>3507</v>
      </c>
      <c r="AK271" t="s">
        <v>3508</v>
      </c>
      <c r="AL271" t="s">
        <v>92</v>
      </c>
      <c r="AM271" t="s">
        <v>3302</v>
      </c>
      <c r="AN271">
        <v>0.25</v>
      </c>
      <c r="AO271">
        <v>0.5</v>
      </c>
      <c r="AP271">
        <v>0.75</v>
      </c>
      <c r="AQ271">
        <v>1</v>
      </c>
      <c r="AR271" t="s">
        <v>3509</v>
      </c>
      <c r="AS271" t="s">
        <v>3510</v>
      </c>
      <c r="AT271" t="s">
        <v>3511</v>
      </c>
      <c r="AU271" t="s">
        <v>3314</v>
      </c>
      <c r="AV271" t="s">
        <v>3512</v>
      </c>
      <c r="AW271" t="s">
        <v>3513</v>
      </c>
      <c r="AX271" t="s">
        <v>3314</v>
      </c>
      <c r="AY271" t="s">
        <v>3315</v>
      </c>
      <c r="AZ271" t="s">
        <v>3514</v>
      </c>
      <c r="BA271" t="s">
        <v>3314</v>
      </c>
      <c r="BB271" t="s">
        <v>3315</v>
      </c>
      <c r="BC271" t="s">
        <v>108</v>
      </c>
      <c r="BD271" t="s">
        <v>108</v>
      </c>
      <c r="BE271" t="s">
        <v>108</v>
      </c>
      <c r="BF271" t="s">
        <v>108</v>
      </c>
      <c r="BG271" t="s">
        <v>108</v>
      </c>
      <c r="BH271" t="s">
        <v>108</v>
      </c>
      <c r="BI271" t="s">
        <v>108</v>
      </c>
      <c r="BJ271" t="s">
        <v>108</v>
      </c>
      <c r="BK271" t="s">
        <v>108</v>
      </c>
      <c r="BL271" t="s">
        <v>108</v>
      </c>
      <c r="BM271" t="s">
        <v>108</v>
      </c>
      <c r="BN271" t="s">
        <v>108</v>
      </c>
      <c r="BO271" t="s">
        <v>108</v>
      </c>
      <c r="BP271" t="s">
        <v>108</v>
      </c>
      <c r="BQ271" t="s">
        <v>108</v>
      </c>
      <c r="BR271" t="s">
        <v>108</v>
      </c>
      <c r="BS271" t="s">
        <v>108</v>
      </c>
      <c r="BT271" t="s">
        <v>108</v>
      </c>
      <c r="BU271" t="s">
        <v>108</v>
      </c>
      <c r="BV271" t="s">
        <v>108</v>
      </c>
      <c r="BW271" t="s">
        <v>108</v>
      </c>
      <c r="BX271" t="s">
        <v>108</v>
      </c>
      <c r="BY271" t="s">
        <v>108</v>
      </c>
      <c r="BZ271"/>
      <c r="CA271"/>
      <c r="CB271"/>
      <c r="CC271"/>
      <c r="CD271" s="23"/>
      <c r="CE271" s="23"/>
    </row>
    <row r="272" spans="1:83" s="24" customFormat="1">
      <c r="A272" t="str">
        <f>CONCATENATE(C272,"_",COUNTIF(C$2:C272,C272))</f>
        <v>02CD14_16</v>
      </c>
      <c r="B272" t="s">
        <v>9426</v>
      </c>
      <c r="C272" t="s">
        <v>3291</v>
      </c>
      <c r="D272" t="s">
        <v>16827</v>
      </c>
      <c r="E272" t="s">
        <v>3292</v>
      </c>
      <c r="F272" t="s">
        <v>3293</v>
      </c>
      <c r="G272" t="s">
        <v>3294</v>
      </c>
      <c r="H272" t="s">
        <v>3295</v>
      </c>
      <c r="I272" t="s">
        <v>753</v>
      </c>
      <c r="J272" t="s">
        <v>16805</v>
      </c>
      <c r="K272">
        <v>2</v>
      </c>
      <c r="L272" t="s">
        <v>315</v>
      </c>
      <c r="M272">
        <v>1</v>
      </c>
      <c r="N272" t="s">
        <v>16760</v>
      </c>
      <c r="O272">
        <v>3</v>
      </c>
      <c r="P272" t="s">
        <v>16773</v>
      </c>
      <c r="Q272" t="s">
        <v>168</v>
      </c>
      <c r="R272" t="s">
        <v>517</v>
      </c>
      <c r="S272" t="s">
        <v>166</v>
      </c>
      <c r="T272" t="s">
        <v>16791</v>
      </c>
      <c r="U272" t="s">
        <v>236</v>
      </c>
      <c r="V272" t="s">
        <v>755</v>
      </c>
      <c r="W272" t="s">
        <v>756</v>
      </c>
      <c r="X272" t="s">
        <v>757</v>
      </c>
      <c r="Y272" t="s">
        <v>216</v>
      </c>
      <c r="Z272" t="s">
        <v>758</v>
      </c>
      <c r="AA272">
        <v>5.0999999999999996</v>
      </c>
      <c r="AB272" t="s">
        <v>16806</v>
      </c>
      <c r="AC272" t="str">
        <f t="shared" si="4"/>
        <v>2.6.8</v>
      </c>
      <c r="AD272" t="s">
        <v>3515</v>
      </c>
      <c r="AE272" t="s">
        <v>3516</v>
      </c>
      <c r="AF272" t="s">
        <v>3517</v>
      </c>
      <c r="AG272" t="s">
        <v>3518</v>
      </c>
      <c r="AH272" t="s">
        <v>3519</v>
      </c>
      <c r="AI272" t="s">
        <v>89</v>
      </c>
      <c r="AJ272" t="s">
        <v>3520</v>
      </c>
      <c r="AK272" t="s">
        <v>3521</v>
      </c>
      <c r="AL272" t="s">
        <v>136</v>
      </c>
      <c r="AM272" t="s">
        <v>3522</v>
      </c>
      <c r="AN272">
        <v>0</v>
      </c>
      <c r="AO272">
        <v>0.4</v>
      </c>
      <c r="AP272">
        <v>0.75</v>
      </c>
      <c r="AQ272">
        <v>1</v>
      </c>
      <c r="AR272" t="s">
        <v>3523</v>
      </c>
      <c r="AS272" t="s">
        <v>3524</v>
      </c>
      <c r="AT272" t="s">
        <v>3525</v>
      </c>
      <c r="AU272" t="s">
        <v>3526</v>
      </c>
      <c r="AV272" t="s">
        <v>3527</v>
      </c>
      <c r="AW272" t="s">
        <v>3528</v>
      </c>
      <c r="AX272" t="s">
        <v>3526</v>
      </c>
      <c r="AY272" t="s">
        <v>3527</v>
      </c>
      <c r="AZ272" t="s">
        <v>3529</v>
      </c>
      <c r="BA272" t="s">
        <v>3526</v>
      </c>
      <c r="BB272" t="s">
        <v>3527</v>
      </c>
      <c r="BC272" t="s">
        <v>108</v>
      </c>
      <c r="BD272" t="s">
        <v>108</v>
      </c>
      <c r="BE272" t="s">
        <v>108</v>
      </c>
      <c r="BF272" t="s">
        <v>108</v>
      </c>
      <c r="BG272" t="s">
        <v>108</v>
      </c>
      <c r="BH272" t="s">
        <v>108</v>
      </c>
      <c r="BI272" t="s">
        <v>108</v>
      </c>
      <c r="BJ272" t="s">
        <v>108</v>
      </c>
      <c r="BK272" t="s">
        <v>108</v>
      </c>
      <c r="BL272" t="s">
        <v>108</v>
      </c>
      <c r="BM272" t="s">
        <v>108</v>
      </c>
      <c r="BN272" t="s">
        <v>108</v>
      </c>
      <c r="BO272" t="s">
        <v>108</v>
      </c>
      <c r="BP272" t="s">
        <v>108</v>
      </c>
      <c r="BQ272" t="s">
        <v>108</v>
      </c>
      <c r="BR272" t="s">
        <v>108</v>
      </c>
      <c r="BS272" t="s">
        <v>108</v>
      </c>
      <c r="BT272" t="s">
        <v>108</v>
      </c>
      <c r="BU272" t="s">
        <v>108</v>
      </c>
      <c r="BV272" t="s">
        <v>108</v>
      </c>
      <c r="BW272" t="s">
        <v>108</v>
      </c>
      <c r="BX272" t="s">
        <v>108</v>
      </c>
      <c r="BY272" t="s">
        <v>108</v>
      </c>
      <c r="BZ272"/>
      <c r="CA272"/>
      <c r="CB272"/>
      <c r="CC272"/>
      <c r="CD272" s="23"/>
      <c r="CE272" s="23"/>
    </row>
    <row r="273" spans="1:83" s="24" customFormat="1">
      <c r="A273" t="str">
        <f>CONCATENATE(C273,"_",COUNTIF(C$2:C273,C273))</f>
        <v>02CD14_17</v>
      </c>
      <c r="B273" t="s">
        <v>9427</v>
      </c>
      <c r="C273" t="s">
        <v>3291</v>
      </c>
      <c r="D273" t="s">
        <v>16827</v>
      </c>
      <c r="E273" t="s">
        <v>3292</v>
      </c>
      <c r="F273" t="s">
        <v>3293</v>
      </c>
      <c r="G273" t="s">
        <v>3294</v>
      </c>
      <c r="H273" t="s">
        <v>3295</v>
      </c>
      <c r="I273" t="s">
        <v>2646</v>
      </c>
      <c r="J273" t="s">
        <v>16822</v>
      </c>
      <c r="K273">
        <v>2</v>
      </c>
      <c r="L273" t="s">
        <v>315</v>
      </c>
      <c r="M273">
        <v>1</v>
      </c>
      <c r="N273" t="s">
        <v>16760</v>
      </c>
      <c r="O273" t="s">
        <v>171</v>
      </c>
      <c r="P273" t="s">
        <v>16773</v>
      </c>
      <c r="Q273" t="s">
        <v>171</v>
      </c>
      <c r="R273" t="s">
        <v>235</v>
      </c>
      <c r="S273" t="s">
        <v>168</v>
      </c>
      <c r="T273" t="s">
        <v>2647</v>
      </c>
      <c r="U273" t="s">
        <v>169</v>
      </c>
      <c r="V273" t="s">
        <v>2648</v>
      </c>
      <c r="W273" t="s">
        <v>2649</v>
      </c>
      <c r="X273" t="s">
        <v>2650</v>
      </c>
      <c r="Y273" t="s">
        <v>168</v>
      </c>
      <c r="Z273" t="s">
        <v>2357</v>
      </c>
      <c r="AA273">
        <v>2.4</v>
      </c>
      <c r="AB273" t="s">
        <v>16823</v>
      </c>
      <c r="AC273" t="str">
        <f t="shared" si="4"/>
        <v>3.2.1</v>
      </c>
      <c r="AD273" t="s">
        <v>3530</v>
      </c>
      <c r="AE273" t="s">
        <v>3531</v>
      </c>
      <c r="AF273" t="s">
        <v>3532</v>
      </c>
      <c r="AG273" t="s">
        <v>3533</v>
      </c>
      <c r="AH273" t="s">
        <v>3534</v>
      </c>
      <c r="AI273" t="s">
        <v>89</v>
      </c>
      <c r="AJ273" t="s">
        <v>3535</v>
      </c>
      <c r="AK273" t="s">
        <v>3536</v>
      </c>
      <c r="AL273" t="s">
        <v>136</v>
      </c>
      <c r="AM273" t="s">
        <v>3537</v>
      </c>
      <c r="AN273">
        <v>0</v>
      </c>
      <c r="AO273">
        <v>0.25</v>
      </c>
      <c r="AP273">
        <v>0.5</v>
      </c>
      <c r="AQ273">
        <v>1</v>
      </c>
      <c r="AR273" t="s">
        <v>3538</v>
      </c>
      <c r="AS273" t="s">
        <v>3539</v>
      </c>
      <c r="AT273" t="s">
        <v>3540</v>
      </c>
      <c r="AU273" t="s">
        <v>3541</v>
      </c>
      <c r="AV273" t="s">
        <v>3542</v>
      </c>
      <c r="AW273" t="s">
        <v>3543</v>
      </c>
      <c r="AX273" t="s">
        <v>3541</v>
      </c>
      <c r="AY273" t="s">
        <v>3542</v>
      </c>
      <c r="AZ273" t="s">
        <v>3544</v>
      </c>
      <c r="BA273" t="s">
        <v>3541</v>
      </c>
      <c r="BB273" t="s">
        <v>3542</v>
      </c>
      <c r="BC273" t="s">
        <v>3545</v>
      </c>
      <c r="BD273" t="s">
        <v>3541</v>
      </c>
      <c r="BE273" t="s">
        <v>3542</v>
      </c>
      <c r="BF273" t="s">
        <v>108</v>
      </c>
      <c r="BG273" t="s">
        <v>108</v>
      </c>
      <c r="BH273" t="s">
        <v>108</v>
      </c>
      <c r="BI273" t="s">
        <v>108</v>
      </c>
      <c r="BJ273" t="s">
        <v>108</v>
      </c>
      <c r="BK273" t="s">
        <v>108</v>
      </c>
      <c r="BL273" t="s">
        <v>108</v>
      </c>
      <c r="BM273" t="s">
        <v>108</v>
      </c>
      <c r="BN273" t="s">
        <v>108</v>
      </c>
      <c r="BO273" t="s">
        <v>108</v>
      </c>
      <c r="BP273" t="s">
        <v>108</v>
      </c>
      <c r="BQ273" t="s">
        <v>108</v>
      </c>
      <c r="BR273" t="s">
        <v>108</v>
      </c>
      <c r="BS273" t="s">
        <v>108</v>
      </c>
      <c r="BT273" t="s">
        <v>108</v>
      </c>
      <c r="BU273" t="s">
        <v>108</v>
      </c>
      <c r="BV273" t="s">
        <v>108</v>
      </c>
      <c r="BW273" t="s">
        <v>108</v>
      </c>
      <c r="BX273" t="s">
        <v>108</v>
      </c>
      <c r="BY273" t="s">
        <v>108</v>
      </c>
      <c r="BZ273"/>
      <c r="CA273"/>
      <c r="CB273"/>
      <c r="CC273"/>
      <c r="CD273" s="23"/>
      <c r="CE273" s="23"/>
    </row>
    <row r="274" spans="1:83" s="24" customFormat="1">
      <c r="A274" t="str">
        <f>CONCATENATE(C274,"_",COUNTIF(C$2:C274,C274))</f>
        <v>02CD14_18</v>
      </c>
      <c r="B274" t="s">
        <v>9428</v>
      </c>
      <c r="C274" t="s">
        <v>3291</v>
      </c>
      <c r="D274" t="s">
        <v>16827</v>
      </c>
      <c r="E274" t="s">
        <v>3292</v>
      </c>
      <c r="F274" t="s">
        <v>3293</v>
      </c>
      <c r="G274" t="s">
        <v>3294</v>
      </c>
      <c r="H274" t="s">
        <v>3295</v>
      </c>
      <c r="I274" t="s">
        <v>2673</v>
      </c>
      <c r="J274" t="s">
        <v>16824</v>
      </c>
      <c r="K274">
        <v>2</v>
      </c>
      <c r="L274" t="s">
        <v>315</v>
      </c>
      <c r="M274">
        <v>1</v>
      </c>
      <c r="N274" t="s">
        <v>16760</v>
      </c>
      <c r="O274">
        <v>6</v>
      </c>
      <c r="P274" t="s">
        <v>16808</v>
      </c>
      <c r="Q274" t="s">
        <v>168</v>
      </c>
      <c r="R274" t="s">
        <v>517</v>
      </c>
      <c r="S274" t="s">
        <v>166</v>
      </c>
      <c r="T274" t="s">
        <v>16791</v>
      </c>
      <c r="U274" t="s">
        <v>236</v>
      </c>
      <c r="V274" t="s">
        <v>755</v>
      </c>
      <c r="W274" t="s">
        <v>2674</v>
      </c>
      <c r="X274" t="s">
        <v>2675</v>
      </c>
      <c r="Y274" t="s">
        <v>168</v>
      </c>
      <c r="Z274" t="s">
        <v>2357</v>
      </c>
      <c r="AA274">
        <v>2.1</v>
      </c>
      <c r="AB274" t="s">
        <v>16825</v>
      </c>
      <c r="AC274" t="str">
        <f t="shared" si="4"/>
        <v>2.6.8</v>
      </c>
      <c r="AD274" t="s">
        <v>3546</v>
      </c>
      <c r="AE274" t="s">
        <v>3547</v>
      </c>
      <c r="AF274" t="s">
        <v>3548</v>
      </c>
      <c r="AG274" t="s">
        <v>3549</v>
      </c>
      <c r="AH274" t="s">
        <v>3550</v>
      </c>
      <c r="AI274" t="s">
        <v>89</v>
      </c>
      <c r="AJ274" t="s">
        <v>3551</v>
      </c>
      <c r="AK274" t="s">
        <v>3552</v>
      </c>
      <c r="AL274" t="s">
        <v>136</v>
      </c>
      <c r="AM274" t="s">
        <v>3553</v>
      </c>
      <c r="AN274">
        <v>0</v>
      </c>
      <c r="AO274">
        <v>0.4</v>
      </c>
      <c r="AP274">
        <v>0.75</v>
      </c>
      <c r="AQ274">
        <v>1</v>
      </c>
      <c r="AR274" t="s">
        <v>3554</v>
      </c>
      <c r="AS274" t="s">
        <v>3555</v>
      </c>
      <c r="AT274" t="s">
        <v>3556</v>
      </c>
      <c r="AU274" t="s">
        <v>3526</v>
      </c>
      <c r="AV274" t="s">
        <v>3527</v>
      </c>
      <c r="AW274" t="s">
        <v>3557</v>
      </c>
      <c r="AX274" t="s">
        <v>3526</v>
      </c>
      <c r="AY274" t="s">
        <v>3527</v>
      </c>
      <c r="AZ274" t="s">
        <v>3529</v>
      </c>
      <c r="BA274" t="s">
        <v>3526</v>
      </c>
      <c r="BB274" t="s">
        <v>3527</v>
      </c>
      <c r="BC274" t="s">
        <v>108</v>
      </c>
      <c r="BD274" t="s">
        <v>108</v>
      </c>
      <c r="BE274" t="s">
        <v>108</v>
      </c>
      <c r="BF274" t="s">
        <v>108</v>
      </c>
      <c r="BG274" t="s">
        <v>108</v>
      </c>
      <c r="BH274" t="s">
        <v>108</v>
      </c>
      <c r="BI274" t="s">
        <v>108</v>
      </c>
      <c r="BJ274" t="s">
        <v>108</v>
      </c>
      <c r="BK274" t="s">
        <v>108</v>
      </c>
      <c r="BL274" t="s">
        <v>108</v>
      </c>
      <c r="BM274" t="s">
        <v>108</v>
      </c>
      <c r="BN274" t="s">
        <v>108</v>
      </c>
      <c r="BO274" t="s">
        <v>108</v>
      </c>
      <c r="BP274" t="s">
        <v>108</v>
      </c>
      <c r="BQ274" t="s">
        <v>108</v>
      </c>
      <c r="BR274" t="s">
        <v>108</v>
      </c>
      <c r="BS274" t="s">
        <v>108</v>
      </c>
      <c r="BT274" t="s">
        <v>108</v>
      </c>
      <c r="BU274" t="s">
        <v>108</v>
      </c>
      <c r="BV274" t="s">
        <v>108</v>
      </c>
      <c r="BW274" t="s">
        <v>108</v>
      </c>
      <c r="BX274" t="s">
        <v>108</v>
      </c>
      <c r="BY274" t="s">
        <v>108</v>
      </c>
      <c r="BZ274"/>
      <c r="CA274"/>
      <c r="CB274"/>
      <c r="CC274"/>
      <c r="CD274" s="23"/>
      <c r="CE274" s="23"/>
    </row>
    <row r="275" spans="1:83" s="24" customFormat="1">
      <c r="A275" t="str">
        <f>CONCATENATE(C275,"_",COUNTIF(C$2:C275,C275))</f>
        <v>02CD14_19</v>
      </c>
      <c r="B275" t="s">
        <v>9429</v>
      </c>
      <c r="C275" t="s">
        <v>3291</v>
      </c>
      <c r="D275" t="s">
        <v>16827</v>
      </c>
      <c r="E275" t="s">
        <v>3292</v>
      </c>
      <c r="F275" t="s">
        <v>3293</v>
      </c>
      <c r="G275" t="s">
        <v>3294</v>
      </c>
      <c r="H275" t="s">
        <v>3295</v>
      </c>
      <c r="I275" t="s">
        <v>1233</v>
      </c>
      <c r="J275" t="s">
        <v>16812</v>
      </c>
      <c r="K275">
        <v>2</v>
      </c>
      <c r="L275" t="s">
        <v>315</v>
      </c>
      <c r="M275">
        <v>1</v>
      </c>
      <c r="N275" t="s">
        <v>16760</v>
      </c>
      <c r="O275">
        <v>6</v>
      </c>
      <c r="P275" t="s">
        <v>16808</v>
      </c>
      <c r="Q275" t="s">
        <v>168</v>
      </c>
      <c r="R275" t="s">
        <v>517</v>
      </c>
      <c r="S275" t="s">
        <v>166</v>
      </c>
      <c r="T275" t="s">
        <v>16791</v>
      </c>
      <c r="U275" t="s">
        <v>171</v>
      </c>
      <c r="V275" t="s">
        <v>620</v>
      </c>
      <c r="W275" t="s">
        <v>1234</v>
      </c>
      <c r="X275" t="s">
        <v>1235</v>
      </c>
      <c r="Y275" t="s">
        <v>793</v>
      </c>
      <c r="Z275" t="s">
        <v>794</v>
      </c>
      <c r="AA275">
        <v>10.199999999999999</v>
      </c>
      <c r="AB275" t="s">
        <v>16810</v>
      </c>
      <c r="AC275" t="str">
        <f t="shared" si="4"/>
        <v>2.6.3</v>
      </c>
      <c r="AD275" t="s">
        <v>3558</v>
      </c>
      <c r="AE275" t="s">
        <v>3559</v>
      </c>
      <c r="AF275" t="s">
        <v>3560</v>
      </c>
      <c r="AG275" t="s">
        <v>3561</v>
      </c>
      <c r="AH275" t="s">
        <v>3562</v>
      </c>
      <c r="AI275" t="s">
        <v>89</v>
      </c>
      <c r="AJ275" t="s">
        <v>3563</v>
      </c>
      <c r="AK275" t="s">
        <v>3564</v>
      </c>
      <c r="AL275" t="s">
        <v>136</v>
      </c>
      <c r="AM275" t="s">
        <v>3565</v>
      </c>
      <c r="AN275">
        <v>0</v>
      </c>
      <c r="AO275">
        <v>0.4</v>
      </c>
      <c r="AP275">
        <v>0.75</v>
      </c>
      <c r="AQ275">
        <v>1</v>
      </c>
      <c r="AR275" t="s">
        <v>3566</v>
      </c>
      <c r="AS275" t="s">
        <v>3567</v>
      </c>
      <c r="AT275" t="s">
        <v>3568</v>
      </c>
      <c r="AU275" t="s">
        <v>3569</v>
      </c>
      <c r="AV275" t="s">
        <v>3570</v>
      </c>
      <c r="AW275" t="s">
        <v>3571</v>
      </c>
      <c r="AX275" t="s">
        <v>3569</v>
      </c>
      <c r="AY275" t="s">
        <v>3570</v>
      </c>
      <c r="AZ275" t="s">
        <v>3572</v>
      </c>
      <c r="BA275" t="s">
        <v>3541</v>
      </c>
      <c r="BB275" t="s">
        <v>3570</v>
      </c>
      <c r="BC275" t="s">
        <v>3573</v>
      </c>
      <c r="BD275" t="s">
        <v>3526</v>
      </c>
      <c r="BE275" t="s">
        <v>3527</v>
      </c>
      <c r="BF275" t="s">
        <v>3574</v>
      </c>
      <c r="BG275" t="s">
        <v>3526</v>
      </c>
      <c r="BH275" t="s">
        <v>3527</v>
      </c>
      <c r="BI275" t="s">
        <v>3575</v>
      </c>
      <c r="BJ275" t="s">
        <v>3526</v>
      </c>
      <c r="BK275" t="s">
        <v>3527</v>
      </c>
      <c r="BL275" t="s">
        <v>3576</v>
      </c>
      <c r="BM275" t="s">
        <v>3526</v>
      </c>
      <c r="BN275" t="s">
        <v>3527</v>
      </c>
      <c r="BO275" t="s">
        <v>3577</v>
      </c>
      <c r="BP275" t="s">
        <v>3578</v>
      </c>
      <c r="BQ275" t="s">
        <v>3579</v>
      </c>
      <c r="BR275" t="s">
        <v>108</v>
      </c>
      <c r="BS275" t="s">
        <v>108</v>
      </c>
      <c r="BT275" t="s">
        <v>108</v>
      </c>
      <c r="BU275" t="s">
        <v>108</v>
      </c>
      <c r="BV275" t="s">
        <v>108</v>
      </c>
      <c r="BW275" t="s">
        <v>108</v>
      </c>
      <c r="BX275" t="s">
        <v>108</v>
      </c>
      <c r="BY275" t="s">
        <v>108</v>
      </c>
      <c r="BZ275"/>
      <c r="CA275"/>
      <c r="CB275"/>
      <c r="CC275"/>
      <c r="CD275" s="23"/>
      <c r="CE275" s="23"/>
    </row>
    <row r="276" spans="1:83" s="24" customFormat="1">
      <c r="A276" t="str">
        <f>CONCATENATE(C276,"_",COUNTIF(C$2:C276,C276))</f>
        <v>02CD14_20</v>
      </c>
      <c r="B276" t="s">
        <v>9430</v>
      </c>
      <c r="C276" t="s">
        <v>3291</v>
      </c>
      <c r="D276" t="s">
        <v>16827</v>
      </c>
      <c r="E276" t="s">
        <v>3292</v>
      </c>
      <c r="F276" t="s">
        <v>3293</v>
      </c>
      <c r="G276" t="s">
        <v>3294</v>
      </c>
      <c r="H276" t="s">
        <v>3295</v>
      </c>
      <c r="I276" t="s">
        <v>1188</v>
      </c>
      <c r="J276" t="s">
        <v>16813</v>
      </c>
      <c r="K276">
        <v>2</v>
      </c>
      <c r="L276" t="s">
        <v>315</v>
      </c>
      <c r="M276">
        <v>1</v>
      </c>
      <c r="N276" t="s">
        <v>16760</v>
      </c>
      <c r="O276">
        <v>6</v>
      </c>
      <c r="P276" t="s">
        <v>16808</v>
      </c>
      <c r="Q276" t="s">
        <v>168</v>
      </c>
      <c r="R276" t="s">
        <v>517</v>
      </c>
      <c r="S276" t="s">
        <v>166</v>
      </c>
      <c r="T276" t="s">
        <v>16791</v>
      </c>
      <c r="U276" t="s">
        <v>168</v>
      </c>
      <c r="V276" t="s">
        <v>1190</v>
      </c>
      <c r="W276" t="s">
        <v>1191</v>
      </c>
      <c r="X276" t="s">
        <v>1192</v>
      </c>
      <c r="Y276" t="s">
        <v>793</v>
      </c>
      <c r="Z276" t="s">
        <v>794</v>
      </c>
      <c r="AA276">
        <v>10.199999999999999</v>
      </c>
      <c r="AB276" t="s">
        <v>16810</v>
      </c>
      <c r="AC276" t="str">
        <f t="shared" si="4"/>
        <v>2.6.2</v>
      </c>
      <c r="AD276" t="s">
        <v>3580</v>
      </c>
      <c r="AE276" t="s">
        <v>3581</v>
      </c>
      <c r="AF276" t="s">
        <v>3582</v>
      </c>
      <c r="AG276" t="s">
        <v>3583</v>
      </c>
      <c r="AH276" t="s">
        <v>3584</v>
      </c>
      <c r="AI276" t="s">
        <v>89</v>
      </c>
      <c r="AJ276" t="s">
        <v>3585</v>
      </c>
      <c r="AK276" t="s">
        <v>3586</v>
      </c>
      <c r="AL276" t="s">
        <v>136</v>
      </c>
      <c r="AM276" t="s">
        <v>3587</v>
      </c>
      <c r="AN276">
        <v>0</v>
      </c>
      <c r="AO276">
        <v>0.4</v>
      </c>
      <c r="AP276">
        <v>0.75</v>
      </c>
      <c r="AQ276">
        <v>1</v>
      </c>
      <c r="AR276" t="s">
        <v>3588</v>
      </c>
      <c r="AS276" t="s">
        <v>3589</v>
      </c>
      <c r="AT276" t="s">
        <v>3590</v>
      </c>
      <c r="AU276" t="s">
        <v>3526</v>
      </c>
      <c r="AV276" t="s">
        <v>3527</v>
      </c>
      <c r="AW276" t="s">
        <v>3591</v>
      </c>
      <c r="AX276" t="s">
        <v>3526</v>
      </c>
      <c r="AY276" t="s">
        <v>3527</v>
      </c>
      <c r="AZ276" t="s">
        <v>3592</v>
      </c>
      <c r="BA276" t="s">
        <v>3526</v>
      </c>
      <c r="BB276" t="s">
        <v>3527</v>
      </c>
      <c r="BC276" t="s">
        <v>108</v>
      </c>
      <c r="BD276" t="s">
        <v>108</v>
      </c>
      <c r="BE276" t="s">
        <v>108</v>
      </c>
      <c r="BF276" t="s">
        <v>108</v>
      </c>
      <c r="BG276" t="s">
        <v>108</v>
      </c>
      <c r="BH276" t="s">
        <v>108</v>
      </c>
      <c r="BI276" t="s">
        <v>108</v>
      </c>
      <c r="BJ276" t="s">
        <v>108</v>
      </c>
      <c r="BK276" t="s">
        <v>108</v>
      </c>
      <c r="BL276" t="s">
        <v>108</v>
      </c>
      <c r="BM276" t="s">
        <v>108</v>
      </c>
      <c r="BN276" t="s">
        <v>108</v>
      </c>
      <c r="BO276" t="s">
        <v>108</v>
      </c>
      <c r="BP276" t="s">
        <v>108</v>
      </c>
      <c r="BQ276" t="s">
        <v>108</v>
      </c>
      <c r="BR276" t="s">
        <v>108</v>
      </c>
      <c r="BS276" t="s">
        <v>108</v>
      </c>
      <c r="BT276" t="s">
        <v>108</v>
      </c>
      <c r="BU276" t="s">
        <v>108</v>
      </c>
      <c r="BV276" t="s">
        <v>108</v>
      </c>
      <c r="BW276" t="s">
        <v>108</v>
      </c>
      <c r="BX276" t="s">
        <v>108</v>
      </c>
      <c r="BY276" t="s">
        <v>108</v>
      </c>
      <c r="BZ276"/>
      <c r="CA276"/>
      <c r="CB276"/>
      <c r="CC276"/>
      <c r="CD276" s="23"/>
      <c r="CE276" s="23"/>
    </row>
    <row r="277" spans="1:83" s="24" customFormat="1">
      <c r="A277" t="str">
        <f>CONCATENATE(C277,"_",COUNTIF(C$2:C277,C277))</f>
        <v>02CD14_21</v>
      </c>
      <c r="B277" t="s">
        <v>9431</v>
      </c>
      <c r="C277" t="s">
        <v>3291</v>
      </c>
      <c r="D277" t="s">
        <v>16827</v>
      </c>
      <c r="E277" t="s">
        <v>3292</v>
      </c>
      <c r="F277" t="s">
        <v>3293</v>
      </c>
      <c r="G277" t="s">
        <v>3294</v>
      </c>
      <c r="H277" t="s">
        <v>3295</v>
      </c>
      <c r="I277" t="s">
        <v>789</v>
      </c>
      <c r="J277" t="s">
        <v>16809</v>
      </c>
      <c r="K277">
        <v>2</v>
      </c>
      <c r="L277" t="s">
        <v>315</v>
      </c>
      <c r="M277">
        <v>1</v>
      </c>
      <c r="N277" t="s">
        <v>16760</v>
      </c>
      <c r="O277">
        <v>3</v>
      </c>
      <c r="P277" t="s">
        <v>16773</v>
      </c>
      <c r="Q277" t="s">
        <v>168</v>
      </c>
      <c r="R277" t="s">
        <v>517</v>
      </c>
      <c r="S277" t="s">
        <v>170</v>
      </c>
      <c r="T277" t="s">
        <v>790</v>
      </c>
      <c r="U277" t="s">
        <v>169</v>
      </c>
      <c r="V277" t="s">
        <v>790</v>
      </c>
      <c r="W277" t="s">
        <v>791</v>
      </c>
      <c r="X277" t="s">
        <v>792</v>
      </c>
      <c r="Y277" t="s">
        <v>793</v>
      </c>
      <c r="Z277" t="s">
        <v>794</v>
      </c>
      <c r="AA277">
        <v>10.199999999999999</v>
      </c>
      <c r="AB277" t="s">
        <v>16810</v>
      </c>
      <c r="AC277" t="str">
        <f t="shared" si="4"/>
        <v>2.7.1</v>
      </c>
      <c r="AD277" t="s">
        <v>3515</v>
      </c>
      <c r="AE277" t="s">
        <v>3516</v>
      </c>
      <c r="AF277" t="s">
        <v>3517</v>
      </c>
      <c r="AG277" t="s">
        <v>3518</v>
      </c>
      <c r="AH277" t="s">
        <v>3519</v>
      </c>
      <c r="AI277" t="s">
        <v>89</v>
      </c>
      <c r="AJ277" t="s">
        <v>3520</v>
      </c>
      <c r="AK277" t="s">
        <v>3593</v>
      </c>
      <c r="AL277" t="s">
        <v>136</v>
      </c>
      <c r="AM277" t="s">
        <v>3594</v>
      </c>
      <c r="AN277">
        <v>0</v>
      </c>
      <c r="AO277">
        <v>0.4</v>
      </c>
      <c r="AP277">
        <v>0.75</v>
      </c>
      <c r="AQ277">
        <v>1</v>
      </c>
      <c r="AR277" t="s">
        <v>3595</v>
      </c>
      <c r="AS277" t="s">
        <v>3596</v>
      </c>
      <c r="AT277" t="s">
        <v>3597</v>
      </c>
      <c r="AU277" t="s">
        <v>3526</v>
      </c>
      <c r="AV277" t="s">
        <v>3527</v>
      </c>
      <c r="AW277" t="s">
        <v>3598</v>
      </c>
      <c r="AX277" t="s">
        <v>3526</v>
      </c>
      <c r="AY277" t="s">
        <v>3527</v>
      </c>
      <c r="AZ277" t="s">
        <v>3599</v>
      </c>
      <c r="BA277" t="s">
        <v>3526</v>
      </c>
      <c r="BB277" t="s">
        <v>3527</v>
      </c>
      <c r="BC277" t="s">
        <v>3600</v>
      </c>
      <c r="BD277" t="s">
        <v>3526</v>
      </c>
      <c r="BE277" t="s">
        <v>3527</v>
      </c>
      <c r="BF277" t="s">
        <v>3601</v>
      </c>
      <c r="BG277" t="s">
        <v>3526</v>
      </c>
      <c r="BH277" t="s">
        <v>3527</v>
      </c>
      <c r="BI277" t="s">
        <v>3602</v>
      </c>
      <c r="BJ277" t="s">
        <v>3526</v>
      </c>
      <c r="BK277" t="s">
        <v>3527</v>
      </c>
      <c r="BL277" t="s">
        <v>108</v>
      </c>
      <c r="BM277" t="s">
        <v>108</v>
      </c>
      <c r="BN277" t="s">
        <v>108</v>
      </c>
      <c r="BO277" t="s">
        <v>108</v>
      </c>
      <c r="BP277" t="s">
        <v>108</v>
      </c>
      <c r="BQ277" t="s">
        <v>108</v>
      </c>
      <c r="BR277" t="s">
        <v>108</v>
      </c>
      <c r="BS277" t="s">
        <v>108</v>
      </c>
      <c r="BT277" t="s">
        <v>108</v>
      </c>
      <c r="BU277" t="s">
        <v>108</v>
      </c>
      <c r="BV277" t="s">
        <v>108</v>
      </c>
      <c r="BW277" t="s">
        <v>108</v>
      </c>
      <c r="BX277" t="s">
        <v>108</v>
      </c>
      <c r="BY277" t="s">
        <v>108</v>
      </c>
      <c r="BZ277"/>
      <c r="CA277"/>
      <c r="CB277"/>
      <c r="CC277"/>
      <c r="CD277" s="23"/>
      <c r="CE277" s="23"/>
    </row>
    <row r="278" spans="1:83" s="24" customFormat="1">
      <c r="A278" t="str">
        <f>CONCATENATE(C278,"_",COUNTIF(C$2:C278,C278))</f>
        <v>02CD15_1</v>
      </c>
      <c r="B278" t="s">
        <v>9432</v>
      </c>
      <c r="C278" t="s">
        <v>3603</v>
      </c>
      <c r="D278" t="s">
        <v>16828</v>
      </c>
      <c r="E278" t="s">
        <v>3604</v>
      </c>
      <c r="F278" t="s">
        <v>3605</v>
      </c>
      <c r="G278" t="s">
        <v>3606</v>
      </c>
      <c r="H278" t="s">
        <v>3607</v>
      </c>
      <c r="I278" t="s">
        <v>465</v>
      </c>
      <c r="J278" t="s">
        <v>16772</v>
      </c>
      <c r="K278">
        <v>2</v>
      </c>
      <c r="L278" t="s">
        <v>315</v>
      </c>
      <c r="M278">
        <v>1</v>
      </c>
      <c r="N278" t="s">
        <v>16760</v>
      </c>
      <c r="O278">
        <v>3</v>
      </c>
      <c r="P278" t="s">
        <v>16773</v>
      </c>
      <c r="Q278" t="s">
        <v>169</v>
      </c>
      <c r="R278" t="s">
        <v>77</v>
      </c>
      <c r="S278" t="s">
        <v>236</v>
      </c>
      <c r="T278" t="s">
        <v>260</v>
      </c>
      <c r="U278" t="s">
        <v>169</v>
      </c>
      <c r="V278" t="s">
        <v>467</v>
      </c>
      <c r="W278" t="s">
        <v>468</v>
      </c>
      <c r="X278" t="s">
        <v>469</v>
      </c>
      <c r="Y278" t="s">
        <v>81</v>
      </c>
      <c r="Z278" t="s">
        <v>82</v>
      </c>
      <c r="AA278">
        <v>16.600000000000001</v>
      </c>
      <c r="AB278" t="s">
        <v>83</v>
      </c>
      <c r="AC278" t="str">
        <f t="shared" si="4"/>
        <v>1.8.1</v>
      </c>
      <c r="AD278" t="s">
        <v>3608</v>
      </c>
      <c r="AE278" t="s">
        <v>3609</v>
      </c>
      <c r="AF278" t="s">
        <v>3610</v>
      </c>
      <c r="AG278" t="s">
        <v>473</v>
      </c>
      <c r="AH278" t="s">
        <v>3611</v>
      </c>
      <c r="AI278" t="s">
        <v>89</v>
      </c>
      <c r="AJ278" t="s">
        <v>3612</v>
      </c>
      <c r="AK278" t="s">
        <v>3613</v>
      </c>
      <c r="AL278" t="s">
        <v>92</v>
      </c>
      <c r="AM278" t="s">
        <v>3614</v>
      </c>
      <c r="AN278">
        <v>0.23599999999999999</v>
      </c>
      <c r="AO278">
        <v>0.47199999999999998</v>
      </c>
      <c r="AP278">
        <v>0.73399999999999999</v>
      </c>
      <c r="AQ278">
        <v>1</v>
      </c>
      <c r="AR278" t="s">
        <v>1009</v>
      </c>
      <c r="AS278" t="s">
        <v>3135</v>
      </c>
      <c r="AT278" t="s">
        <v>3615</v>
      </c>
      <c r="AU278" t="s">
        <v>3616</v>
      </c>
      <c r="AV278" t="s">
        <v>3617</v>
      </c>
      <c r="AW278" t="s">
        <v>3618</v>
      </c>
      <c r="AX278" t="s">
        <v>3619</v>
      </c>
      <c r="AY278" t="s">
        <v>3620</v>
      </c>
      <c r="AZ278" t="s">
        <v>3621</v>
      </c>
      <c r="BA278" t="s">
        <v>3622</v>
      </c>
      <c r="BB278" t="s">
        <v>3623</v>
      </c>
      <c r="BC278" t="s">
        <v>3624</v>
      </c>
      <c r="BD278" t="s">
        <v>3622</v>
      </c>
      <c r="BE278" t="s">
        <v>3623</v>
      </c>
      <c r="BF278" t="s">
        <v>108</v>
      </c>
      <c r="BG278" t="s">
        <v>108</v>
      </c>
      <c r="BH278" t="s">
        <v>108</v>
      </c>
      <c r="BI278" t="s">
        <v>108</v>
      </c>
      <c r="BJ278" t="s">
        <v>108</v>
      </c>
      <c r="BK278" t="s">
        <v>108</v>
      </c>
      <c r="BL278" t="s">
        <v>108</v>
      </c>
      <c r="BM278" t="s">
        <v>108</v>
      </c>
      <c r="BN278" t="s">
        <v>108</v>
      </c>
      <c r="BO278" t="s">
        <v>108</v>
      </c>
      <c r="BP278" t="s">
        <v>108</v>
      </c>
      <c r="BQ278" t="s">
        <v>108</v>
      </c>
      <c r="BR278" t="s">
        <v>108</v>
      </c>
      <c r="BS278" t="s">
        <v>108</v>
      </c>
      <c r="BT278" t="s">
        <v>108</v>
      </c>
      <c r="BU278" t="s">
        <v>108</v>
      </c>
      <c r="BV278" t="s">
        <v>108</v>
      </c>
      <c r="BW278" t="s">
        <v>108</v>
      </c>
      <c r="BX278" t="s">
        <v>108</v>
      </c>
      <c r="BY278" t="s">
        <v>108</v>
      </c>
      <c r="BZ278"/>
      <c r="CA278"/>
      <c r="CB278"/>
      <c r="CC278"/>
      <c r="CD278" s="23"/>
      <c r="CE278" s="23"/>
    </row>
    <row r="279" spans="1:83" s="24" customFormat="1">
      <c r="A279" t="str">
        <f>CONCATENATE(C279,"_",COUNTIF(C$2:C279,C279))</f>
        <v>02CD15_2</v>
      </c>
      <c r="B279" t="s">
        <v>9433</v>
      </c>
      <c r="C279" t="s">
        <v>3603</v>
      </c>
      <c r="D279" t="s">
        <v>16828</v>
      </c>
      <c r="E279" t="s">
        <v>3604</v>
      </c>
      <c r="F279" t="s">
        <v>3605</v>
      </c>
      <c r="G279" t="s">
        <v>3606</v>
      </c>
      <c r="H279" t="s">
        <v>3607</v>
      </c>
      <c r="I279" t="s">
        <v>494</v>
      </c>
      <c r="J279" t="s">
        <v>16774</v>
      </c>
      <c r="K279">
        <v>6</v>
      </c>
      <c r="L279" t="s">
        <v>74</v>
      </c>
      <c r="M279">
        <v>5</v>
      </c>
      <c r="N279" t="s">
        <v>16775</v>
      </c>
      <c r="O279">
        <v>1</v>
      </c>
      <c r="P279" t="s">
        <v>16776</v>
      </c>
      <c r="Q279" t="s">
        <v>168</v>
      </c>
      <c r="R279" t="s">
        <v>517</v>
      </c>
      <c r="S279" t="s">
        <v>168</v>
      </c>
      <c r="T279" t="s">
        <v>518</v>
      </c>
      <c r="U279" t="s">
        <v>169</v>
      </c>
      <c r="V279" t="s">
        <v>16777</v>
      </c>
      <c r="W279" t="s">
        <v>495</v>
      </c>
      <c r="X279" t="s">
        <v>496</v>
      </c>
      <c r="Y279" t="s">
        <v>81</v>
      </c>
      <c r="Z279" t="s">
        <v>82</v>
      </c>
      <c r="AA279">
        <v>16.100000000000001</v>
      </c>
      <c r="AB279" t="s">
        <v>174</v>
      </c>
      <c r="AC279" t="str">
        <f t="shared" si="4"/>
        <v>2.2.1</v>
      </c>
      <c r="AD279" t="s">
        <v>3625</v>
      </c>
      <c r="AE279" t="s">
        <v>3626</v>
      </c>
      <c r="AF279" t="s">
        <v>3610</v>
      </c>
      <c r="AG279" t="s">
        <v>500</v>
      </c>
      <c r="AH279" t="s">
        <v>3627</v>
      </c>
      <c r="AI279" t="s">
        <v>89</v>
      </c>
      <c r="AJ279" t="s">
        <v>3628</v>
      </c>
      <c r="AK279" t="s">
        <v>3629</v>
      </c>
      <c r="AL279" t="s">
        <v>92</v>
      </c>
      <c r="AM279" t="s">
        <v>3614</v>
      </c>
      <c r="AN279">
        <v>0.25</v>
      </c>
      <c r="AO279">
        <v>0.52</v>
      </c>
      <c r="AP279">
        <v>0.76</v>
      </c>
      <c r="AQ279">
        <v>1</v>
      </c>
      <c r="AR279" t="s">
        <v>2102</v>
      </c>
      <c r="AS279" t="s">
        <v>3630</v>
      </c>
      <c r="AT279" t="s">
        <v>3631</v>
      </c>
      <c r="AU279" t="s">
        <v>3632</v>
      </c>
      <c r="AV279" t="s">
        <v>3633</v>
      </c>
      <c r="AW279" t="s">
        <v>3634</v>
      </c>
      <c r="AX279" t="s">
        <v>3632</v>
      </c>
      <c r="AY279" t="s">
        <v>3633</v>
      </c>
      <c r="AZ279" t="s">
        <v>3635</v>
      </c>
      <c r="BA279" t="s">
        <v>3632</v>
      </c>
      <c r="BB279" t="s">
        <v>3633</v>
      </c>
      <c r="BC279" t="s">
        <v>3636</v>
      </c>
      <c r="BD279" t="s">
        <v>3632</v>
      </c>
      <c r="BE279" t="s">
        <v>3633</v>
      </c>
      <c r="BF279" t="s">
        <v>108</v>
      </c>
      <c r="BG279" t="s">
        <v>108</v>
      </c>
      <c r="BH279" t="s">
        <v>108</v>
      </c>
      <c r="BI279" t="s">
        <v>108</v>
      </c>
      <c r="BJ279" t="s">
        <v>108</v>
      </c>
      <c r="BK279" t="s">
        <v>108</v>
      </c>
      <c r="BL279" t="s">
        <v>108</v>
      </c>
      <c r="BM279" t="s">
        <v>108</v>
      </c>
      <c r="BN279" t="s">
        <v>108</v>
      </c>
      <c r="BO279" t="s">
        <v>108</v>
      </c>
      <c r="BP279" t="s">
        <v>108</v>
      </c>
      <c r="BQ279" t="s">
        <v>108</v>
      </c>
      <c r="BR279" t="s">
        <v>108</v>
      </c>
      <c r="BS279" t="s">
        <v>108</v>
      </c>
      <c r="BT279" t="s">
        <v>108</v>
      </c>
      <c r="BU279" t="s">
        <v>108</v>
      </c>
      <c r="BV279" t="s">
        <v>108</v>
      </c>
      <c r="BW279" t="s">
        <v>108</v>
      </c>
      <c r="BX279" t="s">
        <v>108</v>
      </c>
      <c r="BY279" t="s">
        <v>108</v>
      </c>
      <c r="BZ279"/>
      <c r="CA279"/>
      <c r="CB279"/>
      <c r="CC279"/>
      <c r="CD279" s="23"/>
      <c r="CE279" s="23"/>
    </row>
    <row r="280" spans="1:83">
      <c r="A280" t="str">
        <f>CONCATENATE(C280,"_",COUNTIF(C$2:C280,C280))</f>
        <v>02CD15_3</v>
      </c>
      <c r="B280" t="s">
        <v>9434</v>
      </c>
      <c r="C280" t="s">
        <v>3603</v>
      </c>
      <c r="D280" t="s">
        <v>16828</v>
      </c>
      <c r="E280" t="s">
        <v>3604</v>
      </c>
      <c r="F280" t="s">
        <v>3605</v>
      </c>
      <c r="G280" t="s">
        <v>3606</v>
      </c>
      <c r="H280" t="s">
        <v>3607</v>
      </c>
      <c r="I280" t="s">
        <v>515</v>
      </c>
      <c r="J280" t="s">
        <v>16778</v>
      </c>
      <c r="K280">
        <v>2</v>
      </c>
      <c r="L280" t="s">
        <v>315</v>
      </c>
      <c r="M280">
        <v>2</v>
      </c>
      <c r="N280" t="s">
        <v>516</v>
      </c>
      <c r="O280" t="s">
        <v>168</v>
      </c>
      <c r="P280" t="s">
        <v>16779</v>
      </c>
      <c r="Q280" t="s">
        <v>168</v>
      </c>
      <c r="R280" t="s">
        <v>517</v>
      </c>
      <c r="S280" t="s">
        <v>168</v>
      </c>
      <c r="T280" t="s">
        <v>518</v>
      </c>
      <c r="U280" t="s">
        <v>166</v>
      </c>
      <c r="V280" t="s">
        <v>519</v>
      </c>
      <c r="W280" t="s">
        <v>520</v>
      </c>
      <c r="X280" t="s">
        <v>521</v>
      </c>
      <c r="Y280" t="s">
        <v>146</v>
      </c>
      <c r="Z280" t="s">
        <v>147</v>
      </c>
      <c r="AA280">
        <v>11.6</v>
      </c>
      <c r="AB280" t="s">
        <v>16780</v>
      </c>
      <c r="AC280" t="str">
        <f t="shared" si="4"/>
        <v>2.2.6</v>
      </c>
      <c r="AD280" t="s">
        <v>3637</v>
      </c>
      <c r="AE280" t="s">
        <v>3638</v>
      </c>
      <c r="AF280" t="s">
        <v>3610</v>
      </c>
      <c r="AG280" t="s">
        <v>1054</v>
      </c>
      <c r="AH280" t="s">
        <v>3639</v>
      </c>
      <c r="AI280" t="s">
        <v>89</v>
      </c>
      <c r="AJ280" t="s">
        <v>3640</v>
      </c>
      <c r="AK280" t="s">
        <v>3641</v>
      </c>
      <c r="AL280" t="s">
        <v>92</v>
      </c>
      <c r="AM280" t="s">
        <v>3614</v>
      </c>
      <c r="AN280">
        <v>0.2</v>
      </c>
      <c r="AO280">
        <v>0.6</v>
      </c>
      <c r="AP280">
        <v>0.8</v>
      </c>
      <c r="AQ280">
        <v>1</v>
      </c>
      <c r="AR280" t="s">
        <v>1059</v>
      </c>
      <c r="AS280" t="s">
        <v>3642</v>
      </c>
      <c r="AT280" t="s">
        <v>3643</v>
      </c>
      <c r="AU280" t="s">
        <v>3644</v>
      </c>
      <c r="AV280" t="s">
        <v>3645</v>
      </c>
      <c r="AW280" t="s">
        <v>3646</v>
      </c>
      <c r="AX280" t="s">
        <v>3647</v>
      </c>
      <c r="AY280" t="s">
        <v>3648</v>
      </c>
      <c r="AZ280" t="s">
        <v>3649</v>
      </c>
      <c r="BA280" t="s">
        <v>3647</v>
      </c>
      <c r="BB280" t="s">
        <v>3648</v>
      </c>
      <c r="BC280" t="s">
        <v>108</v>
      </c>
      <c r="BD280" t="s">
        <v>108</v>
      </c>
      <c r="BE280" t="s">
        <v>108</v>
      </c>
      <c r="BF280" t="s">
        <v>108</v>
      </c>
      <c r="BG280" t="s">
        <v>108</v>
      </c>
      <c r="BH280" t="s">
        <v>108</v>
      </c>
      <c r="BI280" t="s">
        <v>108</v>
      </c>
      <c r="BJ280" t="s">
        <v>108</v>
      </c>
      <c r="BK280" t="s">
        <v>108</v>
      </c>
      <c r="BL280" t="s">
        <v>108</v>
      </c>
      <c r="BM280" t="s">
        <v>108</v>
      </c>
      <c r="BN280" t="s">
        <v>108</v>
      </c>
      <c r="BO280" t="s">
        <v>108</v>
      </c>
      <c r="BP280" t="s">
        <v>108</v>
      </c>
      <c r="BQ280" t="s">
        <v>108</v>
      </c>
      <c r="BR280" t="s">
        <v>108</v>
      </c>
      <c r="BS280" t="s">
        <v>108</v>
      </c>
      <c r="BT280" t="s">
        <v>108</v>
      </c>
      <c r="BU280" t="s">
        <v>108</v>
      </c>
      <c r="BV280" t="s">
        <v>108</v>
      </c>
      <c r="BW280" t="s">
        <v>108</v>
      </c>
      <c r="BX280" t="s">
        <v>108</v>
      </c>
      <c r="BY280" t="s">
        <v>108</v>
      </c>
      <c r="BZ280"/>
      <c r="CA280"/>
      <c r="CB280"/>
      <c r="CC280"/>
      <c r="CD280" s="23"/>
    </row>
    <row r="281" spans="1:83" s="24" customFormat="1">
      <c r="A281" t="str">
        <f>CONCATENATE(C281,"_",COUNTIF(C$2:C281,C281))</f>
        <v>02CD15_4</v>
      </c>
      <c r="B281" t="s">
        <v>9435</v>
      </c>
      <c r="C281" t="s">
        <v>3603</v>
      </c>
      <c r="D281" t="s">
        <v>16828</v>
      </c>
      <c r="E281" t="s">
        <v>3604</v>
      </c>
      <c r="F281" t="s">
        <v>3605</v>
      </c>
      <c r="G281" t="s">
        <v>3606</v>
      </c>
      <c r="H281" t="s">
        <v>3607</v>
      </c>
      <c r="I281" t="s">
        <v>547</v>
      </c>
      <c r="J281" t="s">
        <v>16781</v>
      </c>
      <c r="K281">
        <v>4</v>
      </c>
      <c r="L281" t="s">
        <v>576</v>
      </c>
      <c r="M281">
        <v>1</v>
      </c>
      <c r="N281" t="s">
        <v>548</v>
      </c>
      <c r="O281" t="s">
        <v>549</v>
      </c>
      <c r="P281" t="s">
        <v>548</v>
      </c>
      <c r="Q281" t="s">
        <v>168</v>
      </c>
      <c r="R281" t="s">
        <v>517</v>
      </c>
      <c r="S281" t="s">
        <v>167</v>
      </c>
      <c r="T281" t="s">
        <v>16782</v>
      </c>
      <c r="U281" t="s">
        <v>168</v>
      </c>
      <c r="V281" t="s">
        <v>550</v>
      </c>
      <c r="W281" t="s">
        <v>551</v>
      </c>
      <c r="X281" t="s">
        <v>552</v>
      </c>
      <c r="Y281" t="s">
        <v>146</v>
      </c>
      <c r="Z281" t="s">
        <v>147</v>
      </c>
      <c r="AA281">
        <v>11.4</v>
      </c>
      <c r="AB281" t="s">
        <v>553</v>
      </c>
      <c r="AC281" t="str">
        <f t="shared" si="4"/>
        <v>2.4.2</v>
      </c>
      <c r="AD281" t="s">
        <v>3650</v>
      </c>
      <c r="AE281" t="s">
        <v>3651</v>
      </c>
      <c r="AF281" t="s">
        <v>3610</v>
      </c>
      <c r="AG281" t="s">
        <v>556</v>
      </c>
      <c r="AH281" t="s">
        <v>557</v>
      </c>
      <c r="AI281" t="s">
        <v>89</v>
      </c>
      <c r="AJ281" t="s">
        <v>3652</v>
      </c>
      <c r="AK281" t="s">
        <v>3653</v>
      </c>
      <c r="AL281" t="s">
        <v>92</v>
      </c>
      <c r="AM281" t="s">
        <v>3614</v>
      </c>
      <c r="AN281">
        <v>0.25</v>
      </c>
      <c r="AO281">
        <v>0.6</v>
      </c>
      <c r="AP281">
        <v>0.85</v>
      </c>
      <c r="AQ281">
        <v>1</v>
      </c>
      <c r="AR281" t="s">
        <v>1207</v>
      </c>
      <c r="AS281" t="s">
        <v>3182</v>
      </c>
      <c r="AT281" t="s">
        <v>3654</v>
      </c>
      <c r="AU281" t="s">
        <v>3655</v>
      </c>
      <c r="AV281" t="s">
        <v>3656</v>
      </c>
      <c r="AW281" t="s">
        <v>3657</v>
      </c>
      <c r="AX281" t="s">
        <v>3655</v>
      </c>
      <c r="AY281" t="s">
        <v>3656</v>
      </c>
      <c r="AZ281" t="s">
        <v>3658</v>
      </c>
      <c r="BA281" t="s">
        <v>3655</v>
      </c>
      <c r="BB281" t="s">
        <v>3656</v>
      </c>
      <c r="BC281" t="s">
        <v>3659</v>
      </c>
      <c r="BD281" t="s">
        <v>3655</v>
      </c>
      <c r="BE281" t="s">
        <v>3656</v>
      </c>
      <c r="BF281" t="s">
        <v>108</v>
      </c>
      <c r="BG281" t="s">
        <v>108</v>
      </c>
      <c r="BH281" t="s">
        <v>108</v>
      </c>
      <c r="BI281" t="s">
        <v>108</v>
      </c>
      <c r="BJ281" t="s">
        <v>108</v>
      </c>
      <c r="BK281" t="s">
        <v>108</v>
      </c>
      <c r="BL281" t="s">
        <v>108</v>
      </c>
      <c r="BM281" t="s">
        <v>108</v>
      </c>
      <c r="BN281" t="s">
        <v>108</v>
      </c>
      <c r="BO281" t="s">
        <v>108</v>
      </c>
      <c r="BP281" t="s">
        <v>108</v>
      </c>
      <c r="BQ281" t="s">
        <v>108</v>
      </c>
      <c r="BR281" t="s">
        <v>108</v>
      </c>
      <c r="BS281" t="s">
        <v>108</v>
      </c>
      <c r="BT281" t="s">
        <v>108</v>
      </c>
      <c r="BU281" t="s">
        <v>108</v>
      </c>
      <c r="BV281" t="s">
        <v>108</v>
      </c>
      <c r="BW281" t="s">
        <v>108</v>
      </c>
      <c r="BX281" t="s">
        <v>108</v>
      </c>
      <c r="BY281" t="s">
        <v>108</v>
      </c>
      <c r="BZ281"/>
      <c r="CA281"/>
      <c r="CB281"/>
      <c r="CC281"/>
      <c r="CD281" s="23"/>
      <c r="CE281" s="23"/>
    </row>
    <row r="282" spans="1:83" s="24" customFormat="1">
      <c r="A282" t="str">
        <f>CONCATENATE(C282,"_",COUNTIF(C$2:C282,C282))</f>
        <v>02CD15_5</v>
      </c>
      <c r="B282" t="s">
        <v>9436</v>
      </c>
      <c r="C282" t="s">
        <v>3603</v>
      </c>
      <c r="D282" t="s">
        <v>16828</v>
      </c>
      <c r="E282" t="s">
        <v>3604</v>
      </c>
      <c r="F282" t="s">
        <v>3605</v>
      </c>
      <c r="G282" t="s">
        <v>3606</v>
      </c>
      <c r="H282" t="s">
        <v>3607</v>
      </c>
      <c r="I282" t="s">
        <v>575</v>
      </c>
      <c r="J282" t="s">
        <v>16783</v>
      </c>
      <c r="K282">
        <v>2</v>
      </c>
      <c r="L282" t="s">
        <v>315</v>
      </c>
      <c r="M282">
        <v>1</v>
      </c>
      <c r="N282" t="s">
        <v>16760</v>
      </c>
      <c r="O282">
        <v>7</v>
      </c>
      <c r="P282" t="s">
        <v>8243</v>
      </c>
      <c r="Q282" t="s">
        <v>168</v>
      </c>
      <c r="R282" t="s">
        <v>517</v>
      </c>
      <c r="S282" t="s">
        <v>171</v>
      </c>
      <c r="T282" t="s">
        <v>579</v>
      </c>
      <c r="U282" t="s">
        <v>168</v>
      </c>
      <c r="V282" t="s">
        <v>16784</v>
      </c>
      <c r="W282" t="s">
        <v>580</v>
      </c>
      <c r="X282" t="s">
        <v>581</v>
      </c>
      <c r="Y282" t="s">
        <v>146</v>
      </c>
      <c r="Z282" t="s">
        <v>147</v>
      </c>
      <c r="AA282">
        <v>11.1</v>
      </c>
      <c r="AB282" t="s">
        <v>16771</v>
      </c>
      <c r="AC282" t="str">
        <f t="shared" si="4"/>
        <v>2.3.2</v>
      </c>
      <c r="AD282" t="s">
        <v>3660</v>
      </c>
      <c r="AE282" t="s">
        <v>3661</v>
      </c>
      <c r="AF282" t="s">
        <v>3610</v>
      </c>
      <c r="AG282" t="s">
        <v>586</v>
      </c>
      <c r="AH282" t="s">
        <v>3662</v>
      </c>
      <c r="AI282" t="s">
        <v>89</v>
      </c>
      <c r="AJ282" t="s">
        <v>3663</v>
      </c>
      <c r="AK282" t="s">
        <v>3664</v>
      </c>
      <c r="AL282" t="s">
        <v>92</v>
      </c>
      <c r="AM282" t="s">
        <v>3614</v>
      </c>
      <c r="AN282">
        <v>0.33</v>
      </c>
      <c r="AO282">
        <v>0.45</v>
      </c>
      <c r="AP282">
        <v>0.82</v>
      </c>
      <c r="AQ282">
        <v>1</v>
      </c>
      <c r="AR282" t="s">
        <v>1522</v>
      </c>
      <c r="AS282" t="s">
        <v>3665</v>
      </c>
      <c r="AT282" t="s">
        <v>3666</v>
      </c>
      <c r="AU282" t="s">
        <v>3667</v>
      </c>
      <c r="AV282" t="s">
        <v>3668</v>
      </c>
      <c r="AW282" t="s">
        <v>3669</v>
      </c>
      <c r="AX282" t="s">
        <v>3667</v>
      </c>
      <c r="AY282" t="s">
        <v>3668</v>
      </c>
      <c r="AZ282" t="s">
        <v>108</v>
      </c>
      <c r="BA282" t="s">
        <v>108</v>
      </c>
      <c r="BB282" t="s">
        <v>108</v>
      </c>
      <c r="BC282" t="s">
        <v>108</v>
      </c>
      <c r="BD282" t="s">
        <v>108</v>
      </c>
      <c r="BE282" t="s">
        <v>108</v>
      </c>
      <c r="BF282" t="s">
        <v>108</v>
      </c>
      <c r="BG282" t="s">
        <v>108</v>
      </c>
      <c r="BH282" t="s">
        <v>108</v>
      </c>
      <c r="BI282" t="s">
        <v>108</v>
      </c>
      <c r="BJ282" t="s">
        <v>108</v>
      </c>
      <c r="BK282" t="s">
        <v>108</v>
      </c>
      <c r="BL282" t="s">
        <v>108</v>
      </c>
      <c r="BM282" t="s">
        <v>108</v>
      </c>
      <c r="BN282" t="s">
        <v>108</v>
      </c>
      <c r="BO282" t="s">
        <v>108</v>
      </c>
      <c r="BP282" t="s">
        <v>108</v>
      </c>
      <c r="BQ282" t="s">
        <v>108</v>
      </c>
      <c r="BR282" t="s">
        <v>108</v>
      </c>
      <c r="BS282" t="s">
        <v>108</v>
      </c>
      <c r="BT282" t="s">
        <v>108</v>
      </c>
      <c r="BU282" t="s">
        <v>108</v>
      </c>
      <c r="BV282" t="s">
        <v>108</v>
      </c>
      <c r="BW282" t="s">
        <v>108</v>
      </c>
      <c r="BX282" t="s">
        <v>108</v>
      </c>
      <c r="BY282" t="s">
        <v>108</v>
      </c>
      <c r="BZ282"/>
      <c r="CA282"/>
      <c r="CB282"/>
      <c r="CC282"/>
      <c r="CD282" s="23"/>
      <c r="CE282" s="23"/>
    </row>
    <row r="283" spans="1:83" s="24" customFormat="1">
      <c r="A283" t="str">
        <f>CONCATENATE(C283,"_",COUNTIF(C$2:C283,C283))</f>
        <v>02CD15_6</v>
      </c>
      <c r="B283" t="s">
        <v>9437</v>
      </c>
      <c r="C283" t="s">
        <v>3603</v>
      </c>
      <c r="D283" t="s">
        <v>16828</v>
      </c>
      <c r="E283" t="s">
        <v>3604</v>
      </c>
      <c r="F283" t="s">
        <v>3605</v>
      </c>
      <c r="G283" t="s">
        <v>3606</v>
      </c>
      <c r="H283" t="s">
        <v>3607</v>
      </c>
      <c r="I283" t="s">
        <v>600</v>
      </c>
      <c r="J283" t="s">
        <v>16785</v>
      </c>
      <c r="K283">
        <v>2</v>
      </c>
      <c r="L283" t="s">
        <v>315</v>
      </c>
      <c r="M283">
        <v>3</v>
      </c>
      <c r="N283" t="s">
        <v>601</v>
      </c>
      <c r="O283" t="s">
        <v>167</v>
      </c>
      <c r="P283" t="s">
        <v>16786</v>
      </c>
      <c r="Q283" t="s">
        <v>168</v>
      </c>
      <c r="R283" t="s">
        <v>517</v>
      </c>
      <c r="S283" t="s">
        <v>169</v>
      </c>
      <c r="T283" t="s">
        <v>16787</v>
      </c>
      <c r="U283" t="s">
        <v>166</v>
      </c>
      <c r="V283" t="s">
        <v>16788</v>
      </c>
      <c r="W283" t="s">
        <v>602</v>
      </c>
      <c r="X283" t="s">
        <v>603</v>
      </c>
      <c r="Y283" t="s">
        <v>604</v>
      </c>
      <c r="Z283" t="s">
        <v>605</v>
      </c>
      <c r="AA283" t="s">
        <v>606</v>
      </c>
      <c r="AB283" t="s">
        <v>16789</v>
      </c>
      <c r="AC283" t="str">
        <f t="shared" si="4"/>
        <v>2.1.6</v>
      </c>
      <c r="AD283" t="s">
        <v>3670</v>
      </c>
      <c r="AE283" t="s">
        <v>3671</v>
      </c>
      <c r="AF283" t="s">
        <v>3672</v>
      </c>
      <c r="AG283" t="s">
        <v>3673</v>
      </c>
      <c r="AH283" t="s">
        <v>611</v>
      </c>
      <c r="AI283" t="s">
        <v>89</v>
      </c>
      <c r="AJ283" t="s">
        <v>3674</v>
      </c>
      <c r="AK283" t="s">
        <v>3675</v>
      </c>
      <c r="AL283" t="s">
        <v>136</v>
      </c>
      <c r="AM283" t="s">
        <v>3614</v>
      </c>
      <c r="AN283">
        <v>0.2</v>
      </c>
      <c r="AO283">
        <v>0.45</v>
      </c>
      <c r="AP283">
        <v>0.8</v>
      </c>
      <c r="AQ283">
        <v>1</v>
      </c>
      <c r="AR283" t="s">
        <v>1076</v>
      </c>
      <c r="AS283" t="s">
        <v>3676</v>
      </c>
      <c r="AT283" t="s">
        <v>3677</v>
      </c>
      <c r="AU283" t="s">
        <v>3667</v>
      </c>
      <c r="AV283" t="s">
        <v>3678</v>
      </c>
      <c r="AW283" t="s">
        <v>108</v>
      </c>
      <c r="AX283" t="s">
        <v>108</v>
      </c>
      <c r="AY283" t="s">
        <v>108</v>
      </c>
      <c r="AZ283" t="s">
        <v>108</v>
      </c>
      <c r="BA283" t="s">
        <v>108</v>
      </c>
      <c r="BB283" t="s">
        <v>108</v>
      </c>
      <c r="BC283" t="s">
        <v>108</v>
      </c>
      <c r="BD283" t="s">
        <v>108</v>
      </c>
      <c r="BE283" t="s">
        <v>108</v>
      </c>
      <c r="BF283" t="s">
        <v>108</v>
      </c>
      <c r="BG283" t="s">
        <v>108</v>
      </c>
      <c r="BH283" t="s">
        <v>108</v>
      </c>
      <c r="BI283" t="s">
        <v>108</v>
      </c>
      <c r="BJ283" t="s">
        <v>108</v>
      </c>
      <c r="BK283" t="s">
        <v>108</v>
      </c>
      <c r="BL283" t="s">
        <v>108</v>
      </c>
      <c r="BM283" t="s">
        <v>108</v>
      </c>
      <c r="BN283" t="s">
        <v>108</v>
      </c>
      <c r="BO283" t="s">
        <v>108</v>
      </c>
      <c r="BP283" t="s">
        <v>108</v>
      </c>
      <c r="BQ283" t="s">
        <v>108</v>
      </c>
      <c r="BR283" t="s">
        <v>108</v>
      </c>
      <c r="BS283" t="s">
        <v>108</v>
      </c>
      <c r="BT283" t="s">
        <v>108</v>
      </c>
      <c r="BU283" t="s">
        <v>108</v>
      </c>
      <c r="BV283" t="s">
        <v>108</v>
      </c>
      <c r="BW283" t="s">
        <v>108</v>
      </c>
      <c r="BX283" t="s">
        <v>108</v>
      </c>
      <c r="BY283" t="s">
        <v>108</v>
      </c>
      <c r="BZ283"/>
      <c r="CA283"/>
      <c r="CB283"/>
      <c r="CC283"/>
      <c r="CD283" s="23"/>
      <c r="CE283" s="23"/>
    </row>
    <row r="284" spans="1:83" s="24" customFormat="1">
      <c r="A284" t="str">
        <f>CONCATENATE(C284,"_",COUNTIF(C$2:C284,C284))</f>
        <v>02CD15_7</v>
      </c>
      <c r="B284" t="s">
        <v>9438</v>
      </c>
      <c r="C284" t="s">
        <v>3603</v>
      </c>
      <c r="D284" t="s">
        <v>16828</v>
      </c>
      <c r="E284" t="s">
        <v>3604</v>
      </c>
      <c r="F284" t="s">
        <v>3605</v>
      </c>
      <c r="G284" t="s">
        <v>3606</v>
      </c>
      <c r="H284" t="s">
        <v>3607</v>
      </c>
      <c r="I284" t="s">
        <v>618</v>
      </c>
      <c r="J284" t="s">
        <v>16790</v>
      </c>
      <c r="K284">
        <v>2</v>
      </c>
      <c r="L284" t="s">
        <v>315</v>
      </c>
      <c r="M284">
        <v>1</v>
      </c>
      <c r="N284" t="s">
        <v>16760</v>
      </c>
      <c r="O284">
        <v>7</v>
      </c>
      <c r="P284" t="s">
        <v>8243</v>
      </c>
      <c r="Q284" t="s">
        <v>168</v>
      </c>
      <c r="R284" t="s">
        <v>517</v>
      </c>
      <c r="S284" t="s">
        <v>166</v>
      </c>
      <c r="T284" t="s">
        <v>16791</v>
      </c>
      <c r="U284" t="s">
        <v>171</v>
      </c>
      <c r="V284" t="s">
        <v>620</v>
      </c>
      <c r="W284" t="s">
        <v>621</v>
      </c>
      <c r="X284" t="s">
        <v>622</v>
      </c>
      <c r="Y284" t="s">
        <v>146</v>
      </c>
      <c r="Z284" t="s">
        <v>147</v>
      </c>
      <c r="AA284">
        <v>11.1</v>
      </c>
      <c r="AB284" t="s">
        <v>16771</v>
      </c>
      <c r="AC284" t="str">
        <f t="shared" si="4"/>
        <v>2.6.3</v>
      </c>
      <c r="AD284" t="s">
        <v>624</v>
      </c>
      <c r="AE284" t="s">
        <v>625</v>
      </c>
      <c r="AF284" t="s">
        <v>3679</v>
      </c>
      <c r="AG284" t="s">
        <v>878</v>
      </c>
      <c r="AH284" t="s">
        <v>628</v>
      </c>
      <c r="AI284" t="s">
        <v>89</v>
      </c>
      <c r="AJ284" t="s">
        <v>3680</v>
      </c>
      <c r="AK284" t="s">
        <v>3681</v>
      </c>
      <c r="AL284" t="s">
        <v>136</v>
      </c>
      <c r="AM284" t="s">
        <v>3614</v>
      </c>
      <c r="AN284">
        <v>0.25</v>
      </c>
      <c r="AO284">
        <v>0.5</v>
      </c>
      <c r="AP284">
        <v>0.75</v>
      </c>
      <c r="AQ284">
        <v>1</v>
      </c>
      <c r="AR284" t="s">
        <v>1097</v>
      </c>
      <c r="AS284" t="s">
        <v>1963</v>
      </c>
      <c r="AT284" t="s">
        <v>3682</v>
      </c>
      <c r="AU284" t="s">
        <v>3667</v>
      </c>
      <c r="AV284" t="s">
        <v>3668</v>
      </c>
      <c r="AW284" t="s">
        <v>108</v>
      </c>
      <c r="AX284" t="s">
        <v>108</v>
      </c>
      <c r="AY284" t="s">
        <v>108</v>
      </c>
      <c r="AZ284" t="s">
        <v>108</v>
      </c>
      <c r="BA284" t="s">
        <v>108</v>
      </c>
      <c r="BB284" t="s">
        <v>108</v>
      </c>
      <c r="BC284" t="s">
        <v>108</v>
      </c>
      <c r="BD284" t="s">
        <v>108</v>
      </c>
      <c r="BE284" t="s">
        <v>108</v>
      </c>
      <c r="BF284" t="s">
        <v>108</v>
      </c>
      <c r="BG284" t="s">
        <v>108</v>
      </c>
      <c r="BH284" t="s">
        <v>108</v>
      </c>
      <c r="BI284" t="s">
        <v>108</v>
      </c>
      <c r="BJ284" t="s">
        <v>108</v>
      </c>
      <c r="BK284" t="s">
        <v>108</v>
      </c>
      <c r="BL284" t="s">
        <v>108</v>
      </c>
      <c r="BM284" t="s">
        <v>108</v>
      </c>
      <c r="BN284" t="s">
        <v>108</v>
      </c>
      <c r="BO284" t="s">
        <v>108</v>
      </c>
      <c r="BP284" t="s">
        <v>108</v>
      </c>
      <c r="BQ284" t="s">
        <v>108</v>
      </c>
      <c r="BR284" t="s">
        <v>108</v>
      </c>
      <c r="BS284" t="s">
        <v>108</v>
      </c>
      <c r="BT284" t="s">
        <v>108</v>
      </c>
      <c r="BU284" t="s">
        <v>108</v>
      </c>
      <c r="BV284" t="s">
        <v>108</v>
      </c>
      <c r="BW284" t="s">
        <v>108</v>
      </c>
      <c r="BX284" t="s">
        <v>108</v>
      </c>
      <c r="BY284" t="s">
        <v>108</v>
      </c>
      <c r="BZ284"/>
      <c r="CA284"/>
      <c r="CB284"/>
      <c r="CC284"/>
      <c r="CD284" s="23"/>
      <c r="CE284" s="23"/>
    </row>
    <row r="285" spans="1:83" s="24" customFormat="1">
      <c r="A285" t="str">
        <f>CONCATENATE(C285,"_",COUNTIF(C$2:C285,C285))</f>
        <v>02CD15_8</v>
      </c>
      <c r="B285" t="s">
        <v>9439</v>
      </c>
      <c r="C285" t="s">
        <v>3603</v>
      </c>
      <c r="D285" t="s">
        <v>16828</v>
      </c>
      <c r="E285" t="s">
        <v>3604</v>
      </c>
      <c r="F285" t="s">
        <v>3605</v>
      </c>
      <c r="G285" t="s">
        <v>3606</v>
      </c>
      <c r="H285" t="s">
        <v>3607</v>
      </c>
      <c r="I285" t="s">
        <v>636</v>
      </c>
      <c r="J285" t="s">
        <v>16792</v>
      </c>
      <c r="K285">
        <v>2</v>
      </c>
      <c r="L285" t="s">
        <v>315</v>
      </c>
      <c r="M285">
        <v>1</v>
      </c>
      <c r="N285" t="s">
        <v>16760</v>
      </c>
      <c r="O285" t="s">
        <v>171</v>
      </c>
      <c r="P285" t="s">
        <v>16773</v>
      </c>
      <c r="Q285" t="s">
        <v>171</v>
      </c>
      <c r="R285" t="s">
        <v>235</v>
      </c>
      <c r="S285" t="s">
        <v>169</v>
      </c>
      <c r="T285" t="s">
        <v>16762</v>
      </c>
      <c r="U285" t="s">
        <v>169</v>
      </c>
      <c r="V285" t="s">
        <v>16763</v>
      </c>
      <c r="W285" t="s">
        <v>637</v>
      </c>
      <c r="X285" t="s">
        <v>638</v>
      </c>
      <c r="Y285" t="s">
        <v>236</v>
      </c>
      <c r="Z285" t="s">
        <v>318</v>
      </c>
      <c r="AA285">
        <v>8.3000000000000007</v>
      </c>
      <c r="AB285" t="s">
        <v>16793</v>
      </c>
      <c r="AC285" t="str">
        <f t="shared" si="4"/>
        <v>3.1.1</v>
      </c>
      <c r="AD285" t="s">
        <v>3683</v>
      </c>
      <c r="AE285" t="s">
        <v>3684</v>
      </c>
      <c r="AF285" t="s">
        <v>3610</v>
      </c>
      <c r="AG285" t="s">
        <v>642</v>
      </c>
      <c r="AH285" t="s">
        <v>3685</v>
      </c>
      <c r="AI285" t="s">
        <v>89</v>
      </c>
      <c r="AJ285" t="s">
        <v>3686</v>
      </c>
      <c r="AK285" t="s">
        <v>3687</v>
      </c>
      <c r="AL285" t="s">
        <v>92</v>
      </c>
      <c r="AM285" t="s">
        <v>3614</v>
      </c>
      <c r="AN285">
        <v>0.19</v>
      </c>
      <c r="AO285">
        <v>0.28999999999999998</v>
      </c>
      <c r="AP285">
        <v>0.35</v>
      </c>
      <c r="AQ285">
        <v>1</v>
      </c>
      <c r="AR285" t="s">
        <v>1110</v>
      </c>
      <c r="AS285" t="s">
        <v>3688</v>
      </c>
      <c r="AT285" t="s">
        <v>3689</v>
      </c>
      <c r="AU285" t="s">
        <v>3690</v>
      </c>
      <c r="AV285" t="s">
        <v>3691</v>
      </c>
      <c r="AW285" t="s">
        <v>3692</v>
      </c>
      <c r="AX285" t="s">
        <v>3690</v>
      </c>
      <c r="AY285" t="s">
        <v>3691</v>
      </c>
      <c r="AZ285" t="s">
        <v>3693</v>
      </c>
      <c r="BA285" t="s">
        <v>3690</v>
      </c>
      <c r="BB285" t="s">
        <v>3691</v>
      </c>
      <c r="BC285" t="s">
        <v>108</v>
      </c>
      <c r="BD285" t="s">
        <v>108</v>
      </c>
      <c r="BE285" t="s">
        <v>108</v>
      </c>
      <c r="BF285" t="s">
        <v>108</v>
      </c>
      <c r="BG285" t="s">
        <v>108</v>
      </c>
      <c r="BH285" t="s">
        <v>108</v>
      </c>
      <c r="BI285" t="s">
        <v>108</v>
      </c>
      <c r="BJ285" t="s">
        <v>108</v>
      </c>
      <c r="BK285" t="s">
        <v>108</v>
      </c>
      <c r="BL285" t="s">
        <v>108</v>
      </c>
      <c r="BM285" t="s">
        <v>108</v>
      </c>
      <c r="BN285" t="s">
        <v>108</v>
      </c>
      <c r="BO285" t="s">
        <v>108</v>
      </c>
      <c r="BP285" t="s">
        <v>108</v>
      </c>
      <c r="BQ285" t="s">
        <v>108</v>
      </c>
      <c r="BR285" t="s">
        <v>108</v>
      </c>
      <c r="BS285" t="s">
        <v>108</v>
      </c>
      <c r="BT285" t="s">
        <v>108</v>
      </c>
      <c r="BU285" t="s">
        <v>108</v>
      </c>
      <c r="BV285" t="s">
        <v>108</v>
      </c>
      <c r="BW285" t="s">
        <v>108</v>
      </c>
      <c r="BX285" t="s">
        <v>108</v>
      </c>
      <c r="BY285" t="s">
        <v>108</v>
      </c>
      <c r="BZ285"/>
      <c r="CA285"/>
      <c r="CB285"/>
      <c r="CC285"/>
      <c r="CD285" s="23"/>
      <c r="CE285" s="23"/>
    </row>
    <row r="286" spans="1:83" s="24" customFormat="1">
      <c r="A286" t="str">
        <f>CONCATENATE(C286,"_",COUNTIF(C$2:C286,C286))</f>
        <v>02CD15_9</v>
      </c>
      <c r="B286" t="s">
        <v>9440</v>
      </c>
      <c r="C286" t="s">
        <v>3603</v>
      </c>
      <c r="D286" t="s">
        <v>16828</v>
      </c>
      <c r="E286" t="s">
        <v>3604</v>
      </c>
      <c r="F286" t="s">
        <v>3605</v>
      </c>
      <c r="G286" t="s">
        <v>3606</v>
      </c>
      <c r="H286" t="s">
        <v>3607</v>
      </c>
      <c r="I286" t="s">
        <v>654</v>
      </c>
      <c r="J286" t="s">
        <v>16794</v>
      </c>
      <c r="K286">
        <v>6</v>
      </c>
      <c r="L286" t="s">
        <v>74</v>
      </c>
      <c r="M286">
        <v>2</v>
      </c>
      <c r="N286" t="s">
        <v>16795</v>
      </c>
      <c r="O286">
        <v>4</v>
      </c>
      <c r="P286" t="s">
        <v>16796</v>
      </c>
      <c r="Q286" t="s">
        <v>168</v>
      </c>
      <c r="R286" t="s">
        <v>517</v>
      </c>
      <c r="S286" t="s">
        <v>168</v>
      </c>
      <c r="T286" t="s">
        <v>518</v>
      </c>
      <c r="U286" t="s">
        <v>169</v>
      </c>
      <c r="V286" t="s">
        <v>16777</v>
      </c>
      <c r="W286" t="s">
        <v>655</v>
      </c>
      <c r="X286" t="s">
        <v>656</v>
      </c>
      <c r="Y286" t="s">
        <v>146</v>
      </c>
      <c r="Z286" t="s">
        <v>147</v>
      </c>
      <c r="AA286">
        <v>11.3</v>
      </c>
      <c r="AB286" t="s">
        <v>16735</v>
      </c>
      <c r="AC286" t="str">
        <f t="shared" si="4"/>
        <v>2.2.1</v>
      </c>
      <c r="AD286" t="s">
        <v>3694</v>
      </c>
      <c r="AE286" t="s">
        <v>3695</v>
      </c>
      <c r="AF286" t="s">
        <v>3610</v>
      </c>
      <c r="AG286" t="s">
        <v>1120</v>
      </c>
      <c r="AH286" t="s">
        <v>3696</v>
      </c>
      <c r="AI286" t="s">
        <v>89</v>
      </c>
      <c r="AJ286" t="s">
        <v>3697</v>
      </c>
      <c r="AK286" t="s">
        <v>3698</v>
      </c>
      <c r="AL286" t="s">
        <v>92</v>
      </c>
      <c r="AM286" t="s">
        <v>3614</v>
      </c>
      <c r="AN286">
        <v>0.1</v>
      </c>
      <c r="AO286">
        <v>0.5</v>
      </c>
      <c r="AP286">
        <v>0.8</v>
      </c>
      <c r="AQ286">
        <v>1</v>
      </c>
      <c r="AR286" t="s">
        <v>1125</v>
      </c>
      <c r="AS286" t="s">
        <v>1985</v>
      </c>
      <c r="AT286" t="s">
        <v>3699</v>
      </c>
      <c r="AU286" t="s">
        <v>3644</v>
      </c>
      <c r="AV286" t="s">
        <v>3645</v>
      </c>
      <c r="AW286" t="s">
        <v>3700</v>
      </c>
      <c r="AX286" t="s">
        <v>3644</v>
      </c>
      <c r="AY286" t="s">
        <v>3645</v>
      </c>
      <c r="AZ286" t="s">
        <v>3701</v>
      </c>
      <c r="BA286" t="s">
        <v>3702</v>
      </c>
      <c r="BB286" t="s">
        <v>671</v>
      </c>
      <c r="BC286" t="s">
        <v>108</v>
      </c>
      <c r="BD286" t="s">
        <v>108</v>
      </c>
      <c r="BE286" t="s">
        <v>108</v>
      </c>
      <c r="BF286" t="s">
        <v>108</v>
      </c>
      <c r="BG286" t="s">
        <v>108</v>
      </c>
      <c r="BH286" t="s">
        <v>108</v>
      </c>
      <c r="BI286" t="s">
        <v>108</v>
      </c>
      <c r="BJ286" t="s">
        <v>108</v>
      </c>
      <c r="BK286" t="s">
        <v>108</v>
      </c>
      <c r="BL286" t="s">
        <v>108</v>
      </c>
      <c r="BM286" t="s">
        <v>108</v>
      </c>
      <c r="BN286" t="s">
        <v>108</v>
      </c>
      <c r="BO286" t="s">
        <v>108</v>
      </c>
      <c r="BP286" t="s">
        <v>108</v>
      </c>
      <c r="BQ286" t="s">
        <v>108</v>
      </c>
      <c r="BR286" t="s">
        <v>108</v>
      </c>
      <c r="BS286" t="s">
        <v>108</v>
      </c>
      <c r="BT286" t="s">
        <v>108</v>
      </c>
      <c r="BU286" t="s">
        <v>108</v>
      </c>
      <c r="BV286" t="s">
        <v>108</v>
      </c>
      <c r="BW286" t="s">
        <v>108</v>
      </c>
      <c r="BX286" t="s">
        <v>108</v>
      </c>
      <c r="BY286" t="s">
        <v>108</v>
      </c>
      <c r="BZ286"/>
      <c r="CA286"/>
      <c r="CB286"/>
      <c r="CC286"/>
      <c r="CD286" s="23"/>
      <c r="CE286" s="23"/>
    </row>
    <row r="287" spans="1:83">
      <c r="A287" t="str">
        <f>CONCATENATE(C287,"_",COUNTIF(C$2:C287,C287))</f>
        <v>02CD15_10</v>
      </c>
      <c r="B287" t="s">
        <v>9441</v>
      </c>
      <c r="C287" t="s">
        <v>3603</v>
      </c>
      <c r="D287" t="s">
        <v>16828</v>
      </c>
      <c r="E287" t="s">
        <v>3604</v>
      </c>
      <c r="F287" t="s">
        <v>3605</v>
      </c>
      <c r="G287" t="s">
        <v>3606</v>
      </c>
      <c r="H287" t="s">
        <v>3607</v>
      </c>
      <c r="I287" t="s">
        <v>673</v>
      </c>
      <c r="J287" t="s">
        <v>16797</v>
      </c>
      <c r="K287">
        <v>2</v>
      </c>
      <c r="L287" t="s">
        <v>315</v>
      </c>
      <c r="M287">
        <v>3</v>
      </c>
      <c r="N287" t="s">
        <v>601</v>
      </c>
      <c r="O287" t="s">
        <v>168</v>
      </c>
      <c r="P287" t="s">
        <v>16798</v>
      </c>
      <c r="Q287" t="s">
        <v>168</v>
      </c>
      <c r="R287" t="s">
        <v>517</v>
      </c>
      <c r="S287" t="s">
        <v>168</v>
      </c>
      <c r="T287" t="s">
        <v>518</v>
      </c>
      <c r="U287" t="s">
        <v>171</v>
      </c>
      <c r="V287" t="s">
        <v>674</v>
      </c>
      <c r="W287" t="s">
        <v>675</v>
      </c>
      <c r="X287" t="s">
        <v>676</v>
      </c>
      <c r="Y287" t="s">
        <v>166</v>
      </c>
      <c r="Z287" t="s">
        <v>677</v>
      </c>
      <c r="AA287">
        <v>6.4</v>
      </c>
      <c r="AB287" t="s">
        <v>16799</v>
      </c>
      <c r="AC287" t="str">
        <f t="shared" si="4"/>
        <v>2.2.3</v>
      </c>
      <c r="AD287" t="s">
        <v>3703</v>
      </c>
      <c r="AE287" t="s">
        <v>3704</v>
      </c>
      <c r="AF287" t="s">
        <v>3610</v>
      </c>
      <c r="AG287" t="s">
        <v>681</v>
      </c>
      <c r="AH287" t="s">
        <v>3705</v>
      </c>
      <c r="AI287" t="s">
        <v>89</v>
      </c>
      <c r="AJ287" t="s">
        <v>3706</v>
      </c>
      <c r="AK287" t="s">
        <v>3707</v>
      </c>
      <c r="AL287" t="s">
        <v>136</v>
      </c>
      <c r="AM287" t="s">
        <v>3614</v>
      </c>
      <c r="AN287">
        <v>0.1</v>
      </c>
      <c r="AO287">
        <v>0.5</v>
      </c>
      <c r="AP287">
        <v>0.8</v>
      </c>
      <c r="AQ287">
        <v>1</v>
      </c>
      <c r="AR287" t="s">
        <v>1135</v>
      </c>
      <c r="AS287" t="s">
        <v>3708</v>
      </c>
      <c r="AT287" t="s">
        <v>3709</v>
      </c>
      <c r="AU287" t="s">
        <v>3644</v>
      </c>
      <c r="AV287" t="s">
        <v>3645</v>
      </c>
      <c r="AW287" t="s">
        <v>108</v>
      </c>
      <c r="AX287" t="s">
        <v>108</v>
      </c>
      <c r="AY287" t="s">
        <v>108</v>
      </c>
      <c r="AZ287" t="s">
        <v>108</v>
      </c>
      <c r="BA287" t="s">
        <v>108</v>
      </c>
      <c r="BB287" t="s">
        <v>108</v>
      </c>
      <c r="BC287" t="s">
        <v>108</v>
      </c>
      <c r="BD287" t="s">
        <v>108</v>
      </c>
      <c r="BE287" t="s">
        <v>108</v>
      </c>
      <c r="BF287" t="s">
        <v>108</v>
      </c>
      <c r="BG287" t="s">
        <v>108</v>
      </c>
      <c r="BH287" t="s">
        <v>108</v>
      </c>
      <c r="BI287" t="s">
        <v>108</v>
      </c>
      <c r="BJ287" t="s">
        <v>108</v>
      </c>
      <c r="BK287" t="s">
        <v>108</v>
      </c>
      <c r="BL287" t="s">
        <v>108</v>
      </c>
      <c r="BM287" t="s">
        <v>108</v>
      </c>
      <c r="BN287" t="s">
        <v>108</v>
      </c>
      <c r="BO287" t="s">
        <v>108</v>
      </c>
      <c r="BP287" t="s">
        <v>108</v>
      </c>
      <c r="BQ287" t="s">
        <v>108</v>
      </c>
      <c r="BR287" t="s">
        <v>108</v>
      </c>
      <c r="BS287" t="s">
        <v>108</v>
      </c>
      <c r="BT287" t="s">
        <v>108</v>
      </c>
      <c r="BU287" t="s">
        <v>108</v>
      </c>
      <c r="BV287" t="s">
        <v>108</v>
      </c>
      <c r="BW287" t="s">
        <v>108</v>
      </c>
      <c r="BX287" t="s">
        <v>108</v>
      </c>
      <c r="BY287" t="s">
        <v>108</v>
      </c>
      <c r="BZ287"/>
      <c r="CA287"/>
      <c r="CB287"/>
      <c r="CC287"/>
      <c r="CD287" s="23"/>
    </row>
    <row r="288" spans="1:83">
      <c r="A288" t="str">
        <f>CONCATENATE(C288,"_",COUNTIF(C$2:C288,C288))</f>
        <v>02CD15_11</v>
      </c>
      <c r="B288" t="s">
        <v>9442</v>
      </c>
      <c r="C288" t="s">
        <v>3603</v>
      </c>
      <c r="D288" t="s">
        <v>16828</v>
      </c>
      <c r="E288" t="s">
        <v>3604</v>
      </c>
      <c r="F288" t="s">
        <v>3605</v>
      </c>
      <c r="G288" t="s">
        <v>3606</v>
      </c>
      <c r="H288" t="s">
        <v>3607</v>
      </c>
      <c r="I288" t="s">
        <v>689</v>
      </c>
      <c r="J288" t="s">
        <v>16800</v>
      </c>
      <c r="K288">
        <v>2</v>
      </c>
      <c r="L288" t="s">
        <v>315</v>
      </c>
      <c r="M288">
        <v>3</v>
      </c>
      <c r="N288" t="s">
        <v>601</v>
      </c>
      <c r="O288" t="s">
        <v>168</v>
      </c>
      <c r="P288" t="s">
        <v>16798</v>
      </c>
      <c r="Q288" t="s">
        <v>168</v>
      </c>
      <c r="R288" t="s">
        <v>517</v>
      </c>
      <c r="S288" t="s">
        <v>169</v>
      </c>
      <c r="T288" t="s">
        <v>16787</v>
      </c>
      <c r="U288" t="s">
        <v>171</v>
      </c>
      <c r="V288" t="s">
        <v>16801</v>
      </c>
      <c r="W288" t="s">
        <v>690</v>
      </c>
      <c r="X288" t="s">
        <v>691</v>
      </c>
      <c r="Y288" t="s">
        <v>166</v>
      </c>
      <c r="Z288" t="s">
        <v>677</v>
      </c>
      <c r="AA288">
        <v>6.3</v>
      </c>
      <c r="AB288" t="s">
        <v>16802</v>
      </c>
      <c r="AC288" t="str">
        <f t="shared" si="4"/>
        <v>2.1.3</v>
      </c>
      <c r="AD288" t="s">
        <v>3710</v>
      </c>
      <c r="AE288" t="s">
        <v>3711</v>
      </c>
      <c r="AF288" t="s">
        <v>3610</v>
      </c>
      <c r="AG288" t="s">
        <v>694</v>
      </c>
      <c r="AH288" t="s">
        <v>3712</v>
      </c>
      <c r="AI288" t="s">
        <v>89</v>
      </c>
      <c r="AJ288" t="s">
        <v>3713</v>
      </c>
      <c r="AK288" t="s">
        <v>3714</v>
      </c>
      <c r="AL288" t="s">
        <v>136</v>
      </c>
      <c r="AM288" t="s">
        <v>3614</v>
      </c>
      <c r="AN288">
        <v>0.15</v>
      </c>
      <c r="AO288">
        <v>0.55000000000000004</v>
      </c>
      <c r="AP288">
        <v>0.8</v>
      </c>
      <c r="AQ288">
        <v>1</v>
      </c>
      <c r="AR288" t="s">
        <v>1145</v>
      </c>
      <c r="AS288" t="s">
        <v>3715</v>
      </c>
      <c r="AT288" t="s">
        <v>3716</v>
      </c>
      <c r="AU288" t="s">
        <v>3644</v>
      </c>
      <c r="AV288" t="s">
        <v>3645</v>
      </c>
      <c r="AW288" t="s">
        <v>108</v>
      </c>
      <c r="AX288" t="s">
        <v>108</v>
      </c>
      <c r="AY288" t="s">
        <v>108</v>
      </c>
      <c r="AZ288" t="s">
        <v>108</v>
      </c>
      <c r="BA288" t="s">
        <v>108</v>
      </c>
      <c r="BB288" t="s">
        <v>108</v>
      </c>
      <c r="BC288" t="s">
        <v>108</v>
      </c>
      <c r="BD288" t="s">
        <v>108</v>
      </c>
      <c r="BE288" t="s">
        <v>108</v>
      </c>
      <c r="BF288" t="s">
        <v>108</v>
      </c>
      <c r="BG288" t="s">
        <v>108</v>
      </c>
      <c r="BH288" t="s">
        <v>108</v>
      </c>
      <c r="BI288" t="s">
        <v>108</v>
      </c>
      <c r="BJ288" t="s">
        <v>108</v>
      </c>
      <c r="BK288" t="s">
        <v>108</v>
      </c>
      <c r="BL288" t="s">
        <v>108</v>
      </c>
      <c r="BM288" t="s">
        <v>108</v>
      </c>
      <c r="BN288" t="s">
        <v>108</v>
      </c>
      <c r="BO288" t="s">
        <v>108</v>
      </c>
      <c r="BP288" t="s">
        <v>108</v>
      </c>
      <c r="BQ288" t="s">
        <v>108</v>
      </c>
      <c r="BR288" t="s">
        <v>108</v>
      </c>
      <c r="BS288" t="s">
        <v>108</v>
      </c>
      <c r="BT288" t="s">
        <v>108</v>
      </c>
      <c r="BU288" t="s">
        <v>108</v>
      </c>
      <c r="BV288" t="s">
        <v>108</v>
      </c>
      <c r="BW288" t="s">
        <v>108</v>
      </c>
      <c r="BX288" t="s">
        <v>108</v>
      </c>
      <c r="BY288" t="s">
        <v>108</v>
      </c>
      <c r="BZ288"/>
      <c r="CA288"/>
      <c r="CB288"/>
      <c r="CC288"/>
      <c r="CD288" s="23"/>
    </row>
    <row r="289" spans="1:82">
      <c r="A289" t="str">
        <f>CONCATENATE(C289,"_",COUNTIF(C$2:C289,C289))</f>
        <v>02CD15_12</v>
      </c>
      <c r="B289" t="s">
        <v>9443</v>
      </c>
      <c r="C289" t="s">
        <v>3603</v>
      </c>
      <c r="D289" t="s">
        <v>16828</v>
      </c>
      <c r="E289" t="s">
        <v>3604</v>
      </c>
      <c r="F289" t="s">
        <v>3605</v>
      </c>
      <c r="G289" t="s">
        <v>3606</v>
      </c>
      <c r="H289" t="s">
        <v>3607</v>
      </c>
      <c r="I289" t="s">
        <v>109</v>
      </c>
      <c r="J289" t="s">
        <v>16733</v>
      </c>
      <c r="K289">
        <v>2</v>
      </c>
      <c r="L289" t="s">
        <v>315</v>
      </c>
      <c r="M289">
        <v>2</v>
      </c>
      <c r="N289" t="s">
        <v>516</v>
      </c>
      <c r="O289">
        <v>2</v>
      </c>
      <c r="P289" t="s">
        <v>16779</v>
      </c>
      <c r="Q289" t="s">
        <v>168</v>
      </c>
      <c r="R289" t="s">
        <v>517</v>
      </c>
      <c r="S289" t="s">
        <v>168</v>
      </c>
      <c r="T289" t="s">
        <v>518</v>
      </c>
      <c r="U289" t="s">
        <v>169</v>
      </c>
      <c r="V289" t="s">
        <v>16777</v>
      </c>
      <c r="W289" t="s">
        <v>110</v>
      </c>
      <c r="X289" t="s">
        <v>111</v>
      </c>
      <c r="Y289" t="s">
        <v>146</v>
      </c>
      <c r="Z289" t="s">
        <v>147</v>
      </c>
      <c r="AA289">
        <v>11.3</v>
      </c>
      <c r="AB289" t="s">
        <v>16735</v>
      </c>
      <c r="AC289" t="str">
        <f t="shared" si="4"/>
        <v>2.2.1</v>
      </c>
      <c r="AD289" t="s">
        <v>3717</v>
      </c>
      <c r="AE289" t="s">
        <v>3718</v>
      </c>
      <c r="AF289" t="s">
        <v>3719</v>
      </c>
      <c r="AG289" t="s">
        <v>115</v>
      </c>
      <c r="AH289" t="s">
        <v>3720</v>
      </c>
      <c r="AI289" t="s">
        <v>89</v>
      </c>
      <c r="AJ289" t="s">
        <v>1390</v>
      </c>
      <c r="AK289" t="s">
        <v>1391</v>
      </c>
      <c r="AL289" t="s">
        <v>136</v>
      </c>
      <c r="AM289" t="s">
        <v>3614</v>
      </c>
      <c r="AN289">
        <v>0.2</v>
      </c>
      <c r="AO289">
        <v>0.4</v>
      </c>
      <c r="AP289">
        <v>0.8</v>
      </c>
      <c r="AQ289">
        <v>1</v>
      </c>
      <c r="AR289" t="s">
        <v>2011</v>
      </c>
      <c r="AS289" t="s">
        <v>3721</v>
      </c>
      <c r="AT289" t="s">
        <v>2204</v>
      </c>
      <c r="AU289" t="s">
        <v>3722</v>
      </c>
      <c r="AV289" t="s">
        <v>3723</v>
      </c>
      <c r="AW289" t="s">
        <v>108</v>
      </c>
      <c r="AX289" t="s">
        <v>108</v>
      </c>
      <c r="AY289" t="s">
        <v>108</v>
      </c>
      <c r="AZ289" t="s">
        <v>108</v>
      </c>
      <c r="BA289" t="s">
        <v>108</v>
      </c>
      <c r="BB289" t="s">
        <v>108</v>
      </c>
      <c r="BC289" t="s">
        <v>108</v>
      </c>
      <c r="BD289" t="s">
        <v>108</v>
      </c>
      <c r="BE289" t="s">
        <v>108</v>
      </c>
      <c r="BF289" t="s">
        <v>108</v>
      </c>
      <c r="BG289" t="s">
        <v>108</v>
      </c>
      <c r="BH289" t="s">
        <v>108</v>
      </c>
      <c r="BI289" t="s">
        <v>108</v>
      </c>
      <c r="BJ289" t="s">
        <v>108</v>
      </c>
      <c r="BK289" t="s">
        <v>108</v>
      </c>
      <c r="BL289" t="s">
        <v>108</v>
      </c>
      <c r="BM289" t="s">
        <v>108</v>
      </c>
      <c r="BN289" t="s">
        <v>108</v>
      </c>
      <c r="BO289" t="s">
        <v>108</v>
      </c>
      <c r="BP289" t="s">
        <v>108</v>
      </c>
      <c r="BQ289" t="s">
        <v>108</v>
      </c>
      <c r="BR289" t="s">
        <v>108</v>
      </c>
      <c r="BS289" t="s">
        <v>108</v>
      </c>
      <c r="BT289" t="s">
        <v>108</v>
      </c>
      <c r="BU289" t="s">
        <v>108</v>
      </c>
      <c r="BV289" t="s">
        <v>108</v>
      </c>
      <c r="BW289" t="s">
        <v>108</v>
      </c>
      <c r="BX289" t="s">
        <v>108</v>
      </c>
      <c r="BY289" t="s">
        <v>108</v>
      </c>
      <c r="BZ289"/>
      <c r="CA289"/>
      <c r="CB289"/>
      <c r="CC289"/>
      <c r="CD289" s="23"/>
    </row>
    <row r="290" spans="1:82">
      <c r="A290" t="str">
        <f>CONCATENATE(C290,"_",COUNTIF(C$2:C290,C290))</f>
        <v>02CD15_13</v>
      </c>
      <c r="B290" t="s">
        <v>9444</v>
      </c>
      <c r="C290" t="s">
        <v>3603</v>
      </c>
      <c r="D290" t="s">
        <v>16828</v>
      </c>
      <c r="E290" t="s">
        <v>3604</v>
      </c>
      <c r="F290" t="s">
        <v>3605</v>
      </c>
      <c r="G290" t="s">
        <v>3606</v>
      </c>
      <c r="H290" t="s">
        <v>3607</v>
      </c>
      <c r="I290" t="s">
        <v>126</v>
      </c>
      <c r="J290" t="s">
        <v>16736</v>
      </c>
      <c r="K290">
        <v>2</v>
      </c>
      <c r="L290" t="s">
        <v>315</v>
      </c>
      <c r="M290">
        <v>1</v>
      </c>
      <c r="N290" t="s">
        <v>16760</v>
      </c>
      <c r="O290">
        <v>7</v>
      </c>
      <c r="P290" t="s">
        <v>8243</v>
      </c>
      <c r="Q290" t="s">
        <v>169</v>
      </c>
      <c r="R290" t="s">
        <v>77</v>
      </c>
      <c r="S290" t="s">
        <v>236</v>
      </c>
      <c r="T290" t="s">
        <v>260</v>
      </c>
      <c r="U290" t="s">
        <v>169</v>
      </c>
      <c r="V290" t="s">
        <v>467</v>
      </c>
      <c r="W290" t="s">
        <v>127</v>
      </c>
      <c r="X290" t="s">
        <v>128</v>
      </c>
      <c r="Y290" t="s">
        <v>146</v>
      </c>
      <c r="Z290" t="s">
        <v>147</v>
      </c>
      <c r="AA290">
        <v>11.3</v>
      </c>
      <c r="AB290" t="s">
        <v>16735</v>
      </c>
      <c r="AC290" t="str">
        <f t="shared" si="4"/>
        <v>1.8.1</v>
      </c>
      <c r="AD290" t="s">
        <v>207</v>
      </c>
      <c r="AE290" t="s">
        <v>1395</v>
      </c>
      <c r="AF290" t="s">
        <v>3724</v>
      </c>
      <c r="AG290" t="s">
        <v>210</v>
      </c>
      <c r="AH290" t="s">
        <v>3725</v>
      </c>
      <c r="AI290" t="s">
        <v>89</v>
      </c>
      <c r="AJ290" t="s">
        <v>3726</v>
      </c>
      <c r="AK290" t="s">
        <v>3727</v>
      </c>
      <c r="AL290" t="s">
        <v>136</v>
      </c>
      <c r="AM290" t="s">
        <v>3614</v>
      </c>
      <c r="AN290">
        <v>0</v>
      </c>
      <c r="AO290">
        <v>0.28000000000000003</v>
      </c>
      <c r="AP290">
        <v>0.5</v>
      </c>
      <c r="AQ290">
        <v>1</v>
      </c>
      <c r="AR290" t="s">
        <v>2024</v>
      </c>
      <c r="AS290" t="s">
        <v>3728</v>
      </c>
      <c r="AT290" t="s">
        <v>2026</v>
      </c>
      <c r="AU290" t="s">
        <v>3729</v>
      </c>
      <c r="AV290" t="s">
        <v>1810</v>
      </c>
      <c r="AW290" t="s">
        <v>108</v>
      </c>
      <c r="AX290" t="s">
        <v>108</v>
      </c>
      <c r="AY290" t="s">
        <v>108</v>
      </c>
      <c r="AZ290" t="s">
        <v>108</v>
      </c>
      <c r="BA290" t="s">
        <v>108</v>
      </c>
      <c r="BB290" t="s">
        <v>108</v>
      </c>
      <c r="BC290" t="s">
        <v>108</v>
      </c>
      <c r="BD290" t="s">
        <v>108</v>
      </c>
      <c r="BE290" t="s">
        <v>108</v>
      </c>
      <c r="BF290" t="s">
        <v>108</v>
      </c>
      <c r="BG290" t="s">
        <v>108</v>
      </c>
      <c r="BH290" t="s">
        <v>108</v>
      </c>
      <c r="BI290" t="s">
        <v>108</v>
      </c>
      <c r="BJ290" t="s">
        <v>108</v>
      </c>
      <c r="BK290" t="s">
        <v>108</v>
      </c>
      <c r="BL290" t="s">
        <v>108</v>
      </c>
      <c r="BM290" t="s">
        <v>108</v>
      </c>
      <c r="BN290" t="s">
        <v>108</v>
      </c>
      <c r="BO290" t="s">
        <v>108</v>
      </c>
      <c r="BP290" t="s">
        <v>108</v>
      </c>
      <c r="BQ290" t="s">
        <v>108</v>
      </c>
      <c r="BR290" t="s">
        <v>108</v>
      </c>
      <c r="BS290" t="s">
        <v>108</v>
      </c>
      <c r="BT290" t="s">
        <v>108</v>
      </c>
      <c r="BU290" t="s">
        <v>108</v>
      </c>
      <c r="BV290" t="s">
        <v>108</v>
      </c>
      <c r="BW290" t="s">
        <v>108</v>
      </c>
      <c r="BX290" t="s">
        <v>108</v>
      </c>
      <c r="BY290" t="s">
        <v>108</v>
      </c>
      <c r="BZ290"/>
      <c r="CA290"/>
      <c r="CB290"/>
      <c r="CC290"/>
      <c r="CD290" s="23"/>
    </row>
    <row r="291" spans="1:82">
      <c r="A291" t="str">
        <f>CONCATENATE(C291,"_",COUNTIF(C$2:C291,C291))</f>
        <v>02CD15_14</v>
      </c>
      <c r="B291" t="s">
        <v>9445</v>
      </c>
      <c r="C291" t="s">
        <v>3603</v>
      </c>
      <c r="D291" t="s">
        <v>16828</v>
      </c>
      <c r="E291" t="s">
        <v>3604</v>
      </c>
      <c r="F291" t="s">
        <v>3605</v>
      </c>
      <c r="G291" t="s">
        <v>3606</v>
      </c>
      <c r="H291" t="s">
        <v>3607</v>
      </c>
      <c r="I291" t="s">
        <v>141</v>
      </c>
      <c r="J291" t="s">
        <v>16737</v>
      </c>
      <c r="K291">
        <v>5</v>
      </c>
      <c r="L291" t="s">
        <v>142</v>
      </c>
      <c r="M291">
        <v>3</v>
      </c>
      <c r="N291" t="s">
        <v>16738</v>
      </c>
      <c r="O291" t="s">
        <v>171</v>
      </c>
      <c r="P291" t="s">
        <v>143</v>
      </c>
      <c r="Q291" t="s">
        <v>169</v>
      </c>
      <c r="R291" t="s">
        <v>77</v>
      </c>
      <c r="S291" t="s">
        <v>170</v>
      </c>
      <c r="T291" t="s">
        <v>16739</v>
      </c>
      <c r="U291" t="s">
        <v>168</v>
      </c>
      <c r="V291" t="s">
        <v>16740</v>
      </c>
      <c r="W291" t="s">
        <v>144</v>
      </c>
      <c r="X291" t="s">
        <v>145</v>
      </c>
      <c r="Y291" t="s">
        <v>146</v>
      </c>
      <c r="Z291" t="s">
        <v>147</v>
      </c>
      <c r="AA291">
        <v>11.5</v>
      </c>
      <c r="AB291" t="s">
        <v>16741</v>
      </c>
      <c r="AC291" t="str">
        <f t="shared" si="4"/>
        <v>1.7.2</v>
      </c>
      <c r="AD291" t="s">
        <v>3730</v>
      </c>
      <c r="AE291" t="s">
        <v>3731</v>
      </c>
      <c r="AF291" t="s">
        <v>3610</v>
      </c>
      <c r="AG291" t="s">
        <v>1403</v>
      </c>
      <c r="AH291" t="s">
        <v>3732</v>
      </c>
      <c r="AI291" t="s">
        <v>3733</v>
      </c>
      <c r="AJ291" t="s">
        <v>3734</v>
      </c>
      <c r="AK291" t="s">
        <v>3735</v>
      </c>
      <c r="AL291" t="s">
        <v>92</v>
      </c>
      <c r="AM291" t="s">
        <v>3614</v>
      </c>
      <c r="AN291">
        <v>0.25</v>
      </c>
      <c r="AO291">
        <v>0.52</v>
      </c>
      <c r="AP291">
        <v>0.71</v>
      </c>
      <c r="AQ291">
        <v>0.95</v>
      </c>
      <c r="AR291" t="s">
        <v>1619</v>
      </c>
      <c r="AS291" t="s">
        <v>2033</v>
      </c>
      <c r="AT291" t="s">
        <v>3736</v>
      </c>
      <c r="AU291" t="s">
        <v>3737</v>
      </c>
      <c r="AV291" t="s">
        <v>3069</v>
      </c>
      <c r="AW291" t="s">
        <v>3738</v>
      </c>
      <c r="AX291" t="s">
        <v>3737</v>
      </c>
      <c r="AY291" t="s">
        <v>3069</v>
      </c>
      <c r="AZ291" t="s">
        <v>108</v>
      </c>
      <c r="BA291" t="s">
        <v>108</v>
      </c>
      <c r="BB291" t="s">
        <v>108</v>
      </c>
      <c r="BC291" t="s">
        <v>108</v>
      </c>
      <c r="BD291" t="s">
        <v>108</v>
      </c>
      <c r="BE291" t="s">
        <v>108</v>
      </c>
      <c r="BF291" t="s">
        <v>108</v>
      </c>
      <c r="BG291" t="s">
        <v>108</v>
      </c>
      <c r="BH291" t="s">
        <v>108</v>
      </c>
      <c r="BI291" t="s">
        <v>108</v>
      </c>
      <c r="BJ291" t="s">
        <v>108</v>
      </c>
      <c r="BK291" t="s">
        <v>108</v>
      </c>
      <c r="BL291" t="s">
        <v>108</v>
      </c>
      <c r="BM291" t="s">
        <v>108</v>
      </c>
      <c r="BN291" t="s">
        <v>108</v>
      </c>
      <c r="BO291" t="s">
        <v>108</v>
      </c>
      <c r="BP291" t="s">
        <v>108</v>
      </c>
      <c r="BQ291" t="s">
        <v>108</v>
      </c>
      <c r="BR291" t="s">
        <v>108</v>
      </c>
      <c r="BS291" t="s">
        <v>108</v>
      </c>
      <c r="BT291" t="s">
        <v>108</v>
      </c>
      <c r="BU291" t="s">
        <v>108</v>
      </c>
      <c r="BV291" t="s">
        <v>108</v>
      </c>
      <c r="BW291" t="s">
        <v>108</v>
      </c>
      <c r="BX291" t="s">
        <v>108</v>
      </c>
      <c r="BY291" t="s">
        <v>108</v>
      </c>
      <c r="BZ291"/>
      <c r="CA291"/>
      <c r="CB291"/>
      <c r="CC291"/>
      <c r="CD291" s="23"/>
    </row>
    <row r="292" spans="1:82">
      <c r="A292" t="str">
        <f>CONCATENATE(C292,"_",COUNTIF(C$2:C292,C292))</f>
        <v>02CD15_15</v>
      </c>
      <c r="B292" t="s">
        <v>9446</v>
      </c>
      <c r="C292" t="s">
        <v>3603</v>
      </c>
      <c r="D292" t="s">
        <v>16828</v>
      </c>
      <c r="E292" t="s">
        <v>3604</v>
      </c>
      <c r="F292" t="s">
        <v>3605</v>
      </c>
      <c r="G292" t="s">
        <v>3606</v>
      </c>
      <c r="H292" t="s">
        <v>3607</v>
      </c>
      <c r="I292" t="s">
        <v>737</v>
      </c>
      <c r="J292" t="s">
        <v>16803</v>
      </c>
      <c r="K292">
        <v>2</v>
      </c>
      <c r="L292" t="s">
        <v>315</v>
      </c>
      <c r="M292">
        <v>2</v>
      </c>
      <c r="N292" t="s">
        <v>516</v>
      </c>
      <c r="O292">
        <v>2</v>
      </c>
      <c r="P292" t="s">
        <v>16779</v>
      </c>
      <c r="Q292" t="s">
        <v>168</v>
      </c>
      <c r="R292" t="s">
        <v>517</v>
      </c>
      <c r="S292" t="s">
        <v>168</v>
      </c>
      <c r="T292" t="s">
        <v>518</v>
      </c>
      <c r="U292" t="s">
        <v>168</v>
      </c>
      <c r="V292" t="s">
        <v>738</v>
      </c>
      <c r="W292" t="s">
        <v>739</v>
      </c>
      <c r="X292" t="s">
        <v>740</v>
      </c>
      <c r="Y292" t="s">
        <v>81</v>
      </c>
      <c r="Z292" t="s">
        <v>82</v>
      </c>
      <c r="AA292">
        <v>16.7</v>
      </c>
      <c r="AB292" t="s">
        <v>16804</v>
      </c>
      <c r="AC292" t="str">
        <f t="shared" si="4"/>
        <v>2.2.2</v>
      </c>
      <c r="AD292" t="s">
        <v>3739</v>
      </c>
      <c r="AE292" t="s">
        <v>3740</v>
      </c>
      <c r="AF292" t="s">
        <v>3610</v>
      </c>
      <c r="AG292" t="s">
        <v>3741</v>
      </c>
      <c r="AH292" t="s">
        <v>744</v>
      </c>
      <c r="AI292" t="s">
        <v>89</v>
      </c>
      <c r="AJ292" t="s">
        <v>2041</v>
      </c>
      <c r="AK292" t="s">
        <v>2042</v>
      </c>
      <c r="AL292" t="s">
        <v>92</v>
      </c>
      <c r="AM292" t="s">
        <v>3614</v>
      </c>
      <c r="AN292">
        <v>0</v>
      </c>
      <c r="AO292">
        <v>0.1</v>
      </c>
      <c r="AP292">
        <v>0.6</v>
      </c>
      <c r="AQ292">
        <v>1</v>
      </c>
      <c r="AR292" t="s">
        <v>969</v>
      </c>
      <c r="AS292" t="s">
        <v>3275</v>
      </c>
      <c r="AT292" t="s">
        <v>2045</v>
      </c>
      <c r="AU292" t="s">
        <v>3742</v>
      </c>
      <c r="AV292" t="s">
        <v>3743</v>
      </c>
      <c r="AW292" t="s">
        <v>2046</v>
      </c>
      <c r="AX292" t="s">
        <v>3744</v>
      </c>
      <c r="AY292" t="s">
        <v>3745</v>
      </c>
      <c r="AZ292" t="s">
        <v>108</v>
      </c>
      <c r="BA292" t="s">
        <v>108</v>
      </c>
      <c r="BB292" t="s">
        <v>108</v>
      </c>
      <c r="BC292" t="s">
        <v>108</v>
      </c>
      <c r="BD292" t="s">
        <v>108</v>
      </c>
      <c r="BE292" t="s">
        <v>108</v>
      </c>
      <c r="BF292" t="s">
        <v>108</v>
      </c>
      <c r="BG292" t="s">
        <v>108</v>
      </c>
      <c r="BH292" t="s">
        <v>108</v>
      </c>
      <c r="BI292" t="s">
        <v>108</v>
      </c>
      <c r="BJ292" t="s">
        <v>108</v>
      </c>
      <c r="BK292" t="s">
        <v>108</v>
      </c>
      <c r="BL292" t="s">
        <v>108</v>
      </c>
      <c r="BM292" t="s">
        <v>108</v>
      </c>
      <c r="BN292" t="s">
        <v>108</v>
      </c>
      <c r="BO292" t="s">
        <v>108</v>
      </c>
      <c r="BP292" t="s">
        <v>108</v>
      </c>
      <c r="BQ292" t="s">
        <v>108</v>
      </c>
      <c r="BR292" t="s">
        <v>108</v>
      </c>
      <c r="BS292" t="s">
        <v>108</v>
      </c>
      <c r="BT292" t="s">
        <v>108</v>
      </c>
      <c r="BU292" t="s">
        <v>108</v>
      </c>
      <c r="BV292" t="s">
        <v>108</v>
      </c>
      <c r="BW292" t="s">
        <v>108</v>
      </c>
      <c r="BX292" t="s">
        <v>108</v>
      </c>
      <c r="BY292" t="s">
        <v>108</v>
      </c>
      <c r="BZ292"/>
      <c r="CA292"/>
      <c r="CB292"/>
      <c r="CC292"/>
      <c r="CD292" s="23"/>
    </row>
    <row r="293" spans="1:82">
      <c r="A293" t="str">
        <f>CONCATENATE(C293,"_",COUNTIF(C$2:C293,C293))</f>
        <v>02CD15_16</v>
      </c>
      <c r="B293" t="s">
        <v>9447</v>
      </c>
      <c r="C293" t="s">
        <v>3603</v>
      </c>
      <c r="D293" t="s">
        <v>16828</v>
      </c>
      <c r="E293" t="s">
        <v>3604</v>
      </c>
      <c r="F293" t="s">
        <v>3605</v>
      </c>
      <c r="G293" t="s">
        <v>3606</v>
      </c>
      <c r="H293" t="s">
        <v>3607</v>
      </c>
      <c r="I293" t="s">
        <v>753</v>
      </c>
      <c r="J293" t="s">
        <v>16805</v>
      </c>
      <c r="K293">
        <v>2</v>
      </c>
      <c r="L293" t="s">
        <v>315</v>
      </c>
      <c r="M293">
        <v>1</v>
      </c>
      <c r="N293" t="s">
        <v>16760</v>
      </c>
      <c r="O293">
        <v>3</v>
      </c>
      <c r="P293" t="s">
        <v>16773</v>
      </c>
      <c r="Q293" t="s">
        <v>168</v>
      </c>
      <c r="R293" t="s">
        <v>517</v>
      </c>
      <c r="S293" t="s">
        <v>166</v>
      </c>
      <c r="T293" t="s">
        <v>16791</v>
      </c>
      <c r="U293" t="s">
        <v>236</v>
      </c>
      <c r="V293" t="s">
        <v>755</v>
      </c>
      <c r="W293" t="s">
        <v>756</v>
      </c>
      <c r="X293" t="s">
        <v>757</v>
      </c>
      <c r="Y293" t="s">
        <v>216</v>
      </c>
      <c r="Z293" t="s">
        <v>758</v>
      </c>
      <c r="AA293">
        <v>5.0999999999999996</v>
      </c>
      <c r="AB293" t="s">
        <v>16806</v>
      </c>
      <c r="AC293" t="str">
        <f t="shared" si="4"/>
        <v>2.6.8</v>
      </c>
      <c r="AD293" t="s">
        <v>3746</v>
      </c>
      <c r="AE293" t="s">
        <v>3747</v>
      </c>
      <c r="AF293" t="s">
        <v>3748</v>
      </c>
      <c r="AG293" t="s">
        <v>3749</v>
      </c>
      <c r="AH293" t="s">
        <v>3750</v>
      </c>
      <c r="AI293" t="s">
        <v>89</v>
      </c>
      <c r="AJ293" t="s">
        <v>3751</v>
      </c>
      <c r="AK293" t="s">
        <v>3752</v>
      </c>
      <c r="AL293" t="s">
        <v>136</v>
      </c>
      <c r="AM293" t="s">
        <v>3753</v>
      </c>
      <c r="AN293">
        <v>0</v>
      </c>
      <c r="AO293">
        <v>0.25</v>
      </c>
      <c r="AP293">
        <v>0.5</v>
      </c>
      <c r="AQ293">
        <v>1</v>
      </c>
      <c r="AR293" t="s">
        <v>2055</v>
      </c>
      <c r="AS293" t="s">
        <v>3754</v>
      </c>
      <c r="AT293" t="s">
        <v>3755</v>
      </c>
      <c r="AU293" t="s">
        <v>3667</v>
      </c>
      <c r="AV293" t="s">
        <v>3668</v>
      </c>
      <c r="AW293" t="s">
        <v>3756</v>
      </c>
      <c r="AX293" t="s">
        <v>3690</v>
      </c>
      <c r="AY293" t="s">
        <v>3757</v>
      </c>
      <c r="AZ293" t="s">
        <v>108</v>
      </c>
      <c r="BA293" t="s">
        <v>108</v>
      </c>
      <c r="BB293" t="s">
        <v>108</v>
      </c>
      <c r="BC293" t="s">
        <v>108</v>
      </c>
      <c r="BD293" t="s">
        <v>108</v>
      </c>
      <c r="BE293" t="s">
        <v>108</v>
      </c>
      <c r="BF293" t="s">
        <v>108</v>
      </c>
      <c r="BG293" t="s">
        <v>108</v>
      </c>
      <c r="BH293" t="s">
        <v>108</v>
      </c>
      <c r="BI293" t="s">
        <v>108</v>
      </c>
      <c r="BJ293" t="s">
        <v>108</v>
      </c>
      <c r="BK293" t="s">
        <v>108</v>
      </c>
      <c r="BL293" t="s">
        <v>108</v>
      </c>
      <c r="BM293" t="s">
        <v>108</v>
      </c>
      <c r="BN293" t="s">
        <v>108</v>
      </c>
      <c r="BO293" t="s">
        <v>108</v>
      </c>
      <c r="BP293" t="s">
        <v>108</v>
      </c>
      <c r="BQ293" t="s">
        <v>108</v>
      </c>
      <c r="BR293" t="s">
        <v>108</v>
      </c>
      <c r="BS293" t="s">
        <v>108</v>
      </c>
      <c r="BT293" t="s">
        <v>108</v>
      </c>
      <c r="BU293" t="s">
        <v>108</v>
      </c>
      <c r="BV293" t="s">
        <v>108</v>
      </c>
      <c r="BW293" t="s">
        <v>108</v>
      </c>
      <c r="BX293" t="s">
        <v>108</v>
      </c>
      <c r="BY293" t="s">
        <v>108</v>
      </c>
      <c r="BZ293"/>
      <c r="CA293"/>
      <c r="CB293"/>
      <c r="CC293"/>
      <c r="CD293" s="23"/>
    </row>
    <row r="294" spans="1:82">
      <c r="A294" t="str">
        <f>CONCATENATE(C294,"_",COUNTIF(C$2:C294,C294))</f>
        <v>02CD15_17</v>
      </c>
      <c r="B294" t="s">
        <v>9448</v>
      </c>
      <c r="C294" t="s">
        <v>3603</v>
      </c>
      <c r="D294" t="s">
        <v>16828</v>
      </c>
      <c r="E294" t="s">
        <v>3604</v>
      </c>
      <c r="F294" t="s">
        <v>3605</v>
      </c>
      <c r="G294" t="s">
        <v>3606</v>
      </c>
      <c r="H294" t="s">
        <v>3607</v>
      </c>
      <c r="I294" t="s">
        <v>772</v>
      </c>
      <c r="J294" t="s">
        <v>16807</v>
      </c>
      <c r="K294">
        <v>2</v>
      </c>
      <c r="L294" t="s">
        <v>315</v>
      </c>
      <c r="M294">
        <v>1</v>
      </c>
      <c r="N294" t="s">
        <v>16760</v>
      </c>
      <c r="O294">
        <v>6</v>
      </c>
      <c r="P294" t="s">
        <v>16808</v>
      </c>
      <c r="Q294" t="s">
        <v>168</v>
      </c>
      <c r="R294" t="s">
        <v>517</v>
      </c>
      <c r="S294" t="s">
        <v>171</v>
      </c>
      <c r="T294" t="s">
        <v>579</v>
      </c>
      <c r="U294" t="s">
        <v>168</v>
      </c>
      <c r="V294" t="s">
        <v>16784</v>
      </c>
      <c r="W294" t="s">
        <v>774</v>
      </c>
      <c r="X294" t="s">
        <v>775</v>
      </c>
      <c r="Y294" t="s">
        <v>146</v>
      </c>
      <c r="Z294" t="s">
        <v>147</v>
      </c>
      <c r="AA294">
        <v>11.1</v>
      </c>
      <c r="AB294" t="s">
        <v>16771</v>
      </c>
      <c r="AC294" t="str">
        <f t="shared" si="4"/>
        <v>2.3.2</v>
      </c>
      <c r="AD294" t="s">
        <v>3758</v>
      </c>
      <c r="AE294" t="s">
        <v>3759</v>
      </c>
      <c r="AF294" t="s">
        <v>3760</v>
      </c>
      <c r="AG294" t="s">
        <v>3761</v>
      </c>
      <c r="AH294" t="s">
        <v>3762</v>
      </c>
      <c r="AI294" t="s">
        <v>89</v>
      </c>
      <c r="AJ294" t="s">
        <v>3751</v>
      </c>
      <c r="AK294" t="s">
        <v>3763</v>
      </c>
      <c r="AL294" t="s">
        <v>136</v>
      </c>
      <c r="AM294" t="s">
        <v>3764</v>
      </c>
      <c r="AN294">
        <v>0</v>
      </c>
      <c r="AO294">
        <v>0.25</v>
      </c>
      <c r="AP294">
        <v>0.5</v>
      </c>
      <c r="AQ294">
        <v>1</v>
      </c>
      <c r="AR294" t="s">
        <v>2055</v>
      </c>
      <c r="AS294" t="s">
        <v>3765</v>
      </c>
      <c r="AT294" t="s">
        <v>3766</v>
      </c>
      <c r="AU294" t="s">
        <v>3667</v>
      </c>
      <c r="AV294" t="s">
        <v>3668</v>
      </c>
      <c r="AW294" t="s">
        <v>3767</v>
      </c>
      <c r="AX294" t="s">
        <v>3667</v>
      </c>
      <c r="AY294" t="s">
        <v>3668</v>
      </c>
      <c r="AZ294" t="s">
        <v>108</v>
      </c>
      <c r="BA294" t="s">
        <v>108</v>
      </c>
      <c r="BB294" t="s">
        <v>108</v>
      </c>
      <c r="BC294" t="s">
        <v>108</v>
      </c>
      <c r="BD294" t="s">
        <v>108</v>
      </c>
      <c r="BE294" t="s">
        <v>108</v>
      </c>
      <c r="BF294" t="s">
        <v>108</v>
      </c>
      <c r="BG294" t="s">
        <v>108</v>
      </c>
      <c r="BH294" t="s">
        <v>108</v>
      </c>
      <c r="BI294" t="s">
        <v>108</v>
      </c>
      <c r="BJ294" t="s">
        <v>108</v>
      </c>
      <c r="BK294" t="s">
        <v>108</v>
      </c>
      <c r="BL294" t="s">
        <v>108</v>
      </c>
      <c r="BM294" t="s">
        <v>108</v>
      </c>
      <c r="BN294" t="s">
        <v>108</v>
      </c>
      <c r="BO294" t="s">
        <v>108</v>
      </c>
      <c r="BP294" t="s">
        <v>108</v>
      </c>
      <c r="BQ294" t="s">
        <v>108</v>
      </c>
      <c r="BR294" t="s">
        <v>108</v>
      </c>
      <c r="BS294" t="s">
        <v>108</v>
      </c>
      <c r="BT294" t="s">
        <v>108</v>
      </c>
      <c r="BU294" t="s">
        <v>108</v>
      </c>
      <c r="BV294" t="s">
        <v>108</v>
      </c>
      <c r="BW294" t="s">
        <v>108</v>
      </c>
      <c r="BX294" t="s">
        <v>108</v>
      </c>
      <c r="BY294" t="s">
        <v>108</v>
      </c>
      <c r="BZ294"/>
      <c r="CA294"/>
      <c r="CB294"/>
      <c r="CC294"/>
      <c r="CD294" s="23"/>
    </row>
    <row r="295" spans="1:82">
      <c r="A295" t="str">
        <f>CONCATENATE(C295,"_",COUNTIF(C$2:C295,C295))</f>
        <v>02CD15_18</v>
      </c>
      <c r="B295" t="s">
        <v>9449</v>
      </c>
      <c r="C295" t="s">
        <v>3603</v>
      </c>
      <c r="D295" t="s">
        <v>16828</v>
      </c>
      <c r="E295" t="s">
        <v>3604</v>
      </c>
      <c r="F295" t="s">
        <v>3605</v>
      </c>
      <c r="G295" t="s">
        <v>3606</v>
      </c>
      <c r="H295" t="s">
        <v>3607</v>
      </c>
      <c r="I295" t="s">
        <v>1853</v>
      </c>
      <c r="J295" t="s">
        <v>16818</v>
      </c>
      <c r="K295">
        <v>2</v>
      </c>
      <c r="L295" t="s">
        <v>315</v>
      </c>
      <c r="M295">
        <v>1</v>
      </c>
      <c r="N295" t="s">
        <v>16760</v>
      </c>
      <c r="O295">
        <v>3</v>
      </c>
      <c r="P295" t="s">
        <v>16773</v>
      </c>
      <c r="Q295" t="s">
        <v>168</v>
      </c>
      <c r="R295" t="s">
        <v>517</v>
      </c>
      <c r="S295" t="s">
        <v>166</v>
      </c>
      <c r="T295" t="s">
        <v>16791</v>
      </c>
      <c r="U295" t="s">
        <v>236</v>
      </c>
      <c r="V295" t="s">
        <v>755</v>
      </c>
      <c r="W295" t="s">
        <v>1854</v>
      </c>
      <c r="X295" t="s">
        <v>1855</v>
      </c>
      <c r="Y295" t="s">
        <v>793</v>
      </c>
      <c r="Z295" t="s">
        <v>794</v>
      </c>
      <c r="AA295">
        <v>10.199999999999999</v>
      </c>
      <c r="AB295" t="s">
        <v>16810</v>
      </c>
      <c r="AC295" t="str">
        <f t="shared" si="4"/>
        <v>2.6.8</v>
      </c>
      <c r="AD295" t="s">
        <v>3768</v>
      </c>
      <c r="AE295" t="s">
        <v>3769</v>
      </c>
      <c r="AF295" t="s">
        <v>3770</v>
      </c>
      <c r="AG295" t="s">
        <v>3771</v>
      </c>
      <c r="AH295" t="s">
        <v>3772</v>
      </c>
      <c r="AI295" t="s">
        <v>89</v>
      </c>
      <c r="AJ295" t="s">
        <v>3751</v>
      </c>
      <c r="AK295" t="s">
        <v>3773</v>
      </c>
      <c r="AL295" t="s">
        <v>136</v>
      </c>
      <c r="AM295" t="s">
        <v>3774</v>
      </c>
      <c r="AN295">
        <v>0</v>
      </c>
      <c r="AO295">
        <v>0.25</v>
      </c>
      <c r="AP295">
        <v>0.5</v>
      </c>
      <c r="AQ295">
        <v>1</v>
      </c>
      <c r="AR295" t="s">
        <v>2055</v>
      </c>
      <c r="AS295" t="s">
        <v>3775</v>
      </c>
      <c r="AT295" t="s">
        <v>3776</v>
      </c>
      <c r="AU295" t="s">
        <v>3667</v>
      </c>
      <c r="AV295" t="s">
        <v>3668</v>
      </c>
      <c r="AW295" t="s">
        <v>108</v>
      </c>
      <c r="AX295" t="s">
        <v>108</v>
      </c>
      <c r="AY295" t="s">
        <v>108</v>
      </c>
      <c r="AZ295" t="s">
        <v>108</v>
      </c>
      <c r="BA295" t="s">
        <v>108</v>
      </c>
      <c r="BB295" t="s">
        <v>108</v>
      </c>
      <c r="BC295" t="s">
        <v>108</v>
      </c>
      <c r="BD295" t="s">
        <v>108</v>
      </c>
      <c r="BE295" t="s">
        <v>108</v>
      </c>
      <c r="BF295" t="s">
        <v>108</v>
      </c>
      <c r="BG295" t="s">
        <v>108</v>
      </c>
      <c r="BH295" t="s">
        <v>108</v>
      </c>
      <c r="BI295" t="s">
        <v>108</v>
      </c>
      <c r="BJ295" t="s">
        <v>108</v>
      </c>
      <c r="BK295" t="s">
        <v>108</v>
      </c>
      <c r="BL295" t="s">
        <v>108</v>
      </c>
      <c r="BM295" t="s">
        <v>108</v>
      </c>
      <c r="BN295" t="s">
        <v>108</v>
      </c>
      <c r="BO295" t="s">
        <v>108</v>
      </c>
      <c r="BP295" t="s">
        <v>108</v>
      </c>
      <c r="BQ295" t="s">
        <v>108</v>
      </c>
      <c r="BR295" t="s">
        <v>108</v>
      </c>
      <c r="BS295" t="s">
        <v>108</v>
      </c>
      <c r="BT295" t="s">
        <v>108</v>
      </c>
      <c r="BU295" t="s">
        <v>108</v>
      </c>
      <c r="BV295" t="s">
        <v>108</v>
      </c>
      <c r="BW295" t="s">
        <v>108</v>
      </c>
      <c r="BX295" t="s">
        <v>108</v>
      </c>
      <c r="BY295" t="s">
        <v>108</v>
      </c>
      <c r="BZ295"/>
      <c r="CA295"/>
      <c r="CB295"/>
      <c r="CC295"/>
      <c r="CD295" s="23"/>
    </row>
    <row r="296" spans="1:82">
      <c r="A296" t="str">
        <f>CONCATENATE(C296,"_",COUNTIF(C$2:C296,C296))</f>
        <v>02CD15_19</v>
      </c>
      <c r="B296" t="s">
        <v>9450</v>
      </c>
      <c r="C296" t="s">
        <v>3603</v>
      </c>
      <c r="D296" t="s">
        <v>16828</v>
      </c>
      <c r="E296" t="s">
        <v>3604</v>
      </c>
      <c r="F296" t="s">
        <v>3605</v>
      </c>
      <c r="G296" t="s">
        <v>3606</v>
      </c>
      <c r="H296" t="s">
        <v>3607</v>
      </c>
      <c r="I296" t="s">
        <v>2673</v>
      </c>
      <c r="J296" t="s">
        <v>16824</v>
      </c>
      <c r="K296">
        <v>2</v>
      </c>
      <c r="L296" t="s">
        <v>315</v>
      </c>
      <c r="M296">
        <v>1</v>
      </c>
      <c r="N296" t="s">
        <v>16760</v>
      </c>
      <c r="O296">
        <v>6</v>
      </c>
      <c r="P296" t="s">
        <v>16808</v>
      </c>
      <c r="Q296" t="s">
        <v>168</v>
      </c>
      <c r="R296" t="s">
        <v>517</v>
      </c>
      <c r="S296" t="s">
        <v>166</v>
      </c>
      <c r="T296" t="s">
        <v>16791</v>
      </c>
      <c r="U296" t="s">
        <v>236</v>
      </c>
      <c r="V296" t="s">
        <v>755</v>
      </c>
      <c r="W296" t="s">
        <v>2674</v>
      </c>
      <c r="X296" t="s">
        <v>2675</v>
      </c>
      <c r="Y296" t="s">
        <v>168</v>
      </c>
      <c r="Z296" t="s">
        <v>2357</v>
      </c>
      <c r="AA296">
        <v>2.1</v>
      </c>
      <c r="AB296" t="s">
        <v>16825</v>
      </c>
      <c r="AC296" t="str">
        <f t="shared" si="4"/>
        <v>2.6.8</v>
      </c>
      <c r="AD296" t="s">
        <v>3777</v>
      </c>
      <c r="AE296" t="s">
        <v>3778</v>
      </c>
      <c r="AF296" t="s">
        <v>3779</v>
      </c>
      <c r="AG296" t="s">
        <v>3780</v>
      </c>
      <c r="AH296" t="s">
        <v>3781</v>
      </c>
      <c r="AI296" t="s">
        <v>89</v>
      </c>
      <c r="AJ296" t="s">
        <v>3782</v>
      </c>
      <c r="AK296" t="s">
        <v>3783</v>
      </c>
      <c r="AL296" t="s">
        <v>136</v>
      </c>
      <c r="AM296" t="s">
        <v>3784</v>
      </c>
      <c r="AN296">
        <v>0.25</v>
      </c>
      <c r="AO296">
        <v>0.5</v>
      </c>
      <c r="AP296">
        <v>0.75</v>
      </c>
      <c r="AQ296">
        <v>1</v>
      </c>
      <c r="AR296" t="s">
        <v>2055</v>
      </c>
      <c r="AS296" t="s">
        <v>3785</v>
      </c>
      <c r="AT296" t="s">
        <v>3786</v>
      </c>
      <c r="AU296" t="s">
        <v>3667</v>
      </c>
      <c r="AV296" t="s">
        <v>3668</v>
      </c>
      <c r="AW296" t="s">
        <v>108</v>
      </c>
      <c r="AX296" t="s">
        <v>108</v>
      </c>
      <c r="AY296" t="s">
        <v>108</v>
      </c>
      <c r="AZ296" t="s">
        <v>108</v>
      </c>
      <c r="BA296" t="s">
        <v>108</v>
      </c>
      <c r="BB296" t="s">
        <v>108</v>
      </c>
      <c r="BC296" t="s">
        <v>108</v>
      </c>
      <c r="BD296" t="s">
        <v>108</v>
      </c>
      <c r="BE296" t="s">
        <v>108</v>
      </c>
      <c r="BF296" t="s">
        <v>108</v>
      </c>
      <c r="BG296" t="s">
        <v>108</v>
      </c>
      <c r="BH296" t="s">
        <v>108</v>
      </c>
      <c r="BI296" t="s">
        <v>108</v>
      </c>
      <c r="BJ296" t="s">
        <v>108</v>
      </c>
      <c r="BK296" t="s">
        <v>108</v>
      </c>
      <c r="BL296" t="s">
        <v>108</v>
      </c>
      <c r="BM296" t="s">
        <v>108</v>
      </c>
      <c r="BN296" t="s">
        <v>108</v>
      </c>
      <c r="BO296" t="s">
        <v>108</v>
      </c>
      <c r="BP296" t="s">
        <v>108</v>
      </c>
      <c r="BQ296" t="s">
        <v>108</v>
      </c>
      <c r="BR296" t="s">
        <v>108</v>
      </c>
      <c r="BS296" t="s">
        <v>108</v>
      </c>
      <c r="BT296" t="s">
        <v>108</v>
      </c>
      <c r="BU296" t="s">
        <v>108</v>
      </c>
      <c r="BV296" t="s">
        <v>108</v>
      </c>
      <c r="BW296" t="s">
        <v>108</v>
      </c>
      <c r="BX296" t="s">
        <v>108</v>
      </c>
      <c r="BY296" t="s">
        <v>108</v>
      </c>
      <c r="BZ296"/>
      <c r="CA296"/>
      <c r="CB296"/>
      <c r="CC296"/>
      <c r="CD296" s="23"/>
    </row>
    <row r="297" spans="1:82">
      <c r="A297" t="str">
        <f>CONCATENATE(C297,"_",COUNTIF(C$2:C297,C297))</f>
        <v>02CD15_20</v>
      </c>
      <c r="B297" t="s">
        <v>9451</v>
      </c>
      <c r="C297" t="s">
        <v>3603</v>
      </c>
      <c r="D297" t="s">
        <v>16828</v>
      </c>
      <c r="E297" t="s">
        <v>3604</v>
      </c>
      <c r="F297" t="s">
        <v>3605</v>
      </c>
      <c r="G297" t="s">
        <v>3606</v>
      </c>
      <c r="H297" t="s">
        <v>3607</v>
      </c>
      <c r="I297" t="s">
        <v>1188</v>
      </c>
      <c r="J297" t="s">
        <v>16813</v>
      </c>
      <c r="K297">
        <v>2</v>
      </c>
      <c r="L297" t="s">
        <v>315</v>
      </c>
      <c r="M297">
        <v>1</v>
      </c>
      <c r="N297" t="s">
        <v>16760</v>
      </c>
      <c r="O297">
        <v>6</v>
      </c>
      <c r="P297" t="s">
        <v>16808</v>
      </c>
      <c r="Q297" t="s">
        <v>168</v>
      </c>
      <c r="R297" t="s">
        <v>517</v>
      </c>
      <c r="S297" t="s">
        <v>166</v>
      </c>
      <c r="T297" t="s">
        <v>16791</v>
      </c>
      <c r="U297" t="s">
        <v>168</v>
      </c>
      <c r="V297" t="s">
        <v>1190</v>
      </c>
      <c r="W297" t="s">
        <v>1191</v>
      </c>
      <c r="X297" t="s">
        <v>1192</v>
      </c>
      <c r="Y297" t="s">
        <v>793</v>
      </c>
      <c r="Z297" t="s">
        <v>794</v>
      </c>
      <c r="AA297">
        <v>10.199999999999999</v>
      </c>
      <c r="AB297" t="s">
        <v>16810</v>
      </c>
      <c r="AC297" t="str">
        <f t="shared" si="4"/>
        <v>2.6.2</v>
      </c>
      <c r="AD297" t="s">
        <v>3777</v>
      </c>
      <c r="AE297" t="s">
        <v>3787</v>
      </c>
      <c r="AF297" t="s">
        <v>3788</v>
      </c>
      <c r="AG297" t="s">
        <v>3789</v>
      </c>
      <c r="AH297" t="s">
        <v>3790</v>
      </c>
      <c r="AI297" t="s">
        <v>89</v>
      </c>
      <c r="AJ297" t="s">
        <v>3751</v>
      </c>
      <c r="AK297" t="s">
        <v>3791</v>
      </c>
      <c r="AL297" t="s">
        <v>136</v>
      </c>
      <c r="AM297" t="s">
        <v>3792</v>
      </c>
      <c r="AN297">
        <v>0</v>
      </c>
      <c r="AO297">
        <v>0.25</v>
      </c>
      <c r="AP297">
        <v>0.5</v>
      </c>
      <c r="AQ297">
        <v>1</v>
      </c>
      <c r="AR297" t="s">
        <v>2055</v>
      </c>
      <c r="AS297" t="s">
        <v>3785</v>
      </c>
      <c r="AT297" t="s">
        <v>3793</v>
      </c>
      <c r="AU297" t="s">
        <v>3667</v>
      </c>
      <c r="AV297" t="s">
        <v>3668</v>
      </c>
      <c r="AW297" t="s">
        <v>3794</v>
      </c>
      <c r="AX297" t="s">
        <v>3667</v>
      </c>
      <c r="AY297" t="s">
        <v>3668</v>
      </c>
      <c r="AZ297" t="s">
        <v>108</v>
      </c>
      <c r="BA297" t="s">
        <v>108</v>
      </c>
      <c r="BB297" t="s">
        <v>108</v>
      </c>
      <c r="BC297" t="s">
        <v>108</v>
      </c>
      <c r="BD297" t="s">
        <v>108</v>
      </c>
      <c r="BE297" t="s">
        <v>108</v>
      </c>
      <c r="BF297" t="s">
        <v>108</v>
      </c>
      <c r="BG297" t="s">
        <v>108</v>
      </c>
      <c r="BH297" t="s">
        <v>108</v>
      </c>
      <c r="BI297" t="s">
        <v>108</v>
      </c>
      <c r="BJ297" t="s">
        <v>108</v>
      </c>
      <c r="BK297" t="s">
        <v>108</v>
      </c>
      <c r="BL297" t="s">
        <v>108</v>
      </c>
      <c r="BM297" t="s">
        <v>108</v>
      </c>
      <c r="BN297" t="s">
        <v>108</v>
      </c>
      <c r="BO297" t="s">
        <v>108</v>
      </c>
      <c r="BP297" t="s">
        <v>108</v>
      </c>
      <c r="BQ297" t="s">
        <v>108</v>
      </c>
      <c r="BR297" t="s">
        <v>108</v>
      </c>
      <c r="BS297" t="s">
        <v>108</v>
      </c>
      <c r="BT297" t="s">
        <v>108</v>
      </c>
      <c r="BU297" t="s">
        <v>108</v>
      </c>
      <c r="BV297" t="s">
        <v>108</v>
      </c>
      <c r="BW297" t="s">
        <v>108</v>
      </c>
      <c r="BX297" t="s">
        <v>108</v>
      </c>
      <c r="BY297" t="s">
        <v>108</v>
      </c>
      <c r="BZ297"/>
      <c r="CA297"/>
      <c r="CB297"/>
      <c r="CC297"/>
      <c r="CD297" s="23"/>
    </row>
    <row r="298" spans="1:82">
      <c r="A298" t="str">
        <f>CONCATENATE(C298,"_",COUNTIF(C$2:C298,C298))</f>
        <v>02CD15_21</v>
      </c>
      <c r="B298" t="s">
        <v>9452</v>
      </c>
      <c r="C298" t="s">
        <v>3603</v>
      </c>
      <c r="D298" t="s">
        <v>16828</v>
      </c>
      <c r="E298" t="s">
        <v>3604</v>
      </c>
      <c r="F298" t="s">
        <v>3605</v>
      </c>
      <c r="G298" t="s">
        <v>3606</v>
      </c>
      <c r="H298" t="s">
        <v>3607</v>
      </c>
      <c r="I298" t="s">
        <v>789</v>
      </c>
      <c r="J298" t="s">
        <v>16809</v>
      </c>
      <c r="K298">
        <v>2</v>
      </c>
      <c r="L298" t="s">
        <v>315</v>
      </c>
      <c r="M298">
        <v>1</v>
      </c>
      <c r="N298" t="s">
        <v>16760</v>
      </c>
      <c r="O298">
        <v>3</v>
      </c>
      <c r="P298" t="s">
        <v>16773</v>
      </c>
      <c r="Q298" t="s">
        <v>168</v>
      </c>
      <c r="R298" t="s">
        <v>517</v>
      </c>
      <c r="S298" t="s">
        <v>170</v>
      </c>
      <c r="T298" t="s">
        <v>790</v>
      </c>
      <c r="U298" t="s">
        <v>169</v>
      </c>
      <c r="V298" t="s">
        <v>790</v>
      </c>
      <c r="W298" t="s">
        <v>791</v>
      </c>
      <c r="X298" t="s">
        <v>792</v>
      </c>
      <c r="Y298" t="s">
        <v>793</v>
      </c>
      <c r="Z298" t="s">
        <v>794</v>
      </c>
      <c r="AA298">
        <v>10.199999999999999</v>
      </c>
      <c r="AB298" t="s">
        <v>16810</v>
      </c>
      <c r="AC298" t="str">
        <f t="shared" si="4"/>
        <v>2.7.1</v>
      </c>
      <c r="AD298" t="s">
        <v>3795</v>
      </c>
      <c r="AE298" t="s">
        <v>3796</v>
      </c>
      <c r="AF298" t="s">
        <v>3797</v>
      </c>
      <c r="AG298" t="s">
        <v>3798</v>
      </c>
      <c r="AH298" t="s">
        <v>3781</v>
      </c>
      <c r="AI298" t="s">
        <v>89</v>
      </c>
      <c r="AJ298" t="s">
        <v>3782</v>
      </c>
      <c r="AK298" t="s">
        <v>3799</v>
      </c>
      <c r="AL298" t="s">
        <v>136</v>
      </c>
      <c r="AM298" t="s">
        <v>3784</v>
      </c>
      <c r="AN298">
        <v>0.25</v>
      </c>
      <c r="AO298">
        <v>0.5</v>
      </c>
      <c r="AP298">
        <v>0.75</v>
      </c>
      <c r="AQ298">
        <v>1</v>
      </c>
      <c r="AR298" t="s">
        <v>2055</v>
      </c>
      <c r="AS298" t="s">
        <v>3800</v>
      </c>
      <c r="AT298" t="s">
        <v>3801</v>
      </c>
      <c r="AU298" t="s">
        <v>3802</v>
      </c>
      <c r="AV298" t="s">
        <v>3803</v>
      </c>
      <c r="AW298" t="s">
        <v>3804</v>
      </c>
      <c r="AX298" t="s">
        <v>3667</v>
      </c>
      <c r="AY298" t="s">
        <v>3668</v>
      </c>
      <c r="AZ298" t="s">
        <v>3805</v>
      </c>
      <c r="BA298" t="s">
        <v>3802</v>
      </c>
      <c r="BB298" t="s">
        <v>3803</v>
      </c>
      <c r="BC298" t="s">
        <v>3806</v>
      </c>
      <c r="BD298" t="s">
        <v>3742</v>
      </c>
      <c r="BE298" t="s">
        <v>3807</v>
      </c>
      <c r="BF298" t="s">
        <v>108</v>
      </c>
      <c r="BG298" t="s">
        <v>108</v>
      </c>
      <c r="BH298" t="s">
        <v>108</v>
      </c>
      <c r="BI298" t="s">
        <v>108</v>
      </c>
      <c r="BJ298" t="s">
        <v>108</v>
      </c>
      <c r="BK298" t="s">
        <v>108</v>
      </c>
      <c r="BL298" t="s">
        <v>108</v>
      </c>
      <c r="BM298" t="s">
        <v>108</v>
      </c>
      <c r="BN298" t="s">
        <v>108</v>
      </c>
      <c r="BO298" t="s">
        <v>108</v>
      </c>
      <c r="BP298" t="s">
        <v>108</v>
      </c>
      <c r="BQ298" t="s">
        <v>108</v>
      </c>
      <c r="BR298" t="s">
        <v>108</v>
      </c>
      <c r="BS298" t="s">
        <v>108</v>
      </c>
      <c r="BT298" t="s">
        <v>108</v>
      </c>
      <c r="BU298" t="s">
        <v>108</v>
      </c>
      <c r="BV298" t="s">
        <v>108</v>
      </c>
      <c r="BW298" t="s">
        <v>108</v>
      </c>
      <c r="BX298" t="s">
        <v>108</v>
      </c>
      <c r="BY298" t="s">
        <v>108</v>
      </c>
      <c r="BZ298"/>
      <c r="CA298"/>
      <c r="CB298"/>
      <c r="CC298"/>
      <c r="CD298" s="23"/>
    </row>
    <row r="299" spans="1:82">
      <c r="A299" t="str">
        <f>CONCATENATE(C299,"_",COUNTIF(C$2:C299,C299))</f>
        <v>02CD16_1</v>
      </c>
      <c r="B299" t="s">
        <v>9453</v>
      </c>
      <c r="C299" t="s">
        <v>3808</v>
      </c>
      <c r="D299" t="s">
        <v>16829</v>
      </c>
      <c r="E299" t="s">
        <v>3809</v>
      </c>
      <c r="F299" t="s">
        <v>3810</v>
      </c>
      <c r="G299" t="s">
        <v>3811</v>
      </c>
      <c r="H299" t="s">
        <v>3812</v>
      </c>
      <c r="I299" t="s">
        <v>465</v>
      </c>
      <c r="J299" t="s">
        <v>16772</v>
      </c>
      <c r="K299">
        <v>2</v>
      </c>
      <c r="L299" t="s">
        <v>315</v>
      </c>
      <c r="M299">
        <v>1</v>
      </c>
      <c r="N299" t="s">
        <v>16760</v>
      </c>
      <c r="O299">
        <v>3</v>
      </c>
      <c r="P299" t="s">
        <v>16773</v>
      </c>
      <c r="Q299" t="s">
        <v>169</v>
      </c>
      <c r="R299" t="s">
        <v>77</v>
      </c>
      <c r="S299" t="s">
        <v>236</v>
      </c>
      <c r="T299" t="s">
        <v>260</v>
      </c>
      <c r="U299" t="s">
        <v>169</v>
      </c>
      <c r="V299" t="s">
        <v>467</v>
      </c>
      <c r="W299" t="s">
        <v>468</v>
      </c>
      <c r="X299" t="s">
        <v>469</v>
      </c>
      <c r="Y299" t="s">
        <v>81</v>
      </c>
      <c r="Z299" t="s">
        <v>82</v>
      </c>
      <c r="AA299">
        <v>16.600000000000001</v>
      </c>
      <c r="AB299" t="s">
        <v>83</v>
      </c>
      <c r="AC299" t="str">
        <f t="shared" si="4"/>
        <v>1.8.1</v>
      </c>
      <c r="AD299" t="s">
        <v>3813</v>
      </c>
      <c r="AE299" t="s">
        <v>3814</v>
      </c>
      <c r="AF299" t="s">
        <v>3815</v>
      </c>
      <c r="AG299" t="s">
        <v>473</v>
      </c>
      <c r="AH299" t="s">
        <v>3816</v>
      </c>
      <c r="AI299" t="s">
        <v>89</v>
      </c>
      <c r="AJ299" t="s">
        <v>3817</v>
      </c>
      <c r="AK299" t="s">
        <v>3818</v>
      </c>
      <c r="AL299" t="s">
        <v>92</v>
      </c>
      <c r="AM299" t="s">
        <v>3819</v>
      </c>
      <c r="AN299">
        <v>0.16</v>
      </c>
      <c r="AO299">
        <v>0.48</v>
      </c>
      <c r="AP299">
        <v>0.73</v>
      </c>
      <c r="AQ299">
        <v>1</v>
      </c>
      <c r="AR299" t="s">
        <v>1009</v>
      </c>
      <c r="AS299" t="s">
        <v>3820</v>
      </c>
      <c r="AT299" t="s">
        <v>3821</v>
      </c>
      <c r="AU299" t="s">
        <v>3822</v>
      </c>
      <c r="AV299" t="s">
        <v>3823</v>
      </c>
      <c r="AW299" t="s">
        <v>3824</v>
      </c>
      <c r="AX299" t="s">
        <v>3822</v>
      </c>
      <c r="AY299" t="s">
        <v>3823</v>
      </c>
      <c r="AZ299" t="s">
        <v>3825</v>
      </c>
      <c r="BA299" t="s">
        <v>3822</v>
      </c>
      <c r="BB299" t="s">
        <v>3823</v>
      </c>
      <c r="BC299" t="s">
        <v>3826</v>
      </c>
      <c r="BD299" t="s">
        <v>3822</v>
      </c>
      <c r="BE299" t="s">
        <v>3823</v>
      </c>
      <c r="BF299" t="s">
        <v>3827</v>
      </c>
      <c r="BG299" t="s">
        <v>3822</v>
      </c>
      <c r="BH299" t="s">
        <v>3823</v>
      </c>
      <c r="BI299" t="s">
        <v>3828</v>
      </c>
      <c r="BJ299" t="s">
        <v>3829</v>
      </c>
      <c r="BK299" t="s">
        <v>3830</v>
      </c>
      <c r="BL299" t="s">
        <v>3831</v>
      </c>
      <c r="BM299" t="s">
        <v>3829</v>
      </c>
      <c r="BN299" t="s">
        <v>3830</v>
      </c>
      <c r="BO299" t="s">
        <v>3832</v>
      </c>
      <c r="BP299" t="s">
        <v>3833</v>
      </c>
      <c r="BQ299" t="s">
        <v>3834</v>
      </c>
      <c r="BR299" t="s">
        <v>3835</v>
      </c>
      <c r="BS299" t="s">
        <v>3829</v>
      </c>
      <c r="BT299" t="s">
        <v>3830</v>
      </c>
      <c r="BU299" t="s">
        <v>108</v>
      </c>
      <c r="BV299" t="s">
        <v>108</v>
      </c>
      <c r="BW299" t="s">
        <v>108</v>
      </c>
      <c r="BX299" t="s">
        <v>108</v>
      </c>
      <c r="BY299" t="s">
        <v>108</v>
      </c>
      <c r="BZ299"/>
      <c r="CA299"/>
      <c r="CB299"/>
      <c r="CC299"/>
      <c r="CD299" s="23"/>
    </row>
    <row r="300" spans="1:82">
      <c r="A300" t="str">
        <f>CONCATENATE(C300,"_",COUNTIF(C$2:C300,C300))</f>
        <v>02CD16_2</v>
      </c>
      <c r="B300" t="s">
        <v>9454</v>
      </c>
      <c r="C300" t="s">
        <v>3808</v>
      </c>
      <c r="D300" t="s">
        <v>16829</v>
      </c>
      <c r="E300" t="s">
        <v>3809</v>
      </c>
      <c r="F300" t="s">
        <v>3810</v>
      </c>
      <c r="G300" t="s">
        <v>3811</v>
      </c>
      <c r="H300" t="s">
        <v>3812</v>
      </c>
      <c r="I300" t="s">
        <v>494</v>
      </c>
      <c r="J300" t="s">
        <v>16774</v>
      </c>
      <c r="K300">
        <v>6</v>
      </c>
      <c r="L300" t="s">
        <v>74</v>
      </c>
      <c r="M300">
        <v>5</v>
      </c>
      <c r="N300" t="s">
        <v>16775</v>
      </c>
      <c r="O300">
        <v>1</v>
      </c>
      <c r="P300" t="s">
        <v>16776</v>
      </c>
      <c r="Q300" t="s">
        <v>168</v>
      </c>
      <c r="R300" t="s">
        <v>517</v>
      </c>
      <c r="S300" t="s">
        <v>168</v>
      </c>
      <c r="T300" t="s">
        <v>518</v>
      </c>
      <c r="U300" t="s">
        <v>169</v>
      </c>
      <c r="V300" t="s">
        <v>16777</v>
      </c>
      <c r="W300" t="s">
        <v>495</v>
      </c>
      <c r="X300" t="s">
        <v>496</v>
      </c>
      <c r="Y300" t="s">
        <v>81</v>
      </c>
      <c r="Z300" t="s">
        <v>82</v>
      </c>
      <c r="AA300">
        <v>16.100000000000001</v>
      </c>
      <c r="AB300" t="s">
        <v>174</v>
      </c>
      <c r="AC300" t="str">
        <f t="shared" si="4"/>
        <v>2.2.1</v>
      </c>
      <c r="AD300" t="s">
        <v>3836</v>
      </c>
      <c r="AE300" t="s">
        <v>3837</v>
      </c>
      <c r="AF300" t="s">
        <v>3815</v>
      </c>
      <c r="AG300" t="s">
        <v>1683</v>
      </c>
      <c r="AH300" t="s">
        <v>3838</v>
      </c>
      <c r="AI300" t="s">
        <v>89</v>
      </c>
      <c r="AJ300" t="s">
        <v>3839</v>
      </c>
      <c r="AK300" t="s">
        <v>3840</v>
      </c>
      <c r="AL300" t="s">
        <v>92</v>
      </c>
      <c r="AM300" t="s">
        <v>3841</v>
      </c>
      <c r="AN300">
        <v>0.1</v>
      </c>
      <c r="AO300">
        <v>0.25</v>
      </c>
      <c r="AP300">
        <v>0.63</v>
      </c>
      <c r="AQ300">
        <v>1</v>
      </c>
      <c r="AR300" t="s">
        <v>3842</v>
      </c>
      <c r="AS300" t="s">
        <v>3843</v>
      </c>
      <c r="AT300" t="s">
        <v>3844</v>
      </c>
      <c r="AU300" t="s">
        <v>3845</v>
      </c>
      <c r="AV300" t="s">
        <v>3846</v>
      </c>
      <c r="AW300" t="s">
        <v>3847</v>
      </c>
      <c r="AX300" t="s">
        <v>3845</v>
      </c>
      <c r="AY300" t="s">
        <v>3846</v>
      </c>
      <c r="AZ300" t="s">
        <v>108</v>
      </c>
      <c r="BA300" t="s">
        <v>108</v>
      </c>
      <c r="BB300" t="s">
        <v>108</v>
      </c>
      <c r="BC300" t="s">
        <v>108</v>
      </c>
      <c r="BD300" t="s">
        <v>108</v>
      </c>
      <c r="BE300" t="s">
        <v>108</v>
      </c>
      <c r="BF300" t="s">
        <v>108</v>
      </c>
      <c r="BG300" t="s">
        <v>108</v>
      </c>
      <c r="BH300" t="s">
        <v>108</v>
      </c>
      <c r="BI300" t="s">
        <v>108</v>
      </c>
      <c r="BJ300" t="s">
        <v>108</v>
      </c>
      <c r="BK300" t="s">
        <v>108</v>
      </c>
      <c r="BL300" t="s">
        <v>108</v>
      </c>
      <c r="BM300" t="s">
        <v>108</v>
      </c>
      <c r="BN300" t="s">
        <v>108</v>
      </c>
      <c r="BO300" t="s">
        <v>108</v>
      </c>
      <c r="BP300" t="s">
        <v>108</v>
      </c>
      <c r="BQ300" t="s">
        <v>108</v>
      </c>
      <c r="BR300" t="s">
        <v>108</v>
      </c>
      <c r="BS300" t="s">
        <v>108</v>
      </c>
      <c r="BT300" t="s">
        <v>108</v>
      </c>
      <c r="BU300" t="s">
        <v>108</v>
      </c>
      <c r="BV300" t="s">
        <v>108</v>
      </c>
      <c r="BW300" t="s">
        <v>108</v>
      </c>
      <c r="BX300" t="s">
        <v>108</v>
      </c>
      <c r="BY300" t="s">
        <v>108</v>
      </c>
      <c r="BZ300"/>
      <c r="CA300"/>
      <c r="CB300"/>
      <c r="CC300"/>
      <c r="CD300" s="23"/>
    </row>
    <row r="301" spans="1:82">
      <c r="A301" t="str">
        <f>CONCATENATE(C301,"_",COUNTIF(C$2:C301,C301))</f>
        <v>02CD16_3</v>
      </c>
      <c r="B301" t="s">
        <v>9455</v>
      </c>
      <c r="C301" t="s">
        <v>3808</v>
      </c>
      <c r="D301" t="s">
        <v>16829</v>
      </c>
      <c r="E301" t="s">
        <v>3809</v>
      </c>
      <c r="F301" t="s">
        <v>3810</v>
      </c>
      <c r="G301" t="s">
        <v>3811</v>
      </c>
      <c r="H301" t="s">
        <v>3812</v>
      </c>
      <c r="I301" t="s">
        <v>515</v>
      </c>
      <c r="J301" t="s">
        <v>16778</v>
      </c>
      <c r="K301">
        <v>2</v>
      </c>
      <c r="L301" t="s">
        <v>315</v>
      </c>
      <c r="M301">
        <v>2</v>
      </c>
      <c r="N301" t="s">
        <v>516</v>
      </c>
      <c r="O301" t="s">
        <v>168</v>
      </c>
      <c r="P301" t="s">
        <v>16779</v>
      </c>
      <c r="Q301" t="s">
        <v>168</v>
      </c>
      <c r="R301" t="s">
        <v>517</v>
      </c>
      <c r="S301" t="s">
        <v>168</v>
      </c>
      <c r="T301" t="s">
        <v>518</v>
      </c>
      <c r="U301" t="s">
        <v>166</v>
      </c>
      <c r="V301" t="s">
        <v>519</v>
      </c>
      <c r="W301" t="s">
        <v>520</v>
      </c>
      <c r="X301" t="s">
        <v>521</v>
      </c>
      <c r="Y301" t="s">
        <v>146</v>
      </c>
      <c r="Z301" t="s">
        <v>147</v>
      </c>
      <c r="AA301">
        <v>11.6</v>
      </c>
      <c r="AB301" t="s">
        <v>16780</v>
      </c>
      <c r="AC301" t="str">
        <f t="shared" si="4"/>
        <v>2.2.6</v>
      </c>
      <c r="AD301" t="s">
        <v>3848</v>
      </c>
      <c r="AE301" t="s">
        <v>3849</v>
      </c>
      <c r="AF301" t="s">
        <v>3815</v>
      </c>
      <c r="AG301" t="s">
        <v>1489</v>
      </c>
      <c r="AH301" t="s">
        <v>3850</v>
      </c>
      <c r="AI301" t="s">
        <v>89</v>
      </c>
      <c r="AJ301" t="s">
        <v>3851</v>
      </c>
      <c r="AK301" t="s">
        <v>3852</v>
      </c>
      <c r="AL301" t="s">
        <v>92</v>
      </c>
      <c r="AM301" t="s">
        <v>3853</v>
      </c>
      <c r="AN301">
        <v>0.25</v>
      </c>
      <c r="AO301">
        <v>0.5</v>
      </c>
      <c r="AP301">
        <v>0.75</v>
      </c>
      <c r="AQ301">
        <v>1</v>
      </c>
      <c r="AR301" t="s">
        <v>1059</v>
      </c>
      <c r="AS301" t="s">
        <v>3854</v>
      </c>
      <c r="AT301" t="s">
        <v>3855</v>
      </c>
      <c r="AU301" t="s">
        <v>3856</v>
      </c>
      <c r="AV301" t="s">
        <v>671</v>
      </c>
      <c r="AW301" t="s">
        <v>3857</v>
      </c>
      <c r="AX301" t="s">
        <v>3856</v>
      </c>
      <c r="AY301" t="s">
        <v>671</v>
      </c>
      <c r="AZ301" t="s">
        <v>3858</v>
      </c>
      <c r="BA301" t="s">
        <v>3856</v>
      </c>
      <c r="BB301" t="s">
        <v>671</v>
      </c>
      <c r="BC301" t="s">
        <v>3859</v>
      </c>
      <c r="BD301" t="s">
        <v>3856</v>
      </c>
      <c r="BE301" t="s">
        <v>671</v>
      </c>
      <c r="BF301" t="s">
        <v>3860</v>
      </c>
      <c r="BG301" t="s">
        <v>3861</v>
      </c>
      <c r="BH301" t="s">
        <v>3862</v>
      </c>
      <c r="BI301" t="s">
        <v>3863</v>
      </c>
      <c r="BJ301" t="s">
        <v>3861</v>
      </c>
      <c r="BK301" t="s">
        <v>3862</v>
      </c>
      <c r="BL301" t="s">
        <v>3864</v>
      </c>
      <c r="BM301" t="s">
        <v>3861</v>
      </c>
      <c r="BN301" t="s">
        <v>3862</v>
      </c>
      <c r="BO301" t="s">
        <v>3865</v>
      </c>
      <c r="BP301" t="s">
        <v>3861</v>
      </c>
      <c r="BQ301" t="s">
        <v>3862</v>
      </c>
      <c r="BR301" t="s">
        <v>3866</v>
      </c>
      <c r="BS301" t="s">
        <v>3861</v>
      </c>
      <c r="BT301" t="s">
        <v>3862</v>
      </c>
      <c r="BU301" t="s">
        <v>108</v>
      </c>
      <c r="BV301" t="s">
        <v>108</v>
      </c>
      <c r="BW301" t="s">
        <v>108</v>
      </c>
      <c r="BX301" t="s">
        <v>108</v>
      </c>
      <c r="BY301" t="s">
        <v>108</v>
      </c>
      <c r="BZ301"/>
      <c r="CA301"/>
      <c r="CB301"/>
      <c r="CC301"/>
      <c r="CD301" s="23"/>
    </row>
    <row r="302" spans="1:82">
      <c r="A302" t="str">
        <f>CONCATENATE(C302,"_",COUNTIF(C$2:C302,C302))</f>
        <v>02CD16_4</v>
      </c>
      <c r="B302" t="s">
        <v>9456</v>
      </c>
      <c r="C302" t="s">
        <v>3808</v>
      </c>
      <c r="D302" t="s">
        <v>16829</v>
      </c>
      <c r="E302" t="s">
        <v>3809</v>
      </c>
      <c r="F302" t="s">
        <v>3810</v>
      </c>
      <c r="G302" t="s">
        <v>3811</v>
      </c>
      <c r="H302" t="s">
        <v>3812</v>
      </c>
      <c r="I302" t="s">
        <v>547</v>
      </c>
      <c r="J302" t="s">
        <v>16781</v>
      </c>
      <c r="K302">
        <v>2</v>
      </c>
      <c r="L302" t="s">
        <v>315</v>
      </c>
      <c r="M302">
        <v>1</v>
      </c>
      <c r="N302" t="s">
        <v>16760</v>
      </c>
      <c r="O302">
        <v>5</v>
      </c>
      <c r="P302" t="s">
        <v>4602</v>
      </c>
      <c r="Q302" t="s">
        <v>168</v>
      </c>
      <c r="R302" t="s">
        <v>517</v>
      </c>
      <c r="S302" t="s">
        <v>167</v>
      </c>
      <c r="T302" t="s">
        <v>16782</v>
      </c>
      <c r="U302" t="s">
        <v>168</v>
      </c>
      <c r="V302" t="s">
        <v>550</v>
      </c>
      <c r="W302" t="s">
        <v>551</v>
      </c>
      <c r="X302" t="s">
        <v>552</v>
      </c>
      <c r="Y302" t="s">
        <v>146</v>
      </c>
      <c r="Z302" t="s">
        <v>147</v>
      </c>
      <c r="AA302">
        <v>11.4</v>
      </c>
      <c r="AB302" t="s">
        <v>553</v>
      </c>
      <c r="AC302" t="str">
        <f t="shared" si="4"/>
        <v>2.4.2</v>
      </c>
      <c r="AD302" t="s">
        <v>3867</v>
      </c>
      <c r="AE302" t="s">
        <v>3868</v>
      </c>
      <c r="AF302" t="s">
        <v>3815</v>
      </c>
      <c r="AG302" t="s">
        <v>556</v>
      </c>
      <c r="AH302" t="s">
        <v>557</v>
      </c>
      <c r="AI302" t="s">
        <v>89</v>
      </c>
      <c r="AJ302" t="s">
        <v>3366</v>
      </c>
      <c r="AK302" t="s">
        <v>3869</v>
      </c>
      <c r="AL302" t="s">
        <v>92</v>
      </c>
      <c r="AM302" t="s">
        <v>3841</v>
      </c>
      <c r="AN302">
        <v>0.12</v>
      </c>
      <c r="AO302">
        <v>0.32</v>
      </c>
      <c r="AP302">
        <v>0.62</v>
      </c>
      <c r="AQ302">
        <v>1</v>
      </c>
      <c r="AR302" t="s">
        <v>1207</v>
      </c>
      <c r="AS302" t="s">
        <v>3870</v>
      </c>
      <c r="AT302" t="s">
        <v>3871</v>
      </c>
      <c r="AU302" t="s">
        <v>3872</v>
      </c>
      <c r="AV302" t="s">
        <v>3873</v>
      </c>
      <c r="AW302" t="s">
        <v>3874</v>
      </c>
      <c r="AX302" t="s">
        <v>3872</v>
      </c>
      <c r="AY302" t="s">
        <v>3873</v>
      </c>
      <c r="AZ302" t="s">
        <v>3875</v>
      </c>
      <c r="BA302" t="s">
        <v>3872</v>
      </c>
      <c r="BB302" t="s">
        <v>3873</v>
      </c>
      <c r="BC302" t="s">
        <v>3876</v>
      </c>
      <c r="BD302" t="s">
        <v>3877</v>
      </c>
      <c r="BE302" t="s">
        <v>3878</v>
      </c>
      <c r="BF302" t="s">
        <v>3879</v>
      </c>
      <c r="BG302" t="s">
        <v>3880</v>
      </c>
      <c r="BH302" t="s">
        <v>3881</v>
      </c>
      <c r="BI302" t="s">
        <v>3882</v>
      </c>
      <c r="BJ302" t="s">
        <v>3880</v>
      </c>
      <c r="BK302" t="s">
        <v>3881</v>
      </c>
      <c r="BL302" t="s">
        <v>3883</v>
      </c>
      <c r="BM302" t="s">
        <v>3872</v>
      </c>
      <c r="BN302" t="s">
        <v>3873</v>
      </c>
      <c r="BO302" t="s">
        <v>3884</v>
      </c>
      <c r="BP302" t="s">
        <v>3872</v>
      </c>
      <c r="BQ302" t="s">
        <v>3873</v>
      </c>
      <c r="BR302" t="s">
        <v>3885</v>
      </c>
      <c r="BS302" t="s">
        <v>3872</v>
      </c>
      <c r="BT302" t="s">
        <v>3873</v>
      </c>
      <c r="BU302" t="s">
        <v>3886</v>
      </c>
      <c r="BV302" t="s">
        <v>3877</v>
      </c>
      <c r="BW302" t="s">
        <v>3878</v>
      </c>
      <c r="BX302" t="s">
        <v>108</v>
      </c>
      <c r="BY302" t="s">
        <v>108</v>
      </c>
      <c r="BZ302"/>
      <c r="CA302"/>
      <c r="CB302"/>
      <c r="CC302"/>
      <c r="CD302" s="23"/>
    </row>
    <row r="303" spans="1:82">
      <c r="A303" t="str">
        <f>CONCATENATE(C303,"_",COUNTIF(C$2:C303,C303))</f>
        <v>02CD16_5</v>
      </c>
      <c r="B303" t="s">
        <v>9457</v>
      </c>
      <c r="C303" t="s">
        <v>3808</v>
      </c>
      <c r="D303" t="s">
        <v>16829</v>
      </c>
      <c r="E303" t="s">
        <v>3809</v>
      </c>
      <c r="F303" t="s">
        <v>3810</v>
      </c>
      <c r="G303" t="s">
        <v>3811</v>
      </c>
      <c r="H303" t="s">
        <v>3812</v>
      </c>
      <c r="I303" t="s">
        <v>575</v>
      </c>
      <c r="J303" t="s">
        <v>16783</v>
      </c>
      <c r="K303">
        <v>2</v>
      </c>
      <c r="L303" t="s">
        <v>315</v>
      </c>
      <c r="M303">
        <v>1</v>
      </c>
      <c r="N303" t="s">
        <v>16760</v>
      </c>
      <c r="O303">
        <v>7</v>
      </c>
      <c r="P303" t="s">
        <v>8243</v>
      </c>
      <c r="Q303" t="s">
        <v>168</v>
      </c>
      <c r="R303" t="s">
        <v>517</v>
      </c>
      <c r="S303" t="s">
        <v>171</v>
      </c>
      <c r="T303" t="s">
        <v>579</v>
      </c>
      <c r="U303" t="s">
        <v>168</v>
      </c>
      <c r="V303" t="s">
        <v>16784</v>
      </c>
      <c r="W303" t="s">
        <v>580</v>
      </c>
      <c r="X303" t="s">
        <v>581</v>
      </c>
      <c r="Y303" t="s">
        <v>146</v>
      </c>
      <c r="Z303" t="s">
        <v>147</v>
      </c>
      <c r="AA303">
        <v>11.1</v>
      </c>
      <c r="AB303" t="s">
        <v>16771</v>
      </c>
      <c r="AC303" t="str">
        <f t="shared" si="4"/>
        <v>2.3.2</v>
      </c>
      <c r="AD303" t="s">
        <v>3887</v>
      </c>
      <c r="AE303" t="s">
        <v>3888</v>
      </c>
      <c r="AF303" t="s">
        <v>3889</v>
      </c>
      <c r="AG303" t="s">
        <v>586</v>
      </c>
      <c r="AH303" t="s">
        <v>3890</v>
      </c>
      <c r="AI303" t="s">
        <v>89</v>
      </c>
      <c r="AJ303" t="s">
        <v>3891</v>
      </c>
      <c r="AK303" t="s">
        <v>3892</v>
      </c>
      <c r="AL303" t="s">
        <v>92</v>
      </c>
      <c r="AM303" t="s">
        <v>3841</v>
      </c>
      <c r="AN303">
        <v>0.1</v>
      </c>
      <c r="AO303">
        <v>0.3</v>
      </c>
      <c r="AP303">
        <v>0.65</v>
      </c>
      <c r="AQ303">
        <v>1</v>
      </c>
      <c r="AR303" t="s">
        <v>3385</v>
      </c>
      <c r="AS303" t="s">
        <v>3893</v>
      </c>
      <c r="AT303" t="s">
        <v>3894</v>
      </c>
      <c r="AU303" t="s">
        <v>3877</v>
      </c>
      <c r="AV303" t="s">
        <v>3895</v>
      </c>
      <c r="AW303" t="s">
        <v>3896</v>
      </c>
      <c r="AX303" t="s">
        <v>3877</v>
      </c>
      <c r="AY303" t="s">
        <v>3895</v>
      </c>
      <c r="AZ303" t="s">
        <v>3897</v>
      </c>
      <c r="BA303" t="s">
        <v>3877</v>
      </c>
      <c r="BB303" t="s">
        <v>3895</v>
      </c>
      <c r="BC303" t="s">
        <v>3898</v>
      </c>
      <c r="BD303" t="s">
        <v>3877</v>
      </c>
      <c r="BE303" t="s">
        <v>3895</v>
      </c>
      <c r="BF303" t="s">
        <v>3899</v>
      </c>
      <c r="BG303" t="s">
        <v>3877</v>
      </c>
      <c r="BH303" t="s">
        <v>3895</v>
      </c>
      <c r="BI303" t="s">
        <v>3900</v>
      </c>
      <c r="BJ303" t="s">
        <v>3877</v>
      </c>
      <c r="BK303" t="s">
        <v>3895</v>
      </c>
      <c r="BL303" t="s">
        <v>108</v>
      </c>
      <c r="BM303" t="s">
        <v>108</v>
      </c>
      <c r="BN303" t="s">
        <v>108</v>
      </c>
      <c r="BO303" t="s">
        <v>108</v>
      </c>
      <c r="BP303" t="s">
        <v>108</v>
      </c>
      <c r="BQ303" t="s">
        <v>108</v>
      </c>
      <c r="BR303" t="s">
        <v>108</v>
      </c>
      <c r="BS303" t="s">
        <v>108</v>
      </c>
      <c r="BT303" t="s">
        <v>108</v>
      </c>
      <c r="BU303" t="s">
        <v>108</v>
      </c>
      <c r="BV303" t="s">
        <v>108</v>
      </c>
      <c r="BW303" t="s">
        <v>108</v>
      </c>
      <c r="BX303" t="s">
        <v>108</v>
      </c>
      <c r="BY303" t="s">
        <v>108</v>
      </c>
      <c r="BZ303"/>
      <c r="CA303"/>
      <c r="CB303"/>
      <c r="CC303"/>
      <c r="CD303" s="23"/>
    </row>
    <row r="304" spans="1:82">
      <c r="A304" t="str">
        <f>CONCATENATE(C304,"_",COUNTIF(C$2:C304,C304))</f>
        <v>02CD16_6</v>
      </c>
      <c r="B304" t="s">
        <v>9458</v>
      </c>
      <c r="C304" t="s">
        <v>3808</v>
      </c>
      <c r="D304" t="s">
        <v>16829</v>
      </c>
      <c r="E304" t="s">
        <v>3809</v>
      </c>
      <c r="F304" t="s">
        <v>3810</v>
      </c>
      <c r="G304" t="s">
        <v>3811</v>
      </c>
      <c r="H304" t="s">
        <v>3812</v>
      </c>
      <c r="I304" t="s">
        <v>600</v>
      </c>
      <c r="J304" t="s">
        <v>16785</v>
      </c>
      <c r="K304">
        <v>2</v>
      </c>
      <c r="L304" t="s">
        <v>315</v>
      </c>
      <c r="M304">
        <v>3</v>
      </c>
      <c r="N304" t="s">
        <v>601</v>
      </c>
      <c r="O304" t="s">
        <v>167</v>
      </c>
      <c r="P304" t="s">
        <v>16786</v>
      </c>
      <c r="Q304" t="s">
        <v>168</v>
      </c>
      <c r="R304" t="s">
        <v>517</v>
      </c>
      <c r="S304" t="s">
        <v>169</v>
      </c>
      <c r="T304" t="s">
        <v>16787</v>
      </c>
      <c r="U304" t="s">
        <v>166</v>
      </c>
      <c r="V304" t="s">
        <v>16788</v>
      </c>
      <c r="W304" t="s">
        <v>602</v>
      </c>
      <c r="X304" t="s">
        <v>603</v>
      </c>
      <c r="Y304" t="s">
        <v>604</v>
      </c>
      <c r="Z304" t="s">
        <v>605</v>
      </c>
      <c r="AA304" t="s">
        <v>606</v>
      </c>
      <c r="AB304" t="s">
        <v>16789</v>
      </c>
      <c r="AC304" t="str">
        <f t="shared" si="4"/>
        <v>2.1.6</v>
      </c>
      <c r="AD304" t="s">
        <v>3901</v>
      </c>
      <c r="AE304" t="s">
        <v>3902</v>
      </c>
      <c r="AF304" t="s">
        <v>3903</v>
      </c>
      <c r="AG304" t="s">
        <v>1072</v>
      </c>
      <c r="AH304" t="s">
        <v>611</v>
      </c>
      <c r="AI304" t="s">
        <v>89</v>
      </c>
      <c r="AJ304" t="s">
        <v>3904</v>
      </c>
      <c r="AK304" t="s">
        <v>3905</v>
      </c>
      <c r="AL304" t="s">
        <v>92</v>
      </c>
      <c r="AM304" t="s">
        <v>3841</v>
      </c>
      <c r="AN304">
        <v>0.08</v>
      </c>
      <c r="AO304">
        <v>0.28000000000000003</v>
      </c>
      <c r="AP304">
        <v>0.55000000000000004</v>
      </c>
      <c r="AQ304">
        <v>1</v>
      </c>
      <c r="AR304" t="s">
        <v>3906</v>
      </c>
      <c r="AS304" t="s">
        <v>1738</v>
      </c>
      <c r="AT304" t="s">
        <v>3907</v>
      </c>
      <c r="AU304" t="s">
        <v>3877</v>
      </c>
      <c r="AV304" t="s">
        <v>3908</v>
      </c>
      <c r="AW304" t="s">
        <v>3909</v>
      </c>
      <c r="AX304" t="s">
        <v>3877</v>
      </c>
      <c r="AY304" t="s">
        <v>3908</v>
      </c>
      <c r="AZ304" t="s">
        <v>3910</v>
      </c>
      <c r="BA304" t="s">
        <v>3911</v>
      </c>
      <c r="BB304" t="s">
        <v>3912</v>
      </c>
      <c r="BC304" t="s">
        <v>108</v>
      </c>
      <c r="BD304" t="s">
        <v>108</v>
      </c>
      <c r="BE304" t="s">
        <v>108</v>
      </c>
      <c r="BF304" t="s">
        <v>108</v>
      </c>
      <c r="BG304" t="s">
        <v>108</v>
      </c>
      <c r="BH304" t="s">
        <v>108</v>
      </c>
      <c r="BI304" t="s">
        <v>108</v>
      </c>
      <c r="BJ304" t="s">
        <v>108</v>
      </c>
      <c r="BK304" t="s">
        <v>108</v>
      </c>
      <c r="BL304" t="s">
        <v>108</v>
      </c>
      <c r="BM304" t="s">
        <v>108</v>
      </c>
      <c r="BN304" t="s">
        <v>108</v>
      </c>
      <c r="BO304" t="s">
        <v>108</v>
      </c>
      <c r="BP304" t="s">
        <v>108</v>
      </c>
      <c r="BQ304" t="s">
        <v>108</v>
      </c>
      <c r="BR304" t="s">
        <v>108</v>
      </c>
      <c r="BS304" t="s">
        <v>108</v>
      </c>
      <c r="BT304" t="s">
        <v>108</v>
      </c>
      <c r="BU304" t="s">
        <v>108</v>
      </c>
      <c r="BV304" t="s">
        <v>108</v>
      </c>
      <c r="BW304" t="s">
        <v>108</v>
      </c>
      <c r="BX304" t="s">
        <v>108</v>
      </c>
      <c r="BY304" t="s">
        <v>108</v>
      </c>
      <c r="BZ304"/>
      <c r="CA304"/>
      <c r="CB304"/>
      <c r="CC304"/>
      <c r="CD304" s="23"/>
    </row>
    <row r="305" spans="1:86">
      <c r="A305" t="str">
        <f>CONCATENATE(C305,"_",COUNTIF(C$2:C305,C305))</f>
        <v>02CD16_7</v>
      </c>
      <c r="B305" t="s">
        <v>9459</v>
      </c>
      <c r="C305" t="s">
        <v>3808</v>
      </c>
      <c r="D305" t="s">
        <v>16829</v>
      </c>
      <c r="E305" t="s">
        <v>3809</v>
      </c>
      <c r="F305" t="s">
        <v>3810</v>
      </c>
      <c r="G305" t="s">
        <v>3811</v>
      </c>
      <c r="H305" t="s">
        <v>3812</v>
      </c>
      <c r="I305" t="s">
        <v>618</v>
      </c>
      <c r="J305" t="s">
        <v>16790</v>
      </c>
      <c r="K305">
        <v>2</v>
      </c>
      <c r="L305" t="s">
        <v>315</v>
      </c>
      <c r="M305">
        <v>1</v>
      </c>
      <c r="N305" t="s">
        <v>16760</v>
      </c>
      <c r="O305">
        <v>7</v>
      </c>
      <c r="P305" t="s">
        <v>8243</v>
      </c>
      <c r="Q305" t="s">
        <v>168</v>
      </c>
      <c r="R305" t="s">
        <v>517</v>
      </c>
      <c r="S305" t="s">
        <v>166</v>
      </c>
      <c r="T305" t="s">
        <v>16791</v>
      </c>
      <c r="U305" t="s">
        <v>171</v>
      </c>
      <c r="V305" t="s">
        <v>620</v>
      </c>
      <c r="W305" t="s">
        <v>621</v>
      </c>
      <c r="X305" t="s">
        <v>622</v>
      </c>
      <c r="Y305" t="s">
        <v>146</v>
      </c>
      <c r="Z305" t="s">
        <v>147</v>
      </c>
      <c r="AA305">
        <v>11.1</v>
      </c>
      <c r="AB305" t="s">
        <v>16771</v>
      </c>
      <c r="AC305" t="str">
        <f t="shared" si="4"/>
        <v>2.6.3</v>
      </c>
      <c r="AD305" t="s">
        <v>624</v>
      </c>
      <c r="AE305" t="s">
        <v>625</v>
      </c>
      <c r="AF305" t="s">
        <v>3913</v>
      </c>
      <c r="AG305" t="s">
        <v>878</v>
      </c>
      <c r="AH305" t="s">
        <v>628</v>
      </c>
      <c r="AI305" t="s">
        <v>89</v>
      </c>
      <c r="AJ305" t="s">
        <v>3914</v>
      </c>
      <c r="AK305" t="s">
        <v>3915</v>
      </c>
      <c r="AL305" t="s">
        <v>92</v>
      </c>
      <c r="AM305" t="s">
        <v>3841</v>
      </c>
      <c r="AN305">
        <v>0.25</v>
      </c>
      <c r="AO305">
        <v>0.5</v>
      </c>
      <c r="AP305">
        <v>0.75</v>
      </c>
      <c r="AQ305">
        <v>1</v>
      </c>
      <c r="AR305" t="s">
        <v>3416</v>
      </c>
      <c r="AS305" t="s">
        <v>3916</v>
      </c>
      <c r="AT305" t="s">
        <v>3917</v>
      </c>
      <c r="AU305" t="s">
        <v>3872</v>
      </c>
      <c r="AV305" t="s">
        <v>3918</v>
      </c>
      <c r="AW305" t="s">
        <v>3919</v>
      </c>
      <c r="AX305" t="s">
        <v>3872</v>
      </c>
      <c r="AY305" t="s">
        <v>3918</v>
      </c>
      <c r="AZ305" t="s">
        <v>108</v>
      </c>
      <c r="BA305" t="s">
        <v>108</v>
      </c>
      <c r="BB305" t="s">
        <v>108</v>
      </c>
      <c r="BC305" t="s">
        <v>108</v>
      </c>
      <c r="BD305" t="s">
        <v>108</v>
      </c>
      <c r="BE305" t="s">
        <v>108</v>
      </c>
      <c r="BF305" t="s">
        <v>108</v>
      </c>
      <c r="BG305" t="s">
        <v>108</v>
      </c>
      <c r="BH305" t="s">
        <v>108</v>
      </c>
      <c r="BI305" t="s">
        <v>108</v>
      </c>
      <c r="BJ305" t="s">
        <v>108</v>
      </c>
      <c r="BK305" t="s">
        <v>108</v>
      </c>
      <c r="BL305" t="s">
        <v>108</v>
      </c>
      <c r="BM305" t="s">
        <v>108</v>
      </c>
      <c r="BN305" t="s">
        <v>108</v>
      </c>
      <c r="BO305" t="s">
        <v>108</v>
      </c>
      <c r="BP305" t="s">
        <v>108</v>
      </c>
      <c r="BQ305" t="s">
        <v>108</v>
      </c>
      <c r="BR305" t="s">
        <v>108</v>
      </c>
      <c r="BS305" t="s">
        <v>108</v>
      </c>
      <c r="BT305" t="s">
        <v>108</v>
      </c>
      <c r="BU305" t="s">
        <v>108</v>
      </c>
      <c r="BV305" t="s">
        <v>108</v>
      </c>
      <c r="BW305" t="s">
        <v>108</v>
      </c>
      <c r="BX305" t="s">
        <v>108</v>
      </c>
      <c r="BY305" t="s">
        <v>108</v>
      </c>
      <c r="BZ305"/>
      <c r="CA305"/>
      <c r="CB305"/>
      <c r="CC305"/>
      <c r="CD305" s="23"/>
    </row>
    <row r="306" spans="1:86">
      <c r="A306" t="str">
        <f>CONCATENATE(C306,"_",COUNTIF(C$2:C306,C306))</f>
        <v>02CD16_8</v>
      </c>
      <c r="B306" t="s">
        <v>9460</v>
      </c>
      <c r="C306" t="s">
        <v>3808</v>
      </c>
      <c r="D306" t="s">
        <v>16829</v>
      </c>
      <c r="E306" t="s">
        <v>3809</v>
      </c>
      <c r="F306" t="s">
        <v>3810</v>
      </c>
      <c r="G306" t="s">
        <v>3811</v>
      </c>
      <c r="H306" t="s">
        <v>3812</v>
      </c>
      <c r="I306" t="s">
        <v>636</v>
      </c>
      <c r="J306" t="s">
        <v>16792</v>
      </c>
      <c r="K306">
        <v>2</v>
      </c>
      <c r="L306" t="s">
        <v>315</v>
      </c>
      <c r="M306">
        <v>1</v>
      </c>
      <c r="N306" t="s">
        <v>16760</v>
      </c>
      <c r="O306" t="s">
        <v>171</v>
      </c>
      <c r="P306" t="s">
        <v>16773</v>
      </c>
      <c r="Q306" t="s">
        <v>171</v>
      </c>
      <c r="R306" t="s">
        <v>235</v>
      </c>
      <c r="S306" t="s">
        <v>169</v>
      </c>
      <c r="T306" t="s">
        <v>16762</v>
      </c>
      <c r="U306" t="s">
        <v>169</v>
      </c>
      <c r="V306" t="s">
        <v>16763</v>
      </c>
      <c r="W306" t="s">
        <v>637</v>
      </c>
      <c r="X306" t="s">
        <v>638</v>
      </c>
      <c r="Y306" t="s">
        <v>236</v>
      </c>
      <c r="Z306" t="s">
        <v>318</v>
      </c>
      <c r="AA306">
        <v>8.3000000000000007</v>
      </c>
      <c r="AB306" t="s">
        <v>16793</v>
      </c>
      <c r="AC306" t="str">
        <f t="shared" si="4"/>
        <v>3.1.1</v>
      </c>
      <c r="AD306" t="s">
        <v>3920</v>
      </c>
      <c r="AE306" t="s">
        <v>3921</v>
      </c>
      <c r="AF306" t="s">
        <v>3889</v>
      </c>
      <c r="AG306" t="s">
        <v>642</v>
      </c>
      <c r="AH306" t="s">
        <v>643</v>
      </c>
      <c r="AI306" t="s">
        <v>89</v>
      </c>
      <c r="AJ306" t="s">
        <v>3922</v>
      </c>
      <c r="AK306" t="s">
        <v>3923</v>
      </c>
      <c r="AL306" t="s">
        <v>92</v>
      </c>
      <c r="AM306" t="s">
        <v>3841</v>
      </c>
      <c r="AN306">
        <v>0.05</v>
      </c>
      <c r="AO306">
        <v>0.15</v>
      </c>
      <c r="AP306">
        <v>0.25</v>
      </c>
      <c r="AQ306">
        <v>1</v>
      </c>
      <c r="AR306" t="s">
        <v>3428</v>
      </c>
      <c r="AS306" t="s">
        <v>3924</v>
      </c>
      <c r="AT306" t="s">
        <v>3925</v>
      </c>
      <c r="AU306" t="s">
        <v>3926</v>
      </c>
      <c r="AV306" t="s">
        <v>3927</v>
      </c>
      <c r="AW306" t="s">
        <v>3928</v>
      </c>
      <c r="AX306" t="s">
        <v>3926</v>
      </c>
      <c r="AY306" t="s">
        <v>3927</v>
      </c>
      <c r="AZ306" t="s">
        <v>3929</v>
      </c>
      <c r="BA306" t="s">
        <v>3926</v>
      </c>
      <c r="BB306" t="s">
        <v>3927</v>
      </c>
      <c r="BC306" t="s">
        <v>3930</v>
      </c>
      <c r="BD306" t="s">
        <v>3926</v>
      </c>
      <c r="BE306" t="s">
        <v>3927</v>
      </c>
      <c r="BF306" t="s">
        <v>3931</v>
      </c>
      <c r="BG306" t="s">
        <v>3926</v>
      </c>
      <c r="BH306" t="s">
        <v>3927</v>
      </c>
      <c r="BI306" t="s">
        <v>3932</v>
      </c>
      <c r="BJ306" t="s">
        <v>3926</v>
      </c>
      <c r="BK306" t="s">
        <v>3927</v>
      </c>
      <c r="BL306" t="s">
        <v>3933</v>
      </c>
      <c r="BM306" t="s">
        <v>3926</v>
      </c>
      <c r="BN306" t="s">
        <v>3927</v>
      </c>
      <c r="BO306" t="s">
        <v>3934</v>
      </c>
      <c r="BP306" t="s">
        <v>3911</v>
      </c>
      <c r="BQ306" t="s">
        <v>3935</v>
      </c>
      <c r="BR306" t="s">
        <v>108</v>
      </c>
      <c r="BS306" t="s">
        <v>108</v>
      </c>
      <c r="BT306" t="s">
        <v>108</v>
      </c>
      <c r="BU306" t="s">
        <v>108</v>
      </c>
      <c r="BV306" t="s">
        <v>108</v>
      </c>
      <c r="BW306" t="s">
        <v>108</v>
      </c>
      <c r="BX306" t="s">
        <v>108</v>
      </c>
      <c r="BY306" t="s">
        <v>108</v>
      </c>
      <c r="BZ306"/>
      <c r="CA306"/>
      <c r="CB306"/>
      <c r="CC306"/>
      <c r="CD306" s="23"/>
    </row>
    <row r="307" spans="1:86">
      <c r="A307" t="str">
        <f>CONCATENATE(C307,"_",COUNTIF(C$2:C307,C307))</f>
        <v>02CD16_9</v>
      </c>
      <c r="B307" t="s">
        <v>9461</v>
      </c>
      <c r="C307" t="s">
        <v>3808</v>
      </c>
      <c r="D307" t="s">
        <v>16829</v>
      </c>
      <c r="E307" t="s">
        <v>3809</v>
      </c>
      <c r="F307" t="s">
        <v>3810</v>
      </c>
      <c r="G307" t="s">
        <v>3811</v>
      </c>
      <c r="H307" t="s">
        <v>3812</v>
      </c>
      <c r="I307" t="s">
        <v>654</v>
      </c>
      <c r="J307" t="s">
        <v>16794</v>
      </c>
      <c r="K307">
        <v>3</v>
      </c>
      <c r="L307" t="s">
        <v>5262</v>
      </c>
      <c r="M307">
        <v>3</v>
      </c>
      <c r="N307" t="s">
        <v>5328</v>
      </c>
      <c r="O307">
        <v>1</v>
      </c>
      <c r="P307" t="s">
        <v>5329</v>
      </c>
      <c r="Q307" t="s">
        <v>168</v>
      </c>
      <c r="R307" t="s">
        <v>517</v>
      </c>
      <c r="S307" t="s">
        <v>168</v>
      </c>
      <c r="T307" t="s">
        <v>518</v>
      </c>
      <c r="U307" t="s">
        <v>169</v>
      </c>
      <c r="V307" t="s">
        <v>16777</v>
      </c>
      <c r="W307" t="s">
        <v>655</v>
      </c>
      <c r="X307" t="s">
        <v>656</v>
      </c>
      <c r="Y307" t="s">
        <v>146</v>
      </c>
      <c r="Z307" t="s">
        <v>147</v>
      </c>
      <c r="AA307">
        <v>11.3</v>
      </c>
      <c r="AB307" t="s">
        <v>16735</v>
      </c>
      <c r="AC307" t="str">
        <f t="shared" si="4"/>
        <v>2.2.1</v>
      </c>
      <c r="AD307" t="s">
        <v>3936</v>
      </c>
      <c r="AE307" t="s">
        <v>3937</v>
      </c>
      <c r="AF307" t="s">
        <v>3815</v>
      </c>
      <c r="AG307" t="s">
        <v>1120</v>
      </c>
      <c r="AH307" t="s">
        <v>3938</v>
      </c>
      <c r="AI307" t="s">
        <v>89</v>
      </c>
      <c r="AJ307" t="s">
        <v>3939</v>
      </c>
      <c r="AK307" t="s">
        <v>3940</v>
      </c>
      <c r="AL307" t="s">
        <v>92</v>
      </c>
      <c r="AM307" t="s">
        <v>3941</v>
      </c>
      <c r="AN307">
        <v>0.25</v>
      </c>
      <c r="AO307">
        <v>0.5</v>
      </c>
      <c r="AP307">
        <v>0.75</v>
      </c>
      <c r="AQ307">
        <v>1</v>
      </c>
      <c r="AR307" t="s">
        <v>3445</v>
      </c>
      <c r="AS307" t="s">
        <v>3938</v>
      </c>
      <c r="AT307" t="s">
        <v>3942</v>
      </c>
      <c r="AU307" t="s">
        <v>3856</v>
      </c>
      <c r="AV307" t="s">
        <v>671</v>
      </c>
      <c r="AW307" t="s">
        <v>3943</v>
      </c>
      <c r="AX307" t="s">
        <v>3944</v>
      </c>
      <c r="AY307" t="s">
        <v>3042</v>
      </c>
      <c r="AZ307" t="s">
        <v>108</v>
      </c>
      <c r="BA307" t="s">
        <v>108</v>
      </c>
      <c r="BB307" t="s">
        <v>108</v>
      </c>
      <c r="BC307" t="s">
        <v>108</v>
      </c>
      <c r="BD307" t="s">
        <v>108</v>
      </c>
      <c r="BE307" t="s">
        <v>108</v>
      </c>
      <c r="BF307" t="s">
        <v>108</v>
      </c>
      <c r="BG307" t="s">
        <v>108</v>
      </c>
      <c r="BH307" t="s">
        <v>108</v>
      </c>
      <c r="BI307" t="s">
        <v>108</v>
      </c>
      <c r="BJ307" t="s">
        <v>108</v>
      </c>
      <c r="BK307" t="s">
        <v>108</v>
      </c>
      <c r="BL307" t="s">
        <v>108</v>
      </c>
      <c r="BM307" t="s">
        <v>108</v>
      </c>
      <c r="BN307" t="s">
        <v>108</v>
      </c>
      <c r="BO307" t="s">
        <v>108</v>
      </c>
      <c r="BP307" t="s">
        <v>108</v>
      </c>
      <c r="BQ307" t="s">
        <v>108</v>
      </c>
      <c r="BR307" t="s">
        <v>108</v>
      </c>
      <c r="BS307" t="s">
        <v>108</v>
      </c>
      <c r="BT307" t="s">
        <v>108</v>
      </c>
      <c r="BU307" t="s">
        <v>108</v>
      </c>
      <c r="BV307" t="s">
        <v>108</v>
      </c>
      <c r="BW307" t="s">
        <v>108</v>
      </c>
      <c r="BX307" t="s">
        <v>108</v>
      </c>
      <c r="BY307" t="s">
        <v>108</v>
      </c>
      <c r="BZ307"/>
      <c r="CA307"/>
      <c r="CB307"/>
      <c r="CC307"/>
      <c r="CD307" s="23"/>
    </row>
    <row r="308" spans="1:86">
      <c r="A308" t="str">
        <f>CONCATENATE(C308,"_",COUNTIF(C$2:C308,C308))</f>
        <v>02CD16_10</v>
      </c>
      <c r="B308" t="s">
        <v>9462</v>
      </c>
      <c r="C308" t="s">
        <v>3808</v>
      </c>
      <c r="D308" t="s">
        <v>16829</v>
      </c>
      <c r="E308" t="s">
        <v>3809</v>
      </c>
      <c r="F308" t="s">
        <v>3810</v>
      </c>
      <c r="G308" t="s">
        <v>3811</v>
      </c>
      <c r="H308" t="s">
        <v>3812</v>
      </c>
      <c r="I308" t="s">
        <v>673</v>
      </c>
      <c r="J308" t="s">
        <v>16797</v>
      </c>
      <c r="K308">
        <v>2</v>
      </c>
      <c r="L308" t="s">
        <v>315</v>
      </c>
      <c r="M308">
        <v>3</v>
      </c>
      <c r="N308" t="s">
        <v>601</v>
      </c>
      <c r="O308" t="s">
        <v>168</v>
      </c>
      <c r="P308" t="s">
        <v>16798</v>
      </c>
      <c r="Q308" t="s">
        <v>168</v>
      </c>
      <c r="R308" t="s">
        <v>517</v>
      </c>
      <c r="S308" t="s">
        <v>168</v>
      </c>
      <c r="T308" t="s">
        <v>518</v>
      </c>
      <c r="U308" t="s">
        <v>171</v>
      </c>
      <c r="V308" t="s">
        <v>674</v>
      </c>
      <c r="W308" t="s">
        <v>675</v>
      </c>
      <c r="X308" t="s">
        <v>676</v>
      </c>
      <c r="Y308" t="s">
        <v>166</v>
      </c>
      <c r="Z308" t="s">
        <v>677</v>
      </c>
      <c r="AA308">
        <v>6.4</v>
      </c>
      <c r="AB308" t="s">
        <v>16799</v>
      </c>
      <c r="AC308" t="str">
        <f t="shared" si="4"/>
        <v>2.2.3</v>
      </c>
      <c r="AD308" t="s">
        <v>3945</v>
      </c>
      <c r="AE308" t="s">
        <v>3946</v>
      </c>
      <c r="AF308" t="s">
        <v>3889</v>
      </c>
      <c r="AG308" t="s">
        <v>681</v>
      </c>
      <c r="AH308" t="s">
        <v>3947</v>
      </c>
      <c r="AI308" t="s">
        <v>89</v>
      </c>
      <c r="AJ308" t="s">
        <v>3948</v>
      </c>
      <c r="AK308" t="s">
        <v>3949</v>
      </c>
      <c r="AL308" t="s">
        <v>92</v>
      </c>
      <c r="AM308" t="s">
        <v>3950</v>
      </c>
      <c r="AN308">
        <v>0.25</v>
      </c>
      <c r="AO308">
        <v>0.5</v>
      </c>
      <c r="AP308">
        <v>0.75</v>
      </c>
      <c r="AQ308">
        <v>1</v>
      </c>
      <c r="AR308" t="s">
        <v>3461</v>
      </c>
      <c r="AS308" t="s">
        <v>3951</v>
      </c>
      <c r="AT308" t="s">
        <v>3952</v>
      </c>
      <c r="AU308" t="s">
        <v>3856</v>
      </c>
      <c r="AV308" t="s">
        <v>671</v>
      </c>
      <c r="AW308" t="s">
        <v>3953</v>
      </c>
      <c r="AX308" t="s">
        <v>3944</v>
      </c>
      <c r="AY308" t="s">
        <v>3042</v>
      </c>
      <c r="AZ308" t="s">
        <v>108</v>
      </c>
      <c r="BA308" t="s">
        <v>108</v>
      </c>
      <c r="BB308" t="s">
        <v>108</v>
      </c>
      <c r="BC308" t="s">
        <v>108</v>
      </c>
      <c r="BD308" t="s">
        <v>108</v>
      </c>
      <c r="BE308" t="s">
        <v>108</v>
      </c>
      <c r="BF308" t="s">
        <v>108</v>
      </c>
      <c r="BG308" t="s">
        <v>108</v>
      </c>
      <c r="BH308" t="s">
        <v>108</v>
      </c>
      <c r="BI308" t="s">
        <v>108</v>
      </c>
      <c r="BJ308" t="s">
        <v>108</v>
      </c>
      <c r="BK308" t="s">
        <v>108</v>
      </c>
      <c r="BL308" t="s">
        <v>108</v>
      </c>
      <c r="BM308" t="s">
        <v>108</v>
      </c>
      <c r="BN308" t="s">
        <v>108</v>
      </c>
      <c r="BO308" t="s">
        <v>108</v>
      </c>
      <c r="BP308" t="s">
        <v>108</v>
      </c>
      <c r="BQ308" t="s">
        <v>108</v>
      </c>
      <c r="BR308" t="s">
        <v>108</v>
      </c>
      <c r="BS308" t="s">
        <v>108</v>
      </c>
      <c r="BT308" t="s">
        <v>108</v>
      </c>
      <c r="BU308" t="s">
        <v>108</v>
      </c>
      <c r="BV308" t="s">
        <v>108</v>
      </c>
      <c r="BW308" t="s">
        <v>108</v>
      </c>
      <c r="BX308" t="s">
        <v>108</v>
      </c>
      <c r="BY308" t="s">
        <v>108</v>
      </c>
      <c r="BZ308"/>
      <c r="CA308"/>
      <c r="CB308"/>
      <c r="CC308"/>
      <c r="CD308" s="23"/>
    </row>
    <row r="309" spans="1:86">
      <c r="A309" t="str">
        <f>CONCATENATE(C309,"_",COUNTIF(C$2:C309,C309))</f>
        <v>02CD16_11</v>
      </c>
      <c r="B309" t="s">
        <v>9463</v>
      </c>
      <c r="C309" t="s">
        <v>3808</v>
      </c>
      <c r="D309" t="s">
        <v>16829</v>
      </c>
      <c r="E309" t="s">
        <v>3809</v>
      </c>
      <c r="F309" t="s">
        <v>3810</v>
      </c>
      <c r="G309" t="s">
        <v>3811</v>
      </c>
      <c r="H309" t="s">
        <v>3812</v>
      </c>
      <c r="I309" t="s">
        <v>689</v>
      </c>
      <c r="J309" t="s">
        <v>16800</v>
      </c>
      <c r="K309">
        <v>2</v>
      </c>
      <c r="L309" t="s">
        <v>315</v>
      </c>
      <c r="M309">
        <v>3</v>
      </c>
      <c r="N309" t="s">
        <v>601</v>
      </c>
      <c r="O309" t="s">
        <v>168</v>
      </c>
      <c r="P309" t="s">
        <v>16798</v>
      </c>
      <c r="Q309" t="s">
        <v>168</v>
      </c>
      <c r="R309" t="s">
        <v>517</v>
      </c>
      <c r="S309" t="s">
        <v>169</v>
      </c>
      <c r="T309" t="s">
        <v>16787</v>
      </c>
      <c r="U309" t="s">
        <v>171</v>
      </c>
      <c r="V309" t="s">
        <v>16801</v>
      </c>
      <c r="W309" t="s">
        <v>690</v>
      </c>
      <c r="X309" t="s">
        <v>691</v>
      </c>
      <c r="Y309" t="s">
        <v>166</v>
      </c>
      <c r="Z309" t="s">
        <v>677</v>
      </c>
      <c r="AA309">
        <v>6.3</v>
      </c>
      <c r="AB309" t="s">
        <v>16802</v>
      </c>
      <c r="AC309" t="str">
        <f t="shared" si="4"/>
        <v>2.1.3</v>
      </c>
      <c r="AD309" t="s">
        <v>3954</v>
      </c>
      <c r="AE309" t="s">
        <v>3955</v>
      </c>
      <c r="AF309" t="s">
        <v>3889</v>
      </c>
      <c r="AG309" t="s">
        <v>694</v>
      </c>
      <c r="AH309" t="s">
        <v>3956</v>
      </c>
      <c r="AI309" t="s">
        <v>89</v>
      </c>
      <c r="AJ309" t="s">
        <v>3957</v>
      </c>
      <c r="AK309" t="s">
        <v>3958</v>
      </c>
      <c r="AL309" t="s">
        <v>92</v>
      </c>
      <c r="AM309" t="s">
        <v>3941</v>
      </c>
      <c r="AN309">
        <v>0.25</v>
      </c>
      <c r="AO309">
        <v>0.5</v>
      </c>
      <c r="AP309">
        <v>0.75</v>
      </c>
      <c r="AQ309">
        <v>1</v>
      </c>
      <c r="AR309" t="s">
        <v>3469</v>
      </c>
      <c r="AS309" t="s">
        <v>3959</v>
      </c>
      <c r="AT309" t="s">
        <v>3960</v>
      </c>
      <c r="AU309" t="s">
        <v>3856</v>
      </c>
      <c r="AV309" t="s">
        <v>671</v>
      </c>
      <c r="AW309" t="s">
        <v>3961</v>
      </c>
      <c r="AX309" t="s">
        <v>3944</v>
      </c>
      <c r="AY309" t="s">
        <v>3042</v>
      </c>
      <c r="AZ309" t="s">
        <v>108</v>
      </c>
      <c r="BA309" t="s">
        <v>108</v>
      </c>
      <c r="BB309" t="s">
        <v>108</v>
      </c>
      <c r="BC309" t="s">
        <v>108</v>
      </c>
      <c r="BD309" t="s">
        <v>108</v>
      </c>
      <c r="BE309" t="s">
        <v>108</v>
      </c>
      <c r="BF309" t="s">
        <v>108</v>
      </c>
      <c r="BG309" t="s">
        <v>108</v>
      </c>
      <c r="BH309" t="s">
        <v>108</v>
      </c>
      <c r="BI309" t="s">
        <v>108</v>
      </c>
      <c r="BJ309" t="s">
        <v>108</v>
      </c>
      <c r="BK309" t="s">
        <v>108</v>
      </c>
      <c r="BL309" t="s">
        <v>108</v>
      </c>
      <c r="BM309" t="s">
        <v>108</v>
      </c>
      <c r="BN309" t="s">
        <v>108</v>
      </c>
      <c r="BO309" t="s">
        <v>108</v>
      </c>
      <c r="BP309" t="s">
        <v>108</v>
      </c>
      <c r="BQ309" t="s">
        <v>108</v>
      </c>
      <c r="BR309" t="s">
        <v>108</v>
      </c>
      <c r="BS309" t="s">
        <v>108</v>
      </c>
      <c r="BT309" t="s">
        <v>108</v>
      </c>
      <c r="BU309" t="s">
        <v>108</v>
      </c>
      <c r="BV309" t="s">
        <v>108</v>
      </c>
      <c r="BW309" t="s">
        <v>108</v>
      </c>
      <c r="BX309" t="s">
        <v>108</v>
      </c>
      <c r="BY309" t="s">
        <v>108</v>
      </c>
      <c r="BZ309"/>
      <c r="CA309"/>
      <c r="CB309"/>
      <c r="CC309"/>
      <c r="CD309" s="23"/>
    </row>
    <row r="310" spans="1:86">
      <c r="A310" t="str">
        <f>CONCATENATE(C310,"_",COUNTIF(C$2:C310,C310))</f>
        <v>02CD16_12</v>
      </c>
      <c r="B310" t="s">
        <v>9464</v>
      </c>
      <c r="C310" t="s">
        <v>3808</v>
      </c>
      <c r="D310" t="s">
        <v>16829</v>
      </c>
      <c r="E310" t="s">
        <v>3809</v>
      </c>
      <c r="F310" t="s">
        <v>3810</v>
      </c>
      <c r="G310" t="s">
        <v>3811</v>
      </c>
      <c r="H310" t="s">
        <v>3812</v>
      </c>
      <c r="I310" t="s">
        <v>109</v>
      </c>
      <c r="J310" t="s">
        <v>16733</v>
      </c>
      <c r="K310">
        <v>2</v>
      </c>
      <c r="L310" t="s">
        <v>315</v>
      </c>
      <c r="M310">
        <v>2</v>
      </c>
      <c r="N310" t="s">
        <v>516</v>
      </c>
      <c r="O310">
        <v>2</v>
      </c>
      <c r="P310" t="s">
        <v>16779</v>
      </c>
      <c r="Q310" t="s">
        <v>168</v>
      </c>
      <c r="R310" t="s">
        <v>517</v>
      </c>
      <c r="S310" t="s">
        <v>168</v>
      </c>
      <c r="T310" t="s">
        <v>518</v>
      </c>
      <c r="U310" t="s">
        <v>169</v>
      </c>
      <c r="V310" t="s">
        <v>16777</v>
      </c>
      <c r="W310" t="s">
        <v>110</v>
      </c>
      <c r="X310" t="s">
        <v>111</v>
      </c>
      <c r="Y310" t="s">
        <v>146</v>
      </c>
      <c r="Z310" t="s">
        <v>147</v>
      </c>
      <c r="AA310">
        <v>11.3</v>
      </c>
      <c r="AB310" t="s">
        <v>16735</v>
      </c>
      <c r="AC310" t="str">
        <f t="shared" si="4"/>
        <v>2.2.1</v>
      </c>
      <c r="AD310" t="s">
        <v>1588</v>
      </c>
      <c r="AE310" t="s">
        <v>1589</v>
      </c>
      <c r="AF310" t="s">
        <v>1802</v>
      </c>
      <c r="AG310" t="s">
        <v>115</v>
      </c>
      <c r="AH310" t="s">
        <v>1807</v>
      </c>
      <c r="AI310" t="s">
        <v>89</v>
      </c>
      <c r="AJ310" t="s">
        <v>3962</v>
      </c>
      <c r="AK310" t="s">
        <v>3963</v>
      </c>
      <c r="AL310" t="s">
        <v>92</v>
      </c>
      <c r="AM310" t="s">
        <v>3964</v>
      </c>
      <c r="AN310">
        <v>0.3</v>
      </c>
      <c r="AO310">
        <v>0.68</v>
      </c>
      <c r="AP310">
        <v>0.78</v>
      </c>
      <c r="AQ310">
        <v>1</v>
      </c>
      <c r="AR310" t="s">
        <v>3479</v>
      </c>
      <c r="AS310" t="s">
        <v>1590</v>
      </c>
      <c r="AT310" t="s">
        <v>3965</v>
      </c>
      <c r="AU310" t="s">
        <v>3966</v>
      </c>
      <c r="AV310" t="s">
        <v>3967</v>
      </c>
      <c r="AW310" t="s">
        <v>3968</v>
      </c>
      <c r="AX310" t="s">
        <v>3969</v>
      </c>
      <c r="AY310" t="s">
        <v>3970</v>
      </c>
      <c r="AZ310" t="s">
        <v>108</v>
      </c>
      <c r="BA310" t="s">
        <v>108</v>
      </c>
      <c r="BB310" t="s">
        <v>108</v>
      </c>
      <c r="BC310" t="s">
        <v>108</v>
      </c>
      <c r="BD310" t="s">
        <v>108</v>
      </c>
      <c r="BE310" t="s">
        <v>108</v>
      </c>
      <c r="BF310" t="s">
        <v>108</v>
      </c>
      <c r="BG310" t="s">
        <v>108</v>
      </c>
      <c r="BH310" t="s">
        <v>108</v>
      </c>
      <c r="BI310" t="s">
        <v>108</v>
      </c>
      <c r="BJ310" t="s">
        <v>108</v>
      </c>
      <c r="BK310" t="s">
        <v>108</v>
      </c>
      <c r="BL310" t="s">
        <v>108</v>
      </c>
      <c r="BM310" t="s">
        <v>108</v>
      </c>
      <c r="BN310" t="s">
        <v>108</v>
      </c>
      <c r="BO310" t="s">
        <v>108</v>
      </c>
      <c r="BP310" t="s">
        <v>108</v>
      </c>
      <c r="BQ310" t="s">
        <v>108</v>
      </c>
      <c r="BR310" t="s">
        <v>108</v>
      </c>
      <c r="BS310" t="s">
        <v>108</v>
      </c>
      <c r="BT310" t="s">
        <v>108</v>
      </c>
      <c r="BU310" t="s">
        <v>108</v>
      </c>
      <c r="BV310" t="s">
        <v>108</v>
      </c>
      <c r="BW310" t="s">
        <v>108</v>
      </c>
      <c r="BX310" t="s">
        <v>108</v>
      </c>
      <c r="BY310" t="s">
        <v>108</v>
      </c>
      <c r="BZ310"/>
      <c r="CA310"/>
      <c r="CB310"/>
      <c r="CC310"/>
      <c r="CD310" s="23"/>
    </row>
    <row r="311" spans="1:86">
      <c r="A311" t="str">
        <f>CONCATENATE(C311,"_",COUNTIF(C$2:C311,C311))</f>
        <v>02CD16_13</v>
      </c>
      <c r="B311" t="s">
        <v>9465</v>
      </c>
      <c r="C311" t="s">
        <v>3808</v>
      </c>
      <c r="D311" t="s">
        <v>16829</v>
      </c>
      <c r="E311" t="s">
        <v>3809</v>
      </c>
      <c r="F311" t="s">
        <v>3810</v>
      </c>
      <c r="G311" t="s">
        <v>3811</v>
      </c>
      <c r="H311" t="s">
        <v>3812</v>
      </c>
      <c r="I311" t="s">
        <v>126</v>
      </c>
      <c r="J311" t="s">
        <v>16736</v>
      </c>
      <c r="K311">
        <v>2</v>
      </c>
      <c r="L311" t="s">
        <v>315</v>
      </c>
      <c r="M311">
        <v>1</v>
      </c>
      <c r="N311" t="s">
        <v>16760</v>
      </c>
      <c r="O311">
        <v>7</v>
      </c>
      <c r="P311" t="s">
        <v>8243</v>
      </c>
      <c r="Q311" t="s">
        <v>169</v>
      </c>
      <c r="R311" t="s">
        <v>77</v>
      </c>
      <c r="S311" t="s">
        <v>236</v>
      </c>
      <c r="T311" t="s">
        <v>260</v>
      </c>
      <c r="U311" t="s">
        <v>169</v>
      </c>
      <c r="V311" t="s">
        <v>467</v>
      </c>
      <c r="W311" t="s">
        <v>127</v>
      </c>
      <c r="X311" t="s">
        <v>128</v>
      </c>
      <c r="Y311" t="s">
        <v>146</v>
      </c>
      <c r="Z311" t="s">
        <v>147</v>
      </c>
      <c r="AA311">
        <v>11.3</v>
      </c>
      <c r="AB311" t="s">
        <v>16735</v>
      </c>
      <c r="AC311" t="str">
        <f t="shared" si="4"/>
        <v>1.8.1</v>
      </c>
      <c r="AD311" t="s">
        <v>207</v>
      </c>
      <c r="AE311" t="s">
        <v>208</v>
      </c>
      <c r="AF311" t="s">
        <v>1599</v>
      </c>
      <c r="AG311" t="s">
        <v>210</v>
      </c>
      <c r="AH311" t="s">
        <v>1600</v>
      </c>
      <c r="AI311" t="s">
        <v>89</v>
      </c>
      <c r="AJ311" t="s">
        <v>3971</v>
      </c>
      <c r="AK311" t="s">
        <v>3972</v>
      </c>
      <c r="AL311" t="s">
        <v>92</v>
      </c>
      <c r="AM311" t="s">
        <v>3841</v>
      </c>
      <c r="AN311">
        <v>0.2</v>
      </c>
      <c r="AO311">
        <v>0.5</v>
      </c>
      <c r="AP311">
        <v>0.9</v>
      </c>
      <c r="AQ311">
        <v>1</v>
      </c>
      <c r="AR311" t="s">
        <v>1817</v>
      </c>
      <c r="AS311" t="s">
        <v>3973</v>
      </c>
      <c r="AT311" t="s">
        <v>3974</v>
      </c>
      <c r="AU311" t="s">
        <v>3975</v>
      </c>
      <c r="AV311" t="s">
        <v>3976</v>
      </c>
      <c r="AW311" t="s">
        <v>3977</v>
      </c>
      <c r="AX311" t="s">
        <v>3975</v>
      </c>
      <c r="AY311" t="s">
        <v>3976</v>
      </c>
      <c r="AZ311" t="s">
        <v>108</v>
      </c>
      <c r="BA311" t="s">
        <v>108</v>
      </c>
      <c r="BB311" t="s">
        <v>108</v>
      </c>
      <c r="BC311" t="s">
        <v>108</v>
      </c>
      <c r="BD311" t="s">
        <v>108</v>
      </c>
      <c r="BE311" t="s">
        <v>108</v>
      </c>
      <c r="BF311" t="s">
        <v>108</v>
      </c>
      <c r="BG311" t="s">
        <v>108</v>
      </c>
      <c r="BH311" t="s">
        <v>108</v>
      </c>
      <c r="BI311" t="s">
        <v>108</v>
      </c>
      <c r="BJ311" t="s">
        <v>108</v>
      </c>
      <c r="BK311" t="s">
        <v>108</v>
      </c>
      <c r="BL311" t="s">
        <v>108</v>
      </c>
      <c r="BM311" t="s">
        <v>108</v>
      </c>
      <c r="BN311" t="s">
        <v>108</v>
      </c>
      <c r="BO311" t="s">
        <v>108</v>
      </c>
      <c r="BP311" t="s">
        <v>108</v>
      </c>
      <c r="BQ311" t="s">
        <v>108</v>
      </c>
      <c r="BR311" t="s">
        <v>108</v>
      </c>
      <c r="BS311" t="s">
        <v>108</v>
      </c>
      <c r="BT311" t="s">
        <v>108</v>
      </c>
      <c r="BU311" t="s">
        <v>108</v>
      </c>
      <c r="BV311" t="s">
        <v>108</v>
      </c>
      <c r="BW311" t="s">
        <v>108</v>
      </c>
      <c r="BX311" t="s">
        <v>108</v>
      </c>
      <c r="BY311" t="s">
        <v>108</v>
      </c>
      <c r="BZ311"/>
      <c r="CA311"/>
      <c r="CB311"/>
      <c r="CC311"/>
      <c r="CD311" s="23"/>
    </row>
    <row r="312" spans="1:86">
      <c r="A312" t="str">
        <f>CONCATENATE(C312,"_",COUNTIF(C$2:C312,C312))</f>
        <v>02CD16_14</v>
      </c>
      <c r="B312" t="s">
        <v>9466</v>
      </c>
      <c r="C312" t="s">
        <v>3808</v>
      </c>
      <c r="D312" t="s">
        <v>16829</v>
      </c>
      <c r="E312" t="s">
        <v>3809</v>
      </c>
      <c r="F312" t="s">
        <v>3810</v>
      </c>
      <c r="G312" t="s">
        <v>3811</v>
      </c>
      <c r="H312" t="s">
        <v>3812</v>
      </c>
      <c r="I312" t="s">
        <v>141</v>
      </c>
      <c r="J312" t="s">
        <v>16737</v>
      </c>
      <c r="K312">
        <v>5</v>
      </c>
      <c r="L312" t="s">
        <v>142</v>
      </c>
      <c r="M312">
        <v>3</v>
      </c>
      <c r="N312" t="s">
        <v>16738</v>
      </c>
      <c r="O312" t="s">
        <v>171</v>
      </c>
      <c r="P312" t="s">
        <v>143</v>
      </c>
      <c r="Q312" t="s">
        <v>169</v>
      </c>
      <c r="R312" t="s">
        <v>77</v>
      </c>
      <c r="S312" t="s">
        <v>170</v>
      </c>
      <c r="T312" t="s">
        <v>16739</v>
      </c>
      <c r="U312" t="s">
        <v>168</v>
      </c>
      <c r="V312" t="s">
        <v>16740</v>
      </c>
      <c r="W312" t="s">
        <v>144</v>
      </c>
      <c r="X312" t="s">
        <v>145</v>
      </c>
      <c r="Y312" t="s">
        <v>146</v>
      </c>
      <c r="Z312" t="s">
        <v>147</v>
      </c>
      <c r="AA312">
        <v>11.5</v>
      </c>
      <c r="AB312" t="s">
        <v>16741</v>
      </c>
      <c r="AC312" t="str">
        <f t="shared" si="4"/>
        <v>1.7.2</v>
      </c>
      <c r="AD312" t="s">
        <v>3978</v>
      </c>
      <c r="AE312" t="s">
        <v>3979</v>
      </c>
      <c r="AF312" t="s">
        <v>3815</v>
      </c>
      <c r="AG312" t="s">
        <v>1403</v>
      </c>
      <c r="AH312" t="s">
        <v>3980</v>
      </c>
      <c r="AI312" t="s">
        <v>89</v>
      </c>
      <c r="AJ312" t="s">
        <v>3981</v>
      </c>
      <c r="AK312" t="s">
        <v>3982</v>
      </c>
      <c r="AL312" t="s">
        <v>92</v>
      </c>
      <c r="AM312" t="s">
        <v>3841</v>
      </c>
      <c r="AN312">
        <v>0.21</v>
      </c>
      <c r="AO312">
        <v>0.43</v>
      </c>
      <c r="AP312">
        <v>0.75</v>
      </c>
      <c r="AQ312">
        <v>1</v>
      </c>
      <c r="AR312" t="s">
        <v>3497</v>
      </c>
      <c r="AS312" t="s">
        <v>3983</v>
      </c>
      <c r="AT312" t="s">
        <v>3984</v>
      </c>
      <c r="AU312" t="s">
        <v>3985</v>
      </c>
      <c r="AV312" t="s">
        <v>3986</v>
      </c>
      <c r="AW312" t="s">
        <v>3987</v>
      </c>
      <c r="AX312" t="s">
        <v>3985</v>
      </c>
      <c r="AY312" t="s">
        <v>3986</v>
      </c>
      <c r="AZ312" t="s">
        <v>3988</v>
      </c>
      <c r="BA312" t="s">
        <v>3985</v>
      </c>
      <c r="BB312" t="s">
        <v>3986</v>
      </c>
      <c r="BC312" t="s">
        <v>3989</v>
      </c>
      <c r="BD312" t="s">
        <v>3985</v>
      </c>
      <c r="BE312" t="s">
        <v>3986</v>
      </c>
      <c r="BF312" t="s">
        <v>3990</v>
      </c>
      <c r="BG312" t="s">
        <v>3985</v>
      </c>
      <c r="BH312" t="s">
        <v>3986</v>
      </c>
      <c r="BI312" t="s">
        <v>3991</v>
      </c>
      <c r="BJ312" t="s">
        <v>3985</v>
      </c>
      <c r="BK312" t="s">
        <v>3986</v>
      </c>
      <c r="BL312" t="s">
        <v>3992</v>
      </c>
      <c r="BM312" t="s">
        <v>3985</v>
      </c>
      <c r="BN312" t="s">
        <v>3986</v>
      </c>
      <c r="BO312" t="s">
        <v>3993</v>
      </c>
      <c r="BP312" t="s">
        <v>3985</v>
      </c>
      <c r="BQ312" t="s">
        <v>3986</v>
      </c>
      <c r="BR312" t="s">
        <v>108</v>
      </c>
      <c r="BS312" t="s">
        <v>108</v>
      </c>
      <c r="BT312" t="s">
        <v>108</v>
      </c>
      <c r="BU312" t="s">
        <v>108</v>
      </c>
      <c r="BV312" t="s">
        <v>108</v>
      </c>
      <c r="BW312" t="s">
        <v>108</v>
      </c>
      <c r="BX312" t="s">
        <v>108</v>
      </c>
      <c r="BY312" t="s">
        <v>108</v>
      </c>
      <c r="BZ312"/>
      <c r="CA312"/>
      <c r="CB312"/>
      <c r="CC312"/>
      <c r="CD312" s="23"/>
    </row>
    <row r="313" spans="1:86">
      <c r="A313" t="str">
        <f>CONCATENATE(C313,"_",COUNTIF(C$2:C313,C313))</f>
        <v>02CD16_15</v>
      </c>
      <c r="B313" t="s">
        <v>9467</v>
      </c>
      <c r="C313" t="s">
        <v>3808</v>
      </c>
      <c r="D313" t="s">
        <v>16829</v>
      </c>
      <c r="E313" t="s">
        <v>3809</v>
      </c>
      <c r="F313" t="s">
        <v>3810</v>
      </c>
      <c r="G313" t="s">
        <v>3811</v>
      </c>
      <c r="H313" t="s">
        <v>3812</v>
      </c>
      <c r="I313" t="s">
        <v>737</v>
      </c>
      <c r="J313" t="s">
        <v>16803</v>
      </c>
      <c r="K313">
        <v>2</v>
      </c>
      <c r="L313" t="s">
        <v>315</v>
      </c>
      <c r="M313">
        <v>2</v>
      </c>
      <c r="N313" t="s">
        <v>516</v>
      </c>
      <c r="O313">
        <v>2</v>
      </c>
      <c r="P313" t="s">
        <v>16779</v>
      </c>
      <c r="Q313" t="s">
        <v>168</v>
      </c>
      <c r="R313" t="s">
        <v>517</v>
      </c>
      <c r="S313" t="s">
        <v>168</v>
      </c>
      <c r="T313" t="s">
        <v>518</v>
      </c>
      <c r="U313" t="s">
        <v>168</v>
      </c>
      <c r="V313" t="s">
        <v>738</v>
      </c>
      <c r="W313" t="s">
        <v>739</v>
      </c>
      <c r="X313" t="s">
        <v>740</v>
      </c>
      <c r="Y313" t="s">
        <v>81</v>
      </c>
      <c r="Z313" t="s">
        <v>82</v>
      </c>
      <c r="AA313">
        <v>16.7</v>
      </c>
      <c r="AB313" t="s">
        <v>16804</v>
      </c>
      <c r="AC313" t="str">
        <f t="shared" si="4"/>
        <v>2.2.2</v>
      </c>
      <c r="AD313" t="s">
        <v>3994</v>
      </c>
      <c r="AE313" t="s">
        <v>3995</v>
      </c>
      <c r="AF313" t="s">
        <v>3815</v>
      </c>
      <c r="AG313" t="s">
        <v>743</v>
      </c>
      <c r="AH313" t="s">
        <v>744</v>
      </c>
      <c r="AI313" t="s">
        <v>89</v>
      </c>
      <c r="AJ313" t="s">
        <v>3996</v>
      </c>
      <c r="AK313" t="s">
        <v>3997</v>
      </c>
      <c r="AL313" t="s">
        <v>92</v>
      </c>
      <c r="AM313" t="s">
        <v>3841</v>
      </c>
      <c r="AN313">
        <v>0</v>
      </c>
      <c r="AO313">
        <v>0.15</v>
      </c>
      <c r="AP313">
        <v>0.3</v>
      </c>
      <c r="AQ313">
        <v>1</v>
      </c>
      <c r="AR313" t="s">
        <v>3509</v>
      </c>
      <c r="AS313" t="s">
        <v>3998</v>
      </c>
      <c r="AT313" t="s">
        <v>3999</v>
      </c>
      <c r="AU313" t="s">
        <v>3880</v>
      </c>
      <c r="AV313" t="s">
        <v>4000</v>
      </c>
      <c r="AW313" t="s">
        <v>4001</v>
      </c>
      <c r="AX313" t="s">
        <v>3880</v>
      </c>
      <c r="AY313" t="s">
        <v>4000</v>
      </c>
      <c r="AZ313" t="s">
        <v>108</v>
      </c>
      <c r="BA313" t="s">
        <v>108</v>
      </c>
      <c r="BB313" t="s">
        <v>108</v>
      </c>
      <c r="BC313" t="s">
        <v>108</v>
      </c>
      <c r="BD313" t="s">
        <v>108</v>
      </c>
      <c r="BE313" t="s">
        <v>108</v>
      </c>
      <c r="BF313" t="s">
        <v>108</v>
      </c>
      <c r="BG313" t="s">
        <v>108</v>
      </c>
      <c r="BH313" t="s">
        <v>108</v>
      </c>
      <c r="BI313" t="s">
        <v>108</v>
      </c>
      <c r="BJ313" t="s">
        <v>108</v>
      </c>
      <c r="BK313" t="s">
        <v>108</v>
      </c>
      <c r="BL313" t="s">
        <v>108</v>
      </c>
      <c r="BM313" t="s">
        <v>108</v>
      </c>
      <c r="BN313" t="s">
        <v>108</v>
      </c>
      <c r="BO313" t="s">
        <v>108</v>
      </c>
      <c r="BP313" t="s">
        <v>108</v>
      </c>
      <c r="BQ313" t="s">
        <v>108</v>
      </c>
      <c r="BR313" t="s">
        <v>108</v>
      </c>
      <c r="BS313" t="s">
        <v>108</v>
      </c>
      <c r="BT313" t="s">
        <v>108</v>
      </c>
      <c r="BU313" t="s">
        <v>108</v>
      </c>
      <c r="BV313" t="s">
        <v>108</v>
      </c>
      <c r="BW313" t="s">
        <v>108</v>
      </c>
      <c r="BX313" t="s">
        <v>108</v>
      </c>
      <c r="BY313" t="s">
        <v>108</v>
      </c>
      <c r="BZ313"/>
      <c r="CA313"/>
      <c r="CB313"/>
      <c r="CC313"/>
      <c r="CD313" s="23"/>
    </row>
    <row r="314" spans="1:86">
      <c r="A314" t="str">
        <f>CONCATENATE(C314,"_",COUNTIF(C$2:C314,C314))</f>
        <v>02CD16_16</v>
      </c>
      <c r="B314" t="s">
        <v>9468</v>
      </c>
      <c r="C314" t="s">
        <v>3808</v>
      </c>
      <c r="D314" t="s">
        <v>16829</v>
      </c>
      <c r="E314" t="s">
        <v>3809</v>
      </c>
      <c r="F314" t="s">
        <v>3810</v>
      </c>
      <c r="G314" t="s">
        <v>3811</v>
      </c>
      <c r="H314" t="s">
        <v>3812</v>
      </c>
      <c r="I314" t="s">
        <v>772</v>
      </c>
      <c r="J314" t="s">
        <v>16807</v>
      </c>
      <c r="K314">
        <v>2</v>
      </c>
      <c r="L314" t="s">
        <v>315</v>
      </c>
      <c r="M314">
        <v>1</v>
      </c>
      <c r="N314" t="s">
        <v>16760</v>
      </c>
      <c r="O314">
        <v>6</v>
      </c>
      <c r="P314" t="s">
        <v>16808</v>
      </c>
      <c r="Q314" t="s">
        <v>168</v>
      </c>
      <c r="R314" t="s">
        <v>517</v>
      </c>
      <c r="S314" t="s">
        <v>171</v>
      </c>
      <c r="T314" t="s">
        <v>579</v>
      </c>
      <c r="U314" t="s">
        <v>168</v>
      </c>
      <c r="V314" t="s">
        <v>16784</v>
      </c>
      <c r="W314" t="s">
        <v>774</v>
      </c>
      <c r="X314" t="s">
        <v>775</v>
      </c>
      <c r="Y314" t="s">
        <v>146</v>
      </c>
      <c r="Z314" t="s">
        <v>147</v>
      </c>
      <c r="AA314">
        <v>11.1</v>
      </c>
      <c r="AB314" t="s">
        <v>16771</v>
      </c>
      <c r="AC314" t="str">
        <f t="shared" si="4"/>
        <v>2.3.2</v>
      </c>
      <c r="AD314" t="s">
        <v>4002</v>
      </c>
      <c r="AE314" t="s">
        <v>4003</v>
      </c>
      <c r="AF314" t="s">
        <v>4004</v>
      </c>
      <c r="AG314" t="s">
        <v>4005</v>
      </c>
      <c r="AH314" t="s">
        <v>4006</v>
      </c>
      <c r="AI314" t="s">
        <v>89</v>
      </c>
      <c r="AJ314" t="s">
        <v>4007</v>
      </c>
      <c r="AK314" t="s">
        <v>4008</v>
      </c>
      <c r="AL314" t="s">
        <v>92</v>
      </c>
      <c r="AM314" t="s">
        <v>3819</v>
      </c>
      <c r="AN314">
        <v>0</v>
      </c>
      <c r="AO314">
        <v>0.5</v>
      </c>
      <c r="AP314">
        <v>0</v>
      </c>
      <c r="AQ314">
        <v>1</v>
      </c>
      <c r="AR314" t="s">
        <v>4009</v>
      </c>
      <c r="AS314" t="s">
        <v>4010</v>
      </c>
      <c r="AT314" t="s">
        <v>4011</v>
      </c>
      <c r="AU314" t="s">
        <v>3877</v>
      </c>
      <c r="AV314" t="s">
        <v>4012</v>
      </c>
      <c r="AW314" t="s">
        <v>4013</v>
      </c>
      <c r="AX314" t="s">
        <v>3877</v>
      </c>
      <c r="AY314" t="s">
        <v>4012</v>
      </c>
      <c r="AZ314" t="s">
        <v>108</v>
      </c>
      <c r="BA314" t="s">
        <v>108</v>
      </c>
      <c r="BB314" t="s">
        <v>108</v>
      </c>
      <c r="BC314" t="s">
        <v>108</v>
      </c>
      <c r="BD314" t="s">
        <v>108</v>
      </c>
      <c r="BE314" t="s">
        <v>108</v>
      </c>
      <c r="BF314" t="s">
        <v>108</v>
      </c>
      <c r="BG314" t="s">
        <v>108</v>
      </c>
      <c r="BH314" t="s">
        <v>108</v>
      </c>
      <c r="BI314" t="s">
        <v>108</v>
      </c>
      <c r="BJ314" t="s">
        <v>108</v>
      </c>
      <c r="BK314" t="s">
        <v>108</v>
      </c>
      <c r="BL314" t="s">
        <v>108</v>
      </c>
      <c r="BM314" t="s">
        <v>108</v>
      </c>
      <c r="BN314" t="s">
        <v>108</v>
      </c>
      <c r="BO314" t="s">
        <v>108</v>
      </c>
      <c r="BP314" t="s">
        <v>108</v>
      </c>
      <c r="BQ314" t="s">
        <v>108</v>
      </c>
      <c r="BR314" t="s">
        <v>108</v>
      </c>
      <c r="BS314" t="s">
        <v>108</v>
      </c>
      <c r="BT314" t="s">
        <v>108</v>
      </c>
      <c r="BU314" t="s">
        <v>108</v>
      </c>
      <c r="BV314" t="s">
        <v>108</v>
      </c>
      <c r="BW314" t="s">
        <v>108</v>
      </c>
      <c r="BX314" t="s">
        <v>108</v>
      </c>
      <c r="BY314" t="s">
        <v>108</v>
      </c>
      <c r="BZ314"/>
      <c r="CA314"/>
      <c r="CB314"/>
      <c r="CC314"/>
      <c r="CD314" s="23"/>
    </row>
    <row r="315" spans="1:86">
      <c r="A315" t="str">
        <f>CONCATENATE(C315,"_",COUNTIF(C$2:C315,C315))</f>
        <v>02CD16_17</v>
      </c>
      <c r="B315" t="s">
        <v>9469</v>
      </c>
      <c r="C315" t="s">
        <v>3808</v>
      </c>
      <c r="D315" t="s">
        <v>16829</v>
      </c>
      <c r="E315" t="s">
        <v>3809</v>
      </c>
      <c r="F315" t="s">
        <v>3810</v>
      </c>
      <c r="G315" t="s">
        <v>3811</v>
      </c>
      <c r="H315" t="s">
        <v>3812</v>
      </c>
      <c r="I315" t="s">
        <v>2646</v>
      </c>
      <c r="J315" t="s">
        <v>16822</v>
      </c>
      <c r="K315">
        <v>2</v>
      </c>
      <c r="L315" t="s">
        <v>315</v>
      </c>
      <c r="M315">
        <v>1</v>
      </c>
      <c r="N315" t="s">
        <v>16760</v>
      </c>
      <c r="O315" t="s">
        <v>171</v>
      </c>
      <c r="P315" t="s">
        <v>16773</v>
      </c>
      <c r="Q315" t="s">
        <v>171</v>
      </c>
      <c r="R315" t="s">
        <v>235</v>
      </c>
      <c r="S315" t="s">
        <v>168</v>
      </c>
      <c r="T315" t="s">
        <v>2647</v>
      </c>
      <c r="U315" t="s">
        <v>169</v>
      </c>
      <c r="V315" t="s">
        <v>2648</v>
      </c>
      <c r="W315" t="s">
        <v>2649</v>
      </c>
      <c r="X315" t="s">
        <v>2650</v>
      </c>
      <c r="Y315" t="s">
        <v>168</v>
      </c>
      <c r="Z315" t="s">
        <v>2357</v>
      </c>
      <c r="AA315">
        <v>2.4</v>
      </c>
      <c r="AB315" t="s">
        <v>16823</v>
      </c>
      <c r="AC315" t="str">
        <f t="shared" si="4"/>
        <v>3.2.1</v>
      </c>
      <c r="AD315" t="s">
        <v>4014</v>
      </c>
      <c r="AE315" t="s">
        <v>4015</v>
      </c>
      <c r="AF315" t="s">
        <v>4015</v>
      </c>
      <c r="AG315" t="s">
        <v>4016</v>
      </c>
      <c r="AH315" t="s">
        <v>4017</v>
      </c>
      <c r="AI315" t="s">
        <v>89</v>
      </c>
      <c r="AJ315" t="s">
        <v>4018</v>
      </c>
      <c r="AK315" t="s">
        <v>4019</v>
      </c>
      <c r="AL315" t="s">
        <v>92</v>
      </c>
      <c r="AM315" t="s">
        <v>4020</v>
      </c>
      <c r="AN315">
        <v>0.15</v>
      </c>
      <c r="AO315">
        <v>0.35</v>
      </c>
      <c r="AP315">
        <v>0.6</v>
      </c>
      <c r="AQ315">
        <v>1</v>
      </c>
      <c r="AR315" t="s">
        <v>4021</v>
      </c>
      <c r="AS315" t="s">
        <v>4022</v>
      </c>
      <c r="AT315" t="s">
        <v>4023</v>
      </c>
      <c r="AU315" t="s">
        <v>3911</v>
      </c>
      <c r="AV315" t="s">
        <v>3935</v>
      </c>
      <c r="AW315" t="s">
        <v>4024</v>
      </c>
      <c r="AX315" t="s">
        <v>3911</v>
      </c>
      <c r="AY315" t="s">
        <v>3935</v>
      </c>
      <c r="AZ315" t="s">
        <v>4025</v>
      </c>
      <c r="BA315" t="s">
        <v>3911</v>
      </c>
      <c r="BB315" t="s">
        <v>3935</v>
      </c>
      <c r="BC315" t="s">
        <v>4026</v>
      </c>
      <c r="BD315" t="s">
        <v>3911</v>
      </c>
      <c r="BE315" t="s">
        <v>3935</v>
      </c>
      <c r="BF315" t="s">
        <v>108</v>
      </c>
      <c r="BG315" t="s">
        <v>108</v>
      </c>
      <c r="BH315" t="s">
        <v>108</v>
      </c>
      <c r="BI315" t="s">
        <v>108</v>
      </c>
      <c r="BJ315" t="s">
        <v>108</v>
      </c>
      <c r="BK315" t="s">
        <v>108</v>
      </c>
      <c r="BL315" t="s">
        <v>108</v>
      </c>
      <c r="BM315" t="s">
        <v>108</v>
      </c>
      <c r="BN315" t="s">
        <v>108</v>
      </c>
      <c r="BO315" t="s">
        <v>108</v>
      </c>
      <c r="BP315" t="s">
        <v>108</v>
      </c>
      <c r="BQ315" t="s">
        <v>108</v>
      </c>
      <c r="BR315" t="s">
        <v>108</v>
      </c>
      <c r="BS315" t="s">
        <v>108</v>
      </c>
      <c r="BT315" t="s">
        <v>108</v>
      </c>
      <c r="BU315" t="s">
        <v>108</v>
      </c>
      <c r="BV315" t="s">
        <v>108</v>
      </c>
      <c r="BW315" t="s">
        <v>108</v>
      </c>
      <c r="BX315" t="s">
        <v>108</v>
      </c>
      <c r="BY315"/>
      <c r="BZ315"/>
      <c r="CA315"/>
      <c r="CB315"/>
      <c r="CC315"/>
      <c r="CD315" s="23"/>
    </row>
    <row r="316" spans="1:86">
      <c r="A316" t="str">
        <f>CONCATENATE(C316,"_",COUNTIF(C$2:C316,C316))</f>
        <v>02CD16_18</v>
      </c>
      <c r="B316" t="s">
        <v>9470</v>
      </c>
      <c r="C316" t="s">
        <v>3808</v>
      </c>
      <c r="D316" t="s">
        <v>16829</v>
      </c>
      <c r="E316" t="s">
        <v>3809</v>
      </c>
      <c r="F316" t="s">
        <v>3810</v>
      </c>
      <c r="G316" t="s">
        <v>3811</v>
      </c>
      <c r="H316" t="s">
        <v>3812</v>
      </c>
      <c r="I316" t="s">
        <v>789</v>
      </c>
      <c r="J316" t="s">
        <v>16809</v>
      </c>
      <c r="K316">
        <v>2</v>
      </c>
      <c r="L316" t="s">
        <v>315</v>
      </c>
      <c r="M316">
        <v>1</v>
      </c>
      <c r="N316" t="s">
        <v>16760</v>
      </c>
      <c r="O316">
        <v>3</v>
      </c>
      <c r="P316" t="s">
        <v>16773</v>
      </c>
      <c r="Q316" t="s">
        <v>168</v>
      </c>
      <c r="R316" t="s">
        <v>517</v>
      </c>
      <c r="S316" t="s">
        <v>170</v>
      </c>
      <c r="T316" t="s">
        <v>790</v>
      </c>
      <c r="U316" t="s">
        <v>169</v>
      </c>
      <c r="V316" t="s">
        <v>790</v>
      </c>
      <c r="W316" t="s">
        <v>791</v>
      </c>
      <c r="X316" t="s">
        <v>792</v>
      </c>
      <c r="Y316" t="s">
        <v>793</v>
      </c>
      <c r="Z316" t="s">
        <v>794</v>
      </c>
      <c r="AA316">
        <v>10.199999999999999</v>
      </c>
      <c r="AB316" t="s">
        <v>16810</v>
      </c>
      <c r="AC316" t="str">
        <f t="shared" si="4"/>
        <v>2.7.1</v>
      </c>
      <c r="AD316" t="s">
        <v>4027</v>
      </c>
      <c r="AE316" t="s">
        <v>4028</v>
      </c>
      <c r="AF316" t="s">
        <v>4029</v>
      </c>
      <c r="AG316" t="s">
        <v>4030</v>
      </c>
      <c r="AH316" t="s">
        <v>4031</v>
      </c>
      <c r="AI316" t="s">
        <v>89</v>
      </c>
      <c r="AJ316" t="s">
        <v>4032</v>
      </c>
      <c r="AK316" t="s">
        <v>4033</v>
      </c>
      <c r="AL316" t="s">
        <v>136</v>
      </c>
      <c r="AM316" t="s">
        <v>4034</v>
      </c>
      <c r="AN316">
        <v>0</v>
      </c>
      <c r="AO316">
        <v>0.25</v>
      </c>
      <c r="AP316">
        <v>0</v>
      </c>
      <c r="AQ316">
        <v>1</v>
      </c>
      <c r="AR316" t="s">
        <v>4035</v>
      </c>
      <c r="AS316" t="s">
        <v>4036</v>
      </c>
      <c r="AT316" t="s">
        <v>4037</v>
      </c>
      <c r="AU316" t="s">
        <v>3877</v>
      </c>
      <c r="AV316" t="s">
        <v>4012</v>
      </c>
      <c r="AW316" t="s">
        <v>4024</v>
      </c>
      <c r="AX316" t="s">
        <v>3911</v>
      </c>
      <c r="AY316" t="s">
        <v>3935</v>
      </c>
      <c r="AZ316" t="s">
        <v>4025</v>
      </c>
      <c r="BA316" t="s">
        <v>3911</v>
      </c>
      <c r="BB316" t="s">
        <v>3935</v>
      </c>
      <c r="BC316" t="s">
        <v>4038</v>
      </c>
      <c r="BD316" t="s">
        <v>3911</v>
      </c>
      <c r="BE316" t="s">
        <v>3935</v>
      </c>
      <c r="BF316" t="s">
        <v>108</v>
      </c>
      <c r="BG316" t="s">
        <v>108</v>
      </c>
      <c r="BH316" t="s">
        <v>108</v>
      </c>
      <c r="BI316" t="s">
        <v>108</v>
      </c>
      <c r="BJ316" t="s">
        <v>108</v>
      </c>
      <c r="BK316" t="s">
        <v>108</v>
      </c>
      <c r="BL316" t="s">
        <v>108</v>
      </c>
      <c r="BM316" t="s">
        <v>108</v>
      </c>
      <c r="BN316" t="s">
        <v>108</v>
      </c>
      <c r="BO316" t="s">
        <v>108</v>
      </c>
      <c r="BP316" t="s">
        <v>108</v>
      </c>
      <c r="BQ316" t="s">
        <v>108</v>
      </c>
      <c r="BR316" t="s">
        <v>108</v>
      </c>
      <c r="BS316" t="s">
        <v>108</v>
      </c>
      <c r="BT316" t="s">
        <v>108</v>
      </c>
      <c r="BU316" t="s">
        <v>108</v>
      </c>
      <c r="BV316" t="s">
        <v>108</v>
      </c>
      <c r="BW316" t="s">
        <v>108</v>
      </c>
      <c r="BX316" t="s">
        <v>108</v>
      </c>
      <c r="BY316" t="s">
        <v>108</v>
      </c>
      <c r="BZ316"/>
      <c r="CA316"/>
      <c r="CB316"/>
      <c r="CC316"/>
      <c r="CD316" s="23"/>
    </row>
    <row r="317" spans="1:86">
      <c r="A317" t="str">
        <f>CONCATENATE(C317,"_",COUNTIF(C$2:C317,C317))</f>
        <v>02CDBP_1</v>
      </c>
      <c r="B317" t="s">
        <v>9472</v>
      </c>
      <c r="C317" t="s">
        <v>4039</v>
      </c>
      <c r="D317" t="s">
        <v>16830</v>
      </c>
      <c r="E317" t="s">
        <v>4040</v>
      </c>
      <c r="F317" t="s">
        <v>4041</v>
      </c>
      <c r="G317" t="s">
        <v>4042</v>
      </c>
      <c r="H317" t="s">
        <v>4043</v>
      </c>
      <c r="I317" t="s">
        <v>4051</v>
      </c>
      <c r="J317" t="s">
        <v>16831</v>
      </c>
      <c r="K317">
        <v>5</v>
      </c>
      <c r="L317" t="s">
        <v>142</v>
      </c>
      <c r="M317">
        <v>2</v>
      </c>
      <c r="N317" t="s">
        <v>16832</v>
      </c>
      <c r="O317">
        <v>3</v>
      </c>
      <c r="P317" t="s">
        <v>16833</v>
      </c>
      <c r="Q317" t="s">
        <v>169</v>
      </c>
      <c r="R317" t="s">
        <v>77</v>
      </c>
      <c r="S317" t="s">
        <v>170</v>
      </c>
      <c r="T317" t="s">
        <v>16739</v>
      </c>
      <c r="U317" t="s">
        <v>171</v>
      </c>
      <c r="V317" t="s">
        <v>16749</v>
      </c>
      <c r="W317" t="s">
        <v>4052</v>
      </c>
      <c r="X317" t="s">
        <v>4053</v>
      </c>
      <c r="Y317" t="s">
        <v>81</v>
      </c>
      <c r="Z317" t="s">
        <v>82</v>
      </c>
      <c r="AA317" t="s">
        <v>4044</v>
      </c>
      <c r="AB317" t="s">
        <v>16834</v>
      </c>
      <c r="AC317" t="str">
        <f t="shared" si="4"/>
        <v>1.7.3</v>
      </c>
      <c r="AD317" t="s">
        <v>4054</v>
      </c>
      <c r="AE317" t="s">
        <v>4055</v>
      </c>
      <c r="AF317" t="s">
        <v>4056</v>
      </c>
      <c r="AG317" t="s">
        <v>4057</v>
      </c>
      <c r="AH317" t="s">
        <v>4058</v>
      </c>
      <c r="AI317" t="s">
        <v>3733</v>
      </c>
      <c r="AJ317" t="s">
        <v>4059</v>
      </c>
      <c r="AK317" t="s">
        <v>4060</v>
      </c>
      <c r="AL317" t="s">
        <v>92</v>
      </c>
      <c r="AM317" t="s">
        <v>4061</v>
      </c>
      <c r="AN317">
        <v>0.25</v>
      </c>
      <c r="AO317">
        <v>0.5</v>
      </c>
      <c r="AP317">
        <v>0.75</v>
      </c>
      <c r="AQ317">
        <v>0.95</v>
      </c>
      <c r="AR317" t="s">
        <v>4062</v>
      </c>
      <c r="AS317" t="s">
        <v>4063</v>
      </c>
      <c r="AT317" t="s">
        <v>4064</v>
      </c>
      <c r="AU317" t="s">
        <v>4049</v>
      </c>
      <c r="AV317" t="s">
        <v>4065</v>
      </c>
      <c r="AW317" t="s">
        <v>4066</v>
      </c>
      <c r="AX317" t="s">
        <v>4067</v>
      </c>
      <c r="AY317" t="s">
        <v>4068</v>
      </c>
      <c r="AZ317" t="s">
        <v>4069</v>
      </c>
      <c r="BA317" t="s">
        <v>4070</v>
      </c>
      <c r="BB317" t="s">
        <v>4071</v>
      </c>
      <c r="BC317" t="s">
        <v>108</v>
      </c>
      <c r="BD317" t="s">
        <v>108</v>
      </c>
      <c r="BE317" t="s">
        <v>108</v>
      </c>
      <c r="BF317" t="s">
        <v>108</v>
      </c>
      <c r="BG317" t="s">
        <v>108</v>
      </c>
      <c r="BH317" t="s">
        <v>108</v>
      </c>
      <c r="BI317" t="s">
        <v>108</v>
      </c>
      <c r="BJ317" t="s">
        <v>108</v>
      </c>
      <c r="BK317" t="s">
        <v>108</v>
      </c>
      <c r="BL317" t="s">
        <v>108</v>
      </c>
      <c r="BM317" t="s">
        <v>108</v>
      </c>
      <c r="BN317" t="s">
        <v>108</v>
      </c>
      <c r="BO317" t="s">
        <v>108</v>
      </c>
      <c r="BP317" t="s">
        <v>108</v>
      </c>
      <c r="BQ317" t="s">
        <v>108</v>
      </c>
      <c r="BR317" t="s">
        <v>108</v>
      </c>
      <c r="BS317" t="s">
        <v>108</v>
      </c>
      <c r="BT317" t="s">
        <v>108</v>
      </c>
      <c r="BU317" t="s">
        <v>108</v>
      </c>
      <c r="BV317" t="s">
        <v>108</v>
      </c>
      <c r="BW317" t="s">
        <v>108</v>
      </c>
      <c r="BX317" t="s">
        <v>108</v>
      </c>
      <c r="BY317" t="s">
        <v>108</v>
      </c>
      <c r="BZ317"/>
      <c r="CA317"/>
      <c r="CB317"/>
      <c r="CC317"/>
      <c r="CD317" s="23"/>
    </row>
    <row r="318" spans="1:86">
      <c r="A318" t="str">
        <f>CONCATENATE(C318,"_",COUNTIF(C$2:C318,C318))</f>
        <v>02CDBP_2</v>
      </c>
      <c r="B318" t="s">
        <v>9471</v>
      </c>
      <c r="C318" t="s">
        <v>4039</v>
      </c>
      <c r="D318" t="s">
        <v>16830</v>
      </c>
      <c r="E318" t="s">
        <v>4040</v>
      </c>
      <c r="F318" t="s">
        <v>4041</v>
      </c>
      <c r="G318" t="s">
        <v>4042</v>
      </c>
      <c r="H318" t="s">
        <v>4043</v>
      </c>
      <c r="I318" t="s">
        <v>109</v>
      </c>
      <c r="J318" t="s">
        <v>16733</v>
      </c>
      <c r="K318">
        <v>5</v>
      </c>
      <c r="L318" t="s">
        <v>142</v>
      </c>
      <c r="M318">
        <v>2</v>
      </c>
      <c r="N318" t="s">
        <v>16832</v>
      </c>
      <c r="O318">
        <v>3</v>
      </c>
      <c r="P318" t="s">
        <v>16833</v>
      </c>
      <c r="Q318" t="s">
        <v>169</v>
      </c>
      <c r="R318" t="s">
        <v>77</v>
      </c>
      <c r="S318" t="s">
        <v>170</v>
      </c>
      <c r="T318" t="s">
        <v>16739</v>
      </c>
      <c r="U318" t="s">
        <v>171</v>
      </c>
      <c r="V318" t="s">
        <v>16749</v>
      </c>
      <c r="W318" t="s">
        <v>110</v>
      </c>
      <c r="X318" t="s">
        <v>111</v>
      </c>
      <c r="Y318" t="s">
        <v>81</v>
      </c>
      <c r="Z318" t="s">
        <v>82</v>
      </c>
      <c r="AA318" t="s">
        <v>4044</v>
      </c>
      <c r="AB318" t="s">
        <v>16834</v>
      </c>
      <c r="AC318" t="str">
        <f t="shared" si="4"/>
        <v>1.7.3</v>
      </c>
      <c r="AD318" t="s">
        <v>1588</v>
      </c>
      <c r="AE318" t="s">
        <v>1589</v>
      </c>
      <c r="AF318" t="s">
        <v>368</v>
      </c>
      <c r="AG318" t="s">
        <v>115</v>
      </c>
      <c r="AH318" t="s">
        <v>1590</v>
      </c>
      <c r="AI318" t="s">
        <v>89</v>
      </c>
      <c r="AJ318" t="s">
        <v>370</v>
      </c>
      <c r="AK318" t="s">
        <v>4045</v>
      </c>
      <c r="AL318" t="s">
        <v>92</v>
      </c>
      <c r="AM318" t="s">
        <v>4046</v>
      </c>
      <c r="AN318">
        <v>0.25</v>
      </c>
      <c r="AO318">
        <v>0.5</v>
      </c>
      <c r="AP318">
        <v>0.75</v>
      </c>
      <c r="AQ318">
        <v>1</v>
      </c>
      <c r="AR318" t="s">
        <v>4047</v>
      </c>
      <c r="AS318" t="s">
        <v>4048</v>
      </c>
      <c r="AT318" t="s">
        <v>125</v>
      </c>
      <c r="AU318" t="s">
        <v>4049</v>
      </c>
      <c r="AV318" t="s">
        <v>4050</v>
      </c>
      <c r="AW318" t="s">
        <v>122</v>
      </c>
      <c r="AX318" t="s">
        <v>4049</v>
      </c>
      <c r="AY318" t="s">
        <v>4050</v>
      </c>
      <c r="AZ318" t="s">
        <v>108</v>
      </c>
      <c r="BA318" t="s">
        <v>108</v>
      </c>
      <c r="BB318" t="s">
        <v>108</v>
      </c>
      <c r="BC318" t="s">
        <v>108</v>
      </c>
      <c r="BD318" t="s">
        <v>108</v>
      </c>
      <c r="BE318" t="s">
        <v>108</v>
      </c>
      <c r="BF318" t="s">
        <v>108</v>
      </c>
      <c r="BG318" t="s">
        <v>108</v>
      </c>
      <c r="BH318" t="s">
        <v>108</v>
      </c>
      <c r="BI318" t="s">
        <v>108</v>
      </c>
      <c r="BJ318" t="s">
        <v>108</v>
      </c>
      <c r="BK318" t="s">
        <v>108</v>
      </c>
      <c r="BL318" t="s">
        <v>108</v>
      </c>
      <c r="BM318" t="s">
        <v>108</v>
      </c>
      <c r="BN318" t="s">
        <v>108</v>
      </c>
      <c r="BO318" t="s">
        <v>108</v>
      </c>
      <c r="BP318" t="s">
        <v>108</v>
      </c>
      <c r="BQ318" t="s">
        <v>108</v>
      </c>
      <c r="BR318" t="s">
        <v>108</v>
      </c>
      <c r="BS318" t="s">
        <v>108</v>
      </c>
      <c r="BT318" t="s">
        <v>108</v>
      </c>
      <c r="BU318" t="s">
        <v>108</v>
      </c>
      <c r="BV318" t="s">
        <v>108</v>
      </c>
      <c r="BW318" t="s">
        <v>108</v>
      </c>
      <c r="BX318" t="s">
        <v>108</v>
      </c>
      <c r="BY318" t="s">
        <v>108</v>
      </c>
      <c r="BZ318"/>
      <c r="CA318"/>
      <c r="CB318"/>
      <c r="CC318"/>
      <c r="CD318" s="23"/>
    </row>
    <row r="319" spans="1:86">
      <c r="A319" t="str">
        <f>CONCATENATE(C319,"_",COUNTIF(C$2:C319,C319))</f>
        <v>02OD04_1</v>
      </c>
      <c r="B319" t="s">
        <v>9474</v>
      </c>
      <c r="C319" t="s">
        <v>4072</v>
      </c>
      <c r="D319" t="s">
        <v>16835</v>
      </c>
      <c r="E319" t="s">
        <v>4073</v>
      </c>
      <c r="F319" t="s">
        <v>4074</v>
      </c>
      <c r="G319" t="s">
        <v>4075</v>
      </c>
      <c r="H319" t="s">
        <v>4076</v>
      </c>
      <c r="I319" t="s">
        <v>4082</v>
      </c>
      <c r="J319" t="s">
        <v>16836</v>
      </c>
      <c r="K319">
        <v>5</v>
      </c>
      <c r="L319" t="s">
        <v>142</v>
      </c>
      <c r="M319">
        <v>3</v>
      </c>
      <c r="N319" t="s">
        <v>16738</v>
      </c>
      <c r="O319">
        <v>3</v>
      </c>
      <c r="P319" t="s">
        <v>143</v>
      </c>
      <c r="Q319" t="s">
        <v>169</v>
      </c>
      <c r="R319" t="s">
        <v>77</v>
      </c>
      <c r="S319" t="s">
        <v>171</v>
      </c>
      <c r="T319" t="s">
        <v>16734</v>
      </c>
      <c r="U319" t="s">
        <v>171</v>
      </c>
      <c r="V319" t="s">
        <v>16837</v>
      </c>
      <c r="W319" t="s">
        <v>4083</v>
      </c>
      <c r="X319" t="s">
        <v>4084</v>
      </c>
      <c r="Y319" t="s">
        <v>81</v>
      </c>
      <c r="Z319" t="s">
        <v>82</v>
      </c>
      <c r="AA319">
        <v>16.600000000000001</v>
      </c>
      <c r="AB319" t="s">
        <v>83</v>
      </c>
      <c r="AC319" t="str">
        <f t="shared" si="4"/>
        <v>1.3.3</v>
      </c>
      <c r="AD319" t="s">
        <v>4085</v>
      </c>
      <c r="AE319" t="s">
        <v>4086</v>
      </c>
      <c r="AF319" t="s">
        <v>4087</v>
      </c>
      <c r="AG319" t="s">
        <v>4088</v>
      </c>
      <c r="AH319" t="s">
        <v>4089</v>
      </c>
      <c r="AI319" t="s">
        <v>89</v>
      </c>
      <c r="AJ319" t="s">
        <v>4090</v>
      </c>
      <c r="AK319" t="s">
        <v>4091</v>
      </c>
      <c r="AL319" t="s">
        <v>92</v>
      </c>
      <c r="AM319" t="s">
        <v>4092</v>
      </c>
      <c r="AN319">
        <v>0.1</v>
      </c>
      <c r="AO319">
        <v>0.4</v>
      </c>
      <c r="AP319">
        <v>0.6</v>
      </c>
      <c r="AQ319">
        <v>1</v>
      </c>
      <c r="AR319" t="s">
        <v>4093</v>
      </c>
      <c r="AS319" t="s">
        <v>4094</v>
      </c>
      <c r="AT319" t="s">
        <v>4095</v>
      </c>
      <c r="AU319" t="s">
        <v>4096</v>
      </c>
      <c r="AV319" t="s">
        <v>4097</v>
      </c>
      <c r="AW319" t="s">
        <v>4098</v>
      </c>
      <c r="AX319" t="s">
        <v>4099</v>
      </c>
      <c r="AY319" t="s">
        <v>4100</v>
      </c>
      <c r="AZ319" t="s">
        <v>4101</v>
      </c>
      <c r="BA319" t="s">
        <v>4099</v>
      </c>
      <c r="BB319" t="s">
        <v>4100</v>
      </c>
      <c r="BC319" t="s">
        <v>4102</v>
      </c>
      <c r="BD319" t="s">
        <v>4103</v>
      </c>
      <c r="BE319" t="s">
        <v>4100</v>
      </c>
      <c r="BF319" t="s">
        <v>4104</v>
      </c>
      <c r="BG319" t="s">
        <v>4103</v>
      </c>
      <c r="BH319" t="s">
        <v>4100</v>
      </c>
      <c r="BI319" t="s">
        <v>4105</v>
      </c>
      <c r="BJ319" t="s">
        <v>4103</v>
      </c>
      <c r="BK319" t="s">
        <v>4100</v>
      </c>
      <c r="BL319" t="s">
        <v>4106</v>
      </c>
      <c r="BM319" t="s">
        <v>4096</v>
      </c>
      <c r="BN319" t="s">
        <v>4097</v>
      </c>
      <c r="BO319" t="s">
        <v>4107</v>
      </c>
      <c r="BP319" t="s">
        <v>4103</v>
      </c>
      <c r="BQ319" t="s">
        <v>4100</v>
      </c>
      <c r="BR319" t="s">
        <v>4108</v>
      </c>
      <c r="BS319" t="s">
        <v>4103</v>
      </c>
      <c r="BT319" t="s">
        <v>4100</v>
      </c>
      <c r="BU319" t="s">
        <v>108</v>
      </c>
      <c r="BV319" t="s">
        <v>108</v>
      </c>
      <c r="BW319" t="s">
        <v>108</v>
      </c>
      <c r="BX319" t="s">
        <v>108</v>
      </c>
      <c r="BY319" t="s">
        <v>108</v>
      </c>
      <c r="BZ319" t="s">
        <v>108</v>
      </c>
      <c r="CA319" t="s">
        <v>108</v>
      </c>
      <c r="CB319" t="s">
        <v>108</v>
      </c>
      <c r="CC319" t="s">
        <v>108</v>
      </c>
      <c r="CD319" s="23"/>
      <c r="CH319">
        <v>1759</v>
      </c>
    </row>
    <row r="320" spans="1:86">
      <c r="A320" t="str">
        <f>CONCATENATE(C320,"_",COUNTIF(C$2:C320,C320))</f>
        <v>02OD04_2</v>
      </c>
      <c r="B320" t="s">
        <v>9476</v>
      </c>
      <c r="C320" t="s">
        <v>4072</v>
      </c>
      <c r="D320" t="s">
        <v>16835</v>
      </c>
      <c r="E320" t="s">
        <v>4073</v>
      </c>
      <c r="F320" t="s">
        <v>4074</v>
      </c>
      <c r="G320" t="s">
        <v>4075</v>
      </c>
      <c r="H320" t="s">
        <v>4076</v>
      </c>
      <c r="I320" t="s">
        <v>109</v>
      </c>
      <c r="J320" t="s">
        <v>16733</v>
      </c>
      <c r="K320">
        <v>5</v>
      </c>
      <c r="L320" t="s">
        <v>142</v>
      </c>
      <c r="M320">
        <v>2</v>
      </c>
      <c r="N320" t="s">
        <v>16832</v>
      </c>
      <c r="O320">
        <v>3</v>
      </c>
      <c r="P320" t="s">
        <v>16833</v>
      </c>
      <c r="Q320" t="s">
        <v>169</v>
      </c>
      <c r="R320" t="s">
        <v>77</v>
      </c>
      <c r="S320" t="s">
        <v>171</v>
      </c>
      <c r="T320" t="s">
        <v>16734</v>
      </c>
      <c r="U320" t="s">
        <v>171</v>
      </c>
      <c r="V320" t="s">
        <v>16837</v>
      </c>
      <c r="W320" t="s">
        <v>110</v>
      </c>
      <c r="X320" t="s">
        <v>111</v>
      </c>
      <c r="Y320" t="s">
        <v>81</v>
      </c>
      <c r="Z320" t="s">
        <v>82</v>
      </c>
      <c r="AA320">
        <v>16.600000000000001</v>
      </c>
      <c r="AB320" t="s">
        <v>83</v>
      </c>
      <c r="AC320" t="str">
        <f t="shared" si="4"/>
        <v>1.3.3</v>
      </c>
      <c r="AD320" t="s">
        <v>4118</v>
      </c>
      <c r="AE320" t="s">
        <v>4119</v>
      </c>
      <c r="AF320" t="s">
        <v>4120</v>
      </c>
      <c r="AG320" t="s">
        <v>115</v>
      </c>
      <c r="AH320" t="s">
        <v>4121</v>
      </c>
      <c r="AI320" t="s">
        <v>89</v>
      </c>
      <c r="AJ320" t="s">
        <v>370</v>
      </c>
      <c r="AK320" t="s">
        <v>371</v>
      </c>
      <c r="AL320" t="s">
        <v>92</v>
      </c>
      <c r="AM320" t="s">
        <v>4122</v>
      </c>
      <c r="AN320">
        <v>0.25</v>
      </c>
      <c r="AO320">
        <v>0.5</v>
      </c>
      <c r="AP320">
        <v>0.75</v>
      </c>
      <c r="AQ320">
        <v>1</v>
      </c>
      <c r="AR320" t="s">
        <v>4123</v>
      </c>
      <c r="AS320" t="s">
        <v>4124</v>
      </c>
      <c r="AT320" t="s">
        <v>125</v>
      </c>
      <c r="AU320" t="s">
        <v>4080</v>
      </c>
      <c r="AV320" t="s">
        <v>4125</v>
      </c>
      <c r="AW320" t="s">
        <v>122</v>
      </c>
      <c r="AX320" t="s">
        <v>4080</v>
      </c>
      <c r="AY320" t="s">
        <v>4125</v>
      </c>
      <c r="AZ320" t="s">
        <v>108</v>
      </c>
      <c r="BA320" t="s">
        <v>108</v>
      </c>
      <c r="BB320" t="s">
        <v>108</v>
      </c>
      <c r="BC320" t="s">
        <v>108</v>
      </c>
      <c r="BD320" t="s">
        <v>108</v>
      </c>
      <c r="BE320" t="s">
        <v>108</v>
      </c>
      <c r="BF320" t="s">
        <v>108</v>
      </c>
      <c r="BG320" t="s">
        <v>108</v>
      </c>
      <c r="BH320" t="s">
        <v>108</v>
      </c>
      <c r="BI320" t="s">
        <v>108</v>
      </c>
      <c r="BJ320" t="s">
        <v>108</v>
      </c>
      <c r="BK320" t="s">
        <v>108</v>
      </c>
      <c r="BL320" t="s">
        <v>108</v>
      </c>
      <c r="BM320" t="s">
        <v>108</v>
      </c>
      <c r="BN320" t="s">
        <v>108</v>
      </c>
      <c r="BO320" t="s">
        <v>108</v>
      </c>
      <c r="BP320" t="s">
        <v>108</v>
      </c>
      <c r="BQ320" t="s">
        <v>108</v>
      </c>
      <c r="BR320" t="s">
        <v>108</v>
      </c>
      <c r="BS320" t="s">
        <v>108</v>
      </c>
      <c r="BT320" t="s">
        <v>108</v>
      </c>
      <c r="BU320" t="s">
        <v>108</v>
      </c>
      <c r="BV320" t="s">
        <v>108</v>
      </c>
      <c r="BW320" t="s">
        <v>108</v>
      </c>
      <c r="BX320" t="s">
        <v>108</v>
      </c>
      <c r="BY320" t="s">
        <v>108</v>
      </c>
      <c r="BZ320"/>
      <c r="CA320"/>
      <c r="CB320"/>
      <c r="CC320"/>
      <c r="CD320" s="23" t="s">
        <v>108</v>
      </c>
    </row>
    <row r="321" spans="1:82">
      <c r="A321" t="str">
        <f>CONCATENATE(C321,"_",COUNTIF(C$2:C321,C321))</f>
        <v>02OD04_3</v>
      </c>
      <c r="B321" t="s">
        <v>9473</v>
      </c>
      <c r="C321" t="s">
        <v>4072</v>
      </c>
      <c r="D321" t="s">
        <v>16835</v>
      </c>
      <c r="E321" t="s">
        <v>4073</v>
      </c>
      <c r="F321" t="s">
        <v>4074</v>
      </c>
      <c r="G321" t="s">
        <v>4075</v>
      </c>
      <c r="H321" t="s">
        <v>4076</v>
      </c>
      <c r="I321" t="s">
        <v>126</v>
      </c>
      <c r="J321" t="s">
        <v>16736</v>
      </c>
      <c r="K321">
        <v>5</v>
      </c>
      <c r="L321" t="s">
        <v>142</v>
      </c>
      <c r="M321">
        <v>2</v>
      </c>
      <c r="N321" t="s">
        <v>16832</v>
      </c>
      <c r="O321">
        <v>3</v>
      </c>
      <c r="P321" t="s">
        <v>16833</v>
      </c>
      <c r="Q321" t="s">
        <v>169</v>
      </c>
      <c r="R321" t="s">
        <v>77</v>
      </c>
      <c r="S321" t="s">
        <v>171</v>
      </c>
      <c r="T321" t="s">
        <v>16734</v>
      </c>
      <c r="U321" t="s">
        <v>171</v>
      </c>
      <c r="V321" t="s">
        <v>16837</v>
      </c>
      <c r="W321" t="s">
        <v>127</v>
      </c>
      <c r="X321" t="s">
        <v>128</v>
      </c>
      <c r="Y321" t="s">
        <v>81</v>
      </c>
      <c r="Z321" t="s">
        <v>82</v>
      </c>
      <c r="AA321">
        <v>16.600000000000001</v>
      </c>
      <c r="AB321" t="s">
        <v>83</v>
      </c>
      <c r="AC321" t="str">
        <f t="shared" si="4"/>
        <v>1.3.3</v>
      </c>
      <c r="AD321" t="s">
        <v>288</v>
      </c>
      <c r="AE321" t="s">
        <v>208</v>
      </c>
      <c r="AF321" t="s">
        <v>1599</v>
      </c>
      <c r="AG321" t="s">
        <v>210</v>
      </c>
      <c r="AH321" t="s">
        <v>1600</v>
      </c>
      <c r="AI321" t="s">
        <v>89</v>
      </c>
      <c r="AJ321" t="s">
        <v>379</v>
      </c>
      <c r="AK321" t="s">
        <v>380</v>
      </c>
      <c r="AL321" t="s">
        <v>136</v>
      </c>
      <c r="AM321" t="s">
        <v>4077</v>
      </c>
      <c r="AN321">
        <v>0.25</v>
      </c>
      <c r="AO321">
        <v>0.5</v>
      </c>
      <c r="AP321">
        <v>0.75</v>
      </c>
      <c r="AQ321">
        <v>1</v>
      </c>
      <c r="AR321" t="s">
        <v>382</v>
      </c>
      <c r="AS321" t="s">
        <v>4078</v>
      </c>
      <c r="AT321" t="s">
        <v>4079</v>
      </c>
      <c r="AU321" t="s">
        <v>4080</v>
      </c>
      <c r="AV321" t="s">
        <v>4081</v>
      </c>
      <c r="AW321" t="s">
        <v>108</v>
      </c>
      <c r="AX321" t="s">
        <v>108</v>
      </c>
      <c r="AY321" t="s">
        <v>108</v>
      </c>
      <c r="AZ321" t="s">
        <v>108</v>
      </c>
      <c r="BA321" t="s">
        <v>108</v>
      </c>
      <c r="BB321" t="s">
        <v>108</v>
      </c>
      <c r="BC321" t="s">
        <v>108</v>
      </c>
      <c r="BD321" t="s">
        <v>108</v>
      </c>
      <c r="BE321" t="s">
        <v>108</v>
      </c>
      <c r="BF321" t="s">
        <v>108</v>
      </c>
      <c r="BG321" t="s">
        <v>108</v>
      </c>
      <c r="BH321" t="s">
        <v>108</v>
      </c>
      <c r="BI321" t="s">
        <v>108</v>
      </c>
      <c r="BJ321" t="s">
        <v>108</v>
      </c>
      <c r="BK321" t="s">
        <v>108</v>
      </c>
      <c r="BL321" t="s">
        <v>108</v>
      </c>
      <c r="BM321" t="s">
        <v>108</v>
      </c>
      <c r="BN321" t="s">
        <v>108</v>
      </c>
      <c r="BO321" t="s">
        <v>108</v>
      </c>
      <c r="BP321" t="s">
        <v>108</v>
      </c>
      <c r="BQ321" t="s">
        <v>108</v>
      </c>
      <c r="BR321" t="s">
        <v>108</v>
      </c>
      <c r="BS321" t="s">
        <v>108</v>
      </c>
      <c r="BT321" t="s">
        <v>108</v>
      </c>
      <c r="BU321" t="s">
        <v>108</v>
      </c>
      <c r="BV321" t="s">
        <v>108</v>
      </c>
      <c r="BW321" t="s">
        <v>108</v>
      </c>
      <c r="BX321" t="s">
        <v>108</v>
      </c>
      <c r="BY321" t="s">
        <v>108</v>
      </c>
      <c r="BZ321"/>
      <c r="CA321"/>
      <c r="CB321"/>
      <c r="CC321"/>
      <c r="CD321" s="23"/>
    </row>
    <row r="322" spans="1:82">
      <c r="A322" t="str">
        <f>CONCATENATE(C322,"_",COUNTIF(C$2:C322,C322))</f>
        <v>02OD04_4</v>
      </c>
      <c r="B322" t="s">
        <v>9475</v>
      </c>
      <c r="C322" t="s">
        <v>4072</v>
      </c>
      <c r="D322" t="s">
        <v>16835</v>
      </c>
      <c r="E322" t="s">
        <v>4073</v>
      </c>
      <c r="F322" t="s">
        <v>4074</v>
      </c>
      <c r="G322" t="s">
        <v>4075</v>
      </c>
      <c r="H322" t="s">
        <v>4076</v>
      </c>
      <c r="I322" t="s">
        <v>141</v>
      </c>
      <c r="J322" t="s">
        <v>16737</v>
      </c>
      <c r="K322">
        <v>5</v>
      </c>
      <c r="L322" t="s">
        <v>142</v>
      </c>
      <c r="M322">
        <v>3</v>
      </c>
      <c r="N322" t="s">
        <v>16738</v>
      </c>
      <c r="O322" t="s">
        <v>171</v>
      </c>
      <c r="P322" t="s">
        <v>143</v>
      </c>
      <c r="Q322" t="s">
        <v>169</v>
      </c>
      <c r="R322" t="s">
        <v>77</v>
      </c>
      <c r="S322" t="s">
        <v>170</v>
      </c>
      <c r="T322" t="s">
        <v>16739</v>
      </c>
      <c r="U322" t="s">
        <v>168</v>
      </c>
      <c r="V322" t="s">
        <v>16740</v>
      </c>
      <c r="W322" t="s">
        <v>144</v>
      </c>
      <c r="X322" t="s">
        <v>145</v>
      </c>
      <c r="Y322" t="s">
        <v>146</v>
      </c>
      <c r="Z322" t="s">
        <v>147</v>
      </c>
      <c r="AA322">
        <v>11.5</v>
      </c>
      <c r="AB322" t="s">
        <v>16741</v>
      </c>
      <c r="AC322" t="str">
        <f t="shared" si="4"/>
        <v>1.7.2</v>
      </c>
      <c r="AD322" t="s">
        <v>4109</v>
      </c>
      <c r="AE322" t="s">
        <v>4110</v>
      </c>
      <c r="AF322" t="s">
        <v>4111</v>
      </c>
      <c r="AG322" t="s">
        <v>4112</v>
      </c>
      <c r="AH322" t="s">
        <v>4113</v>
      </c>
      <c r="AI322" t="s">
        <v>89</v>
      </c>
      <c r="AJ322" t="s">
        <v>4114</v>
      </c>
      <c r="AK322" t="s">
        <v>414</v>
      </c>
      <c r="AL322" t="s">
        <v>136</v>
      </c>
      <c r="AM322" t="s">
        <v>4115</v>
      </c>
      <c r="AN322">
        <v>0.2</v>
      </c>
      <c r="AO322">
        <v>0.4</v>
      </c>
      <c r="AP322">
        <v>0.8</v>
      </c>
      <c r="AQ322">
        <v>1</v>
      </c>
      <c r="AR322" t="s">
        <v>416</v>
      </c>
      <c r="AS322" t="s">
        <v>4116</v>
      </c>
      <c r="AT322" t="s">
        <v>4117</v>
      </c>
      <c r="AU322" t="s">
        <v>4080</v>
      </c>
      <c r="AV322" t="s">
        <v>4081</v>
      </c>
      <c r="AW322" t="s">
        <v>108</v>
      </c>
      <c r="AX322" t="s">
        <v>108</v>
      </c>
      <c r="AY322" t="s">
        <v>108</v>
      </c>
      <c r="AZ322" t="s">
        <v>108</v>
      </c>
      <c r="BA322" t="s">
        <v>108</v>
      </c>
      <c r="BB322" t="s">
        <v>108</v>
      </c>
      <c r="BC322" t="s">
        <v>108</v>
      </c>
      <c r="BD322" t="s">
        <v>108</v>
      </c>
      <c r="BE322" t="s">
        <v>108</v>
      </c>
      <c r="BF322" t="s">
        <v>108</v>
      </c>
      <c r="BG322" t="s">
        <v>108</v>
      </c>
      <c r="BH322" t="s">
        <v>108</v>
      </c>
      <c r="BI322" t="s">
        <v>108</v>
      </c>
      <c r="BJ322" t="s">
        <v>108</v>
      </c>
      <c r="BK322" t="s">
        <v>108</v>
      </c>
      <c r="BL322" t="s">
        <v>108</v>
      </c>
      <c r="BM322" t="s">
        <v>108</v>
      </c>
      <c r="BN322" t="s">
        <v>108</v>
      </c>
      <c r="BO322" t="s">
        <v>108</v>
      </c>
      <c r="BP322" t="s">
        <v>108</v>
      </c>
      <c r="BQ322" t="s">
        <v>108</v>
      </c>
      <c r="BR322" t="s">
        <v>108</v>
      </c>
      <c r="BS322" t="s">
        <v>108</v>
      </c>
      <c r="BT322" t="s">
        <v>108</v>
      </c>
      <c r="BU322" t="s">
        <v>108</v>
      </c>
      <c r="BV322" t="s">
        <v>108</v>
      </c>
      <c r="BW322" t="s">
        <v>108</v>
      </c>
      <c r="BX322" t="s">
        <v>108</v>
      </c>
      <c r="BY322" t="s">
        <v>108</v>
      </c>
      <c r="BZ322"/>
      <c r="CA322"/>
      <c r="CB322"/>
      <c r="CC322"/>
      <c r="CD322" s="23"/>
    </row>
    <row r="323" spans="1:82">
      <c r="A323" t="str">
        <f>CONCATENATE(C323,"_",COUNTIF(C$2:C323,C323))</f>
        <v>02OD06_1</v>
      </c>
      <c r="B323" t="s">
        <v>9478</v>
      </c>
      <c r="C323" t="s">
        <v>4126</v>
      </c>
      <c r="D323" t="s">
        <v>16838</v>
      </c>
      <c r="E323" t="s">
        <v>4127</v>
      </c>
      <c r="F323" t="s">
        <v>4128</v>
      </c>
      <c r="G323" t="s">
        <v>4129</v>
      </c>
      <c r="H323" t="s">
        <v>4130</v>
      </c>
      <c r="I323" t="s">
        <v>109</v>
      </c>
      <c r="J323" t="s">
        <v>16733</v>
      </c>
      <c r="K323">
        <v>2</v>
      </c>
      <c r="L323" t="s">
        <v>315</v>
      </c>
      <c r="M323">
        <v>1</v>
      </c>
      <c r="N323" t="s">
        <v>16760</v>
      </c>
      <c r="O323">
        <v>7</v>
      </c>
      <c r="P323" t="s">
        <v>8243</v>
      </c>
      <c r="Q323" t="s">
        <v>169</v>
      </c>
      <c r="R323" t="s">
        <v>77</v>
      </c>
      <c r="S323" t="s">
        <v>168</v>
      </c>
      <c r="T323" t="s">
        <v>422</v>
      </c>
      <c r="U323" t="s">
        <v>167</v>
      </c>
      <c r="V323" t="s">
        <v>2428</v>
      </c>
      <c r="W323" t="s">
        <v>110</v>
      </c>
      <c r="X323" t="s">
        <v>111</v>
      </c>
      <c r="Y323" t="s">
        <v>793</v>
      </c>
      <c r="Z323" t="s">
        <v>794</v>
      </c>
      <c r="AA323">
        <v>10.3</v>
      </c>
      <c r="AB323" t="s">
        <v>16839</v>
      </c>
      <c r="AC323" t="str">
        <f t="shared" si="4"/>
        <v>1.2.4</v>
      </c>
      <c r="AD323" t="s">
        <v>1588</v>
      </c>
      <c r="AE323" t="s">
        <v>1589</v>
      </c>
      <c r="AF323" t="s">
        <v>368</v>
      </c>
      <c r="AG323" t="s">
        <v>115</v>
      </c>
      <c r="AH323" t="s">
        <v>1590</v>
      </c>
      <c r="AI323" t="s">
        <v>89</v>
      </c>
      <c r="AJ323" t="s">
        <v>4153</v>
      </c>
      <c r="AK323" t="s">
        <v>371</v>
      </c>
      <c r="AL323" t="s">
        <v>92</v>
      </c>
      <c r="AM323" t="s">
        <v>4154</v>
      </c>
      <c r="AN323">
        <v>0.25</v>
      </c>
      <c r="AO323">
        <v>0.5</v>
      </c>
      <c r="AP323">
        <v>0.75</v>
      </c>
      <c r="AQ323">
        <v>1</v>
      </c>
      <c r="AR323" t="s">
        <v>4155</v>
      </c>
      <c r="AS323" t="s">
        <v>4156</v>
      </c>
      <c r="AT323" t="s">
        <v>125</v>
      </c>
      <c r="AU323" t="s">
        <v>4157</v>
      </c>
      <c r="AV323" t="s">
        <v>4158</v>
      </c>
      <c r="AW323" t="s">
        <v>122</v>
      </c>
      <c r="AX323" t="s">
        <v>4157</v>
      </c>
      <c r="AY323" t="s">
        <v>4158</v>
      </c>
      <c r="AZ323" t="s">
        <v>108</v>
      </c>
      <c r="BA323" t="s">
        <v>108</v>
      </c>
      <c r="BB323" t="s">
        <v>108</v>
      </c>
      <c r="BC323" t="s">
        <v>108</v>
      </c>
      <c r="BD323" t="s">
        <v>108</v>
      </c>
      <c r="BE323" t="s">
        <v>108</v>
      </c>
      <c r="BF323" t="s">
        <v>108</v>
      </c>
      <c r="BG323" t="s">
        <v>108</v>
      </c>
      <c r="BH323" t="s">
        <v>108</v>
      </c>
      <c r="BI323" t="s">
        <v>108</v>
      </c>
      <c r="BJ323" t="s">
        <v>108</v>
      </c>
      <c r="BK323" t="s">
        <v>108</v>
      </c>
      <c r="BL323" t="s">
        <v>108</v>
      </c>
      <c r="BM323" t="s">
        <v>108</v>
      </c>
      <c r="BN323" t="s">
        <v>108</v>
      </c>
      <c r="BO323" t="s">
        <v>108</v>
      </c>
      <c r="BP323" t="s">
        <v>108</v>
      </c>
      <c r="BQ323" t="s">
        <v>108</v>
      </c>
      <c r="BR323" t="s">
        <v>108</v>
      </c>
      <c r="BS323" t="s">
        <v>108</v>
      </c>
      <c r="BT323" t="s">
        <v>108</v>
      </c>
      <c r="BU323" t="s">
        <v>108</v>
      </c>
      <c r="BV323" t="s">
        <v>108</v>
      </c>
      <c r="BW323" t="s">
        <v>108</v>
      </c>
      <c r="BX323" t="s">
        <v>108</v>
      </c>
      <c r="BY323" t="s">
        <v>108</v>
      </c>
      <c r="BZ323"/>
      <c r="CA323"/>
      <c r="CB323"/>
      <c r="CC323"/>
      <c r="CD323" s="23"/>
    </row>
    <row r="324" spans="1:82">
      <c r="A324" t="str">
        <f>CONCATENATE(C324,"_",COUNTIF(C$2:C324,C324))</f>
        <v>02OD06_2</v>
      </c>
      <c r="B324" t="s">
        <v>9479</v>
      </c>
      <c r="C324" t="s">
        <v>4126</v>
      </c>
      <c r="D324" t="s">
        <v>16838</v>
      </c>
      <c r="E324" t="s">
        <v>4127</v>
      </c>
      <c r="F324" t="s">
        <v>4128</v>
      </c>
      <c r="G324" t="s">
        <v>4129</v>
      </c>
      <c r="H324" t="s">
        <v>4130</v>
      </c>
      <c r="I324" t="s">
        <v>126</v>
      </c>
      <c r="J324" t="s">
        <v>16736</v>
      </c>
      <c r="K324">
        <v>2</v>
      </c>
      <c r="L324" t="s">
        <v>315</v>
      </c>
      <c r="M324">
        <v>1</v>
      </c>
      <c r="N324" t="s">
        <v>16760</v>
      </c>
      <c r="O324">
        <v>7</v>
      </c>
      <c r="P324" t="s">
        <v>8243</v>
      </c>
      <c r="Q324" t="s">
        <v>169</v>
      </c>
      <c r="R324" t="s">
        <v>77</v>
      </c>
      <c r="S324" t="s">
        <v>168</v>
      </c>
      <c r="T324" t="s">
        <v>422</v>
      </c>
      <c r="U324" t="s">
        <v>167</v>
      </c>
      <c r="V324" t="s">
        <v>2428</v>
      </c>
      <c r="W324" t="s">
        <v>127</v>
      </c>
      <c r="X324" t="s">
        <v>128</v>
      </c>
      <c r="Y324" t="s">
        <v>793</v>
      </c>
      <c r="Z324" t="s">
        <v>794</v>
      </c>
      <c r="AA324">
        <v>10.3</v>
      </c>
      <c r="AB324" t="s">
        <v>16839</v>
      </c>
      <c r="AC324" t="str">
        <f t="shared" ref="AC324:AC387" si="5">Q324&amp;"."&amp;S324&amp;"."&amp;U324</f>
        <v>1.2.4</v>
      </c>
      <c r="AD324" t="s">
        <v>288</v>
      </c>
      <c r="AE324" t="s">
        <v>208</v>
      </c>
      <c r="AF324" t="s">
        <v>1599</v>
      </c>
      <c r="AG324" t="s">
        <v>210</v>
      </c>
      <c r="AH324" t="s">
        <v>1600</v>
      </c>
      <c r="AI324" t="s">
        <v>89</v>
      </c>
      <c r="AJ324" t="s">
        <v>379</v>
      </c>
      <c r="AK324" t="s">
        <v>380</v>
      </c>
      <c r="AL324" t="s">
        <v>136</v>
      </c>
      <c r="AM324" t="s">
        <v>4159</v>
      </c>
      <c r="AN324">
        <v>0.25</v>
      </c>
      <c r="AO324">
        <v>0.5</v>
      </c>
      <c r="AP324">
        <v>0.75</v>
      </c>
      <c r="AQ324">
        <v>1</v>
      </c>
      <c r="AR324" t="s">
        <v>382</v>
      </c>
      <c r="AS324" t="s">
        <v>4160</v>
      </c>
      <c r="AT324" t="s">
        <v>4161</v>
      </c>
      <c r="AU324" t="s">
        <v>4157</v>
      </c>
      <c r="AV324" t="s">
        <v>4158</v>
      </c>
      <c r="AW324" t="s">
        <v>108</v>
      </c>
      <c r="AX324" t="s">
        <v>108</v>
      </c>
      <c r="AY324" t="s">
        <v>108</v>
      </c>
      <c r="AZ324" t="s">
        <v>108</v>
      </c>
      <c r="BA324" t="s">
        <v>108</v>
      </c>
      <c r="BB324" t="s">
        <v>108</v>
      </c>
      <c r="BC324" t="s">
        <v>108</v>
      </c>
      <c r="BD324" t="s">
        <v>108</v>
      </c>
      <c r="BE324" t="s">
        <v>108</v>
      </c>
      <c r="BF324" t="s">
        <v>108</v>
      </c>
      <c r="BG324" t="s">
        <v>108</v>
      </c>
      <c r="BH324" t="s">
        <v>108</v>
      </c>
      <c r="BI324" t="s">
        <v>108</v>
      </c>
      <c r="BJ324" t="s">
        <v>108</v>
      </c>
      <c r="BK324" t="s">
        <v>108</v>
      </c>
      <c r="BL324" t="s">
        <v>108</v>
      </c>
      <c r="BM324" t="s">
        <v>108</v>
      </c>
      <c r="BN324" t="s">
        <v>108</v>
      </c>
      <c r="BO324" t="s">
        <v>108</v>
      </c>
      <c r="BP324" t="s">
        <v>108</v>
      </c>
      <c r="BQ324" t="s">
        <v>108</v>
      </c>
      <c r="BR324" t="s">
        <v>108</v>
      </c>
      <c r="BS324" t="s">
        <v>108</v>
      </c>
      <c r="BT324" t="s">
        <v>108</v>
      </c>
      <c r="BU324" t="s">
        <v>108</v>
      </c>
      <c r="BV324" t="s">
        <v>108</v>
      </c>
      <c r="BW324" t="s">
        <v>108</v>
      </c>
      <c r="BX324" t="s">
        <v>108</v>
      </c>
      <c r="BY324" t="s">
        <v>108</v>
      </c>
      <c r="BZ324"/>
      <c r="CA324"/>
      <c r="CB324"/>
      <c r="CC324"/>
      <c r="CD324" s="23"/>
    </row>
    <row r="325" spans="1:82">
      <c r="A325" t="str">
        <f>CONCATENATE(C325,"_",COUNTIF(C$2:C325,C325))</f>
        <v>02OD06_3</v>
      </c>
      <c r="B325" t="s">
        <v>9480</v>
      </c>
      <c r="C325" t="s">
        <v>4126</v>
      </c>
      <c r="D325" t="s">
        <v>16838</v>
      </c>
      <c r="E325" t="s">
        <v>4127</v>
      </c>
      <c r="F325" t="s">
        <v>4128</v>
      </c>
      <c r="G325" t="s">
        <v>4129</v>
      </c>
      <c r="H325" t="s">
        <v>4130</v>
      </c>
      <c r="I325" t="s">
        <v>141</v>
      </c>
      <c r="J325" t="s">
        <v>16737</v>
      </c>
      <c r="K325">
        <v>5</v>
      </c>
      <c r="L325" t="s">
        <v>142</v>
      </c>
      <c r="M325">
        <v>3</v>
      </c>
      <c r="N325" t="s">
        <v>16738</v>
      </c>
      <c r="O325" t="s">
        <v>171</v>
      </c>
      <c r="P325" t="s">
        <v>143</v>
      </c>
      <c r="Q325" t="s">
        <v>169</v>
      </c>
      <c r="R325" t="s">
        <v>77</v>
      </c>
      <c r="S325" t="s">
        <v>170</v>
      </c>
      <c r="T325" t="s">
        <v>16739</v>
      </c>
      <c r="U325" t="s">
        <v>168</v>
      </c>
      <c r="V325" t="s">
        <v>16740</v>
      </c>
      <c r="W325" t="s">
        <v>144</v>
      </c>
      <c r="X325" t="s">
        <v>145</v>
      </c>
      <c r="Y325" t="s">
        <v>146</v>
      </c>
      <c r="Z325" t="s">
        <v>147</v>
      </c>
      <c r="AA325">
        <v>11.5</v>
      </c>
      <c r="AB325" t="s">
        <v>16741</v>
      </c>
      <c r="AC325" t="str">
        <f t="shared" si="5"/>
        <v>1.7.2</v>
      </c>
      <c r="AD325" t="s">
        <v>4162</v>
      </c>
      <c r="AE325" t="s">
        <v>4163</v>
      </c>
      <c r="AF325" t="s">
        <v>4164</v>
      </c>
      <c r="AG325" t="s">
        <v>4165</v>
      </c>
      <c r="AH325" t="s">
        <v>4166</v>
      </c>
      <c r="AI325" t="s">
        <v>89</v>
      </c>
      <c r="AJ325" t="s">
        <v>4167</v>
      </c>
      <c r="AK325" t="s">
        <v>4168</v>
      </c>
      <c r="AL325" t="s">
        <v>92</v>
      </c>
      <c r="AM325" t="s">
        <v>4169</v>
      </c>
      <c r="AN325">
        <v>0.2</v>
      </c>
      <c r="AO325">
        <v>0.5</v>
      </c>
      <c r="AP325">
        <v>0.75</v>
      </c>
      <c r="AQ325">
        <v>1</v>
      </c>
      <c r="AR325" t="s">
        <v>4170</v>
      </c>
      <c r="AS325" t="s">
        <v>4171</v>
      </c>
      <c r="AT325" t="s">
        <v>4172</v>
      </c>
      <c r="AU325" t="s">
        <v>4173</v>
      </c>
      <c r="AV325" t="s">
        <v>4174</v>
      </c>
      <c r="AW325" t="s">
        <v>4175</v>
      </c>
      <c r="AX325" t="s">
        <v>4157</v>
      </c>
      <c r="AY325" t="s">
        <v>4176</v>
      </c>
      <c r="AZ325" t="s">
        <v>4177</v>
      </c>
      <c r="BA325" t="s">
        <v>4173</v>
      </c>
      <c r="BB325" t="s">
        <v>4174</v>
      </c>
      <c r="BC325" t="s">
        <v>108</v>
      </c>
      <c r="BD325" t="s">
        <v>108</v>
      </c>
      <c r="BE325" t="s">
        <v>108</v>
      </c>
      <c r="BF325" t="s">
        <v>108</v>
      </c>
      <c r="BG325" t="s">
        <v>108</v>
      </c>
      <c r="BH325" t="s">
        <v>108</v>
      </c>
      <c r="BI325" t="s">
        <v>108</v>
      </c>
      <c r="BJ325" t="s">
        <v>108</v>
      </c>
      <c r="BK325" t="s">
        <v>108</v>
      </c>
      <c r="BL325" t="s">
        <v>108</v>
      </c>
      <c r="BM325" t="s">
        <v>108</v>
      </c>
      <c r="BN325" t="s">
        <v>108</v>
      </c>
      <c r="BO325" t="s">
        <v>108</v>
      </c>
      <c r="BP325" t="s">
        <v>108</v>
      </c>
      <c r="BQ325" t="s">
        <v>108</v>
      </c>
      <c r="BR325" t="s">
        <v>108</v>
      </c>
      <c r="BS325" t="s">
        <v>108</v>
      </c>
      <c r="BT325" t="s">
        <v>108</v>
      </c>
      <c r="BU325" t="s">
        <v>108</v>
      </c>
      <c r="BV325" t="s">
        <v>108</v>
      </c>
      <c r="BW325" t="s">
        <v>108</v>
      </c>
      <c r="BX325" t="s">
        <v>108</v>
      </c>
      <c r="BY325" t="s">
        <v>108</v>
      </c>
      <c r="BZ325"/>
      <c r="CA325"/>
      <c r="CB325"/>
      <c r="CC325"/>
      <c r="CD325" s="23"/>
    </row>
    <row r="326" spans="1:82">
      <c r="A326" t="str">
        <f>CONCATENATE(C326,"_",COUNTIF(C$2:C326,C326))</f>
        <v>02OD06_4</v>
      </c>
      <c r="B326" t="s">
        <v>9477</v>
      </c>
      <c r="C326" t="s">
        <v>4126</v>
      </c>
      <c r="D326" t="s">
        <v>16838</v>
      </c>
      <c r="E326" t="s">
        <v>4127</v>
      </c>
      <c r="F326" t="s">
        <v>4128</v>
      </c>
      <c r="G326" t="s">
        <v>4129</v>
      </c>
      <c r="H326" t="s">
        <v>4130</v>
      </c>
      <c r="I326" t="s">
        <v>4131</v>
      </c>
      <c r="J326" t="s">
        <v>16840</v>
      </c>
      <c r="K326">
        <v>2</v>
      </c>
      <c r="L326" t="s">
        <v>315</v>
      </c>
      <c r="M326">
        <v>1</v>
      </c>
      <c r="N326" t="s">
        <v>16760</v>
      </c>
      <c r="O326">
        <v>7</v>
      </c>
      <c r="P326" t="s">
        <v>8243</v>
      </c>
      <c r="Q326" t="s">
        <v>169</v>
      </c>
      <c r="R326" t="s">
        <v>77</v>
      </c>
      <c r="S326" t="s">
        <v>168</v>
      </c>
      <c r="T326" t="s">
        <v>422</v>
      </c>
      <c r="U326" t="s">
        <v>167</v>
      </c>
      <c r="V326" t="s">
        <v>2428</v>
      </c>
      <c r="W326" t="s">
        <v>4132</v>
      </c>
      <c r="X326" t="s">
        <v>4133</v>
      </c>
      <c r="Y326" t="s">
        <v>793</v>
      </c>
      <c r="Z326" t="s">
        <v>794</v>
      </c>
      <c r="AA326">
        <v>10.3</v>
      </c>
      <c r="AB326" t="s">
        <v>16839</v>
      </c>
      <c r="AC326" t="str">
        <f t="shared" si="5"/>
        <v>1.2.4</v>
      </c>
      <c r="AD326" t="s">
        <v>4134</v>
      </c>
      <c r="AE326" t="s">
        <v>4135</v>
      </c>
      <c r="AF326" t="s">
        <v>4136</v>
      </c>
      <c r="AG326" t="s">
        <v>4137</v>
      </c>
      <c r="AH326" t="s">
        <v>4138</v>
      </c>
      <c r="AI326" t="s">
        <v>89</v>
      </c>
      <c r="AJ326" t="s">
        <v>4139</v>
      </c>
      <c r="AK326" t="s">
        <v>4140</v>
      </c>
      <c r="AL326" t="s">
        <v>92</v>
      </c>
      <c r="AM326" t="s">
        <v>4141</v>
      </c>
      <c r="AN326">
        <v>0.13</v>
      </c>
      <c r="AO326">
        <v>0.28999999999999998</v>
      </c>
      <c r="AP326">
        <v>0.56000000000000005</v>
      </c>
      <c r="AQ326">
        <v>1</v>
      </c>
      <c r="AR326" t="s">
        <v>4142</v>
      </c>
      <c r="AS326" t="s">
        <v>4143</v>
      </c>
      <c r="AT326" t="s">
        <v>4144</v>
      </c>
      <c r="AU326" t="s">
        <v>4145</v>
      </c>
      <c r="AV326" t="s">
        <v>4146</v>
      </c>
      <c r="AW326" t="s">
        <v>4147</v>
      </c>
      <c r="AX326" t="s">
        <v>4148</v>
      </c>
      <c r="AY326" t="s">
        <v>4149</v>
      </c>
      <c r="AZ326" t="s">
        <v>4150</v>
      </c>
      <c r="BA326" t="s">
        <v>4151</v>
      </c>
      <c r="BB326" t="s">
        <v>4152</v>
      </c>
      <c r="BC326" t="s">
        <v>108</v>
      </c>
      <c r="BD326" t="s">
        <v>108</v>
      </c>
      <c r="BE326" t="s">
        <v>108</v>
      </c>
      <c r="BF326" t="s">
        <v>108</v>
      </c>
      <c r="BG326" t="s">
        <v>108</v>
      </c>
      <c r="BH326" t="s">
        <v>108</v>
      </c>
      <c r="BI326" t="s">
        <v>108</v>
      </c>
      <c r="BJ326" t="s">
        <v>108</v>
      </c>
      <c r="BK326" t="s">
        <v>108</v>
      </c>
      <c r="BL326" t="s">
        <v>108</v>
      </c>
      <c r="BM326" t="s">
        <v>108</v>
      </c>
      <c r="BN326" t="s">
        <v>108</v>
      </c>
      <c r="BO326" t="s">
        <v>108</v>
      </c>
      <c r="BP326" t="s">
        <v>108</v>
      </c>
      <c r="BQ326" t="s">
        <v>108</v>
      </c>
      <c r="BR326" t="s">
        <v>108</v>
      </c>
      <c r="BS326" t="s">
        <v>108</v>
      </c>
      <c r="BT326" t="s">
        <v>108</v>
      </c>
      <c r="BU326" t="s">
        <v>108</v>
      </c>
      <c r="BV326" t="s">
        <v>108</v>
      </c>
      <c r="BW326" t="s">
        <v>108</v>
      </c>
      <c r="BX326" t="s">
        <v>108</v>
      </c>
      <c r="BY326" t="s">
        <v>108</v>
      </c>
      <c r="BZ326"/>
      <c r="CA326"/>
      <c r="CB326"/>
      <c r="CC326"/>
      <c r="CD326" s="23"/>
    </row>
    <row r="327" spans="1:82">
      <c r="A327" t="str">
        <f>CONCATENATE(C327,"_",COUNTIF(C$2:C327,C327))</f>
        <v>02PDAV_1</v>
      </c>
      <c r="B327" t="s">
        <v>9483</v>
      </c>
      <c r="C327" t="s">
        <v>4178</v>
      </c>
      <c r="D327" t="s">
        <v>16841</v>
      </c>
      <c r="E327" t="s">
        <v>4179</v>
      </c>
      <c r="F327" t="s">
        <v>4180</v>
      </c>
      <c r="G327" t="s">
        <v>4181</v>
      </c>
      <c r="H327" t="s">
        <v>4182</v>
      </c>
      <c r="I327" t="s">
        <v>4191</v>
      </c>
      <c r="J327" t="s">
        <v>16842</v>
      </c>
      <c r="K327">
        <v>5</v>
      </c>
      <c r="L327" t="s">
        <v>142</v>
      </c>
      <c r="M327">
        <v>2</v>
      </c>
      <c r="N327" t="s">
        <v>16832</v>
      </c>
      <c r="O327">
        <v>3</v>
      </c>
      <c r="P327" t="s">
        <v>16833</v>
      </c>
      <c r="Q327" t="s">
        <v>169</v>
      </c>
      <c r="R327" t="s">
        <v>77</v>
      </c>
      <c r="S327" t="s">
        <v>170</v>
      </c>
      <c r="T327" t="s">
        <v>16739</v>
      </c>
      <c r="U327" t="s">
        <v>171</v>
      </c>
      <c r="V327" t="s">
        <v>16749</v>
      </c>
      <c r="W327" t="s">
        <v>4192</v>
      </c>
      <c r="X327" t="s">
        <v>4193</v>
      </c>
      <c r="Y327" t="s">
        <v>81</v>
      </c>
      <c r="Z327" t="s">
        <v>82</v>
      </c>
      <c r="AA327" t="s">
        <v>4044</v>
      </c>
      <c r="AB327" t="s">
        <v>16834</v>
      </c>
      <c r="AC327" t="str">
        <f t="shared" si="5"/>
        <v>1.7.3</v>
      </c>
      <c r="AD327" t="s">
        <v>4194</v>
      </c>
      <c r="AE327" t="s">
        <v>4195</v>
      </c>
      <c r="AF327" t="s">
        <v>4196</v>
      </c>
      <c r="AG327" t="s">
        <v>4197</v>
      </c>
      <c r="AH327" t="s">
        <v>4198</v>
      </c>
      <c r="AI327" t="s">
        <v>89</v>
      </c>
      <c r="AJ327" t="s">
        <v>4199</v>
      </c>
      <c r="AK327" t="s">
        <v>4200</v>
      </c>
      <c r="AL327" t="s">
        <v>92</v>
      </c>
      <c r="AM327" t="s">
        <v>4201</v>
      </c>
      <c r="AN327">
        <v>0.2</v>
      </c>
      <c r="AO327">
        <v>0.45</v>
      </c>
      <c r="AP327">
        <v>0.7</v>
      </c>
      <c r="AQ327">
        <v>1</v>
      </c>
      <c r="AR327" t="s">
        <v>4202</v>
      </c>
      <c r="AS327" t="s">
        <v>4203</v>
      </c>
      <c r="AT327" t="s">
        <v>4204</v>
      </c>
      <c r="AU327" t="s">
        <v>4205</v>
      </c>
      <c r="AV327" t="s">
        <v>4206</v>
      </c>
      <c r="AW327" t="s">
        <v>4207</v>
      </c>
      <c r="AX327" t="s">
        <v>4208</v>
      </c>
      <c r="AY327" t="s">
        <v>4209</v>
      </c>
      <c r="AZ327" t="s">
        <v>4210</v>
      </c>
      <c r="BA327" t="s">
        <v>4211</v>
      </c>
      <c r="BB327" t="s">
        <v>4212</v>
      </c>
      <c r="BC327" t="s">
        <v>4213</v>
      </c>
      <c r="BD327" t="s">
        <v>4214</v>
      </c>
      <c r="BE327" t="s">
        <v>4215</v>
      </c>
      <c r="BF327" t="s">
        <v>4216</v>
      </c>
      <c r="BG327" t="s">
        <v>4217</v>
      </c>
      <c r="BH327" t="s">
        <v>4218</v>
      </c>
      <c r="BI327" t="s">
        <v>108</v>
      </c>
      <c r="BJ327" t="s">
        <v>108</v>
      </c>
      <c r="BK327" t="s">
        <v>108</v>
      </c>
      <c r="BL327" t="s">
        <v>108</v>
      </c>
      <c r="BM327" t="s">
        <v>108</v>
      </c>
      <c r="BN327" t="s">
        <v>108</v>
      </c>
      <c r="BO327" t="s">
        <v>108</v>
      </c>
      <c r="BP327" t="s">
        <v>108</v>
      </c>
      <c r="BQ327" t="s">
        <v>108</v>
      </c>
      <c r="BR327" t="s">
        <v>108</v>
      </c>
      <c r="BS327" t="s">
        <v>108</v>
      </c>
      <c r="BT327" t="s">
        <v>108</v>
      </c>
      <c r="BU327" t="s">
        <v>108</v>
      </c>
      <c r="BV327" t="s">
        <v>108</v>
      </c>
      <c r="BW327" t="s">
        <v>108</v>
      </c>
      <c r="BX327" t="s">
        <v>108</v>
      </c>
      <c r="BY327" t="s">
        <v>108</v>
      </c>
      <c r="BZ327"/>
      <c r="CA327"/>
      <c r="CB327"/>
      <c r="CC327"/>
      <c r="CD327" s="23"/>
    </row>
    <row r="328" spans="1:82">
      <c r="A328" t="str">
        <f>CONCATENATE(C328,"_",COUNTIF(C$2:C328,C328))</f>
        <v>02PDAV_2</v>
      </c>
      <c r="B328" t="s">
        <v>9481</v>
      </c>
      <c r="C328" t="s">
        <v>4178</v>
      </c>
      <c r="D328" t="s">
        <v>16841</v>
      </c>
      <c r="E328" t="s">
        <v>4179</v>
      </c>
      <c r="F328" t="s">
        <v>4180</v>
      </c>
      <c r="G328" t="s">
        <v>4181</v>
      </c>
      <c r="H328" t="s">
        <v>4182</v>
      </c>
      <c r="I328" t="s">
        <v>109</v>
      </c>
      <c r="J328" t="s">
        <v>16733</v>
      </c>
      <c r="K328">
        <v>5</v>
      </c>
      <c r="L328" t="s">
        <v>142</v>
      </c>
      <c r="M328">
        <v>2</v>
      </c>
      <c r="N328" t="s">
        <v>16832</v>
      </c>
      <c r="O328">
        <v>3</v>
      </c>
      <c r="P328" t="s">
        <v>16833</v>
      </c>
      <c r="Q328" t="s">
        <v>169</v>
      </c>
      <c r="R328" t="s">
        <v>77</v>
      </c>
      <c r="S328" t="s">
        <v>170</v>
      </c>
      <c r="T328" t="s">
        <v>16739</v>
      </c>
      <c r="U328" t="s">
        <v>171</v>
      </c>
      <c r="V328" t="s">
        <v>16749</v>
      </c>
      <c r="W328" t="s">
        <v>110</v>
      </c>
      <c r="X328" t="s">
        <v>111</v>
      </c>
      <c r="Y328" t="s">
        <v>81</v>
      </c>
      <c r="Z328" t="s">
        <v>82</v>
      </c>
      <c r="AA328" t="s">
        <v>4044</v>
      </c>
      <c r="AB328" t="s">
        <v>16834</v>
      </c>
      <c r="AC328" t="str">
        <f t="shared" si="5"/>
        <v>1.7.3</v>
      </c>
      <c r="AD328" t="s">
        <v>1588</v>
      </c>
      <c r="AE328" t="s">
        <v>1589</v>
      </c>
      <c r="AF328" t="s">
        <v>368</v>
      </c>
      <c r="AG328" t="s">
        <v>115</v>
      </c>
      <c r="AH328" t="s">
        <v>1590</v>
      </c>
      <c r="AI328" t="s">
        <v>89</v>
      </c>
      <c r="AJ328" t="s">
        <v>370</v>
      </c>
      <c r="AK328" t="s">
        <v>371</v>
      </c>
      <c r="AL328" t="s">
        <v>92</v>
      </c>
      <c r="AM328" t="s">
        <v>4183</v>
      </c>
      <c r="AN328">
        <v>0.25</v>
      </c>
      <c r="AO328">
        <v>0.5</v>
      </c>
      <c r="AP328">
        <v>0.75</v>
      </c>
      <c r="AQ328">
        <v>1</v>
      </c>
      <c r="AR328" t="s">
        <v>4184</v>
      </c>
      <c r="AS328" t="s">
        <v>4185</v>
      </c>
      <c r="AT328" t="s">
        <v>125</v>
      </c>
      <c r="AU328" t="s">
        <v>4186</v>
      </c>
      <c r="AV328" t="s">
        <v>4187</v>
      </c>
      <c r="AW328" t="s">
        <v>122</v>
      </c>
      <c r="AX328" t="s">
        <v>4186</v>
      </c>
      <c r="AY328" t="s">
        <v>4187</v>
      </c>
      <c r="AZ328" t="s">
        <v>108</v>
      </c>
      <c r="BA328" t="s">
        <v>108</v>
      </c>
      <c r="BB328" t="s">
        <v>108</v>
      </c>
      <c r="BC328" t="s">
        <v>108</v>
      </c>
      <c r="BD328" t="s">
        <v>108</v>
      </c>
      <c r="BE328" t="s">
        <v>108</v>
      </c>
      <c r="BF328" t="s">
        <v>108</v>
      </c>
      <c r="BG328" t="s">
        <v>108</v>
      </c>
      <c r="BH328" t="s">
        <v>108</v>
      </c>
      <c r="BI328" t="s">
        <v>108</v>
      </c>
      <c r="BJ328" t="s">
        <v>108</v>
      </c>
      <c r="BK328" t="s">
        <v>108</v>
      </c>
      <c r="BL328" t="s">
        <v>108</v>
      </c>
      <c r="BM328" t="s">
        <v>108</v>
      </c>
      <c r="BN328" t="s">
        <v>108</v>
      </c>
      <c r="BO328" t="s">
        <v>108</v>
      </c>
      <c r="BP328" t="s">
        <v>108</v>
      </c>
      <c r="BQ328" t="s">
        <v>108</v>
      </c>
      <c r="BR328" t="s">
        <v>108</v>
      </c>
      <c r="BS328" t="s">
        <v>108</v>
      </c>
      <c r="BT328" t="s">
        <v>108</v>
      </c>
      <c r="BU328" t="s">
        <v>108</v>
      </c>
      <c r="BV328" t="s">
        <v>108</v>
      </c>
      <c r="BW328" t="s">
        <v>108</v>
      </c>
      <c r="BX328" t="s">
        <v>108</v>
      </c>
      <c r="BY328" t="s">
        <v>108</v>
      </c>
      <c r="BZ328"/>
      <c r="CA328"/>
      <c r="CB328"/>
      <c r="CC328"/>
      <c r="CD328" s="23"/>
    </row>
    <row r="329" spans="1:82">
      <c r="A329" t="str">
        <f>CONCATENATE(C329,"_",COUNTIF(C$2:C329,C329))</f>
        <v>02PDAV_3</v>
      </c>
      <c r="B329" t="s">
        <v>9482</v>
      </c>
      <c r="C329" t="s">
        <v>4178</v>
      </c>
      <c r="D329" t="s">
        <v>16841</v>
      </c>
      <c r="E329" t="s">
        <v>4179</v>
      </c>
      <c r="F329" t="s">
        <v>4180</v>
      </c>
      <c r="G329" t="s">
        <v>4181</v>
      </c>
      <c r="H329" t="s">
        <v>4182</v>
      </c>
      <c r="I329" t="s">
        <v>126</v>
      </c>
      <c r="J329" t="s">
        <v>16736</v>
      </c>
      <c r="K329">
        <v>5</v>
      </c>
      <c r="L329" t="s">
        <v>142</v>
      </c>
      <c r="M329">
        <v>2</v>
      </c>
      <c r="N329" t="s">
        <v>16832</v>
      </c>
      <c r="O329">
        <v>3</v>
      </c>
      <c r="P329" t="s">
        <v>16833</v>
      </c>
      <c r="Q329" t="s">
        <v>169</v>
      </c>
      <c r="R329" t="s">
        <v>77</v>
      </c>
      <c r="S329" t="s">
        <v>170</v>
      </c>
      <c r="T329" t="s">
        <v>16739</v>
      </c>
      <c r="U329" t="s">
        <v>171</v>
      </c>
      <c r="V329" t="s">
        <v>16749</v>
      </c>
      <c r="W329" t="s">
        <v>127</v>
      </c>
      <c r="X329" t="s">
        <v>128</v>
      </c>
      <c r="Y329" t="s">
        <v>81</v>
      </c>
      <c r="Z329" t="s">
        <v>82</v>
      </c>
      <c r="AA329" t="s">
        <v>4044</v>
      </c>
      <c r="AB329" t="s">
        <v>16834</v>
      </c>
      <c r="AC329" t="str">
        <f t="shared" si="5"/>
        <v>1.7.3</v>
      </c>
      <c r="AD329" t="s">
        <v>288</v>
      </c>
      <c r="AE329" t="s">
        <v>208</v>
      </c>
      <c r="AF329" t="s">
        <v>1599</v>
      </c>
      <c r="AG329" t="s">
        <v>210</v>
      </c>
      <c r="AH329" t="s">
        <v>1600</v>
      </c>
      <c r="AI329" t="s">
        <v>89</v>
      </c>
      <c r="AJ329" t="s">
        <v>379</v>
      </c>
      <c r="AK329" t="s">
        <v>380</v>
      </c>
      <c r="AL329" t="s">
        <v>136</v>
      </c>
      <c r="AM329" t="s">
        <v>4188</v>
      </c>
      <c r="AN329">
        <v>0.25</v>
      </c>
      <c r="AO329">
        <v>0.5</v>
      </c>
      <c r="AP329">
        <v>0.75</v>
      </c>
      <c r="AQ329">
        <v>1</v>
      </c>
      <c r="AR329" t="s">
        <v>382</v>
      </c>
      <c r="AS329" t="s">
        <v>4189</v>
      </c>
      <c r="AT329" t="s">
        <v>384</v>
      </c>
      <c r="AU329" t="s">
        <v>4190</v>
      </c>
      <c r="AV329" t="s">
        <v>4187</v>
      </c>
      <c r="AW329" t="s">
        <v>108</v>
      </c>
      <c r="AX329" t="s">
        <v>108</v>
      </c>
      <c r="AY329" t="s">
        <v>108</v>
      </c>
      <c r="AZ329" t="s">
        <v>108</v>
      </c>
      <c r="BA329" t="s">
        <v>108</v>
      </c>
      <c r="BB329" t="s">
        <v>108</v>
      </c>
      <c r="BC329" t="s">
        <v>108</v>
      </c>
      <c r="BD329" t="s">
        <v>108</v>
      </c>
      <c r="BE329" t="s">
        <v>108</v>
      </c>
      <c r="BF329" t="s">
        <v>108</v>
      </c>
      <c r="BG329" t="s">
        <v>108</v>
      </c>
      <c r="BH329" t="s">
        <v>108</v>
      </c>
      <c r="BI329" t="s">
        <v>108</v>
      </c>
      <c r="BJ329" t="s">
        <v>108</v>
      </c>
      <c r="BK329" t="s">
        <v>108</v>
      </c>
      <c r="BL329" t="s">
        <v>108</v>
      </c>
      <c r="BM329" t="s">
        <v>108</v>
      </c>
      <c r="BN329" t="s">
        <v>108</v>
      </c>
      <c r="BO329" t="s">
        <v>108</v>
      </c>
      <c r="BP329" t="s">
        <v>108</v>
      </c>
      <c r="BQ329" t="s">
        <v>108</v>
      </c>
      <c r="BR329" t="s">
        <v>108</v>
      </c>
      <c r="BS329" t="s">
        <v>108</v>
      </c>
      <c r="BT329" t="s">
        <v>108</v>
      </c>
      <c r="BU329" t="s">
        <v>108</v>
      </c>
      <c r="BV329" t="s">
        <v>108</v>
      </c>
      <c r="BW329" t="s">
        <v>108</v>
      </c>
      <c r="BX329" t="s">
        <v>108</v>
      </c>
      <c r="BY329" t="s">
        <v>108</v>
      </c>
      <c r="BZ329"/>
      <c r="CA329"/>
      <c r="CB329"/>
      <c r="CC329"/>
      <c r="CD329" s="23"/>
    </row>
    <row r="330" spans="1:82">
      <c r="A330" t="str">
        <f>CONCATENATE(C330,"_",COUNTIF(C$2:C330,C330))</f>
        <v>02PDDP_1</v>
      </c>
      <c r="B330" t="s">
        <v>9484</v>
      </c>
      <c r="C330" t="s">
        <v>4219</v>
      </c>
      <c r="D330" t="s">
        <v>16843</v>
      </c>
      <c r="E330" t="s">
        <v>4220</v>
      </c>
      <c r="F330" t="s">
        <v>4221</v>
      </c>
      <c r="G330" t="s">
        <v>4222</v>
      </c>
      <c r="H330" t="s">
        <v>4223</v>
      </c>
      <c r="I330" t="s">
        <v>4224</v>
      </c>
      <c r="J330" t="s">
        <v>16844</v>
      </c>
      <c r="K330">
        <v>2</v>
      </c>
      <c r="L330" t="s">
        <v>315</v>
      </c>
      <c r="M330">
        <v>1</v>
      </c>
      <c r="N330" t="s">
        <v>16760</v>
      </c>
      <c r="O330">
        <v>7</v>
      </c>
      <c r="P330" t="s">
        <v>8243</v>
      </c>
      <c r="Q330" t="s">
        <v>169</v>
      </c>
      <c r="R330" t="s">
        <v>77</v>
      </c>
      <c r="S330" t="s">
        <v>170</v>
      </c>
      <c r="T330" t="s">
        <v>16739</v>
      </c>
      <c r="U330" t="s">
        <v>171</v>
      </c>
      <c r="V330" t="s">
        <v>16749</v>
      </c>
      <c r="W330" t="s">
        <v>4225</v>
      </c>
      <c r="X330" t="s">
        <v>4226</v>
      </c>
      <c r="Y330" t="s">
        <v>793</v>
      </c>
      <c r="Z330" t="s">
        <v>794</v>
      </c>
      <c r="AA330">
        <v>10.199999999999999</v>
      </c>
      <c r="AB330" t="s">
        <v>16810</v>
      </c>
      <c r="AC330" t="str">
        <f t="shared" si="5"/>
        <v>1.7.3</v>
      </c>
      <c r="AD330" t="s">
        <v>4227</v>
      </c>
      <c r="AE330" t="s">
        <v>4228</v>
      </c>
      <c r="AF330" t="s">
        <v>4229</v>
      </c>
      <c r="AG330" t="s">
        <v>4230</v>
      </c>
      <c r="AH330" t="s">
        <v>4231</v>
      </c>
      <c r="AI330" t="s">
        <v>89</v>
      </c>
      <c r="AJ330" t="s">
        <v>4232</v>
      </c>
      <c r="AK330" t="s">
        <v>4233</v>
      </c>
      <c r="AL330" t="s">
        <v>92</v>
      </c>
      <c r="AM330" t="s">
        <v>4234</v>
      </c>
      <c r="AN330">
        <v>0.32</v>
      </c>
      <c r="AO330">
        <v>0.48</v>
      </c>
      <c r="AP330">
        <v>0.65</v>
      </c>
      <c r="AQ330">
        <v>1</v>
      </c>
      <c r="AR330" t="s">
        <v>4235</v>
      </c>
      <c r="AS330" t="s">
        <v>4236</v>
      </c>
      <c r="AT330" t="s">
        <v>4237</v>
      </c>
      <c r="AU330" t="s">
        <v>4238</v>
      </c>
      <c r="AV330" t="s">
        <v>4239</v>
      </c>
      <c r="AW330" t="s">
        <v>4240</v>
      </c>
      <c r="AX330" t="s">
        <v>4238</v>
      </c>
      <c r="AY330" t="s">
        <v>4239</v>
      </c>
      <c r="AZ330" t="s">
        <v>108</v>
      </c>
      <c r="BA330" t="s">
        <v>108</v>
      </c>
      <c r="BB330" t="s">
        <v>108</v>
      </c>
      <c r="BC330" t="s">
        <v>108</v>
      </c>
      <c r="BD330" t="s">
        <v>108</v>
      </c>
      <c r="BE330" t="s">
        <v>108</v>
      </c>
      <c r="BF330" t="s">
        <v>108</v>
      </c>
      <c r="BG330" t="s">
        <v>108</v>
      </c>
      <c r="BH330" t="s">
        <v>108</v>
      </c>
      <c r="BI330" t="s">
        <v>108</v>
      </c>
      <c r="BJ330" t="s">
        <v>108</v>
      </c>
      <c r="BK330" t="s">
        <v>108</v>
      </c>
      <c r="BL330" t="s">
        <v>108</v>
      </c>
      <c r="BM330" t="s">
        <v>108</v>
      </c>
      <c r="BN330" t="s">
        <v>108</v>
      </c>
      <c r="BO330" t="s">
        <v>108</v>
      </c>
      <c r="BP330" t="s">
        <v>108</v>
      </c>
      <c r="BQ330" t="s">
        <v>108</v>
      </c>
      <c r="BR330" t="s">
        <v>108</v>
      </c>
      <c r="BS330" t="s">
        <v>108</v>
      </c>
      <c r="BT330" t="s">
        <v>108</v>
      </c>
      <c r="BU330" t="s">
        <v>108</v>
      </c>
      <c r="BV330" t="s">
        <v>108</v>
      </c>
      <c r="BW330" t="s">
        <v>108</v>
      </c>
      <c r="BX330" t="s">
        <v>108</v>
      </c>
      <c r="BY330" t="s">
        <v>108</v>
      </c>
      <c r="BZ330"/>
      <c r="CA330"/>
      <c r="CB330"/>
      <c r="CC330"/>
      <c r="CD330" s="23"/>
    </row>
    <row r="331" spans="1:82">
      <c r="A331" t="str">
        <f>CONCATENATE(C331,"_",COUNTIF(C$2:C331,C331))</f>
        <v>02PDDP_2</v>
      </c>
      <c r="B331" t="s">
        <v>9485</v>
      </c>
      <c r="C331" t="s">
        <v>4219</v>
      </c>
      <c r="D331" t="s">
        <v>16843</v>
      </c>
      <c r="E331" t="s">
        <v>4220</v>
      </c>
      <c r="F331" t="s">
        <v>4221</v>
      </c>
      <c r="G331" t="s">
        <v>4222</v>
      </c>
      <c r="H331" t="s">
        <v>4223</v>
      </c>
      <c r="I331" t="s">
        <v>109</v>
      </c>
      <c r="J331" t="s">
        <v>16733</v>
      </c>
      <c r="K331">
        <v>2</v>
      </c>
      <c r="L331" t="s">
        <v>315</v>
      </c>
      <c r="M331">
        <v>1</v>
      </c>
      <c r="N331" t="s">
        <v>16760</v>
      </c>
      <c r="O331">
        <v>7</v>
      </c>
      <c r="P331" t="s">
        <v>8243</v>
      </c>
      <c r="Q331" t="s">
        <v>169</v>
      </c>
      <c r="R331" t="s">
        <v>77</v>
      </c>
      <c r="S331" t="s">
        <v>170</v>
      </c>
      <c r="T331" t="s">
        <v>16739</v>
      </c>
      <c r="U331" t="s">
        <v>171</v>
      </c>
      <c r="V331" t="s">
        <v>16749</v>
      </c>
      <c r="W331" t="s">
        <v>110</v>
      </c>
      <c r="X331" t="s">
        <v>111</v>
      </c>
      <c r="Y331" t="s">
        <v>793</v>
      </c>
      <c r="Z331" t="s">
        <v>794</v>
      </c>
      <c r="AA331">
        <v>10.199999999999999</v>
      </c>
      <c r="AB331" t="s">
        <v>16810</v>
      </c>
      <c r="AC331" t="str">
        <f t="shared" si="5"/>
        <v>1.7.3</v>
      </c>
      <c r="AD331" t="s">
        <v>1588</v>
      </c>
      <c r="AE331" t="s">
        <v>1589</v>
      </c>
      <c r="AF331" t="s">
        <v>4241</v>
      </c>
      <c r="AG331" t="s">
        <v>115</v>
      </c>
      <c r="AH331" t="s">
        <v>1590</v>
      </c>
      <c r="AI331" t="s">
        <v>89</v>
      </c>
      <c r="AJ331" t="s">
        <v>370</v>
      </c>
      <c r="AK331" t="s">
        <v>371</v>
      </c>
      <c r="AL331" t="s">
        <v>92</v>
      </c>
      <c r="AM331" t="s">
        <v>4242</v>
      </c>
      <c r="AN331">
        <v>0.25</v>
      </c>
      <c r="AO331">
        <v>0.5</v>
      </c>
      <c r="AP331">
        <v>0.75</v>
      </c>
      <c r="AQ331">
        <v>1</v>
      </c>
      <c r="AR331" t="s">
        <v>4243</v>
      </c>
      <c r="AS331" t="s">
        <v>4244</v>
      </c>
      <c r="AT331" t="s">
        <v>125</v>
      </c>
      <c r="AU331" t="s">
        <v>4245</v>
      </c>
      <c r="AV331" t="s">
        <v>4246</v>
      </c>
      <c r="AW331" t="s">
        <v>122</v>
      </c>
      <c r="AX331" t="s">
        <v>4245</v>
      </c>
      <c r="AY331" t="s">
        <v>4246</v>
      </c>
      <c r="AZ331" t="s">
        <v>108</v>
      </c>
      <c r="BA331" t="s">
        <v>108</v>
      </c>
      <c r="BB331" t="s">
        <v>108</v>
      </c>
      <c r="BC331" t="s">
        <v>108</v>
      </c>
      <c r="BD331" t="s">
        <v>108</v>
      </c>
      <c r="BE331" t="s">
        <v>108</v>
      </c>
      <c r="BF331" t="s">
        <v>108</v>
      </c>
      <c r="BG331" t="s">
        <v>108</v>
      </c>
      <c r="BH331" t="s">
        <v>108</v>
      </c>
      <c r="BI331" t="s">
        <v>108</v>
      </c>
      <c r="BJ331" t="s">
        <v>108</v>
      </c>
      <c r="BK331" t="s">
        <v>108</v>
      </c>
      <c r="BL331" t="s">
        <v>108</v>
      </c>
      <c r="BM331" t="s">
        <v>108</v>
      </c>
      <c r="BN331" t="s">
        <v>108</v>
      </c>
      <c r="BO331" t="s">
        <v>108</v>
      </c>
      <c r="BP331" t="s">
        <v>108</v>
      </c>
      <c r="BQ331" t="s">
        <v>108</v>
      </c>
      <c r="BR331" t="s">
        <v>108</v>
      </c>
      <c r="BS331" t="s">
        <v>108</v>
      </c>
      <c r="BT331" t="s">
        <v>108</v>
      </c>
      <c r="BU331" t="s">
        <v>108</v>
      </c>
      <c r="BV331" t="s">
        <v>108</v>
      </c>
      <c r="BW331" t="s">
        <v>108</v>
      </c>
      <c r="BX331" t="s">
        <v>108</v>
      </c>
      <c r="BY331" t="s">
        <v>108</v>
      </c>
      <c r="BZ331"/>
      <c r="CA331"/>
      <c r="CB331"/>
      <c r="CC331"/>
      <c r="CD331" s="23"/>
    </row>
    <row r="332" spans="1:82">
      <c r="A332" t="str">
        <f>CONCATENATE(C332,"_",COUNTIF(C$2:C332,C332))</f>
        <v>02PDDP_3</v>
      </c>
      <c r="B332" t="s">
        <v>9486</v>
      </c>
      <c r="C332" t="s">
        <v>4219</v>
      </c>
      <c r="D332" t="s">
        <v>16843</v>
      </c>
      <c r="E332" t="s">
        <v>4220</v>
      </c>
      <c r="F332" t="s">
        <v>4221</v>
      </c>
      <c r="G332" t="s">
        <v>4222</v>
      </c>
      <c r="H332" t="s">
        <v>4223</v>
      </c>
      <c r="I332" t="s">
        <v>126</v>
      </c>
      <c r="J332" t="s">
        <v>16736</v>
      </c>
      <c r="K332">
        <v>2</v>
      </c>
      <c r="L332" t="s">
        <v>315</v>
      </c>
      <c r="M332">
        <v>1</v>
      </c>
      <c r="N332" t="s">
        <v>16760</v>
      </c>
      <c r="O332">
        <v>7</v>
      </c>
      <c r="P332" t="s">
        <v>8243</v>
      </c>
      <c r="Q332" t="s">
        <v>169</v>
      </c>
      <c r="R332" t="s">
        <v>77</v>
      </c>
      <c r="S332" t="s">
        <v>170</v>
      </c>
      <c r="T332" t="s">
        <v>16739</v>
      </c>
      <c r="U332" t="s">
        <v>171</v>
      </c>
      <c r="V332" t="s">
        <v>16749</v>
      </c>
      <c r="W332" t="s">
        <v>127</v>
      </c>
      <c r="X332" t="s">
        <v>128</v>
      </c>
      <c r="Y332" t="s">
        <v>793</v>
      </c>
      <c r="Z332" t="s">
        <v>794</v>
      </c>
      <c r="AA332">
        <v>10.199999999999999</v>
      </c>
      <c r="AB332" t="s">
        <v>16810</v>
      </c>
      <c r="AC332" t="str">
        <f t="shared" si="5"/>
        <v>1.7.3</v>
      </c>
      <c r="AD332" t="s">
        <v>288</v>
      </c>
      <c r="AE332" t="s">
        <v>208</v>
      </c>
      <c r="AF332" t="s">
        <v>1599</v>
      </c>
      <c r="AG332" t="s">
        <v>210</v>
      </c>
      <c r="AH332" t="s">
        <v>1600</v>
      </c>
      <c r="AI332" t="s">
        <v>89</v>
      </c>
      <c r="AJ332" t="s">
        <v>4247</v>
      </c>
      <c r="AK332" t="s">
        <v>4248</v>
      </c>
      <c r="AL332" t="s">
        <v>136</v>
      </c>
      <c r="AM332" t="s">
        <v>4249</v>
      </c>
      <c r="AN332">
        <v>0.25</v>
      </c>
      <c r="AO332">
        <v>0.5</v>
      </c>
      <c r="AP332">
        <v>0.75</v>
      </c>
      <c r="AQ332">
        <v>1</v>
      </c>
      <c r="AR332" t="s">
        <v>382</v>
      </c>
      <c r="AS332" t="s">
        <v>4250</v>
      </c>
      <c r="AT332" t="s">
        <v>4251</v>
      </c>
      <c r="AU332" t="s">
        <v>4252</v>
      </c>
      <c r="AV332" t="s">
        <v>4253</v>
      </c>
      <c r="AW332" t="s">
        <v>108</v>
      </c>
      <c r="AX332" t="s">
        <v>108</v>
      </c>
      <c r="AY332" t="s">
        <v>108</v>
      </c>
      <c r="AZ332" t="s">
        <v>108</v>
      </c>
      <c r="BA332" t="s">
        <v>108</v>
      </c>
      <c r="BB332" t="s">
        <v>108</v>
      </c>
      <c r="BC332" t="s">
        <v>108</v>
      </c>
      <c r="BD332" t="s">
        <v>108</v>
      </c>
      <c r="BE332" t="s">
        <v>108</v>
      </c>
      <c r="BF332" t="s">
        <v>108</v>
      </c>
      <c r="BG332" t="s">
        <v>108</v>
      </c>
      <c r="BH332" t="s">
        <v>108</v>
      </c>
      <c r="BI332" t="s">
        <v>108</v>
      </c>
      <c r="BJ332" t="s">
        <v>108</v>
      </c>
      <c r="BK332" t="s">
        <v>108</v>
      </c>
      <c r="BL332" t="s">
        <v>108</v>
      </c>
      <c r="BM332" t="s">
        <v>108</v>
      </c>
      <c r="BN332" t="s">
        <v>108</v>
      </c>
      <c r="BO332" t="s">
        <v>108</v>
      </c>
      <c r="BP332" t="s">
        <v>108</v>
      </c>
      <c r="BQ332" t="s">
        <v>108</v>
      </c>
      <c r="BR332" t="s">
        <v>108</v>
      </c>
      <c r="BS332" t="s">
        <v>108</v>
      </c>
      <c r="BT332" t="s">
        <v>108</v>
      </c>
      <c r="BU332" t="s">
        <v>108</v>
      </c>
      <c r="BV332" t="s">
        <v>108</v>
      </c>
      <c r="BW332" t="s">
        <v>108</v>
      </c>
      <c r="BX332" t="s">
        <v>108</v>
      </c>
      <c r="BY332" t="s">
        <v>108</v>
      </c>
      <c r="BZ332"/>
      <c r="CA332"/>
      <c r="CB332"/>
      <c r="CC332"/>
      <c r="CD332" s="23"/>
    </row>
    <row r="333" spans="1:82">
      <c r="A333" t="str">
        <f>CONCATENATE(C333,"_",COUNTIF(C$2:C333,C333))</f>
        <v>02PDDP_4</v>
      </c>
      <c r="B333" t="s">
        <v>9487</v>
      </c>
      <c r="C333" t="s">
        <v>4219</v>
      </c>
      <c r="D333" t="s">
        <v>16843</v>
      </c>
      <c r="E333" t="s">
        <v>4220</v>
      </c>
      <c r="F333" t="s">
        <v>4221</v>
      </c>
      <c r="G333" t="s">
        <v>4222</v>
      </c>
      <c r="H333" t="s">
        <v>4223</v>
      </c>
      <c r="I333" t="s">
        <v>141</v>
      </c>
      <c r="J333" t="s">
        <v>16737</v>
      </c>
      <c r="K333">
        <v>5</v>
      </c>
      <c r="L333" t="s">
        <v>142</v>
      </c>
      <c r="M333">
        <v>3</v>
      </c>
      <c r="N333" t="s">
        <v>16738</v>
      </c>
      <c r="O333" t="s">
        <v>171</v>
      </c>
      <c r="P333" t="s">
        <v>143</v>
      </c>
      <c r="Q333" t="s">
        <v>169</v>
      </c>
      <c r="R333" t="s">
        <v>77</v>
      </c>
      <c r="S333" t="s">
        <v>170</v>
      </c>
      <c r="T333" t="s">
        <v>16739</v>
      </c>
      <c r="U333" t="s">
        <v>168</v>
      </c>
      <c r="V333" t="s">
        <v>16740</v>
      </c>
      <c r="W333" t="s">
        <v>144</v>
      </c>
      <c r="X333" t="s">
        <v>145</v>
      </c>
      <c r="Y333" t="s">
        <v>146</v>
      </c>
      <c r="Z333" t="s">
        <v>147</v>
      </c>
      <c r="AA333">
        <v>11.5</v>
      </c>
      <c r="AB333" t="s">
        <v>16741</v>
      </c>
      <c r="AC333" t="str">
        <f t="shared" si="5"/>
        <v>1.7.2</v>
      </c>
      <c r="AD333" t="s">
        <v>4254</v>
      </c>
      <c r="AE333" t="s">
        <v>4255</v>
      </c>
      <c r="AF333" t="s">
        <v>4256</v>
      </c>
      <c r="AG333" t="s">
        <v>4257</v>
      </c>
      <c r="AH333" t="s">
        <v>4258</v>
      </c>
      <c r="AI333" t="s">
        <v>89</v>
      </c>
      <c r="AJ333" t="s">
        <v>4259</v>
      </c>
      <c r="AK333" t="s">
        <v>414</v>
      </c>
      <c r="AL333" t="s">
        <v>136</v>
      </c>
      <c r="AM333" t="s">
        <v>4260</v>
      </c>
      <c r="AN333">
        <v>0.25</v>
      </c>
      <c r="AO333">
        <v>0.5</v>
      </c>
      <c r="AP333">
        <v>0.75</v>
      </c>
      <c r="AQ333">
        <v>1</v>
      </c>
      <c r="AR333" t="s">
        <v>4261</v>
      </c>
      <c r="AS333" t="s">
        <v>4262</v>
      </c>
      <c r="AT333" t="s">
        <v>4263</v>
      </c>
      <c r="AU333" t="s">
        <v>4264</v>
      </c>
      <c r="AV333" t="s">
        <v>4265</v>
      </c>
      <c r="AW333" t="s">
        <v>108</v>
      </c>
      <c r="AX333" t="s">
        <v>108</v>
      </c>
      <c r="AY333" t="s">
        <v>108</v>
      </c>
      <c r="AZ333" t="s">
        <v>108</v>
      </c>
      <c r="BA333" t="s">
        <v>108</v>
      </c>
      <c r="BB333" t="s">
        <v>108</v>
      </c>
      <c r="BC333" t="s">
        <v>108</v>
      </c>
      <c r="BD333" t="s">
        <v>108</v>
      </c>
      <c r="BE333" t="s">
        <v>108</v>
      </c>
      <c r="BF333" t="s">
        <v>108</v>
      </c>
      <c r="BG333" t="s">
        <v>108</v>
      </c>
      <c r="BH333" t="s">
        <v>108</v>
      </c>
      <c r="BI333" t="s">
        <v>108</v>
      </c>
      <c r="BJ333" t="s">
        <v>108</v>
      </c>
      <c r="BK333" t="s">
        <v>108</v>
      </c>
      <c r="BL333" t="s">
        <v>108</v>
      </c>
      <c r="BM333" t="s">
        <v>108</v>
      </c>
      <c r="BN333" t="s">
        <v>108</v>
      </c>
      <c r="BO333" t="s">
        <v>108</v>
      </c>
      <c r="BP333" t="s">
        <v>108</v>
      </c>
      <c r="BQ333" t="s">
        <v>108</v>
      </c>
      <c r="BR333" t="s">
        <v>108</v>
      </c>
      <c r="BS333" t="s">
        <v>108</v>
      </c>
      <c r="BT333" t="s">
        <v>108</v>
      </c>
      <c r="BU333" t="s">
        <v>108</v>
      </c>
      <c r="BV333" t="s">
        <v>108</v>
      </c>
      <c r="BW333" t="s">
        <v>108</v>
      </c>
      <c r="BX333" t="s">
        <v>108</v>
      </c>
      <c r="BY333" t="s">
        <v>108</v>
      </c>
      <c r="BZ333"/>
      <c r="CA333"/>
      <c r="CB333"/>
      <c r="CC333"/>
      <c r="CD333" s="23"/>
    </row>
    <row r="334" spans="1:82">
      <c r="A334" t="str">
        <f>CONCATENATE(C334,"_",COUNTIF(C$2:C334,C334))</f>
        <v>03C001_1</v>
      </c>
      <c r="B334" t="s">
        <v>9488</v>
      </c>
      <c r="C334" t="s">
        <v>4266</v>
      </c>
      <c r="D334" t="s">
        <v>16845</v>
      </c>
      <c r="E334" t="s">
        <v>4267</v>
      </c>
      <c r="F334" t="s">
        <v>4268</v>
      </c>
      <c r="G334" t="s">
        <v>4269</v>
      </c>
      <c r="H334" t="s">
        <v>4270</v>
      </c>
      <c r="I334" t="s">
        <v>4271</v>
      </c>
      <c r="J334" t="s">
        <v>16846</v>
      </c>
      <c r="K334">
        <v>2</v>
      </c>
      <c r="L334" t="s">
        <v>315</v>
      </c>
      <c r="M334">
        <v>2</v>
      </c>
      <c r="N334" t="s">
        <v>516</v>
      </c>
      <c r="O334" t="s">
        <v>167</v>
      </c>
      <c r="P334" t="s">
        <v>16847</v>
      </c>
      <c r="Q334" t="s">
        <v>168</v>
      </c>
      <c r="R334" t="s">
        <v>517</v>
      </c>
      <c r="S334" t="s">
        <v>168</v>
      </c>
      <c r="T334" t="s">
        <v>518</v>
      </c>
      <c r="U334" t="s">
        <v>169</v>
      </c>
      <c r="V334" t="s">
        <v>16777</v>
      </c>
      <c r="W334" t="s">
        <v>4272</v>
      </c>
      <c r="X334" t="s">
        <v>4273</v>
      </c>
      <c r="Y334" t="s">
        <v>146</v>
      </c>
      <c r="Z334" t="s">
        <v>147</v>
      </c>
      <c r="AA334">
        <v>11.3</v>
      </c>
      <c r="AB334" t="s">
        <v>16735</v>
      </c>
      <c r="AC334" t="str">
        <f t="shared" si="5"/>
        <v>2.2.1</v>
      </c>
      <c r="AD334" t="s">
        <v>4274</v>
      </c>
      <c r="AE334" t="s">
        <v>4275</v>
      </c>
      <c r="AF334" t="s">
        <v>4276</v>
      </c>
      <c r="AG334" t="s">
        <v>4277</v>
      </c>
      <c r="AH334" t="s">
        <v>4278</v>
      </c>
      <c r="AI334" t="s">
        <v>89</v>
      </c>
      <c r="AJ334" t="s">
        <v>4279</v>
      </c>
      <c r="AK334" t="s">
        <v>4280</v>
      </c>
      <c r="AL334" t="s">
        <v>92</v>
      </c>
      <c r="AM334" t="s">
        <v>4281</v>
      </c>
      <c r="AN334">
        <v>0.21</v>
      </c>
      <c r="AO334">
        <v>0.46</v>
      </c>
      <c r="AP334">
        <v>0.68</v>
      </c>
      <c r="AQ334">
        <v>1</v>
      </c>
      <c r="AR334" t="s">
        <v>4282</v>
      </c>
      <c r="AS334" t="s">
        <v>4283</v>
      </c>
      <c r="AT334" t="s">
        <v>4284</v>
      </c>
      <c r="AU334" t="s">
        <v>4285</v>
      </c>
      <c r="AV334" t="s">
        <v>4286</v>
      </c>
      <c r="AW334" t="s">
        <v>4287</v>
      </c>
      <c r="AX334" t="s">
        <v>4285</v>
      </c>
      <c r="AY334" t="s">
        <v>4286</v>
      </c>
      <c r="AZ334" t="s">
        <v>4288</v>
      </c>
      <c r="BA334" t="s">
        <v>4285</v>
      </c>
      <c r="BB334" t="s">
        <v>4286</v>
      </c>
      <c r="BC334" t="s">
        <v>4289</v>
      </c>
      <c r="BD334" t="s">
        <v>4285</v>
      </c>
      <c r="BE334" t="s">
        <v>4286</v>
      </c>
      <c r="BF334" t="s">
        <v>4290</v>
      </c>
      <c r="BG334" t="s">
        <v>4285</v>
      </c>
      <c r="BH334" t="s">
        <v>4286</v>
      </c>
      <c r="BI334" t="s">
        <v>4291</v>
      </c>
      <c r="BJ334" t="s">
        <v>4292</v>
      </c>
      <c r="BK334" t="s">
        <v>4293</v>
      </c>
      <c r="BL334" t="s">
        <v>4294</v>
      </c>
      <c r="BM334" t="s">
        <v>4292</v>
      </c>
      <c r="BN334" t="s">
        <v>4293</v>
      </c>
      <c r="BO334" t="s">
        <v>4295</v>
      </c>
      <c r="BP334" t="s">
        <v>4292</v>
      </c>
      <c r="BQ334" t="s">
        <v>4293</v>
      </c>
      <c r="BR334" t="s">
        <v>4296</v>
      </c>
      <c r="BS334" t="s">
        <v>4292</v>
      </c>
      <c r="BT334" t="s">
        <v>4293</v>
      </c>
      <c r="BU334" t="s">
        <v>4297</v>
      </c>
      <c r="BV334" t="s">
        <v>4292</v>
      </c>
      <c r="BW334" t="s">
        <v>4293</v>
      </c>
      <c r="BX334" t="s">
        <v>108</v>
      </c>
      <c r="BY334" t="s">
        <v>108</v>
      </c>
      <c r="BZ334"/>
      <c r="CA334"/>
      <c r="CB334"/>
      <c r="CC334"/>
      <c r="CD334" s="23"/>
    </row>
    <row r="335" spans="1:82">
      <c r="A335" t="str">
        <f>CONCATENATE(C335,"_",COUNTIF(C$2:C335,C335))</f>
        <v>03C001_2</v>
      </c>
      <c r="B335" t="s">
        <v>9489</v>
      </c>
      <c r="C335" t="s">
        <v>4266</v>
      </c>
      <c r="D335" t="s">
        <v>16845</v>
      </c>
      <c r="E335" t="s">
        <v>4267</v>
      </c>
      <c r="F335" t="s">
        <v>4268</v>
      </c>
      <c r="G335" t="s">
        <v>4269</v>
      </c>
      <c r="H335" t="s">
        <v>4270</v>
      </c>
      <c r="I335" t="s">
        <v>109</v>
      </c>
      <c r="J335" t="s">
        <v>16733</v>
      </c>
      <c r="K335">
        <v>2</v>
      </c>
      <c r="L335" t="s">
        <v>315</v>
      </c>
      <c r="M335">
        <v>2</v>
      </c>
      <c r="N335" t="s">
        <v>516</v>
      </c>
      <c r="O335" t="s">
        <v>169</v>
      </c>
      <c r="P335" t="s">
        <v>4298</v>
      </c>
      <c r="Q335" t="s">
        <v>168</v>
      </c>
      <c r="R335" t="s">
        <v>517</v>
      </c>
      <c r="S335" t="s">
        <v>168</v>
      </c>
      <c r="T335" t="s">
        <v>518</v>
      </c>
      <c r="U335" t="s">
        <v>169</v>
      </c>
      <c r="V335" t="s">
        <v>16777</v>
      </c>
      <c r="W335" t="s">
        <v>110</v>
      </c>
      <c r="X335" t="s">
        <v>111</v>
      </c>
      <c r="Y335" t="s">
        <v>146</v>
      </c>
      <c r="Z335" t="s">
        <v>147</v>
      </c>
      <c r="AA335">
        <v>11.3</v>
      </c>
      <c r="AB335" t="s">
        <v>16735</v>
      </c>
      <c r="AC335" t="str">
        <f t="shared" si="5"/>
        <v>2.2.1</v>
      </c>
      <c r="AD335" t="s">
        <v>4299</v>
      </c>
      <c r="AE335" t="s">
        <v>4300</v>
      </c>
      <c r="AF335" t="s">
        <v>4301</v>
      </c>
      <c r="AG335" t="s">
        <v>115</v>
      </c>
      <c r="AH335" t="s">
        <v>4302</v>
      </c>
      <c r="AI335" t="s">
        <v>89</v>
      </c>
      <c r="AJ335" t="s">
        <v>4303</v>
      </c>
      <c r="AK335" t="s">
        <v>4304</v>
      </c>
      <c r="AL335" t="s">
        <v>92</v>
      </c>
      <c r="AM335" t="s">
        <v>4281</v>
      </c>
      <c r="AN335">
        <v>0.25</v>
      </c>
      <c r="AO335">
        <v>0.5</v>
      </c>
      <c r="AP335">
        <v>0.75</v>
      </c>
      <c r="AQ335">
        <v>1</v>
      </c>
      <c r="AR335" t="s">
        <v>4305</v>
      </c>
      <c r="AS335" t="s">
        <v>4306</v>
      </c>
      <c r="AT335" t="s">
        <v>4307</v>
      </c>
      <c r="AU335" t="s">
        <v>4308</v>
      </c>
      <c r="AV335" t="s">
        <v>124</v>
      </c>
      <c r="AW335" t="s">
        <v>4309</v>
      </c>
      <c r="AX335" t="s">
        <v>4308</v>
      </c>
      <c r="AY335" t="s">
        <v>124</v>
      </c>
      <c r="AZ335" t="s">
        <v>108</v>
      </c>
      <c r="BA335" t="s">
        <v>108</v>
      </c>
      <c r="BB335" t="s">
        <v>108</v>
      </c>
      <c r="BC335" t="s">
        <v>108</v>
      </c>
      <c r="BD335" t="s">
        <v>108</v>
      </c>
      <c r="BE335" t="s">
        <v>108</v>
      </c>
      <c r="BF335" t="s">
        <v>108</v>
      </c>
      <c r="BG335" t="s">
        <v>108</v>
      </c>
      <c r="BH335" t="s">
        <v>108</v>
      </c>
      <c r="BI335" t="s">
        <v>108</v>
      </c>
      <c r="BJ335" t="s">
        <v>108</v>
      </c>
      <c r="BK335" t="s">
        <v>108</v>
      </c>
      <c r="BL335" t="s">
        <v>108</v>
      </c>
      <c r="BM335" t="s">
        <v>108</v>
      </c>
      <c r="BN335" t="s">
        <v>108</v>
      </c>
      <c r="BO335" t="s">
        <v>108</v>
      </c>
      <c r="BP335" t="s">
        <v>108</v>
      </c>
      <c r="BQ335" t="s">
        <v>108</v>
      </c>
      <c r="BR335" t="s">
        <v>108</v>
      </c>
      <c r="BS335" t="s">
        <v>108</v>
      </c>
      <c r="BT335" t="s">
        <v>108</v>
      </c>
      <c r="BU335" t="s">
        <v>108</v>
      </c>
      <c r="BV335" t="s">
        <v>108</v>
      </c>
      <c r="BW335" t="s">
        <v>108</v>
      </c>
      <c r="BX335" t="s">
        <v>108</v>
      </c>
      <c r="BY335" t="s">
        <v>108</v>
      </c>
      <c r="BZ335"/>
      <c r="CA335"/>
      <c r="CB335"/>
      <c r="CC335"/>
      <c r="CD335" s="23"/>
    </row>
    <row r="336" spans="1:82">
      <c r="A336" t="str">
        <f>CONCATENATE(C336,"_",COUNTIF(C$2:C336,C336))</f>
        <v>03C001_3</v>
      </c>
      <c r="B336" t="s">
        <v>9490</v>
      </c>
      <c r="C336" t="s">
        <v>4266</v>
      </c>
      <c r="D336" t="s">
        <v>16845</v>
      </c>
      <c r="E336" t="s">
        <v>4267</v>
      </c>
      <c r="F336" t="s">
        <v>4268</v>
      </c>
      <c r="G336" t="s">
        <v>4269</v>
      </c>
      <c r="H336" t="s">
        <v>4270</v>
      </c>
      <c r="I336" t="s">
        <v>126</v>
      </c>
      <c r="J336" t="s">
        <v>16736</v>
      </c>
      <c r="K336">
        <v>2</v>
      </c>
      <c r="L336" t="s">
        <v>315</v>
      </c>
      <c r="M336">
        <v>2</v>
      </c>
      <c r="N336" t="s">
        <v>516</v>
      </c>
      <c r="O336" t="s">
        <v>169</v>
      </c>
      <c r="P336" t="s">
        <v>4298</v>
      </c>
      <c r="Q336" t="s">
        <v>168</v>
      </c>
      <c r="R336" t="s">
        <v>517</v>
      </c>
      <c r="S336" t="s">
        <v>168</v>
      </c>
      <c r="T336" t="s">
        <v>518</v>
      </c>
      <c r="U336" t="s">
        <v>169</v>
      </c>
      <c r="V336" t="s">
        <v>16777</v>
      </c>
      <c r="W336" t="s">
        <v>127</v>
      </c>
      <c r="X336" t="s">
        <v>128</v>
      </c>
      <c r="Y336" t="s">
        <v>146</v>
      </c>
      <c r="Z336" t="s">
        <v>147</v>
      </c>
      <c r="AA336">
        <v>11.3</v>
      </c>
      <c r="AB336" t="s">
        <v>16735</v>
      </c>
      <c r="AC336" t="str">
        <f t="shared" si="5"/>
        <v>2.2.1</v>
      </c>
      <c r="AD336" t="s">
        <v>207</v>
      </c>
      <c r="AE336" t="s">
        <v>1395</v>
      </c>
      <c r="AF336" t="s">
        <v>4310</v>
      </c>
      <c r="AG336" t="s">
        <v>210</v>
      </c>
      <c r="AH336" t="s">
        <v>4311</v>
      </c>
      <c r="AI336" t="s">
        <v>89</v>
      </c>
      <c r="AJ336" t="s">
        <v>4312</v>
      </c>
      <c r="AK336" t="s">
        <v>4313</v>
      </c>
      <c r="AL336" t="s">
        <v>136</v>
      </c>
      <c r="AM336" t="s">
        <v>4281</v>
      </c>
      <c r="AN336">
        <v>0</v>
      </c>
      <c r="AO336">
        <v>0.2</v>
      </c>
      <c r="AP336">
        <v>0.4</v>
      </c>
      <c r="AQ336">
        <v>1</v>
      </c>
      <c r="AR336" t="s">
        <v>2024</v>
      </c>
      <c r="AS336" t="s">
        <v>4314</v>
      </c>
      <c r="AT336" t="s">
        <v>2026</v>
      </c>
      <c r="AU336" t="s">
        <v>4308</v>
      </c>
      <c r="AV336" t="s">
        <v>124</v>
      </c>
      <c r="AW336" t="s">
        <v>108</v>
      </c>
      <c r="AX336" t="s">
        <v>108</v>
      </c>
      <c r="AY336" t="s">
        <v>108</v>
      </c>
      <c r="AZ336" t="s">
        <v>108</v>
      </c>
      <c r="BA336" t="s">
        <v>108</v>
      </c>
      <c r="BB336" t="s">
        <v>108</v>
      </c>
      <c r="BC336" t="s">
        <v>108</v>
      </c>
      <c r="BD336" t="s">
        <v>108</v>
      </c>
      <c r="BE336" t="s">
        <v>108</v>
      </c>
      <c r="BF336" t="s">
        <v>108</v>
      </c>
      <c r="BG336" t="s">
        <v>108</v>
      </c>
      <c r="BH336" t="s">
        <v>108</v>
      </c>
      <c r="BI336" t="s">
        <v>108</v>
      </c>
      <c r="BJ336" t="s">
        <v>108</v>
      </c>
      <c r="BK336" t="s">
        <v>108</v>
      </c>
      <c r="BL336" t="s">
        <v>108</v>
      </c>
      <c r="BM336" t="s">
        <v>108</v>
      </c>
      <c r="BN336" t="s">
        <v>108</v>
      </c>
      <c r="BO336" t="s">
        <v>108</v>
      </c>
      <c r="BP336" t="s">
        <v>108</v>
      </c>
      <c r="BQ336" t="s">
        <v>108</v>
      </c>
      <c r="BR336" t="s">
        <v>108</v>
      </c>
      <c r="BS336" t="s">
        <v>108</v>
      </c>
      <c r="BT336" t="s">
        <v>108</v>
      </c>
      <c r="BU336" t="s">
        <v>108</v>
      </c>
      <c r="BV336" t="s">
        <v>108</v>
      </c>
      <c r="BW336" t="s">
        <v>108</v>
      </c>
      <c r="BX336" t="s">
        <v>108</v>
      </c>
      <c r="BY336" t="s">
        <v>108</v>
      </c>
      <c r="BZ336"/>
      <c r="CA336"/>
      <c r="CB336"/>
      <c r="CC336"/>
      <c r="CD336" s="23"/>
    </row>
    <row r="337" spans="1:86">
      <c r="A337" t="str">
        <f>CONCATENATE(C337,"_",COUNTIF(C$2:C337,C337))</f>
        <v>03C001_4</v>
      </c>
      <c r="B337" t="s">
        <v>9491</v>
      </c>
      <c r="C337" t="s">
        <v>4266</v>
      </c>
      <c r="D337" t="s">
        <v>16845</v>
      </c>
      <c r="E337" t="s">
        <v>4267</v>
      </c>
      <c r="F337" t="s">
        <v>4268</v>
      </c>
      <c r="G337" t="s">
        <v>4269</v>
      </c>
      <c r="H337" t="s">
        <v>4270</v>
      </c>
      <c r="I337" t="s">
        <v>141</v>
      </c>
      <c r="J337" t="s">
        <v>16737</v>
      </c>
      <c r="K337">
        <v>5</v>
      </c>
      <c r="L337" t="s">
        <v>142</v>
      </c>
      <c r="M337">
        <v>3</v>
      </c>
      <c r="N337" t="s">
        <v>16738</v>
      </c>
      <c r="O337" t="s">
        <v>171</v>
      </c>
      <c r="P337" t="s">
        <v>143</v>
      </c>
      <c r="Q337" t="s">
        <v>169</v>
      </c>
      <c r="R337" t="s">
        <v>77</v>
      </c>
      <c r="S337" t="s">
        <v>170</v>
      </c>
      <c r="T337" t="s">
        <v>16739</v>
      </c>
      <c r="U337" t="s">
        <v>168</v>
      </c>
      <c r="V337" t="s">
        <v>16740</v>
      </c>
      <c r="W337" t="s">
        <v>144</v>
      </c>
      <c r="X337" t="s">
        <v>145</v>
      </c>
      <c r="Y337" t="s">
        <v>146</v>
      </c>
      <c r="Z337" t="s">
        <v>147</v>
      </c>
      <c r="AA337">
        <v>11.5</v>
      </c>
      <c r="AB337" t="s">
        <v>16741</v>
      </c>
      <c r="AC337" t="str">
        <f t="shared" si="5"/>
        <v>1.7.2</v>
      </c>
      <c r="AD337" t="s">
        <v>4315</v>
      </c>
      <c r="AE337" t="s">
        <v>4316</v>
      </c>
      <c r="AF337" t="s">
        <v>4317</v>
      </c>
      <c r="AG337" t="s">
        <v>4318</v>
      </c>
      <c r="AH337" t="s">
        <v>4319</v>
      </c>
      <c r="AI337" t="s">
        <v>89</v>
      </c>
      <c r="AJ337" t="s">
        <v>4320</v>
      </c>
      <c r="AK337" t="s">
        <v>4321</v>
      </c>
      <c r="AL337" t="s">
        <v>92</v>
      </c>
      <c r="AM337" t="s">
        <v>4322</v>
      </c>
      <c r="AN337">
        <v>0.25</v>
      </c>
      <c r="AO337">
        <v>0.5</v>
      </c>
      <c r="AP337">
        <v>0.75</v>
      </c>
      <c r="AQ337">
        <v>1</v>
      </c>
      <c r="AR337" t="s">
        <v>1619</v>
      </c>
      <c r="AS337" t="s">
        <v>4323</v>
      </c>
      <c r="AT337" t="s">
        <v>4324</v>
      </c>
      <c r="AU337" t="s">
        <v>4308</v>
      </c>
      <c r="AV337" t="s">
        <v>124</v>
      </c>
      <c r="AW337" t="s">
        <v>4325</v>
      </c>
      <c r="AX337" t="s">
        <v>4308</v>
      </c>
      <c r="AY337" t="s">
        <v>124</v>
      </c>
      <c r="AZ337" t="s">
        <v>4326</v>
      </c>
      <c r="BA337" t="s">
        <v>4308</v>
      </c>
      <c r="BB337" t="s">
        <v>124</v>
      </c>
      <c r="BC337" t="s">
        <v>108</v>
      </c>
      <c r="BD337" t="s">
        <v>108</v>
      </c>
      <c r="BE337" t="s">
        <v>108</v>
      </c>
      <c r="BF337" t="s">
        <v>108</v>
      </c>
      <c r="BG337" t="s">
        <v>108</v>
      </c>
      <c r="BH337" t="s">
        <v>108</v>
      </c>
      <c r="BI337" t="s">
        <v>108</v>
      </c>
      <c r="BJ337" t="s">
        <v>108</v>
      </c>
      <c r="BK337" t="s">
        <v>108</v>
      </c>
      <c r="BL337" t="s">
        <v>108</v>
      </c>
      <c r="BM337" t="s">
        <v>108</v>
      </c>
      <c r="BN337" t="s">
        <v>108</v>
      </c>
      <c r="BO337" t="s">
        <v>108</v>
      </c>
      <c r="BP337" t="s">
        <v>108</v>
      </c>
      <c r="BQ337" t="s">
        <v>108</v>
      </c>
      <c r="BR337" t="s">
        <v>108</v>
      </c>
      <c r="BS337" t="s">
        <v>108</v>
      </c>
      <c r="BT337" t="s">
        <v>108</v>
      </c>
      <c r="BU337" t="s">
        <v>108</v>
      </c>
      <c r="BV337" t="s">
        <v>108</v>
      </c>
      <c r="BW337" t="s">
        <v>108</v>
      </c>
      <c r="BX337" t="s">
        <v>108</v>
      </c>
      <c r="BY337" t="s">
        <v>108</v>
      </c>
      <c r="BZ337"/>
      <c r="CA337"/>
      <c r="CB337"/>
      <c r="CC337"/>
      <c r="CD337" s="23"/>
    </row>
    <row r="338" spans="1:86">
      <c r="A338" t="str">
        <f>CONCATENATE(C338,"_",COUNTIF(C$2:C338,C338))</f>
        <v>03PDIV_1</v>
      </c>
      <c r="B338" t="s">
        <v>9492</v>
      </c>
      <c r="C338" t="s">
        <v>4327</v>
      </c>
      <c r="D338" t="s">
        <v>16848</v>
      </c>
      <c r="E338" t="s">
        <v>4328</v>
      </c>
      <c r="F338" t="s">
        <v>4329</v>
      </c>
      <c r="G338" t="s">
        <v>4330</v>
      </c>
      <c r="H338" t="s">
        <v>4331</v>
      </c>
      <c r="I338" t="s">
        <v>109</v>
      </c>
      <c r="J338" t="s">
        <v>16733</v>
      </c>
      <c r="K338">
        <v>1</v>
      </c>
      <c r="L338" t="s">
        <v>576</v>
      </c>
      <c r="M338">
        <v>4</v>
      </c>
      <c r="N338" t="s">
        <v>4332</v>
      </c>
      <c r="O338" t="s">
        <v>168</v>
      </c>
      <c r="P338" t="s">
        <v>4333</v>
      </c>
      <c r="Q338" t="s">
        <v>168</v>
      </c>
      <c r="R338" t="s">
        <v>517</v>
      </c>
      <c r="S338" t="s">
        <v>168</v>
      </c>
      <c r="T338" t="s">
        <v>518</v>
      </c>
      <c r="U338" t="s">
        <v>216</v>
      </c>
      <c r="V338" t="s">
        <v>4334</v>
      </c>
      <c r="W338" t="s">
        <v>110</v>
      </c>
      <c r="X338" t="s">
        <v>111</v>
      </c>
      <c r="Y338" t="s">
        <v>793</v>
      </c>
      <c r="Z338" t="s">
        <v>794</v>
      </c>
      <c r="AA338">
        <v>10.4</v>
      </c>
      <c r="AB338" t="s">
        <v>16849</v>
      </c>
      <c r="AC338" t="str">
        <f t="shared" si="5"/>
        <v>2.2.5</v>
      </c>
      <c r="AD338" t="s">
        <v>4335</v>
      </c>
      <c r="AE338" t="s">
        <v>4336</v>
      </c>
      <c r="AF338" t="s">
        <v>4337</v>
      </c>
      <c r="AG338" t="s">
        <v>115</v>
      </c>
      <c r="AH338" t="s">
        <v>4338</v>
      </c>
      <c r="AI338" t="s">
        <v>89</v>
      </c>
      <c r="AJ338" t="s">
        <v>4339</v>
      </c>
      <c r="AK338" t="s">
        <v>4340</v>
      </c>
      <c r="AL338" t="s">
        <v>92</v>
      </c>
      <c r="AM338" t="s">
        <v>4341</v>
      </c>
      <c r="AN338">
        <v>0.25</v>
      </c>
      <c r="AO338">
        <v>0.5</v>
      </c>
      <c r="AP338">
        <v>0.75</v>
      </c>
      <c r="AQ338">
        <v>1</v>
      </c>
      <c r="AR338" t="s">
        <v>4342</v>
      </c>
      <c r="AS338" t="s">
        <v>4343</v>
      </c>
      <c r="AT338" t="s">
        <v>4344</v>
      </c>
      <c r="AU338" t="s">
        <v>4345</v>
      </c>
      <c r="AV338" t="s">
        <v>4346</v>
      </c>
      <c r="AW338" t="s">
        <v>4347</v>
      </c>
      <c r="AX338" t="s">
        <v>4345</v>
      </c>
      <c r="AY338" t="s">
        <v>4346</v>
      </c>
      <c r="AZ338" t="s">
        <v>108</v>
      </c>
      <c r="BA338" t="s">
        <v>108</v>
      </c>
      <c r="BB338" t="s">
        <v>108</v>
      </c>
      <c r="BC338" t="s">
        <v>108</v>
      </c>
      <c r="BD338" t="s">
        <v>108</v>
      </c>
      <c r="BE338" t="s">
        <v>108</v>
      </c>
      <c r="BF338" t="s">
        <v>108</v>
      </c>
      <c r="BG338" t="s">
        <v>108</v>
      </c>
      <c r="BH338" t="s">
        <v>108</v>
      </c>
      <c r="BI338" t="s">
        <v>108</v>
      </c>
      <c r="BJ338" t="s">
        <v>108</v>
      </c>
      <c r="BK338" t="s">
        <v>108</v>
      </c>
      <c r="BL338" t="s">
        <v>108</v>
      </c>
      <c r="BM338" t="s">
        <v>108</v>
      </c>
      <c r="BN338" t="s">
        <v>108</v>
      </c>
      <c r="BO338" t="s">
        <v>108</v>
      </c>
      <c r="BP338" t="s">
        <v>108</v>
      </c>
      <c r="BQ338" t="s">
        <v>108</v>
      </c>
      <c r="BR338" t="s">
        <v>108</v>
      </c>
      <c r="BS338" t="s">
        <v>108</v>
      </c>
      <c r="BT338" t="s">
        <v>108</v>
      </c>
      <c r="BU338" t="s">
        <v>108</v>
      </c>
      <c r="BV338" t="s">
        <v>108</v>
      </c>
      <c r="BW338" t="s">
        <v>108</v>
      </c>
      <c r="BX338" t="s">
        <v>108</v>
      </c>
      <c r="BY338" t="s">
        <v>108</v>
      </c>
      <c r="BZ338"/>
      <c r="CA338"/>
      <c r="CB338"/>
      <c r="CC338"/>
      <c r="CD338" s="23"/>
    </row>
    <row r="339" spans="1:86">
      <c r="A339" t="str">
        <f>CONCATENATE(C339,"_",COUNTIF(C$2:C339,C339))</f>
        <v>03PDIV_2</v>
      </c>
      <c r="B339" t="s">
        <v>9493</v>
      </c>
      <c r="C339" t="s">
        <v>4327</v>
      </c>
      <c r="D339" t="s">
        <v>16848</v>
      </c>
      <c r="E339" t="s">
        <v>4328</v>
      </c>
      <c r="F339" t="s">
        <v>4329</v>
      </c>
      <c r="G339" t="s">
        <v>4330</v>
      </c>
      <c r="H339" t="s">
        <v>4331</v>
      </c>
      <c r="I339" t="s">
        <v>126</v>
      </c>
      <c r="J339" t="s">
        <v>16736</v>
      </c>
      <c r="K339">
        <v>1</v>
      </c>
      <c r="L339" t="s">
        <v>576</v>
      </c>
      <c r="M339">
        <v>4</v>
      </c>
      <c r="N339" t="s">
        <v>4332</v>
      </c>
      <c r="O339" t="s">
        <v>168</v>
      </c>
      <c r="P339" t="s">
        <v>4333</v>
      </c>
      <c r="Q339" t="s">
        <v>168</v>
      </c>
      <c r="R339" t="s">
        <v>517</v>
      </c>
      <c r="S339" t="s">
        <v>168</v>
      </c>
      <c r="T339" t="s">
        <v>518</v>
      </c>
      <c r="U339" t="s">
        <v>216</v>
      </c>
      <c r="V339" t="s">
        <v>4334</v>
      </c>
      <c r="W339" t="s">
        <v>127</v>
      </c>
      <c r="X339" t="s">
        <v>128</v>
      </c>
      <c r="Y339" t="s">
        <v>793</v>
      </c>
      <c r="Z339" t="s">
        <v>794</v>
      </c>
      <c r="AA339">
        <v>10.4</v>
      </c>
      <c r="AB339" t="s">
        <v>16849</v>
      </c>
      <c r="AC339" t="str">
        <f t="shared" si="5"/>
        <v>2.2.5</v>
      </c>
      <c r="AD339" t="s">
        <v>207</v>
      </c>
      <c r="AE339" t="s">
        <v>942</v>
      </c>
      <c r="AF339" t="s">
        <v>4348</v>
      </c>
      <c r="AG339" t="s">
        <v>210</v>
      </c>
      <c r="AH339" t="s">
        <v>4349</v>
      </c>
      <c r="AI339" t="s">
        <v>89</v>
      </c>
      <c r="AJ339" t="s">
        <v>4350</v>
      </c>
      <c r="AK339" t="s">
        <v>4351</v>
      </c>
      <c r="AL339" t="s">
        <v>136</v>
      </c>
      <c r="AM339" t="s">
        <v>4341</v>
      </c>
      <c r="AN339">
        <v>0</v>
      </c>
      <c r="AO339">
        <v>0.2</v>
      </c>
      <c r="AP339">
        <v>0.4</v>
      </c>
      <c r="AQ339">
        <v>1</v>
      </c>
      <c r="AR339" t="s">
        <v>2024</v>
      </c>
      <c r="AS339" t="s">
        <v>4352</v>
      </c>
      <c r="AT339" t="s">
        <v>4353</v>
      </c>
      <c r="AU339" t="s">
        <v>4345</v>
      </c>
      <c r="AV339" t="s">
        <v>4346</v>
      </c>
      <c r="AW339" t="s">
        <v>108</v>
      </c>
      <c r="AX339" t="s">
        <v>108</v>
      </c>
      <c r="AY339" t="s">
        <v>108</v>
      </c>
      <c r="AZ339" t="s">
        <v>108</v>
      </c>
      <c r="BA339" t="s">
        <v>108</v>
      </c>
      <c r="BB339" t="s">
        <v>108</v>
      </c>
      <c r="BC339" t="s">
        <v>108</v>
      </c>
      <c r="BD339" t="s">
        <v>108</v>
      </c>
      <c r="BE339" t="s">
        <v>108</v>
      </c>
      <c r="BF339" t="s">
        <v>108</v>
      </c>
      <c r="BG339" t="s">
        <v>108</v>
      </c>
      <c r="BH339" t="s">
        <v>108</v>
      </c>
      <c r="BI339" t="s">
        <v>108</v>
      </c>
      <c r="BJ339" t="s">
        <v>108</v>
      </c>
      <c r="BK339" t="s">
        <v>108</v>
      </c>
      <c r="BL339" t="s">
        <v>108</v>
      </c>
      <c r="BM339" t="s">
        <v>108</v>
      </c>
      <c r="BN339" t="s">
        <v>108</v>
      </c>
      <c r="BO339" t="s">
        <v>108</v>
      </c>
      <c r="BP339" t="s">
        <v>108</v>
      </c>
      <c r="BQ339" t="s">
        <v>108</v>
      </c>
      <c r="BR339" t="s">
        <v>108</v>
      </c>
      <c r="BS339" t="s">
        <v>108</v>
      </c>
      <c r="BT339" t="s">
        <v>108</v>
      </c>
      <c r="BU339" t="s">
        <v>108</v>
      </c>
      <c r="BV339" t="s">
        <v>108</v>
      </c>
      <c r="BW339" t="s">
        <v>108</v>
      </c>
      <c r="BX339" t="s">
        <v>108</v>
      </c>
      <c r="BY339" t="s">
        <v>108</v>
      </c>
      <c r="BZ339"/>
      <c r="CA339"/>
      <c r="CB339"/>
      <c r="CC339"/>
      <c r="CD339" s="23"/>
    </row>
    <row r="340" spans="1:86">
      <c r="A340" t="str">
        <f>CONCATENATE(C340,"_",COUNTIF(C$2:C340,C340))</f>
        <v>03PDIV_3</v>
      </c>
      <c r="B340" t="s">
        <v>9494</v>
      </c>
      <c r="C340" t="s">
        <v>4327</v>
      </c>
      <c r="D340" t="s">
        <v>16848</v>
      </c>
      <c r="E340" t="s">
        <v>4328</v>
      </c>
      <c r="F340" t="s">
        <v>4329</v>
      </c>
      <c r="G340" t="s">
        <v>4330</v>
      </c>
      <c r="H340" t="s">
        <v>4331</v>
      </c>
      <c r="I340" t="s">
        <v>141</v>
      </c>
      <c r="J340" t="s">
        <v>16737</v>
      </c>
      <c r="K340">
        <v>5</v>
      </c>
      <c r="L340" t="s">
        <v>142</v>
      </c>
      <c r="M340">
        <v>3</v>
      </c>
      <c r="N340" t="s">
        <v>16738</v>
      </c>
      <c r="O340" t="s">
        <v>171</v>
      </c>
      <c r="P340" t="s">
        <v>143</v>
      </c>
      <c r="Q340" t="s">
        <v>169</v>
      </c>
      <c r="R340" t="s">
        <v>77</v>
      </c>
      <c r="S340" t="s">
        <v>170</v>
      </c>
      <c r="T340" t="s">
        <v>16739</v>
      </c>
      <c r="U340" t="s">
        <v>168</v>
      </c>
      <c r="V340" t="s">
        <v>16740</v>
      </c>
      <c r="W340" t="s">
        <v>144</v>
      </c>
      <c r="X340" t="s">
        <v>145</v>
      </c>
      <c r="Y340" t="s">
        <v>146</v>
      </c>
      <c r="Z340" t="s">
        <v>147</v>
      </c>
      <c r="AA340">
        <v>11.5</v>
      </c>
      <c r="AB340" t="s">
        <v>16741</v>
      </c>
      <c r="AC340" t="str">
        <f t="shared" si="5"/>
        <v>1.7.2</v>
      </c>
      <c r="AD340" t="s">
        <v>4354</v>
      </c>
      <c r="AE340" t="s">
        <v>4355</v>
      </c>
      <c r="AF340" t="s">
        <v>4356</v>
      </c>
      <c r="AG340" t="s">
        <v>4357</v>
      </c>
      <c r="AH340" t="s">
        <v>4358</v>
      </c>
      <c r="AI340" t="s">
        <v>89</v>
      </c>
      <c r="AJ340" t="s">
        <v>4359</v>
      </c>
      <c r="AK340" t="s">
        <v>4360</v>
      </c>
      <c r="AL340" t="s">
        <v>92</v>
      </c>
      <c r="AM340" t="s">
        <v>4341</v>
      </c>
      <c r="AN340">
        <v>0.25</v>
      </c>
      <c r="AO340">
        <v>0.5</v>
      </c>
      <c r="AP340">
        <v>0.75</v>
      </c>
      <c r="AQ340">
        <v>1</v>
      </c>
      <c r="AR340" t="s">
        <v>1619</v>
      </c>
      <c r="AS340" t="s">
        <v>4361</v>
      </c>
      <c r="AT340" t="s">
        <v>4324</v>
      </c>
      <c r="AU340" t="s">
        <v>4362</v>
      </c>
      <c r="AV340" t="s">
        <v>4346</v>
      </c>
      <c r="AW340" t="s">
        <v>4325</v>
      </c>
      <c r="AX340" t="s">
        <v>4362</v>
      </c>
      <c r="AY340" t="s">
        <v>4346</v>
      </c>
      <c r="AZ340" t="s">
        <v>4326</v>
      </c>
      <c r="BA340" t="s">
        <v>4362</v>
      </c>
      <c r="BB340" t="s">
        <v>4346</v>
      </c>
      <c r="BC340" t="s">
        <v>108</v>
      </c>
      <c r="BD340" t="s">
        <v>108</v>
      </c>
      <c r="BE340" t="s">
        <v>108</v>
      </c>
      <c r="BF340" t="s">
        <v>108</v>
      </c>
      <c r="BG340" t="s">
        <v>108</v>
      </c>
      <c r="BH340" t="s">
        <v>108</v>
      </c>
      <c r="BI340" t="s">
        <v>108</v>
      </c>
      <c r="BJ340" t="s">
        <v>108</v>
      </c>
      <c r="BK340" t="s">
        <v>108</v>
      </c>
      <c r="BL340" t="s">
        <v>108</v>
      </c>
      <c r="BM340" t="s">
        <v>108</v>
      </c>
      <c r="BN340" t="s">
        <v>108</v>
      </c>
      <c r="BO340" t="s">
        <v>108</v>
      </c>
      <c r="BP340" t="s">
        <v>108</v>
      </c>
      <c r="BQ340" t="s">
        <v>108</v>
      </c>
      <c r="BR340" t="s">
        <v>108</v>
      </c>
      <c r="BS340" t="s">
        <v>108</v>
      </c>
      <c r="BT340" t="s">
        <v>108</v>
      </c>
      <c r="BU340" t="s">
        <v>108</v>
      </c>
      <c r="BV340" t="s">
        <v>108</v>
      </c>
      <c r="BW340" t="s">
        <v>108</v>
      </c>
      <c r="BX340" t="s">
        <v>108</v>
      </c>
      <c r="BY340" t="s">
        <v>108</v>
      </c>
      <c r="BZ340"/>
      <c r="CA340"/>
      <c r="CB340"/>
      <c r="CC340"/>
      <c r="CD340" s="23"/>
    </row>
    <row r="341" spans="1:86">
      <c r="A341" t="str">
        <f>CONCATENATE(C341,"_",COUNTIF(C$2:C341,C341))</f>
        <v>03PDIV_4</v>
      </c>
      <c r="B341" t="s">
        <v>9495</v>
      </c>
      <c r="C341" t="s">
        <v>4327</v>
      </c>
      <c r="D341" t="s">
        <v>16848</v>
      </c>
      <c r="E341" t="s">
        <v>4328</v>
      </c>
      <c r="F341" t="s">
        <v>4329</v>
      </c>
      <c r="G341" t="s">
        <v>4330</v>
      </c>
      <c r="H341" t="s">
        <v>4331</v>
      </c>
      <c r="I341" t="s">
        <v>4363</v>
      </c>
      <c r="J341" t="s">
        <v>16850</v>
      </c>
      <c r="K341">
        <v>1</v>
      </c>
      <c r="L341" t="s">
        <v>576</v>
      </c>
      <c r="M341">
        <v>4</v>
      </c>
      <c r="N341" t="s">
        <v>4332</v>
      </c>
      <c r="O341" t="s">
        <v>168</v>
      </c>
      <c r="P341" t="s">
        <v>4333</v>
      </c>
      <c r="Q341" t="s">
        <v>168</v>
      </c>
      <c r="R341" t="s">
        <v>517</v>
      </c>
      <c r="S341" t="s">
        <v>168</v>
      </c>
      <c r="T341" t="s">
        <v>518</v>
      </c>
      <c r="U341" t="s">
        <v>216</v>
      </c>
      <c r="V341" t="s">
        <v>4334</v>
      </c>
      <c r="W341" t="s">
        <v>4364</v>
      </c>
      <c r="X341" t="s">
        <v>4365</v>
      </c>
      <c r="Y341" t="s">
        <v>793</v>
      </c>
      <c r="Z341" t="s">
        <v>794</v>
      </c>
      <c r="AA341">
        <v>10.4</v>
      </c>
      <c r="AB341" t="s">
        <v>16849</v>
      </c>
      <c r="AC341" t="str">
        <f t="shared" si="5"/>
        <v>2.2.5</v>
      </c>
      <c r="AD341" t="s">
        <v>4366</v>
      </c>
      <c r="AE341" t="s">
        <v>4367</v>
      </c>
      <c r="AF341" t="s">
        <v>4368</v>
      </c>
      <c r="AG341" t="s">
        <v>4369</v>
      </c>
      <c r="AH341" t="s">
        <v>4370</v>
      </c>
      <c r="AI341" t="s">
        <v>89</v>
      </c>
      <c r="AJ341" t="s">
        <v>4371</v>
      </c>
      <c r="AK341" t="s">
        <v>4372</v>
      </c>
      <c r="AL341" t="s">
        <v>92</v>
      </c>
      <c r="AM341" t="s">
        <v>4341</v>
      </c>
      <c r="AN341">
        <v>0.08</v>
      </c>
      <c r="AO341">
        <v>0.49</v>
      </c>
      <c r="AP341">
        <v>0.75</v>
      </c>
      <c r="AQ341">
        <v>1</v>
      </c>
      <c r="AR341" t="s">
        <v>4373</v>
      </c>
      <c r="AS341" t="s">
        <v>4374</v>
      </c>
      <c r="AT341" t="s">
        <v>4375</v>
      </c>
      <c r="AU341" t="s">
        <v>4376</v>
      </c>
      <c r="AV341" t="s">
        <v>4377</v>
      </c>
      <c r="AW341" t="s">
        <v>4378</v>
      </c>
      <c r="AX341" t="s">
        <v>4376</v>
      </c>
      <c r="AY341" t="s">
        <v>4377</v>
      </c>
      <c r="AZ341" t="s">
        <v>108</v>
      </c>
      <c r="BA341" t="s">
        <v>108</v>
      </c>
      <c r="BB341" t="s">
        <v>108</v>
      </c>
      <c r="BC341" t="s">
        <v>108</v>
      </c>
      <c r="BD341" t="s">
        <v>108</v>
      </c>
      <c r="BE341" t="s">
        <v>108</v>
      </c>
      <c r="BF341" t="s">
        <v>108</v>
      </c>
      <c r="BG341" t="s">
        <v>108</v>
      </c>
      <c r="BH341" t="s">
        <v>108</v>
      </c>
      <c r="BI341" t="s">
        <v>108</v>
      </c>
      <c r="BJ341" t="s">
        <v>108</v>
      </c>
      <c r="BK341" t="s">
        <v>108</v>
      </c>
      <c r="BL341" t="s">
        <v>108</v>
      </c>
      <c r="BM341" t="s">
        <v>108</v>
      </c>
      <c r="BN341" t="s">
        <v>108</v>
      </c>
      <c r="BO341" t="s">
        <v>108</v>
      </c>
      <c r="BP341" t="s">
        <v>108</v>
      </c>
      <c r="BQ341" t="s">
        <v>108</v>
      </c>
      <c r="BR341" t="s">
        <v>108</v>
      </c>
      <c r="BS341" t="s">
        <v>108</v>
      </c>
      <c r="BT341" t="s">
        <v>108</v>
      </c>
      <c r="BU341" t="s">
        <v>108</v>
      </c>
      <c r="BV341" t="s">
        <v>108</v>
      </c>
      <c r="BW341" t="s">
        <v>108</v>
      </c>
      <c r="BX341" t="s">
        <v>108</v>
      </c>
      <c r="BY341" t="s">
        <v>108</v>
      </c>
      <c r="BZ341"/>
      <c r="CA341"/>
      <c r="CB341"/>
      <c r="CC341"/>
      <c r="CD341" s="23"/>
    </row>
    <row r="342" spans="1:86">
      <c r="A342" t="str">
        <f>CONCATENATE(C342,"_",COUNTIF(C$2:C342,C342))</f>
        <v>03PDIV_5</v>
      </c>
      <c r="B342" t="s">
        <v>9496</v>
      </c>
      <c r="C342" t="s">
        <v>4327</v>
      </c>
      <c r="D342" t="s">
        <v>16848</v>
      </c>
      <c r="E342" t="s">
        <v>4328</v>
      </c>
      <c r="F342" t="s">
        <v>4329</v>
      </c>
      <c r="G342" t="s">
        <v>4330</v>
      </c>
      <c r="H342" t="s">
        <v>4331</v>
      </c>
      <c r="I342" t="s">
        <v>4379</v>
      </c>
      <c r="J342" t="s">
        <v>16851</v>
      </c>
      <c r="K342">
        <v>1</v>
      </c>
      <c r="L342" t="s">
        <v>576</v>
      </c>
      <c r="M342">
        <v>4</v>
      </c>
      <c r="N342" t="s">
        <v>4332</v>
      </c>
      <c r="O342" t="s">
        <v>168</v>
      </c>
      <c r="P342" t="s">
        <v>4333</v>
      </c>
      <c r="Q342" t="s">
        <v>168</v>
      </c>
      <c r="R342" t="s">
        <v>517</v>
      </c>
      <c r="S342" t="s">
        <v>168</v>
      </c>
      <c r="T342" t="s">
        <v>518</v>
      </c>
      <c r="U342" t="s">
        <v>216</v>
      </c>
      <c r="V342" t="s">
        <v>4334</v>
      </c>
      <c r="W342" t="s">
        <v>4380</v>
      </c>
      <c r="X342" t="s">
        <v>4381</v>
      </c>
      <c r="Y342" t="s">
        <v>793</v>
      </c>
      <c r="Z342" t="s">
        <v>794</v>
      </c>
      <c r="AA342">
        <v>10.4</v>
      </c>
      <c r="AB342" t="s">
        <v>16849</v>
      </c>
      <c r="AC342" t="str">
        <f t="shared" si="5"/>
        <v>2.2.5</v>
      </c>
      <c r="AD342" t="s">
        <v>4382</v>
      </c>
      <c r="AE342" t="s">
        <v>4383</v>
      </c>
      <c r="AF342" t="s">
        <v>4368</v>
      </c>
      <c r="AG342" t="s">
        <v>4384</v>
      </c>
      <c r="AH342" t="s">
        <v>4385</v>
      </c>
      <c r="AI342" t="s">
        <v>89</v>
      </c>
      <c r="AJ342" t="s">
        <v>4386</v>
      </c>
      <c r="AK342" t="s">
        <v>4387</v>
      </c>
      <c r="AL342" t="s">
        <v>92</v>
      </c>
      <c r="AM342" t="s">
        <v>4341</v>
      </c>
      <c r="AN342">
        <v>0.1</v>
      </c>
      <c r="AO342">
        <v>0.41</v>
      </c>
      <c r="AP342">
        <v>0.68</v>
      </c>
      <c r="AQ342">
        <v>1</v>
      </c>
      <c r="AR342" t="s">
        <v>4388</v>
      </c>
      <c r="AS342" t="s">
        <v>4389</v>
      </c>
      <c r="AT342" t="s">
        <v>4390</v>
      </c>
      <c r="AU342" t="s">
        <v>4391</v>
      </c>
      <c r="AV342" t="s">
        <v>4392</v>
      </c>
      <c r="AW342" t="s">
        <v>4393</v>
      </c>
      <c r="AX342" t="s">
        <v>4391</v>
      </c>
      <c r="AY342" t="s">
        <v>4392</v>
      </c>
      <c r="AZ342" t="s">
        <v>4394</v>
      </c>
      <c r="BA342" t="s">
        <v>4395</v>
      </c>
      <c r="BB342" t="s">
        <v>4396</v>
      </c>
      <c r="BC342" t="s">
        <v>108</v>
      </c>
      <c r="BD342" t="s">
        <v>108</v>
      </c>
      <c r="BE342" t="s">
        <v>108</v>
      </c>
      <c r="BF342" t="s">
        <v>108</v>
      </c>
      <c r="BG342" t="s">
        <v>108</v>
      </c>
      <c r="BH342" t="s">
        <v>108</v>
      </c>
      <c r="BI342" t="s">
        <v>108</v>
      </c>
      <c r="BJ342" t="s">
        <v>108</v>
      </c>
      <c r="BK342" t="s">
        <v>108</v>
      </c>
      <c r="BL342" t="s">
        <v>108</v>
      </c>
      <c r="BM342" t="s">
        <v>108</v>
      </c>
      <c r="BN342" t="s">
        <v>108</v>
      </c>
      <c r="BO342" t="s">
        <v>108</v>
      </c>
      <c r="BP342" t="s">
        <v>108</v>
      </c>
      <c r="BQ342" t="s">
        <v>108</v>
      </c>
      <c r="BR342" t="s">
        <v>108</v>
      </c>
      <c r="BS342" t="s">
        <v>108</v>
      </c>
      <c r="BT342" t="s">
        <v>108</v>
      </c>
      <c r="BU342" t="s">
        <v>108</v>
      </c>
      <c r="BV342" t="s">
        <v>108</v>
      </c>
      <c r="BW342" t="s">
        <v>108</v>
      </c>
      <c r="BX342" t="s">
        <v>108</v>
      </c>
      <c r="BY342" t="s">
        <v>108</v>
      </c>
      <c r="BZ342"/>
      <c r="CA342"/>
      <c r="CB342"/>
      <c r="CC342"/>
      <c r="CD342" s="23"/>
    </row>
    <row r="343" spans="1:86">
      <c r="A343" t="str">
        <f>CONCATENATE(C343,"_",COUNTIF(C$2:C343,C343))</f>
        <v>04C001_1</v>
      </c>
      <c r="B343" t="s">
        <v>9497</v>
      </c>
      <c r="C343" t="s">
        <v>4397</v>
      </c>
      <c r="D343" t="s">
        <v>16852</v>
      </c>
      <c r="E343" t="s">
        <v>4398</v>
      </c>
      <c r="F343" t="s">
        <v>4399</v>
      </c>
      <c r="G343" t="s">
        <v>4400</v>
      </c>
      <c r="H343" t="s">
        <v>4401</v>
      </c>
      <c r="I343" t="s">
        <v>4402</v>
      </c>
      <c r="J343" t="s">
        <v>16853</v>
      </c>
      <c r="K343">
        <v>2</v>
      </c>
      <c r="L343" t="s">
        <v>315</v>
      </c>
      <c r="M343">
        <v>1</v>
      </c>
      <c r="N343" t="s">
        <v>16760</v>
      </c>
      <c r="O343" t="s">
        <v>169</v>
      </c>
      <c r="P343" t="s">
        <v>16761</v>
      </c>
      <c r="Q343" t="s">
        <v>171</v>
      </c>
      <c r="R343" t="s">
        <v>235</v>
      </c>
      <c r="S343" t="s">
        <v>169</v>
      </c>
      <c r="T343" t="s">
        <v>16762</v>
      </c>
      <c r="U343" t="s">
        <v>169</v>
      </c>
      <c r="V343" t="s">
        <v>16763</v>
      </c>
      <c r="W343" t="s">
        <v>4403</v>
      </c>
      <c r="X343" t="s">
        <v>4404</v>
      </c>
      <c r="Y343" t="s">
        <v>170</v>
      </c>
      <c r="Z343" t="s">
        <v>4405</v>
      </c>
      <c r="AA343">
        <v>7.2</v>
      </c>
      <c r="AB343" t="s">
        <v>16854</v>
      </c>
      <c r="AC343" t="str">
        <f t="shared" si="5"/>
        <v>3.1.1</v>
      </c>
      <c r="AD343" t="s">
        <v>4406</v>
      </c>
      <c r="AE343" t="s">
        <v>4407</v>
      </c>
      <c r="AF343" t="s">
        <v>4408</v>
      </c>
      <c r="AG343" t="s">
        <v>4409</v>
      </c>
      <c r="AH343" t="s">
        <v>4410</v>
      </c>
      <c r="AI343" t="s">
        <v>89</v>
      </c>
      <c r="AJ343" t="s">
        <v>4411</v>
      </c>
      <c r="AK343" t="s">
        <v>4412</v>
      </c>
      <c r="AL343" t="s">
        <v>92</v>
      </c>
      <c r="AM343" t="s">
        <v>4413</v>
      </c>
      <c r="AN343">
        <v>0.15</v>
      </c>
      <c r="AO343">
        <v>0.25</v>
      </c>
      <c r="AP343">
        <v>0.55000000000000004</v>
      </c>
      <c r="AQ343">
        <v>1</v>
      </c>
      <c r="AR343" t="s">
        <v>4414</v>
      </c>
      <c r="AS343" t="s">
        <v>4415</v>
      </c>
      <c r="AT343" t="s">
        <v>4416</v>
      </c>
      <c r="AU343" t="s">
        <v>4417</v>
      </c>
      <c r="AV343" t="s">
        <v>4418</v>
      </c>
      <c r="AW343" t="s">
        <v>4419</v>
      </c>
      <c r="AX343" t="s">
        <v>4420</v>
      </c>
      <c r="AY343" t="s">
        <v>4421</v>
      </c>
      <c r="AZ343" t="s">
        <v>4422</v>
      </c>
      <c r="BA343" t="s">
        <v>4417</v>
      </c>
      <c r="BB343" t="s">
        <v>4418</v>
      </c>
      <c r="BC343" t="s">
        <v>4423</v>
      </c>
      <c r="BD343" t="s">
        <v>4424</v>
      </c>
      <c r="BE343" t="s">
        <v>4425</v>
      </c>
      <c r="BF343" t="s">
        <v>4426</v>
      </c>
      <c r="BG343" t="s">
        <v>4424</v>
      </c>
      <c r="BH343" t="s">
        <v>4425</v>
      </c>
      <c r="BI343"/>
      <c r="BJ343"/>
      <c r="BK343"/>
      <c r="BL343"/>
      <c r="BM343"/>
      <c r="BN343"/>
      <c r="BO343"/>
      <c r="BP343"/>
      <c r="BQ343"/>
      <c r="BR343"/>
      <c r="BS343"/>
      <c r="BT343"/>
      <c r="BU343"/>
      <c r="BV343"/>
      <c r="BW343"/>
      <c r="BX343"/>
      <c r="BY343"/>
      <c r="BZ343"/>
      <c r="CA343"/>
      <c r="CB343"/>
      <c r="CC343"/>
    </row>
    <row r="344" spans="1:86">
      <c r="A344" t="str">
        <f>CONCATENATE(C344,"_",COUNTIF(C$2:C344,C344))</f>
        <v>04C001_2</v>
      </c>
      <c r="B344" t="s">
        <v>9498</v>
      </c>
      <c r="C344" t="s">
        <v>4397</v>
      </c>
      <c r="D344" t="s">
        <v>16852</v>
      </c>
      <c r="E344" t="s">
        <v>4398</v>
      </c>
      <c r="F344" t="s">
        <v>4399</v>
      </c>
      <c r="G344" t="s">
        <v>4400</v>
      </c>
      <c r="H344" t="s">
        <v>4401</v>
      </c>
      <c r="I344" t="s">
        <v>4427</v>
      </c>
      <c r="J344" t="s">
        <v>16855</v>
      </c>
      <c r="K344">
        <v>2</v>
      </c>
      <c r="L344" t="s">
        <v>315</v>
      </c>
      <c r="M344">
        <v>1</v>
      </c>
      <c r="N344" t="s">
        <v>16760</v>
      </c>
      <c r="O344" t="s">
        <v>167</v>
      </c>
      <c r="P344" t="s">
        <v>16856</v>
      </c>
      <c r="Q344" t="s">
        <v>171</v>
      </c>
      <c r="R344" t="s">
        <v>235</v>
      </c>
      <c r="S344" t="s">
        <v>169</v>
      </c>
      <c r="T344" t="s">
        <v>16762</v>
      </c>
      <c r="U344" t="s">
        <v>169</v>
      </c>
      <c r="V344" t="s">
        <v>16763</v>
      </c>
      <c r="W344" t="s">
        <v>4428</v>
      </c>
      <c r="X344" t="s">
        <v>4429</v>
      </c>
      <c r="Y344" t="s">
        <v>236</v>
      </c>
      <c r="Z344" t="s">
        <v>318</v>
      </c>
      <c r="AA344">
        <v>8.3000000000000007</v>
      </c>
      <c r="AB344" t="s">
        <v>16793</v>
      </c>
      <c r="AC344" t="str">
        <f t="shared" si="5"/>
        <v>3.1.1</v>
      </c>
      <c r="AD344" t="s">
        <v>4430</v>
      </c>
      <c r="AE344" t="s">
        <v>4431</v>
      </c>
      <c r="AF344" t="s">
        <v>4432</v>
      </c>
      <c r="AG344" t="s">
        <v>4433</v>
      </c>
      <c r="AH344" t="s">
        <v>4434</v>
      </c>
      <c r="AI344" t="s">
        <v>89</v>
      </c>
      <c r="AJ344" t="s">
        <v>4435</v>
      </c>
      <c r="AK344" t="s">
        <v>4436</v>
      </c>
      <c r="AL344" t="s">
        <v>92</v>
      </c>
      <c r="AM344" t="s">
        <v>4413</v>
      </c>
      <c r="AN344">
        <v>0.25</v>
      </c>
      <c r="AO344">
        <v>0.5</v>
      </c>
      <c r="AP344">
        <v>0.75</v>
      </c>
      <c r="AQ344">
        <v>1</v>
      </c>
      <c r="AR344" t="s">
        <v>4437</v>
      </c>
      <c r="AS344" t="s">
        <v>4438</v>
      </c>
      <c r="AT344" t="s">
        <v>4439</v>
      </c>
      <c r="AU344" t="s">
        <v>4440</v>
      </c>
      <c r="AV344" t="s">
        <v>4441</v>
      </c>
      <c r="AW344" t="s">
        <v>4442</v>
      </c>
      <c r="AX344" t="s">
        <v>4443</v>
      </c>
      <c r="AY344" t="s">
        <v>4444</v>
      </c>
      <c r="AZ344" t="s">
        <v>4445</v>
      </c>
      <c r="BA344" t="s">
        <v>4443</v>
      </c>
      <c r="BB344" t="s">
        <v>4444</v>
      </c>
      <c r="BC344" t="s">
        <v>4446</v>
      </c>
      <c r="BD344" t="s">
        <v>4443</v>
      </c>
      <c r="BE344" t="s">
        <v>4444</v>
      </c>
      <c r="BF344" t="s">
        <v>4447</v>
      </c>
      <c r="BG344" t="s">
        <v>4443</v>
      </c>
      <c r="BH344" t="s">
        <v>4444</v>
      </c>
      <c r="BI344"/>
      <c r="BJ344"/>
      <c r="BK344"/>
      <c r="BL344"/>
      <c r="BM344"/>
      <c r="BN344"/>
      <c r="BO344"/>
      <c r="BP344"/>
      <c r="BQ344"/>
      <c r="BR344"/>
      <c r="BS344"/>
      <c r="BT344"/>
      <c r="BU344"/>
      <c r="BV344"/>
      <c r="BW344"/>
      <c r="BX344"/>
      <c r="BY344"/>
      <c r="BZ344"/>
      <c r="CA344"/>
      <c r="CB344"/>
      <c r="CC344"/>
    </row>
    <row r="345" spans="1:86">
      <c r="A345" t="str">
        <f>CONCATENATE(C345,"_",COUNTIF(C$2:C345,C345))</f>
        <v>04C001_3</v>
      </c>
      <c r="B345" t="s">
        <v>9499</v>
      </c>
      <c r="C345" t="s">
        <v>4397</v>
      </c>
      <c r="D345" t="s">
        <v>16852</v>
      </c>
      <c r="E345" t="s">
        <v>4398</v>
      </c>
      <c r="F345" t="s">
        <v>4399</v>
      </c>
      <c r="G345" t="s">
        <v>4400</v>
      </c>
      <c r="H345" t="s">
        <v>4401</v>
      </c>
      <c r="I345" t="s">
        <v>4448</v>
      </c>
      <c r="J345" t="s">
        <v>16857</v>
      </c>
      <c r="K345">
        <v>2</v>
      </c>
      <c r="L345" t="s">
        <v>315</v>
      </c>
      <c r="M345">
        <v>1</v>
      </c>
      <c r="N345" t="s">
        <v>16760</v>
      </c>
      <c r="O345" t="s">
        <v>171</v>
      </c>
      <c r="P345" t="s">
        <v>16773</v>
      </c>
      <c r="Q345" t="s">
        <v>171</v>
      </c>
      <c r="R345" t="s">
        <v>235</v>
      </c>
      <c r="S345" t="s">
        <v>169</v>
      </c>
      <c r="T345" t="s">
        <v>16762</v>
      </c>
      <c r="U345" t="s">
        <v>169</v>
      </c>
      <c r="V345" t="s">
        <v>16763</v>
      </c>
      <c r="W345" t="s">
        <v>4449</v>
      </c>
      <c r="X345" t="s">
        <v>4450</v>
      </c>
      <c r="Y345" t="s">
        <v>236</v>
      </c>
      <c r="Z345" t="s">
        <v>318</v>
      </c>
      <c r="AA345">
        <v>8.3000000000000007</v>
      </c>
      <c r="AB345" t="s">
        <v>16793</v>
      </c>
      <c r="AC345" t="str">
        <f t="shared" si="5"/>
        <v>3.1.1</v>
      </c>
      <c r="AD345" t="s">
        <v>4451</v>
      </c>
      <c r="AE345" t="s">
        <v>4452</v>
      </c>
      <c r="AF345" t="s">
        <v>4453</v>
      </c>
      <c r="AG345" t="s">
        <v>4454</v>
      </c>
      <c r="AH345" t="s">
        <v>4455</v>
      </c>
      <c r="AI345" t="s">
        <v>89</v>
      </c>
      <c r="AJ345" t="s">
        <v>4456</v>
      </c>
      <c r="AK345" t="s">
        <v>4457</v>
      </c>
      <c r="AL345" t="s">
        <v>92</v>
      </c>
      <c r="AM345" t="s">
        <v>4458</v>
      </c>
      <c r="AN345">
        <v>0.25</v>
      </c>
      <c r="AO345">
        <v>0.5</v>
      </c>
      <c r="AP345">
        <v>0.75</v>
      </c>
      <c r="AQ345">
        <v>1</v>
      </c>
      <c r="AR345" t="s">
        <v>4459</v>
      </c>
      <c r="AS345" t="s">
        <v>4460</v>
      </c>
      <c r="AT345" t="s">
        <v>4461</v>
      </c>
      <c r="AU345" t="s">
        <v>4462</v>
      </c>
      <c r="AV345" t="s">
        <v>4463</v>
      </c>
      <c r="AW345" t="s">
        <v>4464</v>
      </c>
      <c r="AX345" t="s">
        <v>4462</v>
      </c>
      <c r="AY345" t="s">
        <v>4463</v>
      </c>
      <c r="AZ345" t="s">
        <v>4465</v>
      </c>
      <c r="BA345" t="s">
        <v>4462</v>
      </c>
      <c r="BB345" t="s">
        <v>4463</v>
      </c>
      <c r="BC345"/>
      <c r="BD345"/>
      <c r="BE345"/>
      <c r="BF345"/>
      <c r="BG345"/>
      <c r="BH345"/>
      <c r="BI345"/>
      <c r="BJ345"/>
      <c r="BK345"/>
      <c r="BL345"/>
      <c r="BM345"/>
      <c r="BN345"/>
      <c r="BO345"/>
      <c r="BP345"/>
      <c r="BQ345"/>
      <c r="BR345"/>
      <c r="BS345"/>
      <c r="BT345"/>
      <c r="BU345"/>
      <c r="BV345"/>
      <c r="BW345"/>
      <c r="BX345"/>
      <c r="BY345"/>
      <c r="BZ345"/>
      <c r="CA345"/>
      <c r="CB345"/>
      <c r="CC345"/>
    </row>
    <row r="346" spans="1:86">
      <c r="A346" t="str">
        <f>CONCATENATE(C346,"_",COUNTIF(C$2:C346,C346))</f>
        <v>04C001_4</v>
      </c>
      <c r="B346" t="s">
        <v>9502</v>
      </c>
      <c r="C346" t="s">
        <v>4397</v>
      </c>
      <c r="D346" t="s">
        <v>16852</v>
      </c>
      <c r="E346" t="s">
        <v>4398</v>
      </c>
      <c r="F346" t="s">
        <v>4399</v>
      </c>
      <c r="G346" t="s">
        <v>4400</v>
      </c>
      <c r="H346" t="s">
        <v>4401</v>
      </c>
      <c r="I346" t="s">
        <v>109</v>
      </c>
      <c r="J346" t="s">
        <v>16733</v>
      </c>
      <c r="K346">
        <v>2</v>
      </c>
      <c r="L346" t="s">
        <v>315</v>
      </c>
      <c r="M346">
        <v>1</v>
      </c>
      <c r="N346" t="s">
        <v>16760</v>
      </c>
      <c r="O346">
        <v>3</v>
      </c>
      <c r="P346" t="s">
        <v>16773</v>
      </c>
      <c r="Q346" t="s">
        <v>169</v>
      </c>
      <c r="R346" t="s">
        <v>77</v>
      </c>
      <c r="S346" t="s">
        <v>236</v>
      </c>
      <c r="T346" t="s">
        <v>260</v>
      </c>
      <c r="U346" t="s">
        <v>169</v>
      </c>
      <c r="V346" t="s">
        <v>467</v>
      </c>
      <c r="W346" t="s">
        <v>110</v>
      </c>
      <c r="X346" t="s">
        <v>111</v>
      </c>
      <c r="Y346" t="s">
        <v>146</v>
      </c>
      <c r="Z346" t="s">
        <v>147</v>
      </c>
      <c r="AA346">
        <v>11.3</v>
      </c>
      <c r="AB346" t="s">
        <v>16735</v>
      </c>
      <c r="AC346" t="str">
        <f t="shared" si="5"/>
        <v>1.8.1</v>
      </c>
      <c r="AD346" t="s">
        <v>4500</v>
      </c>
      <c r="AE346" t="s">
        <v>4501</v>
      </c>
      <c r="AF346" t="s">
        <v>4502</v>
      </c>
      <c r="AG346" t="s">
        <v>115</v>
      </c>
      <c r="AH346" t="s">
        <v>4503</v>
      </c>
      <c r="AI346" t="s">
        <v>89</v>
      </c>
      <c r="AJ346" t="s">
        <v>4504</v>
      </c>
      <c r="AK346" t="s">
        <v>936</v>
      </c>
      <c r="AL346" t="s">
        <v>136</v>
      </c>
      <c r="AM346" t="s">
        <v>4505</v>
      </c>
      <c r="AN346">
        <v>0.6</v>
      </c>
      <c r="AO346">
        <v>0.8</v>
      </c>
      <c r="AP346">
        <v>0.9</v>
      </c>
      <c r="AQ346">
        <v>1</v>
      </c>
      <c r="AR346" t="s">
        <v>4506</v>
      </c>
      <c r="AS346" t="s">
        <v>4507</v>
      </c>
      <c r="AT346" t="s">
        <v>1393</v>
      </c>
      <c r="AU346" t="s">
        <v>4477</v>
      </c>
      <c r="AV346" t="s">
        <v>4481</v>
      </c>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H346">
        <v>328</v>
      </c>
    </row>
    <row r="347" spans="1:86">
      <c r="A347" t="str">
        <f>CONCATENATE(C347,"_",COUNTIF(C$2:C347,C347))</f>
        <v>04C001_5</v>
      </c>
      <c r="B347" t="s">
        <v>9503</v>
      </c>
      <c r="C347" t="s">
        <v>4397</v>
      </c>
      <c r="D347" t="s">
        <v>16852</v>
      </c>
      <c r="E347" t="s">
        <v>4398</v>
      </c>
      <c r="F347" t="s">
        <v>4399</v>
      </c>
      <c r="G347" t="s">
        <v>4400</v>
      </c>
      <c r="H347" t="s">
        <v>4401</v>
      </c>
      <c r="I347" t="s">
        <v>126</v>
      </c>
      <c r="J347" t="s">
        <v>16736</v>
      </c>
      <c r="K347">
        <v>2</v>
      </c>
      <c r="L347" t="s">
        <v>315</v>
      </c>
      <c r="M347">
        <v>1</v>
      </c>
      <c r="N347" t="s">
        <v>16760</v>
      </c>
      <c r="O347">
        <v>7</v>
      </c>
      <c r="P347" t="s">
        <v>8243</v>
      </c>
      <c r="Q347" t="s">
        <v>169</v>
      </c>
      <c r="R347" t="s">
        <v>77</v>
      </c>
      <c r="S347" t="s">
        <v>236</v>
      </c>
      <c r="T347" t="s">
        <v>260</v>
      </c>
      <c r="U347" t="s">
        <v>169</v>
      </c>
      <c r="V347" t="s">
        <v>467</v>
      </c>
      <c r="W347" t="s">
        <v>127</v>
      </c>
      <c r="X347" t="s">
        <v>128</v>
      </c>
      <c r="Y347" t="s">
        <v>146</v>
      </c>
      <c r="Z347" t="s">
        <v>147</v>
      </c>
      <c r="AA347">
        <v>11.3</v>
      </c>
      <c r="AB347" t="s">
        <v>16735</v>
      </c>
      <c r="AC347" t="str">
        <f t="shared" si="5"/>
        <v>1.8.1</v>
      </c>
      <c r="AD347" t="s">
        <v>288</v>
      </c>
      <c r="AE347" t="s">
        <v>1225</v>
      </c>
      <c r="AF347" t="s">
        <v>4508</v>
      </c>
      <c r="AG347" t="s">
        <v>210</v>
      </c>
      <c r="AH347" t="s">
        <v>4509</v>
      </c>
      <c r="AI347" t="s">
        <v>89</v>
      </c>
      <c r="AJ347" t="s">
        <v>4510</v>
      </c>
      <c r="AK347" t="s">
        <v>4511</v>
      </c>
      <c r="AL347" t="s">
        <v>136</v>
      </c>
      <c r="AM347" t="s">
        <v>1230</v>
      </c>
      <c r="AN347">
        <v>0</v>
      </c>
      <c r="AO347">
        <v>0.1</v>
      </c>
      <c r="AP347">
        <v>0.6</v>
      </c>
      <c r="AQ347">
        <v>1</v>
      </c>
      <c r="AR347" t="s">
        <v>1231</v>
      </c>
      <c r="AS347" t="s">
        <v>4512</v>
      </c>
      <c r="AT347" t="s">
        <v>4513</v>
      </c>
      <c r="AU347" t="s">
        <v>1400</v>
      </c>
      <c r="AV347" t="s">
        <v>124</v>
      </c>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s="2" t="s">
        <v>108</v>
      </c>
    </row>
    <row r="348" spans="1:86">
      <c r="A348" t="str">
        <f>CONCATENATE(C348,"_",COUNTIF(C$2:C348,C348))</f>
        <v>04C001_6</v>
      </c>
      <c r="B348" t="s">
        <v>9500</v>
      </c>
      <c r="C348" t="s">
        <v>4397</v>
      </c>
      <c r="D348" t="s">
        <v>16852</v>
      </c>
      <c r="E348" t="s">
        <v>4398</v>
      </c>
      <c r="F348" t="s">
        <v>4399</v>
      </c>
      <c r="G348" t="s">
        <v>4400</v>
      </c>
      <c r="H348" t="s">
        <v>4401</v>
      </c>
      <c r="I348" t="s">
        <v>141</v>
      </c>
      <c r="J348" t="s">
        <v>16737</v>
      </c>
      <c r="K348">
        <v>5</v>
      </c>
      <c r="L348" t="s">
        <v>142</v>
      </c>
      <c r="M348">
        <v>3</v>
      </c>
      <c r="N348" t="s">
        <v>16738</v>
      </c>
      <c r="O348" t="s">
        <v>171</v>
      </c>
      <c r="P348" t="s">
        <v>143</v>
      </c>
      <c r="Q348" t="s">
        <v>169</v>
      </c>
      <c r="R348" t="s">
        <v>77</v>
      </c>
      <c r="S348" t="s">
        <v>170</v>
      </c>
      <c r="T348" t="s">
        <v>16739</v>
      </c>
      <c r="U348" t="s">
        <v>168</v>
      </c>
      <c r="V348" t="s">
        <v>16740</v>
      </c>
      <c r="W348" t="s">
        <v>144</v>
      </c>
      <c r="X348" t="s">
        <v>145</v>
      </c>
      <c r="Y348" t="s">
        <v>146</v>
      </c>
      <c r="Z348" t="s">
        <v>147</v>
      </c>
      <c r="AA348">
        <v>11.5</v>
      </c>
      <c r="AB348" t="s">
        <v>16741</v>
      </c>
      <c r="AC348" t="str">
        <f t="shared" si="5"/>
        <v>1.7.2</v>
      </c>
      <c r="AD348" t="s">
        <v>4466</v>
      </c>
      <c r="AE348" t="s">
        <v>4467</v>
      </c>
      <c r="AF348" t="s">
        <v>4468</v>
      </c>
      <c r="AG348" t="s">
        <v>4469</v>
      </c>
      <c r="AH348" t="s">
        <v>4470</v>
      </c>
      <c r="AI348" t="s">
        <v>89</v>
      </c>
      <c r="AJ348" t="s">
        <v>4471</v>
      </c>
      <c r="AK348" t="s">
        <v>4472</v>
      </c>
      <c r="AL348" t="s">
        <v>136</v>
      </c>
      <c r="AM348" t="s">
        <v>4473</v>
      </c>
      <c r="AN348">
        <v>0.2</v>
      </c>
      <c r="AO348">
        <v>0.6</v>
      </c>
      <c r="AP348">
        <v>0.8</v>
      </c>
      <c r="AQ348">
        <v>1</v>
      </c>
      <c r="AR348" t="s">
        <v>4474</v>
      </c>
      <c r="AS348" t="s">
        <v>4475</v>
      </c>
      <c r="AT348" t="s">
        <v>4476</v>
      </c>
      <c r="AU348" t="s">
        <v>4477</v>
      </c>
      <c r="AV348" t="s">
        <v>4478</v>
      </c>
      <c r="AW348" t="s">
        <v>4479</v>
      </c>
      <c r="AX348" t="s">
        <v>4477</v>
      </c>
      <c r="AY348" t="s">
        <v>4478</v>
      </c>
      <c r="AZ348" t="s">
        <v>4480</v>
      </c>
      <c r="BA348" t="s">
        <v>4477</v>
      </c>
      <c r="BB348" t="s">
        <v>4481</v>
      </c>
      <c r="BC348"/>
      <c r="BD348"/>
      <c r="BE348"/>
      <c r="BF348"/>
      <c r="BG348"/>
      <c r="BH348"/>
      <c r="BI348"/>
      <c r="BJ348"/>
      <c r="BK348"/>
      <c r="BL348"/>
      <c r="BM348"/>
      <c r="BN348"/>
      <c r="BO348"/>
      <c r="BP348"/>
      <c r="BQ348"/>
      <c r="BR348"/>
      <c r="BS348"/>
      <c r="BT348"/>
      <c r="BU348"/>
      <c r="BV348"/>
      <c r="BW348"/>
      <c r="BX348"/>
      <c r="BY348"/>
      <c r="BZ348"/>
      <c r="CA348"/>
      <c r="CB348"/>
      <c r="CC348"/>
    </row>
    <row r="349" spans="1:86">
      <c r="A349" t="str">
        <f>CONCATENATE(C349,"_",COUNTIF(C$2:C349,C349))</f>
        <v>04C001_7</v>
      </c>
      <c r="B349" t="s">
        <v>9501</v>
      </c>
      <c r="C349" t="s">
        <v>4397</v>
      </c>
      <c r="D349" t="s">
        <v>16852</v>
      </c>
      <c r="E349" t="s">
        <v>4398</v>
      </c>
      <c r="F349" t="s">
        <v>4399</v>
      </c>
      <c r="G349" t="s">
        <v>4400</v>
      </c>
      <c r="H349" t="s">
        <v>4401</v>
      </c>
      <c r="I349" t="s">
        <v>4482</v>
      </c>
      <c r="J349" t="s">
        <v>16858</v>
      </c>
      <c r="K349">
        <v>2</v>
      </c>
      <c r="L349" t="s">
        <v>315</v>
      </c>
      <c r="M349">
        <v>1</v>
      </c>
      <c r="N349" t="s">
        <v>16760</v>
      </c>
      <c r="O349" t="s">
        <v>171</v>
      </c>
      <c r="P349" t="s">
        <v>16773</v>
      </c>
      <c r="Q349" t="s">
        <v>171</v>
      </c>
      <c r="R349" t="s">
        <v>235</v>
      </c>
      <c r="S349" t="s">
        <v>169</v>
      </c>
      <c r="T349" t="s">
        <v>16762</v>
      </c>
      <c r="U349" t="s">
        <v>169</v>
      </c>
      <c r="V349" t="s">
        <v>16763</v>
      </c>
      <c r="W349" t="s">
        <v>316</v>
      </c>
      <c r="X349" t="s">
        <v>317</v>
      </c>
      <c r="Y349" t="s">
        <v>236</v>
      </c>
      <c r="Z349" t="s">
        <v>318</v>
      </c>
      <c r="AA349">
        <v>8.3000000000000007</v>
      </c>
      <c r="AB349" t="s">
        <v>16793</v>
      </c>
      <c r="AC349" t="str">
        <f t="shared" si="5"/>
        <v>3.1.1</v>
      </c>
      <c r="AD349" t="s">
        <v>4483</v>
      </c>
      <c r="AE349" t="s">
        <v>4484</v>
      </c>
      <c r="AF349" t="s">
        <v>4485</v>
      </c>
      <c r="AG349" t="s">
        <v>4486</v>
      </c>
      <c r="AH349" t="s">
        <v>4487</v>
      </c>
      <c r="AI349" t="s">
        <v>89</v>
      </c>
      <c r="AJ349" t="s">
        <v>4488</v>
      </c>
      <c r="AK349" t="s">
        <v>4489</v>
      </c>
      <c r="AL349" t="s">
        <v>92</v>
      </c>
      <c r="AM349" t="s">
        <v>4490</v>
      </c>
      <c r="AN349">
        <v>0.2</v>
      </c>
      <c r="AO349">
        <v>0.4</v>
      </c>
      <c r="AP349">
        <v>0.6</v>
      </c>
      <c r="AQ349">
        <v>1</v>
      </c>
      <c r="AR349" t="s">
        <v>4491</v>
      </c>
      <c r="AS349" t="s">
        <v>4492</v>
      </c>
      <c r="AT349" t="s">
        <v>4493</v>
      </c>
      <c r="AU349" t="s">
        <v>4494</v>
      </c>
      <c r="AV349" t="s">
        <v>4463</v>
      </c>
      <c r="AW349" t="s">
        <v>4495</v>
      </c>
      <c r="AX349" t="s">
        <v>4494</v>
      </c>
      <c r="AY349" t="s">
        <v>4463</v>
      </c>
      <c r="AZ349" t="s">
        <v>4496</v>
      </c>
      <c r="BA349" t="s">
        <v>4494</v>
      </c>
      <c r="BB349" t="s">
        <v>4463</v>
      </c>
      <c r="BC349" t="s">
        <v>4497</v>
      </c>
      <c r="BD349" t="s">
        <v>4498</v>
      </c>
      <c r="BE349" t="s">
        <v>4499</v>
      </c>
      <c r="BF349"/>
      <c r="BG349"/>
      <c r="BH349"/>
      <c r="BI349"/>
      <c r="BJ349"/>
      <c r="BK349"/>
      <c r="BL349"/>
      <c r="BM349"/>
      <c r="BN349"/>
      <c r="BO349"/>
      <c r="BP349"/>
      <c r="BQ349"/>
      <c r="BR349"/>
      <c r="BS349"/>
      <c r="BT349"/>
      <c r="BU349"/>
      <c r="BV349"/>
      <c r="BW349"/>
      <c r="BX349"/>
      <c r="BY349" t="s">
        <v>108</v>
      </c>
      <c r="BZ349" t="s">
        <v>108</v>
      </c>
      <c r="CA349" t="s">
        <v>108</v>
      </c>
      <c r="CB349" t="s">
        <v>108</v>
      </c>
      <c r="CC349" t="s">
        <v>108</v>
      </c>
    </row>
    <row r="350" spans="1:86">
      <c r="A350" t="str">
        <f>CONCATENATE(C350,"_",COUNTIF(C$2:C350,C350))</f>
        <v>04P0DE_1</v>
      </c>
      <c r="B350" t="s">
        <v>9504</v>
      </c>
      <c r="C350" t="s">
        <v>4514</v>
      </c>
      <c r="D350" t="s">
        <v>16859</v>
      </c>
      <c r="E350" t="s">
        <v>4515</v>
      </c>
      <c r="F350" t="s">
        <v>4516</v>
      </c>
      <c r="G350" t="s">
        <v>4517</v>
      </c>
      <c r="H350" t="s">
        <v>4518</v>
      </c>
      <c r="I350" t="s">
        <v>4519</v>
      </c>
      <c r="J350" t="s">
        <v>16860</v>
      </c>
      <c r="K350">
        <v>2</v>
      </c>
      <c r="L350" t="s">
        <v>315</v>
      </c>
      <c r="M350">
        <v>1</v>
      </c>
      <c r="N350" t="s">
        <v>16760</v>
      </c>
      <c r="O350" t="s">
        <v>169</v>
      </c>
      <c r="P350" t="s">
        <v>16761</v>
      </c>
      <c r="Q350" t="s">
        <v>171</v>
      </c>
      <c r="R350" t="s">
        <v>235</v>
      </c>
      <c r="S350" t="s">
        <v>169</v>
      </c>
      <c r="T350" t="s">
        <v>16762</v>
      </c>
      <c r="U350" t="s">
        <v>169</v>
      </c>
      <c r="V350" t="s">
        <v>16763</v>
      </c>
      <c r="W350" t="s">
        <v>4520</v>
      </c>
      <c r="X350" t="s">
        <v>4521</v>
      </c>
      <c r="Y350" t="s">
        <v>146</v>
      </c>
      <c r="Z350" t="s">
        <v>147</v>
      </c>
      <c r="AA350" t="s">
        <v>16743</v>
      </c>
      <c r="AB350" t="s">
        <v>16744</v>
      </c>
      <c r="AC350" t="str">
        <f t="shared" si="5"/>
        <v>3.1.1</v>
      </c>
      <c r="AD350" t="s">
        <v>4522</v>
      </c>
      <c r="AE350" t="s">
        <v>4523</v>
      </c>
      <c r="AF350" t="s">
        <v>4524</v>
      </c>
      <c r="AG350" t="s">
        <v>4525</v>
      </c>
      <c r="AH350" t="s">
        <v>4526</v>
      </c>
      <c r="AI350" t="s">
        <v>4527</v>
      </c>
      <c r="AJ350" t="s">
        <v>4528</v>
      </c>
      <c r="AK350" t="s">
        <v>4529</v>
      </c>
      <c r="AL350" t="s">
        <v>92</v>
      </c>
      <c r="AM350" t="s">
        <v>4530</v>
      </c>
      <c r="AN350">
        <v>7.4999999999999997E-2</v>
      </c>
      <c r="AO350">
        <v>0.15</v>
      </c>
      <c r="AP350">
        <v>0.22500000000000001</v>
      </c>
      <c r="AQ350">
        <v>0.3</v>
      </c>
      <c r="AR350" t="s">
        <v>4531</v>
      </c>
      <c r="AS350" t="s">
        <v>4532</v>
      </c>
      <c r="AT350" t="s">
        <v>4533</v>
      </c>
      <c r="AU350" t="s">
        <v>4534</v>
      </c>
      <c r="AV350" t="s">
        <v>4535</v>
      </c>
      <c r="AW350" t="s">
        <v>4536</v>
      </c>
      <c r="AX350" t="s">
        <v>4534</v>
      </c>
      <c r="AY350" t="s">
        <v>4535</v>
      </c>
      <c r="AZ350" t="s">
        <v>4537</v>
      </c>
      <c r="BA350" t="s">
        <v>4534</v>
      </c>
      <c r="BB350" t="s">
        <v>4535</v>
      </c>
      <c r="BC350" t="s">
        <v>4538</v>
      </c>
      <c r="BD350" t="s">
        <v>4534</v>
      </c>
      <c r="BE350" t="s">
        <v>4535</v>
      </c>
      <c r="BF350"/>
      <c r="BG350"/>
      <c r="BH350"/>
      <c r="BI350"/>
      <c r="BJ350"/>
      <c r="BK350"/>
      <c r="BL350"/>
      <c r="BM350"/>
      <c r="BN350"/>
      <c r="BO350"/>
      <c r="BP350"/>
      <c r="BQ350"/>
      <c r="BR350"/>
      <c r="BS350"/>
      <c r="BT350"/>
      <c r="BU350"/>
      <c r="BV350"/>
      <c r="BW350"/>
      <c r="BX350"/>
      <c r="BY350"/>
      <c r="BZ350"/>
      <c r="CA350"/>
      <c r="CB350"/>
      <c r="CC350"/>
    </row>
    <row r="351" spans="1:86">
      <c r="A351" t="str">
        <f>CONCATENATE(C351,"_",COUNTIF(C$2:C351,C351))</f>
        <v>04P0DS_1</v>
      </c>
      <c r="B351" t="s">
        <v>9505</v>
      </c>
      <c r="C351" t="s">
        <v>4539</v>
      </c>
      <c r="D351" t="s">
        <v>16861</v>
      </c>
      <c r="E351" t="s">
        <v>4540</v>
      </c>
      <c r="F351" t="s">
        <v>4541</v>
      </c>
      <c r="G351" t="s">
        <v>4542</v>
      </c>
      <c r="H351" t="s">
        <v>4543</v>
      </c>
      <c r="I351" t="s">
        <v>4544</v>
      </c>
      <c r="J351" t="s">
        <v>16862</v>
      </c>
      <c r="K351">
        <v>2</v>
      </c>
      <c r="L351" t="s">
        <v>315</v>
      </c>
      <c r="M351">
        <v>1</v>
      </c>
      <c r="N351" t="s">
        <v>16760</v>
      </c>
      <c r="O351" t="s">
        <v>168</v>
      </c>
      <c r="P351" t="s">
        <v>4545</v>
      </c>
      <c r="Q351" t="s">
        <v>171</v>
      </c>
      <c r="R351" t="s">
        <v>235</v>
      </c>
      <c r="S351" t="s">
        <v>169</v>
      </c>
      <c r="T351" t="s">
        <v>16762</v>
      </c>
      <c r="U351" t="s">
        <v>169</v>
      </c>
      <c r="V351" t="s">
        <v>16763</v>
      </c>
      <c r="W351" t="s">
        <v>4520</v>
      </c>
      <c r="X351" t="s">
        <v>4521</v>
      </c>
      <c r="Y351" t="s">
        <v>146</v>
      </c>
      <c r="Z351" t="s">
        <v>147</v>
      </c>
      <c r="AA351" t="s">
        <v>16743</v>
      </c>
      <c r="AB351" t="s">
        <v>16744</v>
      </c>
      <c r="AC351" t="str">
        <f t="shared" si="5"/>
        <v>3.1.1</v>
      </c>
      <c r="AD351" t="s">
        <v>4546</v>
      </c>
      <c r="AE351" t="s">
        <v>4547</v>
      </c>
      <c r="AF351" t="s">
        <v>4548</v>
      </c>
      <c r="AG351" t="s">
        <v>4549</v>
      </c>
      <c r="AH351" t="s">
        <v>4550</v>
      </c>
      <c r="AI351" t="s">
        <v>89</v>
      </c>
      <c r="AJ351" t="s">
        <v>4551</v>
      </c>
      <c r="AK351" t="s">
        <v>4552</v>
      </c>
      <c r="AL351" t="s">
        <v>92</v>
      </c>
      <c r="AM351" t="s">
        <v>4553</v>
      </c>
      <c r="AN351">
        <v>0.25</v>
      </c>
      <c r="AO351">
        <v>0.5</v>
      </c>
      <c r="AP351">
        <v>0.75</v>
      </c>
      <c r="AQ351">
        <v>1</v>
      </c>
      <c r="AR351" t="s">
        <v>4554</v>
      </c>
      <c r="AS351" t="s">
        <v>4555</v>
      </c>
      <c r="AT351" t="s">
        <v>4556</v>
      </c>
      <c r="AU351" t="s">
        <v>4557</v>
      </c>
      <c r="AV351" t="s">
        <v>4558</v>
      </c>
      <c r="AW351" t="s">
        <v>4559</v>
      </c>
      <c r="AX351" t="s">
        <v>4560</v>
      </c>
      <c r="AY351" t="s">
        <v>4561</v>
      </c>
      <c r="AZ351" t="s">
        <v>4562</v>
      </c>
      <c r="BA351" t="s">
        <v>4563</v>
      </c>
      <c r="BB351" t="s">
        <v>4564</v>
      </c>
      <c r="BC351" t="s">
        <v>4565</v>
      </c>
      <c r="BD351" t="s">
        <v>4563</v>
      </c>
      <c r="BE351" t="s">
        <v>4564</v>
      </c>
      <c r="BF351" t="s">
        <v>4566</v>
      </c>
      <c r="BG351" t="s">
        <v>4567</v>
      </c>
      <c r="BH351" t="s">
        <v>4568</v>
      </c>
      <c r="BI351"/>
      <c r="BJ351"/>
      <c r="BK351"/>
      <c r="BL351"/>
      <c r="BM351"/>
      <c r="BN351"/>
      <c r="BO351"/>
      <c r="BP351"/>
      <c r="BQ351"/>
      <c r="BR351"/>
      <c r="BS351"/>
      <c r="BT351"/>
      <c r="BU351"/>
      <c r="BV351"/>
      <c r="BW351"/>
      <c r="BX351"/>
      <c r="BY351"/>
      <c r="BZ351"/>
      <c r="CA351"/>
      <c r="CB351"/>
      <c r="CC351"/>
    </row>
    <row r="352" spans="1:86">
      <c r="A352" t="str">
        <f>CONCATENATE(C352,"_",COUNTIF(C$2:C352,C352))</f>
        <v>04P0DS_2</v>
      </c>
      <c r="B352" t="s">
        <v>9506</v>
      </c>
      <c r="C352" t="s">
        <v>4539</v>
      </c>
      <c r="D352" t="s">
        <v>16861</v>
      </c>
      <c r="E352" t="s">
        <v>4540</v>
      </c>
      <c r="F352" t="s">
        <v>4541</v>
      </c>
      <c r="G352" t="s">
        <v>4542</v>
      </c>
      <c r="H352" t="s">
        <v>4543</v>
      </c>
      <c r="I352" t="s">
        <v>109</v>
      </c>
      <c r="J352" t="s">
        <v>16733</v>
      </c>
      <c r="K352">
        <v>2</v>
      </c>
      <c r="L352" t="s">
        <v>315</v>
      </c>
      <c r="M352">
        <v>1</v>
      </c>
      <c r="N352" t="s">
        <v>16760</v>
      </c>
      <c r="O352">
        <v>2</v>
      </c>
      <c r="P352" t="s">
        <v>4545</v>
      </c>
      <c r="Q352" t="s">
        <v>169</v>
      </c>
      <c r="R352" t="s">
        <v>77</v>
      </c>
      <c r="S352" t="s">
        <v>236</v>
      </c>
      <c r="T352" t="s">
        <v>260</v>
      </c>
      <c r="U352" t="s">
        <v>169</v>
      </c>
      <c r="V352" t="s">
        <v>467</v>
      </c>
      <c r="W352" t="s">
        <v>110</v>
      </c>
      <c r="X352" t="s">
        <v>111</v>
      </c>
      <c r="Y352" t="s">
        <v>146</v>
      </c>
      <c r="Z352" t="s">
        <v>147</v>
      </c>
      <c r="AA352">
        <v>11.3</v>
      </c>
      <c r="AB352" t="s">
        <v>16735</v>
      </c>
      <c r="AC352" t="str">
        <f t="shared" si="5"/>
        <v>1.8.1</v>
      </c>
      <c r="AD352" t="s">
        <v>4569</v>
      </c>
      <c r="AE352" t="s">
        <v>4570</v>
      </c>
      <c r="AF352" t="s">
        <v>4571</v>
      </c>
      <c r="AG352" t="s">
        <v>115</v>
      </c>
      <c r="AH352" t="s">
        <v>4572</v>
      </c>
      <c r="AI352" t="s">
        <v>89</v>
      </c>
      <c r="AJ352" t="s">
        <v>4573</v>
      </c>
      <c r="AK352" t="s">
        <v>936</v>
      </c>
      <c r="AL352" t="s">
        <v>136</v>
      </c>
      <c r="AM352" t="s">
        <v>4505</v>
      </c>
      <c r="AN352">
        <v>0.2</v>
      </c>
      <c r="AO352">
        <v>0.4</v>
      </c>
      <c r="AP352">
        <v>0.4</v>
      </c>
      <c r="AQ352">
        <v>1</v>
      </c>
      <c r="AR352" t="s">
        <v>4574</v>
      </c>
      <c r="AS352" t="s">
        <v>4575</v>
      </c>
      <c r="AT352" t="s">
        <v>1393</v>
      </c>
      <c r="AU352" t="s">
        <v>4576</v>
      </c>
      <c r="AV352" t="s">
        <v>4577</v>
      </c>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row>
    <row r="353" spans="1:82">
      <c r="A353" t="str">
        <f>CONCATENATE(C353,"_",COUNTIF(C$2:C353,C353))</f>
        <v>04P0DS_3</v>
      </c>
      <c r="B353" t="s">
        <v>9507</v>
      </c>
      <c r="C353" t="s">
        <v>4539</v>
      </c>
      <c r="D353" t="s">
        <v>16861</v>
      </c>
      <c r="E353" t="s">
        <v>4540</v>
      </c>
      <c r="F353" t="s">
        <v>4541</v>
      </c>
      <c r="G353" t="s">
        <v>4542</v>
      </c>
      <c r="H353" t="s">
        <v>4543</v>
      </c>
      <c r="I353" t="s">
        <v>126</v>
      </c>
      <c r="J353" t="s">
        <v>16736</v>
      </c>
      <c r="K353">
        <v>2</v>
      </c>
      <c r="L353" t="s">
        <v>315</v>
      </c>
      <c r="M353">
        <v>1</v>
      </c>
      <c r="N353" t="s">
        <v>16760</v>
      </c>
      <c r="O353">
        <v>7</v>
      </c>
      <c r="P353" t="s">
        <v>8243</v>
      </c>
      <c r="Q353" t="s">
        <v>169</v>
      </c>
      <c r="R353" t="s">
        <v>77</v>
      </c>
      <c r="S353" t="s">
        <v>236</v>
      </c>
      <c r="T353" t="s">
        <v>260</v>
      </c>
      <c r="U353" t="s">
        <v>169</v>
      </c>
      <c r="V353" t="s">
        <v>467</v>
      </c>
      <c r="W353" t="s">
        <v>127</v>
      </c>
      <c r="X353" t="s">
        <v>128</v>
      </c>
      <c r="Y353" t="s">
        <v>146</v>
      </c>
      <c r="Z353" t="s">
        <v>147</v>
      </c>
      <c r="AA353">
        <v>11.3</v>
      </c>
      <c r="AB353" t="s">
        <v>16735</v>
      </c>
      <c r="AC353" t="str">
        <f t="shared" si="5"/>
        <v>1.8.1</v>
      </c>
      <c r="AD353" t="s">
        <v>288</v>
      </c>
      <c r="AE353" t="s">
        <v>1225</v>
      </c>
      <c r="AF353" t="s">
        <v>4578</v>
      </c>
      <c r="AG353" t="s">
        <v>210</v>
      </c>
      <c r="AH353" t="s">
        <v>4579</v>
      </c>
      <c r="AI353" t="s">
        <v>89</v>
      </c>
      <c r="AJ353" t="s">
        <v>4580</v>
      </c>
      <c r="AK353" t="s">
        <v>1229</v>
      </c>
      <c r="AL353" t="s">
        <v>136</v>
      </c>
      <c r="AM353" t="s">
        <v>1230</v>
      </c>
      <c r="AN353">
        <v>0</v>
      </c>
      <c r="AO353">
        <v>0.1</v>
      </c>
      <c r="AP353">
        <v>0.6</v>
      </c>
      <c r="AQ353">
        <v>1</v>
      </c>
      <c r="AR353" t="s">
        <v>1231</v>
      </c>
      <c r="AS353" t="s">
        <v>4581</v>
      </c>
      <c r="AT353" t="s">
        <v>4582</v>
      </c>
      <c r="AU353" t="s">
        <v>4583</v>
      </c>
      <c r="AV353" t="s">
        <v>4584</v>
      </c>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row>
    <row r="354" spans="1:82">
      <c r="A354" t="str">
        <f>CONCATENATE(C354,"_",COUNTIF(C$2:C354,C354))</f>
        <v>04P0DS_4</v>
      </c>
      <c r="B354" t="s">
        <v>9508</v>
      </c>
      <c r="C354" t="s">
        <v>4539</v>
      </c>
      <c r="D354" t="s">
        <v>16861</v>
      </c>
      <c r="E354" t="s">
        <v>4540</v>
      </c>
      <c r="F354" t="s">
        <v>4541</v>
      </c>
      <c r="G354" t="s">
        <v>4542</v>
      </c>
      <c r="H354" t="s">
        <v>4543</v>
      </c>
      <c r="I354" t="s">
        <v>141</v>
      </c>
      <c r="J354" t="s">
        <v>16737</v>
      </c>
      <c r="K354">
        <v>5</v>
      </c>
      <c r="L354" t="s">
        <v>142</v>
      </c>
      <c r="M354">
        <v>3</v>
      </c>
      <c r="N354" t="s">
        <v>16738</v>
      </c>
      <c r="O354" t="s">
        <v>171</v>
      </c>
      <c r="P354" t="s">
        <v>143</v>
      </c>
      <c r="Q354" t="s">
        <v>169</v>
      </c>
      <c r="R354" t="s">
        <v>77</v>
      </c>
      <c r="S354" t="s">
        <v>170</v>
      </c>
      <c r="T354" t="s">
        <v>16739</v>
      </c>
      <c r="U354" t="s">
        <v>168</v>
      </c>
      <c r="V354" t="s">
        <v>16740</v>
      </c>
      <c r="W354" t="s">
        <v>144</v>
      </c>
      <c r="X354" t="s">
        <v>145</v>
      </c>
      <c r="Y354" t="s">
        <v>146</v>
      </c>
      <c r="Z354" t="s">
        <v>147</v>
      </c>
      <c r="AA354">
        <v>11.5</v>
      </c>
      <c r="AB354" t="s">
        <v>16741</v>
      </c>
      <c r="AC354" t="str">
        <f t="shared" si="5"/>
        <v>1.7.2</v>
      </c>
      <c r="AD354" t="s">
        <v>4585</v>
      </c>
      <c r="AE354" t="s">
        <v>4586</v>
      </c>
      <c r="AF354" t="s">
        <v>4587</v>
      </c>
      <c r="AG354" t="s">
        <v>4588</v>
      </c>
      <c r="AH354" t="s">
        <v>4589</v>
      </c>
      <c r="AI354" t="s">
        <v>89</v>
      </c>
      <c r="AJ354" t="s">
        <v>4590</v>
      </c>
      <c r="AK354" t="s">
        <v>4591</v>
      </c>
      <c r="AL354" t="s">
        <v>92</v>
      </c>
      <c r="AM354" t="s">
        <v>4592</v>
      </c>
      <c r="AN354">
        <v>0.25</v>
      </c>
      <c r="AO354">
        <v>0.25</v>
      </c>
      <c r="AP354">
        <v>0.5</v>
      </c>
      <c r="AQ354">
        <v>1</v>
      </c>
      <c r="AR354" t="s">
        <v>4593</v>
      </c>
      <c r="AS354" t="s">
        <v>4594</v>
      </c>
      <c r="AT354" t="s">
        <v>4595</v>
      </c>
      <c r="AU354" t="s">
        <v>4576</v>
      </c>
      <c r="AV354" t="s">
        <v>4577</v>
      </c>
      <c r="AW354" t="s">
        <v>731</v>
      </c>
      <c r="AX354" t="s">
        <v>4576</v>
      </c>
      <c r="AY354" t="s">
        <v>4577</v>
      </c>
      <c r="AZ354"/>
      <c r="BA354"/>
      <c r="BB354"/>
      <c r="BC354"/>
      <c r="BD354"/>
      <c r="BE354"/>
      <c r="BF354"/>
      <c r="BG354"/>
      <c r="BH354"/>
      <c r="BI354"/>
      <c r="BJ354"/>
      <c r="BK354"/>
      <c r="BL354"/>
      <c r="BM354"/>
      <c r="BN354"/>
      <c r="BO354"/>
      <c r="BP354"/>
      <c r="BQ354"/>
      <c r="BR354"/>
      <c r="BS354"/>
      <c r="BT354"/>
      <c r="BU354"/>
      <c r="BV354"/>
      <c r="BW354"/>
      <c r="BX354"/>
      <c r="BY354"/>
      <c r="BZ354"/>
      <c r="CA354"/>
      <c r="CB354"/>
      <c r="CC354"/>
    </row>
    <row r="355" spans="1:82">
      <c r="A355" t="str">
        <f>CONCATENATE(C355,"_",COUNTIF(C$2:C355,C355))</f>
        <v>05C001_1</v>
      </c>
      <c r="B355" t="s">
        <v>9509</v>
      </c>
      <c r="C355" t="s">
        <v>4596</v>
      </c>
      <c r="D355" t="s">
        <v>16863</v>
      </c>
      <c r="E355" t="s">
        <v>4597</v>
      </c>
      <c r="F355" t="s">
        <v>4598</v>
      </c>
      <c r="G355" t="s">
        <v>4599</v>
      </c>
      <c r="H355" t="s">
        <v>4600</v>
      </c>
      <c r="I355" t="s">
        <v>4601</v>
      </c>
      <c r="J355" t="s">
        <v>16864</v>
      </c>
      <c r="K355">
        <v>2</v>
      </c>
      <c r="L355" t="s">
        <v>315</v>
      </c>
      <c r="M355">
        <v>1</v>
      </c>
      <c r="N355" t="s">
        <v>16760</v>
      </c>
      <c r="O355" t="s">
        <v>216</v>
      </c>
      <c r="P355" t="s">
        <v>4602</v>
      </c>
      <c r="Q355" t="s">
        <v>171</v>
      </c>
      <c r="R355" t="s">
        <v>235</v>
      </c>
      <c r="S355" t="s">
        <v>170</v>
      </c>
      <c r="T355" t="s">
        <v>4603</v>
      </c>
      <c r="U355" t="s">
        <v>169</v>
      </c>
      <c r="V355" t="s">
        <v>4603</v>
      </c>
      <c r="W355" t="s">
        <v>4604</v>
      </c>
      <c r="X355" t="s">
        <v>4605</v>
      </c>
      <c r="Y355" t="s">
        <v>146</v>
      </c>
      <c r="Z355" t="s">
        <v>147</v>
      </c>
      <c r="AA355" t="s">
        <v>16743</v>
      </c>
      <c r="AB355" t="s">
        <v>16744</v>
      </c>
      <c r="AC355" t="str">
        <f t="shared" si="5"/>
        <v>3.7.1</v>
      </c>
      <c r="AD355" t="s">
        <v>4606</v>
      </c>
      <c r="AE355" t="s">
        <v>4607</v>
      </c>
      <c r="AF355" t="s">
        <v>4608</v>
      </c>
      <c r="AG355" t="s">
        <v>4609</v>
      </c>
      <c r="AH355" t="s">
        <v>4610</v>
      </c>
      <c r="AI355" t="s">
        <v>89</v>
      </c>
      <c r="AJ355" t="s">
        <v>4611</v>
      </c>
      <c r="AK355" t="s">
        <v>4612</v>
      </c>
      <c r="AL355" t="s">
        <v>92</v>
      </c>
      <c r="AM355" t="s">
        <v>4613</v>
      </c>
      <c r="AN355">
        <v>0.17</v>
      </c>
      <c r="AO355">
        <v>0.43</v>
      </c>
      <c r="AP355">
        <v>0.7</v>
      </c>
      <c r="AQ355">
        <v>1</v>
      </c>
      <c r="AR355" t="s">
        <v>4614</v>
      </c>
      <c r="AS355" t="s">
        <v>4615</v>
      </c>
      <c r="AT355" t="s">
        <v>4616</v>
      </c>
      <c r="AU355" t="s">
        <v>4617</v>
      </c>
      <c r="AV355" t="s">
        <v>4618</v>
      </c>
      <c r="AW355" t="s">
        <v>4619</v>
      </c>
      <c r="AX355" t="s">
        <v>4620</v>
      </c>
      <c r="AY355" t="s">
        <v>4621</v>
      </c>
      <c r="AZ355" t="s">
        <v>4622</v>
      </c>
      <c r="BA355" t="s">
        <v>4623</v>
      </c>
      <c r="BB355" t="s">
        <v>4624</v>
      </c>
      <c r="BC355" t="s">
        <v>4625</v>
      </c>
      <c r="BD355" t="s">
        <v>4626</v>
      </c>
      <c r="BE355" t="s">
        <v>4627</v>
      </c>
      <c r="BF355" t="s">
        <v>4628</v>
      </c>
      <c r="BG355" t="s">
        <v>4629</v>
      </c>
      <c r="BH355" t="s">
        <v>4630</v>
      </c>
      <c r="BI355" t="s">
        <v>4631</v>
      </c>
      <c r="BJ355" t="s">
        <v>4632</v>
      </c>
      <c r="BK355" t="s">
        <v>4633</v>
      </c>
      <c r="BL355" t="s">
        <v>4634</v>
      </c>
      <c r="BM355" t="s">
        <v>4632</v>
      </c>
      <c r="BN355" t="s">
        <v>4633</v>
      </c>
      <c r="BO355" t="s">
        <v>4635</v>
      </c>
      <c r="BP355" t="s">
        <v>4632</v>
      </c>
      <c r="BQ355" t="s">
        <v>4633</v>
      </c>
      <c r="BR355" t="s">
        <v>108</v>
      </c>
      <c r="BS355" t="s">
        <v>108</v>
      </c>
      <c r="BT355" t="s">
        <v>108</v>
      </c>
      <c r="BU355" t="s">
        <v>108</v>
      </c>
      <c r="BV355" t="s">
        <v>108</v>
      </c>
      <c r="BW355" t="s">
        <v>108</v>
      </c>
      <c r="BX355" t="s">
        <v>108</v>
      </c>
      <c r="BY355" t="s">
        <v>108</v>
      </c>
      <c r="BZ355"/>
      <c r="CA355"/>
      <c r="CB355"/>
      <c r="CC355"/>
      <c r="CD355" s="23"/>
    </row>
    <row r="356" spans="1:82">
      <c r="A356" t="str">
        <f>CONCATENATE(C356,"_",COUNTIF(C$2:C356,C356))</f>
        <v>05C001_2</v>
      </c>
      <c r="B356" t="s">
        <v>9510</v>
      </c>
      <c r="C356" t="s">
        <v>4596</v>
      </c>
      <c r="D356" t="s">
        <v>16863</v>
      </c>
      <c r="E356" t="s">
        <v>4597</v>
      </c>
      <c r="F356" t="s">
        <v>4598</v>
      </c>
      <c r="G356" t="s">
        <v>4599</v>
      </c>
      <c r="H356" t="s">
        <v>4600</v>
      </c>
      <c r="I356" t="s">
        <v>109</v>
      </c>
      <c r="J356" t="s">
        <v>16733</v>
      </c>
      <c r="K356">
        <v>2</v>
      </c>
      <c r="L356" t="s">
        <v>315</v>
      </c>
      <c r="M356">
        <v>1</v>
      </c>
      <c r="N356" t="s">
        <v>16760</v>
      </c>
      <c r="O356" t="s">
        <v>216</v>
      </c>
      <c r="P356" t="s">
        <v>4602</v>
      </c>
      <c r="Q356" t="s">
        <v>171</v>
      </c>
      <c r="R356" t="s">
        <v>235</v>
      </c>
      <c r="S356" t="s">
        <v>170</v>
      </c>
      <c r="T356" t="s">
        <v>4603</v>
      </c>
      <c r="U356" t="s">
        <v>169</v>
      </c>
      <c r="V356" t="s">
        <v>4603</v>
      </c>
      <c r="W356" t="s">
        <v>110</v>
      </c>
      <c r="X356" t="s">
        <v>111</v>
      </c>
      <c r="Y356" t="s">
        <v>146</v>
      </c>
      <c r="Z356" t="s">
        <v>147</v>
      </c>
      <c r="AA356">
        <v>11.3</v>
      </c>
      <c r="AB356" t="s">
        <v>16735</v>
      </c>
      <c r="AC356" t="str">
        <f t="shared" si="5"/>
        <v>3.7.1</v>
      </c>
      <c r="AD356" t="s">
        <v>4636</v>
      </c>
      <c r="AE356" t="s">
        <v>4637</v>
      </c>
      <c r="AF356" t="s">
        <v>4638</v>
      </c>
      <c r="AG356" t="s">
        <v>115</v>
      </c>
      <c r="AH356" t="s">
        <v>4639</v>
      </c>
      <c r="AI356" t="s">
        <v>89</v>
      </c>
      <c r="AJ356" t="s">
        <v>4640</v>
      </c>
      <c r="AK356" t="s">
        <v>4340</v>
      </c>
      <c r="AL356" t="s">
        <v>92</v>
      </c>
      <c r="AM356" t="s">
        <v>4613</v>
      </c>
      <c r="AN356">
        <v>0.3</v>
      </c>
      <c r="AO356">
        <v>0.55000000000000004</v>
      </c>
      <c r="AP356">
        <v>0.8</v>
      </c>
      <c r="AQ356">
        <v>1</v>
      </c>
      <c r="AR356" t="s">
        <v>4641</v>
      </c>
      <c r="AS356" t="s">
        <v>4642</v>
      </c>
      <c r="AT356" t="s">
        <v>4344</v>
      </c>
      <c r="AU356" t="s">
        <v>4643</v>
      </c>
      <c r="AV356" t="s">
        <v>4644</v>
      </c>
      <c r="AW356" t="s">
        <v>4645</v>
      </c>
      <c r="AX356" t="s">
        <v>4643</v>
      </c>
      <c r="AY356" t="s">
        <v>4644</v>
      </c>
      <c r="AZ356" t="s">
        <v>108</v>
      </c>
      <c r="BA356" t="s">
        <v>108</v>
      </c>
      <c r="BB356" t="s">
        <v>108</v>
      </c>
      <c r="BC356" t="s">
        <v>108</v>
      </c>
      <c r="BD356" t="s">
        <v>108</v>
      </c>
      <c r="BE356" t="s">
        <v>108</v>
      </c>
      <c r="BF356" t="s">
        <v>108</v>
      </c>
      <c r="BG356" t="s">
        <v>108</v>
      </c>
      <c r="BH356" t="s">
        <v>108</v>
      </c>
      <c r="BI356" t="s">
        <v>108</v>
      </c>
      <c r="BJ356" t="s">
        <v>108</v>
      </c>
      <c r="BK356" t="s">
        <v>108</v>
      </c>
      <c r="BL356" t="s">
        <v>108</v>
      </c>
      <c r="BM356" t="s">
        <v>108</v>
      </c>
      <c r="BN356" t="s">
        <v>108</v>
      </c>
      <c r="BO356" t="s">
        <v>108</v>
      </c>
      <c r="BP356" t="s">
        <v>108</v>
      </c>
      <c r="BQ356" t="s">
        <v>108</v>
      </c>
      <c r="BR356" t="s">
        <v>108</v>
      </c>
      <c r="BS356" t="s">
        <v>108</v>
      </c>
      <c r="BT356" t="s">
        <v>108</v>
      </c>
      <c r="BU356" t="s">
        <v>108</v>
      </c>
      <c r="BV356" t="s">
        <v>108</v>
      </c>
      <c r="BW356" t="s">
        <v>108</v>
      </c>
      <c r="BX356" t="s">
        <v>108</v>
      </c>
      <c r="BY356" t="s">
        <v>108</v>
      </c>
      <c r="BZ356"/>
      <c r="CA356"/>
      <c r="CB356"/>
      <c r="CC356"/>
      <c r="CD356" s="23"/>
    </row>
    <row r="357" spans="1:82">
      <c r="A357" t="str">
        <f>CONCATENATE(C357,"_",COUNTIF(C$2:C357,C357))</f>
        <v>05C001_3</v>
      </c>
      <c r="B357" t="s">
        <v>9511</v>
      </c>
      <c r="C357" t="s">
        <v>4596</v>
      </c>
      <c r="D357" t="s">
        <v>16863</v>
      </c>
      <c r="E357" t="s">
        <v>4597</v>
      </c>
      <c r="F357" t="s">
        <v>4598</v>
      </c>
      <c r="G357" t="s">
        <v>4599</v>
      </c>
      <c r="H357" t="s">
        <v>4600</v>
      </c>
      <c r="I357" t="s">
        <v>126</v>
      </c>
      <c r="J357" t="s">
        <v>16736</v>
      </c>
      <c r="K357">
        <v>2</v>
      </c>
      <c r="L357" t="s">
        <v>315</v>
      </c>
      <c r="M357">
        <v>1</v>
      </c>
      <c r="N357" t="s">
        <v>16760</v>
      </c>
      <c r="O357" t="s">
        <v>216</v>
      </c>
      <c r="P357" t="s">
        <v>4602</v>
      </c>
      <c r="Q357" t="s">
        <v>171</v>
      </c>
      <c r="R357" t="s">
        <v>235</v>
      </c>
      <c r="S357" t="s">
        <v>170</v>
      </c>
      <c r="T357" t="s">
        <v>4603</v>
      </c>
      <c r="U357" t="s">
        <v>169</v>
      </c>
      <c r="V357" t="s">
        <v>4603</v>
      </c>
      <c r="W357" t="s">
        <v>127</v>
      </c>
      <c r="X357" t="s">
        <v>128</v>
      </c>
      <c r="Y357" t="s">
        <v>146</v>
      </c>
      <c r="Z357" t="s">
        <v>147</v>
      </c>
      <c r="AA357">
        <v>11.3</v>
      </c>
      <c r="AB357" t="s">
        <v>16735</v>
      </c>
      <c r="AC357" t="str">
        <f t="shared" si="5"/>
        <v>3.7.1</v>
      </c>
      <c r="AD357" t="s">
        <v>207</v>
      </c>
      <c r="AE357" t="s">
        <v>942</v>
      </c>
      <c r="AF357" t="s">
        <v>4646</v>
      </c>
      <c r="AG357" t="s">
        <v>210</v>
      </c>
      <c r="AH357" t="s">
        <v>4647</v>
      </c>
      <c r="AI357" t="s">
        <v>89</v>
      </c>
      <c r="AJ357" t="s">
        <v>4648</v>
      </c>
      <c r="AK357" t="s">
        <v>4649</v>
      </c>
      <c r="AL357" t="s">
        <v>136</v>
      </c>
      <c r="AM357" t="s">
        <v>4613</v>
      </c>
      <c r="AN357">
        <v>0</v>
      </c>
      <c r="AO357">
        <v>0.5</v>
      </c>
      <c r="AP357">
        <v>0.75</v>
      </c>
      <c r="AQ357">
        <v>1</v>
      </c>
      <c r="AR357" t="s">
        <v>2024</v>
      </c>
      <c r="AS357" t="s">
        <v>4650</v>
      </c>
      <c r="AT357" t="s">
        <v>4651</v>
      </c>
      <c r="AU357" t="s">
        <v>4652</v>
      </c>
      <c r="AV357" t="s">
        <v>4653</v>
      </c>
      <c r="AW357" t="s">
        <v>108</v>
      </c>
      <c r="AX357" t="s">
        <v>108</v>
      </c>
      <c r="AY357" t="s">
        <v>108</v>
      </c>
      <c r="AZ357" t="s">
        <v>108</v>
      </c>
      <c r="BA357" t="s">
        <v>108</v>
      </c>
      <c r="BB357" t="s">
        <v>108</v>
      </c>
      <c r="BC357" t="s">
        <v>108</v>
      </c>
      <c r="BD357" t="s">
        <v>108</v>
      </c>
      <c r="BE357" t="s">
        <v>108</v>
      </c>
      <c r="BF357" t="s">
        <v>108</v>
      </c>
      <c r="BG357" t="s">
        <v>108</v>
      </c>
      <c r="BH357" t="s">
        <v>108</v>
      </c>
      <c r="BI357" t="s">
        <v>108</v>
      </c>
      <c r="BJ357" t="s">
        <v>108</v>
      </c>
      <c r="BK357" t="s">
        <v>108</v>
      </c>
      <c r="BL357" t="s">
        <v>108</v>
      </c>
      <c r="BM357" t="s">
        <v>108</v>
      </c>
      <c r="BN357" t="s">
        <v>108</v>
      </c>
      <c r="BO357" t="s">
        <v>108</v>
      </c>
      <c r="BP357" t="s">
        <v>108</v>
      </c>
      <c r="BQ357" t="s">
        <v>108</v>
      </c>
      <c r="BR357" t="s">
        <v>108</v>
      </c>
      <c r="BS357" t="s">
        <v>108</v>
      </c>
      <c r="BT357" t="s">
        <v>108</v>
      </c>
      <c r="BU357" t="s">
        <v>108</v>
      </c>
      <c r="BV357" t="s">
        <v>108</v>
      </c>
      <c r="BW357" t="s">
        <v>108</v>
      </c>
      <c r="BX357" t="s">
        <v>108</v>
      </c>
      <c r="BY357" t="s">
        <v>108</v>
      </c>
      <c r="BZ357"/>
      <c r="CA357"/>
      <c r="CB357"/>
      <c r="CC357"/>
      <c r="CD357" s="23"/>
    </row>
    <row r="358" spans="1:82">
      <c r="A358" t="str">
        <f>CONCATENATE(C358,"_",COUNTIF(C$2:C358,C358))</f>
        <v>05C001_4</v>
      </c>
      <c r="B358" t="s">
        <v>9512</v>
      </c>
      <c r="C358" t="s">
        <v>4596</v>
      </c>
      <c r="D358" t="s">
        <v>16863</v>
      </c>
      <c r="E358" t="s">
        <v>4597</v>
      </c>
      <c r="F358" t="s">
        <v>4598</v>
      </c>
      <c r="G358" t="s">
        <v>4599</v>
      </c>
      <c r="H358" t="s">
        <v>4600</v>
      </c>
      <c r="I358" t="s">
        <v>141</v>
      </c>
      <c r="J358" t="s">
        <v>16737</v>
      </c>
      <c r="K358">
        <v>5</v>
      </c>
      <c r="L358" t="s">
        <v>142</v>
      </c>
      <c r="M358">
        <v>3</v>
      </c>
      <c r="N358" t="s">
        <v>16738</v>
      </c>
      <c r="O358" t="s">
        <v>171</v>
      </c>
      <c r="P358" t="s">
        <v>143</v>
      </c>
      <c r="Q358" t="s">
        <v>169</v>
      </c>
      <c r="R358" t="s">
        <v>77</v>
      </c>
      <c r="S358" t="s">
        <v>170</v>
      </c>
      <c r="T358" t="s">
        <v>16739</v>
      </c>
      <c r="U358" t="s">
        <v>168</v>
      </c>
      <c r="V358" t="s">
        <v>16740</v>
      </c>
      <c r="W358" t="s">
        <v>144</v>
      </c>
      <c r="X358" t="s">
        <v>145</v>
      </c>
      <c r="Y358" t="s">
        <v>146</v>
      </c>
      <c r="Z358" t="s">
        <v>147</v>
      </c>
      <c r="AA358">
        <v>11.5</v>
      </c>
      <c r="AB358" t="s">
        <v>16741</v>
      </c>
      <c r="AC358" t="str">
        <f t="shared" si="5"/>
        <v>1.7.2</v>
      </c>
      <c r="AD358" t="s">
        <v>4654</v>
      </c>
      <c r="AE358" t="s">
        <v>4655</v>
      </c>
      <c r="AF358" t="s">
        <v>4656</v>
      </c>
      <c r="AG358" t="s">
        <v>4657</v>
      </c>
      <c r="AH358" t="s">
        <v>4658</v>
      </c>
      <c r="AI358" t="s">
        <v>89</v>
      </c>
      <c r="AJ358" t="s">
        <v>4659</v>
      </c>
      <c r="AK358" t="s">
        <v>4660</v>
      </c>
      <c r="AL358" t="s">
        <v>92</v>
      </c>
      <c r="AM358" t="s">
        <v>4613</v>
      </c>
      <c r="AN358">
        <v>0.1</v>
      </c>
      <c r="AO358">
        <v>0.35</v>
      </c>
      <c r="AP358">
        <v>0.8</v>
      </c>
      <c r="AQ358">
        <v>1</v>
      </c>
      <c r="AR358" t="s">
        <v>1619</v>
      </c>
      <c r="AS358" t="s">
        <v>4661</v>
      </c>
      <c r="AT358" t="s">
        <v>4324</v>
      </c>
      <c r="AU358" t="s">
        <v>4643</v>
      </c>
      <c r="AV358" t="s">
        <v>420</v>
      </c>
      <c r="AW358" t="s">
        <v>4325</v>
      </c>
      <c r="AX358" t="s">
        <v>4643</v>
      </c>
      <c r="AY358" t="s">
        <v>420</v>
      </c>
      <c r="AZ358" t="s">
        <v>4326</v>
      </c>
      <c r="BA358" t="s">
        <v>4643</v>
      </c>
      <c r="BB358" t="s">
        <v>420</v>
      </c>
      <c r="BC358" t="s">
        <v>108</v>
      </c>
      <c r="BD358" t="s">
        <v>108</v>
      </c>
      <c r="BE358" t="s">
        <v>108</v>
      </c>
      <c r="BF358" t="s">
        <v>108</v>
      </c>
      <c r="BG358" t="s">
        <v>108</v>
      </c>
      <c r="BH358" t="s">
        <v>108</v>
      </c>
      <c r="BI358" t="s">
        <v>108</v>
      </c>
      <c r="BJ358" t="s">
        <v>108</v>
      </c>
      <c r="BK358" t="s">
        <v>108</v>
      </c>
      <c r="BL358" t="s">
        <v>108</v>
      </c>
      <c r="BM358" t="s">
        <v>108</v>
      </c>
      <c r="BN358" t="s">
        <v>108</v>
      </c>
      <c r="BO358" t="s">
        <v>108</v>
      </c>
      <c r="BP358" t="s">
        <v>108</v>
      </c>
      <c r="BQ358" t="s">
        <v>108</v>
      </c>
      <c r="BR358" t="s">
        <v>108</v>
      </c>
      <c r="BS358" t="s">
        <v>108</v>
      </c>
      <c r="BT358" t="s">
        <v>108</v>
      </c>
      <c r="BU358" t="s">
        <v>108</v>
      </c>
      <c r="BV358" t="s">
        <v>108</v>
      </c>
      <c r="BW358" t="s">
        <v>108</v>
      </c>
      <c r="BX358" t="s">
        <v>108</v>
      </c>
      <c r="BY358" t="s">
        <v>108</v>
      </c>
      <c r="BZ358"/>
      <c r="CA358"/>
      <c r="CB358"/>
      <c r="CC358"/>
      <c r="CD358" s="23"/>
    </row>
    <row r="359" spans="1:82">
      <c r="A359" t="str">
        <f>CONCATENATE(C359,"_",COUNTIF(C$2:C359,C359))</f>
        <v>05P0PT_1</v>
      </c>
      <c r="B359" t="s">
        <v>9513</v>
      </c>
      <c r="C359" t="s">
        <v>4662</v>
      </c>
      <c r="D359" t="s">
        <v>16865</v>
      </c>
      <c r="E359" t="s">
        <v>4663</v>
      </c>
      <c r="F359" t="s">
        <v>4664</v>
      </c>
      <c r="G359" t="s">
        <v>4665</v>
      </c>
      <c r="H359" t="s">
        <v>4666</v>
      </c>
      <c r="I359" t="s">
        <v>4667</v>
      </c>
      <c r="J359" t="s">
        <v>16866</v>
      </c>
      <c r="K359">
        <v>2</v>
      </c>
      <c r="L359" t="s">
        <v>315</v>
      </c>
      <c r="M359">
        <v>1</v>
      </c>
      <c r="N359" t="s">
        <v>16760</v>
      </c>
      <c r="O359" t="s">
        <v>216</v>
      </c>
      <c r="P359" t="s">
        <v>4602</v>
      </c>
      <c r="Q359" t="s">
        <v>171</v>
      </c>
      <c r="R359" t="s">
        <v>235</v>
      </c>
      <c r="S359" t="s">
        <v>170</v>
      </c>
      <c r="T359" t="s">
        <v>4603</v>
      </c>
      <c r="U359" t="s">
        <v>169</v>
      </c>
      <c r="V359" t="s">
        <v>4603</v>
      </c>
      <c r="W359" t="s">
        <v>4604</v>
      </c>
      <c r="X359" t="s">
        <v>4605</v>
      </c>
      <c r="Y359" t="s">
        <v>146</v>
      </c>
      <c r="Z359" t="s">
        <v>147</v>
      </c>
      <c r="AA359" t="s">
        <v>16743</v>
      </c>
      <c r="AB359" t="s">
        <v>16744</v>
      </c>
      <c r="AC359" t="str">
        <f t="shared" si="5"/>
        <v>3.7.1</v>
      </c>
      <c r="AD359" t="s">
        <v>4668</v>
      </c>
      <c r="AE359" t="s">
        <v>4669</v>
      </c>
      <c r="AF359" t="s">
        <v>4670</v>
      </c>
      <c r="AG359" t="s">
        <v>4671</v>
      </c>
      <c r="AH359" t="s">
        <v>4672</v>
      </c>
      <c r="AI359" t="s">
        <v>89</v>
      </c>
      <c r="AJ359" t="s">
        <v>4673</v>
      </c>
      <c r="AK359" t="s">
        <v>4674</v>
      </c>
      <c r="AL359" t="s">
        <v>92</v>
      </c>
      <c r="AM359" t="s">
        <v>4675</v>
      </c>
      <c r="AN359">
        <v>0.25</v>
      </c>
      <c r="AO359">
        <v>0.5</v>
      </c>
      <c r="AP359">
        <v>0.75</v>
      </c>
      <c r="AQ359">
        <v>1</v>
      </c>
      <c r="AR359" t="s">
        <v>4676</v>
      </c>
      <c r="AS359" t="s">
        <v>4677</v>
      </c>
      <c r="AT359" t="s">
        <v>4678</v>
      </c>
      <c r="AU359" t="s">
        <v>4679</v>
      </c>
      <c r="AV359" t="s">
        <v>4680</v>
      </c>
      <c r="AW359" t="s">
        <v>4681</v>
      </c>
      <c r="AX359" t="s">
        <v>4679</v>
      </c>
      <c r="AY359" t="s">
        <v>4680</v>
      </c>
      <c r="AZ359" t="s">
        <v>108</v>
      </c>
      <c r="BA359" t="s">
        <v>108</v>
      </c>
      <c r="BB359" t="s">
        <v>108</v>
      </c>
      <c r="BC359" t="s">
        <v>108</v>
      </c>
      <c r="BD359" t="s">
        <v>108</v>
      </c>
      <c r="BE359" t="s">
        <v>108</v>
      </c>
      <c r="BF359" t="s">
        <v>108</v>
      </c>
      <c r="BG359" t="s">
        <v>108</v>
      </c>
      <c r="BH359" t="s">
        <v>108</v>
      </c>
      <c r="BI359" t="s">
        <v>108</v>
      </c>
      <c r="BJ359" t="s">
        <v>108</v>
      </c>
      <c r="BK359" t="s">
        <v>108</v>
      </c>
      <c r="BL359" t="s">
        <v>108</v>
      </c>
      <c r="BM359" t="s">
        <v>108</v>
      </c>
      <c r="BN359" t="s">
        <v>108</v>
      </c>
      <c r="BO359" t="s">
        <v>108</v>
      </c>
      <c r="BP359" t="s">
        <v>108</v>
      </c>
      <c r="BQ359" t="s">
        <v>108</v>
      </c>
      <c r="BR359" t="s">
        <v>108</v>
      </c>
      <c r="BS359" t="s">
        <v>108</v>
      </c>
      <c r="BT359" t="s">
        <v>108</v>
      </c>
      <c r="BU359" t="s">
        <v>108</v>
      </c>
      <c r="BV359" t="s">
        <v>108</v>
      </c>
      <c r="BW359" t="s">
        <v>108</v>
      </c>
      <c r="BX359" t="s">
        <v>108</v>
      </c>
      <c r="BY359" t="s">
        <v>108</v>
      </c>
      <c r="BZ359"/>
      <c r="CA359"/>
      <c r="CB359"/>
      <c r="CC359"/>
      <c r="CD359" s="23"/>
    </row>
    <row r="360" spans="1:82">
      <c r="A360" t="str">
        <f>CONCATENATE(C360,"_",COUNTIF(C$2:C360,C360))</f>
        <v>05P0PT_2</v>
      </c>
      <c r="B360" t="s">
        <v>9514</v>
      </c>
      <c r="C360" t="s">
        <v>4662</v>
      </c>
      <c r="D360" t="s">
        <v>16865</v>
      </c>
      <c r="E360" t="s">
        <v>4663</v>
      </c>
      <c r="F360" t="s">
        <v>4664</v>
      </c>
      <c r="G360" t="s">
        <v>4665</v>
      </c>
      <c r="H360" t="s">
        <v>4666</v>
      </c>
      <c r="I360" t="s">
        <v>109</v>
      </c>
      <c r="J360" t="s">
        <v>16733</v>
      </c>
      <c r="K360">
        <v>2</v>
      </c>
      <c r="L360" t="s">
        <v>315</v>
      </c>
      <c r="M360">
        <v>1</v>
      </c>
      <c r="N360" t="s">
        <v>16760</v>
      </c>
      <c r="O360" t="s">
        <v>216</v>
      </c>
      <c r="P360" t="s">
        <v>4602</v>
      </c>
      <c r="Q360" t="s">
        <v>168</v>
      </c>
      <c r="R360" t="s">
        <v>517</v>
      </c>
      <c r="S360" t="s">
        <v>170</v>
      </c>
      <c r="T360" t="s">
        <v>790</v>
      </c>
      <c r="U360" t="s">
        <v>169</v>
      </c>
      <c r="V360" t="s">
        <v>790</v>
      </c>
      <c r="W360" t="s">
        <v>110</v>
      </c>
      <c r="X360" t="s">
        <v>111</v>
      </c>
      <c r="Y360" t="s">
        <v>146</v>
      </c>
      <c r="Z360" t="s">
        <v>147</v>
      </c>
      <c r="AA360">
        <v>11.3</v>
      </c>
      <c r="AB360" t="s">
        <v>16735</v>
      </c>
      <c r="AC360" t="str">
        <f t="shared" si="5"/>
        <v>2.7.1</v>
      </c>
      <c r="AD360" t="s">
        <v>4682</v>
      </c>
      <c r="AE360" t="s">
        <v>4683</v>
      </c>
      <c r="AF360" t="s">
        <v>4684</v>
      </c>
      <c r="AG360" t="s">
        <v>115</v>
      </c>
      <c r="AH360" t="s">
        <v>4685</v>
      </c>
      <c r="AI360" t="s">
        <v>89</v>
      </c>
      <c r="AJ360" t="s">
        <v>4686</v>
      </c>
      <c r="AK360" t="s">
        <v>4687</v>
      </c>
      <c r="AL360" t="s">
        <v>92</v>
      </c>
      <c r="AM360" t="s">
        <v>4688</v>
      </c>
      <c r="AN360">
        <v>0.25</v>
      </c>
      <c r="AO360">
        <v>0.5</v>
      </c>
      <c r="AP360">
        <v>0.75</v>
      </c>
      <c r="AQ360">
        <v>1</v>
      </c>
      <c r="AR360" t="s">
        <v>4689</v>
      </c>
      <c r="AS360" t="s">
        <v>4685</v>
      </c>
      <c r="AT360" t="s">
        <v>4690</v>
      </c>
      <c r="AU360" t="s">
        <v>4691</v>
      </c>
      <c r="AV360" t="s">
        <v>4692</v>
      </c>
      <c r="AW360" t="s">
        <v>4693</v>
      </c>
      <c r="AX360" t="s">
        <v>4691</v>
      </c>
      <c r="AY360" t="s">
        <v>4692</v>
      </c>
      <c r="AZ360" t="s">
        <v>108</v>
      </c>
      <c r="BA360" t="s">
        <v>108</v>
      </c>
      <c r="BB360" t="s">
        <v>108</v>
      </c>
      <c r="BC360" t="s">
        <v>108</v>
      </c>
      <c r="BD360" t="s">
        <v>108</v>
      </c>
      <c r="BE360" t="s">
        <v>108</v>
      </c>
      <c r="BF360" t="s">
        <v>108</v>
      </c>
      <c r="BG360" t="s">
        <v>108</v>
      </c>
      <c r="BH360" t="s">
        <v>108</v>
      </c>
      <c r="BI360" t="s">
        <v>108</v>
      </c>
      <c r="BJ360" t="s">
        <v>108</v>
      </c>
      <c r="BK360" t="s">
        <v>108</v>
      </c>
      <c r="BL360" t="s">
        <v>108</v>
      </c>
      <c r="BM360" t="s">
        <v>108</v>
      </c>
      <c r="BN360" t="s">
        <v>108</v>
      </c>
      <c r="BO360" t="s">
        <v>108</v>
      </c>
      <c r="BP360" t="s">
        <v>108</v>
      </c>
      <c r="BQ360" t="s">
        <v>108</v>
      </c>
      <c r="BR360" t="s">
        <v>108</v>
      </c>
      <c r="BS360" t="s">
        <v>108</v>
      </c>
      <c r="BT360" t="s">
        <v>108</v>
      </c>
      <c r="BU360" t="s">
        <v>108</v>
      </c>
      <c r="BV360" t="s">
        <v>108</v>
      </c>
      <c r="BW360" t="s">
        <v>108</v>
      </c>
      <c r="BX360" t="s">
        <v>108</v>
      </c>
      <c r="BY360" t="s">
        <v>108</v>
      </c>
      <c r="BZ360"/>
      <c r="CA360"/>
      <c r="CB360"/>
      <c r="CC360"/>
      <c r="CD360" s="23"/>
    </row>
    <row r="361" spans="1:82">
      <c r="A361" t="str">
        <f>CONCATENATE(C361,"_",COUNTIF(C$2:C361,C361))</f>
        <v>05P0PT_3</v>
      </c>
      <c r="B361" t="s">
        <v>9515</v>
      </c>
      <c r="C361" t="s">
        <v>4662</v>
      </c>
      <c r="D361" t="s">
        <v>16865</v>
      </c>
      <c r="E361" t="s">
        <v>4663</v>
      </c>
      <c r="F361" t="s">
        <v>4664</v>
      </c>
      <c r="G361" t="s">
        <v>4665</v>
      </c>
      <c r="H361" t="s">
        <v>4666</v>
      </c>
      <c r="I361" t="s">
        <v>126</v>
      </c>
      <c r="J361" t="s">
        <v>16736</v>
      </c>
      <c r="K361">
        <v>2</v>
      </c>
      <c r="L361" t="s">
        <v>315</v>
      </c>
      <c r="M361">
        <v>1</v>
      </c>
      <c r="N361" t="s">
        <v>16760</v>
      </c>
      <c r="O361" t="s">
        <v>216</v>
      </c>
      <c r="P361" t="s">
        <v>4602</v>
      </c>
      <c r="Q361" t="s">
        <v>171</v>
      </c>
      <c r="R361" t="s">
        <v>235</v>
      </c>
      <c r="S361" t="s">
        <v>170</v>
      </c>
      <c r="T361" t="s">
        <v>4603</v>
      </c>
      <c r="U361" t="s">
        <v>169</v>
      </c>
      <c r="V361" t="s">
        <v>4603</v>
      </c>
      <c r="W361" t="s">
        <v>127</v>
      </c>
      <c r="X361" t="s">
        <v>128</v>
      </c>
      <c r="Y361" t="s">
        <v>146</v>
      </c>
      <c r="Z361" t="s">
        <v>147</v>
      </c>
      <c r="AA361">
        <v>11.3</v>
      </c>
      <c r="AB361" t="s">
        <v>16735</v>
      </c>
      <c r="AC361" t="str">
        <f t="shared" si="5"/>
        <v>3.7.1</v>
      </c>
      <c r="AD361" t="s">
        <v>288</v>
      </c>
      <c r="AE361" t="s">
        <v>1225</v>
      </c>
      <c r="AF361" t="s">
        <v>4694</v>
      </c>
      <c r="AG361" t="s">
        <v>210</v>
      </c>
      <c r="AH361" t="s">
        <v>4695</v>
      </c>
      <c r="AI361" t="s">
        <v>89</v>
      </c>
      <c r="AJ361" t="s">
        <v>4696</v>
      </c>
      <c r="AK361" t="s">
        <v>4697</v>
      </c>
      <c r="AL361" t="s">
        <v>136</v>
      </c>
      <c r="AM361" t="s">
        <v>4698</v>
      </c>
      <c r="AN361">
        <v>0.25</v>
      </c>
      <c r="AO361">
        <v>0.5</v>
      </c>
      <c r="AP361">
        <v>0.75</v>
      </c>
      <c r="AQ361">
        <v>1</v>
      </c>
      <c r="AR361" t="s">
        <v>2024</v>
      </c>
      <c r="AS361" t="s">
        <v>4699</v>
      </c>
      <c r="AT361" t="s">
        <v>4353</v>
      </c>
      <c r="AU361" t="s">
        <v>4700</v>
      </c>
      <c r="AV361" t="s">
        <v>4701</v>
      </c>
      <c r="AW361" t="s">
        <v>108</v>
      </c>
      <c r="AX361" t="s">
        <v>108</v>
      </c>
      <c r="AY361" t="s">
        <v>108</v>
      </c>
      <c r="AZ361" t="s">
        <v>108</v>
      </c>
      <c r="BA361" t="s">
        <v>108</v>
      </c>
      <c r="BB361" t="s">
        <v>108</v>
      </c>
      <c r="BC361" t="s">
        <v>108</v>
      </c>
      <c r="BD361" t="s">
        <v>108</v>
      </c>
      <c r="BE361" t="s">
        <v>108</v>
      </c>
      <c r="BF361" t="s">
        <v>108</v>
      </c>
      <c r="BG361" t="s">
        <v>108</v>
      </c>
      <c r="BH361" t="s">
        <v>108</v>
      </c>
      <c r="BI361" t="s">
        <v>108</v>
      </c>
      <c r="BJ361" t="s">
        <v>108</v>
      </c>
      <c r="BK361" t="s">
        <v>108</v>
      </c>
      <c r="BL361" t="s">
        <v>108</v>
      </c>
      <c r="BM361" t="s">
        <v>108</v>
      </c>
      <c r="BN361" t="s">
        <v>108</v>
      </c>
      <c r="BO361" t="s">
        <v>108</v>
      </c>
      <c r="BP361" t="s">
        <v>108</v>
      </c>
      <c r="BQ361" t="s">
        <v>108</v>
      </c>
      <c r="BR361" t="s">
        <v>108</v>
      </c>
      <c r="BS361" t="s">
        <v>108</v>
      </c>
      <c r="BT361" t="s">
        <v>108</v>
      </c>
      <c r="BU361" t="s">
        <v>108</v>
      </c>
      <c r="BV361" t="s">
        <v>108</v>
      </c>
      <c r="BW361" t="s">
        <v>108</v>
      </c>
      <c r="BX361" t="s">
        <v>108</v>
      </c>
      <c r="BY361" t="s">
        <v>108</v>
      </c>
      <c r="BZ361"/>
      <c r="CA361"/>
      <c r="CB361"/>
      <c r="CC361"/>
      <c r="CD361" s="23"/>
    </row>
    <row r="362" spans="1:82">
      <c r="A362" t="str">
        <f>CONCATENATE(C362,"_",COUNTIF(C$2:C362,C362))</f>
        <v>05P0PT_4</v>
      </c>
      <c r="B362" t="s">
        <v>9516</v>
      </c>
      <c r="C362" t="s">
        <v>4662</v>
      </c>
      <c r="D362" t="s">
        <v>16865</v>
      </c>
      <c r="E362" t="s">
        <v>4663</v>
      </c>
      <c r="F362" t="s">
        <v>4664</v>
      </c>
      <c r="G362" t="s">
        <v>4665</v>
      </c>
      <c r="H362" t="s">
        <v>4666</v>
      </c>
      <c r="I362" t="s">
        <v>141</v>
      </c>
      <c r="J362" t="s">
        <v>16737</v>
      </c>
      <c r="K362">
        <v>5</v>
      </c>
      <c r="L362" t="s">
        <v>142</v>
      </c>
      <c r="M362">
        <v>3</v>
      </c>
      <c r="N362" t="s">
        <v>16738</v>
      </c>
      <c r="O362" t="s">
        <v>171</v>
      </c>
      <c r="P362" t="s">
        <v>143</v>
      </c>
      <c r="Q362" t="s">
        <v>169</v>
      </c>
      <c r="R362" t="s">
        <v>77</v>
      </c>
      <c r="S362" t="s">
        <v>170</v>
      </c>
      <c r="T362" t="s">
        <v>16739</v>
      </c>
      <c r="U362" t="s">
        <v>168</v>
      </c>
      <c r="V362" t="s">
        <v>16740</v>
      </c>
      <c r="W362" t="s">
        <v>144</v>
      </c>
      <c r="X362" t="s">
        <v>145</v>
      </c>
      <c r="Y362" t="s">
        <v>146</v>
      </c>
      <c r="Z362" t="s">
        <v>147</v>
      </c>
      <c r="AA362">
        <v>11.5</v>
      </c>
      <c r="AB362" t="s">
        <v>16741</v>
      </c>
      <c r="AC362" t="str">
        <f t="shared" si="5"/>
        <v>1.7.2</v>
      </c>
      <c r="AD362" t="s">
        <v>4702</v>
      </c>
      <c r="AE362" t="s">
        <v>4703</v>
      </c>
      <c r="AF362" t="s">
        <v>4703</v>
      </c>
      <c r="AG362" t="s">
        <v>4357</v>
      </c>
      <c r="AH362" t="s">
        <v>4704</v>
      </c>
      <c r="AI362" t="s">
        <v>89</v>
      </c>
      <c r="AJ362" t="s">
        <v>4705</v>
      </c>
      <c r="AK362" t="s">
        <v>4321</v>
      </c>
      <c r="AL362" t="s">
        <v>92</v>
      </c>
      <c r="AM362" t="s">
        <v>4698</v>
      </c>
      <c r="AN362">
        <v>0</v>
      </c>
      <c r="AO362">
        <v>0.3</v>
      </c>
      <c r="AP362">
        <v>0.5</v>
      </c>
      <c r="AQ362">
        <v>1</v>
      </c>
      <c r="AR362" t="s">
        <v>1619</v>
      </c>
      <c r="AS362" t="s">
        <v>4706</v>
      </c>
      <c r="AT362" t="s">
        <v>4324</v>
      </c>
      <c r="AU362" t="s">
        <v>4691</v>
      </c>
      <c r="AV362" t="s">
        <v>4692</v>
      </c>
      <c r="AW362" t="s">
        <v>4325</v>
      </c>
      <c r="AX362" t="s">
        <v>4691</v>
      </c>
      <c r="AY362" t="s">
        <v>4692</v>
      </c>
      <c r="AZ362" t="s">
        <v>4326</v>
      </c>
      <c r="BA362" t="s">
        <v>4691</v>
      </c>
      <c r="BB362" t="s">
        <v>4692</v>
      </c>
      <c r="BC362" t="s">
        <v>108</v>
      </c>
      <c r="BD362" t="s">
        <v>108</v>
      </c>
      <c r="BE362" t="s">
        <v>108</v>
      </c>
      <c r="BF362" t="s">
        <v>108</v>
      </c>
      <c r="BG362" t="s">
        <v>108</v>
      </c>
      <c r="BH362" t="s">
        <v>108</v>
      </c>
      <c r="BI362" t="s">
        <v>108</v>
      </c>
      <c r="BJ362" t="s">
        <v>108</v>
      </c>
      <c r="BK362" t="s">
        <v>108</v>
      </c>
      <c r="BL362" t="s">
        <v>108</v>
      </c>
      <c r="BM362" t="s">
        <v>108</v>
      </c>
      <c r="BN362" t="s">
        <v>108</v>
      </c>
      <c r="BO362" t="s">
        <v>108</v>
      </c>
      <c r="BP362" t="s">
        <v>108</v>
      </c>
      <c r="BQ362" t="s">
        <v>108</v>
      </c>
      <c r="BR362" t="s">
        <v>108</v>
      </c>
      <c r="BS362" t="s">
        <v>108</v>
      </c>
      <c r="BT362" t="s">
        <v>108</v>
      </c>
      <c r="BU362" t="s">
        <v>108</v>
      </c>
      <c r="BV362" t="s">
        <v>108</v>
      </c>
      <c r="BW362" t="s">
        <v>108</v>
      </c>
      <c r="BX362" t="s">
        <v>108</v>
      </c>
      <c r="BY362" t="s">
        <v>108</v>
      </c>
      <c r="BZ362"/>
      <c r="CA362"/>
      <c r="CB362"/>
      <c r="CC362"/>
      <c r="CD362" s="23"/>
    </row>
    <row r="363" spans="1:82">
      <c r="A363" t="str">
        <f>CONCATENATE(C363,"_",COUNTIF(C$2:C363,C363))</f>
        <v>06C001_1</v>
      </c>
      <c r="B363" t="s">
        <v>9518</v>
      </c>
      <c r="C363" t="s">
        <v>4707</v>
      </c>
      <c r="D363" t="s">
        <v>16867</v>
      </c>
      <c r="E363" t="s">
        <v>4708</v>
      </c>
      <c r="F363" t="s">
        <v>4709</v>
      </c>
      <c r="G363" t="s">
        <v>4710</v>
      </c>
      <c r="H363" t="s">
        <v>4711</v>
      </c>
      <c r="I363" t="s">
        <v>4735</v>
      </c>
      <c r="J363" t="s">
        <v>16868</v>
      </c>
      <c r="K363">
        <v>2</v>
      </c>
      <c r="L363" t="s">
        <v>315</v>
      </c>
      <c r="M363">
        <v>3</v>
      </c>
      <c r="N363" t="s">
        <v>601</v>
      </c>
      <c r="O363" t="s">
        <v>167</v>
      </c>
      <c r="P363" t="s">
        <v>16786</v>
      </c>
      <c r="Q363" t="s">
        <v>168</v>
      </c>
      <c r="R363" t="s">
        <v>517</v>
      </c>
      <c r="S363" t="s">
        <v>169</v>
      </c>
      <c r="T363" t="s">
        <v>16787</v>
      </c>
      <c r="U363" t="s">
        <v>216</v>
      </c>
      <c r="V363" t="s">
        <v>16869</v>
      </c>
      <c r="W363" t="s">
        <v>4736</v>
      </c>
      <c r="X363" t="s">
        <v>4737</v>
      </c>
      <c r="Y363" t="s">
        <v>604</v>
      </c>
      <c r="Z363" t="s">
        <v>605</v>
      </c>
      <c r="AA363">
        <v>15.5</v>
      </c>
      <c r="AB363" t="s">
        <v>16870</v>
      </c>
      <c r="AC363" t="str">
        <f t="shared" si="5"/>
        <v>2.1.5</v>
      </c>
      <c r="AD363" t="s">
        <v>4738</v>
      </c>
      <c r="AE363" t="s">
        <v>4739</v>
      </c>
      <c r="AF363" t="s">
        <v>4740</v>
      </c>
      <c r="AG363" t="s">
        <v>4741</v>
      </c>
      <c r="AH363" t="s">
        <v>4742</v>
      </c>
      <c r="AI363" t="s">
        <v>89</v>
      </c>
      <c r="AJ363" t="s">
        <v>4743</v>
      </c>
      <c r="AK363" t="s">
        <v>4744</v>
      </c>
      <c r="AL363" t="s">
        <v>92</v>
      </c>
      <c r="AM363" t="s">
        <v>4745</v>
      </c>
      <c r="AN363">
        <v>0.25</v>
      </c>
      <c r="AO363">
        <v>0.5</v>
      </c>
      <c r="AP363">
        <v>0.75</v>
      </c>
      <c r="AQ363">
        <v>1</v>
      </c>
      <c r="AR363" t="s">
        <v>4746</v>
      </c>
      <c r="AS363" t="s">
        <v>4747</v>
      </c>
      <c r="AT363" t="s">
        <v>4748</v>
      </c>
      <c r="AU363" t="s">
        <v>4749</v>
      </c>
      <c r="AV363" t="s">
        <v>4750</v>
      </c>
      <c r="AW363" t="s">
        <v>4751</v>
      </c>
      <c r="AX363" t="s">
        <v>4749</v>
      </c>
      <c r="AY363" t="s">
        <v>4750</v>
      </c>
      <c r="AZ363" t="s">
        <v>4752</v>
      </c>
      <c r="BA363" t="s">
        <v>4749</v>
      </c>
      <c r="BB363" t="s">
        <v>4750</v>
      </c>
      <c r="BC363" t="s">
        <v>4753</v>
      </c>
      <c r="BD363" t="s">
        <v>4749</v>
      </c>
      <c r="BE363" t="s">
        <v>4750</v>
      </c>
      <c r="BF363" t="s">
        <v>4754</v>
      </c>
      <c r="BG363" t="s">
        <v>4755</v>
      </c>
      <c r="BH363" t="s">
        <v>4756</v>
      </c>
      <c r="BI363" t="s">
        <v>4757</v>
      </c>
      <c r="BJ363" t="s">
        <v>4755</v>
      </c>
      <c r="BK363" t="s">
        <v>4756</v>
      </c>
      <c r="BL363" t="s">
        <v>4758</v>
      </c>
      <c r="BM363" t="s">
        <v>4755</v>
      </c>
      <c r="BN363" t="s">
        <v>4756</v>
      </c>
      <c r="BO363" t="s">
        <v>4759</v>
      </c>
      <c r="BP363" t="s">
        <v>4755</v>
      </c>
      <c r="BQ363" t="s">
        <v>4756</v>
      </c>
      <c r="BR363" t="s">
        <v>4760</v>
      </c>
      <c r="BS363" t="s">
        <v>4755</v>
      </c>
      <c r="BT363" t="s">
        <v>4756</v>
      </c>
      <c r="BU363" t="s">
        <v>4761</v>
      </c>
      <c r="BV363" t="s">
        <v>4755</v>
      </c>
      <c r="BW363" t="s">
        <v>4756</v>
      </c>
      <c r="BX363"/>
      <c r="BY363"/>
      <c r="BZ363"/>
      <c r="CA363"/>
      <c r="CB363"/>
      <c r="CC363"/>
    </row>
    <row r="364" spans="1:82">
      <c r="A364" t="str">
        <f>CONCATENATE(C364,"_",COUNTIF(C$2:C364,C364))</f>
        <v>06C001_2</v>
      </c>
      <c r="B364" t="s">
        <v>9519</v>
      </c>
      <c r="C364" t="s">
        <v>4707</v>
      </c>
      <c r="D364" t="s">
        <v>16867</v>
      </c>
      <c r="E364" t="s">
        <v>4708</v>
      </c>
      <c r="F364" t="s">
        <v>4709</v>
      </c>
      <c r="G364" t="s">
        <v>4710</v>
      </c>
      <c r="H364" t="s">
        <v>4711</v>
      </c>
      <c r="I364" t="s">
        <v>4762</v>
      </c>
      <c r="J364" t="s">
        <v>16871</v>
      </c>
      <c r="K364">
        <v>2</v>
      </c>
      <c r="L364" t="s">
        <v>315</v>
      </c>
      <c r="M364">
        <v>3</v>
      </c>
      <c r="N364" t="s">
        <v>601</v>
      </c>
      <c r="O364" t="s">
        <v>167</v>
      </c>
      <c r="P364" t="s">
        <v>16786</v>
      </c>
      <c r="Q364" t="s">
        <v>168</v>
      </c>
      <c r="R364" t="s">
        <v>517</v>
      </c>
      <c r="S364" t="s">
        <v>169</v>
      </c>
      <c r="T364" t="s">
        <v>16787</v>
      </c>
      <c r="U364" t="s">
        <v>216</v>
      </c>
      <c r="V364" t="s">
        <v>16869</v>
      </c>
      <c r="W364" t="s">
        <v>4763</v>
      </c>
      <c r="X364" t="s">
        <v>4764</v>
      </c>
      <c r="Y364" t="s">
        <v>604</v>
      </c>
      <c r="Z364" t="s">
        <v>605</v>
      </c>
      <c r="AA364">
        <v>15.5</v>
      </c>
      <c r="AB364" t="s">
        <v>16870</v>
      </c>
      <c r="AC364" t="str">
        <f t="shared" si="5"/>
        <v>2.1.5</v>
      </c>
      <c r="AD364" t="s">
        <v>4765</v>
      </c>
      <c r="AE364" t="s">
        <v>4766</v>
      </c>
      <c r="AF364" t="s">
        <v>4767</v>
      </c>
      <c r="AG364" t="s">
        <v>4768</v>
      </c>
      <c r="AH364" t="s">
        <v>4769</v>
      </c>
      <c r="AI364" t="s">
        <v>89</v>
      </c>
      <c r="AJ364" t="s">
        <v>4770</v>
      </c>
      <c r="AK364" t="s">
        <v>4771</v>
      </c>
      <c r="AL364" t="s">
        <v>92</v>
      </c>
      <c r="AM364" t="s">
        <v>4772</v>
      </c>
      <c r="AN364">
        <v>0.25</v>
      </c>
      <c r="AO364">
        <v>0.5</v>
      </c>
      <c r="AP364">
        <v>0.75</v>
      </c>
      <c r="AQ364">
        <v>1</v>
      </c>
      <c r="AR364" t="s">
        <v>4773</v>
      </c>
      <c r="AS364" t="s">
        <v>4774</v>
      </c>
      <c r="AT364" t="s">
        <v>4775</v>
      </c>
      <c r="AU364" t="s">
        <v>4776</v>
      </c>
      <c r="AV364" t="s">
        <v>4777</v>
      </c>
      <c r="AW364" t="s">
        <v>4778</v>
      </c>
      <c r="AX364" t="s">
        <v>4776</v>
      </c>
      <c r="AY364" t="s">
        <v>4777</v>
      </c>
      <c r="AZ364" t="s">
        <v>4779</v>
      </c>
      <c r="BA364" t="s">
        <v>4776</v>
      </c>
      <c r="BB364" t="s">
        <v>4777</v>
      </c>
      <c r="BC364" t="s">
        <v>4780</v>
      </c>
      <c r="BD364" t="s">
        <v>4776</v>
      </c>
      <c r="BE364" t="s">
        <v>4777</v>
      </c>
      <c r="BF364" t="s">
        <v>4781</v>
      </c>
      <c r="BG364" t="s">
        <v>4776</v>
      </c>
      <c r="BH364" t="s">
        <v>4777</v>
      </c>
      <c r="BI364" t="s">
        <v>4782</v>
      </c>
      <c r="BJ364" t="s">
        <v>4776</v>
      </c>
      <c r="BK364" t="s">
        <v>4777</v>
      </c>
      <c r="BL364" t="s">
        <v>4783</v>
      </c>
      <c r="BM364" t="s">
        <v>4776</v>
      </c>
      <c r="BN364" t="s">
        <v>4777</v>
      </c>
      <c r="BO364"/>
      <c r="BP364"/>
      <c r="BQ364"/>
      <c r="BR364"/>
      <c r="BS364"/>
      <c r="BT364"/>
      <c r="BU364"/>
      <c r="BV364"/>
      <c r="BW364"/>
      <c r="BX364"/>
      <c r="BY364"/>
      <c r="BZ364"/>
      <c r="CA364"/>
      <c r="CB364"/>
      <c r="CC364"/>
    </row>
    <row r="365" spans="1:82">
      <c r="A365" t="str">
        <f>CONCATENATE(C365,"_",COUNTIF(C$2:C365,C365))</f>
        <v>06C001_3</v>
      </c>
      <c r="B365" t="s">
        <v>9520</v>
      </c>
      <c r="C365" t="s">
        <v>4707</v>
      </c>
      <c r="D365" t="s">
        <v>16867</v>
      </c>
      <c r="E365" t="s">
        <v>4708</v>
      </c>
      <c r="F365" t="s">
        <v>4709</v>
      </c>
      <c r="G365" t="s">
        <v>4710</v>
      </c>
      <c r="H365" t="s">
        <v>4711</v>
      </c>
      <c r="I365" t="s">
        <v>4784</v>
      </c>
      <c r="J365" t="s">
        <v>16872</v>
      </c>
      <c r="K365">
        <v>2</v>
      </c>
      <c r="L365" t="s">
        <v>315</v>
      </c>
      <c r="M365">
        <v>3</v>
      </c>
      <c r="N365" t="s">
        <v>601</v>
      </c>
      <c r="O365" t="s">
        <v>167</v>
      </c>
      <c r="P365" t="s">
        <v>16786</v>
      </c>
      <c r="Q365" t="s">
        <v>168</v>
      </c>
      <c r="R365" t="s">
        <v>517</v>
      </c>
      <c r="S365" t="s">
        <v>169</v>
      </c>
      <c r="T365" t="s">
        <v>16787</v>
      </c>
      <c r="U365" t="s">
        <v>216</v>
      </c>
      <c r="V365" t="s">
        <v>16869</v>
      </c>
      <c r="W365" t="s">
        <v>4736</v>
      </c>
      <c r="X365" t="s">
        <v>4737</v>
      </c>
      <c r="Y365" t="s">
        <v>604</v>
      </c>
      <c r="Z365" t="s">
        <v>605</v>
      </c>
      <c r="AA365">
        <v>15.5</v>
      </c>
      <c r="AB365" t="s">
        <v>16870</v>
      </c>
      <c r="AC365" t="str">
        <f t="shared" si="5"/>
        <v>2.1.5</v>
      </c>
      <c r="AD365" t="s">
        <v>4785</v>
      </c>
      <c r="AE365" t="s">
        <v>4786</v>
      </c>
      <c r="AF365" t="s">
        <v>4787</v>
      </c>
      <c r="AG365" t="s">
        <v>4788</v>
      </c>
      <c r="AH365" t="s">
        <v>4789</v>
      </c>
      <c r="AI365" t="s">
        <v>89</v>
      </c>
      <c r="AJ365" t="s">
        <v>4790</v>
      </c>
      <c r="AK365" t="s">
        <v>4791</v>
      </c>
      <c r="AL365" t="s">
        <v>92</v>
      </c>
      <c r="AM365" t="s">
        <v>4792</v>
      </c>
      <c r="AN365">
        <v>0.25</v>
      </c>
      <c r="AO365">
        <v>0.5</v>
      </c>
      <c r="AP365">
        <v>0.75</v>
      </c>
      <c r="AQ365">
        <v>1</v>
      </c>
      <c r="AR365" t="s">
        <v>4793</v>
      </c>
      <c r="AS365" t="s">
        <v>4794</v>
      </c>
      <c r="AT365" t="s">
        <v>4795</v>
      </c>
      <c r="AU365" t="s">
        <v>4796</v>
      </c>
      <c r="AV365" t="s">
        <v>4797</v>
      </c>
      <c r="AW365" t="s">
        <v>4798</v>
      </c>
      <c r="AX365" t="s">
        <v>4796</v>
      </c>
      <c r="AY365" t="s">
        <v>4797</v>
      </c>
      <c r="AZ365" t="s">
        <v>4799</v>
      </c>
      <c r="BA365" t="s">
        <v>4796</v>
      </c>
      <c r="BB365" t="s">
        <v>4797</v>
      </c>
      <c r="BC365" t="s">
        <v>4800</v>
      </c>
      <c r="BD365" t="s">
        <v>4796</v>
      </c>
      <c r="BE365" t="s">
        <v>4797</v>
      </c>
      <c r="BF365" t="s">
        <v>4801</v>
      </c>
      <c r="BG365" t="s">
        <v>4796</v>
      </c>
      <c r="BH365" t="s">
        <v>4797</v>
      </c>
      <c r="BI365" t="s">
        <v>4802</v>
      </c>
      <c r="BJ365" t="s">
        <v>4796</v>
      </c>
      <c r="BK365" t="s">
        <v>4797</v>
      </c>
      <c r="BL365" t="s">
        <v>4803</v>
      </c>
      <c r="BM365" t="s">
        <v>4804</v>
      </c>
      <c r="BN365" t="s">
        <v>4805</v>
      </c>
      <c r="BO365" t="s">
        <v>4806</v>
      </c>
      <c r="BP365" t="s">
        <v>4804</v>
      </c>
      <c r="BQ365" t="s">
        <v>4805</v>
      </c>
      <c r="BR365" t="s">
        <v>4807</v>
      </c>
      <c r="BS365" t="s">
        <v>4804</v>
      </c>
      <c r="BT365" t="s">
        <v>4805</v>
      </c>
      <c r="BU365" t="s">
        <v>4808</v>
      </c>
      <c r="BV365" t="s">
        <v>4804</v>
      </c>
      <c r="BW365" t="s">
        <v>4805</v>
      </c>
      <c r="BX365"/>
      <c r="BY365"/>
      <c r="BZ365"/>
      <c r="CA365"/>
      <c r="CB365"/>
      <c r="CC365"/>
    </row>
    <row r="366" spans="1:82">
      <c r="A366" t="str">
        <f>CONCATENATE(C366,"_",COUNTIF(C$2:C366,C366))</f>
        <v>06C001_4</v>
      </c>
      <c r="B366" t="s">
        <v>9521</v>
      </c>
      <c r="C366" t="s">
        <v>4707</v>
      </c>
      <c r="D366" t="s">
        <v>16867</v>
      </c>
      <c r="E366" t="s">
        <v>4708</v>
      </c>
      <c r="F366" t="s">
        <v>4709</v>
      </c>
      <c r="G366" t="s">
        <v>4710</v>
      </c>
      <c r="H366" t="s">
        <v>4711</v>
      </c>
      <c r="I366" t="s">
        <v>4809</v>
      </c>
      <c r="J366" t="s">
        <v>16873</v>
      </c>
      <c r="K366">
        <v>2</v>
      </c>
      <c r="L366" t="s">
        <v>315</v>
      </c>
      <c r="M366">
        <v>3</v>
      </c>
      <c r="N366" t="s">
        <v>601</v>
      </c>
      <c r="O366" t="s">
        <v>167</v>
      </c>
      <c r="P366" t="s">
        <v>16786</v>
      </c>
      <c r="Q366" t="s">
        <v>168</v>
      </c>
      <c r="R366" t="s">
        <v>517</v>
      </c>
      <c r="S366" t="s">
        <v>169</v>
      </c>
      <c r="T366" t="s">
        <v>16787</v>
      </c>
      <c r="U366" t="s">
        <v>167</v>
      </c>
      <c r="V366" t="s">
        <v>16874</v>
      </c>
      <c r="W366" t="s">
        <v>4810</v>
      </c>
      <c r="X366" t="s">
        <v>4811</v>
      </c>
      <c r="Y366" t="s">
        <v>604</v>
      </c>
      <c r="Z366" t="s">
        <v>605</v>
      </c>
      <c r="AA366">
        <v>15.2</v>
      </c>
      <c r="AB366" t="s">
        <v>16875</v>
      </c>
      <c r="AC366" t="str">
        <f t="shared" si="5"/>
        <v>2.1.4</v>
      </c>
      <c r="AD366" t="s">
        <v>4812</v>
      </c>
      <c r="AE366" t="s">
        <v>4813</v>
      </c>
      <c r="AF366" t="s">
        <v>4719</v>
      </c>
      <c r="AG366" t="s">
        <v>4814</v>
      </c>
      <c r="AH366" t="s">
        <v>4815</v>
      </c>
      <c r="AI366" t="s">
        <v>89</v>
      </c>
      <c r="AJ366" t="s">
        <v>4816</v>
      </c>
      <c r="AK366" t="s">
        <v>4817</v>
      </c>
      <c r="AL366" t="s">
        <v>92</v>
      </c>
      <c r="AM366" t="s">
        <v>4818</v>
      </c>
      <c r="AN366">
        <v>0.25</v>
      </c>
      <c r="AO366">
        <v>0.5</v>
      </c>
      <c r="AP366">
        <v>0.75</v>
      </c>
      <c r="AQ366">
        <v>1</v>
      </c>
      <c r="AR366" t="s">
        <v>4819</v>
      </c>
      <c r="AS366" t="s">
        <v>4820</v>
      </c>
      <c r="AT366" t="s">
        <v>4821</v>
      </c>
      <c r="AU366" t="s">
        <v>4822</v>
      </c>
      <c r="AV366" t="s">
        <v>4823</v>
      </c>
      <c r="AW366" t="s">
        <v>4824</v>
      </c>
      <c r="AX366" t="s">
        <v>4822</v>
      </c>
      <c r="AY366" t="s">
        <v>4823</v>
      </c>
      <c r="AZ366" t="s">
        <v>4825</v>
      </c>
      <c r="BA366" t="s">
        <v>4822</v>
      </c>
      <c r="BB366" t="s">
        <v>4823</v>
      </c>
      <c r="BC366" t="s">
        <v>4826</v>
      </c>
      <c r="BD366" t="s">
        <v>4822</v>
      </c>
      <c r="BE366" t="s">
        <v>4823</v>
      </c>
      <c r="BF366" t="s">
        <v>4827</v>
      </c>
      <c r="BG366" t="s">
        <v>4822</v>
      </c>
      <c r="BH366" t="s">
        <v>4823</v>
      </c>
      <c r="BI366" t="s">
        <v>4828</v>
      </c>
      <c r="BJ366" t="s">
        <v>4822</v>
      </c>
      <c r="BK366" t="s">
        <v>4823</v>
      </c>
      <c r="BL366" t="s">
        <v>4829</v>
      </c>
      <c r="BM366" t="s">
        <v>4830</v>
      </c>
      <c r="BN366" t="s">
        <v>4831</v>
      </c>
      <c r="BO366" t="s">
        <v>4832</v>
      </c>
      <c r="BP366" t="s">
        <v>4830</v>
      </c>
      <c r="BQ366" t="s">
        <v>4831</v>
      </c>
      <c r="BR366" t="s">
        <v>4833</v>
      </c>
      <c r="BS366" t="s">
        <v>4830</v>
      </c>
      <c r="BT366" t="s">
        <v>4831</v>
      </c>
      <c r="BU366" t="s">
        <v>4834</v>
      </c>
      <c r="BV366" t="s">
        <v>4830</v>
      </c>
      <c r="BW366" t="s">
        <v>4831</v>
      </c>
      <c r="BX366"/>
      <c r="BY366"/>
      <c r="BZ366"/>
      <c r="CA366"/>
      <c r="CB366"/>
      <c r="CC366"/>
    </row>
    <row r="367" spans="1:82">
      <c r="A367" t="str">
        <f>CONCATENATE(C367,"_",COUNTIF(C$2:C367,C367))</f>
        <v>06C001_5</v>
      </c>
      <c r="B367" t="s">
        <v>9522</v>
      </c>
      <c r="C367" t="s">
        <v>4707</v>
      </c>
      <c r="D367" t="s">
        <v>16867</v>
      </c>
      <c r="E367" t="s">
        <v>4708</v>
      </c>
      <c r="F367" t="s">
        <v>4709</v>
      </c>
      <c r="G367" t="s">
        <v>4710</v>
      </c>
      <c r="H367" t="s">
        <v>4711</v>
      </c>
      <c r="I367" t="s">
        <v>109</v>
      </c>
      <c r="J367" t="s">
        <v>16733</v>
      </c>
      <c r="K367">
        <v>2</v>
      </c>
      <c r="L367" t="s">
        <v>315</v>
      </c>
      <c r="M367">
        <v>3</v>
      </c>
      <c r="N367" t="s">
        <v>601</v>
      </c>
      <c r="O367" t="s">
        <v>167</v>
      </c>
      <c r="P367" t="s">
        <v>16786</v>
      </c>
      <c r="Q367" t="s">
        <v>168</v>
      </c>
      <c r="R367" t="s">
        <v>517</v>
      </c>
      <c r="S367" t="s">
        <v>169</v>
      </c>
      <c r="T367" t="s">
        <v>16787</v>
      </c>
      <c r="U367" t="s">
        <v>166</v>
      </c>
      <c r="V367" t="s">
        <v>16788</v>
      </c>
      <c r="W367" t="s">
        <v>110</v>
      </c>
      <c r="X367" t="s">
        <v>111</v>
      </c>
      <c r="Y367" t="s">
        <v>604</v>
      </c>
      <c r="Z367" t="s">
        <v>605</v>
      </c>
      <c r="AA367">
        <v>15.2</v>
      </c>
      <c r="AB367" t="s">
        <v>16875</v>
      </c>
      <c r="AC367" t="str">
        <f t="shared" si="5"/>
        <v>2.1.6</v>
      </c>
      <c r="AD367" t="s">
        <v>1588</v>
      </c>
      <c r="AE367" t="s">
        <v>1589</v>
      </c>
      <c r="AF367" t="s">
        <v>1802</v>
      </c>
      <c r="AG367" t="s">
        <v>115</v>
      </c>
      <c r="AH367" t="s">
        <v>1807</v>
      </c>
      <c r="AI367" t="s">
        <v>89</v>
      </c>
      <c r="AJ367" t="s">
        <v>4835</v>
      </c>
      <c r="AK367" t="s">
        <v>4836</v>
      </c>
      <c r="AL367" t="s">
        <v>92</v>
      </c>
      <c r="AM367" t="s">
        <v>4837</v>
      </c>
      <c r="AN367">
        <v>0.25</v>
      </c>
      <c r="AO367">
        <v>0.5</v>
      </c>
      <c r="AP367">
        <v>0.75</v>
      </c>
      <c r="AQ367">
        <v>1</v>
      </c>
      <c r="AR367" t="s">
        <v>4838</v>
      </c>
      <c r="AS367" t="s">
        <v>4839</v>
      </c>
      <c r="AT367" t="s">
        <v>4840</v>
      </c>
      <c r="AU367" t="s">
        <v>4841</v>
      </c>
      <c r="AV367" t="s">
        <v>206</v>
      </c>
      <c r="AW367" t="s">
        <v>4842</v>
      </c>
      <c r="AX367" t="s">
        <v>4841</v>
      </c>
      <c r="AY367" t="s">
        <v>206</v>
      </c>
      <c r="AZ367"/>
      <c r="BA367"/>
      <c r="BB367"/>
      <c r="BC367"/>
      <c r="BD367"/>
      <c r="BE367"/>
      <c r="BF367"/>
      <c r="BG367"/>
      <c r="BH367"/>
      <c r="BI367"/>
      <c r="BJ367"/>
      <c r="BK367"/>
      <c r="BL367"/>
      <c r="BM367"/>
      <c r="BN367"/>
      <c r="BO367"/>
      <c r="BP367"/>
      <c r="BQ367"/>
      <c r="BR367"/>
      <c r="BS367"/>
      <c r="BT367"/>
      <c r="BU367"/>
      <c r="BV367"/>
      <c r="BW367"/>
      <c r="BX367"/>
      <c r="BY367"/>
      <c r="BZ367"/>
      <c r="CA367"/>
      <c r="CB367"/>
      <c r="CC367"/>
    </row>
    <row r="368" spans="1:82">
      <c r="A368" t="str">
        <f>CONCATENATE(C368,"_",COUNTIF(C$2:C368,C368))</f>
        <v>06C001_6</v>
      </c>
      <c r="B368" t="s">
        <v>9523</v>
      </c>
      <c r="C368" t="s">
        <v>4707</v>
      </c>
      <c r="D368" t="s">
        <v>16867</v>
      </c>
      <c r="E368" t="s">
        <v>4708</v>
      </c>
      <c r="F368" t="s">
        <v>4709</v>
      </c>
      <c r="G368" t="s">
        <v>4710</v>
      </c>
      <c r="H368" t="s">
        <v>4711</v>
      </c>
      <c r="I368" t="s">
        <v>126</v>
      </c>
      <c r="J368" t="s">
        <v>16736</v>
      </c>
      <c r="K368">
        <v>2</v>
      </c>
      <c r="L368" t="s">
        <v>315</v>
      </c>
      <c r="M368">
        <v>3</v>
      </c>
      <c r="N368" t="s">
        <v>601</v>
      </c>
      <c r="O368" t="s">
        <v>167</v>
      </c>
      <c r="P368" t="s">
        <v>16786</v>
      </c>
      <c r="Q368" t="s">
        <v>168</v>
      </c>
      <c r="R368" t="s">
        <v>517</v>
      </c>
      <c r="S368" t="s">
        <v>169</v>
      </c>
      <c r="T368" t="s">
        <v>16787</v>
      </c>
      <c r="U368" t="s">
        <v>166</v>
      </c>
      <c r="V368" t="s">
        <v>16788</v>
      </c>
      <c r="W368" t="s">
        <v>127</v>
      </c>
      <c r="X368" t="s">
        <v>128</v>
      </c>
      <c r="Y368" t="s">
        <v>604</v>
      </c>
      <c r="Z368" t="s">
        <v>605</v>
      </c>
      <c r="AA368">
        <v>15.2</v>
      </c>
      <c r="AB368" t="s">
        <v>16875</v>
      </c>
      <c r="AC368" t="str">
        <f t="shared" si="5"/>
        <v>2.1.6</v>
      </c>
      <c r="AD368" t="s">
        <v>207</v>
      </c>
      <c r="AE368" t="s">
        <v>942</v>
      </c>
      <c r="AF368" t="s">
        <v>4843</v>
      </c>
      <c r="AG368" t="s">
        <v>343</v>
      </c>
      <c r="AH368" t="s">
        <v>1600</v>
      </c>
      <c r="AI368" t="s">
        <v>89</v>
      </c>
      <c r="AJ368" t="s">
        <v>4844</v>
      </c>
      <c r="AK368" t="s">
        <v>4845</v>
      </c>
      <c r="AL368" t="s">
        <v>136</v>
      </c>
      <c r="AM368" t="s">
        <v>4846</v>
      </c>
      <c r="AN368">
        <v>0</v>
      </c>
      <c r="AO368">
        <v>0.5</v>
      </c>
      <c r="AP368">
        <v>0.75</v>
      </c>
      <c r="AQ368">
        <v>1</v>
      </c>
      <c r="AR368" t="s">
        <v>4847</v>
      </c>
      <c r="AS368" t="s">
        <v>4848</v>
      </c>
      <c r="AT368" t="s">
        <v>4849</v>
      </c>
      <c r="AU368" t="s">
        <v>4841</v>
      </c>
      <c r="AV368" t="s">
        <v>206</v>
      </c>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row>
    <row r="369" spans="1:86">
      <c r="A369" t="str">
        <f>CONCATENATE(C369,"_",COUNTIF(C$2:C369,C369))</f>
        <v>06C001_7</v>
      </c>
      <c r="B369" t="s">
        <v>9524</v>
      </c>
      <c r="C369" t="s">
        <v>4707</v>
      </c>
      <c r="D369" t="s">
        <v>16867</v>
      </c>
      <c r="E369" t="s">
        <v>4708</v>
      </c>
      <c r="F369" t="s">
        <v>4709</v>
      </c>
      <c r="G369" t="s">
        <v>4710</v>
      </c>
      <c r="H369" t="s">
        <v>4711</v>
      </c>
      <c r="I369" t="s">
        <v>141</v>
      </c>
      <c r="J369" t="s">
        <v>16737</v>
      </c>
      <c r="K369">
        <v>5</v>
      </c>
      <c r="L369" t="s">
        <v>142</v>
      </c>
      <c r="M369">
        <v>3</v>
      </c>
      <c r="N369" t="s">
        <v>16738</v>
      </c>
      <c r="O369" t="s">
        <v>171</v>
      </c>
      <c r="P369" t="s">
        <v>143</v>
      </c>
      <c r="Q369" t="s">
        <v>169</v>
      </c>
      <c r="R369" t="s">
        <v>77</v>
      </c>
      <c r="S369" t="s">
        <v>170</v>
      </c>
      <c r="T369" t="s">
        <v>16739</v>
      </c>
      <c r="U369" t="s">
        <v>168</v>
      </c>
      <c r="V369" t="s">
        <v>16740</v>
      </c>
      <c r="W369" t="s">
        <v>144</v>
      </c>
      <c r="X369" t="s">
        <v>145</v>
      </c>
      <c r="Y369" t="s">
        <v>604</v>
      </c>
      <c r="Z369" t="s">
        <v>605</v>
      </c>
      <c r="AA369">
        <v>15.2</v>
      </c>
      <c r="AB369" t="s">
        <v>16875</v>
      </c>
      <c r="AC369" t="str">
        <f t="shared" si="5"/>
        <v>1.7.2</v>
      </c>
      <c r="AD369" t="s">
        <v>4850</v>
      </c>
      <c r="AE369" t="s">
        <v>4851</v>
      </c>
      <c r="AF369" t="s">
        <v>4852</v>
      </c>
      <c r="AG369" t="s">
        <v>4853</v>
      </c>
      <c r="AH369" t="s">
        <v>4854</v>
      </c>
      <c r="AI369" t="s">
        <v>89</v>
      </c>
      <c r="AJ369" t="s">
        <v>4855</v>
      </c>
      <c r="AK369" t="s">
        <v>4856</v>
      </c>
      <c r="AL369" t="s">
        <v>92</v>
      </c>
      <c r="AM369" t="s">
        <v>4857</v>
      </c>
      <c r="AN369">
        <v>0</v>
      </c>
      <c r="AO369">
        <v>0.34</v>
      </c>
      <c r="AP369">
        <v>0.66</v>
      </c>
      <c r="AQ369">
        <v>1</v>
      </c>
      <c r="AR369" t="s">
        <v>4858</v>
      </c>
      <c r="AS369" t="s">
        <v>4859</v>
      </c>
      <c r="AT369" t="s">
        <v>4860</v>
      </c>
      <c r="AU369" t="s">
        <v>4841</v>
      </c>
      <c r="AV369" t="s">
        <v>4861</v>
      </c>
      <c r="AW369" t="s">
        <v>4862</v>
      </c>
      <c r="AX369" t="s">
        <v>4841</v>
      </c>
      <c r="AY369" t="s">
        <v>4861</v>
      </c>
      <c r="AZ369" t="s">
        <v>4863</v>
      </c>
      <c r="BA369" t="s">
        <v>4841</v>
      </c>
      <c r="BB369" t="s">
        <v>4861</v>
      </c>
      <c r="BC369"/>
      <c r="BD369"/>
      <c r="BE369"/>
      <c r="BF369"/>
      <c r="BG369"/>
      <c r="BH369"/>
      <c r="BI369"/>
      <c r="BJ369"/>
      <c r="BK369"/>
      <c r="BL369"/>
      <c r="BM369"/>
      <c r="BN369"/>
      <c r="BO369"/>
      <c r="BP369"/>
      <c r="BQ369"/>
      <c r="BR369"/>
      <c r="BS369"/>
      <c r="BT369"/>
      <c r="BU369"/>
      <c r="BV369"/>
      <c r="BW369"/>
      <c r="BX369"/>
      <c r="BY369"/>
      <c r="BZ369"/>
      <c r="CA369"/>
      <c r="CB369"/>
      <c r="CC369"/>
    </row>
    <row r="370" spans="1:86">
      <c r="A370" t="str">
        <f>CONCATENATE(C370,"_",COUNTIF(C$2:C370,C370))</f>
        <v>06C001_8</v>
      </c>
      <c r="B370" t="s">
        <v>9517</v>
      </c>
      <c r="C370" t="s">
        <v>4707</v>
      </c>
      <c r="D370" t="s">
        <v>16867</v>
      </c>
      <c r="E370" t="s">
        <v>4708</v>
      </c>
      <c r="F370" t="s">
        <v>4709</v>
      </c>
      <c r="G370" t="s">
        <v>4710</v>
      </c>
      <c r="H370" t="s">
        <v>4711</v>
      </c>
      <c r="I370" t="s">
        <v>4712</v>
      </c>
      <c r="J370" t="s">
        <v>16876</v>
      </c>
      <c r="K370">
        <v>2</v>
      </c>
      <c r="L370" t="s">
        <v>315</v>
      </c>
      <c r="M370">
        <v>3</v>
      </c>
      <c r="N370" t="s">
        <v>601</v>
      </c>
      <c r="O370" t="s">
        <v>169</v>
      </c>
      <c r="P370" t="s">
        <v>4713</v>
      </c>
      <c r="Q370" t="s">
        <v>168</v>
      </c>
      <c r="R370" t="s">
        <v>517</v>
      </c>
      <c r="S370" t="s">
        <v>169</v>
      </c>
      <c r="T370" t="s">
        <v>16787</v>
      </c>
      <c r="U370" t="s">
        <v>167</v>
      </c>
      <c r="V370" t="s">
        <v>16874</v>
      </c>
      <c r="W370" t="s">
        <v>4714</v>
      </c>
      <c r="X370" t="s">
        <v>4715</v>
      </c>
      <c r="Y370" t="s">
        <v>604</v>
      </c>
      <c r="Z370" t="s">
        <v>605</v>
      </c>
      <c r="AA370">
        <v>15.2</v>
      </c>
      <c r="AB370" t="s">
        <v>16875</v>
      </c>
      <c r="AC370" t="str">
        <f t="shared" si="5"/>
        <v>2.1.4</v>
      </c>
      <c r="AD370" t="s">
        <v>4717</v>
      </c>
      <c r="AE370" t="s">
        <v>4718</v>
      </c>
      <c r="AF370" t="s">
        <v>4719</v>
      </c>
      <c r="AG370" t="s">
        <v>4720</v>
      </c>
      <c r="AH370" t="s">
        <v>4721</v>
      </c>
      <c r="AI370" t="s">
        <v>89</v>
      </c>
      <c r="AJ370" t="s">
        <v>4722</v>
      </c>
      <c r="AK370" t="s">
        <v>4723</v>
      </c>
      <c r="AL370" t="s">
        <v>92</v>
      </c>
      <c r="AM370" t="s">
        <v>4724</v>
      </c>
      <c r="AN370">
        <v>0.25</v>
      </c>
      <c r="AO370">
        <v>0.5</v>
      </c>
      <c r="AP370">
        <v>0.75</v>
      </c>
      <c r="AQ370">
        <v>1</v>
      </c>
      <c r="AR370" t="s">
        <v>4725</v>
      </c>
      <c r="AS370" t="s">
        <v>4726</v>
      </c>
      <c r="AT370" t="s">
        <v>4727</v>
      </c>
      <c r="AU370" t="s">
        <v>4728</v>
      </c>
      <c r="AV370" t="s">
        <v>4729</v>
      </c>
      <c r="AW370" t="s">
        <v>4730</v>
      </c>
      <c r="AX370" t="s">
        <v>4728</v>
      </c>
      <c r="AY370" t="s">
        <v>4729</v>
      </c>
      <c r="AZ370" t="s">
        <v>4731</v>
      </c>
      <c r="BA370" t="s">
        <v>4728</v>
      </c>
      <c r="BB370" t="s">
        <v>4729</v>
      </c>
      <c r="BC370" t="s">
        <v>4732</v>
      </c>
      <c r="BD370" t="s">
        <v>4728</v>
      </c>
      <c r="BE370" t="s">
        <v>4729</v>
      </c>
      <c r="BF370" t="s">
        <v>4733</v>
      </c>
      <c r="BG370" t="s">
        <v>4728</v>
      </c>
      <c r="BH370" t="s">
        <v>4729</v>
      </c>
      <c r="BI370" t="s">
        <v>4734</v>
      </c>
      <c r="BJ370" t="s">
        <v>4728</v>
      </c>
      <c r="BK370" t="s">
        <v>4729</v>
      </c>
      <c r="BL370"/>
      <c r="BM370"/>
      <c r="BN370"/>
      <c r="BO370"/>
      <c r="BP370"/>
      <c r="BQ370"/>
      <c r="BR370"/>
      <c r="BS370"/>
      <c r="BT370"/>
      <c r="BU370"/>
      <c r="BV370"/>
      <c r="BW370"/>
      <c r="BX370"/>
      <c r="BY370"/>
      <c r="BZ370"/>
      <c r="CA370"/>
      <c r="CB370"/>
      <c r="CC370"/>
    </row>
    <row r="371" spans="1:86">
      <c r="A371" t="str">
        <f>CONCATENATE(C371,"_",COUNTIF(C$2:C371,C371))</f>
        <v>06C001_9</v>
      </c>
      <c r="B371" t="s">
        <v>9525</v>
      </c>
      <c r="C371" t="s">
        <v>4707</v>
      </c>
      <c r="D371" t="s">
        <v>16867</v>
      </c>
      <c r="E371" t="s">
        <v>4708</v>
      </c>
      <c r="F371" t="s">
        <v>4709</v>
      </c>
      <c r="G371" t="s">
        <v>4710</v>
      </c>
      <c r="H371" t="s">
        <v>4711</v>
      </c>
      <c r="I371" t="s">
        <v>4864</v>
      </c>
      <c r="J371" t="s">
        <v>16877</v>
      </c>
      <c r="K371">
        <v>2</v>
      </c>
      <c r="L371" t="s">
        <v>315</v>
      </c>
      <c r="M371">
        <v>3</v>
      </c>
      <c r="N371" t="s">
        <v>601</v>
      </c>
      <c r="O371" t="s">
        <v>167</v>
      </c>
      <c r="P371" t="s">
        <v>16786</v>
      </c>
      <c r="Q371" t="s">
        <v>168</v>
      </c>
      <c r="R371" t="s">
        <v>517</v>
      </c>
      <c r="S371" t="s">
        <v>169</v>
      </c>
      <c r="T371" t="s">
        <v>16787</v>
      </c>
      <c r="U371" t="s">
        <v>166</v>
      </c>
      <c r="V371" t="s">
        <v>16788</v>
      </c>
      <c r="W371" t="s">
        <v>4736</v>
      </c>
      <c r="X371" t="s">
        <v>4737</v>
      </c>
      <c r="Y371" t="s">
        <v>604</v>
      </c>
      <c r="Z371" t="s">
        <v>605</v>
      </c>
      <c r="AA371">
        <v>15.1</v>
      </c>
      <c r="AB371" t="s">
        <v>16878</v>
      </c>
      <c r="AC371" t="str">
        <f t="shared" si="5"/>
        <v>2.1.6</v>
      </c>
      <c r="AD371" t="s">
        <v>4865</v>
      </c>
      <c r="AE371" t="s">
        <v>4866</v>
      </c>
      <c r="AF371" t="s">
        <v>4867</v>
      </c>
      <c r="AG371" t="s">
        <v>4868</v>
      </c>
      <c r="AH371" t="s">
        <v>4869</v>
      </c>
      <c r="AI371" t="s">
        <v>89</v>
      </c>
      <c r="AJ371" t="s">
        <v>4870</v>
      </c>
      <c r="AK371" t="s">
        <v>4871</v>
      </c>
      <c r="AL371" t="s">
        <v>92</v>
      </c>
      <c r="AM371" t="s">
        <v>4872</v>
      </c>
      <c r="AN371">
        <v>0.25</v>
      </c>
      <c r="AO371">
        <v>0.5</v>
      </c>
      <c r="AP371">
        <v>0.75</v>
      </c>
      <c r="AQ371">
        <v>1</v>
      </c>
      <c r="AR371" t="s">
        <v>4873</v>
      </c>
      <c r="AS371" t="s">
        <v>4874</v>
      </c>
      <c r="AT371" t="s">
        <v>4875</v>
      </c>
      <c r="AU371" t="s">
        <v>4876</v>
      </c>
      <c r="AV371" t="s">
        <v>4877</v>
      </c>
      <c r="AW371" t="s">
        <v>4878</v>
      </c>
      <c r="AX371" t="s">
        <v>4876</v>
      </c>
      <c r="AY371" t="s">
        <v>4877</v>
      </c>
      <c r="AZ371" t="s">
        <v>4879</v>
      </c>
      <c r="BA371" t="s">
        <v>4876</v>
      </c>
      <c r="BB371" t="s">
        <v>4877</v>
      </c>
      <c r="BC371" t="s">
        <v>4880</v>
      </c>
      <c r="BD371" t="s">
        <v>4876</v>
      </c>
      <c r="BE371" t="s">
        <v>4877</v>
      </c>
      <c r="BF371"/>
      <c r="BG371"/>
      <c r="BH371"/>
      <c r="BI371"/>
      <c r="BJ371"/>
      <c r="BK371"/>
      <c r="BL371"/>
      <c r="BM371"/>
      <c r="BN371"/>
      <c r="BO371"/>
      <c r="BP371"/>
      <c r="BQ371"/>
      <c r="BR371"/>
      <c r="BS371"/>
      <c r="BT371"/>
      <c r="BU371"/>
      <c r="BV371"/>
      <c r="BW371"/>
      <c r="BX371"/>
      <c r="BY371"/>
      <c r="BZ371"/>
      <c r="CA371"/>
      <c r="CB371"/>
      <c r="CC371"/>
    </row>
    <row r="372" spans="1:86">
      <c r="A372" t="str">
        <f>CONCATENATE(C372,"_",COUNTIF(C$2:C372,C372))</f>
        <v>06CD03_1</v>
      </c>
      <c r="B372" t="s">
        <v>9531</v>
      </c>
      <c r="C372" t="s">
        <v>4881</v>
      </c>
      <c r="D372" t="s">
        <v>16879</v>
      </c>
      <c r="E372" t="s">
        <v>4882</v>
      </c>
      <c r="F372" t="s">
        <v>4883</v>
      </c>
      <c r="G372" t="s">
        <v>4884</v>
      </c>
      <c r="H372" t="s">
        <v>4885</v>
      </c>
      <c r="I372" t="s">
        <v>4979</v>
      </c>
      <c r="J372" t="s">
        <v>16880</v>
      </c>
      <c r="K372">
        <v>2</v>
      </c>
      <c r="L372" t="s">
        <v>315</v>
      </c>
      <c r="M372">
        <v>3</v>
      </c>
      <c r="N372" t="s">
        <v>601</v>
      </c>
      <c r="O372">
        <v>2</v>
      </c>
      <c r="P372" t="s">
        <v>16798</v>
      </c>
      <c r="Q372" t="s">
        <v>168</v>
      </c>
      <c r="R372" t="s">
        <v>517</v>
      </c>
      <c r="S372" t="s">
        <v>168</v>
      </c>
      <c r="T372" t="s">
        <v>518</v>
      </c>
      <c r="U372" t="s">
        <v>171</v>
      </c>
      <c r="V372" t="s">
        <v>674</v>
      </c>
      <c r="W372" t="s">
        <v>4980</v>
      </c>
      <c r="X372" t="s">
        <v>4981</v>
      </c>
      <c r="Y372" t="s">
        <v>166</v>
      </c>
      <c r="Z372" t="s">
        <v>677</v>
      </c>
      <c r="AA372">
        <v>6.4</v>
      </c>
      <c r="AB372" t="s">
        <v>16799</v>
      </c>
      <c r="AC372" t="str">
        <f t="shared" si="5"/>
        <v>2.2.3</v>
      </c>
      <c r="AD372" t="s">
        <v>4923</v>
      </c>
      <c r="AE372" t="s">
        <v>4924</v>
      </c>
      <c r="AF372" t="s">
        <v>4925</v>
      </c>
      <c r="AG372" t="s">
        <v>4982</v>
      </c>
      <c r="AH372" t="s">
        <v>4927</v>
      </c>
      <c r="AI372" t="s">
        <v>89</v>
      </c>
      <c r="AJ372" t="s">
        <v>4983</v>
      </c>
      <c r="AK372" t="s">
        <v>4984</v>
      </c>
      <c r="AL372" t="s">
        <v>136</v>
      </c>
      <c r="AM372" t="s">
        <v>4985</v>
      </c>
      <c r="AN372">
        <v>0.25</v>
      </c>
      <c r="AO372">
        <v>0.5</v>
      </c>
      <c r="AP372">
        <v>0.75</v>
      </c>
      <c r="AQ372">
        <v>1</v>
      </c>
      <c r="AR372" t="s">
        <v>4986</v>
      </c>
      <c r="AS372" t="s">
        <v>4987</v>
      </c>
      <c r="AT372" t="s">
        <v>4988</v>
      </c>
      <c r="AU372" t="s">
        <v>4989</v>
      </c>
      <c r="AV372" t="s">
        <v>4990</v>
      </c>
      <c r="AW372" t="s">
        <v>4991</v>
      </c>
      <c r="AX372" t="s">
        <v>4989</v>
      </c>
      <c r="AY372" t="s">
        <v>4990</v>
      </c>
      <c r="AZ372" t="s">
        <v>4992</v>
      </c>
      <c r="BA372" t="s">
        <v>4993</v>
      </c>
      <c r="BB372" t="s">
        <v>4994</v>
      </c>
      <c r="BC372" t="s">
        <v>4995</v>
      </c>
      <c r="BD372" t="s">
        <v>4993</v>
      </c>
      <c r="BE372" t="s">
        <v>4994</v>
      </c>
      <c r="BF372" t="s">
        <v>4996</v>
      </c>
      <c r="BG372" t="s">
        <v>4997</v>
      </c>
      <c r="BH372" t="s">
        <v>4998</v>
      </c>
      <c r="BI372"/>
      <c r="BJ372"/>
      <c r="BK372"/>
      <c r="BL372"/>
      <c r="BM372"/>
      <c r="BN372"/>
      <c r="BO372"/>
      <c r="BP372"/>
      <c r="BQ372"/>
      <c r="BR372"/>
      <c r="BS372"/>
      <c r="BT372"/>
      <c r="BU372"/>
      <c r="BV372"/>
      <c r="BW372"/>
      <c r="BX372"/>
      <c r="BY372"/>
      <c r="BZ372"/>
      <c r="CA372"/>
      <c r="CB372"/>
      <c r="CC372"/>
    </row>
    <row r="373" spans="1:86">
      <c r="A373" t="str">
        <f>CONCATENATE(C373,"_",COUNTIF(C$2:C373,C373))</f>
        <v>06CD03_2</v>
      </c>
      <c r="B373" t="s">
        <v>9532</v>
      </c>
      <c r="C373" t="s">
        <v>4881</v>
      </c>
      <c r="D373" t="s">
        <v>16879</v>
      </c>
      <c r="E373" t="s">
        <v>4882</v>
      </c>
      <c r="F373" t="s">
        <v>4883</v>
      </c>
      <c r="G373" t="s">
        <v>4884</v>
      </c>
      <c r="H373" t="s">
        <v>4885</v>
      </c>
      <c r="I373" t="s">
        <v>4999</v>
      </c>
      <c r="J373" t="s">
        <v>16881</v>
      </c>
      <c r="K373">
        <v>2</v>
      </c>
      <c r="L373" t="s">
        <v>315</v>
      </c>
      <c r="M373">
        <v>3</v>
      </c>
      <c r="N373" t="s">
        <v>601</v>
      </c>
      <c r="O373">
        <v>2</v>
      </c>
      <c r="P373" t="s">
        <v>16798</v>
      </c>
      <c r="Q373" t="s">
        <v>168</v>
      </c>
      <c r="R373" t="s">
        <v>517</v>
      </c>
      <c r="S373" t="s">
        <v>169</v>
      </c>
      <c r="T373" t="s">
        <v>16787</v>
      </c>
      <c r="U373" t="s">
        <v>171</v>
      </c>
      <c r="V373" t="s">
        <v>16801</v>
      </c>
      <c r="W373" t="s">
        <v>5000</v>
      </c>
      <c r="X373" t="s">
        <v>5001</v>
      </c>
      <c r="Y373" t="s">
        <v>166</v>
      </c>
      <c r="Z373" t="s">
        <v>677</v>
      </c>
      <c r="AA373">
        <v>6.3</v>
      </c>
      <c r="AB373" t="s">
        <v>16802</v>
      </c>
      <c r="AC373" t="str">
        <f t="shared" si="5"/>
        <v>2.1.3</v>
      </c>
      <c r="AD373" t="s">
        <v>5002</v>
      </c>
      <c r="AE373" t="s">
        <v>5003</v>
      </c>
      <c r="AF373" t="s">
        <v>4925</v>
      </c>
      <c r="AG373" t="s">
        <v>5004</v>
      </c>
      <c r="AH373" t="s">
        <v>4954</v>
      </c>
      <c r="AI373" t="s">
        <v>89</v>
      </c>
      <c r="AJ373" t="s">
        <v>5005</v>
      </c>
      <c r="AK373" t="s">
        <v>5006</v>
      </c>
      <c r="AL373" t="s">
        <v>136</v>
      </c>
      <c r="AM373" t="s">
        <v>5007</v>
      </c>
      <c r="AN373">
        <v>0.25</v>
      </c>
      <c r="AO373">
        <v>0.5</v>
      </c>
      <c r="AP373">
        <v>0.75</v>
      </c>
      <c r="AQ373">
        <v>1</v>
      </c>
      <c r="AR373" t="s">
        <v>5008</v>
      </c>
      <c r="AS373" t="s">
        <v>5009</v>
      </c>
      <c r="AT373" t="s">
        <v>5010</v>
      </c>
      <c r="AU373" t="s">
        <v>4993</v>
      </c>
      <c r="AV373" t="s">
        <v>4994</v>
      </c>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row>
    <row r="374" spans="1:86">
      <c r="A374" t="str">
        <f>CONCATENATE(C374,"_",COUNTIF(C$2:C374,C374))</f>
        <v>06CD03_3</v>
      </c>
      <c r="B374" t="s">
        <v>9529</v>
      </c>
      <c r="C374" t="s">
        <v>4881</v>
      </c>
      <c r="D374" t="s">
        <v>16879</v>
      </c>
      <c r="E374" t="s">
        <v>4882</v>
      </c>
      <c r="F374" t="s">
        <v>4883</v>
      </c>
      <c r="G374" t="s">
        <v>4884</v>
      </c>
      <c r="H374" t="s">
        <v>4885</v>
      </c>
      <c r="I374" t="s">
        <v>4922</v>
      </c>
      <c r="J374" t="s">
        <v>16882</v>
      </c>
      <c r="K374">
        <v>2</v>
      </c>
      <c r="L374" t="s">
        <v>315</v>
      </c>
      <c r="M374">
        <v>3</v>
      </c>
      <c r="N374" t="s">
        <v>601</v>
      </c>
      <c r="O374">
        <v>2</v>
      </c>
      <c r="P374" t="s">
        <v>16798</v>
      </c>
      <c r="Q374" t="s">
        <v>168</v>
      </c>
      <c r="R374" t="s">
        <v>517</v>
      </c>
      <c r="S374" t="s">
        <v>168</v>
      </c>
      <c r="T374" t="s">
        <v>518</v>
      </c>
      <c r="U374" t="s">
        <v>171</v>
      </c>
      <c r="V374" t="s">
        <v>674</v>
      </c>
      <c r="W374" t="s">
        <v>675</v>
      </c>
      <c r="X374" t="s">
        <v>676</v>
      </c>
      <c r="Y374" t="s">
        <v>166</v>
      </c>
      <c r="Z374" t="s">
        <v>677</v>
      </c>
      <c r="AA374">
        <v>6.4</v>
      </c>
      <c r="AB374" t="s">
        <v>16799</v>
      </c>
      <c r="AC374" t="str">
        <f t="shared" si="5"/>
        <v>2.2.3</v>
      </c>
      <c r="AD374" t="s">
        <v>4923</v>
      </c>
      <c r="AE374" t="s">
        <v>4924</v>
      </c>
      <c r="AF374" t="s">
        <v>4925</v>
      </c>
      <c r="AG374" t="s">
        <v>4926</v>
      </c>
      <c r="AH374" t="s">
        <v>4927</v>
      </c>
      <c r="AI374" t="s">
        <v>4928</v>
      </c>
      <c r="AJ374" t="s">
        <v>4929</v>
      </c>
      <c r="AK374" t="s">
        <v>4930</v>
      </c>
      <c r="AL374" t="s">
        <v>136</v>
      </c>
      <c r="AM374" t="s">
        <v>4931</v>
      </c>
      <c r="AN374">
        <v>0.02</v>
      </c>
      <c r="AO374">
        <v>0.06</v>
      </c>
      <c r="AP374">
        <v>0.11</v>
      </c>
      <c r="AQ374">
        <v>0.16</v>
      </c>
      <c r="AR374" t="s">
        <v>4932</v>
      </c>
      <c r="AS374" t="s">
        <v>4933</v>
      </c>
      <c r="AT374" t="s">
        <v>4934</v>
      </c>
      <c r="AU374" t="s">
        <v>4935</v>
      </c>
      <c r="AV374" t="s">
        <v>4936</v>
      </c>
      <c r="AW374" t="s">
        <v>4937</v>
      </c>
      <c r="AX374" t="s">
        <v>4938</v>
      </c>
      <c r="AY374" t="s">
        <v>4939</v>
      </c>
      <c r="AZ374" t="s">
        <v>4940</v>
      </c>
      <c r="BA374" t="s">
        <v>4941</v>
      </c>
      <c r="BB374" t="s">
        <v>4942</v>
      </c>
      <c r="BC374" t="s">
        <v>4943</v>
      </c>
      <c r="BD374" t="s">
        <v>4944</v>
      </c>
      <c r="BE374" t="s">
        <v>4945</v>
      </c>
      <c r="BF374" t="s">
        <v>4946</v>
      </c>
      <c r="BG374" t="s">
        <v>4947</v>
      </c>
      <c r="BH374" t="s">
        <v>4948</v>
      </c>
      <c r="BI374"/>
      <c r="BJ374"/>
      <c r="BK374"/>
      <c r="BL374"/>
      <c r="BM374"/>
      <c r="BN374"/>
      <c r="BO374"/>
      <c r="BP374"/>
      <c r="BQ374"/>
      <c r="BR374"/>
      <c r="BS374"/>
      <c r="BT374"/>
      <c r="BU374"/>
      <c r="BV374"/>
      <c r="BW374"/>
      <c r="BX374"/>
      <c r="BY374"/>
      <c r="BZ374"/>
      <c r="CA374"/>
      <c r="CB374"/>
      <c r="CC374"/>
    </row>
    <row r="375" spans="1:86">
      <c r="A375" t="str">
        <f>CONCATENATE(C375,"_",COUNTIF(C$2:C375,C375))</f>
        <v>06CD03_4</v>
      </c>
      <c r="B375" t="s">
        <v>9530</v>
      </c>
      <c r="C375" t="s">
        <v>4881</v>
      </c>
      <c r="D375" t="s">
        <v>16879</v>
      </c>
      <c r="E375" t="s">
        <v>4882</v>
      </c>
      <c r="F375" t="s">
        <v>4883</v>
      </c>
      <c r="G375" t="s">
        <v>4884</v>
      </c>
      <c r="H375" t="s">
        <v>4885</v>
      </c>
      <c r="I375" t="s">
        <v>4949</v>
      </c>
      <c r="J375" t="s">
        <v>16883</v>
      </c>
      <c r="K375">
        <v>2</v>
      </c>
      <c r="L375" t="s">
        <v>315</v>
      </c>
      <c r="M375">
        <v>3</v>
      </c>
      <c r="N375" t="s">
        <v>601</v>
      </c>
      <c r="O375">
        <v>2</v>
      </c>
      <c r="P375" t="s">
        <v>16798</v>
      </c>
      <c r="Q375" t="s">
        <v>168</v>
      </c>
      <c r="R375" t="s">
        <v>517</v>
      </c>
      <c r="S375" t="s">
        <v>169</v>
      </c>
      <c r="T375" t="s">
        <v>16787</v>
      </c>
      <c r="U375" t="s">
        <v>171</v>
      </c>
      <c r="V375" t="s">
        <v>16801</v>
      </c>
      <c r="W375" t="s">
        <v>690</v>
      </c>
      <c r="X375" t="s">
        <v>691</v>
      </c>
      <c r="Y375" t="s">
        <v>166</v>
      </c>
      <c r="Z375" t="s">
        <v>677</v>
      </c>
      <c r="AA375">
        <v>6.3</v>
      </c>
      <c r="AB375" t="s">
        <v>16802</v>
      </c>
      <c r="AC375" t="str">
        <f t="shared" si="5"/>
        <v>2.1.3</v>
      </c>
      <c r="AD375" t="s">
        <v>4950</v>
      </c>
      <c r="AE375" t="s">
        <v>4951</v>
      </c>
      <c r="AF375" t="s">
        <v>4952</v>
      </c>
      <c r="AG375" t="s">
        <v>4953</v>
      </c>
      <c r="AH375" t="s">
        <v>4954</v>
      </c>
      <c r="AI375" t="s">
        <v>4955</v>
      </c>
      <c r="AJ375" t="s">
        <v>4956</v>
      </c>
      <c r="AK375" t="s">
        <v>4957</v>
      </c>
      <c r="AL375" t="s">
        <v>136</v>
      </c>
      <c r="AM375" t="s">
        <v>4958</v>
      </c>
      <c r="AN375">
        <v>0.04</v>
      </c>
      <c r="AO375">
        <v>0.08</v>
      </c>
      <c r="AP375">
        <v>0.13</v>
      </c>
      <c r="AQ375">
        <v>0.19</v>
      </c>
      <c r="AR375" t="s">
        <v>4959</v>
      </c>
      <c r="AS375" t="s">
        <v>4960</v>
      </c>
      <c r="AT375" t="s">
        <v>4961</v>
      </c>
      <c r="AU375" t="s">
        <v>4962</v>
      </c>
      <c r="AV375" t="s">
        <v>4963</v>
      </c>
      <c r="AW375" t="s">
        <v>4964</v>
      </c>
      <c r="AX375" t="s">
        <v>4965</v>
      </c>
      <c r="AY375" t="s">
        <v>4966</v>
      </c>
      <c r="AZ375" t="s">
        <v>4967</v>
      </c>
      <c r="BA375" t="s">
        <v>4968</v>
      </c>
      <c r="BB375" t="s">
        <v>4969</v>
      </c>
      <c r="BC375" t="s">
        <v>4970</v>
      </c>
      <c r="BD375" t="s">
        <v>4971</v>
      </c>
      <c r="BE375" t="s">
        <v>4972</v>
      </c>
      <c r="BF375" t="s">
        <v>4973</v>
      </c>
      <c r="BG375" t="s">
        <v>4974</v>
      </c>
      <c r="BH375" t="s">
        <v>4975</v>
      </c>
      <c r="BI375" t="s">
        <v>4976</v>
      </c>
      <c r="BJ375" t="s">
        <v>4977</v>
      </c>
      <c r="BK375" t="s">
        <v>4978</v>
      </c>
      <c r="BL375"/>
      <c r="BM375"/>
      <c r="BN375"/>
      <c r="BO375"/>
      <c r="BP375"/>
      <c r="BQ375"/>
      <c r="BR375"/>
      <c r="BS375"/>
      <c r="BT375"/>
      <c r="BU375"/>
      <c r="BV375"/>
      <c r="BW375"/>
      <c r="BX375"/>
      <c r="BY375"/>
      <c r="BZ375"/>
      <c r="CA375"/>
      <c r="CB375"/>
      <c r="CC375"/>
    </row>
    <row r="376" spans="1:86">
      <c r="A376" t="str">
        <f>CONCATENATE(C376,"_",COUNTIF(C$2:C376,C376))</f>
        <v>06CD03_5</v>
      </c>
      <c r="B376" t="s">
        <v>9526</v>
      </c>
      <c r="C376" t="s">
        <v>4881</v>
      </c>
      <c r="D376" t="s">
        <v>16879</v>
      </c>
      <c r="E376" t="s">
        <v>4882</v>
      </c>
      <c r="F376" t="s">
        <v>4883</v>
      </c>
      <c r="G376" t="s">
        <v>4884</v>
      </c>
      <c r="H376" t="s">
        <v>4885</v>
      </c>
      <c r="I376" t="s">
        <v>109</v>
      </c>
      <c r="J376" t="s">
        <v>16733</v>
      </c>
      <c r="K376">
        <v>2</v>
      </c>
      <c r="L376" t="s">
        <v>315</v>
      </c>
      <c r="M376">
        <v>3</v>
      </c>
      <c r="N376" t="s">
        <v>601</v>
      </c>
      <c r="O376">
        <v>2</v>
      </c>
      <c r="P376" t="s">
        <v>16798</v>
      </c>
      <c r="Q376" t="s">
        <v>168</v>
      </c>
      <c r="R376" t="s">
        <v>517</v>
      </c>
      <c r="S376" t="s">
        <v>168</v>
      </c>
      <c r="T376" t="s">
        <v>518</v>
      </c>
      <c r="U376" t="s">
        <v>171</v>
      </c>
      <c r="V376" t="s">
        <v>674</v>
      </c>
      <c r="W376" t="s">
        <v>110</v>
      </c>
      <c r="X376" t="s">
        <v>111</v>
      </c>
      <c r="Y376" t="s">
        <v>166</v>
      </c>
      <c r="Z376" t="s">
        <v>677</v>
      </c>
      <c r="AA376">
        <v>6.4</v>
      </c>
      <c r="AB376" t="s">
        <v>16799</v>
      </c>
      <c r="AC376" t="str">
        <f t="shared" si="5"/>
        <v>2.2.3</v>
      </c>
      <c r="AD376" t="s">
        <v>1588</v>
      </c>
      <c r="AE376" t="s">
        <v>1589</v>
      </c>
      <c r="AF376" t="s">
        <v>1802</v>
      </c>
      <c r="AG376" t="s">
        <v>115</v>
      </c>
      <c r="AH376" t="s">
        <v>4886</v>
      </c>
      <c r="AI376" t="s">
        <v>4887</v>
      </c>
      <c r="AJ376" t="s">
        <v>4888</v>
      </c>
      <c r="AK376" t="s">
        <v>4889</v>
      </c>
      <c r="AL376" t="s">
        <v>136</v>
      </c>
      <c r="AM376" t="s">
        <v>4890</v>
      </c>
      <c r="AN376">
        <v>0.15</v>
      </c>
      <c r="AO376">
        <v>0.2</v>
      </c>
      <c r="AP376">
        <v>0.3</v>
      </c>
      <c r="AQ376">
        <v>0.35</v>
      </c>
      <c r="AR376" t="s">
        <v>4891</v>
      </c>
      <c r="AS376" t="s">
        <v>4892</v>
      </c>
      <c r="AT376" t="s">
        <v>4893</v>
      </c>
      <c r="AU376" t="s">
        <v>4894</v>
      </c>
      <c r="AV376" t="s">
        <v>941</v>
      </c>
      <c r="AW376" t="s">
        <v>4895</v>
      </c>
      <c r="AX376" t="s">
        <v>4894</v>
      </c>
      <c r="AY376" t="s">
        <v>941</v>
      </c>
      <c r="AZ376"/>
      <c r="BA376"/>
      <c r="BB376"/>
      <c r="BC376"/>
      <c r="BD376"/>
      <c r="BE376"/>
      <c r="BF376"/>
      <c r="BG376"/>
      <c r="BH376"/>
      <c r="BI376"/>
      <c r="BJ376"/>
      <c r="BK376"/>
      <c r="BL376"/>
      <c r="BM376"/>
      <c r="BN376"/>
      <c r="BO376"/>
      <c r="BP376"/>
      <c r="BQ376"/>
      <c r="BR376"/>
      <c r="BS376"/>
      <c r="BT376"/>
      <c r="BU376"/>
      <c r="BV376"/>
      <c r="BW376"/>
      <c r="BX376"/>
      <c r="BY376"/>
      <c r="BZ376"/>
      <c r="CA376"/>
      <c r="CB376"/>
      <c r="CC376"/>
    </row>
    <row r="377" spans="1:86">
      <c r="A377" t="str">
        <f>CONCATENATE(C377,"_",COUNTIF(C$2:C377,C377))</f>
        <v>06CD03_6</v>
      </c>
      <c r="B377" t="s">
        <v>9527</v>
      </c>
      <c r="C377" t="s">
        <v>4881</v>
      </c>
      <c r="D377" t="s">
        <v>16879</v>
      </c>
      <c r="E377" t="s">
        <v>4882</v>
      </c>
      <c r="F377" t="s">
        <v>4883</v>
      </c>
      <c r="G377" t="s">
        <v>4884</v>
      </c>
      <c r="H377" t="s">
        <v>4885</v>
      </c>
      <c r="I377" t="s">
        <v>126</v>
      </c>
      <c r="J377" t="s">
        <v>16736</v>
      </c>
      <c r="K377">
        <v>2</v>
      </c>
      <c r="L377" t="s">
        <v>315</v>
      </c>
      <c r="M377">
        <v>3</v>
      </c>
      <c r="N377" t="s">
        <v>601</v>
      </c>
      <c r="O377">
        <v>2</v>
      </c>
      <c r="P377" t="s">
        <v>16798</v>
      </c>
      <c r="Q377" t="s">
        <v>168</v>
      </c>
      <c r="R377" t="s">
        <v>517</v>
      </c>
      <c r="S377" t="s">
        <v>168</v>
      </c>
      <c r="T377" t="s">
        <v>518</v>
      </c>
      <c r="U377" t="s">
        <v>171</v>
      </c>
      <c r="V377" t="s">
        <v>674</v>
      </c>
      <c r="W377" t="s">
        <v>127</v>
      </c>
      <c r="X377" t="s">
        <v>128</v>
      </c>
      <c r="Y377" t="s">
        <v>166</v>
      </c>
      <c r="Z377" t="s">
        <v>677</v>
      </c>
      <c r="AA377">
        <v>6.4</v>
      </c>
      <c r="AB377" t="s">
        <v>16799</v>
      </c>
      <c r="AC377" t="str">
        <f t="shared" si="5"/>
        <v>2.2.3</v>
      </c>
      <c r="AD377" t="s">
        <v>207</v>
      </c>
      <c r="AE377" t="s">
        <v>942</v>
      </c>
      <c r="AF377" t="s">
        <v>4843</v>
      </c>
      <c r="AG377" t="s">
        <v>343</v>
      </c>
      <c r="AH377" t="s">
        <v>4896</v>
      </c>
      <c r="AI377" t="s">
        <v>89</v>
      </c>
      <c r="AJ377" t="s">
        <v>4897</v>
      </c>
      <c r="AK377" t="s">
        <v>4898</v>
      </c>
      <c r="AL377" t="s">
        <v>136</v>
      </c>
      <c r="AM377" t="s">
        <v>4899</v>
      </c>
      <c r="AN377">
        <v>0.25</v>
      </c>
      <c r="AO377">
        <v>0.5</v>
      </c>
      <c r="AP377">
        <v>0.75</v>
      </c>
      <c r="AQ377">
        <v>1</v>
      </c>
      <c r="AR377" t="s">
        <v>4847</v>
      </c>
      <c r="AS377" t="s">
        <v>4900</v>
      </c>
      <c r="AT377" t="s">
        <v>4901</v>
      </c>
      <c r="AU377" t="s">
        <v>4902</v>
      </c>
      <c r="AV377" t="s">
        <v>4903</v>
      </c>
      <c r="AW377" t="s">
        <v>4904</v>
      </c>
      <c r="AX377" t="s">
        <v>4902</v>
      </c>
      <c r="AY377" t="s">
        <v>4903</v>
      </c>
      <c r="AZ377" t="s">
        <v>4905</v>
      </c>
      <c r="BA377" t="s">
        <v>4902</v>
      </c>
      <c r="BB377" t="s">
        <v>4903</v>
      </c>
      <c r="BC377" t="s">
        <v>4906</v>
      </c>
      <c r="BD377" t="s">
        <v>4902</v>
      </c>
      <c r="BE377" t="s">
        <v>4903</v>
      </c>
      <c r="BF377" t="s">
        <v>4907</v>
      </c>
      <c r="BG377" t="s">
        <v>4902</v>
      </c>
      <c r="BH377" t="s">
        <v>4903</v>
      </c>
      <c r="BI377" t="s">
        <v>4908</v>
      </c>
      <c r="BJ377" t="s">
        <v>4902</v>
      </c>
      <c r="BK377" t="s">
        <v>4903</v>
      </c>
      <c r="BL377" t="s">
        <v>4909</v>
      </c>
      <c r="BM377" t="s">
        <v>4894</v>
      </c>
      <c r="BN377" t="s">
        <v>941</v>
      </c>
      <c r="BO377" t="s">
        <v>4910</v>
      </c>
      <c r="BP377" t="s">
        <v>4894</v>
      </c>
      <c r="BQ377" t="s">
        <v>941</v>
      </c>
      <c r="BR377"/>
      <c r="BS377"/>
      <c r="BT377"/>
      <c r="BU377"/>
      <c r="BV377"/>
      <c r="BW377"/>
      <c r="BX377"/>
      <c r="BY377"/>
      <c r="BZ377"/>
      <c r="CA377"/>
      <c r="CB377"/>
      <c r="CC377"/>
      <c r="CH377">
        <v>908</v>
      </c>
    </row>
    <row r="378" spans="1:86">
      <c r="A378" t="str">
        <f>CONCATENATE(C378,"_",COUNTIF(C$2:C378,C378))</f>
        <v>06CD03_7</v>
      </c>
      <c r="B378" t="s">
        <v>9528</v>
      </c>
      <c r="C378" t="s">
        <v>4881</v>
      </c>
      <c r="D378" t="s">
        <v>16879</v>
      </c>
      <c r="E378" t="s">
        <v>4882</v>
      </c>
      <c r="F378" t="s">
        <v>4883</v>
      </c>
      <c r="G378" t="s">
        <v>4884</v>
      </c>
      <c r="H378" t="s">
        <v>4885</v>
      </c>
      <c r="I378" t="s">
        <v>141</v>
      </c>
      <c r="J378" t="s">
        <v>16737</v>
      </c>
      <c r="K378">
        <v>5</v>
      </c>
      <c r="L378" t="s">
        <v>142</v>
      </c>
      <c r="M378">
        <v>3</v>
      </c>
      <c r="N378" t="s">
        <v>16738</v>
      </c>
      <c r="O378">
        <v>3</v>
      </c>
      <c r="P378" t="s">
        <v>143</v>
      </c>
      <c r="Q378" t="s">
        <v>169</v>
      </c>
      <c r="R378" t="s">
        <v>77</v>
      </c>
      <c r="S378" t="s">
        <v>170</v>
      </c>
      <c r="T378" t="s">
        <v>16739</v>
      </c>
      <c r="U378" t="s">
        <v>168</v>
      </c>
      <c r="V378" t="s">
        <v>16740</v>
      </c>
      <c r="W378" t="s">
        <v>144</v>
      </c>
      <c r="X378" t="s">
        <v>145</v>
      </c>
      <c r="Y378" t="s">
        <v>146</v>
      </c>
      <c r="Z378" t="s">
        <v>147</v>
      </c>
      <c r="AA378">
        <v>11.5</v>
      </c>
      <c r="AB378" t="s">
        <v>16741</v>
      </c>
      <c r="AC378" t="str">
        <f t="shared" si="5"/>
        <v>1.7.2</v>
      </c>
      <c r="AD378" t="s">
        <v>4911</v>
      </c>
      <c r="AE378" t="s">
        <v>4912</v>
      </c>
      <c r="AF378" t="s">
        <v>4913</v>
      </c>
      <c r="AG378" t="s">
        <v>4914</v>
      </c>
      <c r="AH378" t="s">
        <v>4915</v>
      </c>
      <c r="AI378" t="s">
        <v>89</v>
      </c>
      <c r="AJ378" t="s">
        <v>4916</v>
      </c>
      <c r="AK378" t="s">
        <v>4917</v>
      </c>
      <c r="AL378" t="s">
        <v>136</v>
      </c>
      <c r="AM378" t="s">
        <v>4890</v>
      </c>
      <c r="AN378">
        <v>0.25</v>
      </c>
      <c r="AO378">
        <v>0.5</v>
      </c>
      <c r="AP378">
        <v>0.75</v>
      </c>
      <c r="AQ378">
        <v>1</v>
      </c>
      <c r="AR378" t="s">
        <v>4918</v>
      </c>
      <c r="AS378" t="s">
        <v>4919</v>
      </c>
      <c r="AT378" t="s">
        <v>4920</v>
      </c>
      <c r="AU378" t="s">
        <v>4894</v>
      </c>
      <c r="AV378" t="s">
        <v>4921</v>
      </c>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H378">
        <v>908</v>
      </c>
    </row>
    <row r="379" spans="1:86">
      <c r="A379" t="str">
        <f>CONCATENATE(C379,"_",COUNTIF(C$2:C379,C379))</f>
        <v>06CD05_1</v>
      </c>
      <c r="B379" t="s">
        <v>9533</v>
      </c>
      <c r="C379" t="s">
        <v>5011</v>
      </c>
      <c r="D379" t="s">
        <v>16884</v>
      </c>
      <c r="E379" t="s">
        <v>5012</v>
      </c>
      <c r="F379" t="s">
        <v>5013</v>
      </c>
      <c r="G379" t="s">
        <v>5014</v>
      </c>
      <c r="H379" t="s">
        <v>5015</v>
      </c>
      <c r="I379" t="s">
        <v>5016</v>
      </c>
      <c r="J379" t="s">
        <v>16885</v>
      </c>
      <c r="K379">
        <v>2</v>
      </c>
      <c r="L379" t="s">
        <v>315</v>
      </c>
      <c r="M379">
        <v>3</v>
      </c>
      <c r="N379" t="s">
        <v>601</v>
      </c>
      <c r="O379" t="s">
        <v>167</v>
      </c>
      <c r="P379" t="s">
        <v>16786</v>
      </c>
      <c r="Q379" t="s">
        <v>168</v>
      </c>
      <c r="R379" t="s">
        <v>517</v>
      </c>
      <c r="S379" t="s">
        <v>169</v>
      </c>
      <c r="T379" t="s">
        <v>16787</v>
      </c>
      <c r="U379" t="s">
        <v>166</v>
      </c>
      <c r="V379" t="s">
        <v>16788</v>
      </c>
      <c r="W379" t="s">
        <v>602</v>
      </c>
      <c r="X379" t="s">
        <v>603</v>
      </c>
      <c r="Y379" t="s">
        <v>604</v>
      </c>
      <c r="Z379" t="s">
        <v>605</v>
      </c>
      <c r="AA379">
        <v>15.5</v>
      </c>
      <c r="AB379" t="s">
        <v>16870</v>
      </c>
      <c r="AC379" t="str">
        <f t="shared" si="5"/>
        <v>2.1.6</v>
      </c>
      <c r="AD379" t="s">
        <v>5017</v>
      </c>
      <c r="AE379" t="s">
        <v>5018</v>
      </c>
      <c r="AF379" t="s">
        <v>5019</v>
      </c>
      <c r="AG379" t="s">
        <v>5020</v>
      </c>
      <c r="AH379" t="s">
        <v>5021</v>
      </c>
      <c r="AI379" t="s">
        <v>89</v>
      </c>
      <c r="AJ379" t="s">
        <v>5022</v>
      </c>
      <c r="AK379" t="s">
        <v>5023</v>
      </c>
      <c r="AL379" t="s">
        <v>92</v>
      </c>
      <c r="AM379" t="s">
        <v>5024</v>
      </c>
      <c r="AN379">
        <v>0.25</v>
      </c>
      <c r="AO379">
        <v>0.5</v>
      </c>
      <c r="AP379">
        <v>0.75</v>
      </c>
      <c r="AQ379">
        <v>1</v>
      </c>
      <c r="AR379" t="s">
        <v>5025</v>
      </c>
      <c r="AS379" t="s">
        <v>5026</v>
      </c>
      <c r="AT379" t="s">
        <v>5027</v>
      </c>
      <c r="AU379" t="s">
        <v>5028</v>
      </c>
      <c r="AV379" t="s">
        <v>4174</v>
      </c>
      <c r="AW379" t="s">
        <v>5029</v>
      </c>
      <c r="AX379" t="s">
        <v>5028</v>
      </c>
      <c r="AY379" t="s">
        <v>4174</v>
      </c>
      <c r="AZ379" t="s">
        <v>5030</v>
      </c>
      <c r="BA379" t="s">
        <v>5028</v>
      </c>
      <c r="BB379" t="s">
        <v>4174</v>
      </c>
      <c r="BC379"/>
      <c r="BD379"/>
      <c r="BE379"/>
      <c r="BF379"/>
      <c r="BG379"/>
      <c r="BH379"/>
      <c r="BI379"/>
      <c r="BJ379"/>
      <c r="BK379"/>
      <c r="BL379"/>
      <c r="BM379"/>
      <c r="BN379"/>
      <c r="BO379"/>
      <c r="BP379"/>
      <c r="BQ379"/>
      <c r="BR379"/>
      <c r="BS379"/>
      <c r="BT379"/>
      <c r="BU379"/>
      <c r="BV379"/>
      <c r="BW379"/>
      <c r="BX379"/>
      <c r="BY379"/>
      <c r="BZ379"/>
      <c r="CA379"/>
      <c r="CB379"/>
      <c r="CC379"/>
      <c r="CH379">
        <v>908</v>
      </c>
    </row>
    <row r="380" spans="1:86">
      <c r="A380" t="str">
        <f>CONCATENATE(C380,"_",COUNTIF(C$2:C380,C380))</f>
        <v>06CD05_2</v>
      </c>
      <c r="B380" t="s">
        <v>9534</v>
      </c>
      <c r="C380" t="s">
        <v>5011</v>
      </c>
      <c r="D380" t="s">
        <v>16884</v>
      </c>
      <c r="E380" t="s">
        <v>5012</v>
      </c>
      <c r="F380" t="s">
        <v>5013</v>
      </c>
      <c r="G380" t="s">
        <v>5014</v>
      </c>
      <c r="H380" t="s">
        <v>5015</v>
      </c>
      <c r="I380" t="s">
        <v>141</v>
      </c>
      <c r="J380" t="s">
        <v>16737</v>
      </c>
      <c r="K380">
        <v>5</v>
      </c>
      <c r="L380" t="s">
        <v>142</v>
      </c>
      <c r="M380">
        <v>3</v>
      </c>
      <c r="N380" t="s">
        <v>16738</v>
      </c>
      <c r="O380" t="s">
        <v>171</v>
      </c>
      <c r="P380" t="s">
        <v>143</v>
      </c>
      <c r="Q380" t="s">
        <v>169</v>
      </c>
      <c r="R380" t="s">
        <v>77</v>
      </c>
      <c r="S380" t="s">
        <v>170</v>
      </c>
      <c r="T380" t="s">
        <v>16739</v>
      </c>
      <c r="U380" t="s">
        <v>168</v>
      </c>
      <c r="V380" t="s">
        <v>16740</v>
      </c>
      <c r="W380" t="s">
        <v>144</v>
      </c>
      <c r="X380" t="s">
        <v>145</v>
      </c>
      <c r="Y380" t="s">
        <v>604</v>
      </c>
      <c r="Z380" t="s">
        <v>605</v>
      </c>
      <c r="AA380">
        <v>15.1</v>
      </c>
      <c r="AB380" t="s">
        <v>16878</v>
      </c>
      <c r="AC380" t="str">
        <f t="shared" si="5"/>
        <v>1.7.2</v>
      </c>
      <c r="AD380" t="s">
        <v>5031</v>
      </c>
      <c r="AE380" t="s">
        <v>5032</v>
      </c>
      <c r="AF380" t="s">
        <v>5033</v>
      </c>
      <c r="AG380" t="s">
        <v>5034</v>
      </c>
      <c r="AH380" t="s">
        <v>5035</v>
      </c>
      <c r="AI380" t="s">
        <v>89</v>
      </c>
      <c r="AJ380" t="s">
        <v>5036</v>
      </c>
      <c r="AK380" t="s">
        <v>5037</v>
      </c>
      <c r="AL380" t="s">
        <v>136</v>
      </c>
      <c r="AM380" t="s">
        <v>5038</v>
      </c>
      <c r="AN380">
        <v>0.25</v>
      </c>
      <c r="AO380">
        <v>0.5</v>
      </c>
      <c r="AP380">
        <v>0.75</v>
      </c>
      <c r="AQ380">
        <v>1</v>
      </c>
      <c r="AR380" t="s">
        <v>5039</v>
      </c>
      <c r="AS380" t="s">
        <v>5040</v>
      </c>
      <c r="AT380" t="s">
        <v>5041</v>
      </c>
      <c r="AU380" t="s">
        <v>5028</v>
      </c>
      <c r="AV380" t="s">
        <v>4174</v>
      </c>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H380">
        <v>908</v>
      </c>
    </row>
    <row r="381" spans="1:86">
      <c r="A381" t="str">
        <f>CONCATENATE(C381,"_",COUNTIF(C$2:C381,C381))</f>
        <v>06P0FA_1</v>
      </c>
      <c r="B381" t="s">
        <v>9535</v>
      </c>
      <c r="C381" t="s">
        <v>5042</v>
      </c>
      <c r="D381" t="s">
        <v>16886</v>
      </c>
      <c r="E381" t="s">
        <v>4708</v>
      </c>
      <c r="F381" t="s">
        <v>4709</v>
      </c>
      <c r="G381" t="s">
        <v>4710</v>
      </c>
      <c r="H381" t="s">
        <v>4711</v>
      </c>
      <c r="I381" t="s">
        <v>5043</v>
      </c>
      <c r="J381" t="s">
        <v>16887</v>
      </c>
      <c r="K381">
        <v>2</v>
      </c>
      <c r="L381" t="s">
        <v>315</v>
      </c>
      <c r="M381">
        <v>3</v>
      </c>
      <c r="N381" t="s">
        <v>601</v>
      </c>
      <c r="O381" t="s">
        <v>167</v>
      </c>
      <c r="P381" t="s">
        <v>16786</v>
      </c>
      <c r="Q381" t="s">
        <v>168</v>
      </c>
      <c r="R381" t="s">
        <v>517</v>
      </c>
      <c r="S381" t="s">
        <v>169</v>
      </c>
      <c r="T381" t="s">
        <v>16787</v>
      </c>
      <c r="U381" t="s">
        <v>167</v>
      </c>
      <c r="V381" t="s">
        <v>16874</v>
      </c>
      <c r="W381" t="s">
        <v>5044</v>
      </c>
      <c r="X381" t="s">
        <v>5045</v>
      </c>
      <c r="Y381" t="s">
        <v>444</v>
      </c>
      <c r="Z381" t="s">
        <v>4716</v>
      </c>
      <c r="AA381">
        <v>13.1</v>
      </c>
      <c r="AB381" t="s">
        <v>16888</v>
      </c>
      <c r="AC381" t="str">
        <f t="shared" si="5"/>
        <v>2.1.4</v>
      </c>
      <c r="AD381" t="s">
        <v>5046</v>
      </c>
      <c r="AE381" t="s">
        <v>5047</v>
      </c>
      <c r="AF381" t="s">
        <v>5048</v>
      </c>
      <c r="AG381" t="s">
        <v>5049</v>
      </c>
      <c r="AH381" t="s">
        <v>5050</v>
      </c>
      <c r="AI381" t="s">
        <v>89</v>
      </c>
      <c r="AJ381" t="s">
        <v>5051</v>
      </c>
      <c r="AK381" t="s">
        <v>5052</v>
      </c>
      <c r="AL381" t="s">
        <v>92</v>
      </c>
      <c r="AM381" t="s">
        <v>5053</v>
      </c>
      <c r="AN381">
        <v>0.1</v>
      </c>
      <c r="AO381">
        <v>0.25</v>
      </c>
      <c r="AP381">
        <v>0.4</v>
      </c>
      <c r="AQ381">
        <v>1</v>
      </c>
      <c r="AR381" t="s">
        <v>5054</v>
      </c>
      <c r="AS381" t="s">
        <v>5055</v>
      </c>
      <c r="AT381" t="s">
        <v>5056</v>
      </c>
      <c r="AU381" t="s">
        <v>4876</v>
      </c>
      <c r="AV381" t="s">
        <v>5057</v>
      </c>
      <c r="AW381" t="s">
        <v>5058</v>
      </c>
      <c r="AX381" t="s">
        <v>4876</v>
      </c>
      <c r="AY381" t="s">
        <v>5057</v>
      </c>
      <c r="AZ381"/>
      <c r="BA381"/>
      <c r="BB381"/>
      <c r="BC381"/>
      <c r="BD381"/>
      <c r="BE381"/>
      <c r="BF381"/>
      <c r="BG381"/>
      <c r="BH381"/>
      <c r="BI381"/>
      <c r="BJ381"/>
      <c r="BK381"/>
      <c r="BL381"/>
      <c r="BM381"/>
      <c r="BN381"/>
      <c r="BO381"/>
      <c r="BP381"/>
      <c r="BQ381"/>
      <c r="BR381"/>
      <c r="BS381"/>
      <c r="BT381"/>
      <c r="BU381"/>
      <c r="BV381"/>
      <c r="BW381"/>
      <c r="BX381"/>
      <c r="BY381"/>
      <c r="BZ381"/>
      <c r="CA381"/>
      <c r="CB381"/>
      <c r="CC381"/>
    </row>
    <row r="382" spans="1:86">
      <c r="A382" t="str">
        <f>CONCATENATE(C382,"_",COUNTIF(C$2:C382,C382))</f>
        <v>06P0FA_2</v>
      </c>
      <c r="B382" t="s">
        <v>9536</v>
      </c>
      <c r="C382" t="s">
        <v>5042</v>
      </c>
      <c r="D382" t="s">
        <v>16886</v>
      </c>
      <c r="E382" t="s">
        <v>4708</v>
      </c>
      <c r="F382" t="s">
        <v>4709</v>
      </c>
      <c r="G382" t="s">
        <v>4710</v>
      </c>
      <c r="H382" t="s">
        <v>4711</v>
      </c>
      <c r="I382" t="s">
        <v>5059</v>
      </c>
      <c r="J382" t="s">
        <v>16889</v>
      </c>
      <c r="K382">
        <v>2</v>
      </c>
      <c r="L382" t="s">
        <v>315</v>
      </c>
      <c r="M382">
        <v>3</v>
      </c>
      <c r="N382" t="s">
        <v>601</v>
      </c>
      <c r="O382" t="s">
        <v>168</v>
      </c>
      <c r="P382" t="s">
        <v>16798</v>
      </c>
      <c r="Q382" t="s">
        <v>168</v>
      </c>
      <c r="R382" t="s">
        <v>517</v>
      </c>
      <c r="S382" t="s">
        <v>169</v>
      </c>
      <c r="T382" t="s">
        <v>16787</v>
      </c>
      <c r="U382" t="s">
        <v>168</v>
      </c>
      <c r="V382" t="s">
        <v>16890</v>
      </c>
      <c r="W382" t="s">
        <v>5060</v>
      </c>
      <c r="X382" t="s">
        <v>5061</v>
      </c>
      <c r="Y382" t="s">
        <v>444</v>
      </c>
      <c r="Z382" t="s">
        <v>4716</v>
      </c>
      <c r="AA382">
        <v>13.1</v>
      </c>
      <c r="AB382" t="s">
        <v>16888</v>
      </c>
      <c r="AC382" t="str">
        <f t="shared" si="5"/>
        <v>2.1.2</v>
      </c>
      <c r="AD382" t="s">
        <v>5062</v>
      </c>
      <c r="AE382" t="s">
        <v>5063</v>
      </c>
      <c r="AF382" t="s">
        <v>5064</v>
      </c>
      <c r="AG382" t="s">
        <v>5065</v>
      </c>
      <c r="AH382" t="s">
        <v>5066</v>
      </c>
      <c r="AI382" t="s">
        <v>89</v>
      </c>
      <c r="AJ382" t="s">
        <v>5067</v>
      </c>
      <c r="AK382" t="s">
        <v>5068</v>
      </c>
      <c r="AL382" t="s">
        <v>92</v>
      </c>
      <c r="AM382" t="s">
        <v>5069</v>
      </c>
      <c r="AN382">
        <v>0</v>
      </c>
      <c r="AO382">
        <v>0.2</v>
      </c>
      <c r="AP382">
        <v>0.6</v>
      </c>
      <c r="AQ382">
        <v>1</v>
      </c>
      <c r="AR382" t="s">
        <v>5070</v>
      </c>
      <c r="AS382" t="s">
        <v>5071</v>
      </c>
      <c r="AT382" t="s">
        <v>5072</v>
      </c>
      <c r="AU382" t="s">
        <v>4876</v>
      </c>
      <c r="AV382" t="s">
        <v>4877</v>
      </c>
      <c r="AW382" t="s">
        <v>5073</v>
      </c>
      <c r="AX382" t="s">
        <v>4876</v>
      </c>
      <c r="AY382" t="s">
        <v>4877</v>
      </c>
      <c r="AZ382" t="s">
        <v>5074</v>
      </c>
      <c r="BA382" t="s">
        <v>4876</v>
      </c>
      <c r="BB382" t="s">
        <v>4877</v>
      </c>
      <c r="BC382"/>
      <c r="BD382"/>
      <c r="BE382"/>
      <c r="BF382"/>
      <c r="BG382"/>
      <c r="BH382"/>
      <c r="BI382"/>
      <c r="BJ382"/>
      <c r="BK382"/>
      <c r="BL382"/>
      <c r="BM382"/>
      <c r="BN382"/>
      <c r="BO382"/>
      <c r="BP382"/>
      <c r="BQ382"/>
      <c r="BR382"/>
      <c r="BS382"/>
      <c r="BT382"/>
      <c r="BU382"/>
      <c r="BV382"/>
      <c r="BW382"/>
      <c r="BX382"/>
      <c r="BY382"/>
      <c r="BZ382"/>
      <c r="CA382"/>
      <c r="CB382"/>
      <c r="CC382"/>
    </row>
    <row r="383" spans="1:86">
      <c r="A383" t="str">
        <f>CONCATENATE(C383,"_",COUNTIF(C$2:C383,C383))</f>
        <v>06P0FA_3</v>
      </c>
      <c r="B383" t="s">
        <v>9537</v>
      </c>
      <c r="C383" t="s">
        <v>5042</v>
      </c>
      <c r="D383" t="s">
        <v>16886</v>
      </c>
      <c r="E383" t="s">
        <v>4708</v>
      </c>
      <c r="F383" t="s">
        <v>4709</v>
      </c>
      <c r="G383" t="s">
        <v>4710</v>
      </c>
      <c r="H383" t="s">
        <v>4711</v>
      </c>
      <c r="I383" t="s">
        <v>5075</v>
      </c>
      <c r="J383" t="s">
        <v>16891</v>
      </c>
      <c r="K383">
        <v>2</v>
      </c>
      <c r="L383" t="s">
        <v>315</v>
      </c>
      <c r="M383">
        <v>3</v>
      </c>
      <c r="N383" t="s">
        <v>601</v>
      </c>
      <c r="O383" t="s">
        <v>167</v>
      </c>
      <c r="P383" t="s">
        <v>16786</v>
      </c>
      <c r="Q383" t="s">
        <v>168</v>
      </c>
      <c r="R383" t="s">
        <v>517</v>
      </c>
      <c r="S383" t="s">
        <v>169</v>
      </c>
      <c r="T383" t="s">
        <v>16787</v>
      </c>
      <c r="U383" t="s">
        <v>216</v>
      </c>
      <c r="V383" t="s">
        <v>16869</v>
      </c>
      <c r="W383" t="s">
        <v>5044</v>
      </c>
      <c r="X383" t="s">
        <v>5045</v>
      </c>
      <c r="Y383" t="s">
        <v>444</v>
      </c>
      <c r="Z383" t="s">
        <v>4716</v>
      </c>
      <c r="AA383">
        <v>13.1</v>
      </c>
      <c r="AB383" t="s">
        <v>16888</v>
      </c>
      <c r="AC383" t="str">
        <f t="shared" si="5"/>
        <v>2.1.5</v>
      </c>
      <c r="AD383" t="s">
        <v>5076</v>
      </c>
      <c r="AE383" t="s">
        <v>5077</v>
      </c>
      <c r="AF383" t="s">
        <v>5078</v>
      </c>
      <c r="AG383" t="s">
        <v>5079</v>
      </c>
      <c r="AH383" t="s">
        <v>5080</v>
      </c>
      <c r="AI383" t="s">
        <v>89</v>
      </c>
      <c r="AJ383" t="s">
        <v>5081</v>
      </c>
      <c r="AK383" t="s">
        <v>5082</v>
      </c>
      <c r="AL383" t="s">
        <v>92</v>
      </c>
      <c r="AM383" t="s">
        <v>5083</v>
      </c>
      <c r="AN383">
        <v>0.25</v>
      </c>
      <c r="AO383">
        <v>0.5</v>
      </c>
      <c r="AP383">
        <v>0.75</v>
      </c>
      <c r="AQ383">
        <v>1</v>
      </c>
      <c r="AR383" t="s">
        <v>5084</v>
      </c>
      <c r="AS383" t="s">
        <v>5085</v>
      </c>
      <c r="AT383" t="s">
        <v>5086</v>
      </c>
      <c r="AU383" t="s">
        <v>4755</v>
      </c>
      <c r="AV383" t="s">
        <v>4756</v>
      </c>
      <c r="AW383" t="s">
        <v>5087</v>
      </c>
      <c r="AX383" t="s">
        <v>4755</v>
      </c>
      <c r="AY383" t="s">
        <v>4756</v>
      </c>
      <c r="AZ383" t="s">
        <v>5088</v>
      </c>
      <c r="BA383" t="s">
        <v>4755</v>
      </c>
      <c r="BB383" t="s">
        <v>4756</v>
      </c>
      <c r="BC383" t="s">
        <v>5089</v>
      </c>
      <c r="BD383" t="s">
        <v>4755</v>
      </c>
      <c r="BE383" t="s">
        <v>4756</v>
      </c>
      <c r="BF383" t="s">
        <v>5090</v>
      </c>
      <c r="BG383" t="s">
        <v>4755</v>
      </c>
      <c r="BH383" t="s">
        <v>4756</v>
      </c>
      <c r="BI383"/>
      <c r="BJ383"/>
      <c r="BK383"/>
      <c r="BL383"/>
      <c r="BM383"/>
      <c r="BN383"/>
      <c r="BO383"/>
      <c r="BP383"/>
      <c r="BQ383"/>
      <c r="BR383"/>
      <c r="BS383"/>
      <c r="BT383"/>
      <c r="BU383"/>
      <c r="BV383"/>
      <c r="BW383"/>
      <c r="BX383"/>
      <c r="BY383"/>
      <c r="BZ383"/>
      <c r="CA383"/>
      <c r="CB383"/>
      <c r="CC383"/>
    </row>
    <row r="384" spans="1:86">
      <c r="A384" t="str">
        <f>CONCATENATE(C384,"_",COUNTIF(C$2:C384,C384))</f>
        <v>06P0FA_4</v>
      </c>
      <c r="B384" t="s">
        <v>9538</v>
      </c>
      <c r="C384" t="s">
        <v>5042</v>
      </c>
      <c r="D384" t="s">
        <v>16886</v>
      </c>
      <c r="E384" t="s">
        <v>4708</v>
      </c>
      <c r="F384" t="s">
        <v>4709</v>
      </c>
      <c r="G384" t="s">
        <v>4710</v>
      </c>
      <c r="H384" t="s">
        <v>4711</v>
      </c>
      <c r="I384" t="s">
        <v>5091</v>
      </c>
      <c r="J384" t="s">
        <v>16892</v>
      </c>
      <c r="K384">
        <v>2</v>
      </c>
      <c r="L384" t="s">
        <v>315</v>
      </c>
      <c r="M384">
        <v>3</v>
      </c>
      <c r="N384" t="s">
        <v>601</v>
      </c>
      <c r="O384" t="s">
        <v>167</v>
      </c>
      <c r="P384" t="s">
        <v>16786</v>
      </c>
      <c r="Q384" t="s">
        <v>171</v>
      </c>
      <c r="R384" t="s">
        <v>235</v>
      </c>
      <c r="S384" t="s">
        <v>168</v>
      </c>
      <c r="T384" t="s">
        <v>2647</v>
      </c>
      <c r="U384" t="s">
        <v>169</v>
      </c>
      <c r="V384" t="s">
        <v>2648</v>
      </c>
      <c r="W384" t="s">
        <v>5044</v>
      </c>
      <c r="X384" t="s">
        <v>5045</v>
      </c>
      <c r="Y384" t="s">
        <v>444</v>
      </c>
      <c r="Z384" t="s">
        <v>4716</v>
      </c>
      <c r="AA384">
        <v>13.1</v>
      </c>
      <c r="AB384" t="s">
        <v>16888</v>
      </c>
      <c r="AC384" t="str">
        <f t="shared" si="5"/>
        <v>3.2.1</v>
      </c>
      <c r="AD384" t="s">
        <v>5092</v>
      </c>
      <c r="AE384" t="s">
        <v>5093</v>
      </c>
      <c r="AF384" t="s">
        <v>5094</v>
      </c>
      <c r="AG384" t="s">
        <v>5095</v>
      </c>
      <c r="AH384" t="s">
        <v>5096</v>
      </c>
      <c r="AI384" t="s">
        <v>89</v>
      </c>
      <c r="AJ384" t="s">
        <v>5097</v>
      </c>
      <c r="AK384" t="s">
        <v>5098</v>
      </c>
      <c r="AL384" t="s">
        <v>92</v>
      </c>
      <c r="AM384" t="s">
        <v>5099</v>
      </c>
      <c r="AN384">
        <v>0</v>
      </c>
      <c r="AO384">
        <v>0.4</v>
      </c>
      <c r="AP384">
        <v>0.7</v>
      </c>
      <c r="AQ384">
        <v>1</v>
      </c>
      <c r="AR384" t="s">
        <v>5100</v>
      </c>
      <c r="AS384" t="s">
        <v>5101</v>
      </c>
      <c r="AT384" t="s">
        <v>5102</v>
      </c>
      <c r="AU384" t="s">
        <v>4755</v>
      </c>
      <c r="AV384" t="s">
        <v>4756</v>
      </c>
      <c r="AW384" t="s">
        <v>5103</v>
      </c>
      <c r="AX384" t="s">
        <v>4755</v>
      </c>
      <c r="AY384" t="s">
        <v>4756</v>
      </c>
      <c r="AZ384"/>
      <c r="BA384"/>
      <c r="BB384"/>
      <c r="BC384"/>
      <c r="BD384"/>
      <c r="BE384"/>
      <c r="BF384"/>
      <c r="BG384"/>
      <c r="BH384"/>
      <c r="BI384"/>
      <c r="BJ384"/>
      <c r="BK384"/>
      <c r="BL384"/>
      <c r="BM384"/>
      <c r="BN384"/>
      <c r="BO384"/>
      <c r="BP384"/>
      <c r="BQ384"/>
      <c r="BR384"/>
      <c r="BS384"/>
      <c r="BT384"/>
      <c r="BU384"/>
      <c r="BV384"/>
      <c r="BW384"/>
      <c r="BX384"/>
      <c r="BY384"/>
      <c r="BZ384"/>
      <c r="CA384"/>
      <c r="CB384"/>
      <c r="CC384"/>
    </row>
    <row r="385" spans="1:86">
      <c r="A385" t="str">
        <f>CONCATENATE(C385,"_",COUNTIF(C$2:C385,C385))</f>
        <v>06PDPA_1</v>
      </c>
      <c r="B385" t="s">
        <v>9539</v>
      </c>
      <c r="C385" t="s">
        <v>5104</v>
      </c>
      <c r="D385" t="s">
        <v>16893</v>
      </c>
      <c r="E385" t="s">
        <v>5105</v>
      </c>
      <c r="F385" t="s">
        <v>5106</v>
      </c>
      <c r="G385" t="s">
        <v>5107</v>
      </c>
      <c r="H385" t="s">
        <v>5108</v>
      </c>
      <c r="I385" t="s">
        <v>5109</v>
      </c>
      <c r="J385" t="s">
        <v>16894</v>
      </c>
      <c r="K385">
        <v>2</v>
      </c>
      <c r="L385" t="s">
        <v>315</v>
      </c>
      <c r="M385">
        <v>3</v>
      </c>
      <c r="N385" t="s">
        <v>601</v>
      </c>
      <c r="O385" t="s">
        <v>167</v>
      </c>
      <c r="P385" t="s">
        <v>16786</v>
      </c>
      <c r="Q385" t="s">
        <v>168</v>
      </c>
      <c r="R385" t="s">
        <v>517</v>
      </c>
      <c r="S385" t="s">
        <v>169</v>
      </c>
      <c r="T385" t="s">
        <v>16787</v>
      </c>
      <c r="U385" t="s">
        <v>167</v>
      </c>
      <c r="V385" t="s">
        <v>16874</v>
      </c>
      <c r="W385" t="s">
        <v>5110</v>
      </c>
      <c r="X385" t="s">
        <v>5111</v>
      </c>
      <c r="Y385" t="s">
        <v>604</v>
      </c>
      <c r="Z385" t="s">
        <v>605</v>
      </c>
      <c r="AA385">
        <v>15.5</v>
      </c>
      <c r="AB385" t="s">
        <v>16870</v>
      </c>
      <c r="AC385" t="str">
        <f t="shared" si="5"/>
        <v>2.1.4</v>
      </c>
      <c r="AD385" t="s">
        <v>5112</v>
      </c>
      <c r="AE385" t="s">
        <v>5113</v>
      </c>
      <c r="AF385" t="s">
        <v>5114</v>
      </c>
      <c r="AG385" t="s">
        <v>5115</v>
      </c>
      <c r="AH385" t="s">
        <v>5116</v>
      </c>
      <c r="AI385" t="s">
        <v>89</v>
      </c>
      <c r="AJ385" t="s">
        <v>5117</v>
      </c>
      <c r="AK385" t="s">
        <v>5118</v>
      </c>
      <c r="AL385" t="s">
        <v>92</v>
      </c>
      <c r="AM385" t="s">
        <v>5119</v>
      </c>
      <c r="AN385">
        <v>0.23</v>
      </c>
      <c r="AO385">
        <v>0.48</v>
      </c>
      <c r="AP385">
        <v>0.75</v>
      </c>
      <c r="AQ385">
        <v>1</v>
      </c>
      <c r="AR385" t="s">
        <v>5120</v>
      </c>
      <c r="AS385" t="s">
        <v>5121</v>
      </c>
      <c r="AT385" t="s">
        <v>5122</v>
      </c>
      <c r="AU385" t="s">
        <v>5123</v>
      </c>
      <c r="AV385" t="s">
        <v>5124</v>
      </c>
      <c r="AW385" t="s">
        <v>5125</v>
      </c>
      <c r="AX385" t="s">
        <v>5126</v>
      </c>
      <c r="AY385" t="s">
        <v>5127</v>
      </c>
      <c r="AZ385" t="s">
        <v>5128</v>
      </c>
      <c r="BA385" t="s">
        <v>5126</v>
      </c>
      <c r="BB385" t="s">
        <v>5127</v>
      </c>
      <c r="BC385" t="s">
        <v>5129</v>
      </c>
      <c r="BD385" t="s">
        <v>5126</v>
      </c>
      <c r="BE385" t="s">
        <v>5127</v>
      </c>
      <c r="BF385" t="s">
        <v>5130</v>
      </c>
      <c r="BG385" t="s">
        <v>5126</v>
      </c>
      <c r="BH385" t="s">
        <v>5127</v>
      </c>
      <c r="BI385" t="s">
        <v>5131</v>
      </c>
      <c r="BJ385" t="s">
        <v>5132</v>
      </c>
      <c r="BK385" t="s">
        <v>5133</v>
      </c>
      <c r="BL385" t="s">
        <v>5134</v>
      </c>
      <c r="BM385" t="s">
        <v>5123</v>
      </c>
      <c r="BN385" t="s">
        <v>5135</v>
      </c>
      <c r="BO385" t="s">
        <v>5136</v>
      </c>
      <c r="BP385" t="s">
        <v>5126</v>
      </c>
      <c r="BQ385" t="s">
        <v>5127</v>
      </c>
      <c r="BR385" t="s">
        <v>5137</v>
      </c>
      <c r="BS385" t="s">
        <v>5123</v>
      </c>
      <c r="BT385" t="s">
        <v>5135</v>
      </c>
      <c r="BU385" t="s">
        <v>5138</v>
      </c>
      <c r="BV385" t="s">
        <v>5139</v>
      </c>
      <c r="BW385" t="s">
        <v>5140</v>
      </c>
      <c r="BX385"/>
      <c r="BY385" t="s">
        <v>108</v>
      </c>
      <c r="BZ385" t="s">
        <v>108</v>
      </c>
      <c r="CA385" t="s">
        <v>108</v>
      </c>
      <c r="CB385" t="s">
        <v>108</v>
      </c>
      <c r="CC385" t="s">
        <v>108</v>
      </c>
      <c r="CD385" s="2" t="s">
        <v>108</v>
      </c>
    </row>
    <row r="386" spans="1:86">
      <c r="A386" t="str">
        <f>CONCATENATE(C386,"_",COUNTIF(C$2:C386,C386))</f>
        <v>06PDPA_2</v>
      </c>
      <c r="B386" t="s">
        <v>9540</v>
      </c>
      <c r="C386" t="s">
        <v>5104</v>
      </c>
      <c r="D386" t="s">
        <v>16893</v>
      </c>
      <c r="E386" t="s">
        <v>5105</v>
      </c>
      <c r="F386" t="s">
        <v>5106</v>
      </c>
      <c r="G386" t="s">
        <v>5107</v>
      </c>
      <c r="H386" t="s">
        <v>5108</v>
      </c>
      <c r="I386" t="s">
        <v>109</v>
      </c>
      <c r="J386" t="s">
        <v>16733</v>
      </c>
      <c r="K386">
        <v>2</v>
      </c>
      <c r="L386" t="s">
        <v>315</v>
      </c>
      <c r="M386">
        <v>3</v>
      </c>
      <c r="N386" t="s">
        <v>601</v>
      </c>
      <c r="O386" t="s">
        <v>167</v>
      </c>
      <c r="P386" t="s">
        <v>16786</v>
      </c>
      <c r="Q386" t="s">
        <v>168</v>
      </c>
      <c r="R386" t="s">
        <v>517</v>
      </c>
      <c r="S386" t="s">
        <v>169</v>
      </c>
      <c r="T386" t="s">
        <v>16787</v>
      </c>
      <c r="U386" t="s">
        <v>167</v>
      </c>
      <c r="V386" t="s">
        <v>16874</v>
      </c>
      <c r="W386" t="s">
        <v>110</v>
      </c>
      <c r="X386" t="s">
        <v>111</v>
      </c>
      <c r="Y386" t="s">
        <v>604</v>
      </c>
      <c r="Z386" t="s">
        <v>605</v>
      </c>
      <c r="AA386">
        <v>15.5</v>
      </c>
      <c r="AB386" t="s">
        <v>16870</v>
      </c>
      <c r="AC386" t="str">
        <f t="shared" si="5"/>
        <v>2.1.4</v>
      </c>
      <c r="AD386" t="s">
        <v>1588</v>
      </c>
      <c r="AE386" t="s">
        <v>1589</v>
      </c>
      <c r="AF386" t="s">
        <v>368</v>
      </c>
      <c r="AG386" t="s">
        <v>115</v>
      </c>
      <c r="AH386" t="s">
        <v>1807</v>
      </c>
      <c r="AI386" t="s">
        <v>89</v>
      </c>
      <c r="AJ386" t="s">
        <v>4835</v>
      </c>
      <c r="AK386" t="s">
        <v>5141</v>
      </c>
      <c r="AL386" t="s">
        <v>92</v>
      </c>
      <c r="AM386" t="s">
        <v>5142</v>
      </c>
      <c r="AN386">
        <v>0.25</v>
      </c>
      <c r="AO386">
        <v>0.5</v>
      </c>
      <c r="AP386">
        <v>0.75</v>
      </c>
      <c r="AQ386">
        <v>1</v>
      </c>
      <c r="AR386" t="s">
        <v>5143</v>
      </c>
      <c r="AS386" t="s">
        <v>5144</v>
      </c>
      <c r="AT386" t="s">
        <v>5145</v>
      </c>
      <c r="AU386" t="s">
        <v>5146</v>
      </c>
      <c r="AV386" t="s">
        <v>5147</v>
      </c>
      <c r="AW386" t="s">
        <v>5148</v>
      </c>
      <c r="AX386" t="s">
        <v>5146</v>
      </c>
      <c r="AY386" t="s">
        <v>5147</v>
      </c>
      <c r="AZ386" t="s">
        <v>5149</v>
      </c>
      <c r="BA386" t="s">
        <v>5150</v>
      </c>
      <c r="BB386" t="s">
        <v>5151</v>
      </c>
      <c r="BC386" t="s">
        <v>5152</v>
      </c>
      <c r="BD386" t="s">
        <v>5150</v>
      </c>
      <c r="BE386" t="s">
        <v>5151</v>
      </c>
      <c r="BF386" t="s">
        <v>5153</v>
      </c>
      <c r="BG386" t="s">
        <v>5150</v>
      </c>
      <c r="BH386" t="s">
        <v>5151</v>
      </c>
      <c r="BI386"/>
      <c r="BJ386"/>
      <c r="BK386"/>
      <c r="BL386"/>
      <c r="BM386"/>
      <c r="BN386"/>
      <c r="BO386"/>
      <c r="BP386"/>
      <c r="BQ386"/>
      <c r="BR386"/>
      <c r="BS386"/>
      <c r="BT386"/>
      <c r="BU386"/>
      <c r="BV386"/>
      <c r="BW386"/>
      <c r="BX386"/>
      <c r="BY386" t="s">
        <v>108</v>
      </c>
      <c r="BZ386" t="s">
        <v>108</v>
      </c>
      <c r="CA386" t="s">
        <v>108</v>
      </c>
      <c r="CB386" t="s">
        <v>108</v>
      </c>
      <c r="CC386" t="s">
        <v>108</v>
      </c>
      <c r="CD386" s="2" t="s">
        <v>108</v>
      </c>
    </row>
    <row r="387" spans="1:86">
      <c r="A387" t="str">
        <f>CONCATENATE(C387,"_",COUNTIF(C$2:C387,C387))</f>
        <v>06PDPA_3</v>
      </c>
      <c r="B387" t="s">
        <v>9541</v>
      </c>
      <c r="C387" t="s">
        <v>5104</v>
      </c>
      <c r="D387" t="s">
        <v>16893</v>
      </c>
      <c r="E387" t="s">
        <v>5105</v>
      </c>
      <c r="F387" t="s">
        <v>5106</v>
      </c>
      <c r="G387" t="s">
        <v>5107</v>
      </c>
      <c r="H387" t="s">
        <v>5108</v>
      </c>
      <c r="I387" t="s">
        <v>126</v>
      </c>
      <c r="J387" t="s">
        <v>16736</v>
      </c>
      <c r="K387">
        <v>2</v>
      </c>
      <c r="L387" t="s">
        <v>315</v>
      </c>
      <c r="M387">
        <v>3</v>
      </c>
      <c r="N387" t="s">
        <v>601</v>
      </c>
      <c r="O387" t="s">
        <v>167</v>
      </c>
      <c r="P387" t="s">
        <v>16786</v>
      </c>
      <c r="Q387" t="s">
        <v>168</v>
      </c>
      <c r="R387" t="s">
        <v>517</v>
      </c>
      <c r="S387" t="s">
        <v>169</v>
      </c>
      <c r="T387" t="s">
        <v>16787</v>
      </c>
      <c r="U387" t="s">
        <v>167</v>
      </c>
      <c r="V387" t="s">
        <v>16874</v>
      </c>
      <c r="W387" t="s">
        <v>127</v>
      </c>
      <c r="X387" t="s">
        <v>128</v>
      </c>
      <c r="Y387" t="s">
        <v>604</v>
      </c>
      <c r="Z387" t="s">
        <v>605</v>
      </c>
      <c r="AA387">
        <v>15.5</v>
      </c>
      <c r="AB387" t="s">
        <v>16870</v>
      </c>
      <c r="AC387" t="str">
        <f t="shared" si="5"/>
        <v>2.1.4</v>
      </c>
      <c r="AD387" t="s">
        <v>207</v>
      </c>
      <c r="AE387" t="s">
        <v>942</v>
      </c>
      <c r="AF387" t="s">
        <v>4843</v>
      </c>
      <c r="AG387" t="s">
        <v>210</v>
      </c>
      <c r="AH387" t="s">
        <v>1600</v>
      </c>
      <c r="AI387" t="s">
        <v>89</v>
      </c>
      <c r="AJ387" t="s">
        <v>4844</v>
      </c>
      <c r="AK387" t="s">
        <v>4845</v>
      </c>
      <c r="AL387" t="s">
        <v>136</v>
      </c>
      <c r="AM387" t="s">
        <v>5154</v>
      </c>
      <c r="AN387">
        <v>0</v>
      </c>
      <c r="AO387">
        <v>0.5</v>
      </c>
      <c r="AP387">
        <v>0.75</v>
      </c>
      <c r="AQ387">
        <v>1</v>
      </c>
      <c r="AR387" t="s">
        <v>5155</v>
      </c>
      <c r="AS387" t="s">
        <v>4848</v>
      </c>
      <c r="AT387" t="s">
        <v>5156</v>
      </c>
      <c r="AU387" t="s">
        <v>5126</v>
      </c>
      <c r="AV387" t="s">
        <v>5127</v>
      </c>
      <c r="AW387"/>
      <c r="AX387"/>
      <c r="AY387"/>
      <c r="AZ387"/>
      <c r="BA387"/>
      <c r="BB387"/>
      <c r="BC387"/>
      <c r="BD387"/>
      <c r="BE387"/>
      <c r="BF387"/>
      <c r="BG387"/>
      <c r="BH387"/>
      <c r="BI387"/>
      <c r="BJ387"/>
      <c r="BK387"/>
      <c r="BL387"/>
      <c r="BM387"/>
      <c r="BN387"/>
      <c r="BO387"/>
      <c r="BP387"/>
      <c r="BQ387"/>
      <c r="BR387"/>
      <c r="BS387"/>
      <c r="BT387"/>
      <c r="BU387"/>
      <c r="BV387"/>
      <c r="BW387"/>
      <c r="BX387"/>
      <c r="BY387" t="s">
        <v>108</v>
      </c>
      <c r="BZ387" t="s">
        <v>108</v>
      </c>
      <c r="CA387" t="s">
        <v>108</v>
      </c>
      <c r="CB387" t="s">
        <v>108</v>
      </c>
      <c r="CC387" t="s">
        <v>108</v>
      </c>
      <c r="CD387" s="2" t="s">
        <v>108</v>
      </c>
    </row>
    <row r="388" spans="1:86">
      <c r="A388" t="str">
        <f>CONCATENATE(C388,"_",COUNTIF(C$2:C388,C388))</f>
        <v>06PDPA_4</v>
      </c>
      <c r="B388" t="s">
        <v>9542</v>
      </c>
      <c r="C388" t="s">
        <v>5104</v>
      </c>
      <c r="D388" t="s">
        <v>16893</v>
      </c>
      <c r="E388" t="s">
        <v>5105</v>
      </c>
      <c r="F388" t="s">
        <v>5106</v>
      </c>
      <c r="G388" t="s">
        <v>5107</v>
      </c>
      <c r="H388" t="s">
        <v>5108</v>
      </c>
      <c r="I388" t="s">
        <v>141</v>
      </c>
      <c r="J388" t="s">
        <v>16737</v>
      </c>
      <c r="K388">
        <v>5</v>
      </c>
      <c r="L388" t="s">
        <v>142</v>
      </c>
      <c r="M388">
        <v>3</v>
      </c>
      <c r="N388" t="s">
        <v>16738</v>
      </c>
      <c r="O388" t="s">
        <v>171</v>
      </c>
      <c r="P388" t="s">
        <v>143</v>
      </c>
      <c r="Q388" t="s">
        <v>169</v>
      </c>
      <c r="R388" t="s">
        <v>77</v>
      </c>
      <c r="S388" t="s">
        <v>170</v>
      </c>
      <c r="T388" t="s">
        <v>16739</v>
      </c>
      <c r="U388" t="s">
        <v>168</v>
      </c>
      <c r="V388" t="s">
        <v>16740</v>
      </c>
      <c r="W388" t="s">
        <v>144</v>
      </c>
      <c r="X388" t="s">
        <v>145</v>
      </c>
      <c r="Y388" t="s">
        <v>146</v>
      </c>
      <c r="Z388" t="s">
        <v>147</v>
      </c>
      <c r="AA388">
        <v>11.5</v>
      </c>
      <c r="AB388" t="s">
        <v>16741</v>
      </c>
      <c r="AC388" t="str">
        <f t="shared" ref="AC388:AC451" si="6">Q388&amp;"."&amp;S388&amp;"."&amp;U388</f>
        <v>1.7.2</v>
      </c>
      <c r="AD388" t="s">
        <v>5157</v>
      </c>
      <c r="AE388" t="s">
        <v>5158</v>
      </c>
      <c r="AF388" t="s">
        <v>5159</v>
      </c>
      <c r="AG388" t="s">
        <v>5160</v>
      </c>
      <c r="AH388" t="s">
        <v>5161</v>
      </c>
      <c r="AI388" t="s">
        <v>89</v>
      </c>
      <c r="AJ388" t="s">
        <v>5162</v>
      </c>
      <c r="AK388" t="s">
        <v>5163</v>
      </c>
      <c r="AL388" t="s">
        <v>92</v>
      </c>
      <c r="AM388" t="s">
        <v>5164</v>
      </c>
      <c r="AN388">
        <v>0.1</v>
      </c>
      <c r="AO388">
        <v>0.2</v>
      </c>
      <c r="AP388">
        <v>0.6</v>
      </c>
      <c r="AQ388">
        <v>1</v>
      </c>
      <c r="AR388" t="s">
        <v>5165</v>
      </c>
      <c r="AS388" t="s">
        <v>5166</v>
      </c>
      <c r="AT388" t="s">
        <v>5167</v>
      </c>
      <c r="AU388" t="s">
        <v>5168</v>
      </c>
      <c r="AV388" t="s">
        <v>5169</v>
      </c>
      <c r="AW388" t="s">
        <v>5170</v>
      </c>
      <c r="AX388" t="s">
        <v>5168</v>
      </c>
      <c r="AY388" t="s">
        <v>5169</v>
      </c>
      <c r="AZ388" t="s">
        <v>5171</v>
      </c>
      <c r="BA388" t="s">
        <v>5168</v>
      </c>
      <c r="BB388" t="s">
        <v>5169</v>
      </c>
      <c r="BC388"/>
      <c r="BD388"/>
      <c r="BE388"/>
      <c r="BF388"/>
      <c r="BG388"/>
      <c r="BH388"/>
      <c r="BI388"/>
      <c r="BJ388"/>
      <c r="BK388"/>
      <c r="BL388"/>
      <c r="BM388"/>
      <c r="BN388"/>
      <c r="BO388"/>
      <c r="BP388"/>
      <c r="BQ388"/>
      <c r="BR388"/>
      <c r="BS388"/>
      <c r="BT388"/>
      <c r="BU388"/>
      <c r="BV388"/>
      <c r="BW388"/>
      <c r="BX388"/>
      <c r="BY388" t="s">
        <v>108</v>
      </c>
      <c r="BZ388" t="s">
        <v>108</v>
      </c>
      <c r="CA388" t="s">
        <v>108</v>
      </c>
      <c r="CB388" t="s">
        <v>108</v>
      </c>
      <c r="CC388" t="s">
        <v>108</v>
      </c>
      <c r="CD388" s="2" t="s">
        <v>108</v>
      </c>
    </row>
    <row r="389" spans="1:86">
      <c r="A389" t="str">
        <f>CONCATENATE(C389,"_",COUNTIF(C$2:C389,C389))</f>
        <v>07C001_1</v>
      </c>
      <c r="B389" t="s">
        <v>9543</v>
      </c>
      <c r="C389" t="s">
        <v>5172</v>
      </c>
      <c r="D389" t="s">
        <v>16895</v>
      </c>
      <c r="E389" t="s">
        <v>5173</v>
      </c>
      <c r="F389" t="s">
        <v>5174</v>
      </c>
      <c r="G389" t="s">
        <v>5175</v>
      </c>
      <c r="H389" t="s">
        <v>5176</v>
      </c>
      <c r="I389" t="s">
        <v>5177</v>
      </c>
      <c r="J389" t="s">
        <v>16896</v>
      </c>
      <c r="K389">
        <v>2</v>
      </c>
      <c r="L389" t="s">
        <v>315</v>
      </c>
      <c r="M389">
        <v>3</v>
      </c>
      <c r="N389" t="s">
        <v>601</v>
      </c>
      <c r="O389" t="s">
        <v>171</v>
      </c>
      <c r="P389" t="s">
        <v>16897</v>
      </c>
      <c r="Q389" t="s">
        <v>168</v>
      </c>
      <c r="R389" t="s">
        <v>517</v>
      </c>
      <c r="S389" t="s">
        <v>169</v>
      </c>
      <c r="T389" t="s">
        <v>16787</v>
      </c>
      <c r="U389" t="s">
        <v>169</v>
      </c>
      <c r="V389" t="s">
        <v>16898</v>
      </c>
      <c r="W389" t="s">
        <v>5178</v>
      </c>
      <c r="X389" t="s">
        <v>5179</v>
      </c>
      <c r="Y389" t="s">
        <v>239</v>
      </c>
      <c r="Z389" t="s">
        <v>240</v>
      </c>
      <c r="AA389">
        <v>9.4</v>
      </c>
      <c r="AB389" t="s">
        <v>16899</v>
      </c>
      <c r="AC389" t="str">
        <f t="shared" si="6"/>
        <v>2.1.1</v>
      </c>
      <c r="AD389" t="s">
        <v>5182</v>
      </c>
      <c r="AE389" t="s">
        <v>5183</v>
      </c>
      <c r="AF389" t="s">
        <v>4925</v>
      </c>
      <c r="AG389" t="s">
        <v>5184</v>
      </c>
      <c r="AH389" t="s">
        <v>5185</v>
      </c>
      <c r="AI389" t="s">
        <v>89</v>
      </c>
      <c r="AJ389" t="s">
        <v>5186</v>
      </c>
      <c r="AK389" t="s">
        <v>5187</v>
      </c>
      <c r="AL389" t="s">
        <v>92</v>
      </c>
      <c r="AM389" t="s">
        <v>5188</v>
      </c>
      <c r="AN389">
        <v>0.25</v>
      </c>
      <c r="AO389">
        <v>0.5</v>
      </c>
      <c r="AP389">
        <v>0.75</v>
      </c>
      <c r="AQ389">
        <v>1</v>
      </c>
      <c r="AR389" t="s">
        <v>5189</v>
      </c>
      <c r="AS389" t="s">
        <v>5190</v>
      </c>
      <c r="AT389" t="s">
        <v>5191</v>
      </c>
      <c r="AU389" t="s">
        <v>5192</v>
      </c>
      <c r="AV389" t="s">
        <v>5193</v>
      </c>
      <c r="AW389" t="s">
        <v>5194</v>
      </c>
      <c r="AX389" t="s">
        <v>5192</v>
      </c>
      <c r="AY389" t="s">
        <v>5193</v>
      </c>
      <c r="AZ389" t="s">
        <v>5195</v>
      </c>
      <c r="BA389" t="s">
        <v>5192</v>
      </c>
      <c r="BB389" t="s">
        <v>5193</v>
      </c>
      <c r="BC389"/>
      <c r="BD389"/>
      <c r="BE389"/>
      <c r="BF389"/>
      <c r="BG389"/>
      <c r="BH389"/>
      <c r="BI389"/>
      <c r="BJ389"/>
      <c r="BK389"/>
      <c r="BL389"/>
      <c r="BM389"/>
      <c r="BN389"/>
      <c r="BO389"/>
      <c r="BP389"/>
      <c r="BQ389"/>
      <c r="BR389"/>
      <c r="BS389"/>
      <c r="BT389"/>
      <c r="BU389"/>
      <c r="BV389"/>
      <c r="BW389"/>
      <c r="BX389"/>
      <c r="BY389"/>
      <c r="BZ389"/>
      <c r="CA389"/>
      <c r="CB389"/>
      <c r="CC389"/>
    </row>
    <row r="390" spans="1:86">
      <c r="A390" t="str">
        <f>CONCATENATE(C390,"_",COUNTIF(C$2:C390,C390))</f>
        <v>07C001_2</v>
      </c>
      <c r="B390" t="s">
        <v>9544</v>
      </c>
      <c r="C390" t="s">
        <v>5172</v>
      </c>
      <c r="D390" t="s">
        <v>16895</v>
      </c>
      <c r="E390" t="s">
        <v>5173</v>
      </c>
      <c r="F390" t="s">
        <v>5174</v>
      </c>
      <c r="G390" t="s">
        <v>5175</v>
      </c>
      <c r="H390" t="s">
        <v>5176</v>
      </c>
      <c r="I390" t="s">
        <v>5196</v>
      </c>
      <c r="J390" t="s">
        <v>16900</v>
      </c>
      <c r="K390">
        <v>2</v>
      </c>
      <c r="L390" t="s">
        <v>315</v>
      </c>
      <c r="M390">
        <v>2</v>
      </c>
      <c r="N390" t="s">
        <v>516</v>
      </c>
      <c r="O390" t="s">
        <v>168</v>
      </c>
      <c r="P390" t="s">
        <v>16779</v>
      </c>
      <c r="Q390" t="s">
        <v>168</v>
      </c>
      <c r="R390" t="s">
        <v>517</v>
      </c>
      <c r="S390" t="s">
        <v>168</v>
      </c>
      <c r="T390" t="s">
        <v>518</v>
      </c>
      <c r="U390" t="s">
        <v>167</v>
      </c>
      <c r="V390" t="s">
        <v>16901</v>
      </c>
      <c r="W390" t="s">
        <v>5197</v>
      </c>
      <c r="X390" t="s">
        <v>5198</v>
      </c>
      <c r="Y390" t="s">
        <v>239</v>
      </c>
      <c r="Z390" t="s">
        <v>240</v>
      </c>
      <c r="AA390">
        <v>9.1</v>
      </c>
      <c r="AB390" t="s">
        <v>16902</v>
      </c>
      <c r="AC390" t="str">
        <f t="shared" si="6"/>
        <v>2.2.4</v>
      </c>
      <c r="AD390" t="s">
        <v>5199</v>
      </c>
      <c r="AE390" t="s">
        <v>5200</v>
      </c>
      <c r="AF390" t="s">
        <v>4787</v>
      </c>
      <c r="AG390" t="s">
        <v>5201</v>
      </c>
      <c r="AH390" t="s">
        <v>5202</v>
      </c>
      <c r="AI390" t="s">
        <v>89</v>
      </c>
      <c r="AJ390" t="s">
        <v>5203</v>
      </c>
      <c r="AK390" t="s">
        <v>5204</v>
      </c>
      <c r="AL390" t="s">
        <v>92</v>
      </c>
      <c r="AM390" t="s">
        <v>5205</v>
      </c>
      <c r="AN390">
        <v>0.25</v>
      </c>
      <c r="AO390">
        <v>0.5</v>
      </c>
      <c r="AP390">
        <v>0.75</v>
      </c>
      <c r="AQ390">
        <v>1</v>
      </c>
      <c r="AR390" t="s">
        <v>5206</v>
      </c>
      <c r="AS390" t="s">
        <v>5207</v>
      </c>
      <c r="AT390" t="s">
        <v>5208</v>
      </c>
      <c r="AU390" t="s">
        <v>5209</v>
      </c>
      <c r="AV390" t="s">
        <v>5210</v>
      </c>
      <c r="AW390" t="s">
        <v>5211</v>
      </c>
      <c r="AX390" t="s">
        <v>5209</v>
      </c>
      <c r="AY390" t="s">
        <v>5210</v>
      </c>
      <c r="AZ390" t="s">
        <v>5212</v>
      </c>
      <c r="BA390" t="s">
        <v>5209</v>
      </c>
      <c r="BB390" t="s">
        <v>5210</v>
      </c>
      <c r="BC390"/>
      <c r="BD390"/>
      <c r="BE390"/>
      <c r="BF390"/>
      <c r="BG390"/>
      <c r="BH390"/>
      <c r="BI390"/>
      <c r="BJ390"/>
      <c r="BK390"/>
      <c r="BL390"/>
      <c r="BM390"/>
      <c r="BN390"/>
      <c r="BO390"/>
      <c r="BP390"/>
      <c r="BQ390"/>
      <c r="BR390"/>
      <c r="BS390"/>
      <c r="BT390"/>
      <c r="BU390"/>
      <c r="BV390"/>
      <c r="BW390"/>
      <c r="BX390"/>
      <c r="BY390"/>
      <c r="BZ390"/>
      <c r="CA390"/>
      <c r="CB390"/>
      <c r="CC390"/>
    </row>
    <row r="391" spans="1:86">
      <c r="A391" t="str">
        <f>CONCATENATE(C391,"_",COUNTIF(C$2:C391,C391))</f>
        <v>07C001_3</v>
      </c>
      <c r="B391" t="s">
        <v>9545</v>
      </c>
      <c r="C391" t="s">
        <v>5172</v>
      </c>
      <c r="D391" t="s">
        <v>16895</v>
      </c>
      <c r="E391" t="s">
        <v>5173</v>
      </c>
      <c r="F391" t="s">
        <v>5174</v>
      </c>
      <c r="G391" t="s">
        <v>5175</v>
      </c>
      <c r="H391" t="s">
        <v>5176</v>
      </c>
      <c r="I391" t="s">
        <v>5213</v>
      </c>
      <c r="J391" t="s">
        <v>16903</v>
      </c>
      <c r="K391">
        <v>2</v>
      </c>
      <c r="L391" t="s">
        <v>315</v>
      </c>
      <c r="M391">
        <v>2</v>
      </c>
      <c r="N391" t="s">
        <v>516</v>
      </c>
      <c r="O391" t="s">
        <v>168</v>
      </c>
      <c r="P391" t="s">
        <v>16779</v>
      </c>
      <c r="Q391" t="s">
        <v>171</v>
      </c>
      <c r="R391" t="s">
        <v>235</v>
      </c>
      <c r="S391" t="s">
        <v>167</v>
      </c>
      <c r="T391" t="s">
        <v>16904</v>
      </c>
      <c r="U391" t="s">
        <v>171</v>
      </c>
      <c r="V391" t="s">
        <v>16905</v>
      </c>
      <c r="W391" t="s">
        <v>5197</v>
      </c>
      <c r="X391" t="s">
        <v>5198</v>
      </c>
      <c r="Y391" t="s">
        <v>239</v>
      </c>
      <c r="Z391" t="s">
        <v>240</v>
      </c>
      <c r="AA391">
        <v>9.1</v>
      </c>
      <c r="AB391" t="s">
        <v>16902</v>
      </c>
      <c r="AC391" t="str">
        <f t="shared" si="6"/>
        <v>3.4.3</v>
      </c>
      <c r="AD391" t="s">
        <v>5214</v>
      </c>
      <c r="AE391" t="s">
        <v>5215</v>
      </c>
      <c r="AF391" t="s">
        <v>4925</v>
      </c>
      <c r="AG391" t="s">
        <v>5216</v>
      </c>
      <c r="AH391" t="s">
        <v>5217</v>
      </c>
      <c r="AI391" t="s">
        <v>89</v>
      </c>
      <c r="AJ391" t="s">
        <v>5218</v>
      </c>
      <c r="AK391" t="s">
        <v>5219</v>
      </c>
      <c r="AL391" t="s">
        <v>92</v>
      </c>
      <c r="AM391" t="s">
        <v>5220</v>
      </c>
      <c r="AN391">
        <v>0.05</v>
      </c>
      <c r="AO391">
        <v>0.15</v>
      </c>
      <c r="AP391">
        <v>0.25</v>
      </c>
      <c r="AQ391">
        <v>1</v>
      </c>
      <c r="AR391" t="s">
        <v>5221</v>
      </c>
      <c r="AS391" t="s">
        <v>1126</v>
      </c>
      <c r="AT391" t="s">
        <v>5222</v>
      </c>
      <c r="AU391" t="s">
        <v>5223</v>
      </c>
      <c r="AV391" t="s">
        <v>5224</v>
      </c>
      <c r="AW391" t="s">
        <v>5225</v>
      </c>
      <c r="AX391" t="s">
        <v>5226</v>
      </c>
      <c r="AY391" t="s">
        <v>5227</v>
      </c>
      <c r="AZ391" t="s">
        <v>5228</v>
      </c>
      <c r="BA391" t="s">
        <v>5229</v>
      </c>
      <c r="BB391" t="s">
        <v>5230</v>
      </c>
      <c r="BC391" t="s">
        <v>5231</v>
      </c>
      <c r="BD391" t="s">
        <v>5232</v>
      </c>
      <c r="BE391" t="s">
        <v>5233</v>
      </c>
      <c r="BF391" t="s">
        <v>5234</v>
      </c>
      <c r="BG391" t="s">
        <v>5235</v>
      </c>
      <c r="BH391" t="s">
        <v>5236</v>
      </c>
      <c r="BI391"/>
      <c r="BJ391"/>
      <c r="BK391"/>
      <c r="BL391"/>
      <c r="BM391"/>
      <c r="BN391"/>
      <c r="BO391"/>
      <c r="BP391"/>
      <c r="BQ391"/>
      <c r="BR391"/>
      <c r="BS391"/>
      <c r="BT391"/>
      <c r="BU391"/>
      <c r="BV391"/>
      <c r="BW391"/>
      <c r="BX391"/>
      <c r="BY391"/>
      <c r="BZ391"/>
      <c r="CA391"/>
      <c r="CB391"/>
      <c r="CC391"/>
      <c r="CH391">
        <v>1153</v>
      </c>
    </row>
    <row r="392" spans="1:86">
      <c r="A392" t="str">
        <f>CONCATENATE(C392,"_",COUNTIF(C$2:C392,C392))</f>
        <v>07C001_4</v>
      </c>
      <c r="B392" t="s">
        <v>9546</v>
      </c>
      <c r="C392" t="s">
        <v>5172</v>
      </c>
      <c r="D392" t="s">
        <v>16895</v>
      </c>
      <c r="E392" t="s">
        <v>5173</v>
      </c>
      <c r="F392" t="s">
        <v>5174</v>
      </c>
      <c r="G392" t="s">
        <v>5175</v>
      </c>
      <c r="H392" t="s">
        <v>5176</v>
      </c>
      <c r="I392" t="s">
        <v>5237</v>
      </c>
      <c r="J392" t="s">
        <v>16906</v>
      </c>
      <c r="K392">
        <v>2</v>
      </c>
      <c r="L392" t="s">
        <v>315</v>
      </c>
      <c r="M392">
        <v>2</v>
      </c>
      <c r="N392" t="s">
        <v>516</v>
      </c>
      <c r="O392" t="s">
        <v>168</v>
      </c>
      <c r="P392" t="s">
        <v>16779</v>
      </c>
      <c r="Q392" t="s">
        <v>171</v>
      </c>
      <c r="R392" t="s">
        <v>235</v>
      </c>
      <c r="S392" t="s">
        <v>167</v>
      </c>
      <c r="T392" t="s">
        <v>16904</v>
      </c>
      <c r="U392" t="s">
        <v>171</v>
      </c>
      <c r="V392" t="s">
        <v>16905</v>
      </c>
      <c r="W392" t="s">
        <v>5197</v>
      </c>
      <c r="X392" t="s">
        <v>5198</v>
      </c>
      <c r="Y392" t="s">
        <v>239</v>
      </c>
      <c r="Z392" t="s">
        <v>240</v>
      </c>
      <c r="AA392">
        <v>9.1</v>
      </c>
      <c r="AB392" t="s">
        <v>16902</v>
      </c>
      <c r="AC392" t="str">
        <f t="shared" si="6"/>
        <v>3.4.3</v>
      </c>
      <c r="AD392" t="s">
        <v>5238</v>
      </c>
      <c r="AE392" t="s">
        <v>5239</v>
      </c>
      <c r="AF392" t="s">
        <v>4925</v>
      </c>
      <c r="AG392" t="s">
        <v>5240</v>
      </c>
      <c r="AH392" t="s">
        <v>5241</v>
      </c>
      <c r="AI392" t="s">
        <v>89</v>
      </c>
      <c r="AJ392" t="s">
        <v>5242</v>
      </c>
      <c r="AK392" t="s">
        <v>5243</v>
      </c>
      <c r="AL392" t="s">
        <v>92</v>
      </c>
      <c r="AM392" t="s">
        <v>5244</v>
      </c>
      <c r="AN392">
        <v>0.05</v>
      </c>
      <c r="AO392">
        <v>0.15</v>
      </c>
      <c r="AP392">
        <v>0.25</v>
      </c>
      <c r="AQ392">
        <v>1</v>
      </c>
      <c r="AR392" t="s">
        <v>5245</v>
      </c>
      <c r="AS392" t="s">
        <v>5246</v>
      </c>
      <c r="AT392" t="s">
        <v>5247</v>
      </c>
      <c r="AU392" t="s">
        <v>5235</v>
      </c>
      <c r="AV392" t="s">
        <v>5236</v>
      </c>
      <c r="AW392" t="s">
        <v>5248</v>
      </c>
      <c r="AX392" t="s">
        <v>5249</v>
      </c>
      <c r="AY392" t="s">
        <v>5250</v>
      </c>
      <c r="AZ392" t="s">
        <v>5251</v>
      </c>
      <c r="BA392" t="s">
        <v>5249</v>
      </c>
      <c r="BB392" t="s">
        <v>5250</v>
      </c>
      <c r="BC392" t="s">
        <v>5252</v>
      </c>
      <c r="BD392" t="s">
        <v>5249</v>
      </c>
      <c r="BE392" t="s">
        <v>5250</v>
      </c>
      <c r="BF392" t="s">
        <v>5253</v>
      </c>
      <c r="BG392" t="s">
        <v>5249</v>
      </c>
      <c r="BH392" t="s">
        <v>5250</v>
      </c>
      <c r="BI392" t="s">
        <v>5254</v>
      </c>
      <c r="BJ392" t="s">
        <v>5255</v>
      </c>
      <c r="BK392" t="s">
        <v>5256</v>
      </c>
      <c r="BL392" t="s">
        <v>5257</v>
      </c>
      <c r="BM392" t="s">
        <v>5255</v>
      </c>
      <c r="BN392" t="s">
        <v>5256</v>
      </c>
      <c r="BO392" t="s">
        <v>5258</v>
      </c>
      <c r="BP392" t="s">
        <v>5259</v>
      </c>
      <c r="BQ392" t="s">
        <v>5260</v>
      </c>
      <c r="BR392"/>
      <c r="BS392"/>
      <c r="BT392"/>
      <c r="BU392"/>
      <c r="BV392"/>
      <c r="BW392"/>
      <c r="BX392"/>
      <c r="BY392"/>
      <c r="BZ392"/>
      <c r="CA392"/>
      <c r="CB392"/>
      <c r="CC392"/>
    </row>
    <row r="393" spans="1:86">
      <c r="A393" t="str">
        <f>CONCATENATE(C393,"_",COUNTIF(C$2:C393,C393))</f>
        <v>07C001_5</v>
      </c>
      <c r="B393" t="s">
        <v>9547</v>
      </c>
      <c r="C393" t="s">
        <v>5172</v>
      </c>
      <c r="D393" t="s">
        <v>16895</v>
      </c>
      <c r="E393" t="s">
        <v>5173</v>
      </c>
      <c r="F393" t="s">
        <v>5174</v>
      </c>
      <c r="G393" t="s">
        <v>5175</v>
      </c>
      <c r="H393" t="s">
        <v>5176</v>
      </c>
      <c r="I393" t="s">
        <v>5261</v>
      </c>
      <c r="J393" t="s">
        <v>16907</v>
      </c>
      <c r="K393">
        <v>2</v>
      </c>
      <c r="L393" t="s">
        <v>315</v>
      </c>
      <c r="M393">
        <v>2</v>
      </c>
      <c r="N393" t="s">
        <v>516</v>
      </c>
      <c r="O393">
        <v>1</v>
      </c>
      <c r="P393" t="s">
        <v>4298</v>
      </c>
      <c r="Q393" t="s">
        <v>171</v>
      </c>
      <c r="R393" t="s">
        <v>235</v>
      </c>
      <c r="S393" t="s">
        <v>216</v>
      </c>
      <c r="T393" t="s">
        <v>5264</v>
      </c>
      <c r="U393" t="s">
        <v>166</v>
      </c>
      <c r="V393" t="s">
        <v>5265</v>
      </c>
      <c r="W393" t="s">
        <v>5266</v>
      </c>
      <c r="X393" t="s">
        <v>5267</v>
      </c>
      <c r="Y393" t="s">
        <v>239</v>
      </c>
      <c r="Z393" t="s">
        <v>240</v>
      </c>
      <c r="AA393">
        <v>9.1</v>
      </c>
      <c r="AB393" t="s">
        <v>16902</v>
      </c>
      <c r="AC393" t="str">
        <f t="shared" si="6"/>
        <v>3.5.6</v>
      </c>
      <c r="AD393" t="s">
        <v>5268</v>
      </c>
      <c r="AE393" t="s">
        <v>5269</v>
      </c>
      <c r="AF393" t="s">
        <v>4925</v>
      </c>
      <c r="AG393" t="s">
        <v>5270</v>
      </c>
      <c r="AH393" t="s">
        <v>5271</v>
      </c>
      <c r="AI393" t="s">
        <v>89</v>
      </c>
      <c r="AJ393" t="s">
        <v>5272</v>
      </c>
      <c r="AK393" t="s">
        <v>5273</v>
      </c>
      <c r="AL393" t="s">
        <v>92</v>
      </c>
      <c r="AM393" t="s">
        <v>5274</v>
      </c>
      <c r="AN393">
        <v>0.05</v>
      </c>
      <c r="AO393">
        <v>0.15</v>
      </c>
      <c r="AP393">
        <v>0.25</v>
      </c>
      <c r="AQ393">
        <v>1</v>
      </c>
      <c r="AR393" t="s">
        <v>5275</v>
      </c>
      <c r="AS393" t="s">
        <v>5276</v>
      </c>
      <c r="AT393" t="s">
        <v>5277</v>
      </c>
      <c r="AU393" t="s">
        <v>5259</v>
      </c>
      <c r="AV393" t="s">
        <v>5260</v>
      </c>
      <c r="AW393" t="s">
        <v>5278</v>
      </c>
      <c r="AX393" t="s">
        <v>5259</v>
      </c>
      <c r="AY393" t="s">
        <v>5260</v>
      </c>
      <c r="AZ393" t="s">
        <v>5279</v>
      </c>
      <c r="BA393" t="s">
        <v>5259</v>
      </c>
      <c r="BB393" t="s">
        <v>5260</v>
      </c>
      <c r="BC393" t="s">
        <v>5280</v>
      </c>
      <c r="BD393" t="s">
        <v>5259</v>
      </c>
      <c r="BE393" t="s">
        <v>5260</v>
      </c>
      <c r="BF393" t="s">
        <v>5281</v>
      </c>
      <c r="BG393" t="s">
        <v>5249</v>
      </c>
      <c r="BH393" t="s">
        <v>5250</v>
      </c>
      <c r="BI393"/>
      <c r="BJ393"/>
      <c r="BK393"/>
      <c r="BL393"/>
      <c r="BM393"/>
      <c r="BN393"/>
      <c r="BO393"/>
      <c r="BP393"/>
      <c r="BQ393"/>
      <c r="BR393"/>
      <c r="BS393"/>
      <c r="BT393"/>
      <c r="BU393"/>
      <c r="BV393"/>
      <c r="BW393"/>
      <c r="BX393"/>
      <c r="BY393"/>
      <c r="BZ393"/>
      <c r="CA393"/>
      <c r="CB393"/>
      <c r="CC393"/>
    </row>
    <row r="394" spans="1:86">
      <c r="A394" t="str">
        <f>CONCATENATE(C394,"_",COUNTIF(C$2:C394,C394))</f>
        <v>07C001_6</v>
      </c>
      <c r="B394" t="s">
        <v>9548</v>
      </c>
      <c r="C394" t="s">
        <v>5172</v>
      </c>
      <c r="D394" t="s">
        <v>16895</v>
      </c>
      <c r="E394" t="s">
        <v>5173</v>
      </c>
      <c r="F394" t="s">
        <v>5174</v>
      </c>
      <c r="G394" t="s">
        <v>5175</v>
      </c>
      <c r="H394" t="s">
        <v>5176</v>
      </c>
      <c r="I394" t="s">
        <v>109</v>
      </c>
      <c r="J394" t="s">
        <v>16733</v>
      </c>
      <c r="K394">
        <v>2</v>
      </c>
      <c r="L394" t="s">
        <v>315</v>
      </c>
      <c r="M394">
        <v>2</v>
      </c>
      <c r="N394" t="s">
        <v>516</v>
      </c>
      <c r="O394" t="s">
        <v>168</v>
      </c>
      <c r="P394" t="s">
        <v>16779</v>
      </c>
      <c r="Q394" t="s">
        <v>171</v>
      </c>
      <c r="R394" t="s">
        <v>235</v>
      </c>
      <c r="S394" t="s">
        <v>167</v>
      </c>
      <c r="T394" t="s">
        <v>16904</v>
      </c>
      <c r="U394" t="s">
        <v>171</v>
      </c>
      <c r="V394" t="s">
        <v>16905</v>
      </c>
      <c r="W394" t="s">
        <v>110</v>
      </c>
      <c r="X394" t="s">
        <v>111</v>
      </c>
      <c r="Y394" t="s">
        <v>239</v>
      </c>
      <c r="Z394" t="s">
        <v>240</v>
      </c>
      <c r="AA394">
        <v>9.1</v>
      </c>
      <c r="AB394" t="s">
        <v>16902</v>
      </c>
      <c r="AC394" t="str">
        <f t="shared" si="6"/>
        <v>3.4.3</v>
      </c>
      <c r="AD394" t="s">
        <v>1588</v>
      </c>
      <c r="AE394" t="s">
        <v>1589</v>
      </c>
      <c r="AF394" t="s">
        <v>368</v>
      </c>
      <c r="AG394" t="s">
        <v>115</v>
      </c>
      <c r="AH394" t="s">
        <v>1807</v>
      </c>
      <c r="AI394" t="s">
        <v>89</v>
      </c>
      <c r="AJ394" t="s">
        <v>4835</v>
      </c>
      <c r="AK394" t="s">
        <v>5282</v>
      </c>
      <c r="AL394" t="s">
        <v>92</v>
      </c>
      <c r="AM394" t="s">
        <v>5283</v>
      </c>
      <c r="AN394">
        <v>0.25</v>
      </c>
      <c r="AO394">
        <v>0.5</v>
      </c>
      <c r="AP394">
        <v>0.75</v>
      </c>
      <c r="AQ394">
        <v>1</v>
      </c>
      <c r="AR394" t="s">
        <v>5284</v>
      </c>
      <c r="AS394" t="s">
        <v>5285</v>
      </c>
      <c r="AT394" t="s">
        <v>5286</v>
      </c>
      <c r="AU394" t="s">
        <v>5287</v>
      </c>
      <c r="AV394" t="s">
        <v>5288</v>
      </c>
      <c r="AW394" t="s">
        <v>5289</v>
      </c>
      <c r="AX394" t="s">
        <v>5287</v>
      </c>
      <c r="AY394" t="s">
        <v>5288</v>
      </c>
      <c r="AZ394"/>
      <c r="BA394"/>
      <c r="BB394"/>
      <c r="BC394"/>
      <c r="BD394"/>
      <c r="BE394"/>
      <c r="BF394"/>
      <c r="BG394"/>
      <c r="BH394"/>
      <c r="BI394"/>
      <c r="BJ394"/>
      <c r="BK394"/>
      <c r="BL394"/>
      <c r="BM394"/>
      <c r="BN394"/>
      <c r="BO394"/>
      <c r="BP394"/>
      <c r="BQ394"/>
      <c r="BR394"/>
      <c r="BS394"/>
      <c r="BT394"/>
      <c r="BU394"/>
      <c r="BV394"/>
      <c r="BW394"/>
      <c r="BX394"/>
      <c r="BY394"/>
      <c r="BZ394"/>
      <c r="CA394"/>
      <c r="CB394"/>
      <c r="CC394"/>
      <c r="CH394">
        <v>1569</v>
      </c>
    </row>
    <row r="395" spans="1:86">
      <c r="A395" t="str">
        <f>CONCATENATE(C395,"_",COUNTIF(C$2:C395,C395))</f>
        <v>07C001_7</v>
      </c>
      <c r="B395" t="s">
        <v>9549</v>
      </c>
      <c r="C395" t="s">
        <v>5172</v>
      </c>
      <c r="D395" t="s">
        <v>16895</v>
      </c>
      <c r="E395" t="s">
        <v>5173</v>
      </c>
      <c r="F395" t="s">
        <v>5174</v>
      </c>
      <c r="G395" t="s">
        <v>5175</v>
      </c>
      <c r="H395" t="s">
        <v>5176</v>
      </c>
      <c r="I395" t="s">
        <v>126</v>
      </c>
      <c r="J395" t="s">
        <v>16736</v>
      </c>
      <c r="K395">
        <v>2</v>
      </c>
      <c r="L395" t="s">
        <v>315</v>
      </c>
      <c r="M395">
        <v>2</v>
      </c>
      <c r="N395" t="s">
        <v>516</v>
      </c>
      <c r="O395" t="s">
        <v>168</v>
      </c>
      <c r="P395" t="s">
        <v>16779</v>
      </c>
      <c r="Q395" t="s">
        <v>171</v>
      </c>
      <c r="R395" t="s">
        <v>235</v>
      </c>
      <c r="S395" t="s">
        <v>167</v>
      </c>
      <c r="T395" t="s">
        <v>16904</v>
      </c>
      <c r="U395" t="s">
        <v>171</v>
      </c>
      <c r="V395" t="s">
        <v>16905</v>
      </c>
      <c r="W395" t="s">
        <v>127</v>
      </c>
      <c r="X395" t="s">
        <v>128</v>
      </c>
      <c r="Y395" t="s">
        <v>239</v>
      </c>
      <c r="Z395" t="s">
        <v>240</v>
      </c>
      <c r="AA395">
        <v>9.1</v>
      </c>
      <c r="AB395" t="s">
        <v>16902</v>
      </c>
      <c r="AC395" t="str">
        <f t="shared" si="6"/>
        <v>3.4.3</v>
      </c>
      <c r="AD395" t="s">
        <v>207</v>
      </c>
      <c r="AE395" t="s">
        <v>942</v>
      </c>
      <c r="AF395" t="s">
        <v>4843</v>
      </c>
      <c r="AG395" t="s">
        <v>210</v>
      </c>
      <c r="AH395" t="s">
        <v>1600</v>
      </c>
      <c r="AI395" t="s">
        <v>89</v>
      </c>
      <c r="AJ395" t="s">
        <v>4844</v>
      </c>
      <c r="AK395" t="s">
        <v>4845</v>
      </c>
      <c r="AL395" t="s">
        <v>136</v>
      </c>
      <c r="AM395" t="s">
        <v>5290</v>
      </c>
      <c r="AN395">
        <v>0.1</v>
      </c>
      <c r="AO395">
        <v>0.3</v>
      </c>
      <c r="AP395">
        <v>0.65</v>
      </c>
      <c r="AQ395">
        <v>1</v>
      </c>
      <c r="AR395" t="s">
        <v>5291</v>
      </c>
      <c r="AS395" t="s">
        <v>5292</v>
      </c>
      <c r="AT395" t="s">
        <v>5293</v>
      </c>
      <c r="AU395" t="s">
        <v>5294</v>
      </c>
      <c r="AV395" t="s">
        <v>206</v>
      </c>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H395">
        <v>1569</v>
      </c>
    </row>
    <row r="396" spans="1:86">
      <c r="A396" t="str">
        <f>CONCATENATE(C396,"_",COUNTIF(C$2:C396,C396))</f>
        <v>07C001_8</v>
      </c>
      <c r="B396" t="s">
        <v>9550</v>
      </c>
      <c r="C396" t="s">
        <v>5172</v>
      </c>
      <c r="D396" t="s">
        <v>16895</v>
      </c>
      <c r="E396" t="s">
        <v>5173</v>
      </c>
      <c r="F396" t="s">
        <v>5174</v>
      </c>
      <c r="G396" t="s">
        <v>5175</v>
      </c>
      <c r="H396" t="s">
        <v>5176</v>
      </c>
      <c r="I396" t="s">
        <v>141</v>
      </c>
      <c r="J396" t="s">
        <v>16737</v>
      </c>
      <c r="K396">
        <v>5</v>
      </c>
      <c r="L396" t="s">
        <v>142</v>
      </c>
      <c r="M396">
        <v>3</v>
      </c>
      <c r="N396" t="s">
        <v>16738</v>
      </c>
      <c r="O396" t="s">
        <v>171</v>
      </c>
      <c r="P396" t="s">
        <v>143</v>
      </c>
      <c r="Q396" t="s">
        <v>169</v>
      </c>
      <c r="R396" t="s">
        <v>77</v>
      </c>
      <c r="S396" t="s">
        <v>170</v>
      </c>
      <c r="T396" t="s">
        <v>16739</v>
      </c>
      <c r="U396" t="s">
        <v>168</v>
      </c>
      <c r="V396" t="s">
        <v>16740</v>
      </c>
      <c r="W396" t="s">
        <v>144</v>
      </c>
      <c r="X396" t="s">
        <v>145</v>
      </c>
      <c r="Y396" t="s">
        <v>146</v>
      </c>
      <c r="Z396" t="s">
        <v>147</v>
      </c>
      <c r="AA396">
        <v>11.5</v>
      </c>
      <c r="AB396" t="s">
        <v>16741</v>
      </c>
      <c r="AC396" t="str">
        <f t="shared" si="6"/>
        <v>1.7.2</v>
      </c>
      <c r="AD396" t="s">
        <v>5295</v>
      </c>
      <c r="AE396" t="s">
        <v>5296</v>
      </c>
      <c r="AF396" t="s">
        <v>5297</v>
      </c>
      <c r="AG396" t="s">
        <v>5298</v>
      </c>
      <c r="AH396" t="s">
        <v>5299</v>
      </c>
      <c r="AI396" t="s">
        <v>89</v>
      </c>
      <c r="AJ396" t="s">
        <v>5300</v>
      </c>
      <c r="AK396" t="s">
        <v>5301</v>
      </c>
      <c r="AL396" t="s">
        <v>92</v>
      </c>
      <c r="AM396" t="s">
        <v>5302</v>
      </c>
      <c r="AN396">
        <v>0.2</v>
      </c>
      <c r="AO396">
        <v>0.4</v>
      </c>
      <c r="AP396">
        <v>0.7</v>
      </c>
      <c r="AQ396">
        <v>1</v>
      </c>
      <c r="AR396" t="s">
        <v>958</v>
      </c>
      <c r="AS396" t="s">
        <v>5303</v>
      </c>
      <c r="AT396" t="s">
        <v>5304</v>
      </c>
      <c r="AU396" t="s">
        <v>5287</v>
      </c>
      <c r="AV396" t="s">
        <v>5305</v>
      </c>
      <c r="AW396" t="s">
        <v>5306</v>
      </c>
      <c r="AX396" t="s">
        <v>5287</v>
      </c>
      <c r="AY396" t="s">
        <v>5305</v>
      </c>
      <c r="AZ396"/>
      <c r="BA396"/>
      <c r="BB396"/>
      <c r="BC396"/>
      <c r="BD396"/>
      <c r="BE396"/>
      <c r="BF396"/>
      <c r="BG396"/>
      <c r="BH396"/>
      <c r="BI396"/>
      <c r="BJ396"/>
      <c r="BK396"/>
      <c r="BL396"/>
      <c r="BM396"/>
      <c r="BN396"/>
      <c r="BO396"/>
      <c r="BP396"/>
      <c r="BQ396"/>
      <c r="BR396"/>
      <c r="BS396"/>
      <c r="BT396"/>
      <c r="BU396"/>
      <c r="BV396"/>
      <c r="BW396"/>
      <c r="BX396"/>
      <c r="BY396"/>
      <c r="BZ396"/>
      <c r="CA396"/>
      <c r="CB396"/>
      <c r="CC396"/>
      <c r="CH396">
        <v>1569</v>
      </c>
    </row>
    <row r="397" spans="1:86">
      <c r="A397" t="str">
        <f>CONCATENATE(C397,"_",COUNTIF(C$2:C397,C397))</f>
        <v>07C001_9</v>
      </c>
      <c r="B397" t="s">
        <v>9551</v>
      </c>
      <c r="C397" t="s">
        <v>5172</v>
      </c>
      <c r="D397" t="s">
        <v>16895</v>
      </c>
      <c r="E397" t="s">
        <v>5173</v>
      </c>
      <c r="F397" t="s">
        <v>5174</v>
      </c>
      <c r="G397" t="s">
        <v>5175</v>
      </c>
      <c r="H397" t="s">
        <v>5176</v>
      </c>
      <c r="I397" t="s">
        <v>5307</v>
      </c>
      <c r="J397" t="s">
        <v>16908</v>
      </c>
      <c r="K397">
        <v>2</v>
      </c>
      <c r="L397" t="s">
        <v>315</v>
      </c>
      <c r="M397">
        <v>2</v>
      </c>
      <c r="N397" t="s">
        <v>516</v>
      </c>
      <c r="O397" t="s">
        <v>168</v>
      </c>
      <c r="P397" t="s">
        <v>16779</v>
      </c>
      <c r="Q397" t="s">
        <v>171</v>
      </c>
      <c r="R397" t="s">
        <v>235</v>
      </c>
      <c r="S397" t="s">
        <v>167</v>
      </c>
      <c r="T397" t="s">
        <v>16904</v>
      </c>
      <c r="U397" t="s">
        <v>171</v>
      </c>
      <c r="V397" t="s">
        <v>16905</v>
      </c>
      <c r="W397" t="s">
        <v>5197</v>
      </c>
      <c r="X397" t="s">
        <v>5198</v>
      </c>
      <c r="Y397" t="s">
        <v>239</v>
      </c>
      <c r="Z397" t="s">
        <v>240</v>
      </c>
      <c r="AA397">
        <v>9.1</v>
      </c>
      <c r="AB397" t="s">
        <v>16902</v>
      </c>
      <c r="AC397" t="str">
        <f t="shared" si="6"/>
        <v>3.4.3</v>
      </c>
      <c r="AD397" t="s">
        <v>5308</v>
      </c>
      <c r="AE397" t="s">
        <v>5309</v>
      </c>
      <c r="AF397" t="s">
        <v>4925</v>
      </c>
      <c r="AG397" t="s">
        <v>5310</v>
      </c>
      <c r="AH397" t="s">
        <v>5311</v>
      </c>
      <c r="AI397" t="s">
        <v>89</v>
      </c>
      <c r="AJ397" t="s">
        <v>5312</v>
      </c>
      <c r="AK397" t="s">
        <v>5313</v>
      </c>
      <c r="AL397" t="s">
        <v>136</v>
      </c>
      <c r="AM397" t="s">
        <v>5314</v>
      </c>
      <c r="AN397">
        <v>0.25</v>
      </c>
      <c r="AO397">
        <v>0.5</v>
      </c>
      <c r="AP397">
        <v>0.75</v>
      </c>
      <c r="AQ397">
        <v>1</v>
      </c>
      <c r="AR397" t="s">
        <v>5315</v>
      </c>
      <c r="AS397" t="s">
        <v>5316</v>
      </c>
      <c r="AT397" t="s">
        <v>5317</v>
      </c>
      <c r="AU397" t="s">
        <v>5259</v>
      </c>
      <c r="AV397" t="s">
        <v>5260</v>
      </c>
      <c r="AW397" t="s">
        <v>5318</v>
      </c>
      <c r="AX397" t="s">
        <v>5259</v>
      </c>
      <c r="AY397" t="s">
        <v>5260</v>
      </c>
      <c r="AZ397" t="s">
        <v>5319</v>
      </c>
      <c r="BA397" t="s">
        <v>5259</v>
      </c>
      <c r="BB397" t="s">
        <v>5260</v>
      </c>
      <c r="BC397" t="s">
        <v>5320</v>
      </c>
      <c r="BD397" t="s">
        <v>5259</v>
      </c>
      <c r="BE397" t="s">
        <v>5260</v>
      </c>
      <c r="BF397" t="s">
        <v>5321</v>
      </c>
      <c r="BG397" t="s">
        <v>5259</v>
      </c>
      <c r="BH397" t="s">
        <v>5260</v>
      </c>
      <c r="BI397"/>
      <c r="BJ397"/>
      <c r="BK397"/>
      <c r="BL397"/>
      <c r="BM397"/>
      <c r="BN397"/>
      <c r="BO397"/>
      <c r="BP397"/>
      <c r="BQ397"/>
      <c r="BR397"/>
      <c r="BS397"/>
      <c r="BT397"/>
      <c r="BU397"/>
      <c r="BV397"/>
      <c r="BW397"/>
      <c r="BX397"/>
      <c r="BY397"/>
      <c r="BZ397"/>
      <c r="CA397"/>
      <c r="CB397"/>
      <c r="CC397"/>
      <c r="CH397">
        <v>1569</v>
      </c>
    </row>
    <row r="398" spans="1:86">
      <c r="A398" t="str">
        <f>CONCATENATE(C398,"_",COUNTIF(C$2:C398,C398))</f>
        <v>07CD01_1</v>
      </c>
      <c r="B398" t="s">
        <v>9552</v>
      </c>
      <c r="C398" t="s">
        <v>5322</v>
      </c>
      <c r="D398" t="s">
        <v>16909</v>
      </c>
      <c r="E398" t="s">
        <v>5323</v>
      </c>
      <c r="F398" t="s">
        <v>5324</v>
      </c>
      <c r="G398" t="s">
        <v>5325</v>
      </c>
      <c r="H398" t="s">
        <v>5326</v>
      </c>
      <c r="I398" t="s">
        <v>5327</v>
      </c>
      <c r="J398" t="s">
        <v>16910</v>
      </c>
      <c r="K398">
        <v>2</v>
      </c>
      <c r="L398" t="s">
        <v>315</v>
      </c>
      <c r="M398">
        <v>1</v>
      </c>
      <c r="N398" t="s">
        <v>16760</v>
      </c>
      <c r="O398">
        <v>1</v>
      </c>
      <c r="P398" t="s">
        <v>16761</v>
      </c>
      <c r="Q398" t="s">
        <v>171</v>
      </c>
      <c r="R398" t="s">
        <v>235</v>
      </c>
      <c r="S398" t="s">
        <v>167</v>
      </c>
      <c r="T398" t="s">
        <v>16904</v>
      </c>
      <c r="U398" t="s">
        <v>168</v>
      </c>
      <c r="V398" t="s">
        <v>5330</v>
      </c>
      <c r="W398" t="s">
        <v>5331</v>
      </c>
      <c r="X398" t="s">
        <v>5332</v>
      </c>
      <c r="Y398" t="s">
        <v>5180</v>
      </c>
      <c r="Z398" t="s">
        <v>5181</v>
      </c>
      <c r="AA398">
        <v>12.2</v>
      </c>
      <c r="AB398" t="s">
        <v>16911</v>
      </c>
      <c r="AC398" t="str">
        <f t="shared" si="6"/>
        <v>3.4.2</v>
      </c>
      <c r="AD398" t="s">
        <v>5333</v>
      </c>
      <c r="AE398" t="s">
        <v>5334</v>
      </c>
      <c r="AF398" t="s">
        <v>5335</v>
      </c>
      <c r="AG398" t="s">
        <v>5336</v>
      </c>
      <c r="AH398" t="s">
        <v>5337</v>
      </c>
      <c r="AI398" t="s">
        <v>89</v>
      </c>
      <c r="AJ398" t="s">
        <v>5338</v>
      </c>
      <c r="AK398" t="s">
        <v>5339</v>
      </c>
      <c r="AL398" t="s">
        <v>136</v>
      </c>
      <c r="AM398" t="s">
        <v>5340</v>
      </c>
      <c r="AN398">
        <v>0.25</v>
      </c>
      <c r="AO398">
        <v>0.5</v>
      </c>
      <c r="AP398">
        <v>0.75</v>
      </c>
      <c r="AQ398">
        <v>1</v>
      </c>
      <c r="AR398" t="s">
        <v>5341</v>
      </c>
      <c r="AS398" t="s">
        <v>5342</v>
      </c>
      <c r="AT398" t="s">
        <v>5343</v>
      </c>
      <c r="AU398" t="s">
        <v>5344</v>
      </c>
      <c r="AV398" t="s">
        <v>5345</v>
      </c>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H398">
        <v>666</v>
      </c>
    </row>
    <row r="399" spans="1:86">
      <c r="A399" t="str">
        <f>CONCATENATE(C399,"_",COUNTIF(C$2:C399,C399))</f>
        <v>07CD01_2</v>
      </c>
      <c r="B399" t="s">
        <v>9553</v>
      </c>
      <c r="C399" t="s">
        <v>5322</v>
      </c>
      <c r="D399" t="s">
        <v>16909</v>
      </c>
      <c r="E399" t="s">
        <v>5323</v>
      </c>
      <c r="F399" t="s">
        <v>5324</v>
      </c>
      <c r="G399" t="s">
        <v>5325</v>
      </c>
      <c r="H399" t="s">
        <v>5326</v>
      </c>
      <c r="I399" t="s">
        <v>109</v>
      </c>
      <c r="J399" t="s">
        <v>16733</v>
      </c>
      <c r="K399">
        <v>2</v>
      </c>
      <c r="L399" t="s">
        <v>315</v>
      </c>
      <c r="M399">
        <v>1</v>
      </c>
      <c r="N399" t="s">
        <v>16760</v>
      </c>
      <c r="O399">
        <v>1</v>
      </c>
      <c r="P399" t="s">
        <v>16761</v>
      </c>
      <c r="Q399" t="s">
        <v>171</v>
      </c>
      <c r="R399" t="s">
        <v>235</v>
      </c>
      <c r="S399" t="s">
        <v>167</v>
      </c>
      <c r="T399" t="s">
        <v>16904</v>
      </c>
      <c r="U399" t="s">
        <v>168</v>
      </c>
      <c r="V399" t="s">
        <v>5330</v>
      </c>
      <c r="W399" t="s">
        <v>110</v>
      </c>
      <c r="X399" t="s">
        <v>111</v>
      </c>
      <c r="Y399" t="s">
        <v>5180</v>
      </c>
      <c r="Z399" t="s">
        <v>5181</v>
      </c>
      <c r="AA399">
        <v>12.2</v>
      </c>
      <c r="AB399" t="s">
        <v>16911</v>
      </c>
      <c r="AC399" t="str">
        <f t="shared" si="6"/>
        <v>3.4.2</v>
      </c>
      <c r="AD399" t="s">
        <v>1588</v>
      </c>
      <c r="AE399" t="s">
        <v>1589</v>
      </c>
      <c r="AF399" t="s">
        <v>368</v>
      </c>
      <c r="AG399" t="s">
        <v>115</v>
      </c>
      <c r="AH399" t="s">
        <v>1807</v>
      </c>
      <c r="AI399" t="s">
        <v>89</v>
      </c>
      <c r="AJ399" t="s">
        <v>4835</v>
      </c>
      <c r="AK399" t="s">
        <v>5346</v>
      </c>
      <c r="AL399" t="s">
        <v>92</v>
      </c>
      <c r="AM399" t="s">
        <v>5347</v>
      </c>
      <c r="AN399">
        <v>0.25</v>
      </c>
      <c r="AO399">
        <v>0.5</v>
      </c>
      <c r="AP399">
        <v>0.75</v>
      </c>
      <c r="AQ399">
        <v>1</v>
      </c>
      <c r="AR399" t="s">
        <v>5348</v>
      </c>
      <c r="AS399" t="s">
        <v>5349</v>
      </c>
      <c r="AT399" t="s">
        <v>5350</v>
      </c>
      <c r="AU399" t="s">
        <v>5344</v>
      </c>
      <c r="AV399" t="s">
        <v>4081</v>
      </c>
      <c r="AW399" t="s">
        <v>5351</v>
      </c>
      <c r="AX399" t="s">
        <v>5344</v>
      </c>
      <c r="AY399" t="s">
        <v>4081</v>
      </c>
      <c r="AZ399"/>
      <c r="BA399"/>
      <c r="BB399"/>
      <c r="BC399"/>
      <c r="BD399"/>
      <c r="BE399"/>
      <c r="BF399"/>
      <c r="BG399"/>
      <c r="BH399"/>
      <c r="BI399"/>
      <c r="BJ399"/>
      <c r="BK399"/>
      <c r="BL399"/>
      <c r="BM399"/>
      <c r="BN399"/>
      <c r="BO399"/>
      <c r="BP399"/>
      <c r="BQ399"/>
      <c r="BR399"/>
      <c r="BS399"/>
      <c r="BT399"/>
      <c r="BU399"/>
      <c r="BV399"/>
      <c r="BW399"/>
      <c r="BX399"/>
      <c r="BY399" t="s">
        <v>108</v>
      </c>
      <c r="BZ399" t="s">
        <v>108</v>
      </c>
      <c r="CA399" t="s">
        <v>108</v>
      </c>
      <c r="CB399" t="s">
        <v>108</v>
      </c>
      <c r="CC399" t="s">
        <v>108</v>
      </c>
      <c r="CD399" s="2" t="s">
        <v>108</v>
      </c>
    </row>
    <row r="400" spans="1:86">
      <c r="A400" t="str">
        <f>CONCATENATE(C400,"_",COUNTIF(C$2:C400,C400))</f>
        <v>07CD01_3</v>
      </c>
      <c r="B400" t="s">
        <v>9554</v>
      </c>
      <c r="C400" t="s">
        <v>5322</v>
      </c>
      <c r="D400" t="s">
        <v>16909</v>
      </c>
      <c r="E400" t="s">
        <v>5323</v>
      </c>
      <c r="F400" t="s">
        <v>5324</v>
      </c>
      <c r="G400" t="s">
        <v>5325</v>
      </c>
      <c r="H400" t="s">
        <v>5326</v>
      </c>
      <c r="I400" t="s">
        <v>126</v>
      </c>
      <c r="J400" t="s">
        <v>16736</v>
      </c>
      <c r="K400">
        <v>2</v>
      </c>
      <c r="L400" t="s">
        <v>315</v>
      </c>
      <c r="M400">
        <v>1</v>
      </c>
      <c r="N400" t="s">
        <v>16760</v>
      </c>
      <c r="O400">
        <v>7</v>
      </c>
      <c r="P400" t="s">
        <v>8243</v>
      </c>
      <c r="Q400" t="s">
        <v>171</v>
      </c>
      <c r="R400" t="s">
        <v>235</v>
      </c>
      <c r="S400" t="s">
        <v>167</v>
      </c>
      <c r="T400" t="s">
        <v>16904</v>
      </c>
      <c r="U400" t="s">
        <v>168</v>
      </c>
      <c r="V400" t="s">
        <v>5330</v>
      </c>
      <c r="W400" t="s">
        <v>127</v>
      </c>
      <c r="X400" t="s">
        <v>128</v>
      </c>
      <c r="Y400" t="s">
        <v>5180</v>
      </c>
      <c r="Z400" t="s">
        <v>5181</v>
      </c>
      <c r="AA400">
        <v>12.2</v>
      </c>
      <c r="AB400" t="s">
        <v>16911</v>
      </c>
      <c r="AC400" t="str">
        <f t="shared" si="6"/>
        <v>3.4.2</v>
      </c>
      <c r="AD400" t="s">
        <v>288</v>
      </c>
      <c r="AE400" t="s">
        <v>208</v>
      </c>
      <c r="AF400" t="s">
        <v>1599</v>
      </c>
      <c r="AG400" t="s">
        <v>210</v>
      </c>
      <c r="AH400" t="s">
        <v>1600</v>
      </c>
      <c r="AI400" t="s">
        <v>89</v>
      </c>
      <c r="AJ400" t="s">
        <v>4844</v>
      </c>
      <c r="AK400" t="s">
        <v>4845</v>
      </c>
      <c r="AL400" t="s">
        <v>136</v>
      </c>
      <c r="AM400" t="s">
        <v>5352</v>
      </c>
      <c r="AN400">
        <v>0</v>
      </c>
      <c r="AO400">
        <v>0.5</v>
      </c>
      <c r="AP400">
        <v>0.75</v>
      </c>
      <c r="AQ400">
        <v>1</v>
      </c>
      <c r="AR400" t="s">
        <v>5291</v>
      </c>
      <c r="AS400" t="s">
        <v>4848</v>
      </c>
      <c r="AT400" t="s">
        <v>5353</v>
      </c>
      <c r="AU400" t="s">
        <v>5344</v>
      </c>
      <c r="AV400" t="s">
        <v>4081</v>
      </c>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row>
    <row r="401" spans="1:82">
      <c r="A401" t="str">
        <f>CONCATENATE(C401,"_",COUNTIF(C$2:C401,C401))</f>
        <v>07CD01_4</v>
      </c>
      <c r="B401" t="s">
        <v>9555</v>
      </c>
      <c r="C401" t="s">
        <v>5322</v>
      </c>
      <c r="D401" t="s">
        <v>16909</v>
      </c>
      <c r="E401" t="s">
        <v>5323</v>
      </c>
      <c r="F401" t="s">
        <v>5324</v>
      </c>
      <c r="G401" t="s">
        <v>5325</v>
      </c>
      <c r="H401" t="s">
        <v>5326</v>
      </c>
      <c r="I401" t="s">
        <v>141</v>
      </c>
      <c r="J401" t="s">
        <v>16737</v>
      </c>
      <c r="K401">
        <v>5</v>
      </c>
      <c r="L401" t="s">
        <v>142</v>
      </c>
      <c r="M401">
        <v>3</v>
      </c>
      <c r="N401" t="s">
        <v>16738</v>
      </c>
      <c r="O401" t="s">
        <v>171</v>
      </c>
      <c r="P401" t="s">
        <v>143</v>
      </c>
      <c r="Q401" t="s">
        <v>169</v>
      </c>
      <c r="R401" t="s">
        <v>77</v>
      </c>
      <c r="S401" t="s">
        <v>170</v>
      </c>
      <c r="T401" t="s">
        <v>16739</v>
      </c>
      <c r="U401" t="s">
        <v>168</v>
      </c>
      <c r="V401" t="s">
        <v>16740</v>
      </c>
      <c r="W401" t="s">
        <v>144</v>
      </c>
      <c r="X401" t="s">
        <v>145</v>
      </c>
      <c r="Y401" t="s">
        <v>146</v>
      </c>
      <c r="Z401" t="s">
        <v>147</v>
      </c>
      <c r="AA401">
        <v>11.5</v>
      </c>
      <c r="AB401" t="s">
        <v>16741</v>
      </c>
      <c r="AC401" t="str">
        <f t="shared" si="6"/>
        <v>1.7.2</v>
      </c>
      <c r="AD401" t="s">
        <v>5354</v>
      </c>
      <c r="AE401" t="s">
        <v>5355</v>
      </c>
      <c r="AF401" t="s">
        <v>5356</v>
      </c>
      <c r="AG401" t="s">
        <v>5357</v>
      </c>
      <c r="AH401" t="s">
        <v>5358</v>
      </c>
      <c r="AI401" t="s">
        <v>5359</v>
      </c>
      <c r="AJ401" t="s">
        <v>5360</v>
      </c>
      <c r="AK401" t="s">
        <v>5361</v>
      </c>
      <c r="AL401" t="s">
        <v>92</v>
      </c>
      <c r="AM401" t="s">
        <v>5362</v>
      </c>
      <c r="AN401">
        <v>0</v>
      </c>
      <c r="AO401">
        <v>0.3</v>
      </c>
      <c r="AP401">
        <v>0.45</v>
      </c>
      <c r="AQ401">
        <v>0.6</v>
      </c>
      <c r="AR401" t="s">
        <v>4858</v>
      </c>
      <c r="AS401" t="s">
        <v>5363</v>
      </c>
      <c r="AT401" t="s">
        <v>5364</v>
      </c>
      <c r="AU401" t="s">
        <v>5344</v>
      </c>
      <c r="AV401" t="s">
        <v>4081</v>
      </c>
      <c r="AW401" t="s">
        <v>5365</v>
      </c>
      <c r="AX401" t="s">
        <v>5344</v>
      </c>
      <c r="AY401" t="s">
        <v>4081</v>
      </c>
      <c r="AZ401"/>
      <c r="BA401"/>
      <c r="BB401"/>
      <c r="BC401"/>
      <c r="BD401"/>
      <c r="BE401"/>
      <c r="BF401"/>
      <c r="BG401"/>
      <c r="BH401"/>
      <c r="BI401"/>
      <c r="BJ401"/>
      <c r="BK401"/>
      <c r="BL401"/>
      <c r="BM401"/>
      <c r="BN401"/>
      <c r="BO401"/>
      <c r="BP401"/>
      <c r="BQ401"/>
      <c r="BR401"/>
      <c r="BS401"/>
      <c r="BT401"/>
      <c r="BU401"/>
      <c r="BV401"/>
      <c r="BW401"/>
      <c r="BX401"/>
      <c r="BY401"/>
      <c r="BZ401"/>
      <c r="CA401"/>
      <c r="CB401"/>
      <c r="CC401"/>
    </row>
    <row r="402" spans="1:82">
      <c r="A402" t="str">
        <f>CONCATENATE(C402,"_",COUNTIF(C$2:C402,C402))</f>
        <v>07PDIF_1</v>
      </c>
      <c r="B402" t="s">
        <v>9558</v>
      </c>
      <c r="C402" t="s">
        <v>5366</v>
      </c>
      <c r="D402" t="s">
        <v>16912</v>
      </c>
      <c r="E402" t="s">
        <v>5367</v>
      </c>
      <c r="F402" t="s">
        <v>5368</v>
      </c>
      <c r="G402" t="s">
        <v>5369</v>
      </c>
      <c r="H402" t="s">
        <v>5370</v>
      </c>
      <c r="I402" t="s">
        <v>5389</v>
      </c>
      <c r="J402" t="s">
        <v>16913</v>
      </c>
      <c r="K402">
        <v>2</v>
      </c>
      <c r="L402" t="s">
        <v>315</v>
      </c>
      <c r="M402">
        <v>2</v>
      </c>
      <c r="N402" t="s">
        <v>516</v>
      </c>
      <c r="O402">
        <v>2</v>
      </c>
      <c r="P402" t="s">
        <v>16779</v>
      </c>
      <c r="Q402" t="s">
        <v>168</v>
      </c>
      <c r="R402" t="s">
        <v>517</v>
      </c>
      <c r="S402" t="s">
        <v>216</v>
      </c>
      <c r="T402" t="s">
        <v>16914</v>
      </c>
      <c r="U402" t="s">
        <v>169</v>
      </c>
      <c r="V402" t="s">
        <v>16915</v>
      </c>
      <c r="W402" t="s">
        <v>5390</v>
      </c>
      <c r="X402" t="s">
        <v>5391</v>
      </c>
      <c r="Y402" t="s">
        <v>146</v>
      </c>
      <c r="Z402" t="s">
        <v>147</v>
      </c>
      <c r="AA402">
        <v>11.1</v>
      </c>
      <c r="AB402" t="s">
        <v>16771</v>
      </c>
      <c r="AC402" t="str">
        <f t="shared" si="6"/>
        <v>2.5.1</v>
      </c>
      <c r="AD402" t="s">
        <v>5392</v>
      </c>
      <c r="AE402" t="s">
        <v>5393</v>
      </c>
      <c r="AF402" t="s">
        <v>5394</v>
      </c>
      <c r="AG402" t="s">
        <v>5395</v>
      </c>
      <c r="AH402" t="s">
        <v>5396</v>
      </c>
      <c r="AI402" t="s">
        <v>89</v>
      </c>
      <c r="AJ402" t="s">
        <v>5397</v>
      </c>
      <c r="AK402" t="s">
        <v>5398</v>
      </c>
      <c r="AL402" t="s">
        <v>92</v>
      </c>
      <c r="AM402" t="s">
        <v>5399</v>
      </c>
      <c r="AN402">
        <v>0.1</v>
      </c>
      <c r="AO402">
        <v>0.2</v>
      </c>
      <c r="AP402">
        <v>0.5</v>
      </c>
      <c r="AQ402">
        <v>1</v>
      </c>
      <c r="AR402" t="s">
        <v>5400</v>
      </c>
      <c r="AS402" t="s">
        <v>5401</v>
      </c>
      <c r="AT402" t="s">
        <v>5402</v>
      </c>
      <c r="AU402" t="s">
        <v>5403</v>
      </c>
      <c r="AV402" t="s">
        <v>5404</v>
      </c>
      <c r="AW402" t="s">
        <v>5405</v>
      </c>
      <c r="AX402" t="s">
        <v>5403</v>
      </c>
      <c r="AY402" t="s">
        <v>5404</v>
      </c>
      <c r="AZ402" t="s">
        <v>5406</v>
      </c>
      <c r="BA402" t="s">
        <v>5407</v>
      </c>
      <c r="BB402" t="s">
        <v>5408</v>
      </c>
      <c r="BC402"/>
      <c r="BD402"/>
      <c r="BE402"/>
      <c r="BF402"/>
      <c r="BG402"/>
      <c r="BH402"/>
      <c r="BI402"/>
      <c r="BJ402"/>
      <c r="BK402"/>
      <c r="BL402"/>
      <c r="BM402"/>
      <c r="BN402"/>
      <c r="BO402"/>
      <c r="BP402"/>
      <c r="BQ402"/>
      <c r="BR402"/>
      <c r="BS402"/>
      <c r="BT402"/>
      <c r="BU402"/>
      <c r="BV402"/>
      <c r="BW402"/>
      <c r="BX402"/>
      <c r="BY402" t="s">
        <v>108</v>
      </c>
      <c r="BZ402" t="s">
        <v>108</v>
      </c>
      <c r="CA402" t="s">
        <v>108</v>
      </c>
      <c r="CB402" t="s">
        <v>108</v>
      </c>
      <c r="CC402" t="s">
        <v>108</v>
      </c>
      <c r="CD402" s="2" t="s">
        <v>108</v>
      </c>
    </row>
    <row r="403" spans="1:82">
      <c r="A403" t="str">
        <f>CONCATENATE(C403,"_",COUNTIF(C$2:C403,C403))</f>
        <v>07PDIF_2</v>
      </c>
      <c r="B403" t="s">
        <v>9556</v>
      </c>
      <c r="C403" t="s">
        <v>5366</v>
      </c>
      <c r="D403" t="s">
        <v>16912</v>
      </c>
      <c r="E403" t="s">
        <v>5367</v>
      </c>
      <c r="F403" t="s">
        <v>5368</v>
      </c>
      <c r="G403" t="s">
        <v>5369</v>
      </c>
      <c r="H403" t="s">
        <v>5370</v>
      </c>
      <c r="I403" t="s">
        <v>126</v>
      </c>
      <c r="J403" t="s">
        <v>16736</v>
      </c>
      <c r="K403">
        <v>2</v>
      </c>
      <c r="L403" t="s">
        <v>315</v>
      </c>
      <c r="M403">
        <v>1</v>
      </c>
      <c r="N403" t="s">
        <v>16760</v>
      </c>
      <c r="O403">
        <v>7</v>
      </c>
      <c r="P403" t="s">
        <v>8243</v>
      </c>
      <c r="Q403" t="s">
        <v>168</v>
      </c>
      <c r="R403" t="s">
        <v>517</v>
      </c>
      <c r="S403" t="s">
        <v>216</v>
      </c>
      <c r="T403" t="s">
        <v>16914</v>
      </c>
      <c r="U403" t="s">
        <v>169</v>
      </c>
      <c r="V403" t="s">
        <v>16915</v>
      </c>
      <c r="W403" t="s">
        <v>127</v>
      </c>
      <c r="X403" t="s">
        <v>128</v>
      </c>
      <c r="Y403" t="s">
        <v>146</v>
      </c>
      <c r="Z403" t="s">
        <v>147</v>
      </c>
      <c r="AA403">
        <v>11.3</v>
      </c>
      <c r="AB403" t="s">
        <v>16735</v>
      </c>
      <c r="AC403" t="str">
        <f t="shared" si="6"/>
        <v>2.5.1</v>
      </c>
      <c r="AD403" t="s">
        <v>207</v>
      </c>
      <c r="AE403" t="s">
        <v>942</v>
      </c>
      <c r="AF403" t="s">
        <v>4843</v>
      </c>
      <c r="AG403" t="s">
        <v>210</v>
      </c>
      <c r="AH403" t="s">
        <v>1600</v>
      </c>
      <c r="AI403" t="s">
        <v>89</v>
      </c>
      <c r="AJ403" t="s">
        <v>4844</v>
      </c>
      <c r="AK403" t="s">
        <v>4845</v>
      </c>
      <c r="AL403" t="s">
        <v>136</v>
      </c>
      <c r="AM403" t="s">
        <v>5373</v>
      </c>
      <c r="AN403">
        <v>0</v>
      </c>
      <c r="AO403">
        <v>0</v>
      </c>
      <c r="AP403">
        <v>0.5</v>
      </c>
      <c r="AQ403">
        <v>1</v>
      </c>
      <c r="AR403" t="s">
        <v>5291</v>
      </c>
      <c r="AS403" t="s">
        <v>4848</v>
      </c>
      <c r="AT403" t="s">
        <v>5374</v>
      </c>
      <c r="AU403" t="s">
        <v>5375</v>
      </c>
      <c r="AV403" t="s">
        <v>5376</v>
      </c>
      <c r="AW403"/>
      <c r="AX403"/>
      <c r="AY403"/>
      <c r="AZ403"/>
      <c r="BA403"/>
      <c r="BB403"/>
      <c r="BC403"/>
      <c r="BD403"/>
      <c r="BE403"/>
      <c r="BF403"/>
      <c r="BG403"/>
      <c r="BH403"/>
      <c r="BI403"/>
      <c r="BJ403"/>
      <c r="BK403"/>
      <c r="BL403"/>
      <c r="BM403"/>
      <c r="BN403"/>
      <c r="BO403"/>
      <c r="BP403"/>
      <c r="BQ403"/>
      <c r="BR403"/>
      <c r="BS403"/>
      <c r="BT403"/>
      <c r="BU403"/>
      <c r="BV403"/>
      <c r="BW403"/>
      <c r="BX403"/>
      <c r="BY403" t="s">
        <v>108</v>
      </c>
      <c r="BZ403" t="s">
        <v>108</v>
      </c>
      <c r="CA403" t="s">
        <v>108</v>
      </c>
      <c r="CB403" t="s">
        <v>108</v>
      </c>
      <c r="CC403" t="s">
        <v>108</v>
      </c>
      <c r="CD403" s="2" t="s">
        <v>108</v>
      </c>
    </row>
    <row r="404" spans="1:82">
      <c r="A404" t="str">
        <f>CONCATENATE(C404,"_",COUNTIF(C$2:C404,C404))</f>
        <v>07PDIF_3</v>
      </c>
      <c r="B404" t="s">
        <v>9557</v>
      </c>
      <c r="C404" t="s">
        <v>5366</v>
      </c>
      <c r="D404" t="s">
        <v>16912</v>
      </c>
      <c r="E404" t="s">
        <v>5367</v>
      </c>
      <c r="F404" t="s">
        <v>5368</v>
      </c>
      <c r="G404" t="s">
        <v>5369</v>
      </c>
      <c r="H404" t="s">
        <v>5370</v>
      </c>
      <c r="I404" t="s">
        <v>141</v>
      </c>
      <c r="J404" t="s">
        <v>16737</v>
      </c>
      <c r="K404">
        <v>5</v>
      </c>
      <c r="L404" t="s">
        <v>142</v>
      </c>
      <c r="M404">
        <v>3</v>
      </c>
      <c r="N404" t="s">
        <v>16738</v>
      </c>
      <c r="O404" t="s">
        <v>171</v>
      </c>
      <c r="P404" t="s">
        <v>143</v>
      </c>
      <c r="Q404" t="s">
        <v>169</v>
      </c>
      <c r="R404" t="s">
        <v>77</v>
      </c>
      <c r="S404" t="s">
        <v>170</v>
      </c>
      <c r="T404" t="s">
        <v>16739</v>
      </c>
      <c r="U404" t="s">
        <v>168</v>
      </c>
      <c r="V404" t="s">
        <v>16740</v>
      </c>
      <c r="W404" t="s">
        <v>144</v>
      </c>
      <c r="X404" t="s">
        <v>145</v>
      </c>
      <c r="Y404" t="s">
        <v>146</v>
      </c>
      <c r="Z404" t="s">
        <v>147</v>
      </c>
      <c r="AA404">
        <v>11.5</v>
      </c>
      <c r="AB404" t="s">
        <v>16741</v>
      </c>
      <c r="AC404" t="str">
        <f t="shared" si="6"/>
        <v>1.7.2</v>
      </c>
      <c r="AD404" t="s">
        <v>5377</v>
      </c>
      <c r="AE404" t="s">
        <v>5378</v>
      </c>
      <c r="AF404" t="s">
        <v>5379</v>
      </c>
      <c r="AG404" t="s">
        <v>5380</v>
      </c>
      <c r="AH404" t="s">
        <v>5381</v>
      </c>
      <c r="AI404" t="s">
        <v>89</v>
      </c>
      <c r="AJ404" t="s">
        <v>5382</v>
      </c>
      <c r="AK404" t="s">
        <v>5383</v>
      </c>
      <c r="AL404" t="s">
        <v>92</v>
      </c>
      <c r="AM404" t="s">
        <v>5384</v>
      </c>
      <c r="AN404">
        <v>0.25</v>
      </c>
      <c r="AO404">
        <v>0.5</v>
      </c>
      <c r="AP404">
        <v>0.75</v>
      </c>
      <c r="AQ404">
        <v>1</v>
      </c>
      <c r="AR404" t="s">
        <v>4918</v>
      </c>
      <c r="AS404" t="s">
        <v>5385</v>
      </c>
      <c r="AT404" t="s">
        <v>5386</v>
      </c>
      <c r="AU404" t="s">
        <v>5387</v>
      </c>
      <c r="AV404" t="s">
        <v>5388</v>
      </c>
      <c r="AW404" t="s">
        <v>5365</v>
      </c>
      <c r="AX404" t="s">
        <v>5387</v>
      </c>
      <c r="AY404" t="s">
        <v>5388</v>
      </c>
      <c r="AZ404"/>
      <c r="BA404"/>
      <c r="BB404"/>
      <c r="BC404"/>
      <c r="BD404"/>
      <c r="BE404"/>
      <c r="BF404"/>
      <c r="BG404"/>
      <c r="BH404"/>
      <c r="BI404"/>
      <c r="BJ404"/>
      <c r="BK404"/>
      <c r="BL404"/>
      <c r="BM404"/>
      <c r="BN404"/>
      <c r="BO404"/>
      <c r="BP404"/>
      <c r="BQ404"/>
      <c r="BR404"/>
      <c r="BS404"/>
      <c r="BT404"/>
      <c r="BU404"/>
      <c r="BV404"/>
      <c r="BW404"/>
      <c r="BX404"/>
      <c r="BY404" t="s">
        <v>108</v>
      </c>
      <c r="BZ404" t="s">
        <v>108</v>
      </c>
      <c r="CA404" t="s">
        <v>108</v>
      </c>
      <c r="CB404" t="s">
        <v>108</v>
      </c>
      <c r="CC404" t="s">
        <v>108</v>
      </c>
      <c r="CD404" s="2" t="s">
        <v>108</v>
      </c>
    </row>
    <row r="405" spans="1:82">
      <c r="A405" t="str">
        <f>CONCATENATE(C405,"_",COUNTIF(C$2:C405,C405))</f>
        <v>07PDIS_1</v>
      </c>
      <c r="B405" t="s">
        <v>9559</v>
      </c>
      <c r="C405" t="s">
        <v>5409</v>
      </c>
      <c r="D405" t="s">
        <v>16916</v>
      </c>
      <c r="E405" t="s">
        <v>5410</v>
      </c>
      <c r="F405" t="s">
        <v>5411</v>
      </c>
      <c r="G405" t="s">
        <v>5412</v>
      </c>
      <c r="H405" t="s">
        <v>5413</v>
      </c>
      <c r="I405" t="s">
        <v>5414</v>
      </c>
      <c r="J405" t="s">
        <v>16917</v>
      </c>
      <c r="K405">
        <v>5</v>
      </c>
      <c r="L405" t="s">
        <v>142</v>
      </c>
      <c r="M405">
        <v>3</v>
      </c>
      <c r="N405" t="s">
        <v>16738</v>
      </c>
      <c r="O405" t="s">
        <v>171</v>
      </c>
      <c r="P405" t="s">
        <v>143</v>
      </c>
      <c r="Q405" t="s">
        <v>169</v>
      </c>
      <c r="R405" t="s">
        <v>77</v>
      </c>
      <c r="S405" t="s">
        <v>170</v>
      </c>
      <c r="T405" t="s">
        <v>16739</v>
      </c>
      <c r="U405" t="s">
        <v>168</v>
      </c>
      <c r="V405" t="s">
        <v>16740</v>
      </c>
      <c r="W405" t="s">
        <v>5415</v>
      </c>
      <c r="X405" t="s">
        <v>5416</v>
      </c>
      <c r="Y405" t="s">
        <v>146</v>
      </c>
      <c r="Z405" t="s">
        <v>147</v>
      </c>
      <c r="AA405" t="s">
        <v>5417</v>
      </c>
      <c r="AB405" t="s">
        <v>16918</v>
      </c>
      <c r="AC405" t="str">
        <f t="shared" si="6"/>
        <v>1.7.2</v>
      </c>
      <c r="AD405" t="s">
        <v>5418</v>
      </c>
      <c r="AE405" t="s">
        <v>5419</v>
      </c>
      <c r="AF405" t="s">
        <v>5420</v>
      </c>
      <c r="AG405" t="s">
        <v>5421</v>
      </c>
      <c r="AH405" t="s">
        <v>5422</v>
      </c>
      <c r="AI405" t="s">
        <v>5423</v>
      </c>
      <c r="AJ405" t="s">
        <v>5424</v>
      </c>
      <c r="AK405" t="s">
        <v>5425</v>
      </c>
      <c r="AL405" t="s">
        <v>92</v>
      </c>
      <c r="AM405" t="s">
        <v>5426</v>
      </c>
      <c r="AN405">
        <v>0.08</v>
      </c>
      <c r="AO405">
        <v>0.1</v>
      </c>
      <c r="AP405">
        <v>0.6</v>
      </c>
      <c r="AQ405">
        <v>0.85</v>
      </c>
      <c r="AR405" t="s">
        <v>5427</v>
      </c>
      <c r="AS405" t="s">
        <v>5428</v>
      </c>
      <c r="AT405" t="s">
        <v>5429</v>
      </c>
      <c r="AU405" t="s">
        <v>5430</v>
      </c>
      <c r="AV405" t="s">
        <v>5431</v>
      </c>
      <c r="AW405" t="s">
        <v>5432</v>
      </c>
      <c r="AX405" t="s">
        <v>5430</v>
      </c>
      <c r="AY405" t="s">
        <v>5431</v>
      </c>
      <c r="AZ405" t="s">
        <v>5433</v>
      </c>
      <c r="BA405" t="s">
        <v>5430</v>
      </c>
      <c r="BB405" t="s">
        <v>5431</v>
      </c>
      <c r="BC405" t="s">
        <v>5434</v>
      </c>
      <c r="BD405" t="s">
        <v>5435</v>
      </c>
      <c r="BE405" t="s">
        <v>5436</v>
      </c>
      <c r="BF405" t="s">
        <v>5437</v>
      </c>
      <c r="BG405" t="s">
        <v>5435</v>
      </c>
      <c r="BH405" t="s">
        <v>4265</v>
      </c>
      <c r="BI405"/>
      <c r="BJ405"/>
      <c r="BK405"/>
      <c r="BL405"/>
      <c r="BM405"/>
      <c r="BN405"/>
      <c r="BO405"/>
      <c r="BP405"/>
      <c r="BQ405"/>
      <c r="BR405"/>
      <c r="BS405"/>
      <c r="BT405"/>
      <c r="BU405"/>
      <c r="BV405"/>
      <c r="BW405"/>
      <c r="BX405"/>
      <c r="BY405" t="s">
        <v>108</v>
      </c>
      <c r="BZ405" t="s">
        <v>108</v>
      </c>
      <c r="CA405" t="s">
        <v>108</v>
      </c>
      <c r="CB405" t="s">
        <v>108</v>
      </c>
      <c r="CC405" t="s">
        <v>108</v>
      </c>
      <c r="CD405" s="2" t="s">
        <v>108</v>
      </c>
    </row>
    <row r="406" spans="1:82">
      <c r="A406" t="str">
        <f>CONCATENATE(C406,"_",COUNTIF(C$2:C406,C406))</f>
        <v>07PDIS_2</v>
      </c>
      <c r="B406" t="s">
        <v>9560</v>
      </c>
      <c r="C406" t="s">
        <v>5409</v>
      </c>
      <c r="D406" t="s">
        <v>16916</v>
      </c>
      <c r="E406" t="s">
        <v>5410</v>
      </c>
      <c r="F406" t="s">
        <v>5411</v>
      </c>
      <c r="G406" t="s">
        <v>5412</v>
      </c>
      <c r="H406" t="s">
        <v>5413</v>
      </c>
      <c r="I406" t="s">
        <v>109</v>
      </c>
      <c r="J406" t="s">
        <v>16733</v>
      </c>
      <c r="K406">
        <v>5</v>
      </c>
      <c r="L406" t="s">
        <v>142</v>
      </c>
      <c r="M406">
        <v>3</v>
      </c>
      <c r="N406" t="s">
        <v>16738</v>
      </c>
      <c r="O406" t="s">
        <v>171</v>
      </c>
      <c r="P406" t="s">
        <v>143</v>
      </c>
      <c r="Q406" t="s">
        <v>169</v>
      </c>
      <c r="R406" t="s">
        <v>77</v>
      </c>
      <c r="S406" t="s">
        <v>170</v>
      </c>
      <c r="T406" t="s">
        <v>16739</v>
      </c>
      <c r="U406" t="s">
        <v>168</v>
      </c>
      <c r="V406" t="s">
        <v>16740</v>
      </c>
      <c r="W406" t="s">
        <v>110</v>
      </c>
      <c r="X406" t="s">
        <v>111</v>
      </c>
      <c r="Y406" t="s">
        <v>146</v>
      </c>
      <c r="Z406" t="s">
        <v>147</v>
      </c>
      <c r="AA406" t="s">
        <v>5417</v>
      </c>
      <c r="AB406" t="s">
        <v>16918</v>
      </c>
      <c r="AC406" t="str">
        <f t="shared" si="6"/>
        <v>1.7.2</v>
      </c>
      <c r="AD406" t="s">
        <v>1588</v>
      </c>
      <c r="AE406" t="s">
        <v>1589</v>
      </c>
      <c r="AF406" t="s">
        <v>1802</v>
      </c>
      <c r="AG406" t="s">
        <v>115</v>
      </c>
      <c r="AH406" t="s">
        <v>1807</v>
      </c>
      <c r="AI406" t="s">
        <v>89</v>
      </c>
      <c r="AJ406" t="s">
        <v>4835</v>
      </c>
      <c r="AK406" t="s">
        <v>5438</v>
      </c>
      <c r="AL406" t="s">
        <v>92</v>
      </c>
      <c r="AM406" t="s">
        <v>5426</v>
      </c>
      <c r="AN406">
        <v>0.15</v>
      </c>
      <c r="AO406">
        <v>0.3</v>
      </c>
      <c r="AP406">
        <v>0.45</v>
      </c>
      <c r="AQ406">
        <v>1</v>
      </c>
      <c r="AR406" t="s">
        <v>5439</v>
      </c>
      <c r="AS406" t="s">
        <v>5440</v>
      </c>
      <c r="AT406" t="s">
        <v>5441</v>
      </c>
      <c r="AU406" t="s">
        <v>5442</v>
      </c>
      <c r="AV406" t="s">
        <v>4265</v>
      </c>
      <c r="AW406" t="s">
        <v>5443</v>
      </c>
      <c r="AX406" t="s">
        <v>5442</v>
      </c>
      <c r="AY406" t="s">
        <v>4265</v>
      </c>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s="2" t="s">
        <v>108</v>
      </c>
    </row>
    <row r="407" spans="1:82">
      <c r="A407" t="str">
        <f>CONCATENATE(C407,"_",COUNTIF(C$2:C407,C407))</f>
        <v>07PDIS_3</v>
      </c>
      <c r="B407" t="s">
        <v>9561</v>
      </c>
      <c r="C407" t="s">
        <v>5409</v>
      </c>
      <c r="D407" t="s">
        <v>16916</v>
      </c>
      <c r="E407" t="s">
        <v>5410</v>
      </c>
      <c r="F407" t="s">
        <v>5411</v>
      </c>
      <c r="G407" t="s">
        <v>5412</v>
      </c>
      <c r="H407" t="s">
        <v>5413</v>
      </c>
      <c r="I407" t="s">
        <v>126</v>
      </c>
      <c r="J407" t="s">
        <v>16736</v>
      </c>
      <c r="K407">
        <v>5</v>
      </c>
      <c r="L407" t="s">
        <v>142</v>
      </c>
      <c r="M407">
        <v>3</v>
      </c>
      <c r="N407" t="s">
        <v>16738</v>
      </c>
      <c r="O407" t="s">
        <v>171</v>
      </c>
      <c r="P407" t="s">
        <v>143</v>
      </c>
      <c r="Q407" t="s">
        <v>169</v>
      </c>
      <c r="R407" t="s">
        <v>77</v>
      </c>
      <c r="S407" t="s">
        <v>170</v>
      </c>
      <c r="T407" t="s">
        <v>16739</v>
      </c>
      <c r="U407" t="s">
        <v>168</v>
      </c>
      <c r="V407" t="s">
        <v>16740</v>
      </c>
      <c r="W407" t="s">
        <v>127</v>
      </c>
      <c r="X407" t="s">
        <v>128</v>
      </c>
      <c r="Y407" t="s">
        <v>146</v>
      </c>
      <c r="Z407" t="s">
        <v>147</v>
      </c>
      <c r="AA407" t="s">
        <v>5417</v>
      </c>
      <c r="AB407" t="s">
        <v>16918</v>
      </c>
      <c r="AC407" t="str">
        <f t="shared" si="6"/>
        <v>1.7.2</v>
      </c>
      <c r="AD407" t="s">
        <v>207</v>
      </c>
      <c r="AE407" t="s">
        <v>942</v>
      </c>
      <c r="AF407" t="s">
        <v>4843</v>
      </c>
      <c r="AG407" t="s">
        <v>210</v>
      </c>
      <c r="AH407" t="s">
        <v>1600</v>
      </c>
      <c r="AI407" t="s">
        <v>89</v>
      </c>
      <c r="AJ407" t="s">
        <v>4844</v>
      </c>
      <c r="AK407" t="s">
        <v>4845</v>
      </c>
      <c r="AL407" t="s">
        <v>136</v>
      </c>
      <c r="AM407" t="s">
        <v>5426</v>
      </c>
      <c r="AN407">
        <v>0.1</v>
      </c>
      <c r="AO407">
        <v>0.3</v>
      </c>
      <c r="AP407">
        <v>0.65</v>
      </c>
      <c r="AQ407">
        <v>1</v>
      </c>
      <c r="AR407" t="s">
        <v>5291</v>
      </c>
      <c r="AS407" t="s">
        <v>4848</v>
      </c>
      <c r="AT407" t="s">
        <v>5444</v>
      </c>
      <c r="AU407" t="s">
        <v>5442</v>
      </c>
      <c r="AV407" t="s">
        <v>4265</v>
      </c>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row>
    <row r="408" spans="1:82">
      <c r="A408" t="str">
        <f>CONCATENATE(C408,"_",COUNTIF(C$2:C408,C408))</f>
        <v>07PDIS_4</v>
      </c>
      <c r="B408" t="s">
        <v>9562</v>
      </c>
      <c r="C408" t="s">
        <v>5409</v>
      </c>
      <c r="D408" t="s">
        <v>16916</v>
      </c>
      <c r="E408" t="s">
        <v>5410</v>
      </c>
      <c r="F408" t="s">
        <v>5411</v>
      </c>
      <c r="G408" t="s">
        <v>5412</v>
      </c>
      <c r="H408" t="s">
        <v>5413</v>
      </c>
      <c r="I408" t="s">
        <v>141</v>
      </c>
      <c r="J408" t="s">
        <v>16737</v>
      </c>
      <c r="K408">
        <v>5</v>
      </c>
      <c r="L408" t="s">
        <v>142</v>
      </c>
      <c r="M408">
        <v>3</v>
      </c>
      <c r="N408" t="s">
        <v>16738</v>
      </c>
      <c r="O408" t="s">
        <v>171</v>
      </c>
      <c r="P408" t="s">
        <v>143</v>
      </c>
      <c r="Q408" t="s">
        <v>169</v>
      </c>
      <c r="R408" t="s">
        <v>77</v>
      </c>
      <c r="S408" t="s">
        <v>170</v>
      </c>
      <c r="T408" t="s">
        <v>16739</v>
      </c>
      <c r="U408" t="s">
        <v>168</v>
      </c>
      <c r="V408" t="s">
        <v>16740</v>
      </c>
      <c r="W408" t="s">
        <v>144</v>
      </c>
      <c r="X408" t="s">
        <v>145</v>
      </c>
      <c r="Y408" t="s">
        <v>146</v>
      </c>
      <c r="Z408" t="s">
        <v>147</v>
      </c>
      <c r="AA408">
        <v>11.5</v>
      </c>
      <c r="AB408" t="s">
        <v>16741</v>
      </c>
      <c r="AC408" t="str">
        <f t="shared" si="6"/>
        <v>1.7.2</v>
      </c>
      <c r="AD408" t="s">
        <v>5445</v>
      </c>
      <c r="AE408" t="s">
        <v>5446</v>
      </c>
      <c r="AF408" t="s">
        <v>5447</v>
      </c>
      <c r="AG408" t="s">
        <v>5448</v>
      </c>
      <c r="AH408" t="s">
        <v>5449</v>
      </c>
      <c r="AI408" t="s">
        <v>5423</v>
      </c>
      <c r="AJ408" t="s">
        <v>5450</v>
      </c>
      <c r="AK408" t="s">
        <v>5451</v>
      </c>
      <c r="AL408" t="s">
        <v>92</v>
      </c>
      <c r="AM408" t="s">
        <v>5452</v>
      </c>
      <c r="AN408">
        <v>0.1</v>
      </c>
      <c r="AO408">
        <v>0.25</v>
      </c>
      <c r="AP408">
        <v>0.55000000000000004</v>
      </c>
      <c r="AQ408">
        <v>0.85</v>
      </c>
      <c r="AR408" t="s">
        <v>4858</v>
      </c>
      <c r="AS408" t="s">
        <v>5453</v>
      </c>
      <c r="AT408" t="s">
        <v>5454</v>
      </c>
      <c r="AU408" t="s">
        <v>5455</v>
      </c>
      <c r="AV408" t="s">
        <v>5456</v>
      </c>
      <c r="AW408" t="s">
        <v>5365</v>
      </c>
      <c r="AX408" t="s">
        <v>5455</v>
      </c>
      <c r="AY408" t="s">
        <v>5456</v>
      </c>
      <c r="AZ408"/>
      <c r="BA408"/>
      <c r="BB408"/>
      <c r="BC408"/>
      <c r="BD408"/>
      <c r="BE408"/>
      <c r="BF408"/>
      <c r="BG408"/>
      <c r="BH408"/>
      <c r="BI408"/>
      <c r="BJ408"/>
      <c r="BK408"/>
      <c r="BL408"/>
      <c r="BM408"/>
      <c r="BN408"/>
      <c r="BO408"/>
      <c r="BP408"/>
      <c r="BQ408"/>
      <c r="BR408"/>
      <c r="BS408"/>
      <c r="BT408"/>
      <c r="BU408"/>
      <c r="BV408"/>
      <c r="BW408"/>
      <c r="BX408"/>
      <c r="BY408"/>
      <c r="BZ408"/>
      <c r="CA408"/>
      <c r="CB408"/>
      <c r="CC408"/>
    </row>
    <row r="409" spans="1:82">
      <c r="A409" t="str">
        <f>CONCATENATE(C409,"_",COUNTIF(C$2:C409,C409))</f>
        <v>08C001_1</v>
      </c>
      <c r="B409" t="s">
        <v>9563</v>
      </c>
      <c r="C409" t="s">
        <v>5457</v>
      </c>
      <c r="D409" t="s">
        <v>16919</v>
      </c>
      <c r="E409" t="s">
        <v>5458</v>
      </c>
      <c r="F409" t="s">
        <v>5459</v>
      </c>
      <c r="G409" t="s">
        <v>5460</v>
      </c>
      <c r="H409" t="s">
        <v>5461</v>
      </c>
      <c r="I409" t="s">
        <v>5462</v>
      </c>
      <c r="J409" t="s">
        <v>16920</v>
      </c>
      <c r="K409">
        <v>1</v>
      </c>
      <c r="L409" t="s">
        <v>576</v>
      </c>
      <c r="M409">
        <v>6</v>
      </c>
      <c r="N409" t="s">
        <v>16921</v>
      </c>
      <c r="O409" t="s">
        <v>166</v>
      </c>
      <c r="P409" t="s">
        <v>16922</v>
      </c>
      <c r="Q409" t="s">
        <v>168</v>
      </c>
      <c r="R409" t="s">
        <v>517</v>
      </c>
      <c r="S409" t="s">
        <v>166</v>
      </c>
      <c r="T409" t="s">
        <v>16791</v>
      </c>
      <c r="U409" t="s">
        <v>239</v>
      </c>
      <c r="V409" t="s">
        <v>5463</v>
      </c>
      <c r="W409" t="s">
        <v>2355</v>
      </c>
      <c r="X409" t="s">
        <v>2356</v>
      </c>
      <c r="Y409" t="s">
        <v>171</v>
      </c>
      <c r="Z409" t="s">
        <v>582</v>
      </c>
      <c r="AA409">
        <v>3.8</v>
      </c>
      <c r="AB409" t="s">
        <v>16923</v>
      </c>
      <c r="AC409" t="str">
        <f t="shared" si="6"/>
        <v>2.6.9</v>
      </c>
      <c r="AD409" t="s">
        <v>5464</v>
      </c>
      <c r="AE409" t="s">
        <v>5465</v>
      </c>
      <c r="AF409" t="s">
        <v>5466</v>
      </c>
      <c r="AG409" t="s">
        <v>5467</v>
      </c>
      <c r="AH409" t="s">
        <v>5468</v>
      </c>
      <c r="AI409" t="s">
        <v>89</v>
      </c>
      <c r="AJ409" t="s">
        <v>5469</v>
      </c>
      <c r="AK409" t="s">
        <v>5470</v>
      </c>
      <c r="AL409" t="s">
        <v>92</v>
      </c>
      <c r="AM409" t="s">
        <v>5471</v>
      </c>
      <c r="AN409">
        <v>0.25</v>
      </c>
      <c r="AO409">
        <v>0.5</v>
      </c>
      <c r="AP409">
        <v>0.75</v>
      </c>
      <c r="AQ409">
        <v>1</v>
      </c>
      <c r="AR409" t="s">
        <v>5472</v>
      </c>
      <c r="AS409" t="s">
        <v>5473</v>
      </c>
      <c r="AT409" t="s">
        <v>5474</v>
      </c>
      <c r="AU409" t="s">
        <v>5475</v>
      </c>
      <c r="AV409" t="s">
        <v>5476</v>
      </c>
      <c r="AW409" t="s">
        <v>5477</v>
      </c>
      <c r="AX409" t="s">
        <v>5478</v>
      </c>
      <c r="AY409" t="s">
        <v>5479</v>
      </c>
      <c r="AZ409" t="s">
        <v>5480</v>
      </c>
      <c r="BA409" t="s">
        <v>5478</v>
      </c>
      <c r="BB409" t="s">
        <v>5479</v>
      </c>
      <c r="BC409" t="s">
        <v>5481</v>
      </c>
      <c r="BD409" t="s">
        <v>5475</v>
      </c>
      <c r="BE409" t="s">
        <v>5476</v>
      </c>
      <c r="BF409"/>
      <c r="BG409"/>
      <c r="BH409"/>
      <c r="BI409"/>
      <c r="BJ409"/>
      <c r="BK409"/>
      <c r="BL409"/>
      <c r="BM409"/>
      <c r="BN409"/>
      <c r="BO409"/>
      <c r="BP409"/>
      <c r="BQ409"/>
      <c r="BR409"/>
      <c r="BS409"/>
      <c r="BT409"/>
      <c r="BU409"/>
      <c r="BV409"/>
      <c r="BW409"/>
      <c r="BX409"/>
      <c r="BY409"/>
      <c r="BZ409"/>
      <c r="CA409"/>
      <c r="CB409"/>
      <c r="CC409"/>
    </row>
    <row r="410" spans="1:82">
      <c r="A410" t="str">
        <f>CONCATENATE(C410,"_",COUNTIF(C$2:C410,C410))</f>
        <v>08C001_2</v>
      </c>
      <c r="B410" t="s">
        <v>9564</v>
      </c>
      <c r="C410" t="s">
        <v>5457</v>
      </c>
      <c r="D410" t="s">
        <v>16919</v>
      </c>
      <c r="E410" t="s">
        <v>5458</v>
      </c>
      <c r="F410" t="s">
        <v>5459</v>
      </c>
      <c r="G410" t="s">
        <v>5460</v>
      </c>
      <c r="H410" t="s">
        <v>5461</v>
      </c>
      <c r="I410" t="s">
        <v>5482</v>
      </c>
      <c r="J410" t="s">
        <v>16924</v>
      </c>
      <c r="K410">
        <v>1</v>
      </c>
      <c r="L410" t="s">
        <v>576</v>
      </c>
      <c r="M410">
        <v>6</v>
      </c>
      <c r="N410" t="s">
        <v>16921</v>
      </c>
      <c r="O410" t="s">
        <v>549</v>
      </c>
      <c r="P410" t="s">
        <v>16921</v>
      </c>
      <c r="Q410" t="s">
        <v>168</v>
      </c>
      <c r="R410" t="s">
        <v>517</v>
      </c>
      <c r="S410" t="s">
        <v>170</v>
      </c>
      <c r="T410" t="s">
        <v>790</v>
      </c>
      <c r="U410" t="s">
        <v>169</v>
      </c>
      <c r="V410" t="s">
        <v>790</v>
      </c>
      <c r="W410" t="s">
        <v>5483</v>
      </c>
      <c r="X410" t="s">
        <v>5484</v>
      </c>
      <c r="Y410" t="s">
        <v>171</v>
      </c>
      <c r="Z410" t="s">
        <v>582</v>
      </c>
      <c r="AA410">
        <v>3.4</v>
      </c>
      <c r="AB410" t="s">
        <v>16925</v>
      </c>
      <c r="AC410" t="str">
        <f t="shared" si="6"/>
        <v>2.7.1</v>
      </c>
      <c r="AD410" t="s">
        <v>5485</v>
      </c>
      <c r="AE410" t="s">
        <v>5486</v>
      </c>
      <c r="AF410" t="s">
        <v>5487</v>
      </c>
      <c r="AG410" t="s">
        <v>5488</v>
      </c>
      <c r="AH410" t="s">
        <v>5489</v>
      </c>
      <c r="AI410" t="s">
        <v>89</v>
      </c>
      <c r="AJ410" t="s">
        <v>5490</v>
      </c>
      <c r="AK410" t="s">
        <v>5491</v>
      </c>
      <c r="AL410" t="s">
        <v>92</v>
      </c>
      <c r="AM410" t="s">
        <v>5492</v>
      </c>
      <c r="AN410">
        <v>0.25</v>
      </c>
      <c r="AO410">
        <v>0.5</v>
      </c>
      <c r="AP410">
        <v>0.75</v>
      </c>
      <c r="AQ410">
        <v>1</v>
      </c>
      <c r="AR410" t="s">
        <v>5493</v>
      </c>
      <c r="AS410" t="s">
        <v>5494</v>
      </c>
      <c r="AT410" t="s">
        <v>5495</v>
      </c>
      <c r="AU410" t="s">
        <v>5496</v>
      </c>
      <c r="AV410" t="s">
        <v>5497</v>
      </c>
      <c r="AW410" t="s">
        <v>5498</v>
      </c>
      <c r="AX410" t="s">
        <v>5496</v>
      </c>
      <c r="AY410" t="s">
        <v>5497</v>
      </c>
      <c r="AZ410" t="s">
        <v>5499</v>
      </c>
      <c r="BA410" t="s">
        <v>5496</v>
      </c>
      <c r="BB410" t="s">
        <v>5497</v>
      </c>
      <c r="BC410" t="s">
        <v>5500</v>
      </c>
      <c r="BD410" t="s">
        <v>5496</v>
      </c>
      <c r="BE410" t="s">
        <v>5497</v>
      </c>
      <c r="BF410"/>
      <c r="BG410"/>
      <c r="BH410"/>
      <c r="BI410"/>
      <c r="BJ410"/>
      <c r="BK410"/>
      <c r="BL410"/>
      <c r="BM410"/>
      <c r="BN410"/>
      <c r="BO410"/>
      <c r="BP410"/>
      <c r="BQ410"/>
      <c r="BR410"/>
      <c r="BS410"/>
      <c r="BT410"/>
      <c r="BU410"/>
      <c r="BV410"/>
      <c r="BW410"/>
      <c r="BX410"/>
      <c r="BY410"/>
      <c r="BZ410"/>
      <c r="CA410"/>
      <c r="CB410"/>
      <c r="CC410"/>
    </row>
    <row r="411" spans="1:82">
      <c r="A411" t="str">
        <f>CONCATENATE(C411,"_",COUNTIF(C$2:C411,C411))</f>
        <v>08C001_3</v>
      </c>
      <c r="B411" t="s">
        <v>9565</v>
      </c>
      <c r="C411" t="s">
        <v>5457</v>
      </c>
      <c r="D411" t="s">
        <v>16919</v>
      </c>
      <c r="E411" t="s">
        <v>5458</v>
      </c>
      <c r="F411" t="s">
        <v>5459</v>
      </c>
      <c r="G411" t="s">
        <v>5460</v>
      </c>
      <c r="H411" t="s">
        <v>5461</v>
      </c>
      <c r="I411" t="s">
        <v>5501</v>
      </c>
      <c r="J411" t="s">
        <v>16926</v>
      </c>
      <c r="K411">
        <v>1</v>
      </c>
      <c r="L411" t="s">
        <v>576</v>
      </c>
      <c r="M411">
        <v>6</v>
      </c>
      <c r="N411" t="s">
        <v>16921</v>
      </c>
      <c r="O411" t="s">
        <v>171</v>
      </c>
      <c r="P411" t="s">
        <v>1189</v>
      </c>
      <c r="Q411" t="s">
        <v>168</v>
      </c>
      <c r="R411" t="s">
        <v>517</v>
      </c>
      <c r="S411" t="s">
        <v>166</v>
      </c>
      <c r="T411" t="s">
        <v>16791</v>
      </c>
      <c r="U411" t="s">
        <v>168</v>
      </c>
      <c r="V411" t="s">
        <v>1190</v>
      </c>
      <c r="W411" t="s">
        <v>5502</v>
      </c>
      <c r="X411" t="s">
        <v>5503</v>
      </c>
      <c r="Y411" t="s">
        <v>171</v>
      </c>
      <c r="Z411" t="s">
        <v>582</v>
      </c>
      <c r="AA411">
        <v>3.8</v>
      </c>
      <c r="AB411" t="s">
        <v>16923</v>
      </c>
      <c r="AC411" t="str">
        <f t="shared" si="6"/>
        <v>2.6.2</v>
      </c>
      <c r="AD411" t="s">
        <v>5504</v>
      </c>
      <c r="AE411" t="s">
        <v>5505</v>
      </c>
      <c r="AF411" t="s">
        <v>5506</v>
      </c>
      <c r="AG411" t="s">
        <v>5507</v>
      </c>
      <c r="AH411" t="s">
        <v>5508</v>
      </c>
      <c r="AI411" t="s">
        <v>89</v>
      </c>
      <c r="AJ411" t="s">
        <v>5509</v>
      </c>
      <c r="AK411" t="s">
        <v>5510</v>
      </c>
      <c r="AL411" t="s">
        <v>92</v>
      </c>
      <c r="AM411" t="s">
        <v>5511</v>
      </c>
      <c r="AN411">
        <v>0.25</v>
      </c>
      <c r="AO411">
        <v>0.45</v>
      </c>
      <c r="AP411">
        <v>0.75</v>
      </c>
      <c r="AQ411">
        <v>1</v>
      </c>
      <c r="AR411" t="s">
        <v>5512</v>
      </c>
      <c r="AS411" t="s">
        <v>5513</v>
      </c>
      <c r="AT411" t="s">
        <v>5514</v>
      </c>
      <c r="AU411" t="s">
        <v>5515</v>
      </c>
      <c r="AV411" t="s">
        <v>5516</v>
      </c>
      <c r="AW411" t="s">
        <v>5517</v>
      </c>
      <c r="AX411" t="s">
        <v>5518</v>
      </c>
      <c r="AY411" t="s">
        <v>5519</v>
      </c>
      <c r="AZ411" t="s">
        <v>5520</v>
      </c>
      <c r="BA411" t="s">
        <v>5521</v>
      </c>
      <c r="BB411" t="s">
        <v>5522</v>
      </c>
      <c r="BC411" t="s">
        <v>5523</v>
      </c>
      <c r="BD411" t="s">
        <v>5524</v>
      </c>
      <c r="BE411" t="s">
        <v>5525</v>
      </c>
      <c r="BF411"/>
      <c r="BG411"/>
      <c r="BH411"/>
      <c r="BI411"/>
      <c r="BJ411"/>
      <c r="BK411"/>
      <c r="BL411"/>
      <c r="BM411"/>
      <c r="BN411"/>
      <c r="BO411"/>
      <c r="BP411"/>
      <c r="BQ411"/>
      <c r="BR411"/>
      <c r="BS411"/>
      <c r="BT411"/>
      <c r="BU411"/>
      <c r="BV411"/>
      <c r="BW411"/>
      <c r="BX411"/>
      <c r="BY411"/>
      <c r="BZ411"/>
      <c r="CA411"/>
      <c r="CB411"/>
      <c r="CC411"/>
    </row>
    <row r="412" spans="1:82">
      <c r="A412" t="str">
        <f>CONCATENATE(C412,"_",COUNTIF(C$2:C412,C412))</f>
        <v>08C001_4</v>
      </c>
      <c r="B412" t="s">
        <v>9570</v>
      </c>
      <c r="C412" t="s">
        <v>5457</v>
      </c>
      <c r="D412" t="s">
        <v>16919</v>
      </c>
      <c r="E412" t="s">
        <v>5458</v>
      </c>
      <c r="F412" t="s">
        <v>5459</v>
      </c>
      <c r="G412" t="s">
        <v>5460</v>
      </c>
      <c r="H412" t="s">
        <v>5461</v>
      </c>
      <c r="I412" t="s">
        <v>109</v>
      </c>
      <c r="J412" t="s">
        <v>16733</v>
      </c>
      <c r="K412">
        <v>1</v>
      </c>
      <c r="L412" t="s">
        <v>576</v>
      </c>
      <c r="M412">
        <v>6</v>
      </c>
      <c r="N412" t="s">
        <v>16921</v>
      </c>
      <c r="O412" t="s">
        <v>166</v>
      </c>
      <c r="P412" t="s">
        <v>16922</v>
      </c>
      <c r="Q412" t="s">
        <v>168</v>
      </c>
      <c r="R412" t="s">
        <v>517</v>
      </c>
      <c r="S412" t="s">
        <v>166</v>
      </c>
      <c r="T412" t="s">
        <v>16791</v>
      </c>
      <c r="U412" t="s">
        <v>239</v>
      </c>
      <c r="V412" t="s">
        <v>5463</v>
      </c>
      <c r="W412" t="s">
        <v>110</v>
      </c>
      <c r="X412" t="s">
        <v>111</v>
      </c>
      <c r="Y412" t="s">
        <v>171</v>
      </c>
      <c r="Z412" t="s">
        <v>582</v>
      </c>
      <c r="AA412" t="s">
        <v>16927</v>
      </c>
      <c r="AB412" t="s">
        <v>16928</v>
      </c>
      <c r="AC412" t="str">
        <f t="shared" si="6"/>
        <v>2.6.9</v>
      </c>
      <c r="AD412" t="s">
        <v>5593</v>
      </c>
      <c r="AE412" t="s">
        <v>5594</v>
      </c>
      <c r="AF412" t="s">
        <v>5595</v>
      </c>
      <c r="AG412" t="s">
        <v>115</v>
      </c>
      <c r="AH412" t="s">
        <v>5596</v>
      </c>
      <c r="AI412" t="s">
        <v>89</v>
      </c>
      <c r="AJ412" t="s">
        <v>5597</v>
      </c>
      <c r="AK412" t="s">
        <v>5598</v>
      </c>
      <c r="AL412" t="s">
        <v>136</v>
      </c>
      <c r="AM412" t="s">
        <v>5599</v>
      </c>
      <c r="AN412">
        <v>0.25</v>
      </c>
      <c r="AO412">
        <v>0.35</v>
      </c>
      <c r="AP412">
        <v>0.75</v>
      </c>
      <c r="AQ412">
        <v>1</v>
      </c>
      <c r="AR412" t="s">
        <v>5600</v>
      </c>
      <c r="AS412" t="s">
        <v>5601</v>
      </c>
      <c r="AT412" t="s">
        <v>125</v>
      </c>
      <c r="AU412" t="s">
        <v>5602</v>
      </c>
      <c r="AV412" t="s">
        <v>5603</v>
      </c>
      <c r="AW412" t="s">
        <v>122</v>
      </c>
      <c r="AX412" t="s">
        <v>5602</v>
      </c>
      <c r="AY412" t="s">
        <v>5603</v>
      </c>
      <c r="AZ412"/>
      <c r="BA412"/>
      <c r="BB412"/>
      <c r="BC412"/>
      <c r="BD412"/>
      <c r="BE412"/>
      <c r="BF412"/>
      <c r="BG412"/>
      <c r="BH412"/>
      <c r="BI412"/>
      <c r="BJ412"/>
      <c r="BK412"/>
      <c r="BL412"/>
      <c r="BM412"/>
      <c r="BN412"/>
      <c r="BO412"/>
      <c r="BP412"/>
      <c r="BQ412"/>
      <c r="BR412"/>
      <c r="BS412"/>
      <c r="BT412"/>
      <c r="BU412"/>
      <c r="BV412"/>
      <c r="BW412"/>
      <c r="BX412"/>
      <c r="BY412"/>
      <c r="BZ412"/>
      <c r="CA412"/>
      <c r="CB412"/>
      <c r="CC412"/>
    </row>
    <row r="413" spans="1:82">
      <c r="A413" t="str">
        <f>CONCATENATE(C413,"_",COUNTIF(C$2:C413,C413))</f>
        <v>08C001_5</v>
      </c>
      <c r="B413" t="s">
        <v>9571</v>
      </c>
      <c r="C413" t="s">
        <v>5457</v>
      </c>
      <c r="D413" t="s">
        <v>16919</v>
      </c>
      <c r="E413" t="s">
        <v>5458</v>
      </c>
      <c r="F413" t="s">
        <v>5459</v>
      </c>
      <c r="G413" t="s">
        <v>5460</v>
      </c>
      <c r="H413" t="s">
        <v>5461</v>
      </c>
      <c r="I413" t="s">
        <v>126</v>
      </c>
      <c r="J413" t="s">
        <v>16736</v>
      </c>
      <c r="K413">
        <v>1</v>
      </c>
      <c r="L413" t="s">
        <v>576</v>
      </c>
      <c r="M413">
        <v>6</v>
      </c>
      <c r="N413" t="s">
        <v>16921</v>
      </c>
      <c r="O413" t="s">
        <v>166</v>
      </c>
      <c r="P413" t="s">
        <v>16922</v>
      </c>
      <c r="Q413" t="s">
        <v>168</v>
      </c>
      <c r="R413" t="s">
        <v>517</v>
      </c>
      <c r="S413" t="s">
        <v>166</v>
      </c>
      <c r="T413" t="s">
        <v>16791</v>
      </c>
      <c r="U413" t="s">
        <v>239</v>
      </c>
      <c r="V413" t="s">
        <v>5463</v>
      </c>
      <c r="W413" t="s">
        <v>127</v>
      </c>
      <c r="X413" t="s">
        <v>128</v>
      </c>
      <c r="Y413" t="s">
        <v>171</v>
      </c>
      <c r="Z413" t="s">
        <v>582</v>
      </c>
      <c r="AA413" t="s">
        <v>16927</v>
      </c>
      <c r="AB413" t="s">
        <v>16928</v>
      </c>
      <c r="AC413" t="str">
        <f t="shared" si="6"/>
        <v>2.6.9</v>
      </c>
      <c r="AD413" t="s">
        <v>288</v>
      </c>
      <c r="AE413" t="s">
        <v>208</v>
      </c>
      <c r="AF413" t="s">
        <v>5604</v>
      </c>
      <c r="AG413" t="s">
        <v>343</v>
      </c>
      <c r="AH413" t="s">
        <v>5605</v>
      </c>
      <c r="AI413" t="s">
        <v>89</v>
      </c>
      <c r="AJ413" t="s">
        <v>715</v>
      </c>
      <c r="AK413" t="s">
        <v>4845</v>
      </c>
      <c r="AL413" t="s">
        <v>136</v>
      </c>
      <c r="AM413" t="s">
        <v>5606</v>
      </c>
      <c r="AN413">
        <v>0.25</v>
      </c>
      <c r="AO413">
        <v>0.5</v>
      </c>
      <c r="AP413">
        <v>0.75</v>
      </c>
      <c r="AQ413">
        <v>1</v>
      </c>
      <c r="AR413" t="s">
        <v>5607</v>
      </c>
      <c r="AS413" t="s">
        <v>719</v>
      </c>
      <c r="AT413" t="s">
        <v>5608</v>
      </c>
      <c r="AU413" t="s">
        <v>5609</v>
      </c>
      <c r="AV413" t="s">
        <v>5603</v>
      </c>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row>
    <row r="414" spans="1:82">
      <c r="A414" t="str">
        <f>CONCATENATE(C414,"_",COUNTIF(C$2:C414,C414))</f>
        <v>08C001_6</v>
      </c>
      <c r="B414" t="s">
        <v>9566</v>
      </c>
      <c r="C414" t="s">
        <v>5457</v>
      </c>
      <c r="D414" t="s">
        <v>16919</v>
      </c>
      <c r="E414" t="s">
        <v>5458</v>
      </c>
      <c r="F414" t="s">
        <v>5459</v>
      </c>
      <c r="G414" t="s">
        <v>5460</v>
      </c>
      <c r="H414" t="s">
        <v>5461</v>
      </c>
      <c r="I414" t="s">
        <v>141</v>
      </c>
      <c r="J414" t="s">
        <v>16737</v>
      </c>
      <c r="K414">
        <v>5</v>
      </c>
      <c r="L414" t="s">
        <v>142</v>
      </c>
      <c r="M414">
        <v>3</v>
      </c>
      <c r="N414" t="s">
        <v>16738</v>
      </c>
      <c r="O414" t="s">
        <v>171</v>
      </c>
      <c r="P414" t="s">
        <v>143</v>
      </c>
      <c r="Q414" t="s">
        <v>169</v>
      </c>
      <c r="R414" t="s">
        <v>77</v>
      </c>
      <c r="S414" t="s">
        <v>170</v>
      </c>
      <c r="T414" t="s">
        <v>16739</v>
      </c>
      <c r="U414" t="s">
        <v>168</v>
      </c>
      <c r="V414" t="s">
        <v>16740</v>
      </c>
      <c r="W414" t="s">
        <v>144</v>
      </c>
      <c r="X414" t="s">
        <v>145</v>
      </c>
      <c r="Y414" t="s">
        <v>146</v>
      </c>
      <c r="Z414" t="s">
        <v>147</v>
      </c>
      <c r="AA414">
        <v>11.5</v>
      </c>
      <c r="AB414" t="s">
        <v>16741</v>
      </c>
      <c r="AC414" t="str">
        <f t="shared" si="6"/>
        <v>1.7.2</v>
      </c>
      <c r="AD414" t="s">
        <v>5526</v>
      </c>
      <c r="AE414" t="s">
        <v>5527</v>
      </c>
      <c r="AF414" t="s">
        <v>5528</v>
      </c>
      <c r="AG414" t="s">
        <v>5529</v>
      </c>
      <c r="AH414" t="s">
        <v>5530</v>
      </c>
      <c r="AI414" t="s">
        <v>89</v>
      </c>
      <c r="AJ414" t="s">
        <v>5531</v>
      </c>
      <c r="AK414" t="s">
        <v>5532</v>
      </c>
      <c r="AL414" t="s">
        <v>92</v>
      </c>
      <c r="AM414" t="s">
        <v>5533</v>
      </c>
      <c r="AN414">
        <v>0.25</v>
      </c>
      <c r="AO414">
        <v>0.5</v>
      </c>
      <c r="AP414">
        <v>0.75</v>
      </c>
      <c r="AQ414">
        <v>1</v>
      </c>
      <c r="AR414" t="s">
        <v>5534</v>
      </c>
      <c r="AS414" t="s">
        <v>5535</v>
      </c>
      <c r="AT414" t="s">
        <v>5536</v>
      </c>
      <c r="AU414" t="s">
        <v>5537</v>
      </c>
      <c r="AV414" t="s">
        <v>5538</v>
      </c>
      <c r="AW414" t="s">
        <v>5539</v>
      </c>
      <c r="AX414" t="s">
        <v>5540</v>
      </c>
      <c r="AY414" t="s">
        <v>5541</v>
      </c>
      <c r="AZ414"/>
      <c r="BA414"/>
      <c r="BB414"/>
      <c r="BC414"/>
      <c r="BD414"/>
      <c r="BE414"/>
      <c r="BF414"/>
      <c r="BG414"/>
      <c r="BH414"/>
      <c r="BI414"/>
      <c r="BJ414"/>
      <c r="BK414"/>
      <c r="BL414"/>
      <c r="BM414"/>
      <c r="BN414"/>
      <c r="BO414"/>
      <c r="BP414"/>
      <c r="BQ414"/>
      <c r="BR414"/>
      <c r="BS414"/>
      <c r="BT414"/>
      <c r="BU414"/>
      <c r="BV414"/>
      <c r="BW414"/>
      <c r="BX414"/>
      <c r="BY414"/>
      <c r="BZ414"/>
      <c r="CA414"/>
      <c r="CB414"/>
      <c r="CC414"/>
    </row>
    <row r="415" spans="1:82">
      <c r="A415" t="str">
        <f>CONCATENATE(C415,"_",COUNTIF(C$2:C415,C415))</f>
        <v>08C001_7</v>
      </c>
      <c r="B415" t="s">
        <v>9567</v>
      </c>
      <c r="C415" t="s">
        <v>5457</v>
      </c>
      <c r="D415" t="s">
        <v>16919</v>
      </c>
      <c r="E415" t="s">
        <v>5458</v>
      </c>
      <c r="F415" t="s">
        <v>5459</v>
      </c>
      <c r="G415" t="s">
        <v>5460</v>
      </c>
      <c r="H415" t="s">
        <v>5461</v>
      </c>
      <c r="I415" t="s">
        <v>5542</v>
      </c>
      <c r="J415" t="s">
        <v>16929</v>
      </c>
      <c r="K415">
        <v>1</v>
      </c>
      <c r="L415" t="s">
        <v>576</v>
      </c>
      <c r="M415">
        <v>4</v>
      </c>
      <c r="N415" t="s">
        <v>4332</v>
      </c>
      <c r="O415">
        <v>3</v>
      </c>
      <c r="P415" t="s">
        <v>6024</v>
      </c>
      <c r="Q415" t="s">
        <v>168</v>
      </c>
      <c r="R415" t="s">
        <v>517</v>
      </c>
      <c r="S415" t="s">
        <v>168</v>
      </c>
      <c r="T415" t="s">
        <v>518</v>
      </c>
      <c r="U415" t="s">
        <v>168</v>
      </c>
      <c r="V415" t="s">
        <v>738</v>
      </c>
      <c r="W415" t="s">
        <v>5543</v>
      </c>
      <c r="X415" t="s">
        <v>5544</v>
      </c>
      <c r="Y415" t="s">
        <v>171</v>
      </c>
      <c r="Z415" t="s">
        <v>582</v>
      </c>
      <c r="AA415">
        <v>3.9</v>
      </c>
      <c r="AB415" t="s">
        <v>16930</v>
      </c>
      <c r="AC415" t="str">
        <f t="shared" si="6"/>
        <v>2.2.2</v>
      </c>
      <c r="AD415" t="s">
        <v>5545</v>
      </c>
      <c r="AE415" t="s">
        <v>5546</v>
      </c>
      <c r="AF415" t="s">
        <v>5547</v>
      </c>
      <c r="AG415" t="s">
        <v>5548</v>
      </c>
      <c r="AH415" t="s">
        <v>5549</v>
      </c>
      <c r="AI415" t="s">
        <v>89</v>
      </c>
      <c r="AJ415" t="s">
        <v>5550</v>
      </c>
      <c r="AK415" t="s">
        <v>5551</v>
      </c>
      <c r="AL415" t="s">
        <v>92</v>
      </c>
      <c r="AM415" t="s">
        <v>5552</v>
      </c>
      <c r="AN415">
        <v>0.06</v>
      </c>
      <c r="AO415">
        <v>0.26</v>
      </c>
      <c r="AP415">
        <v>0.76</v>
      </c>
      <c r="AQ415">
        <v>1</v>
      </c>
      <c r="AR415" t="s">
        <v>5553</v>
      </c>
      <c r="AS415" t="s">
        <v>5554</v>
      </c>
      <c r="AT415" t="s">
        <v>5555</v>
      </c>
      <c r="AU415" t="s">
        <v>5556</v>
      </c>
      <c r="AV415" t="s">
        <v>5557</v>
      </c>
      <c r="AW415" t="s">
        <v>5558</v>
      </c>
      <c r="AX415" t="s">
        <v>5556</v>
      </c>
      <c r="AY415" t="s">
        <v>5557</v>
      </c>
      <c r="AZ415"/>
      <c r="BA415"/>
      <c r="BB415"/>
      <c r="BC415"/>
      <c r="BD415"/>
      <c r="BE415"/>
      <c r="BF415"/>
      <c r="BG415"/>
      <c r="BH415"/>
      <c r="BI415"/>
      <c r="BJ415"/>
      <c r="BK415"/>
      <c r="BL415"/>
      <c r="BM415"/>
      <c r="BN415"/>
      <c r="BO415"/>
      <c r="BP415"/>
      <c r="BQ415"/>
      <c r="BR415"/>
      <c r="BS415"/>
      <c r="BT415"/>
      <c r="BU415"/>
      <c r="BV415"/>
      <c r="BW415"/>
      <c r="BX415"/>
      <c r="BY415"/>
      <c r="BZ415"/>
      <c r="CA415"/>
      <c r="CB415"/>
      <c r="CC415"/>
    </row>
    <row r="416" spans="1:82">
      <c r="A416" t="str">
        <f>CONCATENATE(C416,"_",COUNTIF(C$2:C416,C416))</f>
        <v>08C001_8</v>
      </c>
      <c r="B416" t="s">
        <v>9568</v>
      </c>
      <c r="C416" t="s">
        <v>5457</v>
      </c>
      <c r="D416" t="s">
        <v>16919</v>
      </c>
      <c r="E416" t="s">
        <v>5458</v>
      </c>
      <c r="F416" t="s">
        <v>5459</v>
      </c>
      <c r="G416" t="s">
        <v>5460</v>
      </c>
      <c r="H416" t="s">
        <v>5461</v>
      </c>
      <c r="I416" t="s">
        <v>5559</v>
      </c>
      <c r="J416" t="s">
        <v>16931</v>
      </c>
      <c r="K416">
        <v>1</v>
      </c>
      <c r="L416" t="s">
        <v>576</v>
      </c>
      <c r="M416">
        <v>6</v>
      </c>
      <c r="N416" t="s">
        <v>16921</v>
      </c>
      <c r="O416" t="s">
        <v>549</v>
      </c>
      <c r="P416" t="s">
        <v>16921</v>
      </c>
      <c r="Q416" t="s">
        <v>168</v>
      </c>
      <c r="R416" t="s">
        <v>517</v>
      </c>
      <c r="S416" t="s">
        <v>166</v>
      </c>
      <c r="T416" t="s">
        <v>16791</v>
      </c>
      <c r="U416" t="s">
        <v>236</v>
      </c>
      <c r="V416" t="s">
        <v>755</v>
      </c>
      <c r="W416" t="s">
        <v>5560</v>
      </c>
      <c r="X416" t="s">
        <v>5561</v>
      </c>
      <c r="Y416" t="s">
        <v>171</v>
      </c>
      <c r="Z416" t="s">
        <v>582</v>
      </c>
      <c r="AA416">
        <v>3.8</v>
      </c>
      <c r="AB416" t="s">
        <v>16923</v>
      </c>
      <c r="AC416" t="str">
        <f t="shared" si="6"/>
        <v>2.6.8</v>
      </c>
      <c r="AD416" t="s">
        <v>5562</v>
      </c>
      <c r="AE416" t="s">
        <v>5563</v>
      </c>
      <c r="AF416" t="s">
        <v>5564</v>
      </c>
      <c r="AG416" t="s">
        <v>5565</v>
      </c>
      <c r="AH416" t="s">
        <v>5566</v>
      </c>
      <c r="AI416" t="s">
        <v>89</v>
      </c>
      <c r="AJ416" t="s">
        <v>5567</v>
      </c>
      <c r="AK416" t="s">
        <v>5568</v>
      </c>
      <c r="AL416" t="s">
        <v>92</v>
      </c>
      <c r="AM416" t="s">
        <v>5569</v>
      </c>
      <c r="AN416">
        <v>0.25</v>
      </c>
      <c r="AO416">
        <v>0.5</v>
      </c>
      <c r="AP416">
        <v>0.75</v>
      </c>
      <c r="AQ416">
        <v>1</v>
      </c>
      <c r="AR416" t="s">
        <v>5570</v>
      </c>
      <c r="AS416" t="s">
        <v>5571</v>
      </c>
      <c r="AT416" t="s">
        <v>5572</v>
      </c>
      <c r="AU416" t="s">
        <v>5573</v>
      </c>
      <c r="AV416" t="s">
        <v>5574</v>
      </c>
      <c r="AW416" t="s">
        <v>5575</v>
      </c>
      <c r="AX416" t="s">
        <v>5573</v>
      </c>
      <c r="AY416" t="s">
        <v>5574</v>
      </c>
      <c r="AZ416"/>
      <c r="BA416"/>
      <c r="BB416"/>
      <c r="BC416"/>
      <c r="BD416"/>
      <c r="BE416"/>
      <c r="BF416"/>
      <c r="BG416"/>
      <c r="BH416"/>
      <c r="BI416"/>
      <c r="BJ416"/>
      <c r="BK416"/>
      <c r="BL416"/>
      <c r="BM416"/>
      <c r="BN416"/>
      <c r="BO416"/>
      <c r="BP416"/>
      <c r="BQ416"/>
      <c r="BR416"/>
      <c r="BS416"/>
      <c r="BT416"/>
      <c r="BU416"/>
      <c r="BV416"/>
      <c r="BW416"/>
      <c r="BX416"/>
      <c r="BY416"/>
      <c r="BZ416"/>
      <c r="CA416"/>
      <c r="CB416"/>
      <c r="CC416"/>
    </row>
    <row r="417" spans="1:81">
      <c r="A417" t="str">
        <f>CONCATENATE(C417,"_",COUNTIF(C$2:C417,C417))</f>
        <v>08C001_9</v>
      </c>
      <c r="B417" t="s">
        <v>9569</v>
      </c>
      <c r="C417" t="s">
        <v>5457</v>
      </c>
      <c r="D417" t="s">
        <v>16919</v>
      </c>
      <c r="E417" t="s">
        <v>5458</v>
      </c>
      <c r="F417" t="s">
        <v>5459</v>
      </c>
      <c r="G417" t="s">
        <v>5460</v>
      </c>
      <c r="H417" t="s">
        <v>5461</v>
      </c>
      <c r="I417" t="s">
        <v>5576</v>
      </c>
      <c r="J417" t="s">
        <v>16932</v>
      </c>
      <c r="K417">
        <v>1</v>
      </c>
      <c r="L417" t="s">
        <v>576</v>
      </c>
      <c r="M417">
        <v>2</v>
      </c>
      <c r="N417" t="s">
        <v>577</v>
      </c>
      <c r="O417" t="s">
        <v>167</v>
      </c>
      <c r="P417" t="s">
        <v>16933</v>
      </c>
      <c r="Q417" t="s">
        <v>168</v>
      </c>
      <c r="R417" t="s">
        <v>517</v>
      </c>
      <c r="S417" t="s">
        <v>166</v>
      </c>
      <c r="T417" t="s">
        <v>16791</v>
      </c>
      <c r="U417" t="s">
        <v>216</v>
      </c>
      <c r="V417" t="s">
        <v>16934</v>
      </c>
      <c r="W417" t="s">
        <v>5577</v>
      </c>
      <c r="X417" t="s">
        <v>5578</v>
      </c>
      <c r="Y417" t="s">
        <v>168</v>
      </c>
      <c r="Z417" t="s">
        <v>2357</v>
      </c>
      <c r="AA417">
        <v>2.1</v>
      </c>
      <c r="AB417" t="s">
        <v>16825</v>
      </c>
      <c r="AC417" t="str">
        <f t="shared" si="6"/>
        <v>2.6.5</v>
      </c>
      <c r="AD417" t="s">
        <v>5579</v>
      </c>
      <c r="AE417" t="s">
        <v>5580</v>
      </c>
      <c r="AF417" t="s">
        <v>5581</v>
      </c>
      <c r="AG417" t="s">
        <v>5582</v>
      </c>
      <c r="AH417" t="s">
        <v>5583</v>
      </c>
      <c r="AI417" t="s">
        <v>89</v>
      </c>
      <c r="AJ417" t="s">
        <v>5584</v>
      </c>
      <c r="AK417" t="s">
        <v>5585</v>
      </c>
      <c r="AL417" t="s">
        <v>92</v>
      </c>
      <c r="AM417" t="s">
        <v>5586</v>
      </c>
      <c r="AN417">
        <v>0.25</v>
      </c>
      <c r="AO417">
        <v>0.5</v>
      </c>
      <c r="AP417">
        <v>0.75</v>
      </c>
      <c r="AQ417">
        <v>1</v>
      </c>
      <c r="AR417" t="s">
        <v>5587</v>
      </c>
      <c r="AS417" t="s">
        <v>5588</v>
      </c>
      <c r="AT417" t="s">
        <v>5589</v>
      </c>
      <c r="AU417" t="s">
        <v>5590</v>
      </c>
      <c r="AV417" t="s">
        <v>5591</v>
      </c>
      <c r="AW417" t="s">
        <v>5592</v>
      </c>
      <c r="AX417" t="s">
        <v>5590</v>
      </c>
      <c r="AY417" t="s">
        <v>5591</v>
      </c>
      <c r="AZ417"/>
      <c r="BA417"/>
      <c r="BB417"/>
      <c r="BC417"/>
      <c r="BD417"/>
      <c r="BE417"/>
      <c r="BF417"/>
      <c r="BG417"/>
      <c r="BH417"/>
      <c r="BI417"/>
      <c r="BJ417"/>
      <c r="BK417"/>
      <c r="BL417"/>
      <c r="BM417"/>
      <c r="BN417"/>
      <c r="BO417"/>
      <c r="BP417"/>
      <c r="BQ417"/>
      <c r="BR417"/>
      <c r="BS417"/>
      <c r="BT417"/>
      <c r="BU417"/>
      <c r="BV417"/>
      <c r="BW417"/>
      <c r="BX417"/>
      <c r="BY417"/>
      <c r="BZ417"/>
      <c r="CA417"/>
      <c r="CB417"/>
      <c r="CC417"/>
    </row>
    <row r="418" spans="1:81">
      <c r="A418" t="str">
        <f>CONCATENATE(C418,"_",COUNTIF(C$2:C418,C418))</f>
        <v>08PDCP_1</v>
      </c>
      <c r="B418" t="s">
        <v>9574</v>
      </c>
      <c r="C418" t="s">
        <v>5610</v>
      </c>
      <c r="D418" t="s">
        <v>16935</v>
      </c>
      <c r="E418" t="s">
        <v>5611</v>
      </c>
      <c r="F418" t="s">
        <v>5612</v>
      </c>
      <c r="G418" t="s">
        <v>5613</v>
      </c>
      <c r="H418" t="s">
        <v>5614</v>
      </c>
      <c r="I418" t="s">
        <v>109</v>
      </c>
      <c r="J418" t="s">
        <v>16733</v>
      </c>
      <c r="K418">
        <v>1</v>
      </c>
      <c r="L418" t="s">
        <v>576</v>
      </c>
      <c r="M418">
        <v>6</v>
      </c>
      <c r="N418" t="s">
        <v>16921</v>
      </c>
      <c r="O418" t="s">
        <v>549</v>
      </c>
      <c r="P418" t="s">
        <v>16921</v>
      </c>
      <c r="Q418" t="s">
        <v>169</v>
      </c>
      <c r="R418" t="s">
        <v>77</v>
      </c>
      <c r="S418" t="s">
        <v>168</v>
      </c>
      <c r="T418" t="s">
        <v>422</v>
      </c>
      <c r="U418" t="s">
        <v>167</v>
      </c>
      <c r="V418" t="s">
        <v>2428</v>
      </c>
      <c r="W418" t="s">
        <v>110</v>
      </c>
      <c r="X418" t="s">
        <v>111</v>
      </c>
      <c r="Y418" t="s">
        <v>171</v>
      </c>
      <c r="Z418" t="s">
        <v>582</v>
      </c>
      <c r="AA418" t="s">
        <v>16927</v>
      </c>
      <c r="AB418" t="s">
        <v>16928</v>
      </c>
      <c r="AC418" t="str">
        <f t="shared" si="6"/>
        <v>1.2.4</v>
      </c>
      <c r="AD418" t="s">
        <v>5656</v>
      </c>
      <c r="AE418" t="s">
        <v>5657</v>
      </c>
      <c r="AF418" t="s">
        <v>5658</v>
      </c>
      <c r="AG418" t="s">
        <v>115</v>
      </c>
      <c r="AH418" t="s">
        <v>5659</v>
      </c>
      <c r="AI418" t="s">
        <v>89</v>
      </c>
      <c r="AJ418" t="s">
        <v>5660</v>
      </c>
      <c r="AK418" t="s">
        <v>936</v>
      </c>
      <c r="AL418" t="s">
        <v>136</v>
      </c>
      <c r="AM418" t="s">
        <v>5661</v>
      </c>
      <c r="AN418">
        <v>0.27</v>
      </c>
      <c r="AO418">
        <v>0.54</v>
      </c>
      <c r="AP418">
        <v>0.82</v>
      </c>
      <c r="AQ418">
        <v>1</v>
      </c>
      <c r="AR418" t="s">
        <v>5662</v>
      </c>
      <c r="AS418" t="s">
        <v>5663</v>
      </c>
      <c r="AT418" t="s">
        <v>5664</v>
      </c>
      <c r="AU418" t="s">
        <v>5625</v>
      </c>
      <c r="AV418" t="s">
        <v>5626</v>
      </c>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row>
    <row r="419" spans="1:81">
      <c r="A419" t="str">
        <f>CONCATENATE(C419,"_",COUNTIF(C$2:C419,C419))</f>
        <v>08PDCP_2</v>
      </c>
      <c r="B419" t="s">
        <v>9575</v>
      </c>
      <c r="C419" t="s">
        <v>5610</v>
      </c>
      <c r="D419" t="s">
        <v>16935</v>
      </c>
      <c r="E419" t="s">
        <v>5611</v>
      </c>
      <c r="F419" t="s">
        <v>5612</v>
      </c>
      <c r="G419" t="s">
        <v>5613</v>
      </c>
      <c r="H419" t="s">
        <v>5614</v>
      </c>
      <c r="I419" t="s">
        <v>126</v>
      </c>
      <c r="J419" t="s">
        <v>16736</v>
      </c>
      <c r="K419">
        <v>1</v>
      </c>
      <c r="L419" t="s">
        <v>576</v>
      </c>
      <c r="M419">
        <v>6</v>
      </c>
      <c r="N419" t="s">
        <v>16921</v>
      </c>
      <c r="O419" t="s">
        <v>549</v>
      </c>
      <c r="P419" t="s">
        <v>16921</v>
      </c>
      <c r="Q419" t="s">
        <v>169</v>
      </c>
      <c r="R419" t="s">
        <v>77</v>
      </c>
      <c r="S419" t="s">
        <v>168</v>
      </c>
      <c r="T419" t="s">
        <v>422</v>
      </c>
      <c r="U419" t="s">
        <v>167</v>
      </c>
      <c r="V419" t="s">
        <v>2428</v>
      </c>
      <c r="W419" t="s">
        <v>127</v>
      </c>
      <c r="X419" t="s">
        <v>128</v>
      </c>
      <c r="Y419" t="s">
        <v>171</v>
      </c>
      <c r="Z419" t="s">
        <v>582</v>
      </c>
      <c r="AA419" t="s">
        <v>16927</v>
      </c>
      <c r="AB419" t="s">
        <v>16928</v>
      </c>
      <c r="AC419" t="str">
        <f t="shared" si="6"/>
        <v>1.2.4</v>
      </c>
      <c r="AD419" t="s">
        <v>288</v>
      </c>
      <c r="AE419" t="s">
        <v>208</v>
      </c>
      <c r="AF419" t="s">
        <v>5665</v>
      </c>
      <c r="AG419" t="s">
        <v>210</v>
      </c>
      <c r="AH419" t="s">
        <v>5666</v>
      </c>
      <c r="AI419" t="s">
        <v>89</v>
      </c>
      <c r="AJ419" t="s">
        <v>715</v>
      </c>
      <c r="AK419" t="s">
        <v>4845</v>
      </c>
      <c r="AL419" t="s">
        <v>136</v>
      </c>
      <c r="AM419" t="s">
        <v>5667</v>
      </c>
      <c r="AN419">
        <v>0.25</v>
      </c>
      <c r="AO419">
        <v>0.5</v>
      </c>
      <c r="AP419">
        <v>0.75</v>
      </c>
      <c r="AQ419">
        <v>1</v>
      </c>
      <c r="AR419" t="s">
        <v>5291</v>
      </c>
      <c r="AS419" t="s">
        <v>719</v>
      </c>
      <c r="AT419" t="s">
        <v>720</v>
      </c>
      <c r="AU419" t="s">
        <v>5625</v>
      </c>
      <c r="AV419" t="s">
        <v>5626</v>
      </c>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row>
    <row r="420" spans="1:81">
      <c r="A420" t="str">
        <f>CONCATENATE(C420,"_",COUNTIF(C$2:C420,C420))</f>
        <v>08PDCP_3</v>
      </c>
      <c r="B420" t="s">
        <v>9572</v>
      </c>
      <c r="C420" t="s">
        <v>5610</v>
      </c>
      <c r="D420" t="s">
        <v>16935</v>
      </c>
      <c r="E420" t="s">
        <v>5611</v>
      </c>
      <c r="F420" t="s">
        <v>5612</v>
      </c>
      <c r="G420" t="s">
        <v>5613</v>
      </c>
      <c r="H420" t="s">
        <v>5614</v>
      </c>
      <c r="I420" t="s">
        <v>141</v>
      </c>
      <c r="J420" t="s">
        <v>16737</v>
      </c>
      <c r="K420">
        <v>5</v>
      </c>
      <c r="L420" t="s">
        <v>142</v>
      </c>
      <c r="M420">
        <v>3</v>
      </c>
      <c r="N420" t="s">
        <v>16738</v>
      </c>
      <c r="O420" t="s">
        <v>171</v>
      </c>
      <c r="P420" t="s">
        <v>143</v>
      </c>
      <c r="Q420" t="s">
        <v>169</v>
      </c>
      <c r="R420" t="s">
        <v>77</v>
      </c>
      <c r="S420" t="s">
        <v>170</v>
      </c>
      <c r="T420" t="s">
        <v>16739</v>
      </c>
      <c r="U420" t="s">
        <v>168</v>
      </c>
      <c r="V420" t="s">
        <v>16740</v>
      </c>
      <c r="W420" t="s">
        <v>144</v>
      </c>
      <c r="X420" t="s">
        <v>145</v>
      </c>
      <c r="Y420" t="s">
        <v>146</v>
      </c>
      <c r="Z420" t="s">
        <v>147</v>
      </c>
      <c r="AA420">
        <v>11.5</v>
      </c>
      <c r="AB420" t="s">
        <v>16741</v>
      </c>
      <c r="AC420" t="str">
        <f t="shared" si="6"/>
        <v>1.7.2</v>
      </c>
      <c r="AD420" t="s">
        <v>5615</v>
      </c>
      <c r="AE420" t="s">
        <v>5616</v>
      </c>
      <c r="AF420" t="s">
        <v>5617</v>
      </c>
      <c r="AG420" t="s">
        <v>5618</v>
      </c>
      <c r="AH420" t="s">
        <v>5619</v>
      </c>
      <c r="AI420" t="s">
        <v>89</v>
      </c>
      <c r="AJ420" t="s">
        <v>5620</v>
      </c>
      <c r="AK420" t="s">
        <v>5621</v>
      </c>
      <c r="AL420" t="s">
        <v>92</v>
      </c>
      <c r="AM420" t="s">
        <v>5622</v>
      </c>
      <c r="AN420">
        <v>0</v>
      </c>
      <c r="AO420">
        <v>0.5</v>
      </c>
      <c r="AP420">
        <v>0.75</v>
      </c>
      <c r="AQ420">
        <v>1</v>
      </c>
      <c r="AR420" t="s">
        <v>958</v>
      </c>
      <c r="AS420" t="s">
        <v>5623</v>
      </c>
      <c r="AT420" t="s">
        <v>5624</v>
      </c>
      <c r="AU420" t="s">
        <v>5625</v>
      </c>
      <c r="AV420" t="s">
        <v>5626</v>
      </c>
      <c r="AW420" t="s">
        <v>5627</v>
      </c>
      <c r="AX420" t="s">
        <v>5625</v>
      </c>
      <c r="AY420" t="s">
        <v>5626</v>
      </c>
      <c r="AZ420"/>
      <c r="BA420"/>
      <c r="BB420"/>
      <c r="BC420"/>
      <c r="BD420"/>
      <c r="BE420"/>
      <c r="BF420"/>
      <c r="BG420"/>
      <c r="BH420"/>
      <c r="BI420"/>
      <c r="BJ420"/>
      <c r="BK420"/>
      <c r="BL420"/>
      <c r="BM420"/>
      <c r="BN420"/>
      <c r="BO420"/>
      <c r="BP420"/>
      <c r="BQ420"/>
      <c r="BR420"/>
      <c r="BS420"/>
      <c r="BT420"/>
      <c r="BU420"/>
      <c r="BV420"/>
      <c r="BW420"/>
      <c r="BX420"/>
      <c r="BY420"/>
      <c r="BZ420"/>
      <c r="CA420"/>
      <c r="CB420"/>
      <c r="CC420"/>
    </row>
    <row r="421" spans="1:81">
      <c r="A421" t="str">
        <f>CONCATENATE(C421,"_",COUNTIF(C$2:C421,C421))</f>
        <v>08PDCP_4</v>
      </c>
      <c r="B421" t="s">
        <v>9573</v>
      </c>
      <c r="C421" t="s">
        <v>5610</v>
      </c>
      <c r="D421" t="s">
        <v>16935</v>
      </c>
      <c r="E421" t="s">
        <v>5611</v>
      </c>
      <c r="F421" t="s">
        <v>5612</v>
      </c>
      <c r="G421" t="s">
        <v>5613</v>
      </c>
      <c r="H421" t="s">
        <v>5614</v>
      </c>
      <c r="I421" t="s">
        <v>5628</v>
      </c>
      <c r="J421" t="s">
        <v>16936</v>
      </c>
      <c r="K421">
        <v>1</v>
      </c>
      <c r="L421" t="s">
        <v>576</v>
      </c>
      <c r="M421">
        <v>6</v>
      </c>
      <c r="N421" t="s">
        <v>16921</v>
      </c>
      <c r="O421" t="s">
        <v>549</v>
      </c>
      <c r="P421" t="s">
        <v>16921</v>
      </c>
      <c r="Q421" t="s">
        <v>169</v>
      </c>
      <c r="R421" t="s">
        <v>77</v>
      </c>
      <c r="S421" t="s">
        <v>168</v>
      </c>
      <c r="T421" t="s">
        <v>422</v>
      </c>
      <c r="U421" t="s">
        <v>167</v>
      </c>
      <c r="V421" t="s">
        <v>2428</v>
      </c>
      <c r="W421" t="s">
        <v>5629</v>
      </c>
      <c r="X421" t="s">
        <v>5630</v>
      </c>
      <c r="Y421" t="s">
        <v>171</v>
      </c>
      <c r="Z421" t="s">
        <v>582</v>
      </c>
      <c r="AA421">
        <v>3.4</v>
      </c>
      <c r="AB421" t="s">
        <v>16925</v>
      </c>
      <c r="AC421" t="str">
        <f t="shared" si="6"/>
        <v>1.2.4</v>
      </c>
      <c r="AD421" t="s">
        <v>5631</v>
      </c>
      <c r="AE421" t="s">
        <v>5632</v>
      </c>
      <c r="AF421" t="s">
        <v>5633</v>
      </c>
      <c r="AG421" t="s">
        <v>5634</v>
      </c>
      <c r="AH421" t="s">
        <v>5635</v>
      </c>
      <c r="AI421" t="s">
        <v>89</v>
      </c>
      <c r="AJ421" t="s">
        <v>5636</v>
      </c>
      <c r="AK421" t="s">
        <v>5637</v>
      </c>
      <c r="AL421" t="s">
        <v>92</v>
      </c>
      <c r="AM421" t="s">
        <v>5638</v>
      </c>
      <c r="AN421">
        <v>0.16</v>
      </c>
      <c r="AO421">
        <v>0.4</v>
      </c>
      <c r="AP421">
        <v>0.64</v>
      </c>
      <c r="AQ421">
        <v>1</v>
      </c>
      <c r="AR421" t="s">
        <v>5639</v>
      </c>
      <c r="AS421" t="s">
        <v>5640</v>
      </c>
      <c r="AT421" t="s">
        <v>5641</v>
      </c>
      <c r="AU421" t="s">
        <v>5642</v>
      </c>
      <c r="AV421" t="s">
        <v>5643</v>
      </c>
      <c r="AW421" t="s">
        <v>5644</v>
      </c>
      <c r="AX421" t="s">
        <v>5645</v>
      </c>
      <c r="AY421" t="s">
        <v>5646</v>
      </c>
      <c r="AZ421" t="s">
        <v>5647</v>
      </c>
      <c r="BA421" t="s">
        <v>5648</v>
      </c>
      <c r="BB421" t="s">
        <v>5649</v>
      </c>
      <c r="BC421" t="s">
        <v>5650</v>
      </c>
      <c r="BD421" t="s">
        <v>5651</v>
      </c>
      <c r="BE421" t="s">
        <v>5652</v>
      </c>
      <c r="BF421" t="s">
        <v>5653</v>
      </c>
      <c r="BG421" t="s">
        <v>5654</v>
      </c>
      <c r="BH421" t="s">
        <v>5655</v>
      </c>
      <c r="BI421"/>
      <c r="BJ421"/>
      <c r="BK421"/>
      <c r="BL421"/>
      <c r="BM421"/>
      <c r="BN421"/>
      <c r="BO421"/>
      <c r="BP421"/>
      <c r="BQ421"/>
      <c r="BR421"/>
      <c r="BS421"/>
      <c r="BT421"/>
      <c r="BU421"/>
      <c r="BV421"/>
      <c r="BW421"/>
      <c r="BX421"/>
      <c r="BY421"/>
      <c r="BZ421"/>
      <c r="CA421"/>
      <c r="CB421"/>
      <c r="CC421"/>
    </row>
    <row r="422" spans="1:81">
      <c r="A422" t="str">
        <f>CONCATENATE(C422,"_",COUNTIF(C$2:C422,C422))</f>
        <v>08PDCP_5</v>
      </c>
      <c r="B422" t="s">
        <v>9576</v>
      </c>
      <c r="C422" t="s">
        <v>5610</v>
      </c>
      <c r="D422" t="s">
        <v>16935</v>
      </c>
      <c r="E422" t="s">
        <v>5611</v>
      </c>
      <c r="F422" t="s">
        <v>5612</v>
      </c>
      <c r="G422" t="s">
        <v>5613</v>
      </c>
      <c r="H422" t="s">
        <v>5614</v>
      </c>
      <c r="I422" t="s">
        <v>5668</v>
      </c>
      <c r="J422" t="s">
        <v>16937</v>
      </c>
      <c r="K422">
        <v>1</v>
      </c>
      <c r="L422" t="s">
        <v>576</v>
      </c>
      <c r="M422">
        <v>6</v>
      </c>
      <c r="N422" t="s">
        <v>16921</v>
      </c>
      <c r="O422" t="s">
        <v>549</v>
      </c>
      <c r="P422" t="s">
        <v>16921</v>
      </c>
      <c r="Q422" t="s">
        <v>169</v>
      </c>
      <c r="R422" t="s">
        <v>77</v>
      </c>
      <c r="S422" t="s">
        <v>168</v>
      </c>
      <c r="T422" t="s">
        <v>422</v>
      </c>
      <c r="U422" t="s">
        <v>167</v>
      </c>
      <c r="V422" t="s">
        <v>2428</v>
      </c>
      <c r="W422" t="s">
        <v>5629</v>
      </c>
      <c r="X422" t="s">
        <v>5630</v>
      </c>
      <c r="Y422" t="s">
        <v>171</v>
      </c>
      <c r="Z422" t="s">
        <v>582</v>
      </c>
      <c r="AA422">
        <v>3.4</v>
      </c>
      <c r="AB422" t="s">
        <v>16925</v>
      </c>
      <c r="AC422" t="str">
        <f t="shared" si="6"/>
        <v>1.2.4</v>
      </c>
      <c r="AD422" t="s">
        <v>5669</v>
      </c>
      <c r="AE422" t="s">
        <v>5670</v>
      </c>
      <c r="AF422" t="s">
        <v>4925</v>
      </c>
      <c r="AG422" t="s">
        <v>5671</v>
      </c>
      <c r="AH422" t="s">
        <v>5672</v>
      </c>
      <c r="AI422" t="s">
        <v>89</v>
      </c>
      <c r="AJ422" t="s">
        <v>5673</v>
      </c>
      <c r="AK422" t="s">
        <v>5674</v>
      </c>
      <c r="AL422" t="s">
        <v>92</v>
      </c>
      <c r="AM422" t="s">
        <v>5675</v>
      </c>
      <c r="AN422">
        <v>0</v>
      </c>
      <c r="AO422">
        <v>0</v>
      </c>
      <c r="AP422">
        <v>0.77</v>
      </c>
      <c r="AQ422">
        <v>1</v>
      </c>
      <c r="AR422" t="s">
        <v>5676</v>
      </c>
      <c r="AS422" t="s">
        <v>5677</v>
      </c>
      <c r="AT422" t="s">
        <v>5678</v>
      </c>
      <c r="AU422" t="s">
        <v>5642</v>
      </c>
      <c r="AV422" t="s">
        <v>5643</v>
      </c>
      <c r="AW422" t="s">
        <v>5679</v>
      </c>
      <c r="AX422" t="s">
        <v>5645</v>
      </c>
      <c r="AY422" t="s">
        <v>5680</v>
      </c>
      <c r="AZ422" t="s">
        <v>5681</v>
      </c>
      <c r="BA422" t="s">
        <v>5648</v>
      </c>
      <c r="BB422" t="s">
        <v>5649</v>
      </c>
      <c r="BC422" t="s">
        <v>5682</v>
      </c>
      <c r="BD422" t="s">
        <v>5683</v>
      </c>
      <c r="BE422" t="s">
        <v>5684</v>
      </c>
      <c r="BF422"/>
      <c r="BG422"/>
      <c r="BH422"/>
      <c r="BI422"/>
      <c r="BJ422"/>
      <c r="BK422"/>
      <c r="BL422"/>
      <c r="BM422"/>
      <c r="BN422"/>
      <c r="BO422"/>
      <c r="BP422"/>
      <c r="BQ422"/>
      <c r="BR422"/>
      <c r="BS422"/>
      <c r="BT422"/>
      <c r="BU422"/>
      <c r="BV422"/>
      <c r="BW422"/>
      <c r="BX422"/>
      <c r="BY422"/>
      <c r="BZ422"/>
      <c r="CA422"/>
      <c r="CB422"/>
      <c r="CC422"/>
    </row>
    <row r="423" spans="1:81">
      <c r="A423" t="str">
        <f>CONCATENATE(C423,"_",COUNTIF(C$2:C423,C423))</f>
        <v>08PDDF_1</v>
      </c>
      <c r="B423" t="s">
        <v>9577</v>
      </c>
      <c r="C423" t="s">
        <v>5685</v>
      </c>
      <c r="D423" t="s">
        <v>16938</v>
      </c>
      <c r="E423" t="s">
        <v>5686</v>
      </c>
      <c r="F423" t="s">
        <v>5687</v>
      </c>
      <c r="G423" t="s">
        <v>5688</v>
      </c>
      <c r="H423" t="s">
        <v>5689</v>
      </c>
      <c r="I423" t="s">
        <v>5690</v>
      </c>
      <c r="J423" t="s">
        <v>16939</v>
      </c>
      <c r="K423">
        <v>1</v>
      </c>
      <c r="L423" t="s">
        <v>576</v>
      </c>
      <c r="M423">
        <v>6</v>
      </c>
      <c r="N423" t="s">
        <v>16921</v>
      </c>
      <c r="O423" t="s">
        <v>169</v>
      </c>
      <c r="P423" t="s">
        <v>619</v>
      </c>
      <c r="Q423" t="s">
        <v>168</v>
      </c>
      <c r="R423" t="s">
        <v>517</v>
      </c>
      <c r="S423" t="s">
        <v>166</v>
      </c>
      <c r="T423" t="s">
        <v>16791</v>
      </c>
      <c r="U423" t="s">
        <v>239</v>
      </c>
      <c r="V423" t="s">
        <v>5463</v>
      </c>
      <c r="W423" t="s">
        <v>5691</v>
      </c>
      <c r="X423" t="s">
        <v>5692</v>
      </c>
      <c r="Y423" t="s">
        <v>171</v>
      </c>
      <c r="Z423" t="s">
        <v>582</v>
      </c>
      <c r="AA423">
        <v>3.2</v>
      </c>
      <c r="AB423" t="s">
        <v>16940</v>
      </c>
      <c r="AC423" t="str">
        <f t="shared" si="6"/>
        <v>2.6.9</v>
      </c>
      <c r="AD423" t="s">
        <v>5693</v>
      </c>
      <c r="AE423" t="s">
        <v>5694</v>
      </c>
      <c r="AF423" t="s">
        <v>5695</v>
      </c>
      <c r="AG423" t="s">
        <v>5696</v>
      </c>
      <c r="AH423" t="s">
        <v>5697</v>
      </c>
      <c r="AI423" t="s">
        <v>89</v>
      </c>
      <c r="AJ423" t="s">
        <v>5698</v>
      </c>
      <c r="AK423" t="s">
        <v>5699</v>
      </c>
      <c r="AL423" t="s">
        <v>92</v>
      </c>
      <c r="AM423" t="s">
        <v>5700</v>
      </c>
      <c r="AN423">
        <v>0.25</v>
      </c>
      <c r="AO423">
        <v>0.5</v>
      </c>
      <c r="AP423">
        <v>0.75</v>
      </c>
      <c r="AQ423">
        <v>1</v>
      </c>
      <c r="AR423" t="s">
        <v>5701</v>
      </c>
      <c r="AS423" t="s">
        <v>5702</v>
      </c>
      <c r="AT423" t="s">
        <v>5703</v>
      </c>
      <c r="AU423" t="s">
        <v>5704</v>
      </c>
      <c r="AV423" t="s">
        <v>5705</v>
      </c>
      <c r="AW423" t="s">
        <v>5706</v>
      </c>
      <c r="AX423" t="s">
        <v>5707</v>
      </c>
      <c r="AY423" t="s">
        <v>5708</v>
      </c>
      <c r="AZ423" t="s">
        <v>5709</v>
      </c>
      <c r="BA423" t="s">
        <v>5704</v>
      </c>
      <c r="BB423" t="s">
        <v>5705</v>
      </c>
      <c r="BC423"/>
      <c r="BD423"/>
      <c r="BE423"/>
      <c r="BF423"/>
      <c r="BG423"/>
      <c r="BH423"/>
      <c r="BI423"/>
      <c r="BJ423"/>
      <c r="BK423"/>
      <c r="BL423"/>
      <c r="BM423"/>
      <c r="BN423"/>
      <c r="BO423"/>
      <c r="BP423"/>
      <c r="BQ423"/>
      <c r="BR423"/>
      <c r="BS423"/>
      <c r="BT423"/>
      <c r="BU423"/>
      <c r="BV423"/>
      <c r="BW423"/>
      <c r="BX423"/>
      <c r="BY423"/>
      <c r="BZ423"/>
      <c r="CA423"/>
      <c r="CB423"/>
      <c r="CC423"/>
    </row>
    <row r="424" spans="1:81">
      <c r="A424" t="str">
        <f>CONCATENATE(C424,"_",COUNTIF(C$2:C424,C424))</f>
        <v>08PDDF_2</v>
      </c>
      <c r="B424" t="s">
        <v>9578</v>
      </c>
      <c r="C424" t="s">
        <v>5685</v>
      </c>
      <c r="D424" t="s">
        <v>16938</v>
      </c>
      <c r="E424" t="s">
        <v>5686</v>
      </c>
      <c r="F424" t="s">
        <v>5687</v>
      </c>
      <c r="G424" t="s">
        <v>5688</v>
      </c>
      <c r="H424" t="s">
        <v>5689</v>
      </c>
      <c r="I424" t="s">
        <v>5710</v>
      </c>
      <c r="J424" t="s">
        <v>16941</v>
      </c>
      <c r="K424">
        <v>1</v>
      </c>
      <c r="L424" t="s">
        <v>576</v>
      </c>
      <c r="M424">
        <v>6</v>
      </c>
      <c r="N424" t="s">
        <v>16921</v>
      </c>
      <c r="O424" t="s">
        <v>169</v>
      </c>
      <c r="P424" t="s">
        <v>619</v>
      </c>
      <c r="Q424" t="s">
        <v>168</v>
      </c>
      <c r="R424" t="s">
        <v>517</v>
      </c>
      <c r="S424" t="s">
        <v>166</v>
      </c>
      <c r="T424" t="s">
        <v>16791</v>
      </c>
      <c r="U424" t="s">
        <v>236</v>
      </c>
      <c r="V424" t="s">
        <v>755</v>
      </c>
      <c r="W424" t="s">
        <v>5711</v>
      </c>
      <c r="X424" t="s">
        <v>5712</v>
      </c>
      <c r="Y424" t="s">
        <v>171</v>
      </c>
      <c r="Z424" t="s">
        <v>582</v>
      </c>
      <c r="AA424">
        <v>3.2</v>
      </c>
      <c r="AB424" t="s">
        <v>16940</v>
      </c>
      <c r="AC424" t="str">
        <f t="shared" si="6"/>
        <v>2.6.8</v>
      </c>
      <c r="AD424" t="s">
        <v>5713</v>
      </c>
      <c r="AE424" t="s">
        <v>5714</v>
      </c>
      <c r="AF424" t="s">
        <v>5715</v>
      </c>
      <c r="AG424" t="s">
        <v>5716</v>
      </c>
      <c r="AH424" t="s">
        <v>5717</v>
      </c>
      <c r="AI424" t="s">
        <v>89</v>
      </c>
      <c r="AJ424" t="s">
        <v>5718</v>
      </c>
      <c r="AK424" t="s">
        <v>5719</v>
      </c>
      <c r="AL424" t="s">
        <v>92</v>
      </c>
      <c r="AM424" t="s">
        <v>5720</v>
      </c>
      <c r="AN424">
        <v>0.2</v>
      </c>
      <c r="AO424">
        <v>0.5</v>
      </c>
      <c r="AP424">
        <v>0.8</v>
      </c>
      <c r="AQ424">
        <v>1</v>
      </c>
      <c r="AR424" t="s">
        <v>5721</v>
      </c>
      <c r="AS424" t="s">
        <v>5722</v>
      </c>
      <c r="AT424" t="s">
        <v>5723</v>
      </c>
      <c r="AU424" t="s">
        <v>5724</v>
      </c>
      <c r="AV424" t="s">
        <v>5725</v>
      </c>
      <c r="AW424" t="s">
        <v>5726</v>
      </c>
      <c r="AX424" t="s">
        <v>5724</v>
      </c>
      <c r="AY424" t="s">
        <v>5725</v>
      </c>
      <c r="AZ424" t="s">
        <v>5727</v>
      </c>
      <c r="BA424" t="s">
        <v>5724</v>
      </c>
      <c r="BB424" t="s">
        <v>5725</v>
      </c>
      <c r="BC424" t="s">
        <v>5728</v>
      </c>
      <c r="BD424" t="s">
        <v>5724</v>
      </c>
      <c r="BE424" t="s">
        <v>5725</v>
      </c>
      <c r="BF424" t="s">
        <v>5729</v>
      </c>
      <c r="BG424" t="s">
        <v>5724</v>
      </c>
      <c r="BH424" t="s">
        <v>5725</v>
      </c>
      <c r="BI424"/>
      <c r="BJ424"/>
      <c r="BK424"/>
      <c r="BL424"/>
      <c r="BM424"/>
      <c r="BN424"/>
      <c r="BO424"/>
      <c r="BP424"/>
      <c r="BQ424"/>
      <c r="BR424"/>
      <c r="BS424"/>
      <c r="BT424"/>
      <c r="BU424"/>
      <c r="BV424"/>
      <c r="BW424"/>
      <c r="BX424"/>
      <c r="BY424"/>
      <c r="BZ424"/>
      <c r="CA424"/>
      <c r="CB424"/>
      <c r="CC424"/>
    </row>
    <row r="425" spans="1:81">
      <c r="A425" t="str">
        <f>CONCATENATE(C425,"_",COUNTIF(C$2:C425,C425))</f>
        <v>08PDDF_3</v>
      </c>
      <c r="B425" t="s">
        <v>9579</v>
      </c>
      <c r="C425" t="s">
        <v>5685</v>
      </c>
      <c r="D425" t="s">
        <v>16938</v>
      </c>
      <c r="E425" t="s">
        <v>5686</v>
      </c>
      <c r="F425" t="s">
        <v>5687</v>
      </c>
      <c r="G425" t="s">
        <v>5688</v>
      </c>
      <c r="H425" t="s">
        <v>5689</v>
      </c>
      <c r="I425" t="s">
        <v>5730</v>
      </c>
      <c r="J425" t="s">
        <v>16942</v>
      </c>
      <c r="K425">
        <v>1</v>
      </c>
      <c r="L425" t="s">
        <v>576</v>
      </c>
      <c r="M425">
        <v>6</v>
      </c>
      <c r="N425" t="s">
        <v>16921</v>
      </c>
      <c r="O425" t="s">
        <v>167</v>
      </c>
      <c r="P425" t="s">
        <v>773</v>
      </c>
      <c r="Q425" t="s">
        <v>168</v>
      </c>
      <c r="R425" t="s">
        <v>517</v>
      </c>
      <c r="S425" t="s">
        <v>166</v>
      </c>
      <c r="T425" t="s">
        <v>16791</v>
      </c>
      <c r="U425" t="s">
        <v>236</v>
      </c>
      <c r="V425" t="s">
        <v>755</v>
      </c>
      <c r="W425" t="s">
        <v>5731</v>
      </c>
      <c r="X425" t="s">
        <v>5732</v>
      </c>
      <c r="Y425" t="s">
        <v>171</v>
      </c>
      <c r="Z425" t="s">
        <v>582</v>
      </c>
      <c r="AA425">
        <v>3.4</v>
      </c>
      <c r="AB425" t="s">
        <v>16925</v>
      </c>
      <c r="AC425" t="str">
        <f t="shared" si="6"/>
        <v>2.6.8</v>
      </c>
      <c r="AD425" t="s">
        <v>5733</v>
      </c>
      <c r="AE425" t="s">
        <v>5734</v>
      </c>
      <c r="AF425" t="s">
        <v>5735</v>
      </c>
      <c r="AG425" t="s">
        <v>5736</v>
      </c>
      <c r="AH425" t="s">
        <v>5737</v>
      </c>
      <c r="AI425" t="s">
        <v>89</v>
      </c>
      <c r="AJ425" t="s">
        <v>5738</v>
      </c>
      <c r="AK425" t="s">
        <v>5739</v>
      </c>
      <c r="AL425" t="s">
        <v>92</v>
      </c>
      <c r="AM425" t="s">
        <v>5740</v>
      </c>
      <c r="AN425">
        <v>0.32</v>
      </c>
      <c r="AO425">
        <v>0.51</v>
      </c>
      <c r="AP425">
        <v>0.84</v>
      </c>
      <c r="AQ425">
        <v>1</v>
      </c>
      <c r="AR425" t="s">
        <v>5741</v>
      </c>
      <c r="AS425" t="s">
        <v>5742</v>
      </c>
      <c r="AT425" t="s">
        <v>5743</v>
      </c>
      <c r="AU425" t="s">
        <v>5744</v>
      </c>
      <c r="AV425" t="s">
        <v>5745</v>
      </c>
      <c r="AW425" t="s">
        <v>5746</v>
      </c>
      <c r="AX425" t="s">
        <v>5744</v>
      </c>
      <c r="AY425" t="s">
        <v>5745</v>
      </c>
      <c r="AZ425" t="s">
        <v>5747</v>
      </c>
      <c r="BA425" t="s">
        <v>5744</v>
      </c>
      <c r="BB425" t="s">
        <v>5745</v>
      </c>
      <c r="BC425" t="s">
        <v>5748</v>
      </c>
      <c r="BD425" t="s">
        <v>5744</v>
      </c>
      <c r="BE425" t="s">
        <v>5745</v>
      </c>
      <c r="BF425"/>
      <c r="BG425"/>
      <c r="BH425"/>
      <c r="BI425"/>
      <c r="BJ425"/>
      <c r="BK425"/>
      <c r="BL425"/>
      <c r="BM425"/>
      <c r="BN425"/>
      <c r="BO425"/>
      <c r="BP425"/>
      <c r="BQ425"/>
      <c r="BR425"/>
      <c r="BS425"/>
      <c r="BT425"/>
      <c r="BU425"/>
      <c r="BV425"/>
      <c r="BW425"/>
      <c r="BX425"/>
      <c r="BY425"/>
      <c r="BZ425"/>
      <c r="CA425"/>
      <c r="CB425"/>
      <c r="CC425"/>
    </row>
    <row r="426" spans="1:81">
      <c r="A426" t="str">
        <f>CONCATENATE(C426,"_",COUNTIF(C$2:C426,C426))</f>
        <v>08PDDF_4</v>
      </c>
      <c r="B426" t="s">
        <v>9580</v>
      </c>
      <c r="C426" t="s">
        <v>5685</v>
      </c>
      <c r="D426" t="s">
        <v>16938</v>
      </c>
      <c r="E426" t="s">
        <v>5686</v>
      </c>
      <c r="F426" t="s">
        <v>5687</v>
      </c>
      <c r="G426" t="s">
        <v>5688</v>
      </c>
      <c r="H426" t="s">
        <v>5689</v>
      </c>
      <c r="I426" t="s">
        <v>5749</v>
      </c>
      <c r="J426" t="s">
        <v>16943</v>
      </c>
      <c r="K426">
        <v>1</v>
      </c>
      <c r="L426" t="s">
        <v>576</v>
      </c>
      <c r="M426">
        <v>6</v>
      </c>
      <c r="N426" t="s">
        <v>16921</v>
      </c>
      <c r="O426">
        <v>0</v>
      </c>
      <c r="P426" t="s">
        <v>16921</v>
      </c>
      <c r="Q426" t="s">
        <v>168</v>
      </c>
      <c r="R426" t="s">
        <v>517</v>
      </c>
      <c r="S426" t="s">
        <v>166</v>
      </c>
      <c r="T426" t="s">
        <v>16791</v>
      </c>
      <c r="U426" t="s">
        <v>239</v>
      </c>
      <c r="V426" t="s">
        <v>5463</v>
      </c>
      <c r="W426" t="s">
        <v>2355</v>
      </c>
      <c r="X426" t="s">
        <v>2356</v>
      </c>
      <c r="Y426" t="s">
        <v>171</v>
      </c>
      <c r="Z426" t="s">
        <v>582</v>
      </c>
      <c r="AA426">
        <v>3.1</v>
      </c>
      <c r="AB426" t="s">
        <v>16944</v>
      </c>
      <c r="AC426" t="str">
        <f t="shared" si="6"/>
        <v>2.6.9</v>
      </c>
      <c r="AD426" t="s">
        <v>5750</v>
      </c>
      <c r="AE426" t="s">
        <v>5751</v>
      </c>
      <c r="AF426" t="s">
        <v>5752</v>
      </c>
      <c r="AG426" t="s">
        <v>5753</v>
      </c>
      <c r="AH426" t="s">
        <v>5754</v>
      </c>
      <c r="AI426" t="s">
        <v>89</v>
      </c>
      <c r="AJ426" t="s">
        <v>5755</v>
      </c>
      <c r="AK426" t="s">
        <v>5756</v>
      </c>
      <c r="AL426" t="s">
        <v>92</v>
      </c>
      <c r="AM426" t="s">
        <v>5757</v>
      </c>
      <c r="AN426">
        <v>0.25</v>
      </c>
      <c r="AO426">
        <v>0.51</v>
      </c>
      <c r="AP426">
        <v>0.76</v>
      </c>
      <c r="AQ426">
        <v>1</v>
      </c>
      <c r="AR426" t="s">
        <v>5758</v>
      </c>
      <c r="AS426" t="s">
        <v>5759</v>
      </c>
      <c r="AT426" t="s">
        <v>5760</v>
      </c>
      <c r="AU426" t="s">
        <v>5707</v>
      </c>
      <c r="AV426" t="s">
        <v>5708</v>
      </c>
      <c r="AW426" t="s">
        <v>5761</v>
      </c>
      <c r="AX426" t="s">
        <v>5704</v>
      </c>
      <c r="AY426" t="s">
        <v>5705</v>
      </c>
      <c r="AZ426" t="s">
        <v>5762</v>
      </c>
      <c r="BA426" t="s">
        <v>5704</v>
      </c>
      <c r="BB426" t="s">
        <v>5705</v>
      </c>
      <c r="BC426"/>
      <c r="BD426"/>
      <c r="BE426"/>
      <c r="BF426"/>
      <c r="BG426"/>
      <c r="BH426"/>
      <c r="BI426"/>
      <c r="BJ426"/>
      <c r="BK426"/>
      <c r="BL426"/>
      <c r="BM426"/>
      <c r="BN426"/>
      <c r="BO426"/>
      <c r="BP426"/>
      <c r="BQ426"/>
      <c r="BR426"/>
      <c r="BS426"/>
      <c r="BT426"/>
      <c r="BU426"/>
      <c r="BV426"/>
      <c r="BW426"/>
      <c r="BX426"/>
      <c r="BY426"/>
      <c r="BZ426"/>
      <c r="CA426"/>
      <c r="CB426"/>
      <c r="CC426"/>
    </row>
    <row r="427" spans="1:81">
      <c r="A427" t="str">
        <f>CONCATENATE(C427,"_",COUNTIF(C$2:C427,C427))</f>
        <v>08PDDF_5</v>
      </c>
      <c r="B427" t="s">
        <v>9581</v>
      </c>
      <c r="C427" t="s">
        <v>5685</v>
      </c>
      <c r="D427" t="s">
        <v>16938</v>
      </c>
      <c r="E427" t="s">
        <v>5686</v>
      </c>
      <c r="F427" t="s">
        <v>5687</v>
      </c>
      <c r="G427" t="s">
        <v>5688</v>
      </c>
      <c r="H427" t="s">
        <v>5689</v>
      </c>
      <c r="I427" t="s">
        <v>109</v>
      </c>
      <c r="J427" t="s">
        <v>16733</v>
      </c>
      <c r="K427">
        <v>1</v>
      </c>
      <c r="L427" t="s">
        <v>576</v>
      </c>
      <c r="M427">
        <v>6</v>
      </c>
      <c r="N427" t="s">
        <v>16921</v>
      </c>
      <c r="O427" t="s">
        <v>169</v>
      </c>
      <c r="P427" t="s">
        <v>619</v>
      </c>
      <c r="Q427" t="s">
        <v>168</v>
      </c>
      <c r="R427" t="s">
        <v>517</v>
      </c>
      <c r="S427" t="s">
        <v>166</v>
      </c>
      <c r="T427" t="s">
        <v>16791</v>
      </c>
      <c r="U427" t="s">
        <v>239</v>
      </c>
      <c r="V427" t="s">
        <v>5463</v>
      </c>
      <c r="W427" t="s">
        <v>110</v>
      </c>
      <c r="X427" t="s">
        <v>111</v>
      </c>
      <c r="Y427" t="s">
        <v>171</v>
      </c>
      <c r="Z427" t="s">
        <v>582</v>
      </c>
      <c r="AA427" t="s">
        <v>16927</v>
      </c>
      <c r="AB427" t="s">
        <v>16928</v>
      </c>
      <c r="AC427" t="str">
        <f t="shared" si="6"/>
        <v>2.6.9</v>
      </c>
      <c r="AD427" t="s">
        <v>5763</v>
      </c>
      <c r="AE427" t="s">
        <v>5764</v>
      </c>
      <c r="AF427" t="s">
        <v>5765</v>
      </c>
      <c r="AG427" t="s">
        <v>115</v>
      </c>
      <c r="AH427" t="s">
        <v>5766</v>
      </c>
      <c r="AI427" t="s">
        <v>89</v>
      </c>
      <c r="AJ427" t="s">
        <v>5767</v>
      </c>
      <c r="AK427" t="s">
        <v>5768</v>
      </c>
      <c r="AL427" t="s">
        <v>136</v>
      </c>
      <c r="AM427" t="s">
        <v>5769</v>
      </c>
      <c r="AN427">
        <v>0.35</v>
      </c>
      <c r="AO427">
        <v>0.45</v>
      </c>
      <c r="AP427">
        <v>0.75</v>
      </c>
      <c r="AQ427">
        <v>1</v>
      </c>
      <c r="AR427" t="s">
        <v>5600</v>
      </c>
      <c r="AS427" t="s">
        <v>5770</v>
      </c>
      <c r="AT427" t="s">
        <v>5771</v>
      </c>
      <c r="AU427" t="s">
        <v>5772</v>
      </c>
      <c r="AV427" t="s">
        <v>5773</v>
      </c>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row>
    <row r="428" spans="1:81">
      <c r="A428" t="str">
        <f>CONCATENATE(C428,"_",COUNTIF(C$2:C428,C428))</f>
        <v>08PDDF_6</v>
      </c>
      <c r="B428" t="s">
        <v>9582</v>
      </c>
      <c r="C428" t="s">
        <v>5685</v>
      </c>
      <c r="D428" t="s">
        <v>16938</v>
      </c>
      <c r="E428" t="s">
        <v>5686</v>
      </c>
      <c r="F428" t="s">
        <v>5687</v>
      </c>
      <c r="G428" t="s">
        <v>5688</v>
      </c>
      <c r="H428" t="s">
        <v>5689</v>
      </c>
      <c r="I428" t="s">
        <v>126</v>
      </c>
      <c r="J428" t="s">
        <v>16736</v>
      </c>
      <c r="K428">
        <v>1</v>
      </c>
      <c r="L428" t="s">
        <v>576</v>
      </c>
      <c r="M428">
        <v>6</v>
      </c>
      <c r="N428" t="s">
        <v>16921</v>
      </c>
      <c r="O428" t="s">
        <v>169</v>
      </c>
      <c r="P428" t="s">
        <v>619</v>
      </c>
      <c r="Q428" t="s">
        <v>168</v>
      </c>
      <c r="R428" t="s">
        <v>517</v>
      </c>
      <c r="S428" t="s">
        <v>166</v>
      </c>
      <c r="T428" t="s">
        <v>16791</v>
      </c>
      <c r="U428" t="s">
        <v>239</v>
      </c>
      <c r="V428" t="s">
        <v>5463</v>
      </c>
      <c r="W428" t="s">
        <v>127</v>
      </c>
      <c r="X428" t="s">
        <v>128</v>
      </c>
      <c r="Y428" t="s">
        <v>171</v>
      </c>
      <c r="Z428" t="s">
        <v>582</v>
      </c>
      <c r="AA428" t="s">
        <v>16927</v>
      </c>
      <c r="AB428" t="s">
        <v>16928</v>
      </c>
      <c r="AC428" t="str">
        <f t="shared" si="6"/>
        <v>2.6.9</v>
      </c>
      <c r="AD428" t="s">
        <v>288</v>
      </c>
      <c r="AE428" t="s">
        <v>208</v>
      </c>
      <c r="AF428" t="s">
        <v>5774</v>
      </c>
      <c r="AG428" t="s">
        <v>5775</v>
      </c>
      <c r="AH428" t="s">
        <v>5776</v>
      </c>
      <c r="AI428" t="s">
        <v>89</v>
      </c>
      <c r="AJ428" t="s">
        <v>715</v>
      </c>
      <c r="AK428" t="s">
        <v>5777</v>
      </c>
      <c r="AL428" t="s">
        <v>136</v>
      </c>
      <c r="AM428" t="s">
        <v>5606</v>
      </c>
      <c r="AN428">
        <v>0.35</v>
      </c>
      <c r="AO428">
        <v>0.45</v>
      </c>
      <c r="AP428">
        <v>0.75</v>
      </c>
      <c r="AQ428">
        <v>1</v>
      </c>
      <c r="AR428" t="s">
        <v>5607</v>
      </c>
      <c r="AS428" t="s">
        <v>719</v>
      </c>
      <c r="AT428" t="s">
        <v>5608</v>
      </c>
      <c r="AU428" t="s">
        <v>5778</v>
      </c>
      <c r="AV428" t="s">
        <v>1162</v>
      </c>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row>
    <row r="429" spans="1:81">
      <c r="A429" t="str">
        <f>CONCATENATE(C429,"_",COUNTIF(C$2:C429,C429))</f>
        <v>08PDDF_7</v>
      </c>
      <c r="B429" t="s">
        <v>9583</v>
      </c>
      <c r="C429" t="s">
        <v>5685</v>
      </c>
      <c r="D429" t="s">
        <v>16938</v>
      </c>
      <c r="E429" t="s">
        <v>5686</v>
      </c>
      <c r="F429" t="s">
        <v>5687</v>
      </c>
      <c r="G429" t="s">
        <v>5688</v>
      </c>
      <c r="H429" t="s">
        <v>5689</v>
      </c>
      <c r="I429" t="s">
        <v>141</v>
      </c>
      <c r="J429" t="s">
        <v>16737</v>
      </c>
      <c r="K429">
        <v>5</v>
      </c>
      <c r="L429" t="s">
        <v>142</v>
      </c>
      <c r="M429">
        <v>3</v>
      </c>
      <c r="N429" t="s">
        <v>16738</v>
      </c>
      <c r="O429" t="s">
        <v>171</v>
      </c>
      <c r="P429" t="s">
        <v>143</v>
      </c>
      <c r="Q429" t="s">
        <v>169</v>
      </c>
      <c r="R429" t="s">
        <v>77</v>
      </c>
      <c r="S429" t="s">
        <v>170</v>
      </c>
      <c r="T429" t="s">
        <v>16739</v>
      </c>
      <c r="U429" t="s">
        <v>168</v>
      </c>
      <c r="V429" t="s">
        <v>16740</v>
      </c>
      <c r="W429" t="s">
        <v>144</v>
      </c>
      <c r="X429" t="s">
        <v>145</v>
      </c>
      <c r="Y429" t="s">
        <v>146</v>
      </c>
      <c r="Z429" t="s">
        <v>147</v>
      </c>
      <c r="AA429">
        <v>11.5</v>
      </c>
      <c r="AB429" t="s">
        <v>16741</v>
      </c>
      <c r="AC429" t="str">
        <f t="shared" si="6"/>
        <v>1.7.2</v>
      </c>
      <c r="AD429" t="s">
        <v>5779</v>
      </c>
      <c r="AE429" t="s">
        <v>5780</v>
      </c>
      <c r="AF429" t="s">
        <v>5781</v>
      </c>
      <c r="AG429" t="s">
        <v>5782</v>
      </c>
      <c r="AH429" t="s">
        <v>5783</v>
      </c>
      <c r="AI429" t="s">
        <v>89</v>
      </c>
      <c r="AJ429" t="s">
        <v>5531</v>
      </c>
      <c r="AK429" t="s">
        <v>5784</v>
      </c>
      <c r="AL429" t="s">
        <v>92</v>
      </c>
      <c r="AM429" t="s">
        <v>5533</v>
      </c>
      <c r="AN429">
        <v>0.25</v>
      </c>
      <c r="AO429">
        <v>0.5</v>
      </c>
      <c r="AP429">
        <v>0.75</v>
      </c>
      <c r="AQ429">
        <v>1</v>
      </c>
      <c r="AR429" t="s">
        <v>5534</v>
      </c>
      <c r="AS429" t="s">
        <v>5535</v>
      </c>
      <c r="AT429" t="s">
        <v>5785</v>
      </c>
      <c r="AU429" t="s">
        <v>5778</v>
      </c>
      <c r="AV429" t="s">
        <v>1162</v>
      </c>
      <c r="AW429" t="s">
        <v>731</v>
      </c>
      <c r="AX429" t="s">
        <v>5778</v>
      </c>
      <c r="AY429" t="s">
        <v>1162</v>
      </c>
      <c r="AZ429"/>
      <c r="BA429"/>
      <c r="BB429"/>
      <c r="BC429"/>
      <c r="BD429"/>
      <c r="BE429"/>
      <c r="BF429"/>
      <c r="BG429"/>
      <c r="BH429"/>
      <c r="BI429"/>
      <c r="BJ429"/>
      <c r="BK429"/>
      <c r="BL429"/>
      <c r="BM429"/>
      <c r="BN429"/>
      <c r="BO429"/>
      <c r="BP429"/>
      <c r="BQ429"/>
      <c r="BR429"/>
      <c r="BS429"/>
      <c r="BT429"/>
      <c r="BU429"/>
      <c r="BV429"/>
      <c r="BW429"/>
      <c r="BX429"/>
      <c r="BY429"/>
      <c r="BZ429"/>
      <c r="CA429"/>
      <c r="CB429"/>
      <c r="CC429"/>
    </row>
    <row r="430" spans="1:81">
      <c r="A430" t="str">
        <f>CONCATENATE(C430,"_",COUNTIF(C$2:C430,C430))</f>
        <v>08PDDF_8</v>
      </c>
      <c r="B430" t="s">
        <v>9589</v>
      </c>
      <c r="C430" t="s">
        <v>5685</v>
      </c>
      <c r="D430" t="s">
        <v>16938</v>
      </c>
      <c r="E430" t="s">
        <v>5686</v>
      </c>
      <c r="F430" t="s">
        <v>5687</v>
      </c>
      <c r="G430" t="s">
        <v>5688</v>
      </c>
      <c r="H430" t="s">
        <v>5689</v>
      </c>
      <c r="I430" t="s">
        <v>5862</v>
      </c>
      <c r="J430" t="s">
        <v>16945</v>
      </c>
      <c r="K430">
        <v>1</v>
      </c>
      <c r="L430" t="s">
        <v>576</v>
      </c>
      <c r="M430">
        <v>6</v>
      </c>
      <c r="N430" t="s">
        <v>16921</v>
      </c>
      <c r="O430">
        <v>1</v>
      </c>
      <c r="P430" t="s">
        <v>619</v>
      </c>
      <c r="Q430" t="s">
        <v>168</v>
      </c>
      <c r="R430" t="s">
        <v>517</v>
      </c>
      <c r="S430" t="s">
        <v>166</v>
      </c>
      <c r="T430" t="s">
        <v>16791</v>
      </c>
      <c r="U430" t="s">
        <v>239</v>
      </c>
      <c r="V430" t="s">
        <v>5463</v>
      </c>
      <c r="W430" t="s">
        <v>5711</v>
      </c>
      <c r="X430" t="s">
        <v>5712</v>
      </c>
      <c r="Y430" t="s">
        <v>171</v>
      </c>
      <c r="Z430" t="s">
        <v>582</v>
      </c>
      <c r="AA430" t="s">
        <v>16927</v>
      </c>
      <c r="AB430" t="s">
        <v>16928</v>
      </c>
      <c r="AC430" t="str">
        <f t="shared" si="6"/>
        <v>2.6.9</v>
      </c>
      <c r="AD430" t="s">
        <v>5863</v>
      </c>
      <c r="AE430" t="s">
        <v>5864</v>
      </c>
      <c r="AF430" t="s">
        <v>5865</v>
      </c>
      <c r="AG430" t="s">
        <v>5866</v>
      </c>
      <c r="AH430" t="s">
        <v>5867</v>
      </c>
      <c r="AI430" t="s">
        <v>89</v>
      </c>
      <c r="AJ430" t="s">
        <v>5868</v>
      </c>
      <c r="AK430" t="s">
        <v>5869</v>
      </c>
      <c r="AL430" t="s">
        <v>92</v>
      </c>
      <c r="AM430" t="s">
        <v>5870</v>
      </c>
      <c r="AN430">
        <v>0.44</v>
      </c>
      <c r="AO430">
        <v>0.62</v>
      </c>
      <c r="AP430">
        <v>0.84</v>
      </c>
      <c r="AQ430">
        <v>1</v>
      </c>
      <c r="AR430" t="s">
        <v>5871</v>
      </c>
      <c r="AS430" t="s">
        <v>5872</v>
      </c>
      <c r="AT430" t="s">
        <v>5873</v>
      </c>
      <c r="AU430" t="s">
        <v>5874</v>
      </c>
      <c r="AV430" t="s">
        <v>5875</v>
      </c>
      <c r="AW430" t="s">
        <v>5876</v>
      </c>
      <c r="AX430" t="s">
        <v>5874</v>
      </c>
      <c r="AY430" t="s">
        <v>5875</v>
      </c>
      <c r="AZ430" t="s">
        <v>5877</v>
      </c>
      <c r="BA430" t="s">
        <v>5874</v>
      </c>
      <c r="BB430" t="s">
        <v>5875</v>
      </c>
      <c r="BC430" t="s">
        <v>5878</v>
      </c>
      <c r="BD430" t="s">
        <v>5874</v>
      </c>
      <c r="BE430" t="s">
        <v>5875</v>
      </c>
      <c r="BF430" t="s">
        <v>5870</v>
      </c>
      <c r="BG430" t="s">
        <v>5874</v>
      </c>
      <c r="BH430" t="s">
        <v>5875</v>
      </c>
      <c r="BI430"/>
      <c r="BJ430"/>
      <c r="BK430"/>
      <c r="BL430"/>
      <c r="BM430"/>
      <c r="BN430"/>
      <c r="BO430"/>
      <c r="BP430"/>
      <c r="BQ430"/>
      <c r="BR430"/>
      <c r="BS430"/>
      <c r="BT430"/>
      <c r="BU430"/>
      <c r="BV430"/>
      <c r="BW430"/>
      <c r="BX430"/>
      <c r="BY430"/>
      <c r="BZ430"/>
      <c r="CA430"/>
      <c r="CB430"/>
      <c r="CC430"/>
    </row>
    <row r="431" spans="1:81">
      <c r="A431" t="str">
        <f>CONCATENATE(C431,"_",COUNTIF(C$2:C431,C431))</f>
        <v>08PDDF_9</v>
      </c>
      <c r="B431" t="s">
        <v>9584</v>
      </c>
      <c r="C431" t="s">
        <v>5685</v>
      </c>
      <c r="D431" t="s">
        <v>16938</v>
      </c>
      <c r="E431" t="s">
        <v>5686</v>
      </c>
      <c r="F431" t="s">
        <v>5687</v>
      </c>
      <c r="G431" t="s">
        <v>5688</v>
      </c>
      <c r="H431" t="s">
        <v>5689</v>
      </c>
      <c r="I431" t="s">
        <v>5786</v>
      </c>
      <c r="J431" t="s">
        <v>16946</v>
      </c>
      <c r="K431">
        <v>1</v>
      </c>
      <c r="L431" t="s">
        <v>576</v>
      </c>
      <c r="M431">
        <v>6</v>
      </c>
      <c r="N431" t="s">
        <v>16921</v>
      </c>
      <c r="O431" t="s">
        <v>169</v>
      </c>
      <c r="P431" t="s">
        <v>619</v>
      </c>
      <c r="Q431" t="s">
        <v>168</v>
      </c>
      <c r="R431" t="s">
        <v>517</v>
      </c>
      <c r="S431" t="s">
        <v>166</v>
      </c>
      <c r="T431" t="s">
        <v>16791</v>
      </c>
      <c r="U431" t="s">
        <v>216</v>
      </c>
      <c r="V431" t="s">
        <v>16934</v>
      </c>
      <c r="W431" t="s">
        <v>5787</v>
      </c>
      <c r="X431" t="s">
        <v>5788</v>
      </c>
      <c r="Y431" t="s">
        <v>168</v>
      </c>
      <c r="Z431" t="s">
        <v>2357</v>
      </c>
      <c r="AA431">
        <v>2.1</v>
      </c>
      <c r="AB431" t="s">
        <v>16825</v>
      </c>
      <c r="AC431" t="str">
        <f t="shared" si="6"/>
        <v>2.6.5</v>
      </c>
      <c r="AD431" t="s">
        <v>5789</v>
      </c>
      <c r="AE431" t="s">
        <v>5790</v>
      </c>
      <c r="AF431" t="s">
        <v>5791</v>
      </c>
      <c r="AG431" t="s">
        <v>5792</v>
      </c>
      <c r="AH431" t="s">
        <v>5793</v>
      </c>
      <c r="AI431" t="s">
        <v>89</v>
      </c>
      <c r="AJ431" t="s">
        <v>5794</v>
      </c>
      <c r="AK431" t="s">
        <v>5795</v>
      </c>
      <c r="AL431" t="s">
        <v>92</v>
      </c>
      <c r="AM431" t="s">
        <v>5796</v>
      </c>
      <c r="AN431">
        <v>0.25</v>
      </c>
      <c r="AO431">
        <v>0.5</v>
      </c>
      <c r="AP431">
        <v>0.75</v>
      </c>
      <c r="AQ431">
        <v>1</v>
      </c>
      <c r="AR431" t="s">
        <v>5797</v>
      </c>
      <c r="AS431" t="s">
        <v>5798</v>
      </c>
      <c r="AT431" t="s">
        <v>5799</v>
      </c>
      <c r="AU431" t="s">
        <v>5800</v>
      </c>
      <c r="AV431" t="s">
        <v>5801</v>
      </c>
      <c r="AW431" t="s">
        <v>5802</v>
      </c>
      <c r="AX431" t="s">
        <v>5800</v>
      </c>
      <c r="AY431" t="s">
        <v>5801</v>
      </c>
      <c r="AZ431"/>
      <c r="BA431"/>
      <c r="BB431"/>
      <c r="BC431"/>
      <c r="BD431"/>
      <c r="BE431"/>
      <c r="BF431"/>
      <c r="BG431"/>
      <c r="BH431"/>
      <c r="BI431"/>
      <c r="BJ431"/>
      <c r="BK431"/>
      <c r="BL431"/>
      <c r="BM431"/>
      <c r="BN431"/>
      <c r="BO431"/>
      <c r="BP431"/>
      <c r="BQ431"/>
      <c r="BR431"/>
      <c r="BS431"/>
      <c r="BT431"/>
      <c r="BU431"/>
      <c r="BV431"/>
      <c r="BW431"/>
      <c r="BX431"/>
      <c r="BY431"/>
      <c r="BZ431"/>
      <c r="CA431"/>
      <c r="CB431"/>
      <c r="CC431"/>
    </row>
    <row r="432" spans="1:81">
      <c r="A432" t="str">
        <f>CONCATENATE(C432,"_",COUNTIF(C$2:C432,C432))</f>
        <v>08PDDF_10</v>
      </c>
      <c r="B432" t="s">
        <v>9585</v>
      </c>
      <c r="C432" t="s">
        <v>5685</v>
      </c>
      <c r="D432" t="s">
        <v>16938</v>
      </c>
      <c r="E432" t="s">
        <v>5686</v>
      </c>
      <c r="F432" t="s">
        <v>5687</v>
      </c>
      <c r="G432" t="s">
        <v>5688</v>
      </c>
      <c r="H432" t="s">
        <v>5689</v>
      </c>
      <c r="I432" t="s">
        <v>5803</v>
      </c>
      <c r="J432" t="s">
        <v>16947</v>
      </c>
      <c r="K432">
        <v>1</v>
      </c>
      <c r="L432" t="s">
        <v>576</v>
      </c>
      <c r="M432">
        <v>6</v>
      </c>
      <c r="N432" t="s">
        <v>16921</v>
      </c>
      <c r="O432" t="s">
        <v>169</v>
      </c>
      <c r="P432" t="s">
        <v>619</v>
      </c>
      <c r="Q432" t="s">
        <v>168</v>
      </c>
      <c r="R432" t="s">
        <v>517</v>
      </c>
      <c r="S432" t="s">
        <v>166</v>
      </c>
      <c r="T432" t="s">
        <v>16791</v>
      </c>
      <c r="U432" t="s">
        <v>239</v>
      </c>
      <c r="V432" t="s">
        <v>5463</v>
      </c>
      <c r="W432" t="s">
        <v>5804</v>
      </c>
      <c r="X432" t="s">
        <v>5805</v>
      </c>
      <c r="Y432" t="s">
        <v>171</v>
      </c>
      <c r="Z432" t="s">
        <v>582</v>
      </c>
      <c r="AA432">
        <v>3.2</v>
      </c>
      <c r="AB432" t="s">
        <v>16940</v>
      </c>
      <c r="AC432" t="str">
        <f t="shared" si="6"/>
        <v>2.6.9</v>
      </c>
      <c r="AD432" t="s">
        <v>5806</v>
      </c>
      <c r="AE432" t="s">
        <v>5807</v>
      </c>
      <c r="AF432" t="s">
        <v>5808</v>
      </c>
      <c r="AG432" t="s">
        <v>5809</v>
      </c>
      <c r="AH432" t="s">
        <v>5810</v>
      </c>
      <c r="AI432" t="s">
        <v>89</v>
      </c>
      <c r="AJ432" t="s">
        <v>5811</v>
      </c>
      <c r="AK432" t="s">
        <v>5812</v>
      </c>
      <c r="AL432" t="s">
        <v>136</v>
      </c>
      <c r="AM432" t="s">
        <v>5796</v>
      </c>
      <c r="AN432">
        <v>0.25</v>
      </c>
      <c r="AO432">
        <v>0.5</v>
      </c>
      <c r="AP432">
        <v>0.75</v>
      </c>
      <c r="AQ432">
        <v>1</v>
      </c>
      <c r="AR432" t="s">
        <v>5813</v>
      </c>
      <c r="AS432" t="s">
        <v>5814</v>
      </c>
      <c r="AT432" t="s">
        <v>5815</v>
      </c>
      <c r="AU432" t="s">
        <v>5816</v>
      </c>
      <c r="AV432" t="s">
        <v>5817</v>
      </c>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row>
    <row r="433" spans="1:86">
      <c r="A433" t="str">
        <f>CONCATENATE(C433,"_",COUNTIF(C$2:C433,C433))</f>
        <v>08PDDF_11</v>
      </c>
      <c r="B433" t="s">
        <v>9586</v>
      </c>
      <c r="C433" t="s">
        <v>5685</v>
      </c>
      <c r="D433" t="s">
        <v>16938</v>
      </c>
      <c r="E433" t="s">
        <v>5686</v>
      </c>
      <c r="F433" t="s">
        <v>5687</v>
      </c>
      <c r="G433" t="s">
        <v>5688</v>
      </c>
      <c r="H433" t="s">
        <v>5689</v>
      </c>
      <c r="I433" t="s">
        <v>5576</v>
      </c>
      <c r="J433" t="s">
        <v>16932</v>
      </c>
      <c r="K433">
        <v>1</v>
      </c>
      <c r="L433" t="s">
        <v>576</v>
      </c>
      <c r="M433">
        <v>2</v>
      </c>
      <c r="N433" t="s">
        <v>577</v>
      </c>
      <c r="O433" t="s">
        <v>167</v>
      </c>
      <c r="P433" t="s">
        <v>16933</v>
      </c>
      <c r="Q433" t="s">
        <v>168</v>
      </c>
      <c r="R433" t="s">
        <v>517</v>
      </c>
      <c r="S433" t="s">
        <v>166</v>
      </c>
      <c r="T433" t="s">
        <v>16791</v>
      </c>
      <c r="U433" t="s">
        <v>216</v>
      </c>
      <c r="V433" t="s">
        <v>16934</v>
      </c>
      <c r="W433" t="s">
        <v>5577</v>
      </c>
      <c r="X433" t="s">
        <v>5578</v>
      </c>
      <c r="Y433" t="s">
        <v>168</v>
      </c>
      <c r="Z433" t="s">
        <v>2357</v>
      </c>
      <c r="AA433">
        <v>2.1</v>
      </c>
      <c r="AB433" t="s">
        <v>16825</v>
      </c>
      <c r="AC433" t="str">
        <f t="shared" si="6"/>
        <v>2.6.5</v>
      </c>
      <c r="AD433" t="s">
        <v>5818</v>
      </c>
      <c r="AE433" t="s">
        <v>5819</v>
      </c>
      <c r="AF433" t="s">
        <v>5820</v>
      </c>
      <c r="AG433" t="s">
        <v>5821</v>
      </c>
      <c r="AH433" t="s">
        <v>5822</v>
      </c>
      <c r="AI433" t="s">
        <v>89</v>
      </c>
      <c r="AJ433" t="s">
        <v>5823</v>
      </c>
      <c r="AK433" t="s">
        <v>5824</v>
      </c>
      <c r="AL433" t="s">
        <v>92</v>
      </c>
      <c r="AM433" t="s">
        <v>5825</v>
      </c>
      <c r="AN433">
        <v>0.24</v>
      </c>
      <c r="AO433">
        <v>0.47</v>
      </c>
      <c r="AP433">
        <v>0.76</v>
      </c>
      <c r="AQ433">
        <v>1</v>
      </c>
      <c r="AR433" t="s">
        <v>5826</v>
      </c>
      <c r="AS433" t="s">
        <v>5827</v>
      </c>
      <c r="AT433" t="s">
        <v>5828</v>
      </c>
      <c r="AU433" t="s">
        <v>5829</v>
      </c>
      <c r="AV433" t="s">
        <v>5830</v>
      </c>
      <c r="AW433" t="s">
        <v>5831</v>
      </c>
      <c r="AX433" t="s">
        <v>5829</v>
      </c>
      <c r="AY433" t="s">
        <v>5830</v>
      </c>
      <c r="AZ433"/>
      <c r="BA433"/>
      <c r="BB433"/>
      <c r="BC433"/>
      <c r="BD433"/>
      <c r="BE433"/>
      <c r="BF433"/>
      <c r="BG433"/>
      <c r="BH433"/>
      <c r="BI433"/>
      <c r="BJ433"/>
      <c r="BK433"/>
      <c r="BL433"/>
      <c r="BM433"/>
      <c r="BN433"/>
      <c r="BO433"/>
      <c r="BP433"/>
      <c r="BQ433"/>
      <c r="BR433"/>
      <c r="BS433"/>
      <c r="BT433"/>
      <c r="BU433"/>
      <c r="BV433"/>
      <c r="BW433"/>
      <c r="BX433"/>
      <c r="BY433"/>
      <c r="BZ433"/>
      <c r="CA433"/>
      <c r="CB433"/>
      <c r="CC433"/>
    </row>
    <row r="434" spans="1:86">
      <c r="A434" t="str">
        <f>CONCATENATE(C434,"_",COUNTIF(C$2:C434,C434))</f>
        <v>08PDDF_12</v>
      </c>
      <c r="B434" t="s">
        <v>9587</v>
      </c>
      <c r="C434" t="s">
        <v>5685</v>
      </c>
      <c r="D434" t="s">
        <v>16938</v>
      </c>
      <c r="E434" t="s">
        <v>5686</v>
      </c>
      <c r="F434" t="s">
        <v>5687</v>
      </c>
      <c r="G434" t="s">
        <v>5688</v>
      </c>
      <c r="H434" t="s">
        <v>5689</v>
      </c>
      <c r="I434" t="s">
        <v>5832</v>
      </c>
      <c r="J434" t="s">
        <v>16948</v>
      </c>
      <c r="K434">
        <v>1</v>
      </c>
      <c r="L434" t="s">
        <v>576</v>
      </c>
      <c r="M434">
        <v>6</v>
      </c>
      <c r="N434" t="s">
        <v>16921</v>
      </c>
      <c r="O434" t="s">
        <v>236</v>
      </c>
      <c r="P434" t="s">
        <v>16949</v>
      </c>
      <c r="Q434" t="s">
        <v>168</v>
      </c>
      <c r="R434" t="s">
        <v>517</v>
      </c>
      <c r="S434" t="s">
        <v>166</v>
      </c>
      <c r="T434" t="s">
        <v>16791</v>
      </c>
      <c r="U434" t="s">
        <v>239</v>
      </c>
      <c r="V434" t="s">
        <v>5463</v>
      </c>
      <c r="W434" t="s">
        <v>5833</v>
      </c>
      <c r="X434" t="s">
        <v>5834</v>
      </c>
      <c r="Y434" t="s">
        <v>171</v>
      </c>
      <c r="Z434" t="s">
        <v>582</v>
      </c>
      <c r="AA434">
        <v>3.6</v>
      </c>
      <c r="AB434" t="s">
        <v>16950</v>
      </c>
      <c r="AC434" t="str">
        <f t="shared" si="6"/>
        <v>2.6.9</v>
      </c>
      <c r="AD434" t="s">
        <v>5835</v>
      </c>
      <c r="AE434" t="s">
        <v>5836</v>
      </c>
      <c r="AF434" t="s">
        <v>5837</v>
      </c>
      <c r="AG434" t="s">
        <v>5838</v>
      </c>
      <c r="AH434" t="s">
        <v>5839</v>
      </c>
      <c r="AI434" t="s">
        <v>89</v>
      </c>
      <c r="AJ434" t="s">
        <v>5840</v>
      </c>
      <c r="AK434" t="s">
        <v>5841</v>
      </c>
      <c r="AL434" t="s">
        <v>92</v>
      </c>
      <c r="AM434" t="s">
        <v>5796</v>
      </c>
      <c r="AN434">
        <v>0.25</v>
      </c>
      <c r="AO434">
        <v>0.5</v>
      </c>
      <c r="AP434">
        <v>0.75</v>
      </c>
      <c r="AQ434">
        <v>1</v>
      </c>
      <c r="AR434" t="s">
        <v>5842</v>
      </c>
      <c r="AS434" t="s">
        <v>5843</v>
      </c>
      <c r="AT434" t="s">
        <v>5844</v>
      </c>
      <c r="AU434" t="s">
        <v>5704</v>
      </c>
      <c r="AV434" t="s">
        <v>5705</v>
      </c>
      <c r="AW434" t="s">
        <v>5845</v>
      </c>
      <c r="AX434" t="s">
        <v>5704</v>
      </c>
      <c r="AY434" t="s">
        <v>5705</v>
      </c>
      <c r="AZ434"/>
      <c r="BA434"/>
      <c r="BB434"/>
      <c r="BC434"/>
      <c r="BD434"/>
      <c r="BE434"/>
      <c r="BF434"/>
      <c r="BG434"/>
      <c r="BH434"/>
      <c r="BI434"/>
      <c r="BJ434"/>
      <c r="BK434"/>
      <c r="BL434"/>
      <c r="BM434"/>
      <c r="BN434"/>
      <c r="BO434"/>
      <c r="BP434"/>
      <c r="BQ434"/>
      <c r="BR434"/>
      <c r="BS434"/>
      <c r="BT434"/>
      <c r="BU434"/>
      <c r="BV434"/>
      <c r="BW434"/>
      <c r="BX434"/>
      <c r="BY434"/>
      <c r="BZ434"/>
      <c r="CA434"/>
      <c r="CB434"/>
      <c r="CC434"/>
    </row>
    <row r="435" spans="1:86">
      <c r="A435" t="str">
        <f>CONCATENATE(C435,"_",COUNTIF(C$2:C435,C435))</f>
        <v>08PDDF_13</v>
      </c>
      <c r="B435" t="s">
        <v>9588</v>
      </c>
      <c r="C435" t="s">
        <v>5685</v>
      </c>
      <c r="D435" t="s">
        <v>16938</v>
      </c>
      <c r="E435" t="s">
        <v>5686</v>
      </c>
      <c r="F435" t="s">
        <v>5687</v>
      </c>
      <c r="G435" t="s">
        <v>5688</v>
      </c>
      <c r="H435" t="s">
        <v>5689</v>
      </c>
      <c r="I435" t="s">
        <v>5846</v>
      </c>
      <c r="J435" t="s">
        <v>16951</v>
      </c>
      <c r="K435">
        <v>1</v>
      </c>
      <c r="L435" t="s">
        <v>576</v>
      </c>
      <c r="M435">
        <v>6</v>
      </c>
      <c r="N435" t="s">
        <v>16921</v>
      </c>
      <c r="O435" t="s">
        <v>549</v>
      </c>
      <c r="P435" t="s">
        <v>16921</v>
      </c>
      <c r="Q435" t="s">
        <v>168</v>
      </c>
      <c r="R435" t="s">
        <v>517</v>
      </c>
      <c r="S435" t="s">
        <v>166</v>
      </c>
      <c r="T435" t="s">
        <v>16791</v>
      </c>
      <c r="U435" t="s">
        <v>239</v>
      </c>
      <c r="V435" t="s">
        <v>5463</v>
      </c>
      <c r="W435" t="s">
        <v>2355</v>
      </c>
      <c r="X435" t="s">
        <v>2356</v>
      </c>
      <c r="Y435" t="s">
        <v>171</v>
      </c>
      <c r="Z435" t="s">
        <v>582</v>
      </c>
      <c r="AA435" t="s">
        <v>16927</v>
      </c>
      <c r="AB435" t="s">
        <v>16928</v>
      </c>
      <c r="AC435" t="str">
        <f t="shared" si="6"/>
        <v>2.6.9</v>
      </c>
      <c r="AD435" t="s">
        <v>5847</v>
      </c>
      <c r="AE435" t="s">
        <v>5848</v>
      </c>
      <c r="AF435" t="s">
        <v>5849</v>
      </c>
      <c r="AG435" t="s">
        <v>5850</v>
      </c>
      <c r="AH435" t="s">
        <v>5851</v>
      </c>
      <c r="AI435" t="s">
        <v>89</v>
      </c>
      <c r="AJ435" t="s">
        <v>5852</v>
      </c>
      <c r="AK435" t="s">
        <v>5853</v>
      </c>
      <c r="AL435" t="s">
        <v>92</v>
      </c>
      <c r="AM435" t="s">
        <v>5854</v>
      </c>
      <c r="AN435">
        <v>0.25</v>
      </c>
      <c r="AO435">
        <v>0.5</v>
      </c>
      <c r="AP435">
        <v>0.75</v>
      </c>
      <c r="AQ435">
        <v>1</v>
      </c>
      <c r="AR435" t="s">
        <v>5855</v>
      </c>
      <c r="AS435" t="s">
        <v>5856</v>
      </c>
      <c r="AT435" t="s">
        <v>5857</v>
      </c>
      <c r="AU435" t="s">
        <v>5707</v>
      </c>
      <c r="AV435" t="s">
        <v>5708</v>
      </c>
      <c r="AW435" t="s">
        <v>5858</v>
      </c>
      <c r="AX435" t="s">
        <v>5707</v>
      </c>
      <c r="AY435" t="s">
        <v>5708</v>
      </c>
      <c r="AZ435" t="s">
        <v>5859</v>
      </c>
      <c r="BA435" t="s">
        <v>5707</v>
      </c>
      <c r="BB435" t="s">
        <v>5708</v>
      </c>
      <c r="BC435" t="s">
        <v>5860</v>
      </c>
      <c r="BD435" t="s">
        <v>5707</v>
      </c>
      <c r="BE435" t="s">
        <v>5708</v>
      </c>
      <c r="BF435" t="s">
        <v>5861</v>
      </c>
      <c r="BG435" t="s">
        <v>5707</v>
      </c>
      <c r="BH435" t="s">
        <v>5708</v>
      </c>
      <c r="BI435"/>
      <c r="BJ435"/>
      <c r="BK435"/>
      <c r="BL435"/>
      <c r="BM435"/>
      <c r="BN435"/>
      <c r="BO435"/>
      <c r="BP435"/>
      <c r="BQ435"/>
      <c r="BR435"/>
      <c r="BS435"/>
      <c r="BT435"/>
      <c r="BU435"/>
      <c r="BV435"/>
      <c r="BW435"/>
      <c r="BX435"/>
      <c r="BY435"/>
      <c r="BZ435"/>
      <c r="CA435"/>
      <c r="CB435"/>
      <c r="CC435"/>
    </row>
    <row r="436" spans="1:86">
      <c r="A436" t="str">
        <f>CONCATENATE(C436,"_",COUNTIF(C$2:C436,C436))</f>
        <v>08PDII_1</v>
      </c>
      <c r="B436" t="s">
        <v>9590</v>
      </c>
      <c r="C436" t="s">
        <v>5879</v>
      </c>
      <c r="D436" t="s">
        <v>16952</v>
      </c>
      <c r="E436" t="s">
        <v>5880</v>
      </c>
      <c r="F436" t="s">
        <v>5881</v>
      </c>
      <c r="G436" t="s">
        <v>5882</v>
      </c>
      <c r="H436" t="s">
        <v>5883</v>
      </c>
      <c r="I436" t="s">
        <v>5730</v>
      </c>
      <c r="J436" t="s">
        <v>16942</v>
      </c>
      <c r="K436">
        <v>1</v>
      </c>
      <c r="L436" t="s">
        <v>576</v>
      </c>
      <c r="M436">
        <v>6</v>
      </c>
      <c r="N436" t="s">
        <v>16921</v>
      </c>
      <c r="O436">
        <v>4</v>
      </c>
      <c r="P436" t="s">
        <v>773</v>
      </c>
      <c r="Q436" t="s">
        <v>168</v>
      </c>
      <c r="R436" t="s">
        <v>517</v>
      </c>
      <c r="S436" t="s">
        <v>166</v>
      </c>
      <c r="T436" t="s">
        <v>16791</v>
      </c>
      <c r="U436" t="s">
        <v>236</v>
      </c>
      <c r="V436" t="s">
        <v>755</v>
      </c>
      <c r="W436" t="s">
        <v>5731</v>
      </c>
      <c r="X436" t="s">
        <v>5732</v>
      </c>
      <c r="Y436" t="s">
        <v>171</v>
      </c>
      <c r="Z436" t="s">
        <v>582</v>
      </c>
      <c r="AA436">
        <v>3.8</v>
      </c>
      <c r="AB436" t="s">
        <v>16923</v>
      </c>
      <c r="AC436" t="str">
        <f t="shared" si="6"/>
        <v>2.6.8</v>
      </c>
      <c r="AD436" t="s">
        <v>5884</v>
      </c>
      <c r="AE436" t="s">
        <v>5885</v>
      </c>
      <c r="AF436" t="s">
        <v>5886</v>
      </c>
      <c r="AG436" t="s">
        <v>5887</v>
      </c>
      <c r="AH436" t="s">
        <v>5888</v>
      </c>
      <c r="AI436" t="s">
        <v>89</v>
      </c>
      <c r="AJ436" t="s">
        <v>5889</v>
      </c>
      <c r="AK436" t="s">
        <v>5890</v>
      </c>
      <c r="AL436" t="s">
        <v>92</v>
      </c>
      <c r="AM436" t="s">
        <v>5891</v>
      </c>
      <c r="AN436">
        <v>0.25</v>
      </c>
      <c r="AO436">
        <v>0.5</v>
      </c>
      <c r="AP436">
        <v>0.75</v>
      </c>
      <c r="AQ436">
        <v>1</v>
      </c>
      <c r="AR436" t="s">
        <v>5892</v>
      </c>
      <c r="AS436" t="s">
        <v>5893</v>
      </c>
      <c r="AT436" t="s">
        <v>5894</v>
      </c>
      <c r="AU436" t="s">
        <v>5895</v>
      </c>
      <c r="AV436" t="s">
        <v>5896</v>
      </c>
      <c r="AW436" t="s">
        <v>5897</v>
      </c>
      <c r="AX436" t="s">
        <v>5898</v>
      </c>
      <c r="AY436" t="s">
        <v>5899</v>
      </c>
      <c r="AZ436" t="s">
        <v>5900</v>
      </c>
      <c r="BA436" t="s">
        <v>5901</v>
      </c>
      <c r="BB436" t="s">
        <v>5902</v>
      </c>
      <c r="BC436" t="s">
        <v>5903</v>
      </c>
      <c r="BD436" t="s">
        <v>5901</v>
      </c>
      <c r="BE436" t="s">
        <v>5902</v>
      </c>
      <c r="BF436" t="s">
        <v>5904</v>
      </c>
      <c r="BG436" t="s">
        <v>5895</v>
      </c>
      <c r="BH436" t="s">
        <v>5896</v>
      </c>
      <c r="BI436"/>
      <c r="BJ436"/>
      <c r="BK436"/>
      <c r="BL436"/>
      <c r="BM436"/>
      <c r="BN436"/>
      <c r="BO436"/>
      <c r="BP436"/>
      <c r="BQ436"/>
      <c r="BR436"/>
      <c r="BS436"/>
      <c r="BT436"/>
      <c r="BU436"/>
      <c r="BV436"/>
      <c r="BW436"/>
      <c r="BX436"/>
      <c r="BY436"/>
      <c r="BZ436"/>
      <c r="CA436"/>
      <c r="CB436"/>
      <c r="CC436"/>
    </row>
    <row r="437" spans="1:86">
      <c r="A437" t="str">
        <f>CONCATENATE(C437,"_",COUNTIF(C$2:C437,C437))</f>
        <v>08PDII_2</v>
      </c>
      <c r="B437" t="s">
        <v>9591</v>
      </c>
      <c r="C437" t="s">
        <v>5879</v>
      </c>
      <c r="D437" t="s">
        <v>16952</v>
      </c>
      <c r="E437" t="s">
        <v>5880</v>
      </c>
      <c r="F437" t="s">
        <v>5881</v>
      </c>
      <c r="G437" t="s">
        <v>5882</v>
      </c>
      <c r="H437" t="s">
        <v>5883</v>
      </c>
      <c r="I437" t="s">
        <v>109</v>
      </c>
      <c r="J437" t="s">
        <v>16733</v>
      </c>
      <c r="K437">
        <v>1</v>
      </c>
      <c r="L437" t="s">
        <v>576</v>
      </c>
      <c r="M437">
        <v>6</v>
      </c>
      <c r="N437" t="s">
        <v>16921</v>
      </c>
      <c r="O437">
        <v>4</v>
      </c>
      <c r="P437" t="s">
        <v>773</v>
      </c>
      <c r="Q437" t="s">
        <v>168</v>
      </c>
      <c r="R437" t="s">
        <v>517</v>
      </c>
      <c r="S437" t="s">
        <v>166</v>
      </c>
      <c r="T437" t="s">
        <v>16791</v>
      </c>
      <c r="U437" t="s">
        <v>236</v>
      </c>
      <c r="V437" t="s">
        <v>755</v>
      </c>
      <c r="W437" t="s">
        <v>110</v>
      </c>
      <c r="X437" t="s">
        <v>111</v>
      </c>
      <c r="Y437" t="s">
        <v>171</v>
      </c>
      <c r="Z437" t="s">
        <v>582</v>
      </c>
      <c r="AA437">
        <v>3.8</v>
      </c>
      <c r="AB437" t="s">
        <v>16923</v>
      </c>
      <c r="AC437" t="str">
        <f t="shared" si="6"/>
        <v>2.6.8</v>
      </c>
      <c r="AD437" t="s">
        <v>5905</v>
      </c>
      <c r="AE437" t="s">
        <v>5906</v>
      </c>
      <c r="AF437" t="s">
        <v>5907</v>
      </c>
      <c r="AG437" t="s">
        <v>115</v>
      </c>
      <c r="AH437" t="s">
        <v>5908</v>
      </c>
      <c r="AI437" t="s">
        <v>89</v>
      </c>
      <c r="AJ437" t="s">
        <v>5909</v>
      </c>
      <c r="AK437" t="s">
        <v>936</v>
      </c>
      <c r="AL437" t="s">
        <v>136</v>
      </c>
      <c r="AM437" t="s">
        <v>5910</v>
      </c>
      <c r="AN437">
        <v>0.25</v>
      </c>
      <c r="AO437">
        <v>0.5</v>
      </c>
      <c r="AP437">
        <v>0.75</v>
      </c>
      <c r="AQ437">
        <v>1</v>
      </c>
      <c r="AR437" t="s">
        <v>708</v>
      </c>
      <c r="AS437" t="s">
        <v>5911</v>
      </c>
      <c r="AT437" t="s">
        <v>5912</v>
      </c>
      <c r="AU437" t="s">
        <v>5913</v>
      </c>
      <c r="AV437" t="s">
        <v>4187</v>
      </c>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row>
    <row r="438" spans="1:86">
      <c r="A438" t="str">
        <f>CONCATENATE(C438,"_",COUNTIF(C$2:C438,C438))</f>
        <v>08PDII_3</v>
      </c>
      <c r="B438" t="s">
        <v>9592</v>
      </c>
      <c r="C438" t="s">
        <v>5879</v>
      </c>
      <c r="D438" t="s">
        <v>16952</v>
      </c>
      <c r="E438" t="s">
        <v>5880</v>
      </c>
      <c r="F438" t="s">
        <v>5881</v>
      </c>
      <c r="G438" t="s">
        <v>5882</v>
      </c>
      <c r="H438" t="s">
        <v>5883</v>
      </c>
      <c r="I438" t="s">
        <v>126</v>
      </c>
      <c r="J438" t="s">
        <v>16736</v>
      </c>
      <c r="K438">
        <v>1</v>
      </c>
      <c r="L438" t="s">
        <v>576</v>
      </c>
      <c r="M438">
        <v>6</v>
      </c>
      <c r="N438" t="s">
        <v>16921</v>
      </c>
      <c r="O438">
        <v>4</v>
      </c>
      <c r="P438" t="s">
        <v>773</v>
      </c>
      <c r="Q438" t="s">
        <v>168</v>
      </c>
      <c r="R438" t="s">
        <v>517</v>
      </c>
      <c r="S438" t="s">
        <v>166</v>
      </c>
      <c r="T438" t="s">
        <v>16791</v>
      </c>
      <c r="U438" t="s">
        <v>236</v>
      </c>
      <c r="V438" t="s">
        <v>755</v>
      </c>
      <c r="W438" t="s">
        <v>127</v>
      </c>
      <c r="X438" t="s">
        <v>128</v>
      </c>
      <c r="Y438" t="s">
        <v>171</v>
      </c>
      <c r="Z438" t="s">
        <v>582</v>
      </c>
      <c r="AA438">
        <v>3.8</v>
      </c>
      <c r="AB438" t="s">
        <v>16923</v>
      </c>
      <c r="AC438" t="str">
        <f t="shared" si="6"/>
        <v>2.6.8</v>
      </c>
      <c r="AD438" t="s">
        <v>288</v>
      </c>
      <c r="AE438" t="s">
        <v>208</v>
      </c>
      <c r="AF438" t="s">
        <v>5914</v>
      </c>
      <c r="AG438" t="s">
        <v>5915</v>
      </c>
      <c r="AH438" t="s">
        <v>5916</v>
      </c>
      <c r="AI438" t="s">
        <v>89</v>
      </c>
      <c r="AJ438" t="s">
        <v>715</v>
      </c>
      <c r="AK438" t="s">
        <v>4845</v>
      </c>
      <c r="AL438" t="s">
        <v>136</v>
      </c>
      <c r="AM438" t="s">
        <v>946</v>
      </c>
      <c r="AN438">
        <v>0.25</v>
      </c>
      <c r="AO438">
        <v>0.5</v>
      </c>
      <c r="AP438">
        <v>0.75</v>
      </c>
      <c r="AQ438">
        <v>1</v>
      </c>
      <c r="AR438" t="s">
        <v>718</v>
      </c>
      <c r="AS438" t="s">
        <v>5917</v>
      </c>
      <c r="AT438" t="s">
        <v>948</v>
      </c>
      <c r="AU438" t="s">
        <v>5913</v>
      </c>
      <c r="AV438" t="s">
        <v>4187</v>
      </c>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H438">
        <v>3314</v>
      </c>
    </row>
    <row r="439" spans="1:86">
      <c r="A439" t="str">
        <f>CONCATENATE(C439,"_",COUNTIF(C$2:C439,C439))</f>
        <v>08PDII_4</v>
      </c>
      <c r="B439" t="s">
        <v>9593</v>
      </c>
      <c r="C439" t="s">
        <v>5879</v>
      </c>
      <c r="D439" t="s">
        <v>16952</v>
      </c>
      <c r="E439" t="s">
        <v>5880</v>
      </c>
      <c r="F439" t="s">
        <v>5881</v>
      </c>
      <c r="G439" t="s">
        <v>5882</v>
      </c>
      <c r="H439" t="s">
        <v>5883</v>
      </c>
      <c r="I439" t="s">
        <v>141</v>
      </c>
      <c r="J439" t="s">
        <v>16737</v>
      </c>
      <c r="K439">
        <v>5</v>
      </c>
      <c r="L439" t="s">
        <v>142</v>
      </c>
      <c r="M439">
        <v>3</v>
      </c>
      <c r="N439" t="s">
        <v>16738</v>
      </c>
      <c r="O439">
        <v>3</v>
      </c>
      <c r="P439" t="s">
        <v>143</v>
      </c>
      <c r="Q439" t="s">
        <v>169</v>
      </c>
      <c r="R439" t="s">
        <v>77</v>
      </c>
      <c r="S439" t="s">
        <v>170</v>
      </c>
      <c r="T439" t="s">
        <v>16739</v>
      </c>
      <c r="U439" t="s">
        <v>168</v>
      </c>
      <c r="V439" t="s">
        <v>16740</v>
      </c>
      <c r="W439" t="s">
        <v>144</v>
      </c>
      <c r="X439" t="s">
        <v>145</v>
      </c>
      <c r="Y439" t="s">
        <v>146</v>
      </c>
      <c r="Z439" t="s">
        <v>147</v>
      </c>
      <c r="AA439">
        <v>11.5</v>
      </c>
      <c r="AB439" t="s">
        <v>16741</v>
      </c>
      <c r="AC439" t="str">
        <f t="shared" si="6"/>
        <v>1.7.2</v>
      </c>
      <c r="AD439" t="s">
        <v>5918</v>
      </c>
      <c r="AE439" t="s">
        <v>5919</v>
      </c>
      <c r="AF439" t="s">
        <v>5920</v>
      </c>
      <c r="AG439" t="s">
        <v>5921</v>
      </c>
      <c r="AH439" t="s">
        <v>5922</v>
      </c>
      <c r="AI439" t="s">
        <v>89</v>
      </c>
      <c r="AJ439" t="s">
        <v>5620</v>
      </c>
      <c r="AK439" t="s">
        <v>5923</v>
      </c>
      <c r="AL439" t="s">
        <v>92</v>
      </c>
      <c r="AM439" t="s">
        <v>5924</v>
      </c>
      <c r="AN439">
        <v>0.2</v>
      </c>
      <c r="AO439">
        <v>0.4</v>
      </c>
      <c r="AP439">
        <v>0.8</v>
      </c>
      <c r="AQ439">
        <v>1</v>
      </c>
      <c r="AR439" t="s">
        <v>958</v>
      </c>
      <c r="AS439" t="s">
        <v>5925</v>
      </c>
      <c r="AT439" t="s">
        <v>5926</v>
      </c>
      <c r="AU439" t="s">
        <v>5913</v>
      </c>
      <c r="AV439" t="s">
        <v>5927</v>
      </c>
      <c r="AW439" t="s">
        <v>5627</v>
      </c>
      <c r="AX439" t="s">
        <v>5913</v>
      </c>
      <c r="AY439" t="s">
        <v>4187</v>
      </c>
      <c r="AZ439"/>
      <c r="BA439"/>
      <c r="BB439"/>
      <c r="BC439"/>
      <c r="BD439"/>
      <c r="BE439"/>
      <c r="BF439"/>
      <c r="BG439"/>
      <c r="BH439"/>
      <c r="BI439"/>
      <c r="BJ439"/>
      <c r="BK439"/>
      <c r="BL439"/>
      <c r="BM439"/>
      <c r="BN439"/>
      <c r="BO439"/>
      <c r="BP439"/>
      <c r="BQ439"/>
      <c r="BR439"/>
      <c r="BS439"/>
      <c r="BT439"/>
      <c r="BU439"/>
      <c r="BV439"/>
      <c r="BW439"/>
      <c r="BX439"/>
      <c r="BY439"/>
      <c r="BZ439"/>
      <c r="CA439"/>
      <c r="CB439"/>
      <c r="CC439"/>
    </row>
    <row r="440" spans="1:86">
      <c r="A440" t="str">
        <f>CONCATENATE(C440,"_",COUNTIF(C$2:C440,C440))</f>
        <v>08PDII_5</v>
      </c>
      <c r="B440" t="s">
        <v>9594</v>
      </c>
      <c r="C440" t="s">
        <v>5879</v>
      </c>
      <c r="D440" t="s">
        <v>16952</v>
      </c>
      <c r="E440" t="s">
        <v>5880</v>
      </c>
      <c r="F440" t="s">
        <v>5881</v>
      </c>
      <c r="G440" t="s">
        <v>5882</v>
      </c>
      <c r="H440" t="s">
        <v>5883</v>
      </c>
      <c r="I440" t="s">
        <v>5928</v>
      </c>
      <c r="J440" t="s">
        <v>16953</v>
      </c>
      <c r="K440">
        <v>1</v>
      </c>
      <c r="L440" t="s">
        <v>576</v>
      </c>
      <c r="M440">
        <v>6</v>
      </c>
      <c r="N440" t="s">
        <v>16921</v>
      </c>
      <c r="O440">
        <v>4</v>
      </c>
      <c r="P440" t="s">
        <v>773</v>
      </c>
      <c r="Q440" t="s">
        <v>168</v>
      </c>
      <c r="R440" t="s">
        <v>517</v>
      </c>
      <c r="S440" t="s">
        <v>166</v>
      </c>
      <c r="T440" t="s">
        <v>16791</v>
      </c>
      <c r="U440" t="s">
        <v>236</v>
      </c>
      <c r="V440" t="s">
        <v>755</v>
      </c>
      <c r="W440" t="s">
        <v>5929</v>
      </c>
      <c r="X440" t="s">
        <v>5930</v>
      </c>
      <c r="Y440" t="s">
        <v>171</v>
      </c>
      <c r="Z440" t="s">
        <v>582</v>
      </c>
      <c r="AA440">
        <v>3.4</v>
      </c>
      <c r="AB440" t="s">
        <v>16925</v>
      </c>
      <c r="AC440" t="str">
        <f t="shared" si="6"/>
        <v>2.6.8</v>
      </c>
      <c r="AD440" t="s">
        <v>5931</v>
      </c>
      <c r="AE440" t="s">
        <v>5932</v>
      </c>
      <c r="AF440" t="s">
        <v>5933</v>
      </c>
      <c r="AG440" t="s">
        <v>5934</v>
      </c>
      <c r="AH440" t="s">
        <v>5935</v>
      </c>
      <c r="AI440" t="s">
        <v>89</v>
      </c>
      <c r="AJ440" t="s">
        <v>5936</v>
      </c>
      <c r="AK440" t="s">
        <v>5937</v>
      </c>
      <c r="AL440" t="s">
        <v>92</v>
      </c>
      <c r="AM440" t="s">
        <v>5891</v>
      </c>
      <c r="AN440">
        <v>0.25</v>
      </c>
      <c r="AO440">
        <v>0.5</v>
      </c>
      <c r="AP440">
        <v>0.75</v>
      </c>
      <c r="AQ440">
        <v>1</v>
      </c>
      <c r="AR440" t="s">
        <v>5938</v>
      </c>
      <c r="AS440" t="s">
        <v>5939</v>
      </c>
      <c r="AT440" t="s">
        <v>5940</v>
      </c>
      <c r="AU440" t="s">
        <v>5901</v>
      </c>
      <c r="AV440" t="s">
        <v>5902</v>
      </c>
      <c r="AW440" t="s">
        <v>5941</v>
      </c>
      <c r="AX440" t="s">
        <v>5901</v>
      </c>
      <c r="AY440" t="s">
        <v>5902</v>
      </c>
      <c r="AZ440" t="s">
        <v>5942</v>
      </c>
      <c r="BA440" t="s">
        <v>5895</v>
      </c>
      <c r="BB440" t="s">
        <v>5896</v>
      </c>
      <c r="BC440" t="s">
        <v>5943</v>
      </c>
      <c r="BD440" t="s">
        <v>5895</v>
      </c>
      <c r="BE440" t="s">
        <v>5896</v>
      </c>
      <c r="BF440"/>
      <c r="BG440"/>
      <c r="BH440"/>
      <c r="BI440"/>
      <c r="BJ440"/>
      <c r="BK440"/>
      <c r="BL440"/>
      <c r="BM440"/>
      <c r="BN440"/>
      <c r="BO440"/>
      <c r="BP440"/>
      <c r="BQ440"/>
      <c r="BR440"/>
      <c r="BS440"/>
      <c r="BT440"/>
      <c r="BU440"/>
      <c r="BV440"/>
      <c r="BW440"/>
      <c r="BX440"/>
      <c r="BY440"/>
      <c r="BZ440"/>
      <c r="CA440"/>
      <c r="CB440"/>
      <c r="CC440"/>
    </row>
    <row r="441" spans="1:86">
      <c r="A441" t="str">
        <f>CONCATENATE(C441,"_",COUNTIF(C$2:C441,C441))</f>
        <v>08PDIJ_1</v>
      </c>
      <c r="B441" t="s">
        <v>9595</v>
      </c>
      <c r="C441" t="s">
        <v>5944</v>
      </c>
      <c r="D441" t="s">
        <v>16954</v>
      </c>
      <c r="E441" t="s">
        <v>5945</v>
      </c>
      <c r="F441" t="s">
        <v>5946</v>
      </c>
      <c r="G441" t="s">
        <v>5947</v>
      </c>
      <c r="H441" t="s">
        <v>5948</v>
      </c>
      <c r="I441" t="s">
        <v>5949</v>
      </c>
      <c r="J441" t="s">
        <v>16955</v>
      </c>
      <c r="K441">
        <v>1</v>
      </c>
      <c r="L441" t="s">
        <v>576</v>
      </c>
      <c r="M441">
        <v>6</v>
      </c>
      <c r="N441" t="s">
        <v>16921</v>
      </c>
      <c r="O441" t="s">
        <v>168</v>
      </c>
      <c r="P441" t="s">
        <v>16956</v>
      </c>
      <c r="Q441" t="s">
        <v>168</v>
      </c>
      <c r="R441" t="s">
        <v>517</v>
      </c>
      <c r="S441" t="s">
        <v>167</v>
      </c>
      <c r="T441" t="s">
        <v>16782</v>
      </c>
      <c r="U441" t="s">
        <v>169</v>
      </c>
      <c r="V441" t="s">
        <v>16957</v>
      </c>
      <c r="W441" t="s">
        <v>5950</v>
      </c>
      <c r="X441" t="s">
        <v>5951</v>
      </c>
      <c r="Y441" t="s">
        <v>171</v>
      </c>
      <c r="Z441" t="s">
        <v>582</v>
      </c>
      <c r="AA441">
        <v>3.7</v>
      </c>
      <c r="AB441" t="s">
        <v>16958</v>
      </c>
      <c r="AC441" t="str">
        <f t="shared" si="6"/>
        <v>2.4.1</v>
      </c>
      <c r="AD441" t="s">
        <v>5952</v>
      </c>
      <c r="AE441" t="s">
        <v>5953</v>
      </c>
      <c r="AF441" t="s">
        <v>5954</v>
      </c>
      <c r="AG441" t="s">
        <v>5955</v>
      </c>
      <c r="AH441" t="s">
        <v>5956</v>
      </c>
      <c r="AI441" t="s">
        <v>89</v>
      </c>
      <c r="AJ441" t="s">
        <v>5957</v>
      </c>
      <c r="AK441" t="s">
        <v>5958</v>
      </c>
      <c r="AL441" t="s">
        <v>92</v>
      </c>
      <c r="AM441" t="s">
        <v>5959</v>
      </c>
      <c r="AN441">
        <v>0.25</v>
      </c>
      <c r="AO441">
        <v>0.5</v>
      </c>
      <c r="AP441">
        <v>0.7</v>
      </c>
      <c r="AQ441">
        <v>1</v>
      </c>
      <c r="AR441" t="s">
        <v>5960</v>
      </c>
      <c r="AS441" t="s">
        <v>5961</v>
      </c>
      <c r="AT441" t="s">
        <v>5962</v>
      </c>
      <c r="AU441" t="s">
        <v>5963</v>
      </c>
      <c r="AV441" t="s">
        <v>5964</v>
      </c>
      <c r="AW441" t="s">
        <v>5965</v>
      </c>
      <c r="AX441" t="s">
        <v>5963</v>
      </c>
      <c r="AY441" t="s">
        <v>5964</v>
      </c>
      <c r="AZ441" t="s">
        <v>5966</v>
      </c>
      <c r="BA441" t="s">
        <v>5963</v>
      </c>
      <c r="BB441" t="s">
        <v>5964</v>
      </c>
      <c r="BC441" t="s">
        <v>5967</v>
      </c>
      <c r="BD441" t="s">
        <v>5963</v>
      </c>
      <c r="BE441" t="s">
        <v>5964</v>
      </c>
      <c r="BF441"/>
      <c r="BG441"/>
      <c r="BH441"/>
      <c r="BI441"/>
      <c r="BJ441"/>
      <c r="BK441"/>
      <c r="BL441"/>
      <c r="BM441"/>
      <c r="BN441"/>
      <c r="BO441"/>
      <c r="BP441"/>
      <c r="BQ441"/>
      <c r="BR441"/>
      <c r="BS441"/>
      <c r="BT441"/>
      <c r="BU441"/>
      <c r="BV441"/>
      <c r="BW441"/>
      <c r="BX441"/>
      <c r="BY441"/>
      <c r="BZ441"/>
      <c r="CA441"/>
      <c r="CB441"/>
      <c r="CC441"/>
    </row>
    <row r="442" spans="1:86">
      <c r="A442" t="str">
        <f>CONCATENATE(C442,"_",COUNTIF(C$2:C442,C442))</f>
        <v>08PDIJ_2</v>
      </c>
      <c r="B442" t="s">
        <v>9596</v>
      </c>
      <c r="C442" t="s">
        <v>5944</v>
      </c>
      <c r="D442" t="s">
        <v>16954</v>
      </c>
      <c r="E442" t="s">
        <v>5945</v>
      </c>
      <c r="F442" t="s">
        <v>5946</v>
      </c>
      <c r="G442" t="s">
        <v>5947</v>
      </c>
      <c r="H442" t="s">
        <v>5948</v>
      </c>
      <c r="I442" t="s">
        <v>109</v>
      </c>
      <c r="J442" t="s">
        <v>16733</v>
      </c>
      <c r="K442">
        <v>1</v>
      </c>
      <c r="L442" t="s">
        <v>576</v>
      </c>
      <c r="M442">
        <v>6</v>
      </c>
      <c r="N442" t="s">
        <v>16921</v>
      </c>
      <c r="O442" t="s">
        <v>168</v>
      </c>
      <c r="P442" t="s">
        <v>16956</v>
      </c>
      <c r="Q442" t="s">
        <v>168</v>
      </c>
      <c r="R442" t="s">
        <v>517</v>
      </c>
      <c r="S442" t="s">
        <v>167</v>
      </c>
      <c r="T442" t="s">
        <v>16782</v>
      </c>
      <c r="U442" t="s">
        <v>169</v>
      </c>
      <c r="V442" t="s">
        <v>16957</v>
      </c>
      <c r="W442" t="s">
        <v>110</v>
      </c>
      <c r="X442" t="s">
        <v>111</v>
      </c>
      <c r="Y442" t="s">
        <v>171</v>
      </c>
      <c r="Z442" t="s">
        <v>582</v>
      </c>
      <c r="AA442">
        <v>3.7</v>
      </c>
      <c r="AB442" t="s">
        <v>16958</v>
      </c>
      <c r="AC442" t="str">
        <f t="shared" si="6"/>
        <v>2.4.1</v>
      </c>
      <c r="AD442" t="s">
        <v>5968</v>
      </c>
      <c r="AE442" t="s">
        <v>5969</v>
      </c>
      <c r="AF442" t="s">
        <v>5970</v>
      </c>
      <c r="AG442" t="s">
        <v>115</v>
      </c>
      <c r="AH442" t="s">
        <v>5971</v>
      </c>
      <c r="AI442" t="s">
        <v>89</v>
      </c>
      <c r="AJ442" t="s">
        <v>5972</v>
      </c>
      <c r="AK442" t="s">
        <v>936</v>
      </c>
      <c r="AL442" t="s">
        <v>136</v>
      </c>
      <c r="AM442" t="s">
        <v>5910</v>
      </c>
      <c r="AN442">
        <v>0.25</v>
      </c>
      <c r="AO442">
        <v>0.7</v>
      </c>
      <c r="AP442">
        <v>0.8</v>
      </c>
      <c r="AQ442">
        <v>1</v>
      </c>
      <c r="AR442" t="s">
        <v>5662</v>
      </c>
      <c r="AS442" t="s">
        <v>5973</v>
      </c>
      <c r="AT442" t="s">
        <v>5974</v>
      </c>
      <c r="AU442" t="s">
        <v>5975</v>
      </c>
      <c r="AV442" t="s">
        <v>5976</v>
      </c>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row>
    <row r="443" spans="1:86">
      <c r="A443" t="str">
        <f>CONCATENATE(C443,"_",COUNTIF(C$2:C443,C443))</f>
        <v>08PDIJ_3</v>
      </c>
      <c r="B443" t="s">
        <v>9597</v>
      </c>
      <c r="C443" t="s">
        <v>5944</v>
      </c>
      <c r="D443" t="s">
        <v>16954</v>
      </c>
      <c r="E443" t="s">
        <v>5945</v>
      </c>
      <c r="F443" t="s">
        <v>5946</v>
      </c>
      <c r="G443" t="s">
        <v>5947</v>
      </c>
      <c r="H443" t="s">
        <v>5948</v>
      </c>
      <c r="I443" t="s">
        <v>126</v>
      </c>
      <c r="J443" t="s">
        <v>16736</v>
      </c>
      <c r="K443">
        <v>1</v>
      </c>
      <c r="L443" t="s">
        <v>576</v>
      </c>
      <c r="M443">
        <v>6</v>
      </c>
      <c r="N443" t="s">
        <v>16921</v>
      </c>
      <c r="O443" t="s">
        <v>168</v>
      </c>
      <c r="P443" t="s">
        <v>16956</v>
      </c>
      <c r="Q443" t="s">
        <v>168</v>
      </c>
      <c r="R443" t="s">
        <v>517</v>
      </c>
      <c r="S443" t="s">
        <v>167</v>
      </c>
      <c r="T443" t="s">
        <v>16782</v>
      </c>
      <c r="U443" t="s">
        <v>169</v>
      </c>
      <c r="V443" t="s">
        <v>16957</v>
      </c>
      <c r="W443" t="s">
        <v>127</v>
      </c>
      <c r="X443" t="s">
        <v>128</v>
      </c>
      <c r="Y443" t="s">
        <v>171</v>
      </c>
      <c r="Z443" t="s">
        <v>582</v>
      </c>
      <c r="AA443">
        <v>3.7</v>
      </c>
      <c r="AB443" t="s">
        <v>16958</v>
      </c>
      <c r="AC443" t="str">
        <f t="shared" si="6"/>
        <v>2.4.1</v>
      </c>
      <c r="AD443" t="s">
        <v>288</v>
      </c>
      <c r="AE443" t="s">
        <v>208</v>
      </c>
      <c r="AF443" t="s">
        <v>5977</v>
      </c>
      <c r="AG443" t="s">
        <v>5915</v>
      </c>
      <c r="AH443" t="s">
        <v>5978</v>
      </c>
      <c r="AI443" t="s">
        <v>89</v>
      </c>
      <c r="AJ443" t="s">
        <v>715</v>
      </c>
      <c r="AK443" t="s">
        <v>4845</v>
      </c>
      <c r="AL443" t="s">
        <v>136</v>
      </c>
      <c r="AM443" t="s">
        <v>946</v>
      </c>
      <c r="AN443">
        <v>0.25</v>
      </c>
      <c r="AO443">
        <v>0.5</v>
      </c>
      <c r="AP443">
        <v>0.75</v>
      </c>
      <c r="AQ443">
        <v>1</v>
      </c>
      <c r="AR443" t="s">
        <v>718</v>
      </c>
      <c r="AS443" t="s">
        <v>719</v>
      </c>
      <c r="AT443" t="s">
        <v>948</v>
      </c>
      <c r="AU443" t="s">
        <v>5979</v>
      </c>
      <c r="AV443" t="s">
        <v>5980</v>
      </c>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row>
    <row r="444" spans="1:86">
      <c r="A444" t="str">
        <f>CONCATENATE(C444,"_",COUNTIF(C$2:C444,C444))</f>
        <v>08PDIJ_4</v>
      </c>
      <c r="B444" t="s">
        <v>9598</v>
      </c>
      <c r="C444" t="s">
        <v>5944</v>
      </c>
      <c r="D444" t="s">
        <v>16954</v>
      </c>
      <c r="E444" t="s">
        <v>5945</v>
      </c>
      <c r="F444" t="s">
        <v>5946</v>
      </c>
      <c r="G444" t="s">
        <v>5947</v>
      </c>
      <c r="H444" t="s">
        <v>5948</v>
      </c>
      <c r="I444" t="s">
        <v>141</v>
      </c>
      <c r="J444" t="s">
        <v>16737</v>
      </c>
      <c r="K444">
        <v>5</v>
      </c>
      <c r="L444" t="s">
        <v>142</v>
      </c>
      <c r="M444">
        <v>3</v>
      </c>
      <c r="N444" t="s">
        <v>16738</v>
      </c>
      <c r="O444" t="s">
        <v>171</v>
      </c>
      <c r="P444" t="s">
        <v>143</v>
      </c>
      <c r="Q444" t="s">
        <v>169</v>
      </c>
      <c r="R444" t="s">
        <v>77</v>
      </c>
      <c r="S444" t="s">
        <v>170</v>
      </c>
      <c r="T444" t="s">
        <v>16739</v>
      </c>
      <c r="U444" t="s">
        <v>168</v>
      </c>
      <c r="V444" t="s">
        <v>16740</v>
      </c>
      <c r="W444" t="s">
        <v>144</v>
      </c>
      <c r="X444" t="s">
        <v>145</v>
      </c>
      <c r="Y444" t="s">
        <v>146</v>
      </c>
      <c r="Z444" t="s">
        <v>147</v>
      </c>
      <c r="AA444">
        <v>11.5</v>
      </c>
      <c r="AB444" t="s">
        <v>16741</v>
      </c>
      <c r="AC444" t="str">
        <f t="shared" si="6"/>
        <v>1.7.2</v>
      </c>
      <c r="AD444" t="s">
        <v>5981</v>
      </c>
      <c r="AE444" t="s">
        <v>5982</v>
      </c>
      <c r="AF444" t="s">
        <v>5983</v>
      </c>
      <c r="AG444" t="s">
        <v>5984</v>
      </c>
      <c r="AH444" t="s">
        <v>5985</v>
      </c>
      <c r="AI444" t="s">
        <v>89</v>
      </c>
      <c r="AJ444" t="s">
        <v>5620</v>
      </c>
      <c r="AK444" t="s">
        <v>5986</v>
      </c>
      <c r="AL444" t="s">
        <v>92</v>
      </c>
      <c r="AM444" t="s">
        <v>5987</v>
      </c>
      <c r="AN444">
        <v>0</v>
      </c>
      <c r="AO444">
        <v>0.5</v>
      </c>
      <c r="AP444">
        <v>0.7</v>
      </c>
      <c r="AQ444">
        <v>1</v>
      </c>
      <c r="AR444" t="s">
        <v>958</v>
      </c>
      <c r="AS444" t="s">
        <v>5988</v>
      </c>
      <c r="AT444" t="s">
        <v>5926</v>
      </c>
      <c r="AU444" t="s">
        <v>5975</v>
      </c>
      <c r="AV444" t="s">
        <v>5989</v>
      </c>
      <c r="AW444" t="s">
        <v>5627</v>
      </c>
      <c r="AX444" t="s">
        <v>5975</v>
      </c>
      <c r="AY444" t="s">
        <v>5989</v>
      </c>
      <c r="AZ444"/>
      <c r="BA444"/>
      <c r="BB444"/>
      <c r="BC444"/>
      <c r="BD444"/>
      <c r="BE444"/>
      <c r="BF444"/>
      <c r="BG444"/>
      <c r="BH444"/>
      <c r="BI444"/>
      <c r="BJ444"/>
      <c r="BK444"/>
      <c r="BL444"/>
      <c r="BM444"/>
      <c r="BN444"/>
      <c r="BO444"/>
      <c r="BP444"/>
      <c r="BQ444"/>
      <c r="BR444"/>
      <c r="BS444"/>
      <c r="BT444"/>
      <c r="BU444"/>
      <c r="BV444"/>
      <c r="BW444"/>
      <c r="BX444"/>
      <c r="BY444"/>
      <c r="BZ444"/>
      <c r="CA444"/>
      <c r="CB444"/>
      <c r="CC444"/>
    </row>
    <row r="445" spans="1:86">
      <c r="A445" t="str">
        <f>CONCATENATE(C445,"_",COUNTIF(C$2:C445,C445))</f>
        <v>08PDIJ_5</v>
      </c>
      <c r="B445" t="s">
        <v>9599</v>
      </c>
      <c r="C445" t="s">
        <v>5944</v>
      </c>
      <c r="D445" t="s">
        <v>16954</v>
      </c>
      <c r="E445" t="s">
        <v>5945</v>
      </c>
      <c r="F445" t="s">
        <v>5946</v>
      </c>
      <c r="G445" t="s">
        <v>5947</v>
      </c>
      <c r="H445" t="s">
        <v>5948</v>
      </c>
      <c r="I445" t="s">
        <v>5990</v>
      </c>
      <c r="J445" t="s">
        <v>16959</v>
      </c>
      <c r="K445">
        <v>1</v>
      </c>
      <c r="L445" t="s">
        <v>576</v>
      </c>
      <c r="M445">
        <v>6</v>
      </c>
      <c r="N445" t="s">
        <v>16921</v>
      </c>
      <c r="O445" t="s">
        <v>168</v>
      </c>
      <c r="P445" t="s">
        <v>16956</v>
      </c>
      <c r="Q445" t="s">
        <v>168</v>
      </c>
      <c r="R445" t="s">
        <v>517</v>
      </c>
      <c r="S445" t="s">
        <v>166</v>
      </c>
      <c r="T445" t="s">
        <v>16791</v>
      </c>
      <c r="U445" t="s">
        <v>239</v>
      </c>
      <c r="V445" t="s">
        <v>5463</v>
      </c>
      <c r="W445" t="s">
        <v>5991</v>
      </c>
      <c r="X445" t="s">
        <v>5992</v>
      </c>
      <c r="Y445" t="s">
        <v>171</v>
      </c>
      <c r="Z445" t="s">
        <v>582</v>
      </c>
      <c r="AA445">
        <v>3.7</v>
      </c>
      <c r="AB445" t="s">
        <v>16958</v>
      </c>
      <c r="AC445" t="str">
        <f t="shared" si="6"/>
        <v>2.6.9</v>
      </c>
      <c r="AD445" t="s">
        <v>5993</v>
      </c>
      <c r="AE445" t="s">
        <v>5994</v>
      </c>
      <c r="AF445" t="s">
        <v>5995</v>
      </c>
      <c r="AG445" t="s">
        <v>5996</v>
      </c>
      <c r="AH445" t="s">
        <v>5997</v>
      </c>
      <c r="AI445" t="s">
        <v>89</v>
      </c>
      <c r="AJ445" t="s">
        <v>5998</v>
      </c>
      <c r="AK445" t="s">
        <v>5999</v>
      </c>
      <c r="AL445" t="s">
        <v>92</v>
      </c>
      <c r="AM445" t="s">
        <v>6000</v>
      </c>
      <c r="AN445">
        <v>0.2</v>
      </c>
      <c r="AO445">
        <v>0.5</v>
      </c>
      <c r="AP445">
        <v>0.75</v>
      </c>
      <c r="AQ445">
        <v>1</v>
      </c>
      <c r="AR445" t="s">
        <v>6001</v>
      </c>
      <c r="AS445" t="s">
        <v>6002</v>
      </c>
      <c r="AT445" t="s">
        <v>6003</v>
      </c>
      <c r="AU445" t="s">
        <v>5963</v>
      </c>
      <c r="AV445" t="s">
        <v>5964</v>
      </c>
      <c r="AW445" t="s">
        <v>6004</v>
      </c>
      <c r="AX445" t="s">
        <v>5963</v>
      </c>
      <c r="AY445" t="s">
        <v>5964</v>
      </c>
      <c r="AZ445"/>
      <c r="BA445"/>
      <c r="BB445"/>
      <c r="BC445"/>
      <c r="BD445"/>
      <c r="BE445"/>
      <c r="BF445"/>
      <c r="BG445"/>
      <c r="BH445"/>
      <c r="BI445"/>
      <c r="BJ445"/>
      <c r="BK445"/>
      <c r="BL445"/>
      <c r="BM445"/>
      <c r="BN445"/>
      <c r="BO445"/>
      <c r="BP445"/>
      <c r="BQ445"/>
      <c r="BR445"/>
      <c r="BS445"/>
      <c r="BT445"/>
      <c r="BU445"/>
      <c r="BV445"/>
      <c r="BW445"/>
      <c r="BX445"/>
      <c r="BY445" t="s">
        <v>108</v>
      </c>
      <c r="BZ445" t="s">
        <v>108</v>
      </c>
      <c r="CA445" t="s">
        <v>108</v>
      </c>
      <c r="CB445" t="s">
        <v>108</v>
      </c>
      <c r="CC445" t="s">
        <v>108</v>
      </c>
      <c r="CH445">
        <v>2679</v>
      </c>
    </row>
    <row r="446" spans="1:86">
      <c r="A446" t="str">
        <f>CONCATENATE(C446,"_",COUNTIF(C$2:C446,C446))</f>
        <v>08PDIJ_6</v>
      </c>
      <c r="B446" t="s">
        <v>9600</v>
      </c>
      <c r="C446" t="s">
        <v>5944</v>
      </c>
      <c r="D446" t="s">
        <v>16954</v>
      </c>
      <c r="E446" t="s">
        <v>5945</v>
      </c>
      <c r="F446" t="s">
        <v>5946</v>
      </c>
      <c r="G446" t="s">
        <v>5947</v>
      </c>
      <c r="H446" t="s">
        <v>5948</v>
      </c>
      <c r="I446" t="s">
        <v>6005</v>
      </c>
      <c r="J446" t="s">
        <v>16960</v>
      </c>
      <c r="K446">
        <v>1</v>
      </c>
      <c r="L446" t="s">
        <v>576</v>
      </c>
      <c r="M446">
        <v>6</v>
      </c>
      <c r="N446" t="s">
        <v>16921</v>
      </c>
      <c r="O446" t="s">
        <v>168</v>
      </c>
      <c r="P446" t="s">
        <v>16956</v>
      </c>
      <c r="Q446" t="s">
        <v>168</v>
      </c>
      <c r="R446" t="s">
        <v>517</v>
      </c>
      <c r="S446" t="s">
        <v>166</v>
      </c>
      <c r="T446" t="s">
        <v>16791</v>
      </c>
      <c r="U446" t="s">
        <v>239</v>
      </c>
      <c r="V446" t="s">
        <v>5463</v>
      </c>
      <c r="W446" t="s">
        <v>5991</v>
      </c>
      <c r="X446" t="s">
        <v>5992</v>
      </c>
      <c r="Y446" t="s">
        <v>171</v>
      </c>
      <c r="Z446" t="s">
        <v>582</v>
      </c>
      <c r="AA446">
        <v>3.5</v>
      </c>
      <c r="AB446" t="s">
        <v>16961</v>
      </c>
      <c r="AC446" t="str">
        <f t="shared" si="6"/>
        <v>2.6.9</v>
      </c>
      <c r="AD446" t="s">
        <v>6006</v>
      </c>
      <c r="AE446" t="s">
        <v>6007</v>
      </c>
      <c r="AF446" t="s">
        <v>6008</v>
      </c>
      <c r="AG446" t="s">
        <v>6009</v>
      </c>
      <c r="AH446" t="s">
        <v>6010</v>
      </c>
      <c r="AI446" t="s">
        <v>89</v>
      </c>
      <c r="AJ446" t="s">
        <v>6011</v>
      </c>
      <c r="AK446" t="s">
        <v>6012</v>
      </c>
      <c r="AL446" t="s">
        <v>92</v>
      </c>
      <c r="AM446" t="s">
        <v>6013</v>
      </c>
      <c r="AN446">
        <v>0.2</v>
      </c>
      <c r="AO446">
        <v>0.5</v>
      </c>
      <c r="AP446">
        <v>0.75</v>
      </c>
      <c r="AQ446">
        <v>1</v>
      </c>
      <c r="AR446" t="s">
        <v>6014</v>
      </c>
      <c r="AS446" t="s">
        <v>6015</v>
      </c>
      <c r="AT446" t="s">
        <v>6016</v>
      </c>
      <c r="AU446" t="s">
        <v>5963</v>
      </c>
      <c r="AV446" t="s">
        <v>6017</v>
      </c>
      <c r="AW446" t="s">
        <v>6018</v>
      </c>
      <c r="AX446" t="s">
        <v>5963</v>
      </c>
      <c r="AY446" t="s">
        <v>6017</v>
      </c>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s="2" t="s">
        <v>108</v>
      </c>
    </row>
    <row r="447" spans="1:86">
      <c r="A447" t="str">
        <f>CONCATENATE(C447,"_",COUNTIF(C$2:C447,C447))</f>
        <v>08PDPS_1</v>
      </c>
      <c r="B447" t="s">
        <v>9601</v>
      </c>
      <c r="C447" t="s">
        <v>6019</v>
      </c>
      <c r="D447" t="s">
        <v>16962</v>
      </c>
      <c r="E447" t="s">
        <v>6020</v>
      </c>
      <c r="F447" t="s">
        <v>6021</v>
      </c>
      <c r="G447" t="s">
        <v>6022</v>
      </c>
      <c r="H447" t="s">
        <v>6023</v>
      </c>
      <c r="I447" t="s">
        <v>109</v>
      </c>
      <c r="J447" t="s">
        <v>16733</v>
      </c>
      <c r="K447">
        <v>1</v>
      </c>
      <c r="L447" t="s">
        <v>576</v>
      </c>
      <c r="M447">
        <v>4</v>
      </c>
      <c r="N447" t="s">
        <v>4332</v>
      </c>
      <c r="O447" t="s">
        <v>171</v>
      </c>
      <c r="P447" t="s">
        <v>6024</v>
      </c>
      <c r="Q447" t="s">
        <v>168</v>
      </c>
      <c r="R447" t="s">
        <v>517</v>
      </c>
      <c r="S447" t="s">
        <v>168</v>
      </c>
      <c r="T447" t="s">
        <v>518</v>
      </c>
      <c r="U447" t="s">
        <v>168</v>
      </c>
      <c r="V447" t="s">
        <v>738</v>
      </c>
      <c r="W447" t="s">
        <v>110</v>
      </c>
      <c r="X447" t="s">
        <v>111</v>
      </c>
      <c r="Y447" t="s">
        <v>171</v>
      </c>
      <c r="Z447" t="s">
        <v>582</v>
      </c>
      <c r="AA447" t="s">
        <v>16963</v>
      </c>
      <c r="AB447" t="s">
        <v>16964</v>
      </c>
      <c r="AC447" t="str">
        <f t="shared" si="6"/>
        <v>2.2.2</v>
      </c>
      <c r="AD447" t="s">
        <v>6025</v>
      </c>
      <c r="AE447" t="s">
        <v>6026</v>
      </c>
      <c r="AF447" t="s">
        <v>6027</v>
      </c>
      <c r="AG447" t="s">
        <v>115</v>
      </c>
      <c r="AH447" t="s">
        <v>6028</v>
      </c>
      <c r="AI447" t="s">
        <v>89</v>
      </c>
      <c r="AJ447" t="s">
        <v>6029</v>
      </c>
      <c r="AK447" t="s">
        <v>936</v>
      </c>
      <c r="AL447" t="s">
        <v>136</v>
      </c>
      <c r="AM447" t="s">
        <v>5910</v>
      </c>
      <c r="AN447">
        <v>0.25</v>
      </c>
      <c r="AO447">
        <v>0.5</v>
      </c>
      <c r="AP447">
        <v>0.75</v>
      </c>
      <c r="AQ447">
        <v>1</v>
      </c>
      <c r="AR447" t="s">
        <v>708</v>
      </c>
      <c r="AS447" t="s">
        <v>6030</v>
      </c>
      <c r="AT447" t="s">
        <v>5912</v>
      </c>
      <c r="AU447" t="s">
        <v>6031</v>
      </c>
      <c r="AV447" t="s">
        <v>6032</v>
      </c>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row>
    <row r="448" spans="1:86">
      <c r="A448" t="str">
        <f>CONCATENATE(C448,"_",COUNTIF(C$2:C448,C448))</f>
        <v>08PDPS_2</v>
      </c>
      <c r="B448" t="s">
        <v>9602</v>
      </c>
      <c r="C448" t="s">
        <v>6019</v>
      </c>
      <c r="D448" t="s">
        <v>16962</v>
      </c>
      <c r="E448" t="s">
        <v>6020</v>
      </c>
      <c r="F448" t="s">
        <v>6021</v>
      </c>
      <c r="G448" t="s">
        <v>6022</v>
      </c>
      <c r="H448" t="s">
        <v>6023</v>
      </c>
      <c r="I448" t="s">
        <v>126</v>
      </c>
      <c r="J448" t="s">
        <v>16736</v>
      </c>
      <c r="K448">
        <v>1</v>
      </c>
      <c r="L448" t="s">
        <v>576</v>
      </c>
      <c r="M448">
        <v>4</v>
      </c>
      <c r="N448" t="s">
        <v>4332</v>
      </c>
      <c r="O448" t="s">
        <v>171</v>
      </c>
      <c r="P448" t="s">
        <v>6024</v>
      </c>
      <c r="Q448" t="s">
        <v>168</v>
      </c>
      <c r="R448" t="s">
        <v>517</v>
      </c>
      <c r="S448" t="s">
        <v>168</v>
      </c>
      <c r="T448" t="s">
        <v>518</v>
      </c>
      <c r="U448" t="s">
        <v>168</v>
      </c>
      <c r="V448" t="s">
        <v>738</v>
      </c>
      <c r="W448" t="s">
        <v>110</v>
      </c>
      <c r="X448" t="s">
        <v>111</v>
      </c>
      <c r="Y448" t="s">
        <v>171</v>
      </c>
      <c r="Z448" t="s">
        <v>582</v>
      </c>
      <c r="AA448" t="s">
        <v>16963</v>
      </c>
      <c r="AB448" t="s">
        <v>16964</v>
      </c>
      <c r="AC448" t="str">
        <f t="shared" si="6"/>
        <v>2.2.2</v>
      </c>
      <c r="AD448" t="s">
        <v>288</v>
      </c>
      <c r="AE448" t="s">
        <v>208</v>
      </c>
      <c r="AF448" t="s">
        <v>6033</v>
      </c>
      <c r="AG448" t="s">
        <v>5915</v>
      </c>
      <c r="AH448" t="s">
        <v>6034</v>
      </c>
      <c r="AI448" t="s">
        <v>89</v>
      </c>
      <c r="AJ448" t="s">
        <v>4844</v>
      </c>
      <c r="AK448" t="s">
        <v>4845</v>
      </c>
      <c r="AL448" t="s">
        <v>136</v>
      </c>
      <c r="AM448" t="s">
        <v>946</v>
      </c>
      <c r="AN448">
        <v>0.25</v>
      </c>
      <c r="AO448">
        <v>0.5</v>
      </c>
      <c r="AP448">
        <v>0.75</v>
      </c>
      <c r="AQ448">
        <v>1</v>
      </c>
      <c r="AR448" t="s">
        <v>718</v>
      </c>
      <c r="AS448" t="s">
        <v>5917</v>
      </c>
      <c r="AT448" t="s">
        <v>948</v>
      </c>
      <c r="AU448" t="s">
        <v>6031</v>
      </c>
      <c r="AV448" t="s">
        <v>6032</v>
      </c>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H448">
        <v>2679</v>
      </c>
    </row>
    <row r="449" spans="1:86">
      <c r="A449" t="str">
        <f>CONCATENATE(C449,"_",COUNTIF(C$2:C449,C449))</f>
        <v>08PDPS_3</v>
      </c>
      <c r="B449" t="s">
        <v>9603</v>
      </c>
      <c r="C449" t="s">
        <v>6019</v>
      </c>
      <c r="D449" t="s">
        <v>16962</v>
      </c>
      <c r="E449" t="s">
        <v>6020</v>
      </c>
      <c r="F449" t="s">
        <v>6021</v>
      </c>
      <c r="G449" t="s">
        <v>6022</v>
      </c>
      <c r="H449" t="s">
        <v>6023</v>
      </c>
      <c r="I449" t="s">
        <v>141</v>
      </c>
      <c r="J449" t="s">
        <v>16737</v>
      </c>
      <c r="K449">
        <v>5</v>
      </c>
      <c r="L449" t="s">
        <v>142</v>
      </c>
      <c r="M449">
        <v>3</v>
      </c>
      <c r="N449" t="s">
        <v>16738</v>
      </c>
      <c r="O449" t="s">
        <v>171</v>
      </c>
      <c r="P449" t="s">
        <v>143</v>
      </c>
      <c r="Q449" t="s">
        <v>169</v>
      </c>
      <c r="R449" t="s">
        <v>77</v>
      </c>
      <c r="S449" t="s">
        <v>170</v>
      </c>
      <c r="T449" t="s">
        <v>16739</v>
      </c>
      <c r="U449" t="s">
        <v>168</v>
      </c>
      <c r="V449" t="s">
        <v>16740</v>
      </c>
      <c r="W449" t="s">
        <v>144</v>
      </c>
      <c r="X449" t="s">
        <v>145</v>
      </c>
      <c r="Y449" t="s">
        <v>146</v>
      </c>
      <c r="Z449" t="s">
        <v>147</v>
      </c>
      <c r="AA449">
        <v>11.5</v>
      </c>
      <c r="AB449" t="s">
        <v>16741</v>
      </c>
      <c r="AC449" t="str">
        <f t="shared" si="6"/>
        <v>1.7.2</v>
      </c>
      <c r="AD449" t="s">
        <v>6035</v>
      </c>
      <c r="AE449" t="s">
        <v>6036</v>
      </c>
      <c r="AF449" t="s">
        <v>6037</v>
      </c>
      <c r="AG449" t="s">
        <v>5984</v>
      </c>
      <c r="AH449" t="s">
        <v>6038</v>
      </c>
      <c r="AI449" t="s">
        <v>89</v>
      </c>
      <c r="AJ449" t="s">
        <v>726</v>
      </c>
      <c r="AK449" t="s">
        <v>5621</v>
      </c>
      <c r="AL449" t="s">
        <v>92</v>
      </c>
      <c r="AM449" t="s">
        <v>6039</v>
      </c>
      <c r="AN449">
        <v>0.02</v>
      </c>
      <c r="AO449">
        <v>0.34</v>
      </c>
      <c r="AP449">
        <v>0.67</v>
      </c>
      <c r="AQ449">
        <v>1</v>
      </c>
      <c r="AR449" t="s">
        <v>6040</v>
      </c>
      <c r="AS449" t="s">
        <v>6041</v>
      </c>
      <c r="AT449" t="s">
        <v>6042</v>
      </c>
      <c r="AU449" t="s">
        <v>6031</v>
      </c>
      <c r="AV449" t="s">
        <v>6032</v>
      </c>
      <c r="AW449" t="s">
        <v>731</v>
      </c>
      <c r="AX449" t="s">
        <v>6031</v>
      </c>
      <c r="AY449" t="s">
        <v>6032</v>
      </c>
      <c r="AZ449"/>
      <c r="BA449"/>
      <c r="BB449"/>
      <c r="BC449"/>
      <c r="BD449"/>
      <c r="BE449"/>
      <c r="BF449"/>
      <c r="BG449"/>
      <c r="BH449"/>
      <c r="BI449"/>
      <c r="BJ449"/>
      <c r="BK449"/>
      <c r="BL449"/>
      <c r="BM449"/>
      <c r="BN449"/>
      <c r="BO449"/>
      <c r="BP449"/>
      <c r="BQ449"/>
      <c r="BR449"/>
      <c r="BS449"/>
      <c r="BT449"/>
      <c r="BU449"/>
      <c r="BV449"/>
      <c r="BW449"/>
      <c r="BX449"/>
      <c r="BY449"/>
      <c r="BZ449"/>
      <c r="CA449"/>
      <c r="CB449"/>
      <c r="CC449"/>
    </row>
    <row r="450" spans="1:86">
      <c r="A450" t="str">
        <f>CONCATENATE(C450,"_",COUNTIF(C$2:C450,C450))</f>
        <v>08PDPS_4</v>
      </c>
      <c r="B450" t="s">
        <v>9604</v>
      </c>
      <c r="C450" t="s">
        <v>6019</v>
      </c>
      <c r="D450" t="s">
        <v>16962</v>
      </c>
      <c r="E450" t="s">
        <v>6020</v>
      </c>
      <c r="F450" t="s">
        <v>6021</v>
      </c>
      <c r="G450" t="s">
        <v>6022</v>
      </c>
      <c r="H450" t="s">
        <v>6023</v>
      </c>
      <c r="I450" t="s">
        <v>6043</v>
      </c>
      <c r="J450" t="s">
        <v>16965</v>
      </c>
      <c r="K450">
        <v>1</v>
      </c>
      <c r="L450" t="s">
        <v>576</v>
      </c>
      <c r="M450">
        <v>4</v>
      </c>
      <c r="N450" t="s">
        <v>4332</v>
      </c>
      <c r="O450" t="s">
        <v>171</v>
      </c>
      <c r="P450" t="s">
        <v>6024</v>
      </c>
      <c r="Q450" t="s">
        <v>168</v>
      </c>
      <c r="R450" t="s">
        <v>517</v>
      </c>
      <c r="S450" t="s">
        <v>168</v>
      </c>
      <c r="T450" t="s">
        <v>518</v>
      </c>
      <c r="U450" t="s">
        <v>168</v>
      </c>
      <c r="V450" t="s">
        <v>738</v>
      </c>
      <c r="W450" t="s">
        <v>6044</v>
      </c>
      <c r="X450" t="s">
        <v>6045</v>
      </c>
      <c r="Y450" t="s">
        <v>171</v>
      </c>
      <c r="Z450" t="s">
        <v>582</v>
      </c>
      <c r="AA450" t="s">
        <v>16963</v>
      </c>
      <c r="AB450" t="s">
        <v>16964</v>
      </c>
      <c r="AC450" t="str">
        <f t="shared" si="6"/>
        <v>2.2.2</v>
      </c>
      <c r="AD450" t="s">
        <v>6046</v>
      </c>
      <c r="AE450" t="s">
        <v>6047</v>
      </c>
      <c r="AF450" t="s">
        <v>6048</v>
      </c>
      <c r="AG450" t="s">
        <v>6049</v>
      </c>
      <c r="AH450" t="s">
        <v>6050</v>
      </c>
      <c r="AI450" t="s">
        <v>89</v>
      </c>
      <c r="AJ450" t="s">
        <v>6051</v>
      </c>
      <c r="AK450" t="s">
        <v>6052</v>
      </c>
      <c r="AL450" t="s">
        <v>92</v>
      </c>
      <c r="AM450" t="s">
        <v>6053</v>
      </c>
      <c r="AN450">
        <v>0.2</v>
      </c>
      <c r="AO450">
        <v>0.5</v>
      </c>
      <c r="AP450">
        <v>0.8</v>
      </c>
      <c r="AQ450">
        <v>1</v>
      </c>
      <c r="AR450" t="s">
        <v>6054</v>
      </c>
      <c r="AS450" t="s">
        <v>6055</v>
      </c>
      <c r="AT450" t="s">
        <v>6056</v>
      </c>
      <c r="AU450" t="s">
        <v>6057</v>
      </c>
      <c r="AV450" t="s">
        <v>6058</v>
      </c>
      <c r="AW450" t="s">
        <v>6059</v>
      </c>
      <c r="AX450" t="s">
        <v>6057</v>
      </c>
      <c r="AY450" t="s">
        <v>6058</v>
      </c>
      <c r="AZ450" t="s">
        <v>6060</v>
      </c>
      <c r="BA450" t="s">
        <v>6057</v>
      </c>
      <c r="BB450" t="s">
        <v>6058</v>
      </c>
      <c r="BC450" t="s">
        <v>6061</v>
      </c>
      <c r="BD450" t="s">
        <v>6057</v>
      </c>
      <c r="BE450" t="s">
        <v>6058</v>
      </c>
      <c r="BF450" t="s">
        <v>6062</v>
      </c>
      <c r="BG450" t="s">
        <v>6063</v>
      </c>
      <c r="BH450" t="s">
        <v>6064</v>
      </c>
      <c r="BI450"/>
      <c r="BJ450"/>
      <c r="BK450"/>
      <c r="BL450"/>
      <c r="BM450"/>
      <c r="BN450"/>
      <c r="BO450"/>
      <c r="BP450"/>
      <c r="BQ450"/>
      <c r="BR450"/>
      <c r="BS450"/>
      <c r="BT450"/>
      <c r="BU450"/>
      <c r="BV450"/>
      <c r="BW450"/>
      <c r="BX450"/>
      <c r="BY450"/>
      <c r="BZ450"/>
      <c r="CA450"/>
      <c r="CB450"/>
      <c r="CC450"/>
      <c r="CH450">
        <v>2679</v>
      </c>
    </row>
    <row r="451" spans="1:86">
      <c r="A451" t="str">
        <f>CONCATENATE(C451,"_",COUNTIF(C$2:C451,C451))</f>
        <v>09C001_1</v>
      </c>
      <c r="B451" t="s">
        <v>9605</v>
      </c>
      <c r="C451" t="s">
        <v>6065</v>
      </c>
      <c r="D451" t="s">
        <v>16966</v>
      </c>
      <c r="E451" t="s">
        <v>6066</v>
      </c>
      <c r="F451" t="s">
        <v>6067</v>
      </c>
      <c r="G451" t="s">
        <v>6068</v>
      </c>
      <c r="H451" t="s">
        <v>6069</v>
      </c>
      <c r="I451" t="s">
        <v>6070</v>
      </c>
      <c r="J451" t="s">
        <v>16967</v>
      </c>
      <c r="K451">
        <v>2</v>
      </c>
      <c r="L451" t="s">
        <v>315</v>
      </c>
      <c r="M451">
        <v>1</v>
      </c>
      <c r="N451" t="s">
        <v>16760</v>
      </c>
      <c r="O451">
        <v>3</v>
      </c>
      <c r="P451" t="s">
        <v>16773</v>
      </c>
      <c r="Q451" t="s">
        <v>169</v>
      </c>
      <c r="R451" t="s">
        <v>77</v>
      </c>
      <c r="S451" t="s">
        <v>168</v>
      </c>
      <c r="T451" t="s">
        <v>422</v>
      </c>
      <c r="U451" t="s">
        <v>167</v>
      </c>
      <c r="V451" t="s">
        <v>2428</v>
      </c>
      <c r="W451" t="s">
        <v>6071</v>
      </c>
      <c r="X451" t="s">
        <v>6072</v>
      </c>
      <c r="Y451" t="s">
        <v>793</v>
      </c>
      <c r="Z451" t="s">
        <v>794</v>
      </c>
      <c r="AA451">
        <v>10.4</v>
      </c>
      <c r="AB451" t="s">
        <v>16849</v>
      </c>
      <c r="AC451" t="str">
        <f t="shared" si="6"/>
        <v>1.2.4</v>
      </c>
      <c r="AD451" t="s">
        <v>6073</v>
      </c>
      <c r="AE451" t="s">
        <v>6074</v>
      </c>
      <c r="AF451" t="s">
        <v>6075</v>
      </c>
      <c r="AG451" t="s">
        <v>6076</v>
      </c>
      <c r="AH451" t="s">
        <v>6077</v>
      </c>
      <c r="AI451" t="s">
        <v>89</v>
      </c>
      <c r="AJ451" t="s">
        <v>6078</v>
      </c>
      <c r="AK451" t="s">
        <v>6079</v>
      </c>
      <c r="AL451" t="s">
        <v>92</v>
      </c>
      <c r="AM451" t="s">
        <v>6080</v>
      </c>
      <c r="AN451">
        <v>0.25</v>
      </c>
      <c r="AO451">
        <v>0.5</v>
      </c>
      <c r="AP451">
        <v>0.75</v>
      </c>
      <c r="AQ451">
        <v>1</v>
      </c>
      <c r="AR451" t="s">
        <v>6081</v>
      </c>
      <c r="AS451" t="s">
        <v>6082</v>
      </c>
      <c r="AT451" t="s">
        <v>6083</v>
      </c>
      <c r="AU451" t="s">
        <v>6084</v>
      </c>
      <c r="AV451" t="s">
        <v>6085</v>
      </c>
      <c r="AW451" t="s">
        <v>6086</v>
      </c>
      <c r="AX451" t="s">
        <v>6084</v>
      </c>
      <c r="AY451" t="s">
        <v>6085</v>
      </c>
      <c r="AZ451"/>
      <c r="BA451"/>
      <c r="BB451"/>
      <c r="BC451"/>
      <c r="BD451"/>
      <c r="BE451"/>
      <c r="BF451"/>
      <c r="BG451"/>
      <c r="BH451"/>
      <c r="BI451"/>
      <c r="BJ451"/>
      <c r="BK451"/>
      <c r="BL451"/>
      <c r="BM451"/>
      <c r="BN451"/>
      <c r="BO451"/>
      <c r="BP451"/>
      <c r="BQ451"/>
      <c r="BR451"/>
      <c r="BS451"/>
      <c r="BT451"/>
      <c r="BU451"/>
      <c r="BV451"/>
      <c r="BW451"/>
      <c r="BX451"/>
      <c r="BY451"/>
      <c r="BZ451"/>
      <c r="CA451"/>
      <c r="CB451"/>
      <c r="CC451"/>
    </row>
    <row r="452" spans="1:86">
      <c r="A452" t="str">
        <f>CONCATENATE(C452,"_",COUNTIF(C$2:C452,C452))</f>
        <v>09C001_2</v>
      </c>
      <c r="B452" t="s">
        <v>9606</v>
      </c>
      <c r="C452" t="s">
        <v>6065</v>
      </c>
      <c r="D452" t="s">
        <v>16966</v>
      </c>
      <c r="E452" t="s">
        <v>6066</v>
      </c>
      <c r="F452" t="s">
        <v>6067</v>
      </c>
      <c r="G452" t="s">
        <v>6068</v>
      </c>
      <c r="H452" t="s">
        <v>6069</v>
      </c>
      <c r="I452" t="s">
        <v>6087</v>
      </c>
      <c r="J452" t="s">
        <v>16968</v>
      </c>
      <c r="K452">
        <v>2</v>
      </c>
      <c r="L452" t="s">
        <v>315</v>
      </c>
      <c r="M452">
        <v>2</v>
      </c>
      <c r="N452" t="s">
        <v>516</v>
      </c>
      <c r="O452">
        <v>4</v>
      </c>
      <c r="P452" t="s">
        <v>16847</v>
      </c>
      <c r="Q452" t="s">
        <v>169</v>
      </c>
      <c r="R452" t="s">
        <v>77</v>
      </c>
      <c r="S452" t="s">
        <v>236</v>
      </c>
      <c r="T452" t="s">
        <v>260</v>
      </c>
      <c r="U452" t="s">
        <v>169</v>
      </c>
      <c r="V452" t="s">
        <v>467</v>
      </c>
      <c r="W452" t="s">
        <v>6088</v>
      </c>
      <c r="X452" t="s">
        <v>6089</v>
      </c>
      <c r="Y452" t="s">
        <v>146</v>
      </c>
      <c r="Z452" t="s">
        <v>147</v>
      </c>
      <c r="AA452">
        <v>11.4</v>
      </c>
      <c r="AB452" t="s">
        <v>553</v>
      </c>
      <c r="AC452" t="str">
        <f t="shared" ref="AC452:AC515" si="7">Q452&amp;"."&amp;S452&amp;"."&amp;U452</f>
        <v>1.8.1</v>
      </c>
      <c r="AD452" t="s">
        <v>6090</v>
      </c>
      <c r="AE452" t="s">
        <v>6091</v>
      </c>
      <c r="AF452" t="s">
        <v>6092</v>
      </c>
      <c r="AG452" t="s">
        <v>6093</v>
      </c>
      <c r="AH452" t="s">
        <v>6094</v>
      </c>
      <c r="AI452" t="s">
        <v>89</v>
      </c>
      <c r="AJ452" t="s">
        <v>6095</v>
      </c>
      <c r="AK452" t="s">
        <v>6096</v>
      </c>
      <c r="AL452" t="s">
        <v>92</v>
      </c>
      <c r="AM452" t="s">
        <v>6097</v>
      </c>
      <c r="AN452">
        <v>0.2</v>
      </c>
      <c r="AO452">
        <v>0.4</v>
      </c>
      <c r="AP452">
        <v>0.6</v>
      </c>
      <c r="AQ452">
        <v>1</v>
      </c>
      <c r="AR452" t="s">
        <v>6098</v>
      </c>
      <c r="AS452" t="s">
        <v>6099</v>
      </c>
      <c r="AT452" t="s">
        <v>6100</v>
      </c>
      <c r="AU452" t="s">
        <v>6101</v>
      </c>
      <c r="AV452" t="s">
        <v>6102</v>
      </c>
      <c r="AW452" t="s">
        <v>6103</v>
      </c>
      <c r="AX452" t="s">
        <v>6104</v>
      </c>
      <c r="AY452" t="s">
        <v>6105</v>
      </c>
      <c r="AZ452" t="s">
        <v>6106</v>
      </c>
      <c r="BA452" t="s">
        <v>6101</v>
      </c>
      <c r="BB452" t="s">
        <v>6102</v>
      </c>
      <c r="BC452" t="s">
        <v>6107</v>
      </c>
      <c r="BD452" t="s">
        <v>6101</v>
      </c>
      <c r="BE452" t="s">
        <v>6102</v>
      </c>
      <c r="BF452"/>
      <c r="BG452"/>
      <c r="BH452"/>
      <c r="BI452"/>
      <c r="BJ452"/>
      <c r="BK452"/>
      <c r="BL452"/>
      <c r="BM452"/>
      <c r="BN452"/>
      <c r="BO452"/>
      <c r="BP452"/>
      <c r="BQ452"/>
      <c r="BR452"/>
      <c r="BS452"/>
      <c r="BT452"/>
      <c r="BU452"/>
      <c r="BV452"/>
      <c r="BW452"/>
      <c r="BX452"/>
      <c r="BY452" t="s">
        <v>108</v>
      </c>
      <c r="BZ452" t="s">
        <v>108</v>
      </c>
      <c r="CA452" t="s">
        <v>108</v>
      </c>
      <c r="CB452" t="s">
        <v>108</v>
      </c>
      <c r="CC452" t="s">
        <v>108</v>
      </c>
    </row>
    <row r="453" spans="1:86">
      <c r="A453" t="str">
        <f>CONCATENATE(C453,"_",COUNTIF(C$2:C453,C453))</f>
        <v>09C001_3</v>
      </c>
      <c r="B453" t="s">
        <v>9607</v>
      </c>
      <c r="C453" t="s">
        <v>6065</v>
      </c>
      <c r="D453" t="s">
        <v>16966</v>
      </c>
      <c r="E453" t="s">
        <v>6066</v>
      </c>
      <c r="F453" t="s">
        <v>6067</v>
      </c>
      <c r="G453" t="s">
        <v>6068</v>
      </c>
      <c r="H453" t="s">
        <v>6069</v>
      </c>
      <c r="I453" t="s">
        <v>109</v>
      </c>
      <c r="J453" t="s">
        <v>16733</v>
      </c>
      <c r="K453">
        <v>2</v>
      </c>
      <c r="L453" t="s">
        <v>315</v>
      </c>
      <c r="M453">
        <v>1</v>
      </c>
      <c r="N453" t="s">
        <v>16760</v>
      </c>
      <c r="O453">
        <v>1</v>
      </c>
      <c r="P453" t="s">
        <v>16761</v>
      </c>
      <c r="Q453" t="s">
        <v>169</v>
      </c>
      <c r="R453" t="s">
        <v>77</v>
      </c>
      <c r="S453" t="s">
        <v>216</v>
      </c>
      <c r="T453" t="s">
        <v>6108</v>
      </c>
      <c r="U453" t="s">
        <v>168</v>
      </c>
      <c r="V453" t="s">
        <v>6109</v>
      </c>
      <c r="W453" t="s">
        <v>110</v>
      </c>
      <c r="X453" t="s">
        <v>111</v>
      </c>
      <c r="Y453" t="s">
        <v>146</v>
      </c>
      <c r="Z453" t="s">
        <v>147</v>
      </c>
      <c r="AA453">
        <v>11.3</v>
      </c>
      <c r="AB453" t="s">
        <v>16735</v>
      </c>
      <c r="AC453" t="str">
        <f t="shared" si="7"/>
        <v>1.5.2</v>
      </c>
      <c r="AD453" t="s">
        <v>6110</v>
      </c>
      <c r="AE453" t="s">
        <v>6111</v>
      </c>
      <c r="AF453" t="s">
        <v>6112</v>
      </c>
      <c r="AG453" t="s">
        <v>6113</v>
      </c>
      <c r="AH453" t="s">
        <v>6114</v>
      </c>
      <c r="AI453" t="s">
        <v>89</v>
      </c>
      <c r="AJ453" t="s">
        <v>6115</v>
      </c>
      <c r="AK453" t="s">
        <v>6116</v>
      </c>
      <c r="AL453" t="s">
        <v>136</v>
      </c>
      <c r="AM453" t="s">
        <v>6117</v>
      </c>
      <c r="AN453">
        <v>0.15</v>
      </c>
      <c r="AO453">
        <v>0.4</v>
      </c>
      <c r="AP453">
        <v>0.75</v>
      </c>
      <c r="AQ453">
        <v>1</v>
      </c>
      <c r="AR453" t="s">
        <v>5662</v>
      </c>
      <c r="AS453" t="s">
        <v>6118</v>
      </c>
      <c r="AT453" t="s">
        <v>6119</v>
      </c>
      <c r="AU453" t="s">
        <v>6120</v>
      </c>
      <c r="AV453" t="s">
        <v>5288</v>
      </c>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s="2" t="s">
        <v>108</v>
      </c>
    </row>
    <row r="454" spans="1:86">
      <c r="A454" t="str">
        <f>CONCATENATE(C454,"_",COUNTIF(C$2:C454,C454))</f>
        <v>09C001_4</v>
      </c>
      <c r="B454" t="s">
        <v>9608</v>
      </c>
      <c r="C454" t="s">
        <v>6065</v>
      </c>
      <c r="D454" t="s">
        <v>16966</v>
      </c>
      <c r="E454" t="s">
        <v>6066</v>
      </c>
      <c r="F454" t="s">
        <v>6067</v>
      </c>
      <c r="G454" t="s">
        <v>6068</v>
      </c>
      <c r="H454" t="s">
        <v>6069</v>
      </c>
      <c r="I454" t="s">
        <v>126</v>
      </c>
      <c r="J454" t="s">
        <v>16736</v>
      </c>
      <c r="K454">
        <v>2</v>
      </c>
      <c r="L454" t="s">
        <v>315</v>
      </c>
      <c r="M454">
        <v>1</v>
      </c>
      <c r="N454" t="s">
        <v>16760</v>
      </c>
      <c r="O454">
        <v>7</v>
      </c>
      <c r="P454" t="s">
        <v>8243</v>
      </c>
      <c r="Q454" t="s">
        <v>169</v>
      </c>
      <c r="R454" t="s">
        <v>77</v>
      </c>
      <c r="S454" t="s">
        <v>216</v>
      </c>
      <c r="T454" t="s">
        <v>6108</v>
      </c>
      <c r="U454" t="s">
        <v>168</v>
      </c>
      <c r="V454" t="s">
        <v>6109</v>
      </c>
      <c r="W454" t="s">
        <v>127</v>
      </c>
      <c r="X454" t="s">
        <v>128</v>
      </c>
      <c r="Y454" t="s">
        <v>146</v>
      </c>
      <c r="Z454" t="s">
        <v>147</v>
      </c>
      <c r="AA454">
        <v>11.3</v>
      </c>
      <c r="AB454" t="s">
        <v>16735</v>
      </c>
      <c r="AC454" t="str">
        <f t="shared" si="7"/>
        <v>1.5.2</v>
      </c>
      <c r="AD454" t="s">
        <v>207</v>
      </c>
      <c r="AE454" t="s">
        <v>1395</v>
      </c>
      <c r="AF454" t="s">
        <v>6121</v>
      </c>
      <c r="AG454" t="s">
        <v>343</v>
      </c>
      <c r="AH454" t="s">
        <v>6122</v>
      </c>
      <c r="AI454" t="s">
        <v>89</v>
      </c>
      <c r="AJ454" t="s">
        <v>4844</v>
      </c>
      <c r="AK454" t="s">
        <v>6123</v>
      </c>
      <c r="AL454" t="s">
        <v>136</v>
      </c>
      <c r="AM454" t="s">
        <v>946</v>
      </c>
      <c r="AN454">
        <v>0.25</v>
      </c>
      <c r="AO454">
        <v>0.5</v>
      </c>
      <c r="AP454">
        <v>0.75</v>
      </c>
      <c r="AQ454">
        <v>1</v>
      </c>
      <c r="AR454" t="s">
        <v>5291</v>
      </c>
      <c r="AS454" t="s">
        <v>719</v>
      </c>
      <c r="AT454" t="s">
        <v>720</v>
      </c>
      <c r="AU454" t="s">
        <v>6124</v>
      </c>
      <c r="AV454" t="s">
        <v>6125</v>
      </c>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row>
    <row r="455" spans="1:86">
      <c r="A455" t="str">
        <f>CONCATENATE(C455,"_",COUNTIF(C$2:C455,C455))</f>
        <v>09C001_5</v>
      </c>
      <c r="B455" t="s">
        <v>9609</v>
      </c>
      <c r="C455" t="s">
        <v>6065</v>
      </c>
      <c r="D455" t="s">
        <v>16966</v>
      </c>
      <c r="E455" t="s">
        <v>6066</v>
      </c>
      <c r="F455" t="s">
        <v>6067</v>
      </c>
      <c r="G455" t="s">
        <v>6068</v>
      </c>
      <c r="H455" t="s">
        <v>6069</v>
      </c>
      <c r="I455" t="s">
        <v>141</v>
      </c>
      <c r="J455" t="s">
        <v>16737</v>
      </c>
      <c r="K455">
        <v>5</v>
      </c>
      <c r="L455" t="s">
        <v>142</v>
      </c>
      <c r="M455">
        <v>3</v>
      </c>
      <c r="N455" t="s">
        <v>16738</v>
      </c>
      <c r="O455" t="s">
        <v>171</v>
      </c>
      <c r="P455" t="s">
        <v>143</v>
      </c>
      <c r="Q455" t="s">
        <v>169</v>
      </c>
      <c r="R455" t="s">
        <v>77</v>
      </c>
      <c r="S455" t="s">
        <v>170</v>
      </c>
      <c r="T455" t="s">
        <v>16739</v>
      </c>
      <c r="U455" t="s">
        <v>168</v>
      </c>
      <c r="V455" t="s">
        <v>16740</v>
      </c>
      <c r="W455" t="s">
        <v>144</v>
      </c>
      <c r="X455" t="s">
        <v>145</v>
      </c>
      <c r="Y455" t="s">
        <v>146</v>
      </c>
      <c r="Z455" t="s">
        <v>147</v>
      </c>
      <c r="AA455">
        <v>11.5</v>
      </c>
      <c r="AB455" t="s">
        <v>16741</v>
      </c>
      <c r="AC455" t="str">
        <f t="shared" si="7"/>
        <v>1.7.2</v>
      </c>
      <c r="AD455" t="s">
        <v>6126</v>
      </c>
      <c r="AE455" t="s">
        <v>6127</v>
      </c>
      <c r="AF455" t="s">
        <v>6128</v>
      </c>
      <c r="AG455" t="s">
        <v>953</v>
      </c>
      <c r="AH455" t="s">
        <v>6129</v>
      </c>
      <c r="AI455" t="s">
        <v>89</v>
      </c>
      <c r="AJ455" t="s">
        <v>6130</v>
      </c>
      <c r="AK455" t="s">
        <v>6131</v>
      </c>
      <c r="AL455" t="s">
        <v>92</v>
      </c>
      <c r="AM455" t="s">
        <v>6132</v>
      </c>
      <c r="AN455">
        <v>0.25</v>
      </c>
      <c r="AO455">
        <v>0.5</v>
      </c>
      <c r="AP455">
        <v>0.75</v>
      </c>
      <c r="AQ455">
        <v>1</v>
      </c>
      <c r="AR455" t="s">
        <v>958</v>
      </c>
      <c r="AS455" t="s">
        <v>6133</v>
      </c>
      <c r="AT455" t="s">
        <v>6134</v>
      </c>
      <c r="AU455" t="s">
        <v>6135</v>
      </c>
      <c r="AV455" t="s">
        <v>6136</v>
      </c>
      <c r="AW455" t="s">
        <v>5627</v>
      </c>
      <c r="AX455" t="s">
        <v>6135</v>
      </c>
      <c r="AY455" t="s">
        <v>6136</v>
      </c>
      <c r="AZ455"/>
      <c r="BA455"/>
      <c r="BB455"/>
      <c r="BC455"/>
      <c r="BD455"/>
      <c r="BE455"/>
      <c r="BF455"/>
      <c r="BG455"/>
      <c r="BH455"/>
      <c r="BI455"/>
      <c r="BJ455"/>
      <c r="BK455"/>
      <c r="BL455"/>
      <c r="BM455"/>
      <c r="BN455"/>
      <c r="BO455"/>
      <c r="BP455"/>
      <c r="BQ455"/>
      <c r="BR455"/>
      <c r="BS455"/>
      <c r="BT455"/>
      <c r="BU455"/>
      <c r="BV455"/>
      <c r="BW455"/>
      <c r="BX455"/>
      <c r="BY455" t="s">
        <v>108</v>
      </c>
      <c r="BZ455" t="s">
        <v>108</v>
      </c>
      <c r="CA455" t="s">
        <v>108</v>
      </c>
      <c r="CB455" t="s">
        <v>108</v>
      </c>
      <c r="CC455" t="s">
        <v>108</v>
      </c>
    </row>
    <row r="456" spans="1:86">
      <c r="A456" t="str">
        <f>CONCATENATE(C456,"_",COUNTIF(C$2:C456,C456))</f>
        <v>09C001_6</v>
      </c>
      <c r="B456" t="s">
        <v>9610</v>
      </c>
      <c r="C456" t="s">
        <v>6065</v>
      </c>
      <c r="D456" t="s">
        <v>16966</v>
      </c>
      <c r="E456" t="s">
        <v>6066</v>
      </c>
      <c r="F456" t="s">
        <v>6067</v>
      </c>
      <c r="G456" t="s">
        <v>6068</v>
      </c>
      <c r="H456" t="s">
        <v>6069</v>
      </c>
      <c r="I456" t="s">
        <v>6137</v>
      </c>
      <c r="J456" t="s">
        <v>16969</v>
      </c>
      <c r="K456">
        <v>2</v>
      </c>
      <c r="L456" t="s">
        <v>315</v>
      </c>
      <c r="M456">
        <v>1</v>
      </c>
      <c r="N456" t="s">
        <v>16760</v>
      </c>
      <c r="O456">
        <v>1</v>
      </c>
      <c r="P456" t="s">
        <v>16761</v>
      </c>
      <c r="Q456" t="s">
        <v>169</v>
      </c>
      <c r="R456" t="s">
        <v>77</v>
      </c>
      <c r="S456" t="s">
        <v>236</v>
      </c>
      <c r="T456" t="s">
        <v>260</v>
      </c>
      <c r="U456" t="s">
        <v>171</v>
      </c>
      <c r="V456" t="s">
        <v>16970</v>
      </c>
      <c r="W456" t="s">
        <v>237</v>
      </c>
      <c r="X456" t="s">
        <v>238</v>
      </c>
      <c r="Y456" t="s">
        <v>146</v>
      </c>
      <c r="Z456" t="s">
        <v>147</v>
      </c>
      <c r="AA456">
        <v>11.3</v>
      </c>
      <c r="AB456" t="s">
        <v>16735</v>
      </c>
      <c r="AC456" t="str">
        <f t="shared" si="7"/>
        <v>1.8.3</v>
      </c>
      <c r="AD456" t="s">
        <v>6138</v>
      </c>
      <c r="AE456" t="s">
        <v>6139</v>
      </c>
      <c r="AF456" t="s">
        <v>6140</v>
      </c>
      <c r="AG456" t="s">
        <v>6141</v>
      </c>
      <c r="AH456" t="s">
        <v>6142</v>
      </c>
      <c r="AI456" t="s">
        <v>89</v>
      </c>
      <c r="AJ456" t="s">
        <v>6143</v>
      </c>
      <c r="AK456" t="s">
        <v>6144</v>
      </c>
      <c r="AL456" t="s">
        <v>92</v>
      </c>
      <c r="AM456" t="s">
        <v>6145</v>
      </c>
      <c r="AN456">
        <v>0.25</v>
      </c>
      <c r="AO456">
        <v>0.5</v>
      </c>
      <c r="AP456">
        <v>0.75</v>
      </c>
      <c r="AQ456">
        <v>1</v>
      </c>
      <c r="AR456" t="s">
        <v>6146</v>
      </c>
      <c r="AS456" t="s">
        <v>6147</v>
      </c>
      <c r="AT456" t="s">
        <v>6148</v>
      </c>
      <c r="AU456" t="s">
        <v>6149</v>
      </c>
      <c r="AV456" t="s">
        <v>6150</v>
      </c>
      <c r="AW456" t="s">
        <v>6151</v>
      </c>
      <c r="AX456" t="s">
        <v>6152</v>
      </c>
      <c r="AY456" t="s">
        <v>6153</v>
      </c>
      <c r="AZ456" t="s">
        <v>6154</v>
      </c>
      <c r="BA456" t="s">
        <v>6155</v>
      </c>
      <c r="BB456" t="s">
        <v>6156</v>
      </c>
      <c r="BC456" t="s">
        <v>6157</v>
      </c>
      <c r="BD456" t="s">
        <v>6152</v>
      </c>
      <c r="BE456" t="s">
        <v>6153</v>
      </c>
      <c r="BF456" t="s">
        <v>6158</v>
      </c>
      <c r="BG456" t="s">
        <v>6159</v>
      </c>
      <c r="BH456" t="s">
        <v>6160</v>
      </c>
      <c r="BI456"/>
      <c r="BJ456"/>
      <c r="BK456"/>
      <c r="BL456"/>
      <c r="BM456"/>
      <c r="BN456"/>
      <c r="BO456"/>
      <c r="BP456"/>
      <c r="BQ456"/>
      <c r="BR456"/>
      <c r="BS456"/>
      <c r="BT456"/>
      <c r="BU456"/>
      <c r="BV456"/>
      <c r="BW456"/>
      <c r="BX456"/>
      <c r="BY456"/>
      <c r="BZ456"/>
      <c r="CA456"/>
      <c r="CB456"/>
      <c r="CC456"/>
      <c r="CD456" s="2" t="s">
        <v>108</v>
      </c>
    </row>
    <row r="457" spans="1:86">
      <c r="A457" t="str">
        <f>CONCATENATE(C457,"_",COUNTIF(C$2:C457,C457))</f>
        <v>09C001_7</v>
      </c>
      <c r="B457" t="s">
        <v>9611</v>
      </c>
      <c r="C457" t="s">
        <v>6065</v>
      </c>
      <c r="D457" t="s">
        <v>16966</v>
      </c>
      <c r="E457" t="s">
        <v>6066</v>
      </c>
      <c r="F457" t="s">
        <v>6067</v>
      </c>
      <c r="G457" t="s">
        <v>6068</v>
      </c>
      <c r="H457" t="s">
        <v>6069</v>
      </c>
      <c r="I457" t="s">
        <v>6161</v>
      </c>
      <c r="J457" t="s">
        <v>16971</v>
      </c>
      <c r="K457">
        <v>2</v>
      </c>
      <c r="L457" t="s">
        <v>315</v>
      </c>
      <c r="M457">
        <v>1</v>
      </c>
      <c r="N457" t="s">
        <v>16760</v>
      </c>
      <c r="O457">
        <v>1</v>
      </c>
      <c r="P457" t="s">
        <v>16761</v>
      </c>
      <c r="Q457" t="s">
        <v>169</v>
      </c>
      <c r="R457" t="s">
        <v>77</v>
      </c>
      <c r="S457" t="s">
        <v>171</v>
      </c>
      <c r="T457" t="s">
        <v>16734</v>
      </c>
      <c r="U457" t="s">
        <v>167</v>
      </c>
      <c r="V457" t="s">
        <v>16972</v>
      </c>
      <c r="W457" t="s">
        <v>6162</v>
      </c>
      <c r="X457" t="s">
        <v>6163</v>
      </c>
      <c r="Y457" t="s">
        <v>146</v>
      </c>
      <c r="Z457" t="s">
        <v>147</v>
      </c>
      <c r="AA457" t="s">
        <v>16743</v>
      </c>
      <c r="AB457" t="s">
        <v>16744</v>
      </c>
      <c r="AC457" t="str">
        <f t="shared" si="7"/>
        <v>1.3.4</v>
      </c>
      <c r="AD457" t="s">
        <v>6164</v>
      </c>
      <c r="AE457" t="s">
        <v>6165</v>
      </c>
      <c r="AF457" t="s">
        <v>6166</v>
      </c>
      <c r="AG457" t="s">
        <v>6167</v>
      </c>
      <c r="AH457" t="s">
        <v>6168</v>
      </c>
      <c r="AI457" t="s">
        <v>89</v>
      </c>
      <c r="AJ457" t="s">
        <v>6169</v>
      </c>
      <c r="AK457" t="s">
        <v>6170</v>
      </c>
      <c r="AL457" t="s">
        <v>92</v>
      </c>
      <c r="AM457" t="s">
        <v>6171</v>
      </c>
      <c r="AN457">
        <v>0.2</v>
      </c>
      <c r="AO457">
        <v>0.5</v>
      </c>
      <c r="AP457">
        <v>0.8</v>
      </c>
      <c r="AQ457">
        <v>1</v>
      </c>
      <c r="AR457" t="s">
        <v>6172</v>
      </c>
      <c r="AS457" t="s">
        <v>6173</v>
      </c>
      <c r="AT457" t="s">
        <v>6174</v>
      </c>
      <c r="AU457" t="s">
        <v>6175</v>
      </c>
      <c r="AV457" t="s">
        <v>6176</v>
      </c>
      <c r="AW457" t="s">
        <v>6177</v>
      </c>
      <c r="AX457" t="s">
        <v>6178</v>
      </c>
      <c r="AY457" t="s">
        <v>6179</v>
      </c>
      <c r="AZ457"/>
      <c r="BA457"/>
      <c r="BB457"/>
      <c r="BC457"/>
      <c r="BD457"/>
      <c r="BE457"/>
      <c r="BF457"/>
      <c r="BG457"/>
      <c r="BH457"/>
      <c r="BI457"/>
      <c r="BJ457"/>
      <c r="BK457"/>
      <c r="BL457"/>
      <c r="BM457"/>
      <c r="BN457"/>
      <c r="BO457"/>
      <c r="BP457"/>
      <c r="BQ457"/>
      <c r="BR457"/>
      <c r="BS457"/>
      <c r="BT457"/>
      <c r="BU457"/>
      <c r="BV457"/>
      <c r="BW457"/>
      <c r="BX457"/>
      <c r="BY457" t="s">
        <v>108</v>
      </c>
      <c r="BZ457" t="s">
        <v>108</v>
      </c>
      <c r="CA457" t="s">
        <v>108</v>
      </c>
      <c r="CB457" t="s">
        <v>108</v>
      </c>
      <c r="CC457" t="s">
        <v>108</v>
      </c>
    </row>
    <row r="458" spans="1:86">
      <c r="A458" t="str">
        <f>CONCATENATE(C458,"_",COUNTIF(C$2:C458,C458))</f>
        <v>09C001_8</v>
      </c>
      <c r="B458" t="s">
        <v>9612</v>
      </c>
      <c r="C458" t="s">
        <v>6065</v>
      </c>
      <c r="D458" t="s">
        <v>16966</v>
      </c>
      <c r="E458" t="s">
        <v>6066</v>
      </c>
      <c r="F458" t="s">
        <v>6067</v>
      </c>
      <c r="G458" t="s">
        <v>6068</v>
      </c>
      <c r="H458" t="s">
        <v>6069</v>
      </c>
      <c r="I458" t="s">
        <v>6180</v>
      </c>
      <c r="J458" t="s">
        <v>16973</v>
      </c>
      <c r="K458">
        <v>2</v>
      </c>
      <c r="L458" t="s">
        <v>315</v>
      </c>
      <c r="M458">
        <v>1</v>
      </c>
      <c r="N458" t="s">
        <v>16760</v>
      </c>
      <c r="O458">
        <v>1</v>
      </c>
      <c r="P458" t="s">
        <v>16761</v>
      </c>
      <c r="Q458" t="s">
        <v>169</v>
      </c>
      <c r="R458" t="s">
        <v>77</v>
      </c>
      <c r="S458" t="s">
        <v>216</v>
      </c>
      <c r="T458" t="s">
        <v>6108</v>
      </c>
      <c r="U458" t="s">
        <v>168</v>
      </c>
      <c r="V458" t="s">
        <v>6109</v>
      </c>
      <c r="W458" t="s">
        <v>6181</v>
      </c>
      <c r="X458" t="s">
        <v>6182</v>
      </c>
      <c r="Y458" t="s">
        <v>146</v>
      </c>
      <c r="Z458" t="s">
        <v>147</v>
      </c>
      <c r="AA458" t="s">
        <v>16743</v>
      </c>
      <c r="AB458" t="s">
        <v>16744</v>
      </c>
      <c r="AC458" t="str">
        <f t="shared" si="7"/>
        <v>1.5.2</v>
      </c>
      <c r="AD458" t="s">
        <v>6183</v>
      </c>
      <c r="AE458" t="s">
        <v>6184</v>
      </c>
      <c r="AF458" t="s">
        <v>6185</v>
      </c>
      <c r="AG458" t="s">
        <v>6186</v>
      </c>
      <c r="AH458" t="s">
        <v>6187</v>
      </c>
      <c r="AI458" t="s">
        <v>5423</v>
      </c>
      <c r="AJ458" t="s">
        <v>6188</v>
      </c>
      <c r="AK458" t="s">
        <v>6189</v>
      </c>
      <c r="AL458" t="s">
        <v>92</v>
      </c>
      <c r="AM458" t="s">
        <v>6190</v>
      </c>
      <c r="AN458">
        <v>0.25</v>
      </c>
      <c r="AO458">
        <v>0.5</v>
      </c>
      <c r="AP458">
        <v>0.75</v>
      </c>
      <c r="AQ458">
        <v>0.85</v>
      </c>
      <c r="AR458" t="s">
        <v>6191</v>
      </c>
      <c r="AS458" t="s">
        <v>6192</v>
      </c>
      <c r="AT458" t="s">
        <v>6193</v>
      </c>
      <c r="AU458" t="s">
        <v>6194</v>
      </c>
      <c r="AV458" t="s">
        <v>6195</v>
      </c>
      <c r="AW458" t="s">
        <v>6196</v>
      </c>
      <c r="AX458" t="s">
        <v>6194</v>
      </c>
      <c r="AY458" t="s">
        <v>6195</v>
      </c>
      <c r="AZ458" t="s">
        <v>6197</v>
      </c>
      <c r="BA458" t="s">
        <v>6194</v>
      </c>
      <c r="BB458" t="s">
        <v>6195</v>
      </c>
      <c r="BC458" t="s">
        <v>6198</v>
      </c>
      <c r="BD458" t="s">
        <v>6194</v>
      </c>
      <c r="BE458" t="s">
        <v>6195</v>
      </c>
      <c r="BF458" t="s">
        <v>6199</v>
      </c>
      <c r="BG458" t="s">
        <v>6200</v>
      </c>
      <c r="BH458" t="s">
        <v>6201</v>
      </c>
      <c r="BI458" t="s">
        <v>6202</v>
      </c>
      <c r="BJ458" t="s">
        <v>6203</v>
      </c>
      <c r="BK458" t="s">
        <v>6204</v>
      </c>
      <c r="BL458" t="s">
        <v>6205</v>
      </c>
      <c r="BM458" t="s">
        <v>6206</v>
      </c>
      <c r="BN458" t="s">
        <v>6207</v>
      </c>
      <c r="BO458" t="s">
        <v>6208</v>
      </c>
      <c r="BP458" t="s">
        <v>6209</v>
      </c>
      <c r="BQ458" t="s">
        <v>6210</v>
      </c>
      <c r="BR458" t="s">
        <v>6211</v>
      </c>
      <c r="BS458" t="s">
        <v>6212</v>
      </c>
      <c r="BT458" t="s">
        <v>6213</v>
      </c>
      <c r="BU458"/>
      <c r="BV458"/>
      <c r="BW458"/>
      <c r="BX458"/>
      <c r="BY458"/>
      <c r="BZ458"/>
      <c r="CA458"/>
      <c r="CB458"/>
      <c r="CC458"/>
      <c r="CD458" s="2" t="s">
        <v>108</v>
      </c>
    </row>
    <row r="459" spans="1:86">
      <c r="A459" t="str">
        <f>CONCATENATE(C459,"_",COUNTIF(C$2:C459,C459))</f>
        <v>09C001_9</v>
      </c>
      <c r="B459" t="s">
        <v>9613</v>
      </c>
      <c r="C459" t="s">
        <v>6065</v>
      </c>
      <c r="D459" t="s">
        <v>16966</v>
      </c>
      <c r="E459" t="s">
        <v>6066</v>
      </c>
      <c r="F459" t="s">
        <v>6067</v>
      </c>
      <c r="G459" t="s">
        <v>6068</v>
      </c>
      <c r="H459" t="s">
        <v>6069</v>
      </c>
      <c r="I459" t="s">
        <v>6214</v>
      </c>
      <c r="J459" t="s">
        <v>16974</v>
      </c>
      <c r="K459">
        <v>2</v>
      </c>
      <c r="L459" t="s">
        <v>315</v>
      </c>
      <c r="M459">
        <v>1</v>
      </c>
      <c r="N459" t="s">
        <v>16760</v>
      </c>
      <c r="O459">
        <v>1</v>
      </c>
      <c r="P459" t="s">
        <v>16761</v>
      </c>
      <c r="Q459" t="s">
        <v>169</v>
      </c>
      <c r="R459" t="s">
        <v>77</v>
      </c>
      <c r="S459" t="s">
        <v>216</v>
      </c>
      <c r="T459" t="s">
        <v>6108</v>
      </c>
      <c r="U459" t="s">
        <v>168</v>
      </c>
      <c r="V459" t="s">
        <v>6109</v>
      </c>
      <c r="W459" t="s">
        <v>6215</v>
      </c>
      <c r="X459" t="s">
        <v>6216</v>
      </c>
      <c r="Y459" t="s">
        <v>146</v>
      </c>
      <c r="Z459" t="s">
        <v>147</v>
      </c>
      <c r="AA459" t="s">
        <v>16743</v>
      </c>
      <c r="AB459" t="s">
        <v>16744</v>
      </c>
      <c r="AC459" t="str">
        <f t="shared" si="7"/>
        <v>1.5.2</v>
      </c>
      <c r="AD459" t="s">
        <v>6217</v>
      </c>
      <c r="AE459" t="s">
        <v>6218</v>
      </c>
      <c r="AF459" t="s">
        <v>6219</v>
      </c>
      <c r="AG459" t="s">
        <v>6220</v>
      </c>
      <c r="AH459" t="s">
        <v>6221</v>
      </c>
      <c r="AI459" t="s">
        <v>89</v>
      </c>
      <c r="AJ459" t="s">
        <v>6222</v>
      </c>
      <c r="AK459" t="s">
        <v>6223</v>
      </c>
      <c r="AL459" t="s">
        <v>92</v>
      </c>
      <c r="AM459" t="s">
        <v>6224</v>
      </c>
      <c r="AN459">
        <v>0.28000000000000003</v>
      </c>
      <c r="AO459">
        <v>0.52</v>
      </c>
      <c r="AP459">
        <v>0.64</v>
      </c>
      <c r="AQ459">
        <v>1</v>
      </c>
      <c r="AR459" t="s">
        <v>6225</v>
      </c>
      <c r="AS459" t="s">
        <v>6226</v>
      </c>
      <c r="AT459" t="s">
        <v>6227</v>
      </c>
      <c r="AU459" t="s">
        <v>6228</v>
      </c>
      <c r="AV459" t="s">
        <v>6229</v>
      </c>
      <c r="AW459" t="s">
        <v>6230</v>
      </c>
      <c r="AX459" t="s">
        <v>6231</v>
      </c>
      <c r="AY459" t="s">
        <v>6232</v>
      </c>
      <c r="AZ459" t="s">
        <v>6233</v>
      </c>
      <c r="BA459" t="s">
        <v>6234</v>
      </c>
      <c r="BB459" t="s">
        <v>6235</v>
      </c>
      <c r="BC459" t="s">
        <v>6236</v>
      </c>
      <c r="BD459" t="s">
        <v>6237</v>
      </c>
      <c r="BE459" t="s">
        <v>6238</v>
      </c>
      <c r="BF459" t="s">
        <v>6239</v>
      </c>
      <c r="BG459" t="s">
        <v>6240</v>
      </c>
      <c r="BH459" t="s">
        <v>6241</v>
      </c>
      <c r="BI459" t="s">
        <v>6242</v>
      </c>
      <c r="BJ459" t="s">
        <v>6243</v>
      </c>
      <c r="BK459" t="s">
        <v>6244</v>
      </c>
      <c r="BL459" t="s">
        <v>6245</v>
      </c>
      <c r="BM459" t="s">
        <v>6246</v>
      </c>
      <c r="BN459" t="s">
        <v>6247</v>
      </c>
      <c r="BO459" t="s">
        <v>6248</v>
      </c>
      <c r="BP459" t="s">
        <v>6249</v>
      </c>
      <c r="BQ459" t="s">
        <v>6250</v>
      </c>
      <c r="BR459" t="s">
        <v>6251</v>
      </c>
      <c r="BS459" t="s">
        <v>6252</v>
      </c>
      <c r="BT459" t="s">
        <v>6253</v>
      </c>
      <c r="BU459"/>
      <c r="BV459"/>
      <c r="BW459"/>
      <c r="BX459"/>
      <c r="BY459"/>
      <c r="BZ459"/>
      <c r="CA459"/>
      <c r="CB459"/>
      <c r="CC459"/>
    </row>
    <row r="460" spans="1:86">
      <c r="A460" t="str">
        <f>CONCATENATE(C460,"_",COUNTIF(C$2:C460,C460))</f>
        <v>09PDLR_1</v>
      </c>
      <c r="B460" t="s">
        <v>9614</v>
      </c>
      <c r="C460" t="s">
        <v>6254</v>
      </c>
      <c r="D460" t="s">
        <v>16975</v>
      </c>
      <c r="E460" t="s">
        <v>6255</v>
      </c>
      <c r="F460" t="s">
        <v>6256</v>
      </c>
      <c r="G460" t="s">
        <v>6257</v>
      </c>
      <c r="H460" t="s">
        <v>6258</v>
      </c>
      <c r="I460" t="s">
        <v>6259</v>
      </c>
      <c r="J460" t="s">
        <v>16976</v>
      </c>
      <c r="K460">
        <v>2</v>
      </c>
      <c r="L460" t="s">
        <v>315</v>
      </c>
      <c r="M460">
        <v>1</v>
      </c>
      <c r="N460" t="s">
        <v>16760</v>
      </c>
      <c r="O460">
        <v>6</v>
      </c>
      <c r="P460" t="s">
        <v>16808</v>
      </c>
      <c r="Q460" t="s">
        <v>168</v>
      </c>
      <c r="R460" t="s">
        <v>517</v>
      </c>
      <c r="S460" t="s">
        <v>166</v>
      </c>
      <c r="T460" t="s">
        <v>16791</v>
      </c>
      <c r="U460" t="s">
        <v>239</v>
      </c>
      <c r="V460" t="s">
        <v>5463</v>
      </c>
      <c r="W460" t="s">
        <v>6260</v>
      </c>
      <c r="X460" t="s">
        <v>6261</v>
      </c>
      <c r="Y460" t="s">
        <v>793</v>
      </c>
      <c r="Z460" t="s">
        <v>794</v>
      </c>
      <c r="AA460">
        <v>10.4</v>
      </c>
      <c r="AB460" t="s">
        <v>16849</v>
      </c>
      <c r="AC460" t="str">
        <f t="shared" si="7"/>
        <v>2.6.9</v>
      </c>
      <c r="AD460" t="s">
        <v>6262</v>
      </c>
      <c r="AE460" t="s">
        <v>6263</v>
      </c>
      <c r="AF460" t="s">
        <v>6264</v>
      </c>
      <c r="AG460" t="s">
        <v>6265</v>
      </c>
      <c r="AH460" t="s">
        <v>6266</v>
      </c>
      <c r="AI460" t="s">
        <v>89</v>
      </c>
      <c r="AJ460" t="s">
        <v>6267</v>
      </c>
      <c r="AK460" t="s">
        <v>6268</v>
      </c>
      <c r="AL460" t="s">
        <v>92</v>
      </c>
      <c r="AM460" t="s">
        <v>6269</v>
      </c>
      <c r="AN460">
        <v>0.19</v>
      </c>
      <c r="AO460">
        <v>0.38</v>
      </c>
      <c r="AP460">
        <v>0.64</v>
      </c>
      <c r="AQ460">
        <v>1</v>
      </c>
      <c r="AR460" t="s">
        <v>6270</v>
      </c>
      <c r="AS460" t="s">
        <v>6271</v>
      </c>
      <c r="AT460" t="s">
        <v>6272</v>
      </c>
      <c r="AU460" t="s">
        <v>6273</v>
      </c>
      <c r="AV460" t="s">
        <v>6274</v>
      </c>
      <c r="AW460" t="s">
        <v>6275</v>
      </c>
      <c r="AX460" t="s">
        <v>6273</v>
      </c>
      <c r="AY460" t="s">
        <v>6274</v>
      </c>
      <c r="AZ460" t="s">
        <v>6276</v>
      </c>
      <c r="BA460" t="s">
        <v>6273</v>
      </c>
      <c r="BB460" t="s">
        <v>6274</v>
      </c>
      <c r="BC460" t="s">
        <v>6277</v>
      </c>
      <c r="BD460" t="s">
        <v>6273</v>
      </c>
      <c r="BE460" t="s">
        <v>6274</v>
      </c>
      <c r="BF460" t="s">
        <v>6278</v>
      </c>
      <c r="BG460" t="s">
        <v>6273</v>
      </c>
      <c r="BH460" t="s">
        <v>6274</v>
      </c>
      <c r="BI460"/>
      <c r="BJ460"/>
      <c r="BK460"/>
      <c r="BL460"/>
      <c r="BM460"/>
      <c r="BN460"/>
      <c r="BO460"/>
      <c r="BP460"/>
      <c r="BQ460"/>
      <c r="BR460"/>
      <c r="BS460"/>
      <c r="BT460"/>
      <c r="BU460"/>
      <c r="BV460"/>
      <c r="BW460"/>
      <c r="BX460"/>
      <c r="BY460"/>
      <c r="BZ460"/>
      <c r="CA460"/>
      <c r="CB460"/>
      <c r="CC460"/>
    </row>
    <row r="461" spans="1:86">
      <c r="A461" t="str">
        <f>CONCATENATE(C461,"_",COUNTIF(C$2:C461,C461))</f>
        <v>09PDLR_2</v>
      </c>
      <c r="B461" t="s">
        <v>9615</v>
      </c>
      <c r="C461" t="s">
        <v>6254</v>
      </c>
      <c r="D461" t="s">
        <v>16975</v>
      </c>
      <c r="E461" t="s">
        <v>6255</v>
      </c>
      <c r="F461" t="s">
        <v>6256</v>
      </c>
      <c r="G461" t="s">
        <v>6257</v>
      </c>
      <c r="H461" t="s">
        <v>6258</v>
      </c>
      <c r="I461" t="s">
        <v>6279</v>
      </c>
      <c r="J461" t="s">
        <v>16977</v>
      </c>
      <c r="K461">
        <v>2</v>
      </c>
      <c r="L461" t="s">
        <v>315</v>
      </c>
      <c r="M461">
        <v>1</v>
      </c>
      <c r="N461" t="s">
        <v>16760</v>
      </c>
      <c r="O461">
        <v>6</v>
      </c>
      <c r="P461" t="s">
        <v>16808</v>
      </c>
      <c r="Q461" t="s">
        <v>168</v>
      </c>
      <c r="R461" t="s">
        <v>517</v>
      </c>
      <c r="S461" t="s">
        <v>166</v>
      </c>
      <c r="T461" t="s">
        <v>16791</v>
      </c>
      <c r="U461" t="s">
        <v>239</v>
      </c>
      <c r="V461" t="s">
        <v>5463</v>
      </c>
      <c r="W461" t="s">
        <v>6280</v>
      </c>
      <c r="X461" t="s">
        <v>6281</v>
      </c>
      <c r="Y461" t="s">
        <v>793</v>
      </c>
      <c r="Z461" t="s">
        <v>794</v>
      </c>
      <c r="AA461">
        <v>10.4</v>
      </c>
      <c r="AB461" t="s">
        <v>16849</v>
      </c>
      <c r="AC461" t="str">
        <f t="shared" si="7"/>
        <v>2.6.9</v>
      </c>
      <c r="AD461" t="s">
        <v>6282</v>
      </c>
      <c r="AE461" t="s">
        <v>6283</v>
      </c>
      <c r="AF461" t="s">
        <v>6284</v>
      </c>
      <c r="AG461" t="s">
        <v>6285</v>
      </c>
      <c r="AH461" t="s">
        <v>6286</v>
      </c>
      <c r="AI461" t="s">
        <v>89</v>
      </c>
      <c r="AJ461" t="s">
        <v>6287</v>
      </c>
      <c r="AK461" t="s">
        <v>6288</v>
      </c>
      <c r="AL461" t="s">
        <v>92</v>
      </c>
      <c r="AM461" t="s">
        <v>6289</v>
      </c>
      <c r="AN461">
        <v>0.25</v>
      </c>
      <c r="AO461">
        <v>0.5</v>
      </c>
      <c r="AP461">
        <v>0.75</v>
      </c>
      <c r="AQ461">
        <v>1</v>
      </c>
      <c r="AR461" t="s">
        <v>6290</v>
      </c>
      <c r="AS461" t="s">
        <v>6291</v>
      </c>
      <c r="AT461" t="s">
        <v>6292</v>
      </c>
      <c r="AU461" t="s">
        <v>6273</v>
      </c>
      <c r="AV461" t="s">
        <v>6274</v>
      </c>
      <c r="AW461" t="s">
        <v>6293</v>
      </c>
      <c r="AX461" t="s">
        <v>6273</v>
      </c>
      <c r="AY461" t="s">
        <v>6274</v>
      </c>
      <c r="AZ461" t="s">
        <v>6294</v>
      </c>
      <c r="BA461" t="s">
        <v>6273</v>
      </c>
      <c r="BB461" t="s">
        <v>6274</v>
      </c>
      <c r="BC461"/>
      <c r="BD461"/>
      <c r="BE461"/>
      <c r="BF461"/>
      <c r="BG461"/>
      <c r="BH461"/>
      <c r="BI461"/>
      <c r="BJ461"/>
      <c r="BK461"/>
      <c r="BL461"/>
      <c r="BM461"/>
      <c r="BN461"/>
      <c r="BO461"/>
      <c r="BP461"/>
      <c r="BQ461"/>
      <c r="BR461"/>
      <c r="BS461"/>
      <c r="BT461"/>
      <c r="BU461"/>
      <c r="BV461"/>
      <c r="BW461"/>
      <c r="BX461"/>
      <c r="BY461"/>
      <c r="BZ461"/>
      <c r="CA461"/>
      <c r="CB461"/>
      <c r="CC461"/>
    </row>
    <row r="462" spans="1:86">
      <c r="A462" t="str">
        <f>CONCATENATE(C462,"_",COUNTIF(C$2:C462,C462))</f>
        <v>09PDLR_3</v>
      </c>
      <c r="B462" t="s">
        <v>9616</v>
      </c>
      <c r="C462" t="s">
        <v>6254</v>
      </c>
      <c r="D462" t="s">
        <v>16975</v>
      </c>
      <c r="E462" t="s">
        <v>6255</v>
      </c>
      <c r="F462" t="s">
        <v>6256</v>
      </c>
      <c r="G462" t="s">
        <v>6257</v>
      </c>
      <c r="H462" t="s">
        <v>6258</v>
      </c>
      <c r="I462" t="s">
        <v>109</v>
      </c>
      <c r="J462" t="s">
        <v>16733</v>
      </c>
      <c r="K462">
        <v>2</v>
      </c>
      <c r="L462" t="s">
        <v>315</v>
      </c>
      <c r="M462">
        <v>1</v>
      </c>
      <c r="N462" t="s">
        <v>16760</v>
      </c>
      <c r="O462">
        <v>7</v>
      </c>
      <c r="P462" t="s">
        <v>8243</v>
      </c>
      <c r="Q462" t="s">
        <v>168</v>
      </c>
      <c r="R462" t="s">
        <v>517</v>
      </c>
      <c r="S462" t="s">
        <v>166</v>
      </c>
      <c r="T462" t="s">
        <v>16791</v>
      </c>
      <c r="U462" t="s">
        <v>239</v>
      </c>
      <c r="V462" t="s">
        <v>5463</v>
      </c>
      <c r="W462" t="s">
        <v>110</v>
      </c>
      <c r="X462" t="s">
        <v>111</v>
      </c>
      <c r="Y462" t="s">
        <v>146</v>
      </c>
      <c r="Z462" t="s">
        <v>147</v>
      </c>
      <c r="AA462">
        <v>11.3</v>
      </c>
      <c r="AB462" t="s">
        <v>16735</v>
      </c>
      <c r="AC462" t="str">
        <f t="shared" si="7"/>
        <v>2.6.9</v>
      </c>
      <c r="AD462" t="s">
        <v>6295</v>
      </c>
      <c r="AE462" t="s">
        <v>6296</v>
      </c>
      <c r="AF462" t="s">
        <v>6297</v>
      </c>
      <c r="AG462" t="s">
        <v>6113</v>
      </c>
      <c r="AH462" t="s">
        <v>6298</v>
      </c>
      <c r="AI462" t="s">
        <v>89</v>
      </c>
      <c r="AJ462" t="s">
        <v>6299</v>
      </c>
      <c r="AK462" t="s">
        <v>6300</v>
      </c>
      <c r="AL462" t="s">
        <v>136</v>
      </c>
      <c r="AM462" t="s">
        <v>6289</v>
      </c>
      <c r="AN462">
        <v>0.28000000000000003</v>
      </c>
      <c r="AO462">
        <v>0.59</v>
      </c>
      <c r="AP462">
        <v>0.81</v>
      </c>
      <c r="AQ462">
        <v>1</v>
      </c>
      <c r="AR462" t="s">
        <v>6301</v>
      </c>
      <c r="AS462" t="s">
        <v>6302</v>
      </c>
      <c r="AT462" t="s">
        <v>6303</v>
      </c>
      <c r="AU462" t="s">
        <v>6304</v>
      </c>
      <c r="AV462" t="s">
        <v>4081</v>
      </c>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row>
    <row r="463" spans="1:86">
      <c r="A463" t="str">
        <f>CONCATENATE(C463,"_",COUNTIF(C$2:C463,C463))</f>
        <v>09PDLR_4</v>
      </c>
      <c r="B463" t="s">
        <v>9617</v>
      </c>
      <c r="C463" t="s">
        <v>6254</v>
      </c>
      <c r="D463" t="s">
        <v>16975</v>
      </c>
      <c r="E463" t="s">
        <v>6255</v>
      </c>
      <c r="F463" t="s">
        <v>6256</v>
      </c>
      <c r="G463" t="s">
        <v>6257</v>
      </c>
      <c r="H463" t="s">
        <v>6258</v>
      </c>
      <c r="I463" t="s">
        <v>126</v>
      </c>
      <c r="J463" t="s">
        <v>16736</v>
      </c>
      <c r="K463">
        <v>2</v>
      </c>
      <c r="L463" t="s">
        <v>315</v>
      </c>
      <c r="M463">
        <v>1</v>
      </c>
      <c r="N463" t="s">
        <v>16760</v>
      </c>
      <c r="O463">
        <v>7</v>
      </c>
      <c r="P463" t="s">
        <v>8243</v>
      </c>
      <c r="Q463" t="s">
        <v>168</v>
      </c>
      <c r="R463" t="s">
        <v>517</v>
      </c>
      <c r="S463" t="s">
        <v>166</v>
      </c>
      <c r="T463" t="s">
        <v>16791</v>
      </c>
      <c r="U463" t="s">
        <v>239</v>
      </c>
      <c r="V463" t="s">
        <v>5463</v>
      </c>
      <c r="W463" t="s">
        <v>127</v>
      </c>
      <c r="X463" t="s">
        <v>128</v>
      </c>
      <c r="Y463" t="s">
        <v>146</v>
      </c>
      <c r="Z463" t="s">
        <v>147</v>
      </c>
      <c r="AA463">
        <v>11.3</v>
      </c>
      <c r="AB463" t="s">
        <v>16735</v>
      </c>
      <c r="AC463" t="str">
        <f t="shared" si="7"/>
        <v>2.6.9</v>
      </c>
      <c r="AD463" t="s">
        <v>207</v>
      </c>
      <c r="AE463" t="s">
        <v>1395</v>
      </c>
      <c r="AF463" t="s">
        <v>6305</v>
      </c>
      <c r="AG463" t="s">
        <v>343</v>
      </c>
      <c r="AH463" t="s">
        <v>6306</v>
      </c>
      <c r="AI463" t="s">
        <v>89</v>
      </c>
      <c r="AJ463" t="s">
        <v>6307</v>
      </c>
      <c r="AK463" t="s">
        <v>6308</v>
      </c>
      <c r="AL463" t="s">
        <v>136</v>
      </c>
      <c r="AM463" t="s">
        <v>6289</v>
      </c>
      <c r="AN463">
        <v>0.25</v>
      </c>
      <c r="AO463">
        <v>0.5</v>
      </c>
      <c r="AP463">
        <v>0.75</v>
      </c>
      <c r="AQ463">
        <v>1</v>
      </c>
      <c r="AR463" t="s">
        <v>5291</v>
      </c>
      <c r="AS463" t="s">
        <v>719</v>
      </c>
      <c r="AT463" t="s">
        <v>6309</v>
      </c>
      <c r="AU463" t="s">
        <v>6304</v>
      </c>
      <c r="AV463" t="s">
        <v>4081</v>
      </c>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row>
    <row r="464" spans="1:86">
      <c r="A464" t="str">
        <f>CONCATENATE(C464,"_",COUNTIF(C$2:C464,C464))</f>
        <v>09PDLR_5</v>
      </c>
      <c r="B464" t="s">
        <v>9618</v>
      </c>
      <c r="C464" t="s">
        <v>6254</v>
      </c>
      <c r="D464" t="s">
        <v>16975</v>
      </c>
      <c r="E464" t="s">
        <v>6255</v>
      </c>
      <c r="F464" t="s">
        <v>6256</v>
      </c>
      <c r="G464" t="s">
        <v>6257</v>
      </c>
      <c r="H464" t="s">
        <v>6258</v>
      </c>
      <c r="I464" t="s">
        <v>141</v>
      </c>
      <c r="J464" t="s">
        <v>16737</v>
      </c>
      <c r="K464">
        <v>5</v>
      </c>
      <c r="L464" t="s">
        <v>142</v>
      </c>
      <c r="M464">
        <v>3</v>
      </c>
      <c r="N464" t="s">
        <v>16738</v>
      </c>
      <c r="O464" t="s">
        <v>171</v>
      </c>
      <c r="P464" t="s">
        <v>143</v>
      </c>
      <c r="Q464" t="s">
        <v>169</v>
      </c>
      <c r="R464" t="s">
        <v>77</v>
      </c>
      <c r="S464" t="s">
        <v>170</v>
      </c>
      <c r="T464" t="s">
        <v>16739</v>
      </c>
      <c r="U464" t="s">
        <v>168</v>
      </c>
      <c r="V464" t="s">
        <v>16740</v>
      </c>
      <c r="W464" t="s">
        <v>144</v>
      </c>
      <c r="X464" t="s">
        <v>145</v>
      </c>
      <c r="Y464" t="s">
        <v>146</v>
      </c>
      <c r="Z464" t="s">
        <v>147</v>
      </c>
      <c r="AA464">
        <v>11.5</v>
      </c>
      <c r="AB464" t="s">
        <v>16741</v>
      </c>
      <c r="AC464" t="str">
        <f t="shared" si="7"/>
        <v>1.7.2</v>
      </c>
      <c r="AD464" t="s">
        <v>6310</v>
      </c>
      <c r="AE464" t="s">
        <v>6311</v>
      </c>
      <c r="AF464" t="s">
        <v>6312</v>
      </c>
      <c r="AG464" t="s">
        <v>6313</v>
      </c>
      <c r="AH464" t="s">
        <v>6314</v>
      </c>
      <c r="AI464" t="s">
        <v>89</v>
      </c>
      <c r="AJ464" t="s">
        <v>6130</v>
      </c>
      <c r="AK464" t="s">
        <v>6315</v>
      </c>
      <c r="AL464" t="s">
        <v>92</v>
      </c>
      <c r="AM464" t="s">
        <v>6132</v>
      </c>
      <c r="AN464">
        <v>0.25</v>
      </c>
      <c r="AO464">
        <v>0.5</v>
      </c>
      <c r="AP464">
        <v>0.75</v>
      </c>
      <c r="AQ464">
        <v>1</v>
      </c>
      <c r="AR464" t="s">
        <v>958</v>
      </c>
      <c r="AS464" t="s">
        <v>6316</v>
      </c>
      <c r="AT464" t="s">
        <v>6317</v>
      </c>
      <c r="AU464" t="s">
        <v>6304</v>
      </c>
      <c r="AV464" t="s">
        <v>4081</v>
      </c>
      <c r="AW464" t="s">
        <v>5627</v>
      </c>
      <c r="AX464" t="s">
        <v>6304</v>
      </c>
      <c r="AY464" t="s">
        <v>4081</v>
      </c>
      <c r="AZ464"/>
      <c r="BA464"/>
      <c r="BB464"/>
      <c r="BC464"/>
      <c r="BD464"/>
      <c r="BE464"/>
      <c r="BF464"/>
      <c r="BG464"/>
      <c r="BH464"/>
      <c r="BI464"/>
      <c r="BJ464"/>
      <c r="BK464"/>
      <c r="BL464"/>
      <c r="BM464"/>
      <c r="BN464"/>
      <c r="BO464"/>
      <c r="BP464"/>
      <c r="BQ464"/>
      <c r="BR464"/>
      <c r="BS464"/>
      <c r="BT464"/>
      <c r="BU464"/>
      <c r="BV464"/>
      <c r="BW464"/>
      <c r="BX464"/>
      <c r="BY464"/>
      <c r="BZ464"/>
      <c r="CA464"/>
      <c r="CB464"/>
      <c r="CC464"/>
    </row>
    <row r="465" spans="1:86">
      <c r="A465" t="str">
        <f>CONCATENATE(C465,"_",COUNTIF(C$2:C465,C465))</f>
        <v>09PDPA_1</v>
      </c>
      <c r="B465" t="s">
        <v>9619</v>
      </c>
      <c r="C465" t="s">
        <v>6318</v>
      </c>
      <c r="D465" t="s">
        <v>16978</v>
      </c>
      <c r="E465" t="s">
        <v>6319</v>
      </c>
      <c r="F465" t="s">
        <v>6320</v>
      </c>
      <c r="G465" t="s">
        <v>6321</v>
      </c>
      <c r="H465" t="s">
        <v>6322</v>
      </c>
      <c r="I465" t="s">
        <v>6259</v>
      </c>
      <c r="J465" t="s">
        <v>16976</v>
      </c>
      <c r="K465">
        <v>2</v>
      </c>
      <c r="L465" t="s">
        <v>315</v>
      </c>
      <c r="M465">
        <v>1</v>
      </c>
      <c r="N465" t="s">
        <v>16760</v>
      </c>
      <c r="O465">
        <v>6</v>
      </c>
      <c r="P465" t="s">
        <v>16808</v>
      </c>
      <c r="Q465" t="s">
        <v>168</v>
      </c>
      <c r="R465" t="s">
        <v>517</v>
      </c>
      <c r="S465" t="s">
        <v>166</v>
      </c>
      <c r="T465" t="s">
        <v>16791</v>
      </c>
      <c r="U465" t="s">
        <v>239</v>
      </c>
      <c r="V465" t="s">
        <v>5463</v>
      </c>
      <c r="W465" t="s">
        <v>6260</v>
      </c>
      <c r="X465" t="s">
        <v>6261</v>
      </c>
      <c r="Y465" t="s">
        <v>793</v>
      </c>
      <c r="Z465" t="s">
        <v>794</v>
      </c>
      <c r="AA465">
        <v>10.4</v>
      </c>
      <c r="AB465" t="s">
        <v>16849</v>
      </c>
      <c r="AC465" t="str">
        <f t="shared" si="7"/>
        <v>2.6.9</v>
      </c>
      <c r="AD465" t="s">
        <v>6323</v>
      </c>
      <c r="AE465" t="s">
        <v>6324</v>
      </c>
      <c r="AF465" t="s">
        <v>6325</v>
      </c>
      <c r="AG465" t="s">
        <v>6265</v>
      </c>
      <c r="AH465" t="s">
        <v>6326</v>
      </c>
      <c r="AI465" t="s">
        <v>89</v>
      </c>
      <c r="AJ465" t="s">
        <v>6327</v>
      </c>
      <c r="AK465" t="s">
        <v>6328</v>
      </c>
      <c r="AL465" t="s">
        <v>92</v>
      </c>
      <c r="AM465" t="s">
        <v>6329</v>
      </c>
      <c r="AN465">
        <v>0.25</v>
      </c>
      <c r="AO465">
        <v>0.5</v>
      </c>
      <c r="AP465">
        <v>0.75</v>
      </c>
      <c r="AQ465">
        <v>1</v>
      </c>
      <c r="AR465" t="s">
        <v>6330</v>
      </c>
      <c r="AS465" t="s">
        <v>6331</v>
      </c>
      <c r="AT465" t="s">
        <v>6332</v>
      </c>
      <c r="AU465" t="s">
        <v>6333</v>
      </c>
      <c r="AV465" t="s">
        <v>6334</v>
      </c>
      <c r="AW465" t="s">
        <v>6335</v>
      </c>
      <c r="AX465" t="s">
        <v>6336</v>
      </c>
      <c r="AY465" t="s">
        <v>6337</v>
      </c>
      <c r="AZ465" t="s">
        <v>6338</v>
      </c>
      <c r="BA465" t="s">
        <v>6336</v>
      </c>
      <c r="BB465" t="s">
        <v>6337</v>
      </c>
      <c r="BC465" t="s">
        <v>6339</v>
      </c>
      <c r="BD465" t="s">
        <v>6336</v>
      </c>
      <c r="BE465" t="s">
        <v>6337</v>
      </c>
      <c r="BF465" t="s">
        <v>6340</v>
      </c>
      <c r="BG465" t="s">
        <v>6336</v>
      </c>
      <c r="BH465" t="s">
        <v>6337</v>
      </c>
      <c r="BI465"/>
      <c r="BJ465"/>
      <c r="BK465"/>
      <c r="BL465"/>
      <c r="BM465"/>
      <c r="BN465"/>
      <c r="BO465"/>
      <c r="BP465"/>
      <c r="BQ465"/>
      <c r="BR465"/>
      <c r="BS465"/>
      <c r="BT465"/>
      <c r="BU465"/>
      <c r="BV465"/>
      <c r="BW465"/>
      <c r="BX465"/>
      <c r="BY465"/>
      <c r="BZ465"/>
      <c r="CA465"/>
      <c r="CB465"/>
      <c r="CC465"/>
    </row>
    <row r="466" spans="1:86">
      <c r="A466" t="str">
        <f>CONCATENATE(C466,"_",COUNTIF(C$2:C466,C466))</f>
        <v>09PDPA_2</v>
      </c>
      <c r="B466" t="s">
        <v>9620</v>
      </c>
      <c r="C466" t="s">
        <v>6318</v>
      </c>
      <c r="D466" t="s">
        <v>16978</v>
      </c>
      <c r="E466" t="s">
        <v>6319</v>
      </c>
      <c r="F466" t="s">
        <v>6320</v>
      </c>
      <c r="G466" t="s">
        <v>6321</v>
      </c>
      <c r="H466" t="s">
        <v>6322</v>
      </c>
      <c r="I466" t="s">
        <v>6279</v>
      </c>
      <c r="J466" t="s">
        <v>16977</v>
      </c>
      <c r="K466">
        <v>2</v>
      </c>
      <c r="L466" t="s">
        <v>315</v>
      </c>
      <c r="M466">
        <v>1</v>
      </c>
      <c r="N466" t="s">
        <v>16760</v>
      </c>
      <c r="O466">
        <v>6</v>
      </c>
      <c r="P466" t="s">
        <v>16808</v>
      </c>
      <c r="Q466" t="s">
        <v>168</v>
      </c>
      <c r="R466" t="s">
        <v>517</v>
      </c>
      <c r="S466" t="s">
        <v>166</v>
      </c>
      <c r="T466" t="s">
        <v>16791</v>
      </c>
      <c r="U466" t="s">
        <v>239</v>
      </c>
      <c r="V466" t="s">
        <v>5463</v>
      </c>
      <c r="W466" t="s">
        <v>6280</v>
      </c>
      <c r="X466" t="s">
        <v>6281</v>
      </c>
      <c r="Y466" t="s">
        <v>793</v>
      </c>
      <c r="Z466" t="s">
        <v>794</v>
      </c>
      <c r="AA466">
        <v>10.4</v>
      </c>
      <c r="AB466" t="s">
        <v>16849</v>
      </c>
      <c r="AC466" t="str">
        <f t="shared" si="7"/>
        <v>2.6.9</v>
      </c>
      <c r="AD466" t="s">
        <v>6341</v>
      </c>
      <c r="AE466" t="s">
        <v>6342</v>
      </c>
      <c r="AF466" t="s">
        <v>6343</v>
      </c>
      <c r="AG466" t="s">
        <v>6344</v>
      </c>
      <c r="AH466" t="s">
        <v>6345</v>
      </c>
      <c r="AI466" t="s">
        <v>89</v>
      </c>
      <c r="AJ466" t="s">
        <v>6346</v>
      </c>
      <c r="AK466" t="s">
        <v>6347</v>
      </c>
      <c r="AL466" t="s">
        <v>136</v>
      </c>
      <c r="AM466" t="s">
        <v>6348</v>
      </c>
      <c r="AN466">
        <v>0.25</v>
      </c>
      <c r="AO466">
        <v>0.5</v>
      </c>
      <c r="AP466">
        <v>0.75</v>
      </c>
      <c r="AQ466">
        <v>1</v>
      </c>
      <c r="AR466" t="s">
        <v>6349</v>
      </c>
      <c r="AS466" t="s">
        <v>6350</v>
      </c>
      <c r="AT466" t="s">
        <v>6351</v>
      </c>
      <c r="AU466" t="s">
        <v>6336</v>
      </c>
      <c r="AV466" t="s">
        <v>6337</v>
      </c>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row>
    <row r="467" spans="1:86">
      <c r="A467" t="str">
        <f>CONCATENATE(C467,"_",COUNTIF(C$2:C467,C467))</f>
        <v>09PDPA_3</v>
      </c>
      <c r="B467" t="s">
        <v>9621</v>
      </c>
      <c r="C467" t="s">
        <v>6318</v>
      </c>
      <c r="D467" t="s">
        <v>16978</v>
      </c>
      <c r="E467" t="s">
        <v>6319</v>
      </c>
      <c r="F467" t="s">
        <v>6320</v>
      </c>
      <c r="G467" t="s">
        <v>6321</v>
      </c>
      <c r="H467" t="s">
        <v>6322</v>
      </c>
      <c r="I467" t="s">
        <v>109</v>
      </c>
      <c r="J467" t="s">
        <v>16733</v>
      </c>
      <c r="K467">
        <v>2</v>
      </c>
      <c r="L467" t="s">
        <v>315</v>
      </c>
      <c r="M467">
        <v>1</v>
      </c>
      <c r="N467" t="s">
        <v>16760</v>
      </c>
      <c r="O467">
        <v>7</v>
      </c>
      <c r="P467" t="s">
        <v>8243</v>
      </c>
      <c r="Q467" t="s">
        <v>168</v>
      </c>
      <c r="R467" t="s">
        <v>517</v>
      </c>
      <c r="S467" t="s">
        <v>166</v>
      </c>
      <c r="T467" t="s">
        <v>16791</v>
      </c>
      <c r="U467" t="s">
        <v>239</v>
      </c>
      <c r="V467" t="s">
        <v>5463</v>
      </c>
      <c r="W467" t="s">
        <v>110</v>
      </c>
      <c r="X467" t="s">
        <v>111</v>
      </c>
      <c r="Y467" t="s">
        <v>146</v>
      </c>
      <c r="Z467" t="s">
        <v>147</v>
      </c>
      <c r="AA467">
        <v>11.3</v>
      </c>
      <c r="AB467" t="s">
        <v>16735</v>
      </c>
      <c r="AC467" t="str">
        <f t="shared" si="7"/>
        <v>2.6.9</v>
      </c>
      <c r="AD467" t="s">
        <v>6352</v>
      </c>
      <c r="AE467" t="s">
        <v>6353</v>
      </c>
      <c r="AF467" t="s">
        <v>6354</v>
      </c>
      <c r="AG467" t="s">
        <v>6355</v>
      </c>
      <c r="AH467" t="s">
        <v>6356</v>
      </c>
      <c r="AI467" t="s">
        <v>89</v>
      </c>
      <c r="AJ467" t="s">
        <v>6357</v>
      </c>
      <c r="AK467" t="s">
        <v>936</v>
      </c>
      <c r="AL467" t="s">
        <v>136</v>
      </c>
      <c r="AM467" t="s">
        <v>6358</v>
      </c>
      <c r="AN467">
        <v>0.15</v>
      </c>
      <c r="AO467">
        <v>0.5</v>
      </c>
      <c r="AP467">
        <v>0.75</v>
      </c>
      <c r="AQ467">
        <v>1</v>
      </c>
      <c r="AR467" t="s">
        <v>5662</v>
      </c>
      <c r="AS467" t="s">
        <v>6359</v>
      </c>
      <c r="AT467" t="s">
        <v>6360</v>
      </c>
      <c r="AU467" t="s">
        <v>6361</v>
      </c>
      <c r="AV467" t="s">
        <v>4081</v>
      </c>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row>
    <row r="468" spans="1:86">
      <c r="A468" t="str">
        <f>CONCATENATE(C468,"_",COUNTIF(C$2:C468,C468))</f>
        <v>09PDPA_4</v>
      </c>
      <c r="B468" t="s">
        <v>9622</v>
      </c>
      <c r="C468" t="s">
        <v>6318</v>
      </c>
      <c r="D468" t="s">
        <v>16978</v>
      </c>
      <c r="E468" t="s">
        <v>6319</v>
      </c>
      <c r="F468" t="s">
        <v>6320</v>
      </c>
      <c r="G468" t="s">
        <v>6321</v>
      </c>
      <c r="H468" t="s">
        <v>6322</v>
      </c>
      <c r="I468" t="s">
        <v>126</v>
      </c>
      <c r="J468" t="s">
        <v>16736</v>
      </c>
      <c r="K468">
        <v>2</v>
      </c>
      <c r="L468" t="s">
        <v>315</v>
      </c>
      <c r="M468">
        <v>1</v>
      </c>
      <c r="N468" t="s">
        <v>16760</v>
      </c>
      <c r="O468">
        <v>7</v>
      </c>
      <c r="P468" t="s">
        <v>8243</v>
      </c>
      <c r="Q468" t="s">
        <v>168</v>
      </c>
      <c r="R468" t="s">
        <v>517</v>
      </c>
      <c r="S468" t="s">
        <v>166</v>
      </c>
      <c r="T468" t="s">
        <v>16791</v>
      </c>
      <c r="U468" t="s">
        <v>239</v>
      </c>
      <c r="V468" t="s">
        <v>5463</v>
      </c>
      <c r="W468" t="s">
        <v>127</v>
      </c>
      <c r="X468" t="s">
        <v>128</v>
      </c>
      <c r="Y468" t="s">
        <v>146</v>
      </c>
      <c r="Z468" t="s">
        <v>147</v>
      </c>
      <c r="AA468">
        <v>11.3</v>
      </c>
      <c r="AB468" t="s">
        <v>16735</v>
      </c>
      <c r="AC468" t="str">
        <f t="shared" si="7"/>
        <v>2.6.9</v>
      </c>
      <c r="AD468" t="s">
        <v>207</v>
      </c>
      <c r="AE468" t="s">
        <v>1395</v>
      </c>
      <c r="AF468" t="s">
        <v>6362</v>
      </c>
      <c r="AG468" t="s">
        <v>343</v>
      </c>
      <c r="AH468" t="s">
        <v>6363</v>
      </c>
      <c r="AI468" t="s">
        <v>89</v>
      </c>
      <c r="AJ468" t="s">
        <v>4844</v>
      </c>
      <c r="AK468" t="s">
        <v>6364</v>
      </c>
      <c r="AL468" t="s">
        <v>136</v>
      </c>
      <c r="AM468" t="s">
        <v>6365</v>
      </c>
      <c r="AN468">
        <v>0.25</v>
      </c>
      <c r="AO468">
        <v>0.5</v>
      </c>
      <c r="AP468">
        <v>0.75</v>
      </c>
      <c r="AQ468">
        <v>1</v>
      </c>
      <c r="AR468" t="s">
        <v>5291</v>
      </c>
      <c r="AS468" t="s">
        <v>719</v>
      </c>
      <c r="AT468" t="s">
        <v>720</v>
      </c>
      <c r="AU468" t="s">
        <v>6366</v>
      </c>
      <c r="AV468" t="s">
        <v>4081</v>
      </c>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row>
    <row r="469" spans="1:86">
      <c r="A469" t="str">
        <f>CONCATENATE(C469,"_",COUNTIF(C$2:C469,C469))</f>
        <v>09PDPA_5</v>
      </c>
      <c r="B469" t="s">
        <v>9623</v>
      </c>
      <c r="C469" t="s">
        <v>6318</v>
      </c>
      <c r="D469" t="s">
        <v>16978</v>
      </c>
      <c r="E469" t="s">
        <v>6319</v>
      </c>
      <c r="F469" t="s">
        <v>6320</v>
      </c>
      <c r="G469" t="s">
        <v>6321</v>
      </c>
      <c r="H469" t="s">
        <v>6322</v>
      </c>
      <c r="I469" t="s">
        <v>141</v>
      </c>
      <c r="J469" t="s">
        <v>16737</v>
      </c>
      <c r="K469">
        <v>5</v>
      </c>
      <c r="L469" t="s">
        <v>142</v>
      </c>
      <c r="M469">
        <v>3</v>
      </c>
      <c r="N469" t="s">
        <v>16738</v>
      </c>
      <c r="O469" t="s">
        <v>171</v>
      </c>
      <c r="P469" t="s">
        <v>143</v>
      </c>
      <c r="Q469" t="s">
        <v>169</v>
      </c>
      <c r="R469" t="s">
        <v>77</v>
      </c>
      <c r="S469" t="s">
        <v>170</v>
      </c>
      <c r="T469" t="s">
        <v>16739</v>
      </c>
      <c r="U469" t="s">
        <v>168</v>
      </c>
      <c r="V469" t="s">
        <v>16740</v>
      </c>
      <c r="W469" t="s">
        <v>144</v>
      </c>
      <c r="X469" t="s">
        <v>145</v>
      </c>
      <c r="Y469" t="s">
        <v>146</v>
      </c>
      <c r="Z469" t="s">
        <v>147</v>
      </c>
      <c r="AA469">
        <v>11.5</v>
      </c>
      <c r="AB469" t="s">
        <v>16741</v>
      </c>
      <c r="AC469" t="str">
        <f t="shared" si="7"/>
        <v>1.7.2</v>
      </c>
      <c r="AD469" t="s">
        <v>6367</v>
      </c>
      <c r="AE469" t="s">
        <v>6368</v>
      </c>
      <c r="AF469" t="s">
        <v>6369</v>
      </c>
      <c r="AG469" t="s">
        <v>6370</v>
      </c>
      <c r="AH469" t="s">
        <v>6371</v>
      </c>
      <c r="AI469" t="s">
        <v>89</v>
      </c>
      <c r="AJ469" t="s">
        <v>6130</v>
      </c>
      <c r="AK469" t="s">
        <v>6131</v>
      </c>
      <c r="AL469" t="s">
        <v>92</v>
      </c>
      <c r="AM469" t="s">
        <v>6372</v>
      </c>
      <c r="AN469">
        <v>0.25</v>
      </c>
      <c r="AO469">
        <v>0.5</v>
      </c>
      <c r="AP469">
        <v>0.75</v>
      </c>
      <c r="AQ469">
        <v>1</v>
      </c>
      <c r="AR469" t="s">
        <v>958</v>
      </c>
      <c r="AS469" t="s">
        <v>6373</v>
      </c>
      <c r="AT469" t="s">
        <v>6374</v>
      </c>
      <c r="AU469" t="s">
        <v>6375</v>
      </c>
      <c r="AV469" t="s">
        <v>4081</v>
      </c>
      <c r="AW469" t="s">
        <v>5627</v>
      </c>
      <c r="AX469" t="s">
        <v>6375</v>
      </c>
      <c r="AY469" t="s">
        <v>4081</v>
      </c>
      <c r="AZ469"/>
      <c r="BA469"/>
      <c r="BB469"/>
      <c r="BC469"/>
      <c r="BD469"/>
      <c r="BE469"/>
      <c r="BF469"/>
      <c r="BG469"/>
      <c r="BH469"/>
      <c r="BI469"/>
      <c r="BJ469"/>
      <c r="BK469"/>
      <c r="BL469"/>
      <c r="BM469"/>
      <c r="BN469"/>
      <c r="BO469"/>
      <c r="BP469"/>
      <c r="BQ469"/>
      <c r="BR469"/>
      <c r="BS469"/>
      <c r="BT469"/>
      <c r="BU469"/>
      <c r="BV469"/>
      <c r="BW469"/>
      <c r="BX469"/>
      <c r="BY469"/>
      <c r="BZ469"/>
      <c r="CA469"/>
      <c r="CB469"/>
      <c r="CC469"/>
    </row>
    <row r="470" spans="1:86">
      <c r="A470" t="str">
        <f>CONCATENATE(C470,"_",COUNTIF(C$2:C470,C470))</f>
        <v>09PDPP_1</v>
      </c>
      <c r="B470" t="s">
        <v>9624</v>
      </c>
      <c r="C470" t="s">
        <v>6376</v>
      </c>
      <c r="D470" t="s">
        <v>16979</v>
      </c>
      <c r="E470" t="s">
        <v>6377</v>
      </c>
      <c r="F470" t="s">
        <v>6378</v>
      </c>
      <c r="G470" t="s">
        <v>6321</v>
      </c>
      <c r="H470" t="s">
        <v>6379</v>
      </c>
      <c r="I470" t="s">
        <v>6259</v>
      </c>
      <c r="J470" t="s">
        <v>16976</v>
      </c>
      <c r="K470">
        <v>2</v>
      </c>
      <c r="L470" t="s">
        <v>315</v>
      </c>
      <c r="M470">
        <v>1</v>
      </c>
      <c r="N470" t="s">
        <v>16760</v>
      </c>
      <c r="O470">
        <v>6</v>
      </c>
      <c r="P470" t="s">
        <v>16808</v>
      </c>
      <c r="Q470" t="s">
        <v>168</v>
      </c>
      <c r="R470" t="s">
        <v>517</v>
      </c>
      <c r="S470" t="s">
        <v>166</v>
      </c>
      <c r="T470" t="s">
        <v>16791</v>
      </c>
      <c r="U470" t="s">
        <v>239</v>
      </c>
      <c r="V470" t="s">
        <v>5463</v>
      </c>
      <c r="W470" t="s">
        <v>6260</v>
      </c>
      <c r="X470" t="s">
        <v>6261</v>
      </c>
      <c r="Y470" t="s">
        <v>793</v>
      </c>
      <c r="Z470" t="s">
        <v>794</v>
      </c>
      <c r="AA470">
        <v>10.4</v>
      </c>
      <c r="AB470" t="s">
        <v>16849</v>
      </c>
      <c r="AC470" t="str">
        <f t="shared" si="7"/>
        <v>2.6.9</v>
      </c>
      <c r="AD470" t="s">
        <v>6380</v>
      </c>
      <c r="AE470" t="s">
        <v>6381</v>
      </c>
      <c r="AF470" t="s">
        <v>6382</v>
      </c>
      <c r="AG470" t="s">
        <v>6265</v>
      </c>
      <c r="AH470" t="s">
        <v>6383</v>
      </c>
      <c r="AI470" t="s">
        <v>89</v>
      </c>
      <c r="AJ470" t="s">
        <v>6384</v>
      </c>
      <c r="AK470" t="s">
        <v>6385</v>
      </c>
      <c r="AL470" t="s">
        <v>92</v>
      </c>
      <c r="AM470" t="s">
        <v>6386</v>
      </c>
      <c r="AN470">
        <v>0.25</v>
      </c>
      <c r="AO470">
        <v>0.5</v>
      </c>
      <c r="AP470">
        <v>0.75</v>
      </c>
      <c r="AQ470">
        <v>1</v>
      </c>
      <c r="AR470" t="s">
        <v>6387</v>
      </c>
      <c r="AS470" t="s">
        <v>6388</v>
      </c>
      <c r="AT470" t="s">
        <v>6389</v>
      </c>
      <c r="AU470" t="s">
        <v>6390</v>
      </c>
      <c r="AV470" t="s">
        <v>6391</v>
      </c>
      <c r="AW470" t="s">
        <v>6392</v>
      </c>
      <c r="AX470" t="s">
        <v>6390</v>
      </c>
      <c r="AY470" t="s">
        <v>6391</v>
      </c>
      <c r="AZ470" t="s">
        <v>6393</v>
      </c>
      <c r="BA470" t="s">
        <v>6390</v>
      </c>
      <c r="BB470" t="s">
        <v>6391</v>
      </c>
      <c r="BC470" t="s">
        <v>6277</v>
      </c>
      <c r="BD470" t="s">
        <v>6390</v>
      </c>
      <c r="BE470" t="s">
        <v>6391</v>
      </c>
      <c r="BF470"/>
      <c r="BG470"/>
      <c r="BH470"/>
      <c r="BI470"/>
      <c r="BJ470"/>
      <c r="BK470"/>
      <c r="BL470"/>
      <c r="BM470"/>
      <c r="BN470"/>
      <c r="BO470"/>
      <c r="BP470"/>
      <c r="BQ470"/>
      <c r="BR470"/>
      <c r="BS470"/>
      <c r="BT470"/>
      <c r="BU470"/>
      <c r="BV470"/>
      <c r="BW470"/>
      <c r="BX470"/>
      <c r="BY470"/>
      <c r="BZ470"/>
      <c r="CA470"/>
      <c r="CB470"/>
      <c r="CC470"/>
    </row>
    <row r="471" spans="1:86">
      <c r="A471" t="str">
        <f>CONCATENATE(C471,"_",COUNTIF(C$2:C471,C471))</f>
        <v>09PDPP_2</v>
      </c>
      <c r="B471" t="s">
        <v>9625</v>
      </c>
      <c r="C471" t="s">
        <v>6376</v>
      </c>
      <c r="D471" t="s">
        <v>16979</v>
      </c>
      <c r="E471" t="s">
        <v>6377</v>
      </c>
      <c r="F471" t="s">
        <v>6378</v>
      </c>
      <c r="G471" t="s">
        <v>6321</v>
      </c>
      <c r="H471" t="s">
        <v>6379</v>
      </c>
      <c r="I471" t="s">
        <v>6279</v>
      </c>
      <c r="J471" t="s">
        <v>16977</v>
      </c>
      <c r="K471">
        <v>2</v>
      </c>
      <c r="L471" t="s">
        <v>315</v>
      </c>
      <c r="M471">
        <v>1</v>
      </c>
      <c r="N471" t="s">
        <v>16760</v>
      </c>
      <c r="O471">
        <v>6</v>
      </c>
      <c r="P471" t="s">
        <v>16808</v>
      </c>
      <c r="Q471" t="s">
        <v>168</v>
      </c>
      <c r="R471" t="s">
        <v>517</v>
      </c>
      <c r="S471" t="s">
        <v>166</v>
      </c>
      <c r="T471" t="s">
        <v>16791</v>
      </c>
      <c r="U471" t="s">
        <v>239</v>
      </c>
      <c r="V471" t="s">
        <v>5463</v>
      </c>
      <c r="W471" t="s">
        <v>6280</v>
      </c>
      <c r="X471" t="s">
        <v>6281</v>
      </c>
      <c r="Y471" t="s">
        <v>793</v>
      </c>
      <c r="Z471" t="s">
        <v>794</v>
      </c>
      <c r="AA471">
        <v>10.4</v>
      </c>
      <c r="AB471" t="s">
        <v>16849</v>
      </c>
      <c r="AC471" t="str">
        <f t="shared" si="7"/>
        <v>2.6.9</v>
      </c>
      <c r="AD471" t="s">
        <v>6394</v>
      </c>
      <c r="AE471" t="s">
        <v>6395</v>
      </c>
      <c r="AF471" t="s">
        <v>6396</v>
      </c>
      <c r="AG471" t="s">
        <v>6397</v>
      </c>
      <c r="AH471" t="s">
        <v>6398</v>
      </c>
      <c r="AI471" t="s">
        <v>89</v>
      </c>
      <c r="AJ471" t="s">
        <v>6399</v>
      </c>
      <c r="AK471" t="s">
        <v>6400</v>
      </c>
      <c r="AL471" t="s">
        <v>92</v>
      </c>
      <c r="AM471" t="s">
        <v>6401</v>
      </c>
      <c r="AN471">
        <v>0.25</v>
      </c>
      <c r="AO471">
        <v>0.5</v>
      </c>
      <c r="AP471">
        <v>0.75</v>
      </c>
      <c r="AQ471">
        <v>1</v>
      </c>
      <c r="AR471" t="s">
        <v>6402</v>
      </c>
      <c r="AS471" t="s">
        <v>6403</v>
      </c>
      <c r="AT471" t="s">
        <v>6404</v>
      </c>
      <c r="AU471" t="s">
        <v>6390</v>
      </c>
      <c r="AV471" t="s">
        <v>6391</v>
      </c>
      <c r="AW471" t="s">
        <v>6405</v>
      </c>
      <c r="AX471" t="s">
        <v>6390</v>
      </c>
      <c r="AY471" t="s">
        <v>6391</v>
      </c>
      <c r="AZ471"/>
      <c r="BA471"/>
      <c r="BB471"/>
      <c r="BC471"/>
      <c r="BD471"/>
      <c r="BE471"/>
      <c r="BF471"/>
      <c r="BG471"/>
      <c r="BH471"/>
      <c r="BI471"/>
      <c r="BJ471"/>
      <c r="BK471"/>
      <c r="BL471"/>
      <c r="BM471"/>
      <c r="BN471"/>
      <c r="BO471"/>
      <c r="BP471"/>
      <c r="BQ471"/>
      <c r="BR471"/>
      <c r="BS471"/>
      <c r="BT471"/>
      <c r="BU471"/>
      <c r="BV471"/>
      <c r="BW471"/>
      <c r="BX471"/>
      <c r="BY471"/>
      <c r="BZ471"/>
      <c r="CA471"/>
      <c r="CB471"/>
      <c r="CC471"/>
    </row>
    <row r="472" spans="1:86">
      <c r="A472" t="str">
        <f>CONCATENATE(C472,"_",COUNTIF(C$2:C472,C472))</f>
        <v>09PDPP_3</v>
      </c>
      <c r="B472" t="s">
        <v>9626</v>
      </c>
      <c r="C472" t="s">
        <v>6376</v>
      </c>
      <c r="D472" t="s">
        <v>16979</v>
      </c>
      <c r="E472" t="s">
        <v>6377</v>
      </c>
      <c r="F472" t="s">
        <v>6378</v>
      </c>
      <c r="G472" t="s">
        <v>6321</v>
      </c>
      <c r="H472" t="s">
        <v>6379</v>
      </c>
      <c r="I472" t="s">
        <v>109</v>
      </c>
      <c r="J472" t="s">
        <v>16733</v>
      </c>
      <c r="K472">
        <v>2</v>
      </c>
      <c r="L472" t="s">
        <v>315</v>
      </c>
      <c r="M472">
        <v>1</v>
      </c>
      <c r="N472" t="s">
        <v>16760</v>
      </c>
      <c r="O472">
        <v>7</v>
      </c>
      <c r="P472" t="s">
        <v>8243</v>
      </c>
      <c r="Q472" t="s">
        <v>168</v>
      </c>
      <c r="R472" t="s">
        <v>517</v>
      </c>
      <c r="S472" t="s">
        <v>166</v>
      </c>
      <c r="T472" t="s">
        <v>16791</v>
      </c>
      <c r="U472" t="s">
        <v>239</v>
      </c>
      <c r="V472" t="s">
        <v>5463</v>
      </c>
      <c r="W472" t="s">
        <v>110</v>
      </c>
      <c r="X472" t="s">
        <v>111</v>
      </c>
      <c r="Y472" t="s">
        <v>146</v>
      </c>
      <c r="Z472" t="s">
        <v>147</v>
      </c>
      <c r="AA472">
        <v>11.3</v>
      </c>
      <c r="AB472" t="s">
        <v>16735</v>
      </c>
      <c r="AC472" t="str">
        <f t="shared" si="7"/>
        <v>2.6.9</v>
      </c>
      <c r="AD472" t="s">
        <v>6406</v>
      </c>
      <c r="AE472" t="s">
        <v>6407</v>
      </c>
      <c r="AF472" t="s">
        <v>6408</v>
      </c>
      <c r="AG472" t="s">
        <v>115</v>
      </c>
      <c r="AH472" t="s">
        <v>6409</v>
      </c>
      <c r="AI472" t="s">
        <v>89</v>
      </c>
      <c r="AJ472" t="s">
        <v>6410</v>
      </c>
      <c r="AK472" t="s">
        <v>6116</v>
      </c>
      <c r="AL472" t="s">
        <v>136</v>
      </c>
      <c r="AM472" t="s">
        <v>6411</v>
      </c>
      <c r="AN472">
        <v>0.25</v>
      </c>
      <c r="AO472">
        <v>0.5</v>
      </c>
      <c r="AP472">
        <v>0.75</v>
      </c>
      <c r="AQ472">
        <v>1</v>
      </c>
      <c r="AR472" t="s">
        <v>5662</v>
      </c>
      <c r="AS472" t="s">
        <v>6412</v>
      </c>
      <c r="AT472" t="s">
        <v>6413</v>
      </c>
      <c r="AU472" t="s">
        <v>6414</v>
      </c>
      <c r="AV472" t="s">
        <v>6415</v>
      </c>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row>
    <row r="473" spans="1:86">
      <c r="A473" t="str">
        <f>CONCATENATE(C473,"_",COUNTIF(C$2:C473,C473))</f>
        <v>09PDPP_4</v>
      </c>
      <c r="B473" t="s">
        <v>9627</v>
      </c>
      <c r="C473" t="s">
        <v>6376</v>
      </c>
      <c r="D473" t="s">
        <v>16979</v>
      </c>
      <c r="E473" t="s">
        <v>6377</v>
      </c>
      <c r="F473" t="s">
        <v>6378</v>
      </c>
      <c r="G473" t="s">
        <v>6321</v>
      </c>
      <c r="H473" t="s">
        <v>6379</v>
      </c>
      <c r="I473" t="s">
        <v>126</v>
      </c>
      <c r="J473" t="s">
        <v>16736</v>
      </c>
      <c r="K473">
        <v>2</v>
      </c>
      <c r="L473" t="s">
        <v>315</v>
      </c>
      <c r="M473">
        <v>1</v>
      </c>
      <c r="N473" t="s">
        <v>16760</v>
      </c>
      <c r="O473">
        <v>7</v>
      </c>
      <c r="P473" t="s">
        <v>8243</v>
      </c>
      <c r="Q473" t="s">
        <v>168</v>
      </c>
      <c r="R473" t="s">
        <v>517</v>
      </c>
      <c r="S473" t="s">
        <v>166</v>
      </c>
      <c r="T473" t="s">
        <v>16791</v>
      </c>
      <c r="U473" t="s">
        <v>239</v>
      </c>
      <c r="V473" t="s">
        <v>5463</v>
      </c>
      <c r="W473" t="s">
        <v>127</v>
      </c>
      <c r="X473" t="s">
        <v>128</v>
      </c>
      <c r="Y473" t="s">
        <v>146</v>
      </c>
      <c r="Z473" t="s">
        <v>147</v>
      </c>
      <c r="AA473">
        <v>11.3</v>
      </c>
      <c r="AB473" t="s">
        <v>16735</v>
      </c>
      <c r="AC473" t="str">
        <f t="shared" si="7"/>
        <v>2.6.9</v>
      </c>
      <c r="AD473" t="s">
        <v>207</v>
      </c>
      <c r="AE473" t="s">
        <v>1395</v>
      </c>
      <c r="AF473" t="s">
        <v>6416</v>
      </c>
      <c r="AG473" t="s">
        <v>343</v>
      </c>
      <c r="AH473" t="s">
        <v>6417</v>
      </c>
      <c r="AI473" t="s">
        <v>89</v>
      </c>
      <c r="AJ473" t="s">
        <v>4844</v>
      </c>
      <c r="AK473" t="s">
        <v>6418</v>
      </c>
      <c r="AL473" t="s">
        <v>136</v>
      </c>
      <c r="AM473" t="s">
        <v>6419</v>
      </c>
      <c r="AN473">
        <v>0.25</v>
      </c>
      <c r="AO473">
        <v>0.5</v>
      </c>
      <c r="AP473">
        <v>0.75</v>
      </c>
      <c r="AQ473">
        <v>1</v>
      </c>
      <c r="AR473" t="s">
        <v>5291</v>
      </c>
      <c r="AS473" t="s">
        <v>719</v>
      </c>
      <c r="AT473" t="s">
        <v>720</v>
      </c>
      <c r="AU473" t="s">
        <v>6414</v>
      </c>
      <c r="AV473" t="s">
        <v>6415</v>
      </c>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row>
    <row r="474" spans="1:86">
      <c r="A474" t="str">
        <f>CONCATENATE(C474,"_",COUNTIF(C$2:C474,C474))</f>
        <v>09PDPP_5</v>
      </c>
      <c r="B474" t="s">
        <v>9628</v>
      </c>
      <c r="C474" t="s">
        <v>6376</v>
      </c>
      <c r="D474" t="s">
        <v>16979</v>
      </c>
      <c r="E474" t="s">
        <v>6377</v>
      </c>
      <c r="F474" t="s">
        <v>6378</v>
      </c>
      <c r="G474" t="s">
        <v>6321</v>
      </c>
      <c r="H474" t="s">
        <v>6379</v>
      </c>
      <c r="I474" t="s">
        <v>141</v>
      </c>
      <c r="J474" t="s">
        <v>16737</v>
      </c>
      <c r="K474">
        <v>5</v>
      </c>
      <c r="L474" t="s">
        <v>142</v>
      </c>
      <c r="M474">
        <v>3</v>
      </c>
      <c r="N474" t="s">
        <v>16738</v>
      </c>
      <c r="O474" t="s">
        <v>171</v>
      </c>
      <c r="P474" t="s">
        <v>143</v>
      </c>
      <c r="Q474" t="s">
        <v>169</v>
      </c>
      <c r="R474" t="s">
        <v>77</v>
      </c>
      <c r="S474" t="s">
        <v>170</v>
      </c>
      <c r="T474" t="s">
        <v>16739</v>
      </c>
      <c r="U474" t="s">
        <v>168</v>
      </c>
      <c r="V474" t="s">
        <v>16740</v>
      </c>
      <c r="W474" t="s">
        <v>144</v>
      </c>
      <c r="X474" t="s">
        <v>145</v>
      </c>
      <c r="Y474" t="s">
        <v>146</v>
      </c>
      <c r="Z474" t="s">
        <v>147</v>
      </c>
      <c r="AA474">
        <v>11.5</v>
      </c>
      <c r="AB474" t="s">
        <v>16741</v>
      </c>
      <c r="AC474" t="str">
        <f t="shared" si="7"/>
        <v>1.7.2</v>
      </c>
      <c r="AD474" t="s">
        <v>6420</v>
      </c>
      <c r="AE474" t="s">
        <v>6421</v>
      </c>
      <c r="AF474" t="s">
        <v>6422</v>
      </c>
      <c r="AG474" t="s">
        <v>6370</v>
      </c>
      <c r="AH474" t="s">
        <v>6423</v>
      </c>
      <c r="AI474" t="s">
        <v>89</v>
      </c>
      <c r="AJ474" t="s">
        <v>6130</v>
      </c>
      <c r="AK474" t="s">
        <v>6131</v>
      </c>
      <c r="AL474" t="s">
        <v>92</v>
      </c>
      <c r="AM474" t="s">
        <v>6424</v>
      </c>
      <c r="AN474">
        <v>0.25</v>
      </c>
      <c r="AO474">
        <v>0.5</v>
      </c>
      <c r="AP474">
        <v>0.75</v>
      </c>
      <c r="AQ474">
        <v>1</v>
      </c>
      <c r="AR474" t="s">
        <v>958</v>
      </c>
      <c r="AS474" t="s">
        <v>6425</v>
      </c>
      <c r="AT474" t="s">
        <v>6426</v>
      </c>
      <c r="AU474" t="s">
        <v>6414</v>
      </c>
      <c r="AV474" t="s">
        <v>6415</v>
      </c>
      <c r="AW474" t="s">
        <v>5627</v>
      </c>
      <c r="AX474" t="s">
        <v>6414</v>
      </c>
      <c r="AY474" t="s">
        <v>6415</v>
      </c>
      <c r="AZ474"/>
      <c r="BA474"/>
      <c r="BB474"/>
      <c r="BC474"/>
      <c r="BD474"/>
      <c r="BE474"/>
      <c r="BF474"/>
      <c r="BG474"/>
      <c r="BH474"/>
      <c r="BI474"/>
      <c r="BJ474"/>
      <c r="BK474"/>
      <c r="BL474"/>
      <c r="BM474"/>
      <c r="BN474"/>
      <c r="BO474"/>
      <c r="BP474"/>
      <c r="BQ474"/>
      <c r="BR474"/>
      <c r="BS474"/>
      <c r="BT474"/>
      <c r="BU474"/>
      <c r="BV474"/>
      <c r="BW474"/>
      <c r="BX474"/>
      <c r="BY474"/>
      <c r="BZ474"/>
      <c r="CA474"/>
      <c r="CB474"/>
      <c r="CC474"/>
    </row>
    <row r="475" spans="1:86">
      <c r="A475" t="str">
        <f>CONCATENATE(C475,"_",COUNTIF(C$2:C475,C475))</f>
        <v>09PECM_1</v>
      </c>
      <c r="B475" t="s">
        <v>9629</v>
      </c>
      <c r="C475" t="s">
        <v>6427</v>
      </c>
      <c r="D475" t="s">
        <v>6461</v>
      </c>
      <c r="E475" t="s">
        <v>6428</v>
      </c>
      <c r="F475" t="s">
        <v>6429</v>
      </c>
      <c r="G475" t="s">
        <v>6430</v>
      </c>
      <c r="H475" t="s">
        <v>6431</v>
      </c>
      <c r="I475" t="s">
        <v>6432</v>
      </c>
      <c r="J475" t="s">
        <v>16980</v>
      </c>
      <c r="K475">
        <v>6</v>
      </c>
      <c r="L475" t="s">
        <v>74</v>
      </c>
      <c r="M475">
        <v>1</v>
      </c>
      <c r="N475" t="s">
        <v>16753</v>
      </c>
      <c r="O475" t="s">
        <v>171</v>
      </c>
      <c r="P475" t="s">
        <v>16981</v>
      </c>
      <c r="Q475" t="s">
        <v>171</v>
      </c>
      <c r="R475" t="s">
        <v>235</v>
      </c>
      <c r="S475" t="s">
        <v>239</v>
      </c>
      <c r="T475" t="s">
        <v>16982</v>
      </c>
      <c r="U475" t="s">
        <v>168</v>
      </c>
      <c r="V475" t="s">
        <v>6433</v>
      </c>
      <c r="W475" t="s">
        <v>6434</v>
      </c>
      <c r="X475" t="s">
        <v>6435</v>
      </c>
      <c r="Y475" t="s">
        <v>5180</v>
      </c>
      <c r="Z475" t="s">
        <v>5181</v>
      </c>
      <c r="AA475">
        <v>12.7</v>
      </c>
      <c r="AB475" t="s">
        <v>16983</v>
      </c>
      <c r="AC475" t="str">
        <f t="shared" si="7"/>
        <v>3.9.2</v>
      </c>
      <c r="AD475" t="s">
        <v>6436</v>
      </c>
      <c r="AE475" t="s">
        <v>6437</v>
      </c>
      <c r="AF475" t="s">
        <v>6438</v>
      </c>
      <c r="AG475" t="s">
        <v>6439</v>
      </c>
      <c r="AH475" t="s">
        <v>6440</v>
      </c>
      <c r="AI475" t="s">
        <v>89</v>
      </c>
      <c r="AJ475" t="s">
        <v>6441</v>
      </c>
      <c r="AK475" t="s">
        <v>6442</v>
      </c>
      <c r="AL475" t="s">
        <v>92</v>
      </c>
      <c r="AM475" t="s">
        <v>6443</v>
      </c>
      <c r="AN475">
        <v>0.1</v>
      </c>
      <c r="AO475">
        <v>0.36</v>
      </c>
      <c r="AP475">
        <v>0.73</v>
      </c>
      <c r="AQ475">
        <v>1</v>
      </c>
      <c r="AR475" t="s">
        <v>6444</v>
      </c>
      <c r="AS475" t="s">
        <v>6445</v>
      </c>
      <c r="AT475" t="s">
        <v>6446</v>
      </c>
      <c r="AU475" t="s">
        <v>6447</v>
      </c>
      <c r="AV475" t="s">
        <v>6448</v>
      </c>
      <c r="AW475" t="s">
        <v>6449</v>
      </c>
      <c r="AX475" t="s">
        <v>6450</v>
      </c>
      <c r="AY475" t="s">
        <v>6451</v>
      </c>
      <c r="AZ475"/>
      <c r="BA475"/>
      <c r="BB475"/>
      <c r="BC475"/>
      <c r="BD475"/>
      <c r="BE475"/>
      <c r="BF475"/>
      <c r="BG475"/>
      <c r="BH475"/>
      <c r="BI475"/>
      <c r="BJ475"/>
      <c r="BK475"/>
      <c r="BL475"/>
      <c r="BM475"/>
      <c r="BN475"/>
      <c r="BO475"/>
      <c r="BP475"/>
      <c r="BQ475"/>
      <c r="BR475"/>
      <c r="BS475"/>
      <c r="BT475"/>
      <c r="BU475"/>
      <c r="BV475"/>
      <c r="BW475"/>
      <c r="BX475"/>
      <c r="BY475"/>
      <c r="BZ475"/>
      <c r="CA475"/>
      <c r="CB475"/>
      <c r="CC475"/>
    </row>
    <row r="476" spans="1:86">
      <c r="A476" t="str">
        <f>CONCATENATE(C476,"_",COUNTIF(C$2:C476,C476))</f>
        <v>09PECM_2</v>
      </c>
      <c r="B476" t="s">
        <v>9630</v>
      </c>
      <c r="C476" t="s">
        <v>6427</v>
      </c>
      <c r="D476" t="s">
        <v>6461</v>
      </c>
      <c r="E476" t="s">
        <v>6428</v>
      </c>
      <c r="F476" t="s">
        <v>6429</v>
      </c>
      <c r="G476" t="s">
        <v>6430</v>
      </c>
      <c r="H476" t="s">
        <v>6431</v>
      </c>
      <c r="I476" t="s">
        <v>109</v>
      </c>
      <c r="J476" t="s">
        <v>16733</v>
      </c>
      <c r="K476">
        <v>6</v>
      </c>
      <c r="L476" t="s">
        <v>74</v>
      </c>
      <c r="M476">
        <v>1</v>
      </c>
      <c r="N476" t="s">
        <v>16753</v>
      </c>
      <c r="O476" t="s">
        <v>171</v>
      </c>
      <c r="P476" t="s">
        <v>16981</v>
      </c>
      <c r="Q476" t="s">
        <v>171</v>
      </c>
      <c r="R476" t="s">
        <v>235</v>
      </c>
      <c r="S476" t="s">
        <v>239</v>
      </c>
      <c r="T476" t="s">
        <v>16982</v>
      </c>
      <c r="U476" t="s">
        <v>168</v>
      </c>
      <c r="V476" t="s">
        <v>6433</v>
      </c>
      <c r="W476" t="s">
        <v>110</v>
      </c>
      <c r="X476" t="s">
        <v>111</v>
      </c>
      <c r="Y476" t="s">
        <v>5180</v>
      </c>
      <c r="Z476" t="s">
        <v>5181</v>
      </c>
      <c r="AA476">
        <v>12.7</v>
      </c>
      <c r="AB476" t="s">
        <v>16983</v>
      </c>
      <c r="AC476" t="str">
        <f t="shared" si="7"/>
        <v>3.9.2</v>
      </c>
      <c r="AD476" t="s">
        <v>6452</v>
      </c>
      <c r="AE476" t="s">
        <v>6453</v>
      </c>
      <c r="AF476" t="s">
        <v>6454</v>
      </c>
      <c r="AG476" t="s">
        <v>115</v>
      </c>
      <c r="AH476" t="s">
        <v>6455</v>
      </c>
      <c r="AI476" t="s">
        <v>89</v>
      </c>
      <c r="AJ476" t="s">
        <v>6456</v>
      </c>
      <c r="AK476" t="s">
        <v>6116</v>
      </c>
      <c r="AL476" t="s">
        <v>136</v>
      </c>
      <c r="AM476" t="s">
        <v>6457</v>
      </c>
      <c r="AN476">
        <v>0.1</v>
      </c>
      <c r="AO476">
        <v>0.5</v>
      </c>
      <c r="AP476">
        <v>0.6</v>
      </c>
      <c r="AQ476">
        <v>1</v>
      </c>
      <c r="AR476" t="s">
        <v>5662</v>
      </c>
      <c r="AS476" t="s">
        <v>6458</v>
      </c>
      <c r="AT476" t="s">
        <v>6459</v>
      </c>
      <c r="AU476" t="s">
        <v>6460</v>
      </c>
      <c r="AV476" t="s">
        <v>4265</v>
      </c>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H476">
        <v>1759</v>
      </c>
    </row>
    <row r="477" spans="1:86">
      <c r="A477" t="str">
        <f>CONCATENATE(C477,"_",COUNTIF(C$2:C477,C477))</f>
        <v>09PECM_3</v>
      </c>
      <c r="B477" t="s">
        <v>9631</v>
      </c>
      <c r="C477" t="s">
        <v>6427</v>
      </c>
      <c r="D477" t="s">
        <v>6461</v>
      </c>
      <c r="E477" t="s">
        <v>6428</v>
      </c>
      <c r="F477" t="s">
        <v>6429</v>
      </c>
      <c r="G477" t="s">
        <v>6430</v>
      </c>
      <c r="H477" t="s">
        <v>6431</v>
      </c>
      <c r="I477" t="s">
        <v>126</v>
      </c>
      <c r="J477" t="s">
        <v>16736</v>
      </c>
      <c r="K477">
        <v>6</v>
      </c>
      <c r="L477" t="s">
        <v>74</v>
      </c>
      <c r="M477">
        <v>1</v>
      </c>
      <c r="N477" t="s">
        <v>16753</v>
      </c>
      <c r="O477" t="s">
        <v>171</v>
      </c>
      <c r="P477" t="s">
        <v>16981</v>
      </c>
      <c r="Q477" t="s">
        <v>171</v>
      </c>
      <c r="R477" t="s">
        <v>235</v>
      </c>
      <c r="S477" t="s">
        <v>239</v>
      </c>
      <c r="T477" t="s">
        <v>16982</v>
      </c>
      <c r="U477" t="s">
        <v>168</v>
      </c>
      <c r="V477" t="s">
        <v>6433</v>
      </c>
      <c r="W477" t="s">
        <v>127</v>
      </c>
      <c r="X477" t="s">
        <v>128</v>
      </c>
      <c r="Y477" t="s">
        <v>5180</v>
      </c>
      <c r="Z477" t="s">
        <v>5181</v>
      </c>
      <c r="AA477">
        <v>12.7</v>
      </c>
      <c r="AB477" t="s">
        <v>16983</v>
      </c>
      <c r="AC477" t="str">
        <f t="shared" si="7"/>
        <v>3.9.2</v>
      </c>
      <c r="AD477" t="s">
        <v>207</v>
      </c>
      <c r="AE477" t="s">
        <v>1395</v>
      </c>
      <c r="AF477" t="s">
        <v>6461</v>
      </c>
      <c r="AG477" t="s">
        <v>343</v>
      </c>
      <c r="AH477" t="s">
        <v>6462</v>
      </c>
      <c r="AI477" t="s">
        <v>89</v>
      </c>
      <c r="AJ477" t="s">
        <v>4844</v>
      </c>
      <c r="AK477" t="s">
        <v>6463</v>
      </c>
      <c r="AL477" t="s">
        <v>136</v>
      </c>
      <c r="AM477" t="s">
        <v>946</v>
      </c>
      <c r="AN477">
        <v>0.25</v>
      </c>
      <c r="AO477">
        <v>0.5</v>
      </c>
      <c r="AP477">
        <v>0.75</v>
      </c>
      <c r="AQ477">
        <v>1</v>
      </c>
      <c r="AR477" t="s">
        <v>5291</v>
      </c>
      <c r="AS477" t="s">
        <v>6464</v>
      </c>
      <c r="AT477" t="s">
        <v>720</v>
      </c>
      <c r="AU477" t="s">
        <v>6465</v>
      </c>
      <c r="AV477" t="s">
        <v>6466</v>
      </c>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H477">
        <v>1759</v>
      </c>
    </row>
    <row r="478" spans="1:86">
      <c r="A478" t="str">
        <f>CONCATENATE(C478,"_",COUNTIF(C$2:C478,C478))</f>
        <v>09PECM_4</v>
      </c>
      <c r="B478" t="s">
        <v>9632</v>
      </c>
      <c r="C478" t="s">
        <v>6427</v>
      </c>
      <c r="D478" t="s">
        <v>6461</v>
      </c>
      <c r="E478" t="s">
        <v>6428</v>
      </c>
      <c r="F478" t="s">
        <v>6429</v>
      </c>
      <c r="G478" t="s">
        <v>6430</v>
      </c>
      <c r="H478" t="s">
        <v>6431</v>
      </c>
      <c r="I478" t="s">
        <v>141</v>
      </c>
      <c r="J478" t="s">
        <v>16737</v>
      </c>
      <c r="K478">
        <v>5</v>
      </c>
      <c r="L478" t="s">
        <v>142</v>
      </c>
      <c r="M478">
        <v>3</v>
      </c>
      <c r="N478" t="s">
        <v>16738</v>
      </c>
      <c r="O478" t="s">
        <v>171</v>
      </c>
      <c r="P478" t="s">
        <v>143</v>
      </c>
      <c r="Q478" t="s">
        <v>169</v>
      </c>
      <c r="R478" t="s">
        <v>77</v>
      </c>
      <c r="S478" t="s">
        <v>170</v>
      </c>
      <c r="T478" t="s">
        <v>16739</v>
      </c>
      <c r="U478" t="s">
        <v>168</v>
      </c>
      <c r="V478" t="s">
        <v>16740</v>
      </c>
      <c r="W478" t="s">
        <v>144</v>
      </c>
      <c r="X478" t="s">
        <v>145</v>
      </c>
      <c r="Y478" t="s">
        <v>146</v>
      </c>
      <c r="Z478" t="s">
        <v>147</v>
      </c>
      <c r="AA478">
        <v>11.5</v>
      </c>
      <c r="AB478" t="s">
        <v>16741</v>
      </c>
      <c r="AC478" t="str">
        <f t="shared" si="7"/>
        <v>1.7.2</v>
      </c>
      <c r="AD478" t="s">
        <v>6467</v>
      </c>
      <c r="AE478" t="s">
        <v>6468</v>
      </c>
      <c r="AF478" t="s">
        <v>6469</v>
      </c>
      <c r="AG478" t="s">
        <v>6470</v>
      </c>
      <c r="AH478" t="s">
        <v>6471</v>
      </c>
      <c r="AI478" t="s">
        <v>89</v>
      </c>
      <c r="AJ478" t="s">
        <v>6130</v>
      </c>
      <c r="AK478" t="s">
        <v>6131</v>
      </c>
      <c r="AL478" t="s">
        <v>92</v>
      </c>
      <c r="AM478" t="s">
        <v>6132</v>
      </c>
      <c r="AN478">
        <v>0.25</v>
      </c>
      <c r="AO478">
        <v>0.5</v>
      </c>
      <c r="AP478">
        <v>0.75</v>
      </c>
      <c r="AQ478">
        <v>1</v>
      </c>
      <c r="AR478" t="s">
        <v>958</v>
      </c>
      <c r="AS478" t="s">
        <v>6472</v>
      </c>
      <c r="AT478" t="s">
        <v>6473</v>
      </c>
      <c r="AU478" t="s">
        <v>6460</v>
      </c>
      <c r="AV478" t="s">
        <v>4265</v>
      </c>
      <c r="AW478" t="s">
        <v>5627</v>
      </c>
      <c r="AX478" t="s">
        <v>6460</v>
      </c>
      <c r="AY478" t="s">
        <v>4265</v>
      </c>
      <c r="AZ478"/>
      <c r="BA478"/>
      <c r="BB478"/>
      <c r="BC478"/>
      <c r="BD478"/>
      <c r="BE478"/>
      <c r="BF478"/>
      <c r="BG478"/>
      <c r="BH478"/>
      <c r="BI478"/>
      <c r="BJ478"/>
      <c r="BK478"/>
      <c r="BL478"/>
      <c r="BM478"/>
      <c r="BN478"/>
      <c r="BO478"/>
      <c r="BP478"/>
      <c r="BQ478"/>
      <c r="BR478"/>
      <c r="BS478"/>
      <c r="BT478"/>
      <c r="BU478"/>
      <c r="BV478"/>
      <c r="BW478"/>
      <c r="BX478"/>
      <c r="BY478"/>
      <c r="BZ478"/>
      <c r="CA478"/>
      <c r="CB478"/>
      <c r="CC478"/>
      <c r="CH478">
        <v>1759</v>
      </c>
    </row>
    <row r="479" spans="1:86">
      <c r="A479" t="str">
        <f>CONCATENATE(C479,"_",COUNTIF(C$2:C479,C479))</f>
        <v>09PESM_1</v>
      </c>
      <c r="B479" t="s">
        <v>9633</v>
      </c>
      <c r="C479" t="s">
        <v>6474</v>
      </c>
      <c r="D479" t="s">
        <v>6508</v>
      </c>
      <c r="E479" t="s">
        <v>6475</v>
      </c>
      <c r="F479" t="s">
        <v>6476</v>
      </c>
      <c r="G479" t="s">
        <v>6477</v>
      </c>
      <c r="H479" t="s">
        <v>6478</v>
      </c>
      <c r="I479" t="s">
        <v>6479</v>
      </c>
      <c r="J479" t="s">
        <v>16984</v>
      </c>
      <c r="K479">
        <v>3</v>
      </c>
      <c r="L479" t="s">
        <v>5262</v>
      </c>
      <c r="M479">
        <v>2</v>
      </c>
      <c r="N479" t="s">
        <v>16985</v>
      </c>
      <c r="O479" t="s">
        <v>168</v>
      </c>
      <c r="P479" t="s">
        <v>16986</v>
      </c>
      <c r="Q479" t="s">
        <v>171</v>
      </c>
      <c r="R479" t="s">
        <v>235</v>
      </c>
      <c r="S479" t="s">
        <v>169</v>
      </c>
      <c r="T479" t="s">
        <v>16762</v>
      </c>
      <c r="U479" t="s">
        <v>169</v>
      </c>
      <c r="V479" t="s">
        <v>16763</v>
      </c>
      <c r="W479" t="s">
        <v>6480</v>
      </c>
      <c r="X479" t="s">
        <v>6481</v>
      </c>
      <c r="Y479" t="s">
        <v>146</v>
      </c>
      <c r="Z479" t="s">
        <v>147</v>
      </c>
      <c r="AA479">
        <v>11.3</v>
      </c>
      <c r="AB479" t="s">
        <v>16735</v>
      </c>
      <c r="AC479" t="str">
        <f t="shared" si="7"/>
        <v>3.1.1</v>
      </c>
      <c r="AD479" t="s">
        <v>6482</v>
      </c>
      <c r="AE479" t="s">
        <v>6483</v>
      </c>
      <c r="AF479" t="s">
        <v>6484</v>
      </c>
      <c r="AG479" t="s">
        <v>6485</v>
      </c>
      <c r="AH479" t="s">
        <v>6486</v>
      </c>
      <c r="AI479" t="s">
        <v>89</v>
      </c>
      <c r="AJ479" t="s">
        <v>6487</v>
      </c>
      <c r="AK479" t="s">
        <v>6488</v>
      </c>
      <c r="AL479" t="s">
        <v>92</v>
      </c>
      <c r="AM479" t="s">
        <v>6489</v>
      </c>
      <c r="AN479">
        <v>0.25</v>
      </c>
      <c r="AO479">
        <v>0.5</v>
      </c>
      <c r="AP479">
        <v>0.75</v>
      </c>
      <c r="AQ479">
        <v>1</v>
      </c>
      <c r="AR479" t="s">
        <v>6490</v>
      </c>
      <c r="AS479" t="s">
        <v>6491</v>
      </c>
      <c r="AT479" t="s">
        <v>6492</v>
      </c>
      <c r="AU479" t="s">
        <v>6493</v>
      </c>
      <c r="AV479" t="s">
        <v>6494</v>
      </c>
      <c r="AW479" t="s">
        <v>6495</v>
      </c>
      <c r="AX479" t="s">
        <v>6493</v>
      </c>
      <c r="AY479" t="s">
        <v>6494</v>
      </c>
      <c r="AZ479" t="s">
        <v>6496</v>
      </c>
      <c r="BA479" t="s">
        <v>6497</v>
      </c>
      <c r="BB479" t="s">
        <v>6498</v>
      </c>
      <c r="BC479"/>
      <c r="BD479"/>
      <c r="BE479"/>
      <c r="BF479"/>
      <c r="BG479"/>
      <c r="BH479"/>
      <c r="BI479"/>
      <c r="BJ479"/>
      <c r="BK479"/>
      <c r="BL479"/>
      <c r="BM479"/>
      <c r="BN479"/>
      <c r="BO479"/>
      <c r="BP479"/>
      <c r="BQ479"/>
      <c r="BR479"/>
      <c r="BS479"/>
      <c r="BT479"/>
      <c r="BU479"/>
      <c r="BV479"/>
      <c r="BW479"/>
      <c r="BX479"/>
      <c r="BY479"/>
      <c r="BZ479"/>
      <c r="CA479"/>
      <c r="CB479"/>
      <c r="CC479"/>
      <c r="CH479">
        <v>1759</v>
      </c>
    </row>
    <row r="480" spans="1:86">
      <c r="A480" t="str">
        <f>CONCATENATE(C480,"_",COUNTIF(C$2:C480,C480))</f>
        <v>09PESM_2</v>
      </c>
      <c r="B480" t="s">
        <v>9634</v>
      </c>
      <c r="C480" t="s">
        <v>6474</v>
      </c>
      <c r="D480" t="s">
        <v>6508</v>
      </c>
      <c r="E480" t="s">
        <v>6475</v>
      </c>
      <c r="F480" t="s">
        <v>6476</v>
      </c>
      <c r="G480" t="s">
        <v>6477</v>
      </c>
      <c r="H480" t="s">
        <v>6478</v>
      </c>
      <c r="I480" t="s">
        <v>109</v>
      </c>
      <c r="J480" t="s">
        <v>16733</v>
      </c>
      <c r="K480">
        <v>3</v>
      </c>
      <c r="L480" t="s">
        <v>5262</v>
      </c>
      <c r="M480">
        <v>2</v>
      </c>
      <c r="N480" t="s">
        <v>16985</v>
      </c>
      <c r="O480" t="s">
        <v>168</v>
      </c>
      <c r="P480" t="s">
        <v>16986</v>
      </c>
      <c r="Q480" t="s">
        <v>171</v>
      </c>
      <c r="R480" t="s">
        <v>235</v>
      </c>
      <c r="S480" t="s">
        <v>169</v>
      </c>
      <c r="T480" t="s">
        <v>16762</v>
      </c>
      <c r="U480" t="s">
        <v>169</v>
      </c>
      <c r="V480" t="s">
        <v>16763</v>
      </c>
      <c r="W480" t="s">
        <v>110</v>
      </c>
      <c r="X480" t="s">
        <v>111</v>
      </c>
      <c r="Y480" t="s">
        <v>146</v>
      </c>
      <c r="Z480" t="s">
        <v>147</v>
      </c>
      <c r="AA480">
        <v>11.3</v>
      </c>
      <c r="AB480" t="s">
        <v>16735</v>
      </c>
      <c r="AC480" t="str">
        <f t="shared" si="7"/>
        <v>3.1.1</v>
      </c>
      <c r="AD480" t="s">
        <v>6499</v>
      </c>
      <c r="AE480" t="s">
        <v>6500</v>
      </c>
      <c r="AF480" t="s">
        <v>6501</v>
      </c>
      <c r="AG480" t="s">
        <v>6355</v>
      </c>
      <c r="AH480" t="s">
        <v>6502</v>
      </c>
      <c r="AI480" t="s">
        <v>89</v>
      </c>
      <c r="AJ480" t="s">
        <v>6503</v>
      </c>
      <c r="AK480" t="s">
        <v>6116</v>
      </c>
      <c r="AL480" t="s">
        <v>136</v>
      </c>
      <c r="AM480" t="s">
        <v>6504</v>
      </c>
      <c r="AN480">
        <v>0.25</v>
      </c>
      <c r="AO480">
        <v>0.5</v>
      </c>
      <c r="AP480">
        <v>0.75</v>
      </c>
      <c r="AQ480">
        <v>1</v>
      </c>
      <c r="AR480" t="s">
        <v>5662</v>
      </c>
      <c r="AS480" t="s">
        <v>6505</v>
      </c>
      <c r="AT480" t="s">
        <v>6506</v>
      </c>
      <c r="AU480" t="s">
        <v>6507</v>
      </c>
      <c r="AV480" t="s">
        <v>4081</v>
      </c>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H480">
        <v>906</v>
      </c>
    </row>
    <row r="481" spans="1:86">
      <c r="A481" t="str">
        <f>CONCATENATE(C481,"_",COUNTIF(C$2:C481,C481))</f>
        <v>09PESM_3</v>
      </c>
      <c r="B481" t="s">
        <v>9635</v>
      </c>
      <c r="C481" t="s">
        <v>6474</v>
      </c>
      <c r="D481" t="s">
        <v>6508</v>
      </c>
      <c r="E481" t="s">
        <v>6475</v>
      </c>
      <c r="F481" t="s">
        <v>6476</v>
      </c>
      <c r="G481" t="s">
        <v>6477</v>
      </c>
      <c r="H481" t="s">
        <v>6478</v>
      </c>
      <c r="I481" t="s">
        <v>126</v>
      </c>
      <c r="J481" t="s">
        <v>16736</v>
      </c>
      <c r="K481">
        <v>3</v>
      </c>
      <c r="L481" t="s">
        <v>5262</v>
      </c>
      <c r="M481">
        <v>2</v>
      </c>
      <c r="N481" t="s">
        <v>16985</v>
      </c>
      <c r="O481" t="s">
        <v>168</v>
      </c>
      <c r="P481" t="s">
        <v>16986</v>
      </c>
      <c r="Q481" t="s">
        <v>171</v>
      </c>
      <c r="R481" t="s">
        <v>235</v>
      </c>
      <c r="S481" t="s">
        <v>169</v>
      </c>
      <c r="T481" t="s">
        <v>16762</v>
      </c>
      <c r="U481" t="s">
        <v>169</v>
      </c>
      <c r="V481" t="s">
        <v>16763</v>
      </c>
      <c r="W481" t="s">
        <v>127</v>
      </c>
      <c r="X481" t="s">
        <v>128</v>
      </c>
      <c r="Y481" t="s">
        <v>146</v>
      </c>
      <c r="Z481" t="s">
        <v>147</v>
      </c>
      <c r="AA481">
        <v>11.3</v>
      </c>
      <c r="AB481" t="s">
        <v>16735</v>
      </c>
      <c r="AC481" t="str">
        <f t="shared" si="7"/>
        <v>3.1.1</v>
      </c>
      <c r="AD481" t="s">
        <v>207</v>
      </c>
      <c r="AE481" t="s">
        <v>1395</v>
      </c>
      <c r="AF481" t="s">
        <v>6508</v>
      </c>
      <c r="AG481" t="s">
        <v>343</v>
      </c>
      <c r="AH481" t="s">
        <v>6509</v>
      </c>
      <c r="AI481" t="s">
        <v>89</v>
      </c>
      <c r="AJ481" t="s">
        <v>4844</v>
      </c>
      <c r="AK481" t="s">
        <v>6510</v>
      </c>
      <c r="AL481" t="s">
        <v>136</v>
      </c>
      <c r="AM481" t="s">
        <v>946</v>
      </c>
      <c r="AN481">
        <v>0.25</v>
      </c>
      <c r="AO481">
        <v>0.5</v>
      </c>
      <c r="AP481">
        <v>0.75</v>
      </c>
      <c r="AQ481">
        <v>1</v>
      </c>
      <c r="AR481" t="s">
        <v>6511</v>
      </c>
      <c r="AS481" t="s">
        <v>719</v>
      </c>
      <c r="AT481" t="s">
        <v>720</v>
      </c>
      <c r="AU481" t="s">
        <v>6512</v>
      </c>
      <c r="AV481" t="s">
        <v>6513</v>
      </c>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H481">
        <v>906</v>
      </c>
    </row>
    <row r="482" spans="1:86">
      <c r="A482" t="str">
        <f>CONCATENATE(C482,"_",COUNTIF(C$2:C482,C482))</f>
        <v>09PESM_4</v>
      </c>
      <c r="B482" t="s">
        <v>9636</v>
      </c>
      <c r="C482" t="s">
        <v>6474</v>
      </c>
      <c r="D482" t="s">
        <v>6508</v>
      </c>
      <c r="E482" t="s">
        <v>6475</v>
      </c>
      <c r="F482" t="s">
        <v>6476</v>
      </c>
      <c r="G482" t="s">
        <v>6477</v>
      </c>
      <c r="H482" t="s">
        <v>6478</v>
      </c>
      <c r="I482" t="s">
        <v>141</v>
      </c>
      <c r="J482" t="s">
        <v>16737</v>
      </c>
      <c r="K482">
        <v>5</v>
      </c>
      <c r="L482" t="s">
        <v>142</v>
      </c>
      <c r="M482">
        <v>3</v>
      </c>
      <c r="N482" t="s">
        <v>16738</v>
      </c>
      <c r="O482" t="s">
        <v>171</v>
      </c>
      <c r="P482" t="s">
        <v>143</v>
      </c>
      <c r="Q482" t="s">
        <v>169</v>
      </c>
      <c r="R482" t="s">
        <v>77</v>
      </c>
      <c r="S482" t="s">
        <v>170</v>
      </c>
      <c r="T482" t="s">
        <v>16739</v>
      </c>
      <c r="U482" t="s">
        <v>168</v>
      </c>
      <c r="V482" t="s">
        <v>16740</v>
      </c>
      <c r="W482" t="s">
        <v>144</v>
      </c>
      <c r="X482" t="s">
        <v>145</v>
      </c>
      <c r="Y482" t="s">
        <v>146</v>
      </c>
      <c r="Z482" t="s">
        <v>147</v>
      </c>
      <c r="AA482">
        <v>11.5</v>
      </c>
      <c r="AB482" t="s">
        <v>16741</v>
      </c>
      <c r="AC482" t="str">
        <f t="shared" si="7"/>
        <v>1.7.2</v>
      </c>
      <c r="AD482" t="s">
        <v>6514</v>
      </c>
      <c r="AE482" t="s">
        <v>6515</v>
      </c>
      <c r="AF482" t="s">
        <v>6516</v>
      </c>
      <c r="AG482" t="s">
        <v>6517</v>
      </c>
      <c r="AH482" t="s">
        <v>6518</v>
      </c>
      <c r="AI482" t="s">
        <v>89</v>
      </c>
      <c r="AJ482" t="s">
        <v>6130</v>
      </c>
      <c r="AK482" t="s">
        <v>6131</v>
      </c>
      <c r="AL482" t="s">
        <v>92</v>
      </c>
      <c r="AM482" t="s">
        <v>6132</v>
      </c>
      <c r="AN482">
        <v>0.25</v>
      </c>
      <c r="AO482">
        <v>0.5</v>
      </c>
      <c r="AP482">
        <v>0.75</v>
      </c>
      <c r="AQ482">
        <v>1</v>
      </c>
      <c r="AR482" t="s">
        <v>6519</v>
      </c>
      <c r="AS482" t="s">
        <v>6520</v>
      </c>
      <c r="AT482" t="s">
        <v>6521</v>
      </c>
      <c r="AU482" t="s">
        <v>6507</v>
      </c>
      <c r="AV482" t="s">
        <v>4081</v>
      </c>
      <c r="AW482" t="s">
        <v>5627</v>
      </c>
      <c r="AX482" t="s">
        <v>6507</v>
      </c>
      <c r="AY482" t="s">
        <v>4081</v>
      </c>
      <c r="AZ482"/>
      <c r="BA482"/>
      <c r="BB482"/>
      <c r="BC482"/>
      <c r="BD482"/>
      <c r="BE482"/>
      <c r="BF482"/>
      <c r="BG482"/>
      <c r="BH482"/>
      <c r="BI482"/>
      <c r="BJ482"/>
      <c r="BK482"/>
      <c r="BL482"/>
      <c r="BM482"/>
      <c r="BN482"/>
      <c r="BO482"/>
      <c r="BP482"/>
      <c r="BQ482"/>
      <c r="BR482"/>
      <c r="BS482"/>
      <c r="BT482"/>
      <c r="BU482"/>
      <c r="BV482"/>
      <c r="BW482"/>
      <c r="BX482"/>
      <c r="BY482"/>
      <c r="BZ482"/>
      <c r="CA482"/>
      <c r="CB482"/>
      <c r="CC482"/>
      <c r="CH482">
        <v>906</v>
      </c>
    </row>
    <row r="483" spans="1:86">
      <c r="A483" t="str">
        <f>CONCATENATE(C483,"_",COUNTIF(C$2:C483,C483))</f>
        <v>09PFCH_1</v>
      </c>
      <c r="B483" t="s">
        <v>9640</v>
      </c>
      <c r="C483" t="s">
        <v>6522</v>
      </c>
      <c r="D483" t="s">
        <v>16987</v>
      </c>
      <c r="E483" t="s">
        <v>6523</v>
      </c>
      <c r="F483" t="s">
        <v>6524</v>
      </c>
      <c r="G483" t="s">
        <v>4075</v>
      </c>
      <c r="H483" t="s">
        <v>4076</v>
      </c>
      <c r="I483" t="s">
        <v>4082</v>
      </c>
      <c r="J483" t="s">
        <v>16836</v>
      </c>
      <c r="K483">
        <v>2</v>
      </c>
      <c r="L483" t="s">
        <v>315</v>
      </c>
      <c r="M483">
        <v>2</v>
      </c>
      <c r="N483" t="s">
        <v>516</v>
      </c>
      <c r="O483">
        <v>2</v>
      </c>
      <c r="P483" t="s">
        <v>16779</v>
      </c>
      <c r="Q483" t="s">
        <v>169</v>
      </c>
      <c r="R483" t="s">
        <v>77</v>
      </c>
      <c r="S483" t="s">
        <v>171</v>
      </c>
      <c r="T483" t="s">
        <v>16734</v>
      </c>
      <c r="U483" t="s">
        <v>171</v>
      </c>
      <c r="V483" t="s">
        <v>16837</v>
      </c>
      <c r="W483" t="s">
        <v>4083</v>
      </c>
      <c r="X483" t="s">
        <v>4084</v>
      </c>
      <c r="Y483" t="s">
        <v>146</v>
      </c>
      <c r="Z483" t="s">
        <v>147</v>
      </c>
      <c r="AA483">
        <v>11.4</v>
      </c>
      <c r="AB483" t="s">
        <v>553</v>
      </c>
      <c r="AC483" t="str">
        <f t="shared" si="7"/>
        <v>1.3.3</v>
      </c>
      <c r="AD483" t="s">
        <v>4085</v>
      </c>
      <c r="AE483" t="s">
        <v>4086</v>
      </c>
      <c r="AF483" t="s">
        <v>4087</v>
      </c>
      <c r="AG483" t="s">
        <v>6552</v>
      </c>
      <c r="AH483" t="s">
        <v>4089</v>
      </c>
      <c r="AI483" t="s">
        <v>89</v>
      </c>
      <c r="AJ483" t="s">
        <v>6553</v>
      </c>
      <c r="AK483" t="s">
        <v>6554</v>
      </c>
      <c r="AL483" t="s">
        <v>92</v>
      </c>
      <c r="AM483" t="s">
        <v>6555</v>
      </c>
      <c r="AN483">
        <v>0.12</v>
      </c>
      <c r="AO483">
        <v>0.36</v>
      </c>
      <c r="AP483">
        <v>0.7</v>
      </c>
      <c r="AQ483">
        <v>1</v>
      </c>
      <c r="AR483" t="s">
        <v>6556</v>
      </c>
      <c r="AS483" t="s">
        <v>6557</v>
      </c>
      <c r="AT483" t="s">
        <v>6558</v>
      </c>
      <c r="AU483" t="s">
        <v>6559</v>
      </c>
      <c r="AV483" t="s">
        <v>6560</v>
      </c>
      <c r="AW483" t="s">
        <v>6561</v>
      </c>
      <c r="AX483" t="s">
        <v>6562</v>
      </c>
      <c r="AY483" t="s">
        <v>6563</v>
      </c>
      <c r="AZ483" t="s">
        <v>6564</v>
      </c>
      <c r="BA483" t="s">
        <v>6562</v>
      </c>
      <c r="BB483" t="s">
        <v>6563</v>
      </c>
      <c r="BC483" t="s">
        <v>6565</v>
      </c>
      <c r="BD483" t="s">
        <v>6566</v>
      </c>
      <c r="BE483" t="s">
        <v>6567</v>
      </c>
      <c r="BF483" t="s">
        <v>6568</v>
      </c>
      <c r="BG483" t="s">
        <v>6566</v>
      </c>
      <c r="BH483" t="s">
        <v>6567</v>
      </c>
      <c r="BI483" t="s">
        <v>6569</v>
      </c>
      <c r="BJ483" t="s">
        <v>6570</v>
      </c>
      <c r="BK483" t="s">
        <v>6571</v>
      </c>
      <c r="BL483" t="s">
        <v>6572</v>
      </c>
      <c r="BM483" t="s">
        <v>6570</v>
      </c>
      <c r="BN483" t="s">
        <v>6571</v>
      </c>
      <c r="BO483" t="s">
        <v>6573</v>
      </c>
      <c r="BP483" t="s">
        <v>6570</v>
      </c>
      <c r="BQ483" t="s">
        <v>6571</v>
      </c>
      <c r="BR483"/>
      <c r="BS483"/>
      <c r="BT483"/>
      <c r="BU483"/>
      <c r="BV483"/>
      <c r="BW483"/>
      <c r="BX483"/>
      <c r="BY483"/>
      <c r="BZ483"/>
      <c r="CA483"/>
      <c r="CB483"/>
      <c r="CC483"/>
      <c r="CH483">
        <v>2680</v>
      </c>
    </row>
    <row r="484" spans="1:86">
      <c r="A484" t="str">
        <f>CONCATENATE(C484,"_",COUNTIF(C$2:C484,C484))</f>
        <v>09PFCH_2</v>
      </c>
      <c r="B484" t="s">
        <v>9637</v>
      </c>
      <c r="C484" t="s">
        <v>6522</v>
      </c>
      <c r="D484" t="s">
        <v>16987</v>
      </c>
      <c r="E484" t="s">
        <v>6523</v>
      </c>
      <c r="F484" t="s">
        <v>6524</v>
      </c>
      <c r="G484" t="s">
        <v>4075</v>
      </c>
      <c r="H484" t="s">
        <v>4076</v>
      </c>
      <c r="I484" t="s">
        <v>109</v>
      </c>
      <c r="J484" t="s">
        <v>16733</v>
      </c>
      <c r="K484">
        <v>2</v>
      </c>
      <c r="L484" t="s">
        <v>315</v>
      </c>
      <c r="M484">
        <v>2</v>
      </c>
      <c r="N484" t="s">
        <v>516</v>
      </c>
      <c r="O484">
        <v>2</v>
      </c>
      <c r="P484" t="s">
        <v>16779</v>
      </c>
      <c r="Q484" t="s">
        <v>169</v>
      </c>
      <c r="R484" t="s">
        <v>77</v>
      </c>
      <c r="S484" t="s">
        <v>171</v>
      </c>
      <c r="T484" t="s">
        <v>16734</v>
      </c>
      <c r="U484" t="s">
        <v>171</v>
      </c>
      <c r="V484" t="s">
        <v>16837</v>
      </c>
      <c r="W484" t="s">
        <v>110</v>
      </c>
      <c r="X484" t="s">
        <v>111</v>
      </c>
      <c r="Y484" t="s">
        <v>146</v>
      </c>
      <c r="Z484" t="s">
        <v>147</v>
      </c>
      <c r="AA484">
        <v>11.4</v>
      </c>
      <c r="AB484" t="s">
        <v>553</v>
      </c>
      <c r="AC484" t="str">
        <f t="shared" si="7"/>
        <v>1.3.3</v>
      </c>
      <c r="AD484" t="s">
        <v>6525</v>
      </c>
      <c r="AE484" t="s">
        <v>6526</v>
      </c>
      <c r="AF484" t="s">
        <v>6527</v>
      </c>
      <c r="AG484" t="s">
        <v>6355</v>
      </c>
      <c r="AH484" t="s">
        <v>6528</v>
      </c>
      <c r="AI484" t="s">
        <v>89</v>
      </c>
      <c r="AJ484" t="s">
        <v>6529</v>
      </c>
      <c r="AK484" t="s">
        <v>936</v>
      </c>
      <c r="AL484" t="s">
        <v>136</v>
      </c>
      <c r="AM484" t="s">
        <v>6530</v>
      </c>
      <c r="AN484">
        <v>0.25</v>
      </c>
      <c r="AO484">
        <v>0.5</v>
      </c>
      <c r="AP484">
        <v>0.75</v>
      </c>
      <c r="AQ484">
        <v>1</v>
      </c>
      <c r="AR484" t="s">
        <v>708</v>
      </c>
      <c r="AS484" t="s">
        <v>6531</v>
      </c>
      <c r="AT484" t="s">
        <v>6532</v>
      </c>
      <c r="AU484" t="s">
        <v>6533</v>
      </c>
      <c r="AV484" t="s">
        <v>6534</v>
      </c>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row>
    <row r="485" spans="1:86">
      <c r="A485" t="str">
        <f>CONCATENATE(C485,"_",COUNTIF(C$2:C485,C485))</f>
        <v>09PFCH_3</v>
      </c>
      <c r="B485" t="s">
        <v>9638</v>
      </c>
      <c r="C485" t="s">
        <v>6522</v>
      </c>
      <c r="D485" t="s">
        <v>16987</v>
      </c>
      <c r="E485" t="s">
        <v>6523</v>
      </c>
      <c r="F485" t="s">
        <v>6524</v>
      </c>
      <c r="G485" t="s">
        <v>4075</v>
      </c>
      <c r="H485" t="s">
        <v>4076</v>
      </c>
      <c r="I485" t="s">
        <v>126</v>
      </c>
      <c r="J485" t="s">
        <v>16736</v>
      </c>
      <c r="K485">
        <v>2</v>
      </c>
      <c r="L485" t="s">
        <v>315</v>
      </c>
      <c r="M485">
        <v>2</v>
      </c>
      <c r="N485" t="s">
        <v>516</v>
      </c>
      <c r="O485">
        <v>2</v>
      </c>
      <c r="P485" t="s">
        <v>16779</v>
      </c>
      <c r="Q485" t="s">
        <v>169</v>
      </c>
      <c r="R485" t="s">
        <v>77</v>
      </c>
      <c r="S485" t="s">
        <v>171</v>
      </c>
      <c r="T485" t="s">
        <v>16734</v>
      </c>
      <c r="U485" t="s">
        <v>171</v>
      </c>
      <c r="V485" t="s">
        <v>16837</v>
      </c>
      <c r="W485" t="s">
        <v>127</v>
      </c>
      <c r="X485" t="s">
        <v>128</v>
      </c>
      <c r="Y485" t="s">
        <v>146</v>
      </c>
      <c r="Z485" t="s">
        <v>147</v>
      </c>
      <c r="AA485">
        <v>11.4</v>
      </c>
      <c r="AB485" t="s">
        <v>553</v>
      </c>
      <c r="AC485" t="str">
        <f t="shared" si="7"/>
        <v>1.3.3</v>
      </c>
      <c r="AD485" t="s">
        <v>288</v>
      </c>
      <c r="AE485" t="s">
        <v>1225</v>
      </c>
      <c r="AF485" t="s">
        <v>6535</v>
      </c>
      <c r="AG485" t="s">
        <v>343</v>
      </c>
      <c r="AH485" t="s">
        <v>6536</v>
      </c>
      <c r="AI485" t="s">
        <v>89</v>
      </c>
      <c r="AJ485" t="s">
        <v>715</v>
      </c>
      <c r="AK485" t="s">
        <v>6537</v>
      </c>
      <c r="AL485" t="s">
        <v>136</v>
      </c>
      <c r="AM485" t="s">
        <v>946</v>
      </c>
      <c r="AN485">
        <v>0.25</v>
      </c>
      <c r="AO485">
        <v>0.5</v>
      </c>
      <c r="AP485">
        <v>0.75</v>
      </c>
      <c r="AQ485">
        <v>1</v>
      </c>
      <c r="AR485" t="s">
        <v>718</v>
      </c>
      <c r="AS485" t="s">
        <v>719</v>
      </c>
      <c r="AT485" t="s">
        <v>948</v>
      </c>
      <c r="AU485" t="s">
        <v>6533</v>
      </c>
      <c r="AV485" t="s">
        <v>6534</v>
      </c>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H485">
        <v>2680</v>
      </c>
    </row>
    <row r="486" spans="1:86">
      <c r="A486" t="str">
        <f>CONCATENATE(C486,"_",COUNTIF(C$2:C486,C486))</f>
        <v>09PFCH_4</v>
      </c>
      <c r="B486" t="s">
        <v>9639</v>
      </c>
      <c r="C486" t="s">
        <v>6522</v>
      </c>
      <c r="D486" t="s">
        <v>16987</v>
      </c>
      <c r="E486" t="s">
        <v>6523</v>
      </c>
      <c r="F486" t="s">
        <v>6524</v>
      </c>
      <c r="G486" t="s">
        <v>4075</v>
      </c>
      <c r="H486" t="s">
        <v>4076</v>
      </c>
      <c r="I486" t="s">
        <v>141</v>
      </c>
      <c r="J486" t="s">
        <v>16737</v>
      </c>
      <c r="K486">
        <v>5</v>
      </c>
      <c r="L486" t="s">
        <v>142</v>
      </c>
      <c r="M486">
        <v>3</v>
      </c>
      <c r="N486" t="s">
        <v>16738</v>
      </c>
      <c r="O486">
        <v>3</v>
      </c>
      <c r="P486" t="s">
        <v>143</v>
      </c>
      <c r="Q486" t="s">
        <v>169</v>
      </c>
      <c r="R486" t="s">
        <v>77</v>
      </c>
      <c r="S486" t="s">
        <v>170</v>
      </c>
      <c r="T486" t="s">
        <v>16739</v>
      </c>
      <c r="U486" t="s">
        <v>168</v>
      </c>
      <c r="V486" t="s">
        <v>16740</v>
      </c>
      <c r="W486" t="s">
        <v>144</v>
      </c>
      <c r="X486" t="s">
        <v>145</v>
      </c>
      <c r="Y486" t="s">
        <v>146</v>
      </c>
      <c r="Z486" t="s">
        <v>147</v>
      </c>
      <c r="AA486">
        <v>11.5</v>
      </c>
      <c r="AB486" t="s">
        <v>16741</v>
      </c>
      <c r="AC486" t="str">
        <f t="shared" si="7"/>
        <v>1.7.2</v>
      </c>
      <c r="AD486" t="s">
        <v>6538</v>
      </c>
      <c r="AE486" t="s">
        <v>6539</v>
      </c>
      <c r="AF486" t="s">
        <v>6540</v>
      </c>
      <c r="AG486" t="s">
        <v>6541</v>
      </c>
      <c r="AH486" t="s">
        <v>6542</v>
      </c>
      <c r="AI486" t="s">
        <v>89</v>
      </c>
      <c r="AJ486" t="s">
        <v>6543</v>
      </c>
      <c r="AK486" t="s">
        <v>6544</v>
      </c>
      <c r="AL486" t="s">
        <v>92</v>
      </c>
      <c r="AM486" t="s">
        <v>6545</v>
      </c>
      <c r="AN486">
        <v>0</v>
      </c>
      <c r="AO486">
        <v>0.3</v>
      </c>
      <c r="AP486">
        <v>0.6</v>
      </c>
      <c r="AQ486">
        <v>1</v>
      </c>
      <c r="AR486" t="s">
        <v>6546</v>
      </c>
      <c r="AS486" t="s">
        <v>6547</v>
      </c>
      <c r="AT486" t="s">
        <v>6548</v>
      </c>
      <c r="AU486" t="s">
        <v>6533</v>
      </c>
      <c r="AV486" t="s">
        <v>6534</v>
      </c>
      <c r="AW486" t="s">
        <v>6549</v>
      </c>
      <c r="AX486" t="s">
        <v>6533</v>
      </c>
      <c r="AY486" t="s">
        <v>6534</v>
      </c>
      <c r="AZ486" t="s">
        <v>6550</v>
      </c>
      <c r="BA486" t="s">
        <v>6533</v>
      </c>
      <c r="BB486" t="s">
        <v>6534</v>
      </c>
      <c r="BC486" t="s">
        <v>6551</v>
      </c>
      <c r="BD486" t="s">
        <v>6533</v>
      </c>
      <c r="BE486" t="s">
        <v>6534</v>
      </c>
      <c r="BF486"/>
      <c r="BG486"/>
      <c r="BH486"/>
      <c r="BI486"/>
      <c r="BJ486"/>
      <c r="BK486"/>
      <c r="BL486"/>
      <c r="BM486"/>
      <c r="BN486"/>
      <c r="BO486"/>
      <c r="BP486"/>
      <c r="BQ486"/>
      <c r="BR486"/>
      <c r="BS486"/>
      <c r="BT486"/>
      <c r="BU486"/>
      <c r="BV486"/>
      <c r="BW486"/>
      <c r="BX486"/>
      <c r="BY486"/>
      <c r="BZ486"/>
      <c r="CA486"/>
      <c r="CB486"/>
      <c r="CC486"/>
    </row>
    <row r="487" spans="1:86">
      <c r="A487" t="str">
        <f>CONCATENATE(C487,"_",COUNTIF(C$2:C487,C487))</f>
        <v>09PFRC_1</v>
      </c>
      <c r="B487" t="s">
        <v>9641</v>
      </c>
      <c r="C487" t="s">
        <v>6574</v>
      </c>
      <c r="D487" t="s">
        <v>16988</v>
      </c>
      <c r="E487" t="s">
        <v>6575</v>
      </c>
      <c r="F487" t="s">
        <v>6576</v>
      </c>
      <c r="G487" t="s">
        <v>6577</v>
      </c>
      <c r="H487" t="s">
        <v>6578</v>
      </c>
      <c r="I487" t="s">
        <v>6579</v>
      </c>
      <c r="J487" t="s">
        <v>16989</v>
      </c>
      <c r="K487">
        <v>2</v>
      </c>
      <c r="L487" t="s">
        <v>315</v>
      </c>
      <c r="M487">
        <v>1</v>
      </c>
      <c r="N487" t="s">
        <v>16760</v>
      </c>
      <c r="O487">
        <v>6</v>
      </c>
      <c r="P487" t="s">
        <v>16808</v>
      </c>
      <c r="Q487" t="s">
        <v>168</v>
      </c>
      <c r="R487" t="s">
        <v>517</v>
      </c>
      <c r="S487" t="s">
        <v>168</v>
      </c>
      <c r="T487" t="s">
        <v>518</v>
      </c>
      <c r="U487" t="s">
        <v>216</v>
      </c>
      <c r="V487" t="s">
        <v>4334</v>
      </c>
      <c r="W487" t="s">
        <v>6580</v>
      </c>
      <c r="X487" t="s">
        <v>6581</v>
      </c>
      <c r="Y487" t="s">
        <v>236</v>
      </c>
      <c r="Z487" t="s">
        <v>318</v>
      </c>
      <c r="AA487">
        <v>8.3000000000000007</v>
      </c>
      <c r="AB487" t="s">
        <v>16793</v>
      </c>
      <c r="AC487" t="str">
        <f t="shared" si="7"/>
        <v>2.2.5</v>
      </c>
      <c r="AD487" t="s">
        <v>6582</v>
      </c>
      <c r="AE487" t="s">
        <v>6583</v>
      </c>
      <c r="AF487" t="s">
        <v>6584</v>
      </c>
      <c r="AG487" t="s">
        <v>6585</v>
      </c>
      <c r="AH487" t="s">
        <v>6586</v>
      </c>
      <c r="AI487" t="s">
        <v>89</v>
      </c>
      <c r="AJ487" t="s">
        <v>6587</v>
      </c>
      <c r="AK487" t="s">
        <v>6588</v>
      </c>
      <c r="AL487" t="s">
        <v>92</v>
      </c>
      <c r="AM487" t="s">
        <v>6589</v>
      </c>
      <c r="AN487">
        <v>0.25</v>
      </c>
      <c r="AO487">
        <v>0.5</v>
      </c>
      <c r="AP487">
        <v>0.75</v>
      </c>
      <c r="AQ487">
        <v>1</v>
      </c>
      <c r="AR487" t="s">
        <v>6590</v>
      </c>
      <c r="AS487" t="s">
        <v>6591</v>
      </c>
      <c r="AT487" t="s">
        <v>6592</v>
      </c>
      <c r="AU487" t="s">
        <v>6593</v>
      </c>
      <c r="AV487" t="s">
        <v>6594</v>
      </c>
      <c r="AW487" t="s">
        <v>6595</v>
      </c>
      <c r="AX487" t="s">
        <v>6593</v>
      </c>
      <c r="AY487" t="s">
        <v>6594</v>
      </c>
      <c r="AZ487" t="s">
        <v>6596</v>
      </c>
      <c r="BA487" t="s">
        <v>6593</v>
      </c>
      <c r="BB487" t="s">
        <v>6594</v>
      </c>
      <c r="BC487"/>
      <c r="BD487"/>
      <c r="BE487"/>
      <c r="BF487"/>
      <c r="BG487"/>
      <c r="BH487"/>
      <c r="BI487"/>
      <c r="BJ487"/>
      <c r="BK487"/>
      <c r="BL487"/>
      <c r="BM487"/>
      <c r="BN487"/>
      <c r="BO487"/>
      <c r="BP487"/>
      <c r="BQ487"/>
      <c r="BR487"/>
      <c r="BS487"/>
      <c r="BT487"/>
      <c r="BU487"/>
      <c r="BV487"/>
      <c r="BW487"/>
      <c r="BX487"/>
      <c r="BY487"/>
      <c r="BZ487"/>
      <c r="CA487"/>
      <c r="CB487"/>
      <c r="CC487"/>
    </row>
    <row r="488" spans="1:86">
      <c r="A488" t="str">
        <f>CONCATENATE(C488,"_",COUNTIF(C$2:C488,C488))</f>
        <v>09PFRC_2</v>
      </c>
      <c r="B488" t="s">
        <v>9643</v>
      </c>
      <c r="C488" t="s">
        <v>6574</v>
      </c>
      <c r="D488" t="s">
        <v>16988</v>
      </c>
      <c r="E488" t="s">
        <v>6575</v>
      </c>
      <c r="F488" t="s">
        <v>6576</v>
      </c>
      <c r="G488" t="s">
        <v>6577</v>
      </c>
      <c r="H488" t="s">
        <v>6578</v>
      </c>
      <c r="I488" t="s">
        <v>126</v>
      </c>
      <c r="J488" t="s">
        <v>16736</v>
      </c>
      <c r="K488">
        <v>2</v>
      </c>
      <c r="L488" t="s">
        <v>315</v>
      </c>
      <c r="M488">
        <v>1</v>
      </c>
      <c r="N488" t="s">
        <v>16760</v>
      </c>
      <c r="O488">
        <v>7</v>
      </c>
      <c r="P488" t="s">
        <v>8243</v>
      </c>
      <c r="Q488" t="s">
        <v>168</v>
      </c>
      <c r="R488" t="s">
        <v>517</v>
      </c>
      <c r="S488" t="s">
        <v>168</v>
      </c>
      <c r="T488" t="s">
        <v>518</v>
      </c>
      <c r="U488" t="s">
        <v>216</v>
      </c>
      <c r="V488" t="s">
        <v>4334</v>
      </c>
      <c r="W488" t="s">
        <v>127</v>
      </c>
      <c r="X488" t="s">
        <v>128</v>
      </c>
      <c r="Y488" t="s">
        <v>236</v>
      </c>
      <c r="Z488" t="s">
        <v>318</v>
      </c>
      <c r="AA488">
        <v>8.3000000000000007</v>
      </c>
      <c r="AB488" t="s">
        <v>16793</v>
      </c>
      <c r="AC488" t="str">
        <f t="shared" si="7"/>
        <v>2.2.5</v>
      </c>
      <c r="AD488" t="s">
        <v>207</v>
      </c>
      <c r="AE488" t="s">
        <v>942</v>
      </c>
      <c r="AF488" t="s">
        <v>6608</v>
      </c>
      <c r="AG488" t="s">
        <v>343</v>
      </c>
      <c r="AH488" t="s">
        <v>6609</v>
      </c>
      <c r="AI488" t="s">
        <v>89</v>
      </c>
      <c r="AJ488" t="s">
        <v>715</v>
      </c>
      <c r="AK488" t="s">
        <v>6610</v>
      </c>
      <c r="AL488" t="s">
        <v>136</v>
      </c>
      <c r="AM488" t="s">
        <v>6611</v>
      </c>
      <c r="AN488">
        <v>0</v>
      </c>
      <c r="AO488">
        <v>0.25</v>
      </c>
      <c r="AP488">
        <v>0.5</v>
      </c>
      <c r="AQ488">
        <v>1</v>
      </c>
      <c r="AR488" t="s">
        <v>6612</v>
      </c>
      <c r="AS488" t="s">
        <v>6613</v>
      </c>
      <c r="AT488" t="s">
        <v>6614</v>
      </c>
      <c r="AU488" t="s">
        <v>6615</v>
      </c>
      <c r="AV488" t="s">
        <v>4584</v>
      </c>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row>
    <row r="489" spans="1:86">
      <c r="A489" t="str">
        <f>CONCATENATE(C489,"_",COUNTIF(C$2:C489,C489))</f>
        <v>09PFRC_3</v>
      </c>
      <c r="B489" t="s">
        <v>9642</v>
      </c>
      <c r="C489" t="s">
        <v>6574</v>
      </c>
      <c r="D489" t="s">
        <v>16988</v>
      </c>
      <c r="E489" t="s">
        <v>6575</v>
      </c>
      <c r="F489" t="s">
        <v>6576</v>
      </c>
      <c r="G489" t="s">
        <v>6577</v>
      </c>
      <c r="H489" t="s">
        <v>6578</v>
      </c>
      <c r="I489" t="s">
        <v>141</v>
      </c>
      <c r="J489" t="s">
        <v>16737</v>
      </c>
      <c r="K489">
        <v>5</v>
      </c>
      <c r="L489" t="s">
        <v>142</v>
      </c>
      <c r="M489">
        <v>3</v>
      </c>
      <c r="N489" t="s">
        <v>16738</v>
      </c>
      <c r="O489">
        <v>2</v>
      </c>
      <c r="P489" t="s">
        <v>16990</v>
      </c>
      <c r="Q489" t="s">
        <v>169</v>
      </c>
      <c r="R489" t="s">
        <v>77</v>
      </c>
      <c r="S489" t="s">
        <v>170</v>
      </c>
      <c r="T489" t="s">
        <v>16739</v>
      </c>
      <c r="U489" t="s">
        <v>168</v>
      </c>
      <c r="V489" t="s">
        <v>16740</v>
      </c>
      <c r="W489" t="s">
        <v>144</v>
      </c>
      <c r="X489" t="s">
        <v>145</v>
      </c>
      <c r="Y489" t="s">
        <v>236</v>
      </c>
      <c r="Z489" t="s">
        <v>318</v>
      </c>
      <c r="AA489" s="58" t="s">
        <v>16991</v>
      </c>
      <c r="AB489" t="s">
        <v>16992</v>
      </c>
      <c r="AC489" t="str">
        <f t="shared" si="7"/>
        <v>1.7.2</v>
      </c>
      <c r="AD489" t="s">
        <v>6597</v>
      </c>
      <c r="AE489" t="s">
        <v>6598</v>
      </c>
      <c r="AF489" t="s">
        <v>6599</v>
      </c>
      <c r="AG489" t="s">
        <v>6541</v>
      </c>
      <c r="AH489" t="s">
        <v>6600</v>
      </c>
      <c r="AI489" t="s">
        <v>89</v>
      </c>
      <c r="AJ489" t="s">
        <v>6601</v>
      </c>
      <c r="AK489" t="s">
        <v>6602</v>
      </c>
      <c r="AL489" t="s">
        <v>136</v>
      </c>
      <c r="AM489" t="s">
        <v>6603</v>
      </c>
      <c r="AN489">
        <v>0</v>
      </c>
      <c r="AO489">
        <v>0.25</v>
      </c>
      <c r="AP489">
        <v>0.5</v>
      </c>
      <c r="AQ489">
        <v>1</v>
      </c>
      <c r="AR489" t="s">
        <v>6604</v>
      </c>
      <c r="AS489" t="s">
        <v>6605</v>
      </c>
      <c r="AT489" t="s">
        <v>6606</v>
      </c>
      <c r="AU489" t="s">
        <v>6607</v>
      </c>
      <c r="AV489" t="s">
        <v>6415</v>
      </c>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row>
    <row r="490" spans="1:86">
      <c r="A490" t="str">
        <f>CONCATENATE(C490,"_",COUNTIF(C$2:C490,C490))</f>
        <v>10C001_1</v>
      </c>
      <c r="B490" t="s">
        <v>9644</v>
      </c>
      <c r="C490" t="s">
        <v>6616</v>
      </c>
      <c r="D490" t="s">
        <v>16993</v>
      </c>
      <c r="E490" t="s">
        <v>6617</v>
      </c>
      <c r="F490" t="s">
        <v>6618</v>
      </c>
      <c r="G490" t="s">
        <v>6619</v>
      </c>
      <c r="H490" t="s">
        <v>6620</v>
      </c>
      <c r="I490" t="s">
        <v>6621</v>
      </c>
      <c r="J490" t="s">
        <v>16994</v>
      </c>
      <c r="K490">
        <v>3</v>
      </c>
      <c r="L490" t="s">
        <v>5262</v>
      </c>
      <c r="M490">
        <v>1</v>
      </c>
      <c r="N490" t="s">
        <v>5263</v>
      </c>
      <c r="O490">
        <v>1</v>
      </c>
      <c r="P490" t="s">
        <v>16995</v>
      </c>
      <c r="Q490" t="s">
        <v>171</v>
      </c>
      <c r="R490" t="s">
        <v>235</v>
      </c>
      <c r="S490" t="s">
        <v>216</v>
      </c>
      <c r="T490" t="s">
        <v>5264</v>
      </c>
      <c r="U490" t="s">
        <v>166</v>
      </c>
      <c r="V490" t="s">
        <v>5265</v>
      </c>
      <c r="W490" t="s">
        <v>6622</v>
      </c>
      <c r="X490" t="s">
        <v>6623</v>
      </c>
      <c r="Y490" t="s">
        <v>146</v>
      </c>
      <c r="Z490" t="s">
        <v>147</v>
      </c>
      <c r="AA490">
        <v>11.2</v>
      </c>
      <c r="AB490" t="s">
        <v>16996</v>
      </c>
      <c r="AC490" t="str">
        <f t="shared" si="7"/>
        <v>3.5.6</v>
      </c>
      <c r="AD490" t="s">
        <v>6624</v>
      </c>
      <c r="AE490" t="s">
        <v>6625</v>
      </c>
      <c r="AF490" t="s">
        <v>6626</v>
      </c>
      <c r="AG490" t="s">
        <v>6627</v>
      </c>
      <c r="AH490" t="s">
        <v>6628</v>
      </c>
      <c r="AI490" t="s">
        <v>89</v>
      </c>
      <c r="AJ490" t="s">
        <v>6629</v>
      </c>
      <c r="AK490" t="s">
        <v>6630</v>
      </c>
      <c r="AL490" t="s">
        <v>92</v>
      </c>
      <c r="AM490" t="s">
        <v>6631</v>
      </c>
      <c r="AN490">
        <v>0.09</v>
      </c>
      <c r="AO490">
        <v>0.28000000000000003</v>
      </c>
      <c r="AP490">
        <v>0.53</v>
      </c>
      <c r="AQ490">
        <v>1</v>
      </c>
      <c r="AR490" t="s">
        <v>6632</v>
      </c>
      <c r="AS490" t="s">
        <v>6633</v>
      </c>
      <c r="AT490" t="s">
        <v>6634</v>
      </c>
      <c r="AU490" t="s">
        <v>6635</v>
      </c>
      <c r="AV490" t="s">
        <v>6636</v>
      </c>
      <c r="AW490" t="s">
        <v>6637</v>
      </c>
      <c r="AX490" t="s">
        <v>6638</v>
      </c>
      <c r="AY490" t="s">
        <v>6639</v>
      </c>
      <c r="AZ490" t="s">
        <v>6640</v>
      </c>
      <c r="BA490" t="s">
        <v>6641</v>
      </c>
      <c r="BB490" t="s">
        <v>6642</v>
      </c>
      <c r="BC490" t="s">
        <v>6643</v>
      </c>
      <c r="BD490" t="s">
        <v>6644</v>
      </c>
      <c r="BE490" t="s">
        <v>6645</v>
      </c>
      <c r="BF490" t="s">
        <v>6646</v>
      </c>
      <c r="BG490" t="s">
        <v>6647</v>
      </c>
      <c r="BH490" t="s">
        <v>6648</v>
      </c>
      <c r="BI490" t="s">
        <v>108</v>
      </c>
      <c r="BJ490" t="s">
        <v>108</v>
      </c>
      <c r="BK490" t="s">
        <v>108</v>
      </c>
      <c r="BL490" t="s">
        <v>108</v>
      </c>
      <c r="BM490" t="s">
        <v>108</v>
      </c>
      <c r="BN490" t="s">
        <v>108</v>
      </c>
      <c r="BO490" t="s">
        <v>108</v>
      </c>
      <c r="BP490" t="s">
        <v>108</v>
      </c>
      <c r="BQ490" t="s">
        <v>108</v>
      </c>
      <c r="BR490" t="s">
        <v>108</v>
      </c>
      <c r="BS490" t="s">
        <v>108</v>
      </c>
      <c r="BT490" t="s">
        <v>108</v>
      </c>
      <c r="BU490" t="s">
        <v>108</v>
      </c>
      <c r="BV490"/>
      <c r="BW490"/>
      <c r="BX490"/>
      <c r="BY490"/>
      <c r="BZ490"/>
      <c r="CA490"/>
      <c r="CB490"/>
      <c r="CC490"/>
    </row>
    <row r="491" spans="1:86">
      <c r="A491" t="str">
        <f>CONCATENATE(C491,"_",COUNTIF(C$2:C491,C491))</f>
        <v>10C001_2</v>
      </c>
      <c r="B491" t="s">
        <v>9645</v>
      </c>
      <c r="C491" t="s">
        <v>6616</v>
      </c>
      <c r="D491" t="s">
        <v>16993</v>
      </c>
      <c r="E491" t="s">
        <v>6617</v>
      </c>
      <c r="F491" t="s">
        <v>6618</v>
      </c>
      <c r="G491" t="s">
        <v>6619</v>
      </c>
      <c r="H491" t="s">
        <v>6620</v>
      </c>
      <c r="I491" t="s">
        <v>6649</v>
      </c>
      <c r="J491" t="s">
        <v>16997</v>
      </c>
      <c r="K491">
        <v>3</v>
      </c>
      <c r="L491" t="s">
        <v>5262</v>
      </c>
      <c r="M491">
        <v>3</v>
      </c>
      <c r="N491" t="s">
        <v>5328</v>
      </c>
      <c r="O491" t="s">
        <v>169</v>
      </c>
      <c r="P491" t="s">
        <v>5329</v>
      </c>
      <c r="Q491" t="s">
        <v>171</v>
      </c>
      <c r="R491" t="s">
        <v>235</v>
      </c>
      <c r="S491" t="s">
        <v>216</v>
      </c>
      <c r="T491" t="s">
        <v>5264</v>
      </c>
      <c r="U491" t="s">
        <v>166</v>
      </c>
      <c r="V491" t="s">
        <v>5265</v>
      </c>
      <c r="W491" t="s">
        <v>6650</v>
      </c>
      <c r="X491" t="s">
        <v>6651</v>
      </c>
      <c r="Y491" t="s">
        <v>146</v>
      </c>
      <c r="Z491" t="s">
        <v>147</v>
      </c>
      <c r="AA491">
        <v>11.2</v>
      </c>
      <c r="AB491" t="s">
        <v>16996</v>
      </c>
      <c r="AC491" t="str">
        <f t="shared" si="7"/>
        <v>3.5.6</v>
      </c>
      <c r="AD491" t="s">
        <v>6652</v>
      </c>
      <c r="AE491" t="s">
        <v>6653</v>
      </c>
      <c r="AF491" t="s">
        <v>6654</v>
      </c>
      <c r="AG491" t="s">
        <v>6655</v>
      </c>
      <c r="AH491" t="s">
        <v>6656</v>
      </c>
      <c r="AI491" t="s">
        <v>89</v>
      </c>
      <c r="AJ491" t="s">
        <v>6657</v>
      </c>
      <c r="AK491" t="s">
        <v>6658</v>
      </c>
      <c r="AL491" t="s">
        <v>92</v>
      </c>
      <c r="AM491" t="s">
        <v>6659</v>
      </c>
      <c r="AN491">
        <v>0.24</v>
      </c>
      <c r="AO491">
        <v>0.49</v>
      </c>
      <c r="AP491">
        <v>0.74</v>
      </c>
      <c r="AQ491">
        <v>1</v>
      </c>
      <c r="AR491" t="s">
        <v>6660</v>
      </c>
      <c r="AS491" t="s">
        <v>6661</v>
      </c>
      <c r="AT491" t="s">
        <v>6662</v>
      </c>
      <c r="AU491" t="s">
        <v>6663</v>
      </c>
      <c r="AV491" t="s">
        <v>6664</v>
      </c>
      <c r="AW491" t="s">
        <v>6665</v>
      </c>
      <c r="AX491" t="s">
        <v>6644</v>
      </c>
      <c r="AY491" t="s">
        <v>6666</v>
      </c>
      <c r="AZ491" t="s">
        <v>6667</v>
      </c>
      <c r="BA491" t="s">
        <v>6644</v>
      </c>
      <c r="BB491" t="s">
        <v>6645</v>
      </c>
      <c r="BC491" t="s">
        <v>6668</v>
      </c>
      <c r="BD491" t="s">
        <v>6641</v>
      </c>
      <c r="BE491" t="s">
        <v>6642</v>
      </c>
      <c r="BF491" t="s">
        <v>108</v>
      </c>
      <c r="BG491" t="s">
        <v>108</v>
      </c>
      <c r="BH491" t="s">
        <v>108</v>
      </c>
      <c r="BI491" t="s">
        <v>108</v>
      </c>
      <c r="BJ491" t="s">
        <v>108</v>
      </c>
      <c r="BK491" t="s">
        <v>108</v>
      </c>
      <c r="BL491" t="s">
        <v>108</v>
      </c>
      <c r="BM491" t="s">
        <v>108</v>
      </c>
      <c r="BN491" t="s">
        <v>108</v>
      </c>
      <c r="BO491" t="s">
        <v>108</v>
      </c>
      <c r="BP491" t="s">
        <v>108</v>
      </c>
      <c r="BQ491" t="s">
        <v>108</v>
      </c>
      <c r="BR491" t="s">
        <v>108</v>
      </c>
      <c r="BS491" t="s">
        <v>108</v>
      </c>
      <c r="BT491" t="s">
        <v>108</v>
      </c>
      <c r="BU491" t="s">
        <v>108</v>
      </c>
      <c r="BV491" t="s">
        <v>108</v>
      </c>
      <c r="BW491" t="s">
        <v>108</v>
      </c>
      <c r="BX491" t="s">
        <v>108</v>
      </c>
      <c r="BY491" t="s">
        <v>108</v>
      </c>
      <c r="BZ491"/>
      <c r="CA491"/>
      <c r="CB491"/>
      <c r="CC491"/>
    </row>
    <row r="492" spans="1:86">
      <c r="A492" t="str">
        <f>CONCATENATE(C492,"_",COUNTIF(C$2:C492,C492))</f>
        <v>10C001_3</v>
      </c>
      <c r="B492" t="s">
        <v>9646</v>
      </c>
      <c r="C492" t="s">
        <v>6616</v>
      </c>
      <c r="D492" t="s">
        <v>16993</v>
      </c>
      <c r="E492" t="s">
        <v>6617</v>
      </c>
      <c r="F492" t="s">
        <v>6618</v>
      </c>
      <c r="G492" t="s">
        <v>6619</v>
      </c>
      <c r="H492" t="s">
        <v>6620</v>
      </c>
      <c r="I492" t="s">
        <v>109</v>
      </c>
      <c r="J492" t="s">
        <v>16733</v>
      </c>
      <c r="K492">
        <v>3</v>
      </c>
      <c r="L492" t="s">
        <v>5262</v>
      </c>
      <c r="M492">
        <v>1</v>
      </c>
      <c r="N492" t="s">
        <v>5263</v>
      </c>
      <c r="O492">
        <v>1</v>
      </c>
      <c r="P492" t="s">
        <v>16995</v>
      </c>
      <c r="Q492" t="s">
        <v>171</v>
      </c>
      <c r="R492" t="s">
        <v>235</v>
      </c>
      <c r="S492" t="s">
        <v>216</v>
      </c>
      <c r="T492" t="s">
        <v>5264</v>
      </c>
      <c r="U492" t="s">
        <v>166</v>
      </c>
      <c r="V492" t="s">
        <v>5265</v>
      </c>
      <c r="W492" t="s">
        <v>110</v>
      </c>
      <c r="X492" t="s">
        <v>111</v>
      </c>
      <c r="Y492" t="s">
        <v>146</v>
      </c>
      <c r="Z492" t="s">
        <v>147</v>
      </c>
      <c r="AA492">
        <v>11.2</v>
      </c>
      <c r="AB492" t="s">
        <v>16996</v>
      </c>
      <c r="AC492" t="str">
        <f t="shared" si="7"/>
        <v>3.5.6</v>
      </c>
      <c r="AD492" t="s">
        <v>1588</v>
      </c>
      <c r="AE492" t="s">
        <v>1589</v>
      </c>
      <c r="AF492" t="s">
        <v>1802</v>
      </c>
      <c r="AG492" t="s">
        <v>115</v>
      </c>
      <c r="AH492" t="s">
        <v>6669</v>
      </c>
      <c r="AI492" t="s">
        <v>89</v>
      </c>
      <c r="AJ492" t="s">
        <v>370</v>
      </c>
      <c r="AK492" t="s">
        <v>371</v>
      </c>
      <c r="AL492" t="s">
        <v>92</v>
      </c>
      <c r="AM492" t="s">
        <v>6659</v>
      </c>
      <c r="AN492">
        <v>0.1</v>
      </c>
      <c r="AO492">
        <v>0.3</v>
      </c>
      <c r="AP492">
        <v>0.8</v>
      </c>
      <c r="AQ492">
        <v>1</v>
      </c>
      <c r="AR492" t="s">
        <v>6670</v>
      </c>
      <c r="AS492" t="s">
        <v>6671</v>
      </c>
      <c r="AT492" t="s">
        <v>125</v>
      </c>
      <c r="AU492" t="s">
        <v>6672</v>
      </c>
      <c r="AV492" t="s">
        <v>420</v>
      </c>
      <c r="AW492" t="s">
        <v>122</v>
      </c>
      <c r="AX492" t="s">
        <v>6672</v>
      </c>
      <c r="AY492" t="s">
        <v>420</v>
      </c>
      <c r="AZ492" t="s">
        <v>108</v>
      </c>
      <c r="BA492" t="s">
        <v>108</v>
      </c>
      <c r="BB492" t="s">
        <v>108</v>
      </c>
      <c r="BC492" t="s">
        <v>108</v>
      </c>
      <c r="BD492" t="s">
        <v>108</v>
      </c>
      <c r="BE492" t="s">
        <v>108</v>
      </c>
      <c r="BF492" t="s">
        <v>108</v>
      </c>
      <c r="BG492" t="s">
        <v>108</v>
      </c>
      <c r="BH492" t="s">
        <v>108</v>
      </c>
      <c r="BI492" t="s">
        <v>108</v>
      </c>
      <c r="BJ492" t="s">
        <v>108</v>
      </c>
      <c r="BK492" t="s">
        <v>108</v>
      </c>
      <c r="BL492" t="s">
        <v>108</v>
      </c>
      <c r="BM492" t="s">
        <v>108</v>
      </c>
      <c r="BN492" t="s">
        <v>108</v>
      </c>
      <c r="BO492" t="s">
        <v>108</v>
      </c>
      <c r="BP492" t="s">
        <v>108</v>
      </c>
      <c r="BQ492" t="s">
        <v>108</v>
      </c>
      <c r="BR492" t="s">
        <v>108</v>
      </c>
      <c r="BS492" t="s">
        <v>108</v>
      </c>
      <c r="BT492" t="s">
        <v>108</v>
      </c>
      <c r="BU492" t="s">
        <v>108</v>
      </c>
      <c r="BV492" t="s">
        <v>108</v>
      </c>
      <c r="BW492" t="s">
        <v>108</v>
      </c>
      <c r="BX492" t="s">
        <v>108</v>
      </c>
      <c r="BY492"/>
      <c r="BZ492"/>
      <c r="CA492"/>
      <c r="CB492"/>
      <c r="CC492"/>
      <c r="CD492" s="23"/>
    </row>
    <row r="493" spans="1:86">
      <c r="A493" t="str">
        <f>CONCATENATE(C493,"_",COUNTIF(C$2:C493,C493))</f>
        <v>10C001_4</v>
      </c>
      <c r="B493" t="s">
        <v>9647</v>
      </c>
      <c r="C493" t="s">
        <v>6616</v>
      </c>
      <c r="D493" t="s">
        <v>16993</v>
      </c>
      <c r="E493" t="s">
        <v>6617</v>
      </c>
      <c r="F493" t="s">
        <v>6618</v>
      </c>
      <c r="G493" t="s">
        <v>6619</v>
      </c>
      <c r="H493" t="s">
        <v>6620</v>
      </c>
      <c r="I493" t="s">
        <v>126</v>
      </c>
      <c r="J493" t="s">
        <v>16736</v>
      </c>
      <c r="K493">
        <v>3</v>
      </c>
      <c r="L493" t="s">
        <v>5262</v>
      </c>
      <c r="M493">
        <v>1</v>
      </c>
      <c r="N493" t="s">
        <v>5263</v>
      </c>
      <c r="O493" t="s">
        <v>169</v>
      </c>
      <c r="P493" t="s">
        <v>16995</v>
      </c>
      <c r="Q493" t="s">
        <v>171</v>
      </c>
      <c r="R493" t="s">
        <v>235</v>
      </c>
      <c r="S493" t="s">
        <v>216</v>
      </c>
      <c r="T493" t="s">
        <v>5264</v>
      </c>
      <c r="U493" t="s">
        <v>166</v>
      </c>
      <c r="V493" t="s">
        <v>5265</v>
      </c>
      <c r="W493" t="s">
        <v>127</v>
      </c>
      <c r="X493" t="s">
        <v>128</v>
      </c>
      <c r="Y493" t="s">
        <v>146</v>
      </c>
      <c r="Z493" t="s">
        <v>147</v>
      </c>
      <c r="AA493">
        <v>11.2</v>
      </c>
      <c r="AB493" t="s">
        <v>16996</v>
      </c>
      <c r="AC493" t="str">
        <f t="shared" si="7"/>
        <v>3.5.6</v>
      </c>
      <c r="AD493" t="s">
        <v>207</v>
      </c>
      <c r="AE493" t="s">
        <v>942</v>
      </c>
      <c r="AF493" t="s">
        <v>6673</v>
      </c>
      <c r="AG493" t="s">
        <v>343</v>
      </c>
      <c r="AH493" t="s">
        <v>6674</v>
      </c>
      <c r="AI493" t="s">
        <v>89</v>
      </c>
      <c r="AJ493" t="s">
        <v>6675</v>
      </c>
      <c r="AK493" t="s">
        <v>380</v>
      </c>
      <c r="AL493" t="s">
        <v>136</v>
      </c>
      <c r="AM493" t="s">
        <v>6659</v>
      </c>
      <c r="AN493">
        <v>0</v>
      </c>
      <c r="AO493">
        <v>0.25</v>
      </c>
      <c r="AP493">
        <v>0.5</v>
      </c>
      <c r="AQ493">
        <v>1</v>
      </c>
      <c r="AR493" t="s">
        <v>1605</v>
      </c>
      <c r="AS493" t="s">
        <v>6676</v>
      </c>
      <c r="AT493" t="s">
        <v>6677</v>
      </c>
      <c r="AU493" t="s">
        <v>6678</v>
      </c>
      <c r="AV493" t="s">
        <v>6679</v>
      </c>
      <c r="AW493" t="s">
        <v>108</v>
      </c>
      <c r="AX493" t="s">
        <v>108</v>
      </c>
      <c r="AY493" t="s">
        <v>108</v>
      </c>
      <c r="AZ493" t="s">
        <v>108</v>
      </c>
      <c r="BA493" t="s">
        <v>108</v>
      </c>
      <c r="BB493" t="s">
        <v>108</v>
      </c>
      <c r="BC493" t="s">
        <v>108</v>
      </c>
      <c r="BD493" t="s">
        <v>108</v>
      </c>
      <c r="BE493" t="s">
        <v>108</v>
      </c>
      <c r="BF493" t="s">
        <v>108</v>
      </c>
      <c r="BG493" t="s">
        <v>108</v>
      </c>
      <c r="BH493" t="s">
        <v>108</v>
      </c>
      <c r="BI493" t="s">
        <v>108</v>
      </c>
      <c r="BJ493" t="s">
        <v>108</v>
      </c>
      <c r="BK493" t="s">
        <v>108</v>
      </c>
      <c r="BL493" t="s">
        <v>108</v>
      </c>
      <c r="BM493" t="s">
        <v>108</v>
      </c>
      <c r="BN493" t="s">
        <v>108</v>
      </c>
      <c r="BO493" t="s">
        <v>108</v>
      </c>
      <c r="BP493" t="s">
        <v>108</v>
      </c>
      <c r="BQ493" t="s">
        <v>108</v>
      </c>
      <c r="BR493" t="s">
        <v>108</v>
      </c>
      <c r="BS493" t="s">
        <v>108</v>
      </c>
      <c r="BT493" t="s">
        <v>108</v>
      </c>
      <c r="BU493" t="s">
        <v>108</v>
      </c>
      <c r="BV493" t="s">
        <v>108</v>
      </c>
      <c r="BW493" t="s">
        <v>108</v>
      </c>
      <c r="BX493" t="s">
        <v>108</v>
      </c>
      <c r="BY493" t="s">
        <v>108</v>
      </c>
      <c r="BZ493"/>
      <c r="CA493"/>
      <c r="CB493"/>
      <c r="CC493"/>
      <c r="CD493" s="23"/>
    </row>
    <row r="494" spans="1:86">
      <c r="A494" t="str">
        <f>CONCATENATE(C494,"_",COUNTIF(C$2:C494,C494))</f>
        <v>10C001_5</v>
      </c>
      <c r="B494" t="s">
        <v>9648</v>
      </c>
      <c r="C494" t="s">
        <v>6616</v>
      </c>
      <c r="D494" t="s">
        <v>16993</v>
      </c>
      <c r="E494" t="s">
        <v>6617</v>
      </c>
      <c r="F494" t="s">
        <v>6618</v>
      </c>
      <c r="G494" t="s">
        <v>6619</v>
      </c>
      <c r="H494" t="s">
        <v>6620</v>
      </c>
      <c r="I494" t="s">
        <v>141</v>
      </c>
      <c r="J494" t="s">
        <v>16737</v>
      </c>
      <c r="K494">
        <v>5</v>
      </c>
      <c r="L494" t="s">
        <v>142</v>
      </c>
      <c r="M494">
        <v>3</v>
      </c>
      <c r="N494" t="s">
        <v>16738</v>
      </c>
      <c r="O494" t="s">
        <v>171</v>
      </c>
      <c r="P494" t="s">
        <v>143</v>
      </c>
      <c r="Q494" t="s">
        <v>169</v>
      </c>
      <c r="R494" t="s">
        <v>77</v>
      </c>
      <c r="S494" t="s">
        <v>170</v>
      </c>
      <c r="T494" t="s">
        <v>16739</v>
      </c>
      <c r="U494" t="s">
        <v>168</v>
      </c>
      <c r="V494" t="s">
        <v>16740</v>
      </c>
      <c r="W494" t="s">
        <v>144</v>
      </c>
      <c r="X494" t="s">
        <v>145</v>
      </c>
      <c r="Y494" t="s">
        <v>146</v>
      </c>
      <c r="Z494" t="s">
        <v>147</v>
      </c>
      <c r="AA494">
        <v>11.5</v>
      </c>
      <c r="AB494" t="s">
        <v>16741</v>
      </c>
      <c r="AC494" t="str">
        <f t="shared" si="7"/>
        <v>1.7.2</v>
      </c>
      <c r="AD494" t="s">
        <v>6680</v>
      </c>
      <c r="AE494" t="s">
        <v>6681</v>
      </c>
      <c r="AF494" t="s">
        <v>6682</v>
      </c>
      <c r="AG494" t="s">
        <v>6683</v>
      </c>
      <c r="AH494" t="s">
        <v>6684</v>
      </c>
      <c r="AI494" t="s">
        <v>89</v>
      </c>
      <c r="AJ494" t="s">
        <v>6685</v>
      </c>
      <c r="AK494" t="s">
        <v>414</v>
      </c>
      <c r="AL494" t="s">
        <v>136</v>
      </c>
      <c r="AM494" t="s">
        <v>6659</v>
      </c>
      <c r="AN494">
        <v>0.15</v>
      </c>
      <c r="AO494">
        <v>0.4</v>
      </c>
      <c r="AP494">
        <v>0.75</v>
      </c>
      <c r="AQ494">
        <v>1</v>
      </c>
      <c r="AR494" t="s">
        <v>6686</v>
      </c>
      <c r="AS494" t="s">
        <v>6687</v>
      </c>
      <c r="AT494" t="s">
        <v>6688</v>
      </c>
      <c r="AU494" t="s">
        <v>6672</v>
      </c>
      <c r="AV494" t="s">
        <v>420</v>
      </c>
      <c r="AW494" t="s">
        <v>108</v>
      </c>
      <c r="AX494" t="s">
        <v>108</v>
      </c>
      <c r="AY494" t="s">
        <v>108</v>
      </c>
      <c r="AZ494" t="s">
        <v>108</v>
      </c>
      <c r="BA494" t="s">
        <v>108</v>
      </c>
      <c r="BB494" t="s">
        <v>108</v>
      </c>
      <c r="BC494" t="s">
        <v>108</v>
      </c>
      <c r="BD494" t="s">
        <v>108</v>
      </c>
      <c r="BE494" t="s">
        <v>108</v>
      </c>
      <c r="BF494" t="s">
        <v>108</v>
      </c>
      <c r="BG494" t="s">
        <v>108</v>
      </c>
      <c r="BH494" t="s">
        <v>108</v>
      </c>
      <c r="BI494" t="s">
        <v>108</v>
      </c>
      <c r="BJ494" t="s">
        <v>108</v>
      </c>
      <c r="BK494" t="s">
        <v>108</v>
      </c>
      <c r="BL494" t="s">
        <v>108</v>
      </c>
      <c r="BM494" t="s">
        <v>108</v>
      </c>
      <c r="BN494" t="s">
        <v>108</v>
      </c>
      <c r="BO494" t="s">
        <v>108</v>
      </c>
      <c r="BP494" t="s">
        <v>108</v>
      </c>
      <c r="BQ494" t="s">
        <v>108</v>
      </c>
      <c r="BR494" t="s">
        <v>108</v>
      </c>
      <c r="BS494" t="s">
        <v>108</v>
      </c>
      <c r="BT494" t="s">
        <v>108</v>
      </c>
      <c r="BU494" t="s">
        <v>108</v>
      </c>
      <c r="BV494" t="s">
        <v>108</v>
      </c>
      <c r="BW494" t="s">
        <v>108</v>
      </c>
      <c r="BX494" t="s">
        <v>108</v>
      </c>
      <c r="BY494" t="s">
        <v>108</v>
      </c>
      <c r="BZ494"/>
      <c r="CA494"/>
      <c r="CB494"/>
      <c r="CC494"/>
      <c r="CD494" s="23"/>
    </row>
    <row r="495" spans="1:86">
      <c r="A495" t="str">
        <f>CONCATENATE(C495,"_",COUNTIF(C$2:C495,C495))</f>
        <v>10P0AC_1</v>
      </c>
      <c r="B495" t="s">
        <v>9649</v>
      </c>
      <c r="C495" t="s">
        <v>6689</v>
      </c>
      <c r="D495" t="s">
        <v>16998</v>
      </c>
      <c r="E495" t="s">
        <v>6690</v>
      </c>
      <c r="F495" t="s">
        <v>6691</v>
      </c>
      <c r="G495" t="s">
        <v>6619</v>
      </c>
      <c r="H495" t="s">
        <v>6692</v>
      </c>
      <c r="I495" t="s">
        <v>6649</v>
      </c>
      <c r="J495" t="s">
        <v>16997</v>
      </c>
      <c r="K495">
        <v>3</v>
      </c>
      <c r="L495" t="s">
        <v>5262</v>
      </c>
      <c r="M495">
        <v>3</v>
      </c>
      <c r="N495" t="s">
        <v>5328</v>
      </c>
      <c r="O495" t="s">
        <v>169</v>
      </c>
      <c r="P495" t="s">
        <v>5329</v>
      </c>
      <c r="Q495" t="s">
        <v>171</v>
      </c>
      <c r="R495" t="s">
        <v>235</v>
      </c>
      <c r="S495" t="s">
        <v>216</v>
      </c>
      <c r="T495" t="s">
        <v>5264</v>
      </c>
      <c r="U495" t="s">
        <v>166</v>
      </c>
      <c r="V495" t="s">
        <v>5265</v>
      </c>
      <c r="W495" t="s">
        <v>6693</v>
      </c>
      <c r="X495" t="s">
        <v>6694</v>
      </c>
      <c r="Y495" t="s">
        <v>146</v>
      </c>
      <c r="Z495" t="s">
        <v>147</v>
      </c>
      <c r="AA495">
        <v>11.2</v>
      </c>
      <c r="AB495" t="s">
        <v>16996</v>
      </c>
      <c r="AC495" t="str">
        <f t="shared" si="7"/>
        <v>3.5.6</v>
      </c>
      <c r="AD495" t="s">
        <v>6652</v>
      </c>
      <c r="AE495" t="s">
        <v>6653</v>
      </c>
      <c r="AF495" t="s">
        <v>6654</v>
      </c>
      <c r="AG495" t="s">
        <v>6695</v>
      </c>
      <c r="AH495" t="s">
        <v>6656</v>
      </c>
      <c r="AI495" t="s">
        <v>89</v>
      </c>
      <c r="AJ495" t="s">
        <v>6696</v>
      </c>
      <c r="AK495" t="s">
        <v>6697</v>
      </c>
      <c r="AL495" t="s">
        <v>92</v>
      </c>
      <c r="AM495" t="s">
        <v>6698</v>
      </c>
      <c r="AN495">
        <v>0</v>
      </c>
      <c r="AO495">
        <v>0.5</v>
      </c>
      <c r="AP495">
        <v>0.75</v>
      </c>
      <c r="AQ495">
        <v>1</v>
      </c>
      <c r="AR495" t="s">
        <v>6699</v>
      </c>
      <c r="AS495" t="s">
        <v>6700</v>
      </c>
      <c r="AT495" t="s">
        <v>6701</v>
      </c>
      <c r="AU495" t="s">
        <v>6702</v>
      </c>
      <c r="AV495" t="s">
        <v>6703</v>
      </c>
      <c r="AW495" t="s">
        <v>6704</v>
      </c>
      <c r="AX495" t="s">
        <v>6702</v>
      </c>
      <c r="AY495" t="s">
        <v>6703</v>
      </c>
      <c r="AZ495" t="s">
        <v>6705</v>
      </c>
      <c r="BA495" t="s">
        <v>6702</v>
      </c>
      <c r="BB495" t="s">
        <v>6703</v>
      </c>
      <c r="BC495" t="s">
        <v>108</v>
      </c>
      <c r="BD495" t="s">
        <v>108</v>
      </c>
      <c r="BE495" t="s">
        <v>108</v>
      </c>
      <c r="BF495" t="s">
        <v>108</v>
      </c>
      <c r="BG495" t="s">
        <v>108</v>
      </c>
      <c r="BH495" t="s">
        <v>108</v>
      </c>
      <c r="BI495" t="s">
        <v>108</v>
      </c>
      <c r="BJ495" t="s">
        <v>108</v>
      </c>
      <c r="BK495" t="s">
        <v>108</v>
      </c>
      <c r="BL495" t="s">
        <v>108</v>
      </c>
      <c r="BM495" t="s">
        <v>108</v>
      </c>
      <c r="BN495" t="s">
        <v>108</v>
      </c>
      <c r="BO495" t="s">
        <v>108</v>
      </c>
      <c r="BP495" t="s">
        <v>108</v>
      </c>
      <c r="BQ495" t="s">
        <v>108</v>
      </c>
      <c r="BR495" t="s">
        <v>108</v>
      </c>
      <c r="BS495" t="s">
        <v>108</v>
      </c>
      <c r="BT495" t="s">
        <v>108</v>
      </c>
      <c r="BU495" t="s">
        <v>108</v>
      </c>
      <c r="BV495"/>
      <c r="BW495"/>
      <c r="BX495"/>
      <c r="BY495" t="s">
        <v>108</v>
      </c>
      <c r="BZ495"/>
      <c r="CA495"/>
      <c r="CB495"/>
      <c r="CC495"/>
      <c r="CD495" s="23"/>
    </row>
    <row r="496" spans="1:86">
      <c r="A496" t="str">
        <f>CONCATENATE(C496,"_",COUNTIF(C$2:C496,C496))</f>
        <v>10P0TP_1</v>
      </c>
      <c r="B496" t="s">
        <v>9650</v>
      </c>
      <c r="C496" t="s">
        <v>6706</v>
      </c>
      <c r="D496" t="s">
        <v>16999</v>
      </c>
      <c r="E496" t="s">
        <v>6707</v>
      </c>
      <c r="F496" t="s">
        <v>6708</v>
      </c>
      <c r="G496" t="s">
        <v>6619</v>
      </c>
      <c r="H496" t="s">
        <v>6709</v>
      </c>
      <c r="I496" t="s">
        <v>6710</v>
      </c>
      <c r="J496" t="s">
        <v>17000</v>
      </c>
      <c r="K496">
        <v>3</v>
      </c>
      <c r="L496" t="s">
        <v>5262</v>
      </c>
      <c r="M496">
        <v>2</v>
      </c>
      <c r="N496" t="s">
        <v>16985</v>
      </c>
      <c r="O496" t="s">
        <v>169</v>
      </c>
      <c r="P496" t="s">
        <v>17001</v>
      </c>
      <c r="Q496" t="s">
        <v>171</v>
      </c>
      <c r="R496" t="s">
        <v>235</v>
      </c>
      <c r="S496" t="s">
        <v>216</v>
      </c>
      <c r="T496" t="s">
        <v>5264</v>
      </c>
      <c r="U496" t="s">
        <v>166</v>
      </c>
      <c r="V496" t="s">
        <v>5265</v>
      </c>
      <c r="W496" t="s">
        <v>6711</v>
      </c>
      <c r="X496" t="s">
        <v>6712</v>
      </c>
      <c r="Y496" t="s">
        <v>146</v>
      </c>
      <c r="Z496" t="s">
        <v>147</v>
      </c>
      <c r="AA496">
        <v>11.2</v>
      </c>
      <c r="AB496" t="s">
        <v>16996</v>
      </c>
      <c r="AC496" t="str">
        <f t="shared" si="7"/>
        <v>3.5.6</v>
      </c>
      <c r="AD496" t="s">
        <v>6713</v>
      </c>
      <c r="AE496" t="s">
        <v>6714</v>
      </c>
      <c r="AF496" t="s">
        <v>6715</v>
      </c>
      <c r="AG496" t="s">
        <v>6716</v>
      </c>
      <c r="AH496" t="s">
        <v>6717</v>
      </c>
      <c r="AI496" t="s">
        <v>89</v>
      </c>
      <c r="AJ496" t="s">
        <v>6718</v>
      </c>
      <c r="AK496" t="s">
        <v>6719</v>
      </c>
      <c r="AL496" t="s">
        <v>92</v>
      </c>
      <c r="AM496" t="s">
        <v>6720</v>
      </c>
      <c r="AN496">
        <v>0.115</v>
      </c>
      <c r="AO496">
        <v>0.41</v>
      </c>
      <c r="AP496">
        <v>0.88500000000000001</v>
      </c>
      <c r="AQ496">
        <v>1</v>
      </c>
      <c r="AR496" t="s">
        <v>6721</v>
      </c>
      <c r="AS496" t="s">
        <v>6722</v>
      </c>
      <c r="AT496" t="s">
        <v>6723</v>
      </c>
      <c r="AU496" t="s">
        <v>6702</v>
      </c>
      <c r="AV496" t="s">
        <v>6703</v>
      </c>
      <c r="AW496" t="s">
        <v>6724</v>
      </c>
      <c r="AX496" t="s">
        <v>6702</v>
      </c>
      <c r="AY496" t="s">
        <v>6703</v>
      </c>
      <c r="AZ496" t="s">
        <v>6725</v>
      </c>
      <c r="BA496" t="s">
        <v>6702</v>
      </c>
      <c r="BB496" t="s">
        <v>6703</v>
      </c>
      <c r="BC496" t="s">
        <v>108</v>
      </c>
      <c r="BD496" t="s">
        <v>108</v>
      </c>
      <c r="BE496" t="s">
        <v>108</v>
      </c>
      <c r="BF496" t="s">
        <v>108</v>
      </c>
      <c r="BG496" t="s">
        <v>108</v>
      </c>
      <c r="BH496" t="s">
        <v>108</v>
      </c>
      <c r="BI496" t="s">
        <v>108</v>
      </c>
      <c r="BJ496" t="s">
        <v>108</v>
      </c>
      <c r="BK496" t="s">
        <v>108</v>
      </c>
      <c r="BL496" t="s">
        <v>108</v>
      </c>
      <c r="BM496" t="s">
        <v>108</v>
      </c>
      <c r="BN496" t="s">
        <v>108</v>
      </c>
      <c r="BO496" t="s">
        <v>108</v>
      </c>
      <c r="BP496" t="s">
        <v>108</v>
      </c>
      <c r="BQ496" t="s">
        <v>108</v>
      </c>
      <c r="BR496" t="s">
        <v>108</v>
      </c>
      <c r="BS496" t="s">
        <v>108</v>
      </c>
      <c r="BT496" t="s">
        <v>108</v>
      </c>
      <c r="BU496" t="s">
        <v>108</v>
      </c>
      <c r="BV496"/>
      <c r="BW496"/>
      <c r="BX496"/>
      <c r="BY496" t="s">
        <v>108</v>
      </c>
      <c r="BZ496"/>
      <c r="CA496"/>
      <c r="CB496"/>
      <c r="CC496"/>
    </row>
    <row r="497" spans="1:86">
      <c r="A497" t="str">
        <f>CONCATENATE(C497,"_",COUNTIF(C$2:C497,C497))</f>
        <v>10PDMB_1</v>
      </c>
      <c r="B497" t="s">
        <v>9651</v>
      </c>
      <c r="C497" t="s">
        <v>6726</v>
      </c>
      <c r="D497" t="s">
        <v>17002</v>
      </c>
      <c r="E497" t="s">
        <v>6727</v>
      </c>
      <c r="F497" t="s">
        <v>6728</v>
      </c>
      <c r="G497" t="s">
        <v>6619</v>
      </c>
      <c r="H497" t="s">
        <v>6729</v>
      </c>
      <c r="I497" t="s">
        <v>6730</v>
      </c>
      <c r="J497" t="s">
        <v>17003</v>
      </c>
      <c r="K497">
        <v>3</v>
      </c>
      <c r="L497" t="s">
        <v>5262</v>
      </c>
      <c r="M497">
        <v>2</v>
      </c>
      <c r="N497" t="s">
        <v>16985</v>
      </c>
      <c r="O497" t="s">
        <v>169</v>
      </c>
      <c r="P497" t="s">
        <v>17001</v>
      </c>
      <c r="Q497" t="s">
        <v>171</v>
      </c>
      <c r="R497" t="s">
        <v>235</v>
      </c>
      <c r="S497" t="s">
        <v>216</v>
      </c>
      <c r="T497" t="s">
        <v>5264</v>
      </c>
      <c r="U497" t="s">
        <v>166</v>
      </c>
      <c r="V497" t="s">
        <v>5265</v>
      </c>
      <c r="W497" t="s">
        <v>6731</v>
      </c>
      <c r="X497" t="s">
        <v>6732</v>
      </c>
      <c r="Y497" t="s">
        <v>146</v>
      </c>
      <c r="Z497" t="s">
        <v>147</v>
      </c>
      <c r="AA497">
        <v>11.2</v>
      </c>
      <c r="AB497" t="s">
        <v>16996</v>
      </c>
      <c r="AC497" t="str">
        <f t="shared" si="7"/>
        <v>3.5.6</v>
      </c>
      <c r="AD497" t="s">
        <v>6733</v>
      </c>
      <c r="AE497" t="s">
        <v>6734</v>
      </c>
      <c r="AF497" t="s">
        <v>6735</v>
      </c>
      <c r="AG497" t="s">
        <v>6736</v>
      </c>
      <c r="AH497" t="s">
        <v>6737</v>
      </c>
      <c r="AI497" t="s">
        <v>89</v>
      </c>
      <c r="AJ497" t="s">
        <v>6738</v>
      </c>
      <c r="AK497" t="s">
        <v>6739</v>
      </c>
      <c r="AL497" t="s">
        <v>92</v>
      </c>
      <c r="AM497" t="s">
        <v>6740</v>
      </c>
      <c r="AN497">
        <v>0.25</v>
      </c>
      <c r="AO497">
        <v>0.5</v>
      </c>
      <c r="AP497">
        <v>0.75</v>
      </c>
      <c r="AQ497">
        <v>1</v>
      </c>
      <c r="AR497" t="s">
        <v>6741</v>
      </c>
      <c r="AS497" t="s">
        <v>6742</v>
      </c>
      <c r="AT497" t="s">
        <v>6743</v>
      </c>
      <c r="AU497" t="s">
        <v>6744</v>
      </c>
      <c r="AV497" t="s">
        <v>6745</v>
      </c>
      <c r="AW497" t="s">
        <v>6746</v>
      </c>
      <c r="AX497" t="s">
        <v>6744</v>
      </c>
      <c r="AY497" t="s">
        <v>6745</v>
      </c>
      <c r="AZ497" t="s">
        <v>6747</v>
      </c>
      <c r="BA497" t="s">
        <v>6748</v>
      </c>
      <c r="BB497" t="s">
        <v>6749</v>
      </c>
      <c r="BC497" t="s">
        <v>6750</v>
      </c>
      <c r="BD497" t="s">
        <v>6744</v>
      </c>
      <c r="BE497" t="s">
        <v>6745</v>
      </c>
      <c r="BF497" t="s">
        <v>6751</v>
      </c>
      <c r="BG497" t="s">
        <v>6748</v>
      </c>
      <c r="BH497" t="s">
        <v>6749</v>
      </c>
      <c r="BI497" t="s">
        <v>6752</v>
      </c>
      <c r="BJ497" t="s">
        <v>6748</v>
      </c>
      <c r="BK497" t="s">
        <v>6749</v>
      </c>
      <c r="BL497" t="s">
        <v>6753</v>
      </c>
      <c r="BM497" t="s">
        <v>6744</v>
      </c>
      <c r="BN497" t="s">
        <v>6745</v>
      </c>
      <c r="BO497" t="s">
        <v>108</v>
      </c>
      <c r="BP497" t="s">
        <v>108</v>
      </c>
      <c r="BQ497" t="s">
        <v>108</v>
      </c>
      <c r="BR497" t="s">
        <v>108</v>
      </c>
      <c r="BS497" t="s">
        <v>108</v>
      </c>
      <c r="BT497" t="s">
        <v>108</v>
      </c>
      <c r="BU497" t="s">
        <v>108</v>
      </c>
      <c r="BV497"/>
      <c r="BW497"/>
      <c r="BX497"/>
      <c r="BY497" t="s">
        <v>108</v>
      </c>
      <c r="BZ497"/>
      <c r="CA497"/>
      <c r="CB497"/>
      <c r="CC497"/>
    </row>
    <row r="498" spans="1:86">
      <c r="A498" t="str">
        <f>CONCATENATE(C498,"_",COUNTIF(C$2:C498,C498))</f>
        <v>10PDMB_2</v>
      </c>
      <c r="B498" t="s">
        <v>9652</v>
      </c>
      <c r="C498" t="s">
        <v>6726</v>
      </c>
      <c r="D498" t="s">
        <v>17002</v>
      </c>
      <c r="E498" t="s">
        <v>6727</v>
      </c>
      <c r="F498" t="s">
        <v>6728</v>
      </c>
      <c r="G498" t="s">
        <v>6619</v>
      </c>
      <c r="H498" t="s">
        <v>6729</v>
      </c>
      <c r="I498" t="s">
        <v>109</v>
      </c>
      <c r="J498" t="s">
        <v>16733</v>
      </c>
      <c r="K498">
        <v>3</v>
      </c>
      <c r="L498" t="s">
        <v>5262</v>
      </c>
      <c r="M498">
        <v>2</v>
      </c>
      <c r="N498" t="s">
        <v>16985</v>
      </c>
      <c r="O498" t="s">
        <v>169</v>
      </c>
      <c r="P498" t="s">
        <v>17001</v>
      </c>
      <c r="Q498" t="s">
        <v>171</v>
      </c>
      <c r="R498" t="s">
        <v>235</v>
      </c>
      <c r="S498" t="s">
        <v>216</v>
      </c>
      <c r="T498" t="s">
        <v>5264</v>
      </c>
      <c r="U498" t="s">
        <v>166</v>
      </c>
      <c r="V498" t="s">
        <v>5265</v>
      </c>
      <c r="W498" t="s">
        <v>110</v>
      </c>
      <c r="X498" t="s">
        <v>111</v>
      </c>
      <c r="Y498" t="s">
        <v>146</v>
      </c>
      <c r="Z498" t="s">
        <v>147</v>
      </c>
      <c r="AA498">
        <v>11.2</v>
      </c>
      <c r="AB498" t="s">
        <v>16996</v>
      </c>
      <c r="AC498" t="str">
        <f t="shared" si="7"/>
        <v>3.5.6</v>
      </c>
      <c r="AD498" t="s">
        <v>6754</v>
      </c>
      <c r="AE498" t="s">
        <v>6755</v>
      </c>
      <c r="AF498" t="s">
        <v>1802</v>
      </c>
      <c r="AG498" t="s">
        <v>115</v>
      </c>
      <c r="AH498" t="s">
        <v>6756</v>
      </c>
      <c r="AI498" t="s">
        <v>89</v>
      </c>
      <c r="AJ498" t="s">
        <v>370</v>
      </c>
      <c r="AK498" t="s">
        <v>371</v>
      </c>
      <c r="AL498" t="s">
        <v>92</v>
      </c>
      <c r="AM498" t="s">
        <v>6740</v>
      </c>
      <c r="AN498">
        <v>0.25</v>
      </c>
      <c r="AO498">
        <v>0.5</v>
      </c>
      <c r="AP498">
        <v>0.75</v>
      </c>
      <c r="AQ498">
        <v>1</v>
      </c>
      <c r="AR498" t="s">
        <v>6757</v>
      </c>
      <c r="AS498" t="s">
        <v>6758</v>
      </c>
      <c r="AT498" t="s">
        <v>125</v>
      </c>
      <c r="AU498" t="s">
        <v>6759</v>
      </c>
      <c r="AV498" t="s">
        <v>4481</v>
      </c>
      <c r="AW498" t="s">
        <v>122</v>
      </c>
      <c r="AX498" t="s">
        <v>6759</v>
      </c>
      <c r="AY498" t="s">
        <v>4481</v>
      </c>
      <c r="AZ498" t="s">
        <v>108</v>
      </c>
      <c r="BA498" t="s">
        <v>108</v>
      </c>
      <c r="BB498" t="s">
        <v>108</v>
      </c>
      <c r="BC498" t="s">
        <v>108</v>
      </c>
      <c r="BD498" t="s">
        <v>108</v>
      </c>
      <c r="BE498" t="s">
        <v>108</v>
      </c>
      <c r="BF498" t="s">
        <v>108</v>
      </c>
      <c r="BG498" t="s">
        <v>108</v>
      </c>
      <c r="BH498" t="s">
        <v>108</v>
      </c>
      <c r="BI498" t="s">
        <v>108</v>
      </c>
      <c r="BJ498" t="s">
        <v>108</v>
      </c>
      <c r="BK498" t="s">
        <v>108</v>
      </c>
      <c r="BL498" t="s">
        <v>108</v>
      </c>
      <c r="BM498" t="s">
        <v>108</v>
      </c>
      <c r="BN498" t="s">
        <v>108</v>
      </c>
      <c r="BO498" t="s">
        <v>108</v>
      </c>
      <c r="BP498" t="s">
        <v>108</v>
      </c>
      <c r="BQ498" t="s">
        <v>108</v>
      </c>
      <c r="BR498" t="s">
        <v>108</v>
      </c>
      <c r="BS498" t="s">
        <v>108</v>
      </c>
      <c r="BT498" t="s">
        <v>108</v>
      </c>
      <c r="BU498" t="s">
        <v>108</v>
      </c>
      <c r="BV498" t="s">
        <v>108</v>
      </c>
      <c r="BW498" t="s">
        <v>108</v>
      </c>
      <c r="BX498" t="s">
        <v>108</v>
      </c>
      <c r="BY498" t="s">
        <v>108</v>
      </c>
      <c r="BZ498"/>
      <c r="CA498"/>
      <c r="CB498"/>
      <c r="CC498"/>
    </row>
    <row r="499" spans="1:86">
      <c r="A499" t="str">
        <f>CONCATENATE(C499,"_",COUNTIF(C$2:C499,C499))</f>
        <v>10PDMB_3</v>
      </c>
      <c r="B499" t="s">
        <v>9653</v>
      </c>
      <c r="C499" t="s">
        <v>6726</v>
      </c>
      <c r="D499" t="s">
        <v>17002</v>
      </c>
      <c r="E499" t="s">
        <v>6727</v>
      </c>
      <c r="F499" t="s">
        <v>6728</v>
      </c>
      <c r="G499" t="s">
        <v>6619</v>
      </c>
      <c r="H499" t="s">
        <v>6729</v>
      </c>
      <c r="I499" t="s">
        <v>126</v>
      </c>
      <c r="J499" t="s">
        <v>16736</v>
      </c>
      <c r="K499">
        <v>3</v>
      </c>
      <c r="L499" t="s">
        <v>5262</v>
      </c>
      <c r="M499">
        <v>2</v>
      </c>
      <c r="N499" t="s">
        <v>16985</v>
      </c>
      <c r="O499" t="s">
        <v>169</v>
      </c>
      <c r="P499" t="s">
        <v>17001</v>
      </c>
      <c r="Q499" t="s">
        <v>171</v>
      </c>
      <c r="R499" t="s">
        <v>235</v>
      </c>
      <c r="S499" t="s">
        <v>216</v>
      </c>
      <c r="T499" t="s">
        <v>5264</v>
      </c>
      <c r="U499" t="s">
        <v>166</v>
      </c>
      <c r="V499" t="s">
        <v>5265</v>
      </c>
      <c r="W499" t="s">
        <v>127</v>
      </c>
      <c r="X499" t="s">
        <v>128</v>
      </c>
      <c r="Y499" t="s">
        <v>146</v>
      </c>
      <c r="Z499" t="s">
        <v>147</v>
      </c>
      <c r="AA499">
        <v>11.2</v>
      </c>
      <c r="AB499" t="s">
        <v>16996</v>
      </c>
      <c r="AC499" t="str">
        <f t="shared" si="7"/>
        <v>3.5.6</v>
      </c>
      <c r="AD499" t="s">
        <v>207</v>
      </c>
      <c r="AE499" t="s">
        <v>1395</v>
      </c>
      <c r="AF499" t="s">
        <v>6760</v>
      </c>
      <c r="AG499" t="s">
        <v>343</v>
      </c>
      <c r="AH499" t="s">
        <v>6761</v>
      </c>
      <c r="AI499" t="s">
        <v>89</v>
      </c>
      <c r="AJ499" t="s">
        <v>6675</v>
      </c>
      <c r="AK499" t="s">
        <v>380</v>
      </c>
      <c r="AL499" t="s">
        <v>136</v>
      </c>
      <c r="AM499" t="s">
        <v>6740</v>
      </c>
      <c r="AN499">
        <v>0</v>
      </c>
      <c r="AO499">
        <v>0.1</v>
      </c>
      <c r="AP499">
        <v>0.5</v>
      </c>
      <c r="AQ499">
        <v>1</v>
      </c>
      <c r="AR499" t="s">
        <v>1605</v>
      </c>
      <c r="AS499" t="s">
        <v>6762</v>
      </c>
      <c r="AT499" t="s">
        <v>6763</v>
      </c>
      <c r="AU499" t="s">
        <v>6759</v>
      </c>
      <c r="AV499" t="s">
        <v>4481</v>
      </c>
      <c r="AW499" t="s">
        <v>108</v>
      </c>
      <c r="AX499" t="s">
        <v>108</v>
      </c>
      <c r="AY499" t="s">
        <v>108</v>
      </c>
      <c r="AZ499" t="s">
        <v>108</v>
      </c>
      <c r="BA499" t="s">
        <v>108</v>
      </c>
      <c r="BB499" t="s">
        <v>108</v>
      </c>
      <c r="BC499" t="s">
        <v>108</v>
      </c>
      <c r="BD499" t="s">
        <v>108</v>
      </c>
      <c r="BE499" t="s">
        <v>108</v>
      </c>
      <c r="BF499" t="s">
        <v>108</v>
      </c>
      <c r="BG499" t="s">
        <v>108</v>
      </c>
      <c r="BH499" t="s">
        <v>108</v>
      </c>
      <c r="BI499" t="s">
        <v>108</v>
      </c>
      <c r="BJ499" t="s">
        <v>108</v>
      </c>
      <c r="BK499" t="s">
        <v>108</v>
      </c>
      <c r="BL499" t="s">
        <v>108</v>
      </c>
      <c r="BM499" t="s">
        <v>108</v>
      </c>
      <c r="BN499" t="s">
        <v>108</v>
      </c>
      <c r="BO499" t="s">
        <v>108</v>
      </c>
      <c r="BP499" t="s">
        <v>108</v>
      </c>
      <c r="BQ499" t="s">
        <v>108</v>
      </c>
      <c r="BR499" t="s">
        <v>108</v>
      </c>
      <c r="BS499" t="s">
        <v>108</v>
      </c>
      <c r="BT499" t="s">
        <v>108</v>
      </c>
      <c r="BU499" t="s">
        <v>108</v>
      </c>
      <c r="BV499" t="s">
        <v>108</v>
      </c>
      <c r="BW499" t="s">
        <v>108</v>
      </c>
      <c r="BX499" t="s">
        <v>108</v>
      </c>
      <c r="BY499" t="s">
        <v>108</v>
      </c>
      <c r="BZ499"/>
      <c r="CA499"/>
      <c r="CB499"/>
      <c r="CC499"/>
      <c r="CD499" s="23"/>
    </row>
    <row r="500" spans="1:86">
      <c r="A500" t="str">
        <f>CONCATENATE(C500,"_",COUNTIF(C$2:C500,C500))</f>
        <v>10PDMB_4</v>
      </c>
      <c r="B500" t="s">
        <v>9654</v>
      </c>
      <c r="C500" t="s">
        <v>6726</v>
      </c>
      <c r="D500" t="s">
        <v>17002</v>
      </c>
      <c r="E500" t="s">
        <v>6727</v>
      </c>
      <c r="F500" t="s">
        <v>6728</v>
      </c>
      <c r="G500" t="s">
        <v>6619</v>
      </c>
      <c r="H500" t="s">
        <v>6729</v>
      </c>
      <c r="I500" t="s">
        <v>141</v>
      </c>
      <c r="J500" t="s">
        <v>16737</v>
      </c>
      <c r="K500">
        <v>5</v>
      </c>
      <c r="L500" t="s">
        <v>142</v>
      </c>
      <c r="M500">
        <v>3</v>
      </c>
      <c r="N500" t="s">
        <v>16738</v>
      </c>
      <c r="O500" t="s">
        <v>171</v>
      </c>
      <c r="P500" t="s">
        <v>143</v>
      </c>
      <c r="Q500" t="s">
        <v>169</v>
      </c>
      <c r="R500" t="s">
        <v>77</v>
      </c>
      <c r="S500" t="s">
        <v>170</v>
      </c>
      <c r="T500" t="s">
        <v>16739</v>
      </c>
      <c r="U500" t="s">
        <v>168</v>
      </c>
      <c r="V500" t="s">
        <v>16740</v>
      </c>
      <c r="W500" t="s">
        <v>144</v>
      </c>
      <c r="X500" t="s">
        <v>145</v>
      </c>
      <c r="Y500" t="s">
        <v>146</v>
      </c>
      <c r="Z500" t="s">
        <v>147</v>
      </c>
      <c r="AA500">
        <v>11.5</v>
      </c>
      <c r="AB500" t="s">
        <v>16741</v>
      </c>
      <c r="AC500" t="str">
        <f t="shared" si="7"/>
        <v>1.7.2</v>
      </c>
      <c r="AD500" t="s">
        <v>6764</v>
      </c>
      <c r="AE500" t="s">
        <v>6765</v>
      </c>
      <c r="AF500" t="s">
        <v>6766</v>
      </c>
      <c r="AG500" t="s">
        <v>6767</v>
      </c>
      <c r="AH500" t="s">
        <v>6768</v>
      </c>
      <c r="AI500" t="s">
        <v>89</v>
      </c>
      <c r="AJ500" t="s">
        <v>6769</v>
      </c>
      <c r="AK500" t="s">
        <v>6770</v>
      </c>
      <c r="AL500" t="s">
        <v>136</v>
      </c>
      <c r="AM500" t="s">
        <v>6740</v>
      </c>
      <c r="AN500">
        <v>0</v>
      </c>
      <c r="AO500">
        <v>0.25</v>
      </c>
      <c r="AP500">
        <v>0.5</v>
      </c>
      <c r="AQ500">
        <v>1</v>
      </c>
      <c r="AR500" t="s">
        <v>6686</v>
      </c>
      <c r="AS500" t="s">
        <v>6771</v>
      </c>
      <c r="AT500" t="s">
        <v>6772</v>
      </c>
      <c r="AU500" t="s">
        <v>6773</v>
      </c>
      <c r="AV500" t="s">
        <v>6774</v>
      </c>
      <c r="AW500" t="s">
        <v>108</v>
      </c>
      <c r="AX500" t="s">
        <v>108</v>
      </c>
      <c r="AY500" t="s">
        <v>108</v>
      </c>
      <c r="AZ500" t="s">
        <v>108</v>
      </c>
      <c r="BA500" t="s">
        <v>108</v>
      </c>
      <c r="BB500" t="s">
        <v>108</v>
      </c>
      <c r="BC500" t="s">
        <v>108</v>
      </c>
      <c r="BD500" t="s">
        <v>108</v>
      </c>
      <c r="BE500" t="s">
        <v>108</v>
      </c>
      <c r="BF500" t="s">
        <v>108</v>
      </c>
      <c r="BG500" t="s">
        <v>108</v>
      </c>
      <c r="BH500" t="s">
        <v>108</v>
      </c>
      <c r="BI500" t="s">
        <v>108</v>
      </c>
      <c r="BJ500" t="s">
        <v>108</v>
      </c>
      <c r="BK500" t="s">
        <v>108</v>
      </c>
      <c r="BL500" t="s">
        <v>108</v>
      </c>
      <c r="BM500" t="s">
        <v>108</v>
      </c>
      <c r="BN500" t="s">
        <v>108</v>
      </c>
      <c r="BO500" t="s">
        <v>108</v>
      </c>
      <c r="BP500" t="s">
        <v>108</v>
      </c>
      <c r="BQ500" t="s">
        <v>108</v>
      </c>
      <c r="BR500" t="s">
        <v>108</v>
      </c>
      <c r="BS500" t="s">
        <v>108</v>
      </c>
      <c r="BT500" t="s">
        <v>108</v>
      </c>
      <c r="BU500" t="s">
        <v>108</v>
      </c>
      <c r="BV500" t="s">
        <v>108</v>
      </c>
      <c r="BW500" t="s">
        <v>108</v>
      </c>
      <c r="BX500" t="s">
        <v>108</v>
      </c>
      <c r="BY500" t="s">
        <v>108</v>
      </c>
      <c r="BZ500"/>
      <c r="CA500"/>
      <c r="CB500"/>
      <c r="CC500"/>
      <c r="CD500" s="23"/>
    </row>
    <row r="501" spans="1:86">
      <c r="A501" t="str">
        <f>CONCATENATE(C501,"_",COUNTIF(C$2:C501,C501))</f>
        <v>10PDME_1</v>
      </c>
      <c r="B501" t="s">
        <v>9655</v>
      </c>
      <c r="C501" t="s">
        <v>6775</v>
      </c>
      <c r="D501" t="s">
        <v>17004</v>
      </c>
      <c r="E501" t="s">
        <v>6776</v>
      </c>
      <c r="F501" t="s">
        <v>6777</v>
      </c>
      <c r="G501" t="s">
        <v>6619</v>
      </c>
      <c r="H501" t="s">
        <v>6778</v>
      </c>
      <c r="I501" t="s">
        <v>6730</v>
      </c>
      <c r="J501" t="s">
        <v>17003</v>
      </c>
      <c r="K501">
        <v>3</v>
      </c>
      <c r="L501" t="s">
        <v>5262</v>
      </c>
      <c r="M501">
        <v>2</v>
      </c>
      <c r="N501" t="s">
        <v>16985</v>
      </c>
      <c r="O501" t="s">
        <v>169</v>
      </c>
      <c r="P501" t="s">
        <v>17001</v>
      </c>
      <c r="Q501" t="s">
        <v>171</v>
      </c>
      <c r="R501" t="s">
        <v>235</v>
      </c>
      <c r="S501" t="s">
        <v>216</v>
      </c>
      <c r="T501" t="s">
        <v>5264</v>
      </c>
      <c r="U501" t="s">
        <v>166</v>
      </c>
      <c r="V501" t="s">
        <v>5265</v>
      </c>
      <c r="W501" t="s">
        <v>6731</v>
      </c>
      <c r="X501" t="s">
        <v>6732</v>
      </c>
      <c r="Y501" t="s">
        <v>146</v>
      </c>
      <c r="Z501" t="s">
        <v>147</v>
      </c>
      <c r="AA501">
        <v>11.2</v>
      </c>
      <c r="AB501" t="s">
        <v>16996</v>
      </c>
      <c r="AC501" t="str">
        <f t="shared" si="7"/>
        <v>3.5.6</v>
      </c>
      <c r="AD501" t="s">
        <v>6733</v>
      </c>
      <c r="AE501" t="s">
        <v>6734</v>
      </c>
      <c r="AF501" t="s">
        <v>6735</v>
      </c>
      <c r="AG501" t="s">
        <v>6779</v>
      </c>
      <c r="AH501" t="s">
        <v>6780</v>
      </c>
      <c r="AI501" t="s">
        <v>89</v>
      </c>
      <c r="AJ501" t="s">
        <v>6781</v>
      </c>
      <c r="AK501" t="s">
        <v>6782</v>
      </c>
      <c r="AL501" t="s">
        <v>92</v>
      </c>
      <c r="AM501" t="s">
        <v>6783</v>
      </c>
      <c r="AN501">
        <v>0.22</v>
      </c>
      <c r="AO501">
        <v>0.46</v>
      </c>
      <c r="AP501">
        <v>0.72</v>
      </c>
      <c r="AQ501">
        <v>1</v>
      </c>
      <c r="AR501" t="s">
        <v>6784</v>
      </c>
      <c r="AS501" t="s">
        <v>6742</v>
      </c>
      <c r="AT501" t="s">
        <v>6785</v>
      </c>
      <c r="AU501" t="s">
        <v>6786</v>
      </c>
      <c r="AV501" t="s">
        <v>6787</v>
      </c>
      <c r="AW501" t="s">
        <v>6788</v>
      </c>
      <c r="AX501" t="s">
        <v>6789</v>
      </c>
      <c r="AY501" t="s">
        <v>6790</v>
      </c>
      <c r="AZ501" t="s">
        <v>6791</v>
      </c>
      <c r="BA501" t="s">
        <v>6792</v>
      </c>
      <c r="BB501" t="s">
        <v>6793</v>
      </c>
      <c r="BC501" t="s">
        <v>6794</v>
      </c>
      <c r="BD501" t="s">
        <v>6795</v>
      </c>
      <c r="BE501" t="s">
        <v>6796</v>
      </c>
      <c r="BF501" t="s">
        <v>6797</v>
      </c>
      <c r="BG501" t="s">
        <v>6792</v>
      </c>
      <c r="BH501" t="s">
        <v>6793</v>
      </c>
      <c r="BI501" t="s">
        <v>6798</v>
      </c>
      <c r="BJ501" t="s">
        <v>6799</v>
      </c>
      <c r="BK501" t="s">
        <v>6800</v>
      </c>
      <c r="BL501" t="s">
        <v>6801</v>
      </c>
      <c r="BM501" t="s">
        <v>6802</v>
      </c>
      <c r="BN501" t="s">
        <v>6803</v>
      </c>
      <c r="BO501" t="s">
        <v>6804</v>
      </c>
      <c r="BP501" t="s">
        <v>6802</v>
      </c>
      <c r="BQ501" t="s">
        <v>6803</v>
      </c>
      <c r="BR501" t="s">
        <v>6805</v>
      </c>
      <c r="BS501" t="s">
        <v>6806</v>
      </c>
      <c r="BT501" t="s">
        <v>6807</v>
      </c>
      <c r="BU501" t="s">
        <v>108</v>
      </c>
      <c r="BV501"/>
      <c r="BW501"/>
      <c r="BX501"/>
      <c r="BY501" t="s">
        <v>108</v>
      </c>
      <c r="BZ501"/>
      <c r="CA501"/>
      <c r="CB501"/>
      <c r="CC501"/>
      <c r="CD501" s="23"/>
    </row>
    <row r="502" spans="1:86">
      <c r="A502" t="str">
        <f>CONCATENATE(C502,"_",COUNTIF(C$2:C502,C502))</f>
        <v>10PDME_2</v>
      </c>
      <c r="B502" t="s">
        <v>9657</v>
      </c>
      <c r="C502" t="s">
        <v>6775</v>
      </c>
      <c r="D502" t="s">
        <v>17004</v>
      </c>
      <c r="E502" t="s">
        <v>6776</v>
      </c>
      <c r="F502" t="s">
        <v>6777</v>
      </c>
      <c r="G502" t="s">
        <v>6619</v>
      </c>
      <c r="H502" t="s">
        <v>6778</v>
      </c>
      <c r="I502" t="s">
        <v>109</v>
      </c>
      <c r="J502" t="s">
        <v>16733</v>
      </c>
      <c r="K502">
        <v>3</v>
      </c>
      <c r="L502" t="s">
        <v>5262</v>
      </c>
      <c r="M502">
        <v>2</v>
      </c>
      <c r="N502" t="s">
        <v>16985</v>
      </c>
      <c r="O502" t="s">
        <v>169</v>
      </c>
      <c r="P502" t="s">
        <v>17001</v>
      </c>
      <c r="Q502" t="s">
        <v>171</v>
      </c>
      <c r="R502" t="s">
        <v>235</v>
      </c>
      <c r="S502" t="s">
        <v>216</v>
      </c>
      <c r="T502" t="s">
        <v>5264</v>
      </c>
      <c r="U502" t="s">
        <v>166</v>
      </c>
      <c r="V502" t="s">
        <v>5265</v>
      </c>
      <c r="W502" t="s">
        <v>110</v>
      </c>
      <c r="X502" t="s">
        <v>111</v>
      </c>
      <c r="Y502" t="s">
        <v>146</v>
      </c>
      <c r="Z502" t="s">
        <v>147</v>
      </c>
      <c r="AA502">
        <v>11.2</v>
      </c>
      <c r="AB502" t="s">
        <v>16996</v>
      </c>
      <c r="AC502" t="str">
        <f t="shared" si="7"/>
        <v>3.5.6</v>
      </c>
      <c r="AD502" t="s">
        <v>6822</v>
      </c>
      <c r="AE502" t="s">
        <v>6823</v>
      </c>
      <c r="AF502" t="s">
        <v>1802</v>
      </c>
      <c r="AG502" t="s">
        <v>6824</v>
      </c>
      <c r="AH502" t="s">
        <v>6825</v>
      </c>
      <c r="AI502" t="s">
        <v>89</v>
      </c>
      <c r="AJ502" t="s">
        <v>370</v>
      </c>
      <c r="AK502" t="s">
        <v>6826</v>
      </c>
      <c r="AL502" t="s">
        <v>92</v>
      </c>
      <c r="AM502" t="s">
        <v>6816</v>
      </c>
      <c r="AN502">
        <v>0.25</v>
      </c>
      <c r="AO502">
        <v>0.5</v>
      </c>
      <c r="AP502">
        <v>0.75</v>
      </c>
      <c r="AQ502">
        <v>1</v>
      </c>
      <c r="AR502" t="s">
        <v>6827</v>
      </c>
      <c r="AS502" t="s">
        <v>6828</v>
      </c>
      <c r="AT502" t="s">
        <v>6829</v>
      </c>
      <c r="AU502" t="s">
        <v>6830</v>
      </c>
      <c r="AV502" t="s">
        <v>6831</v>
      </c>
      <c r="AW502" t="s">
        <v>6832</v>
      </c>
      <c r="AX502" t="s">
        <v>6830</v>
      </c>
      <c r="AY502" t="s">
        <v>6831</v>
      </c>
      <c r="AZ502" t="s">
        <v>6833</v>
      </c>
      <c r="BA502" t="s">
        <v>6834</v>
      </c>
      <c r="BB502" t="s">
        <v>6835</v>
      </c>
      <c r="BC502" t="s">
        <v>6836</v>
      </c>
      <c r="BD502" t="s">
        <v>6837</v>
      </c>
      <c r="BE502" t="s">
        <v>6835</v>
      </c>
      <c r="BF502" t="s">
        <v>108</v>
      </c>
      <c r="BG502" t="s">
        <v>108</v>
      </c>
      <c r="BH502" t="s">
        <v>108</v>
      </c>
      <c r="BI502" t="s">
        <v>108</v>
      </c>
      <c r="BJ502" t="s">
        <v>108</v>
      </c>
      <c r="BK502" t="s">
        <v>108</v>
      </c>
      <c r="BL502" t="s">
        <v>108</v>
      </c>
      <c r="BM502" t="s">
        <v>108</v>
      </c>
      <c r="BN502" t="s">
        <v>108</v>
      </c>
      <c r="BO502" t="s">
        <v>108</v>
      </c>
      <c r="BP502" t="s">
        <v>108</v>
      </c>
      <c r="BQ502" t="s">
        <v>108</v>
      </c>
      <c r="BR502" t="s">
        <v>108</v>
      </c>
      <c r="BS502" t="s">
        <v>108</v>
      </c>
      <c r="BT502" t="s">
        <v>108</v>
      </c>
      <c r="BU502" t="s">
        <v>108</v>
      </c>
      <c r="BV502" t="s">
        <v>108</v>
      </c>
      <c r="BW502" t="s">
        <v>108</v>
      </c>
      <c r="BX502" t="s">
        <v>108</v>
      </c>
      <c r="BY502" t="s">
        <v>108</v>
      </c>
      <c r="BZ502"/>
      <c r="CA502"/>
      <c r="CB502"/>
      <c r="CC502"/>
    </row>
    <row r="503" spans="1:86">
      <c r="A503" t="str">
        <f>CONCATENATE(C503,"_",COUNTIF(C$2:C503,C503))</f>
        <v>10PDME_3</v>
      </c>
      <c r="B503" t="s">
        <v>9658</v>
      </c>
      <c r="C503" t="s">
        <v>6775</v>
      </c>
      <c r="D503" t="s">
        <v>17004</v>
      </c>
      <c r="E503" t="s">
        <v>6776</v>
      </c>
      <c r="F503" t="s">
        <v>6777</v>
      </c>
      <c r="G503" t="s">
        <v>6619</v>
      </c>
      <c r="H503" t="s">
        <v>6778</v>
      </c>
      <c r="I503" t="s">
        <v>126</v>
      </c>
      <c r="J503" t="s">
        <v>16736</v>
      </c>
      <c r="K503">
        <v>3</v>
      </c>
      <c r="L503" t="s">
        <v>5262</v>
      </c>
      <c r="M503">
        <v>2</v>
      </c>
      <c r="N503" t="s">
        <v>16985</v>
      </c>
      <c r="O503" t="s">
        <v>169</v>
      </c>
      <c r="P503" t="s">
        <v>17001</v>
      </c>
      <c r="Q503" t="s">
        <v>171</v>
      </c>
      <c r="R503" t="s">
        <v>235</v>
      </c>
      <c r="S503" t="s">
        <v>216</v>
      </c>
      <c r="T503" t="s">
        <v>5264</v>
      </c>
      <c r="U503" t="s">
        <v>166</v>
      </c>
      <c r="V503" t="s">
        <v>5265</v>
      </c>
      <c r="W503" t="s">
        <v>127</v>
      </c>
      <c r="X503" t="s">
        <v>128</v>
      </c>
      <c r="Y503" t="s">
        <v>146</v>
      </c>
      <c r="Z503" t="s">
        <v>147</v>
      </c>
      <c r="AA503">
        <v>11.2</v>
      </c>
      <c r="AB503" t="s">
        <v>16996</v>
      </c>
      <c r="AC503" t="str">
        <f t="shared" si="7"/>
        <v>3.5.6</v>
      </c>
      <c r="AD503" t="s">
        <v>207</v>
      </c>
      <c r="AE503" t="s">
        <v>1395</v>
      </c>
      <c r="AF503" t="s">
        <v>6838</v>
      </c>
      <c r="AG503" t="s">
        <v>343</v>
      </c>
      <c r="AH503" t="s">
        <v>6839</v>
      </c>
      <c r="AI503" t="s">
        <v>89</v>
      </c>
      <c r="AJ503" t="s">
        <v>6675</v>
      </c>
      <c r="AK503" t="s">
        <v>380</v>
      </c>
      <c r="AL503" t="s">
        <v>136</v>
      </c>
      <c r="AM503" t="s">
        <v>6816</v>
      </c>
      <c r="AN503">
        <v>0.25</v>
      </c>
      <c r="AO503">
        <v>0.5</v>
      </c>
      <c r="AP503">
        <v>0.75</v>
      </c>
      <c r="AQ503">
        <v>1</v>
      </c>
      <c r="AR503" t="s">
        <v>1605</v>
      </c>
      <c r="AS503" t="s">
        <v>6840</v>
      </c>
      <c r="AT503" t="s">
        <v>6841</v>
      </c>
      <c r="AU503" t="s">
        <v>6842</v>
      </c>
      <c r="AV503" t="s">
        <v>6843</v>
      </c>
      <c r="AW503" t="s">
        <v>108</v>
      </c>
      <c r="AX503" t="s">
        <v>108</v>
      </c>
      <c r="AY503" t="s">
        <v>108</v>
      </c>
      <c r="AZ503" t="s">
        <v>108</v>
      </c>
      <c r="BA503" t="s">
        <v>108</v>
      </c>
      <c r="BB503" t="s">
        <v>108</v>
      </c>
      <c r="BC503" t="s">
        <v>108</v>
      </c>
      <c r="BD503" t="s">
        <v>108</v>
      </c>
      <c r="BE503" t="s">
        <v>108</v>
      </c>
      <c r="BF503" t="s">
        <v>108</v>
      </c>
      <c r="BG503" t="s">
        <v>108</v>
      </c>
      <c r="BH503" t="s">
        <v>108</v>
      </c>
      <c r="BI503" t="s">
        <v>108</v>
      </c>
      <c r="BJ503" t="s">
        <v>108</v>
      </c>
      <c r="BK503" t="s">
        <v>108</v>
      </c>
      <c r="BL503" t="s">
        <v>108</v>
      </c>
      <c r="BM503" t="s">
        <v>108</v>
      </c>
      <c r="BN503" t="s">
        <v>108</v>
      </c>
      <c r="BO503" t="s">
        <v>108</v>
      </c>
      <c r="BP503" t="s">
        <v>108</v>
      </c>
      <c r="BQ503" t="s">
        <v>108</v>
      </c>
      <c r="BR503" t="s">
        <v>108</v>
      </c>
      <c r="BS503" t="s">
        <v>108</v>
      </c>
      <c r="BT503" t="s">
        <v>108</v>
      </c>
      <c r="BU503" t="s">
        <v>108</v>
      </c>
      <c r="BV503" t="s">
        <v>108</v>
      </c>
      <c r="BW503" t="s">
        <v>108</v>
      </c>
      <c r="BX503" t="s">
        <v>108</v>
      </c>
      <c r="BY503" t="s">
        <v>108</v>
      </c>
      <c r="BZ503"/>
      <c r="CA503"/>
      <c r="CB503"/>
      <c r="CC503"/>
      <c r="CD503" s="23"/>
    </row>
    <row r="504" spans="1:86">
      <c r="A504" t="str">
        <f>CONCATENATE(C504,"_",COUNTIF(C$2:C504,C504))</f>
        <v>10PDME_4</v>
      </c>
      <c r="B504" t="s">
        <v>9659</v>
      </c>
      <c r="C504" t="s">
        <v>6775</v>
      </c>
      <c r="D504" t="s">
        <v>17004</v>
      </c>
      <c r="E504" t="s">
        <v>6776</v>
      </c>
      <c r="F504" t="s">
        <v>6777</v>
      </c>
      <c r="G504" t="s">
        <v>6619</v>
      </c>
      <c r="H504" t="s">
        <v>6778</v>
      </c>
      <c r="I504" t="s">
        <v>141</v>
      </c>
      <c r="J504" t="s">
        <v>16737</v>
      </c>
      <c r="K504">
        <v>5</v>
      </c>
      <c r="L504" t="s">
        <v>142</v>
      </c>
      <c r="M504">
        <v>3</v>
      </c>
      <c r="N504" t="s">
        <v>16738</v>
      </c>
      <c r="O504" t="s">
        <v>171</v>
      </c>
      <c r="P504" t="s">
        <v>143</v>
      </c>
      <c r="Q504" t="s">
        <v>169</v>
      </c>
      <c r="R504" t="s">
        <v>77</v>
      </c>
      <c r="S504" t="s">
        <v>170</v>
      </c>
      <c r="T504" t="s">
        <v>16739</v>
      </c>
      <c r="U504" t="s">
        <v>168</v>
      </c>
      <c r="V504" t="s">
        <v>16740</v>
      </c>
      <c r="W504" t="s">
        <v>144</v>
      </c>
      <c r="X504" t="s">
        <v>145</v>
      </c>
      <c r="Y504" t="s">
        <v>146</v>
      </c>
      <c r="Z504" t="s">
        <v>147</v>
      </c>
      <c r="AA504">
        <v>11.5</v>
      </c>
      <c r="AB504" t="s">
        <v>16741</v>
      </c>
      <c r="AC504" t="str">
        <f t="shared" si="7"/>
        <v>1.7.2</v>
      </c>
      <c r="AD504" t="s">
        <v>6844</v>
      </c>
      <c r="AE504" t="s">
        <v>6845</v>
      </c>
      <c r="AF504" t="s">
        <v>6846</v>
      </c>
      <c r="AG504" t="s">
        <v>6847</v>
      </c>
      <c r="AH504" t="s">
        <v>6848</v>
      </c>
      <c r="AI504" t="s">
        <v>89</v>
      </c>
      <c r="AJ504" t="s">
        <v>6849</v>
      </c>
      <c r="AK504" t="s">
        <v>6770</v>
      </c>
      <c r="AL504" t="s">
        <v>136</v>
      </c>
      <c r="AM504" t="s">
        <v>6816</v>
      </c>
      <c r="AN504">
        <v>0.25</v>
      </c>
      <c r="AO504">
        <v>0.5</v>
      </c>
      <c r="AP504">
        <v>0.75</v>
      </c>
      <c r="AQ504">
        <v>1</v>
      </c>
      <c r="AR504" t="s">
        <v>6686</v>
      </c>
      <c r="AS504" t="s">
        <v>6850</v>
      </c>
      <c r="AT504" t="s">
        <v>6772</v>
      </c>
      <c r="AU504" t="s">
        <v>6851</v>
      </c>
      <c r="AV504" t="s">
        <v>6852</v>
      </c>
      <c r="AW504" t="s">
        <v>108</v>
      </c>
      <c r="AX504" t="s">
        <v>108</v>
      </c>
      <c r="AY504" t="s">
        <v>108</v>
      </c>
      <c r="AZ504" t="s">
        <v>108</v>
      </c>
      <c r="BA504" t="s">
        <v>108</v>
      </c>
      <c r="BB504" t="s">
        <v>108</v>
      </c>
      <c r="BC504" t="s">
        <v>108</v>
      </c>
      <c r="BD504" t="s">
        <v>108</v>
      </c>
      <c r="BE504" t="s">
        <v>108</v>
      </c>
      <c r="BF504" t="s">
        <v>108</v>
      </c>
      <c r="BG504" t="s">
        <v>108</v>
      </c>
      <c r="BH504" t="s">
        <v>108</v>
      </c>
      <c r="BI504" t="s">
        <v>108</v>
      </c>
      <c r="BJ504" t="s">
        <v>108</v>
      </c>
      <c r="BK504" t="s">
        <v>108</v>
      </c>
      <c r="BL504" t="s">
        <v>108</v>
      </c>
      <c r="BM504" t="s">
        <v>108</v>
      </c>
      <c r="BN504" t="s">
        <v>108</v>
      </c>
      <c r="BO504" t="s">
        <v>108</v>
      </c>
      <c r="BP504" t="s">
        <v>108</v>
      </c>
      <c r="BQ504" t="s">
        <v>108</v>
      </c>
      <c r="BR504" t="s">
        <v>108</v>
      </c>
      <c r="BS504" t="s">
        <v>108</v>
      </c>
      <c r="BT504" t="s">
        <v>108</v>
      </c>
      <c r="BU504" t="s">
        <v>108</v>
      </c>
      <c r="BV504" t="s">
        <v>108</v>
      </c>
      <c r="BW504" t="s">
        <v>108</v>
      </c>
      <c r="BX504" t="s">
        <v>108</v>
      </c>
      <c r="BY504" t="s">
        <v>108</v>
      </c>
      <c r="BZ504"/>
      <c r="CA504"/>
      <c r="CB504"/>
      <c r="CC504"/>
      <c r="CD504" s="23"/>
    </row>
    <row r="505" spans="1:86">
      <c r="A505" t="str">
        <f>CONCATENATE(C505,"_",COUNTIF(C$2:C505,C505))</f>
        <v>10PDME_5</v>
      </c>
      <c r="B505" t="s">
        <v>9656</v>
      </c>
      <c r="C505" t="s">
        <v>6775</v>
      </c>
      <c r="D505" t="s">
        <v>17004</v>
      </c>
      <c r="E505" t="s">
        <v>6776</v>
      </c>
      <c r="F505" t="s">
        <v>6777</v>
      </c>
      <c r="G505" t="s">
        <v>6619</v>
      </c>
      <c r="H505" t="s">
        <v>6778</v>
      </c>
      <c r="I505" t="s">
        <v>6808</v>
      </c>
      <c r="J505" t="s">
        <v>17005</v>
      </c>
      <c r="K505">
        <v>3</v>
      </c>
      <c r="L505" t="s">
        <v>5262</v>
      </c>
      <c r="M505">
        <v>2</v>
      </c>
      <c r="N505" t="s">
        <v>16985</v>
      </c>
      <c r="O505" t="s">
        <v>169</v>
      </c>
      <c r="P505" t="s">
        <v>17001</v>
      </c>
      <c r="Q505" t="s">
        <v>171</v>
      </c>
      <c r="R505" t="s">
        <v>235</v>
      </c>
      <c r="S505" t="s">
        <v>216</v>
      </c>
      <c r="T505" t="s">
        <v>5264</v>
      </c>
      <c r="U505" t="s">
        <v>166</v>
      </c>
      <c r="V505" t="s">
        <v>5265</v>
      </c>
      <c r="W505" t="s">
        <v>5266</v>
      </c>
      <c r="X505" t="s">
        <v>5267</v>
      </c>
      <c r="Y505" t="s">
        <v>146</v>
      </c>
      <c r="Z505" t="s">
        <v>147</v>
      </c>
      <c r="AA505">
        <v>11.2</v>
      </c>
      <c r="AB505" t="s">
        <v>16996</v>
      </c>
      <c r="AC505" t="str">
        <f t="shared" si="7"/>
        <v>3.5.6</v>
      </c>
      <c r="AD505" t="s">
        <v>6809</v>
      </c>
      <c r="AE505" t="s">
        <v>6810</v>
      </c>
      <c r="AF505" t="s">
        <v>6811</v>
      </c>
      <c r="AG505" t="s">
        <v>6812</v>
      </c>
      <c r="AH505" t="s">
        <v>6813</v>
      </c>
      <c r="AI505" t="s">
        <v>89</v>
      </c>
      <c r="AJ505" t="s">
        <v>6814</v>
      </c>
      <c r="AK505" t="s">
        <v>6815</v>
      </c>
      <c r="AL505" t="s">
        <v>136</v>
      </c>
      <c r="AM505" t="s">
        <v>6816</v>
      </c>
      <c r="AN505">
        <v>0.25</v>
      </c>
      <c r="AO505">
        <v>0.5</v>
      </c>
      <c r="AP505">
        <v>0.75</v>
      </c>
      <c r="AQ505">
        <v>1</v>
      </c>
      <c r="AR505" t="s">
        <v>6817</v>
      </c>
      <c r="AS505" t="s">
        <v>6818</v>
      </c>
      <c r="AT505" t="s">
        <v>6819</v>
      </c>
      <c r="AU505" t="s">
        <v>6820</v>
      </c>
      <c r="AV505" t="s">
        <v>6821</v>
      </c>
      <c r="AW505" t="s">
        <v>108</v>
      </c>
      <c r="AX505" t="s">
        <v>108</v>
      </c>
      <c r="AY505" t="s">
        <v>108</v>
      </c>
      <c r="AZ505" t="s">
        <v>108</v>
      </c>
      <c r="BA505" t="s">
        <v>108</v>
      </c>
      <c r="BB505" t="s">
        <v>108</v>
      </c>
      <c r="BC505" t="s">
        <v>108</v>
      </c>
      <c r="BD505" t="s">
        <v>108</v>
      </c>
      <c r="BE505" t="s">
        <v>108</v>
      </c>
      <c r="BF505" t="s">
        <v>108</v>
      </c>
      <c r="BG505" t="s">
        <v>108</v>
      </c>
      <c r="BH505" t="s">
        <v>108</v>
      </c>
      <c r="BI505" t="s">
        <v>108</v>
      </c>
      <c r="BJ505" t="s">
        <v>108</v>
      </c>
      <c r="BK505" t="s">
        <v>108</v>
      </c>
      <c r="BL505" t="s">
        <v>108</v>
      </c>
      <c r="BM505" t="s">
        <v>108</v>
      </c>
      <c r="BN505" t="s">
        <v>108</v>
      </c>
      <c r="BO505" t="s">
        <v>108</v>
      </c>
      <c r="BP505" t="s">
        <v>108</v>
      </c>
      <c r="BQ505" t="s">
        <v>108</v>
      </c>
      <c r="BR505" t="s">
        <v>108</v>
      </c>
      <c r="BS505" t="s">
        <v>108</v>
      </c>
      <c r="BT505" t="s">
        <v>108</v>
      </c>
      <c r="BU505" t="s">
        <v>108</v>
      </c>
      <c r="BV505" t="s">
        <v>108</v>
      </c>
      <c r="BW505" t="s">
        <v>108</v>
      </c>
      <c r="BX505" t="s">
        <v>108</v>
      </c>
      <c r="BY505" t="s">
        <v>108</v>
      </c>
      <c r="BZ505"/>
      <c r="CA505"/>
      <c r="CB505"/>
      <c r="CC505"/>
      <c r="CD505" s="23"/>
    </row>
    <row r="506" spans="1:86">
      <c r="A506" t="str">
        <f>CONCATENATE(C506,"_",COUNTIF(C$2:C506,C506))</f>
        <v>10PDOR_1</v>
      </c>
      <c r="B506" t="s">
        <v>9660</v>
      </c>
      <c r="C506" t="s">
        <v>6853</v>
      </c>
      <c r="D506" t="s">
        <v>17006</v>
      </c>
      <c r="E506" t="s">
        <v>6854</v>
      </c>
      <c r="F506" t="s">
        <v>6855</v>
      </c>
      <c r="G506" t="s">
        <v>6619</v>
      </c>
      <c r="H506" t="s">
        <v>6856</v>
      </c>
      <c r="I506" t="s">
        <v>6857</v>
      </c>
      <c r="J506" t="s">
        <v>17007</v>
      </c>
      <c r="K506">
        <v>3</v>
      </c>
      <c r="L506" t="s">
        <v>5262</v>
      </c>
      <c r="M506">
        <v>1</v>
      </c>
      <c r="N506" t="s">
        <v>5263</v>
      </c>
      <c r="O506" t="s">
        <v>168</v>
      </c>
      <c r="P506" t="s">
        <v>17008</v>
      </c>
      <c r="Q506" t="s">
        <v>171</v>
      </c>
      <c r="R506" t="s">
        <v>235</v>
      </c>
      <c r="S506" t="s">
        <v>216</v>
      </c>
      <c r="T506" t="s">
        <v>5264</v>
      </c>
      <c r="U506" t="s">
        <v>166</v>
      </c>
      <c r="V506" t="s">
        <v>5265</v>
      </c>
      <c r="W506" t="s">
        <v>6858</v>
      </c>
      <c r="X506" t="s">
        <v>6859</v>
      </c>
      <c r="Y506" t="s">
        <v>146</v>
      </c>
      <c r="Z506" t="s">
        <v>147</v>
      </c>
      <c r="AA506">
        <v>11.2</v>
      </c>
      <c r="AB506" t="s">
        <v>16996</v>
      </c>
      <c r="AC506" t="str">
        <f t="shared" si="7"/>
        <v>3.5.6</v>
      </c>
      <c r="AD506" t="s">
        <v>6860</v>
      </c>
      <c r="AE506" t="s">
        <v>6861</v>
      </c>
      <c r="AF506" t="s">
        <v>6862</v>
      </c>
      <c r="AG506" t="s">
        <v>6863</v>
      </c>
      <c r="AH506" t="s">
        <v>6864</v>
      </c>
      <c r="AI506" t="s">
        <v>89</v>
      </c>
      <c r="AJ506" t="s">
        <v>6865</v>
      </c>
      <c r="AK506" t="s">
        <v>6866</v>
      </c>
      <c r="AL506" t="s">
        <v>92</v>
      </c>
      <c r="AM506" t="s">
        <v>6867</v>
      </c>
      <c r="AN506">
        <v>0.25</v>
      </c>
      <c r="AO506">
        <v>0.45</v>
      </c>
      <c r="AP506">
        <v>0.6</v>
      </c>
      <c r="AQ506">
        <v>1</v>
      </c>
      <c r="AR506" t="s">
        <v>6868</v>
      </c>
      <c r="AS506" t="s">
        <v>6869</v>
      </c>
      <c r="AT506" t="s">
        <v>6870</v>
      </c>
      <c r="AU506" t="s">
        <v>6871</v>
      </c>
      <c r="AV506" t="s">
        <v>6872</v>
      </c>
      <c r="AW506" t="s">
        <v>6873</v>
      </c>
      <c r="AX506" t="s">
        <v>6871</v>
      </c>
      <c r="AY506" t="s">
        <v>6872</v>
      </c>
      <c r="AZ506" t="s">
        <v>6874</v>
      </c>
      <c r="BA506" t="s">
        <v>6875</v>
      </c>
      <c r="BB506" t="s">
        <v>6876</v>
      </c>
      <c r="BC506" t="s">
        <v>6877</v>
      </c>
      <c r="BD506" t="s">
        <v>6878</v>
      </c>
      <c r="BE506" t="s">
        <v>6879</v>
      </c>
      <c r="BF506" t="s">
        <v>6880</v>
      </c>
      <c r="BG506" t="s">
        <v>6871</v>
      </c>
      <c r="BH506" t="s">
        <v>6872</v>
      </c>
      <c r="BI506" t="s">
        <v>6881</v>
      </c>
      <c r="BJ506" t="s">
        <v>6871</v>
      </c>
      <c r="BK506" t="s">
        <v>6872</v>
      </c>
      <c r="BL506" t="s">
        <v>6882</v>
      </c>
      <c r="BM506" t="s">
        <v>6883</v>
      </c>
      <c r="BN506" t="s">
        <v>6884</v>
      </c>
      <c r="BO506" t="s">
        <v>108</v>
      </c>
      <c r="BP506" t="s">
        <v>108</v>
      </c>
      <c r="BQ506" t="s">
        <v>108</v>
      </c>
      <c r="BR506" t="s">
        <v>108</v>
      </c>
      <c r="BS506" t="s">
        <v>108</v>
      </c>
      <c r="BT506" t="s">
        <v>108</v>
      </c>
      <c r="BU506" t="s">
        <v>108</v>
      </c>
      <c r="BV506"/>
      <c r="BW506"/>
      <c r="BX506"/>
      <c r="BY506"/>
      <c r="BZ506"/>
      <c r="CA506"/>
      <c r="CB506"/>
      <c r="CC506"/>
      <c r="CD506" s="23"/>
    </row>
    <row r="507" spans="1:86">
      <c r="A507" t="str">
        <f>CONCATENATE(C507,"_",COUNTIF(C$2:C507,C507))</f>
        <v>10PDOR_2</v>
      </c>
      <c r="B507" t="s">
        <v>9661</v>
      </c>
      <c r="C507" t="s">
        <v>6853</v>
      </c>
      <c r="D507" t="s">
        <v>17006</v>
      </c>
      <c r="E507" t="s">
        <v>6854</v>
      </c>
      <c r="F507" t="s">
        <v>6855</v>
      </c>
      <c r="G507" t="s">
        <v>6619</v>
      </c>
      <c r="H507" t="s">
        <v>6856</v>
      </c>
      <c r="I507" t="s">
        <v>109</v>
      </c>
      <c r="J507" t="s">
        <v>16733</v>
      </c>
      <c r="K507">
        <v>3</v>
      </c>
      <c r="L507" t="s">
        <v>5262</v>
      </c>
      <c r="M507">
        <v>1</v>
      </c>
      <c r="N507" t="s">
        <v>5263</v>
      </c>
      <c r="O507" t="s">
        <v>168</v>
      </c>
      <c r="P507" t="s">
        <v>17008</v>
      </c>
      <c r="Q507" t="s">
        <v>171</v>
      </c>
      <c r="R507" t="s">
        <v>235</v>
      </c>
      <c r="S507" t="s">
        <v>216</v>
      </c>
      <c r="T507" t="s">
        <v>5264</v>
      </c>
      <c r="U507" t="s">
        <v>166</v>
      </c>
      <c r="V507" t="s">
        <v>5265</v>
      </c>
      <c r="W507" t="s">
        <v>110</v>
      </c>
      <c r="X507" t="s">
        <v>111</v>
      </c>
      <c r="Y507" t="s">
        <v>146</v>
      </c>
      <c r="Z507" t="s">
        <v>147</v>
      </c>
      <c r="AA507">
        <v>11.2</v>
      </c>
      <c r="AB507" t="s">
        <v>16996</v>
      </c>
      <c r="AC507" t="str">
        <f t="shared" si="7"/>
        <v>3.5.6</v>
      </c>
      <c r="AD507" t="s">
        <v>6885</v>
      </c>
      <c r="AE507" t="s">
        <v>6886</v>
      </c>
      <c r="AF507" t="s">
        <v>1802</v>
      </c>
      <c r="AG507" t="s">
        <v>115</v>
      </c>
      <c r="AH507" t="s">
        <v>6887</v>
      </c>
      <c r="AI507" t="s">
        <v>89</v>
      </c>
      <c r="AJ507" t="s">
        <v>370</v>
      </c>
      <c r="AK507" t="s">
        <v>371</v>
      </c>
      <c r="AL507" t="s">
        <v>92</v>
      </c>
      <c r="AM507" t="s">
        <v>6888</v>
      </c>
      <c r="AN507">
        <v>0.1</v>
      </c>
      <c r="AO507">
        <v>0.4</v>
      </c>
      <c r="AP507">
        <v>0.7</v>
      </c>
      <c r="AQ507">
        <v>1</v>
      </c>
      <c r="AR507" t="s">
        <v>6889</v>
      </c>
      <c r="AS507" t="s">
        <v>6890</v>
      </c>
      <c r="AT507" t="s">
        <v>125</v>
      </c>
      <c r="AU507" t="s">
        <v>6891</v>
      </c>
      <c r="AV507" t="s">
        <v>6892</v>
      </c>
      <c r="AW507" t="s">
        <v>122</v>
      </c>
      <c r="AX507" t="s">
        <v>6891</v>
      </c>
      <c r="AY507" t="s">
        <v>6892</v>
      </c>
      <c r="AZ507" t="s">
        <v>108</v>
      </c>
      <c r="BA507" t="s">
        <v>108</v>
      </c>
      <c r="BB507" t="s">
        <v>108</v>
      </c>
      <c r="BC507" t="s">
        <v>108</v>
      </c>
      <c r="BD507" t="s">
        <v>108</v>
      </c>
      <c r="BE507" t="s">
        <v>108</v>
      </c>
      <c r="BF507" t="s">
        <v>108</v>
      </c>
      <c r="BG507" t="s">
        <v>108</v>
      </c>
      <c r="BH507" t="s">
        <v>108</v>
      </c>
      <c r="BI507" t="s">
        <v>108</v>
      </c>
      <c r="BJ507" t="s">
        <v>108</v>
      </c>
      <c r="BK507" t="s">
        <v>108</v>
      </c>
      <c r="BL507" t="s">
        <v>108</v>
      </c>
      <c r="BM507" t="s">
        <v>108</v>
      </c>
      <c r="BN507" t="s">
        <v>108</v>
      </c>
      <c r="BO507" t="s">
        <v>108</v>
      </c>
      <c r="BP507" t="s">
        <v>108</v>
      </c>
      <c r="BQ507" t="s">
        <v>108</v>
      </c>
      <c r="BR507" t="s">
        <v>108</v>
      </c>
      <c r="BS507" t="s">
        <v>108</v>
      </c>
      <c r="BT507" t="s">
        <v>108</v>
      </c>
      <c r="BU507" t="s">
        <v>108</v>
      </c>
      <c r="BV507" t="s">
        <v>108</v>
      </c>
      <c r="BW507" t="s">
        <v>108</v>
      </c>
      <c r="BX507" t="s">
        <v>108</v>
      </c>
      <c r="BY507" t="s">
        <v>108</v>
      </c>
      <c r="BZ507"/>
      <c r="CA507"/>
      <c r="CB507"/>
      <c r="CC507"/>
      <c r="CH507">
        <v>2680</v>
      </c>
    </row>
    <row r="508" spans="1:86">
      <c r="A508" t="str">
        <f>CONCATENATE(C508,"_",COUNTIF(C$2:C508,C508))</f>
        <v>10PDOR_3</v>
      </c>
      <c r="B508" t="s">
        <v>9662</v>
      </c>
      <c r="C508" t="s">
        <v>6853</v>
      </c>
      <c r="D508" t="s">
        <v>17006</v>
      </c>
      <c r="E508" t="s">
        <v>6854</v>
      </c>
      <c r="F508" t="s">
        <v>6855</v>
      </c>
      <c r="G508" t="s">
        <v>6619</v>
      </c>
      <c r="H508" t="s">
        <v>6856</v>
      </c>
      <c r="I508" t="s">
        <v>126</v>
      </c>
      <c r="J508" t="s">
        <v>16736</v>
      </c>
      <c r="K508">
        <v>3</v>
      </c>
      <c r="L508" t="s">
        <v>5262</v>
      </c>
      <c r="M508">
        <v>1</v>
      </c>
      <c r="N508" t="s">
        <v>5263</v>
      </c>
      <c r="O508" t="s">
        <v>168</v>
      </c>
      <c r="P508" t="s">
        <v>17008</v>
      </c>
      <c r="Q508" t="s">
        <v>171</v>
      </c>
      <c r="R508" t="s">
        <v>235</v>
      </c>
      <c r="S508" t="s">
        <v>216</v>
      </c>
      <c r="T508" t="s">
        <v>5264</v>
      </c>
      <c r="U508" t="s">
        <v>166</v>
      </c>
      <c r="V508" t="s">
        <v>5265</v>
      </c>
      <c r="W508" t="s">
        <v>127</v>
      </c>
      <c r="X508" t="s">
        <v>128</v>
      </c>
      <c r="Y508" t="s">
        <v>146</v>
      </c>
      <c r="Z508" t="s">
        <v>147</v>
      </c>
      <c r="AA508">
        <v>11.2</v>
      </c>
      <c r="AB508" t="s">
        <v>16996</v>
      </c>
      <c r="AC508" t="str">
        <f t="shared" si="7"/>
        <v>3.5.6</v>
      </c>
      <c r="AD508" t="s">
        <v>207</v>
      </c>
      <c r="AE508" t="s">
        <v>942</v>
      </c>
      <c r="AF508" t="s">
        <v>6893</v>
      </c>
      <c r="AG508" t="s">
        <v>343</v>
      </c>
      <c r="AH508" t="s">
        <v>6894</v>
      </c>
      <c r="AI508" t="s">
        <v>89</v>
      </c>
      <c r="AJ508" t="s">
        <v>6675</v>
      </c>
      <c r="AK508" t="s">
        <v>380</v>
      </c>
      <c r="AL508" t="s">
        <v>136</v>
      </c>
      <c r="AM508" t="s">
        <v>6867</v>
      </c>
      <c r="AN508">
        <v>0.25</v>
      </c>
      <c r="AO508">
        <v>0.5</v>
      </c>
      <c r="AP508">
        <v>0.75</v>
      </c>
      <c r="AQ508">
        <v>1</v>
      </c>
      <c r="AR508" t="s">
        <v>1605</v>
      </c>
      <c r="AS508" t="s">
        <v>6895</v>
      </c>
      <c r="AT508" t="s">
        <v>6896</v>
      </c>
      <c r="AU508" t="s">
        <v>6897</v>
      </c>
      <c r="AV508" t="s">
        <v>4481</v>
      </c>
      <c r="AW508" t="s">
        <v>108</v>
      </c>
      <c r="AX508" t="s">
        <v>108</v>
      </c>
      <c r="AY508" t="s">
        <v>108</v>
      </c>
      <c r="AZ508" t="s">
        <v>108</v>
      </c>
      <c r="BA508" t="s">
        <v>108</v>
      </c>
      <c r="BB508" t="s">
        <v>108</v>
      </c>
      <c r="BC508" t="s">
        <v>108</v>
      </c>
      <c r="BD508" t="s">
        <v>108</v>
      </c>
      <c r="BE508" t="s">
        <v>108</v>
      </c>
      <c r="BF508" t="s">
        <v>108</v>
      </c>
      <c r="BG508" t="s">
        <v>108</v>
      </c>
      <c r="BH508" t="s">
        <v>108</v>
      </c>
      <c r="BI508" t="s">
        <v>108</v>
      </c>
      <c r="BJ508" t="s">
        <v>108</v>
      </c>
      <c r="BK508" t="s">
        <v>108</v>
      </c>
      <c r="BL508" t="s">
        <v>108</v>
      </c>
      <c r="BM508" t="s">
        <v>108</v>
      </c>
      <c r="BN508" t="s">
        <v>108</v>
      </c>
      <c r="BO508" t="s">
        <v>108</v>
      </c>
      <c r="BP508" t="s">
        <v>108</v>
      </c>
      <c r="BQ508" t="s">
        <v>108</v>
      </c>
      <c r="BR508" t="s">
        <v>108</v>
      </c>
      <c r="BS508" t="s">
        <v>108</v>
      </c>
      <c r="BT508" t="s">
        <v>108</v>
      </c>
      <c r="BU508" t="s">
        <v>108</v>
      </c>
      <c r="BV508" t="s">
        <v>108</v>
      </c>
      <c r="BW508" t="s">
        <v>108</v>
      </c>
      <c r="BX508" t="s">
        <v>108</v>
      </c>
      <c r="BY508" t="s">
        <v>108</v>
      </c>
      <c r="BZ508"/>
      <c r="CA508"/>
      <c r="CB508"/>
      <c r="CC508"/>
      <c r="CD508" s="23"/>
      <c r="CH508">
        <v>2680</v>
      </c>
    </row>
    <row r="509" spans="1:86">
      <c r="A509" t="str">
        <f>CONCATENATE(C509,"_",COUNTIF(C$2:C509,C509))</f>
        <v>10PDOR_4</v>
      </c>
      <c r="B509" t="s">
        <v>9663</v>
      </c>
      <c r="C509" t="s">
        <v>6853</v>
      </c>
      <c r="D509" t="s">
        <v>17006</v>
      </c>
      <c r="E509" t="s">
        <v>6854</v>
      </c>
      <c r="F509" t="s">
        <v>6855</v>
      </c>
      <c r="G509" t="s">
        <v>6619</v>
      </c>
      <c r="H509" t="s">
        <v>6856</v>
      </c>
      <c r="I509" t="s">
        <v>141</v>
      </c>
      <c r="J509" t="s">
        <v>16737</v>
      </c>
      <c r="K509">
        <v>5</v>
      </c>
      <c r="L509" t="s">
        <v>142</v>
      </c>
      <c r="M509">
        <v>3</v>
      </c>
      <c r="N509" t="s">
        <v>16738</v>
      </c>
      <c r="O509" t="s">
        <v>171</v>
      </c>
      <c r="P509" t="s">
        <v>143</v>
      </c>
      <c r="Q509" t="s">
        <v>169</v>
      </c>
      <c r="R509" t="s">
        <v>77</v>
      </c>
      <c r="S509" t="s">
        <v>170</v>
      </c>
      <c r="T509" t="s">
        <v>16739</v>
      </c>
      <c r="U509" t="s">
        <v>168</v>
      </c>
      <c r="V509" t="s">
        <v>16740</v>
      </c>
      <c r="W509" t="s">
        <v>144</v>
      </c>
      <c r="X509" t="s">
        <v>145</v>
      </c>
      <c r="Y509" t="s">
        <v>146</v>
      </c>
      <c r="Z509" t="s">
        <v>147</v>
      </c>
      <c r="AA509">
        <v>11.5</v>
      </c>
      <c r="AB509" t="s">
        <v>16741</v>
      </c>
      <c r="AC509" t="str">
        <f t="shared" si="7"/>
        <v>1.7.2</v>
      </c>
      <c r="AD509" t="s">
        <v>6898</v>
      </c>
      <c r="AE509" t="s">
        <v>6899</v>
      </c>
      <c r="AF509" t="s">
        <v>6900</v>
      </c>
      <c r="AG509" t="s">
        <v>6901</v>
      </c>
      <c r="AH509" t="s">
        <v>6902</v>
      </c>
      <c r="AI509" t="s">
        <v>89</v>
      </c>
      <c r="AJ509" t="s">
        <v>6903</v>
      </c>
      <c r="AK509" t="s">
        <v>6770</v>
      </c>
      <c r="AL509" t="s">
        <v>136</v>
      </c>
      <c r="AM509" t="s">
        <v>6867</v>
      </c>
      <c r="AN509">
        <v>0</v>
      </c>
      <c r="AO509">
        <v>0.3</v>
      </c>
      <c r="AP509">
        <v>0.65</v>
      </c>
      <c r="AQ509">
        <v>1</v>
      </c>
      <c r="AR509" t="s">
        <v>6686</v>
      </c>
      <c r="AS509" t="s">
        <v>6904</v>
      </c>
      <c r="AT509" t="s">
        <v>6772</v>
      </c>
      <c r="AU509" t="s">
        <v>6891</v>
      </c>
      <c r="AV509" t="s">
        <v>6892</v>
      </c>
      <c r="AW509" t="s">
        <v>108</v>
      </c>
      <c r="AX509" t="s">
        <v>108</v>
      </c>
      <c r="AY509" t="s">
        <v>108</v>
      </c>
      <c r="AZ509" t="s">
        <v>108</v>
      </c>
      <c r="BA509" t="s">
        <v>108</v>
      </c>
      <c r="BB509" t="s">
        <v>108</v>
      </c>
      <c r="BC509" t="s">
        <v>108</v>
      </c>
      <c r="BD509" t="s">
        <v>108</v>
      </c>
      <c r="BE509" t="s">
        <v>108</v>
      </c>
      <c r="BF509" t="s">
        <v>108</v>
      </c>
      <c r="BG509" t="s">
        <v>108</v>
      </c>
      <c r="BH509" t="s">
        <v>108</v>
      </c>
      <c r="BI509" t="s">
        <v>108</v>
      </c>
      <c r="BJ509" t="s">
        <v>108</v>
      </c>
      <c r="BK509" t="s">
        <v>108</v>
      </c>
      <c r="BL509" t="s">
        <v>108</v>
      </c>
      <c r="BM509" t="s">
        <v>108</v>
      </c>
      <c r="BN509" t="s">
        <v>108</v>
      </c>
      <c r="BO509" t="s">
        <v>108</v>
      </c>
      <c r="BP509" t="s">
        <v>108</v>
      </c>
      <c r="BQ509" t="s">
        <v>108</v>
      </c>
      <c r="BR509" t="s">
        <v>108</v>
      </c>
      <c r="BS509" t="s">
        <v>108</v>
      </c>
      <c r="BT509" t="s">
        <v>108</v>
      </c>
      <c r="BU509" t="s">
        <v>108</v>
      </c>
      <c r="BV509" t="s">
        <v>108</v>
      </c>
      <c r="BW509" t="s">
        <v>108</v>
      </c>
      <c r="BX509" t="s">
        <v>108</v>
      </c>
      <c r="BY509" t="s">
        <v>108</v>
      </c>
      <c r="BZ509"/>
      <c r="CA509"/>
      <c r="CB509"/>
      <c r="CC509"/>
      <c r="CD509" s="23"/>
      <c r="CH509">
        <v>2680</v>
      </c>
    </row>
    <row r="510" spans="1:86">
      <c r="A510" t="str">
        <f>CONCATENATE(C510,"_",COUNTIF(C$2:C510,C510))</f>
        <v>10PDRT_1</v>
      </c>
      <c r="B510" t="s">
        <v>9664</v>
      </c>
      <c r="C510" t="s">
        <v>6905</v>
      </c>
      <c r="D510" t="s">
        <v>17009</v>
      </c>
      <c r="E510" t="s">
        <v>6906</v>
      </c>
      <c r="F510" t="s">
        <v>6907</v>
      </c>
      <c r="G510" t="s">
        <v>6619</v>
      </c>
      <c r="H510" t="s">
        <v>6908</v>
      </c>
      <c r="I510" t="s">
        <v>6730</v>
      </c>
      <c r="J510" t="s">
        <v>17003</v>
      </c>
      <c r="K510">
        <v>3</v>
      </c>
      <c r="L510" t="s">
        <v>5262</v>
      </c>
      <c r="M510">
        <v>2</v>
      </c>
      <c r="N510" t="s">
        <v>16985</v>
      </c>
      <c r="O510" t="s">
        <v>169</v>
      </c>
      <c r="P510" t="s">
        <v>17001</v>
      </c>
      <c r="Q510" t="s">
        <v>171</v>
      </c>
      <c r="R510" t="s">
        <v>235</v>
      </c>
      <c r="S510" t="s">
        <v>216</v>
      </c>
      <c r="T510" t="s">
        <v>5264</v>
      </c>
      <c r="U510" t="s">
        <v>166</v>
      </c>
      <c r="V510" t="s">
        <v>5265</v>
      </c>
      <c r="W510" t="s">
        <v>6731</v>
      </c>
      <c r="X510" t="s">
        <v>6732</v>
      </c>
      <c r="Y510" t="s">
        <v>146</v>
      </c>
      <c r="Z510" t="s">
        <v>147</v>
      </c>
      <c r="AA510">
        <v>11.2</v>
      </c>
      <c r="AB510" t="s">
        <v>16996</v>
      </c>
      <c r="AC510" t="str">
        <f t="shared" si="7"/>
        <v>3.5.6</v>
      </c>
      <c r="AD510" t="s">
        <v>6733</v>
      </c>
      <c r="AE510" t="s">
        <v>6734</v>
      </c>
      <c r="AF510" t="s">
        <v>6735</v>
      </c>
      <c r="AG510" t="s">
        <v>6909</v>
      </c>
      <c r="AH510" t="s">
        <v>6737</v>
      </c>
      <c r="AI510" t="s">
        <v>89</v>
      </c>
      <c r="AJ510" t="s">
        <v>6910</v>
      </c>
      <c r="AK510" t="s">
        <v>6911</v>
      </c>
      <c r="AL510" t="s">
        <v>92</v>
      </c>
      <c r="AM510" t="s">
        <v>6912</v>
      </c>
      <c r="AN510">
        <v>0.24</v>
      </c>
      <c r="AO510">
        <v>0.51</v>
      </c>
      <c r="AP510">
        <v>0.76</v>
      </c>
      <c r="AQ510">
        <v>1</v>
      </c>
      <c r="AR510" t="s">
        <v>6913</v>
      </c>
      <c r="AS510" t="s">
        <v>6914</v>
      </c>
      <c r="AT510" t="s">
        <v>6915</v>
      </c>
      <c r="AU510" t="s">
        <v>6916</v>
      </c>
      <c r="AV510" t="s">
        <v>6917</v>
      </c>
      <c r="AW510" t="s">
        <v>6918</v>
      </c>
      <c r="AX510" t="s">
        <v>6916</v>
      </c>
      <c r="AY510" t="s">
        <v>6917</v>
      </c>
      <c r="AZ510" t="s">
        <v>6919</v>
      </c>
      <c r="BA510" t="s">
        <v>6920</v>
      </c>
      <c r="BB510" t="s">
        <v>6921</v>
      </c>
      <c r="BC510" t="s">
        <v>6922</v>
      </c>
      <c r="BD510" t="s">
        <v>6920</v>
      </c>
      <c r="BE510" t="s">
        <v>6921</v>
      </c>
      <c r="BF510" t="s">
        <v>6923</v>
      </c>
      <c r="BG510" t="s">
        <v>6916</v>
      </c>
      <c r="BH510" t="s">
        <v>6924</v>
      </c>
      <c r="BI510" t="s">
        <v>6925</v>
      </c>
      <c r="BJ510" t="s">
        <v>6916</v>
      </c>
      <c r="BK510" t="s">
        <v>6917</v>
      </c>
      <c r="BL510" t="s">
        <v>6926</v>
      </c>
      <c r="BM510" t="s">
        <v>6927</v>
      </c>
      <c r="BN510" t="s">
        <v>4346</v>
      </c>
      <c r="BO510" t="s">
        <v>108</v>
      </c>
      <c r="BP510" t="s">
        <v>108</v>
      </c>
      <c r="BQ510" t="s">
        <v>108</v>
      </c>
      <c r="BR510" t="s">
        <v>108</v>
      </c>
      <c r="BS510" t="s">
        <v>108</v>
      </c>
      <c r="BT510" t="s">
        <v>108</v>
      </c>
      <c r="BU510" t="s">
        <v>108</v>
      </c>
      <c r="BV510"/>
      <c r="BW510"/>
      <c r="BX510"/>
      <c r="BY510" t="s">
        <v>108</v>
      </c>
      <c r="BZ510"/>
      <c r="CA510"/>
      <c r="CB510"/>
      <c r="CC510"/>
      <c r="CD510" s="23"/>
      <c r="CH510">
        <v>2680</v>
      </c>
    </row>
    <row r="511" spans="1:86">
      <c r="A511" t="str">
        <f>CONCATENATE(C511,"_",COUNTIF(C$2:C511,C511))</f>
        <v>10PDRT_2</v>
      </c>
      <c r="B511" t="s">
        <v>9665</v>
      </c>
      <c r="C511" t="s">
        <v>6905</v>
      </c>
      <c r="D511" t="s">
        <v>17009</v>
      </c>
      <c r="E511" t="s">
        <v>6906</v>
      </c>
      <c r="F511" t="s">
        <v>6907</v>
      </c>
      <c r="G511" t="s">
        <v>6619</v>
      </c>
      <c r="H511" t="s">
        <v>6908</v>
      </c>
      <c r="I511" t="s">
        <v>109</v>
      </c>
      <c r="J511" t="s">
        <v>16733</v>
      </c>
      <c r="K511">
        <v>3</v>
      </c>
      <c r="L511" t="s">
        <v>5262</v>
      </c>
      <c r="M511">
        <v>2</v>
      </c>
      <c r="N511" t="s">
        <v>16985</v>
      </c>
      <c r="O511" t="s">
        <v>169</v>
      </c>
      <c r="P511" t="s">
        <v>17001</v>
      </c>
      <c r="Q511" t="s">
        <v>171</v>
      </c>
      <c r="R511" t="s">
        <v>235</v>
      </c>
      <c r="S511" t="s">
        <v>216</v>
      </c>
      <c r="T511" t="s">
        <v>5264</v>
      </c>
      <c r="U511" t="s">
        <v>166</v>
      </c>
      <c r="V511" t="s">
        <v>5265</v>
      </c>
      <c r="W511" t="s">
        <v>110</v>
      </c>
      <c r="X511" t="s">
        <v>111</v>
      </c>
      <c r="Y511" t="s">
        <v>146</v>
      </c>
      <c r="Z511" t="s">
        <v>147</v>
      </c>
      <c r="AA511">
        <v>11.2</v>
      </c>
      <c r="AB511" t="s">
        <v>16996</v>
      </c>
      <c r="AC511" t="str">
        <f t="shared" si="7"/>
        <v>3.5.6</v>
      </c>
      <c r="AD511" t="s">
        <v>6928</v>
      </c>
      <c r="AE511" t="s">
        <v>6929</v>
      </c>
      <c r="AF511" t="s">
        <v>1802</v>
      </c>
      <c r="AG511" t="s">
        <v>115</v>
      </c>
      <c r="AH511" t="s">
        <v>6930</v>
      </c>
      <c r="AI511" t="s">
        <v>89</v>
      </c>
      <c r="AJ511" t="s">
        <v>370</v>
      </c>
      <c r="AK511" t="s">
        <v>6931</v>
      </c>
      <c r="AL511" t="s">
        <v>92</v>
      </c>
      <c r="AM511" t="s">
        <v>6912</v>
      </c>
      <c r="AN511">
        <v>0.1</v>
      </c>
      <c r="AO511">
        <v>0.4</v>
      </c>
      <c r="AP511">
        <v>0.7</v>
      </c>
      <c r="AQ511">
        <v>1</v>
      </c>
      <c r="AR511" t="s">
        <v>6932</v>
      </c>
      <c r="AS511" t="s">
        <v>6933</v>
      </c>
      <c r="AT511" t="s">
        <v>6934</v>
      </c>
      <c r="AU511" t="s">
        <v>6927</v>
      </c>
      <c r="AV511" t="s">
        <v>4346</v>
      </c>
      <c r="AW511" t="s">
        <v>6935</v>
      </c>
      <c r="AX511" t="s">
        <v>6927</v>
      </c>
      <c r="AY511" t="s">
        <v>4346</v>
      </c>
      <c r="AZ511" t="s">
        <v>6936</v>
      </c>
      <c r="BA511" t="s">
        <v>6927</v>
      </c>
      <c r="BB511" t="s">
        <v>4346</v>
      </c>
      <c r="BC511" t="s">
        <v>6937</v>
      </c>
      <c r="BD511" t="s">
        <v>6938</v>
      </c>
      <c r="BE511" t="s">
        <v>6939</v>
      </c>
      <c r="BF511" t="s">
        <v>6940</v>
      </c>
      <c r="BG511" t="s">
        <v>6941</v>
      </c>
      <c r="BH511" t="s">
        <v>6942</v>
      </c>
      <c r="BI511" t="s">
        <v>6943</v>
      </c>
      <c r="BJ511" t="s">
        <v>6927</v>
      </c>
      <c r="BK511" t="s">
        <v>4346</v>
      </c>
      <c r="BL511" t="s">
        <v>6944</v>
      </c>
      <c r="BM511" t="s">
        <v>6927</v>
      </c>
      <c r="BN511" t="s">
        <v>4346</v>
      </c>
      <c r="BO511" t="s">
        <v>6945</v>
      </c>
      <c r="BP511" t="s">
        <v>6927</v>
      </c>
      <c r="BQ511" t="s">
        <v>4346</v>
      </c>
      <c r="BR511" t="s">
        <v>108</v>
      </c>
      <c r="BS511" t="s">
        <v>108</v>
      </c>
      <c r="BT511" t="s">
        <v>108</v>
      </c>
      <c r="BU511" t="s">
        <v>108</v>
      </c>
      <c r="BV511" t="s">
        <v>108</v>
      </c>
      <c r="BW511" t="s">
        <v>108</v>
      </c>
      <c r="BX511" t="s">
        <v>108</v>
      </c>
      <c r="BY511" t="s">
        <v>108</v>
      </c>
      <c r="BZ511"/>
      <c r="CA511"/>
      <c r="CB511"/>
      <c r="CC511"/>
      <c r="CH511">
        <v>2680</v>
      </c>
    </row>
    <row r="512" spans="1:86">
      <c r="A512" t="str">
        <f>CONCATENATE(C512,"_",COUNTIF(C$2:C512,C512))</f>
        <v>10PDRT_3</v>
      </c>
      <c r="B512" t="s">
        <v>9666</v>
      </c>
      <c r="C512" t="s">
        <v>6905</v>
      </c>
      <c r="D512" t="s">
        <v>17009</v>
      </c>
      <c r="E512" t="s">
        <v>6906</v>
      </c>
      <c r="F512" t="s">
        <v>6907</v>
      </c>
      <c r="G512" t="s">
        <v>6619</v>
      </c>
      <c r="H512" t="s">
        <v>6908</v>
      </c>
      <c r="I512" t="s">
        <v>126</v>
      </c>
      <c r="J512" t="s">
        <v>16736</v>
      </c>
      <c r="K512">
        <v>3</v>
      </c>
      <c r="L512" t="s">
        <v>5262</v>
      </c>
      <c r="M512">
        <v>2</v>
      </c>
      <c r="N512" t="s">
        <v>16985</v>
      </c>
      <c r="O512" t="s">
        <v>169</v>
      </c>
      <c r="P512" t="s">
        <v>17001</v>
      </c>
      <c r="Q512" t="s">
        <v>171</v>
      </c>
      <c r="R512" t="s">
        <v>235</v>
      </c>
      <c r="S512" t="s">
        <v>216</v>
      </c>
      <c r="T512" t="s">
        <v>5264</v>
      </c>
      <c r="U512" t="s">
        <v>166</v>
      </c>
      <c r="V512" t="s">
        <v>5265</v>
      </c>
      <c r="W512" t="s">
        <v>127</v>
      </c>
      <c r="X512" t="s">
        <v>128</v>
      </c>
      <c r="Y512" t="s">
        <v>146</v>
      </c>
      <c r="Z512" t="s">
        <v>147</v>
      </c>
      <c r="AA512">
        <v>11.2</v>
      </c>
      <c r="AB512" t="s">
        <v>16996</v>
      </c>
      <c r="AC512" t="str">
        <f t="shared" si="7"/>
        <v>3.5.6</v>
      </c>
      <c r="AD512" t="s">
        <v>207</v>
      </c>
      <c r="AE512" t="s">
        <v>1395</v>
      </c>
      <c r="AF512" t="s">
        <v>6946</v>
      </c>
      <c r="AG512" t="s">
        <v>343</v>
      </c>
      <c r="AH512" t="s">
        <v>6947</v>
      </c>
      <c r="AI512" t="s">
        <v>89</v>
      </c>
      <c r="AJ512" t="s">
        <v>6675</v>
      </c>
      <c r="AK512" t="s">
        <v>380</v>
      </c>
      <c r="AL512" t="s">
        <v>136</v>
      </c>
      <c r="AM512" t="s">
        <v>6912</v>
      </c>
      <c r="AN512">
        <v>0.2</v>
      </c>
      <c r="AO512">
        <v>0.5</v>
      </c>
      <c r="AP512">
        <v>0.75</v>
      </c>
      <c r="AQ512">
        <v>1</v>
      </c>
      <c r="AR512" t="s">
        <v>1605</v>
      </c>
      <c r="AS512" t="s">
        <v>6948</v>
      </c>
      <c r="AT512" t="s">
        <v>6949</v>
      </c>
      <c r="AU512" t="s">
        <v>6950</v>
      </c>
      <c r="AV512" t="s">
        <v>6951</v>
      </c>
      <c r="AW512" t="s">
        <v>108</v>
      </c>
      <c r="AX512" t="s">
        <v>108</v>
      </c>
      <c r="AY512" t="s">
        <v>108</v>
      </c>
      <c r="AZ512" t="s">
        <v>108</v>
      </c>
      <c r="BA512" t="s">
        <v>108</v>
      </c>
      <c r="BB512" t="s">
        <v>108</v>
      </c>
      <c r="BC512" t="s">
        <v>108</v>
      </c>
      <c r="BD512" t="s">
        <v>108</v>
      </c>
      <c r="BE512" t="s">
        <v>108</v>
      </c>
      <c r="BF512" t="s">
        <v>108</v>
      </c>
      <c r="BG512" t="s">
        <v>108</v>
      </c>
      <c r="BH512" t="s">
        <v>108</v>
      </c>
      <c r="BI512" t="s">
        <v>108</v>
      </c>
      <c r="BJ512" t="s">
        <v>108</v>
      </c>
      <c r="BK512" t="s">
        <v>108</v>
      </c>
      <c r="BL512" t="s">
        <v>108</v>
      </c>
      <c r="BM512" t="s">
        <v>108</v>
      </c>
      <c r="BN512" t="s">
        <v>108</v>
      </c>
      <c r="BO512" t="s">
        <v>108</v>
      </c>
      <c r="BP512" t="s">
        <v>108</v>
      </c>
      <c r="BQ512" t="s">
        <v>108</v>
      </c>
      <c r="BR512" t="s">
        <v>108</v>
      </c>
      <c r="BS512" t="s">
        <v>108</v>
      </c>
      <c r="BT512" t="s">
        <v>108</v>
      </c>
      <c r="BU512" t="s">
        <v>108</v>
      </c>
      <c r="BV512" t="s">
        <v>108</v>
      </c>
      <c r="BW512" t="s">
        <v>108</v>
      </c>
      <c r="BX512" t="s">
        <v>108</v>
      </c>
      <c r="BY512" t="s">
        <v>108</v>
      </c>
      <c r="BZ512"/>
      <c r="CA512"/>
      <c r="CB512"/>
      <c r="CC512"/>
      <c r="CD512" s="23"/>
    </row>
    <row r="513" spans="1:86">
      <c r="A513" t="str">
        <f>CONCATENATE(C513,"_",COUNTIF(C$2:C513,C513))</f>
        <v>10PDRT_4</v>
      </c>
      <c r="B513" t="s">
        <v>9667</v>
      </c>
      <c r="C513" t="s">
        <v>6905</v>
      </c>
      <c r="D513" t="s">
        <v>17009</v>
      </c>
      <c r="E513" t="s">
        <v>6906</v>
      </c>
      <c r="F513" t="s">
        <v>6907</v>
      </c>
      <c r="G513" t="s">
        <v>6619</v>
      </c>
      <c r="H513" t="s">
        <v>6908</v>
      </c>
      <c r="I513" t="s">
        <v>141</v>
      </c>
      <c r="J513" t="s">
        <v>16737</v>
      </c>
      <c r="K513">
        <v>5</v>
      </c>
      <c r="L513" t="s">
        <v>142</v>
      </c>
      <c r="M513">
        <v>3</v>
      </c>
      <c r="N513" t="s">
        <v>16738</v>
      </c>
      <c r="O513" t="s">
        <v>171</v>
      </c>
      <c r="P513" t="s">
        <v>143</v>
      </c>
      <c r="Q513" t="s">
        <v>169</v>
      </c>
      <c r="R513" t="s">
        <v>77</v>
      </c>
      <c r="S513" t="s">
        <v>170</v>
      </c>
      <c r="T513" t="s">
        <v>16739</v>
      </c>
      <c r="U513" t="s">
        <v>168</v>
      </c>
      <c r="V513" t="s">
        <v>16740</v>
      </c>
      <c r="W513" t="s">
        <v>144</v>
      </c>
      <c r="X513" t="s">
        <v>145</v>
      </c>
      <c r="Y513" t="s">
        <v>146</v>
      </c>
      <c r="Z513" t="s">
        <v>147</v>
      </c>
      <c r="AA513">
        <v>11.5</v>
      </c>
      <c r="AB513" t="s">
        <v>16741</v>
      </c>
      <c r="AC513" t="str">
        <f t="shared" si="7"/>
        <v>1.7.2</v>
      </c>
      <c r="AD513" t="s">
        <v>6952</v>
      </c>
      <c r="AE513" t="s">
        <v>6953</v>
      </c>
      <c r="AF513" t="s">
        <v>6954</v>
      </c>
      <c r="AG513" t="s">
        <v>6955</v>
      </c>
      <c r="AH513" t="s">
        <v>6956</v>
      </c>
      <c r="AI513" t="s">
        <v>89</v>
      </c>
      <c r="AJ513" t="s">
        <v>6957</v>
      </c>
      <c r="AK513" t="s">
        <v>6770</v>
      </c>
      <c r="AL513" t="s">
        <v>136</v>
      </c>
      <c r="AM513" t="s">
        <v>6912</v>
      </c>
      <c r="AN513">
        <v>0.25</v>
      </c>
      <c r="AO513">
        <v>0.56000000000000005</v>
      </c>
      <c r="AP513">
        <v>0.84</v>
      </c>
      <c r="AQ513">
        <v>1</v>
      </c>
      <c r="AR513" t="s">
        <v>6686</v>
      </c>
      <c r="AS513" t="s">
        <v>6958</v>
      </c>
      <c r="AT513" t="s">
        <v>6959</v>
      </c>
      <c r="AU513" t="s">
        <v>6927</v>
      </c>
      <c r="AV513" t="s">
        <v>4346</v>
      </c>
      <c r="AW513" t="s">
        <v>108</v>
      </c>
      <c r="AX513" t="s">
        <v>108</v>
      </c>
      <c r="AY513" t="s">
        <v>108</v>
      </c>
      <c r="AZ513" t="s">
        <v>108</v>
      </c>
      <c r="BA513" t="s">
        <v>108</v>
      </c>
      <c r="BB513" t="s">
        <v>108</v>
      </c>
      <c r="BC513" t="s">
        <v>108</v>
      </c>
      <c r="BD513" t="s">
        <v>108</v>
      </c>
      <c r="BE513" t="s">
        <v>108</v>
      </c>
      <c r="BF513" t="s">
        <v>108</v>
      </c>
      <c r="BG513" t="s">
        <v>108</v>
      </c>
      <c r="BH513" t="s">
        <v>108</v>
      </c>
      <c r="BI513" t="s">
        <v>108</v>
      </c>
      <c r="BJ513" t="s">
        <v>108</v>
      </c>
      <c r="BK513" t="s">
        <v>108</v>
      </c>
      <c r="BL513" t="s">
        <v>108</v>
      </c>
      <c r="BM513" t="s">
        <v>108</v>
      </c>
      <c r="BN513" t="s">
        <v>108</v>
      </c>
      <c r="BO513" t="s">
        <v>108</v>
      </c>
      <c r="BP513" t="s">
        <v>108</v>
      </c>
      <c r="BQ513" t="s">
        <v>108</v>
      </c>
      <c r="BR513" t="s">
        <v>108</v>
      </c>
      <c r="BS513" t="s">
        <v>108</v>
      </c>
      <c r="BT513" t="s">
        <v>108</v>
      </c>
      <c r="BU513" t="s">
        <v>108</v>
      </c>
      <c r="BV513" t="s">
        <v>108</v>
      </c>
      <c r="BW513" t="s">
        <v>108</v>
      </c>
      <c r="BX513" t="s">
        <v>108</v>
      </c>
      <c r="BY513" t="s">
        <v>108</v>
      </c>
      <c r="BZ513"/>
      <c r="CA513"/>
      <c r="CB513"/>
      <c r="CC513"/>
      <c r="CD513" s="23"/>
    </row>
    <row r="514" spans="1:86">
      <c r="A514" t="str">
        <f>CONCATENATE(C514,"_",COUNTIF(C$2:C514,C514))</f>
        <v>10PDTE_1</v>
      </c>
      <c r="B514" t="s">
        <v>9668</v>
      </c>
      <c r="C514" t="s">
        <v>6960</v>
      </c>
      <c r="D514" t="s">
        <v>17010</v>
      </c>
      <c r="E514" t="s">
        <v>6961</v>
      </c>
      <c r="F514" t="s">
        <v>6962</v>
      </c>
      <c r="G514" t="s">
        <v>6619</v>
      </c>
      <c r="H514" t="s">
        <v>6963</v>
      </c>
      <c r="I514" t="s">
        <v>6730</v>
      </c>
      <c r="J514" t="s">
        <v>17003</v>
      </c>
      <c r="K514">
        <v>3</v>
      </c>
      <c r="L514" t="s">
        <v>5262</v>
      </c>
      <c r="M514">
        <v>2</v>
      </c>
      <c r="N514" t="s">
        <v>16985</v>
      </c>
      <c r="O514">
        <v>1</v>
      </c>
      <c r="P514" t="s">
        <v>17001</v>
      </c>
      <c r="Q514" t="s">
        <v>171</v>
      </c>
      <c r="R514" t="s">
        <v>235</v>
      </c>
      <c r="S514" t="s">
        <v>216</v>
      </c>
      <c r="T514" t="s">
        <v>5264</v>
      </c>
      <c r="U514" t="s">
        <v>166</v>
      </c>
      <c r="V514" t="s">
        <v>5265</v>
      </c>
      <c r="W514" t="s">
        <v>6731</v>
      </c>
      <c r="X514" t="s">
        <v>6732</v>
      </c>
      <c r="Y514" t="s">
        <v>146</v>
      </c>
      <c r="Z514" t="s">
        <v>147</v>
      </c>
      <c r="AA514">
        <v>11.2</v>
      </c>
      <c r="AB514" t="s">
        <v>16996</v>
      </c>
      <c r="AC514" t="str">
        <f t="shared" si="7"/>
        <v>3.5.6</v>
      </c>
      <c r="AD514" t="s">
        <v>6733</v>
      </c>
      <c r="AE514" t="s">
        <v>6734</v>
      </c>
      <c r="AF514" t="s">
        <v>6862</v>
      </c>
      <c r="AG514" t="s">
        <v>6964</v>
      </c>
      <c r="AH514" t="s">
        <v>6737</v>
      </c>
      <c r="AI514" t="s">
        <v>89</v>
      </c>
      <c r="AJ514" t="s">
        <v>6965</v>
      </c>
      <c r="AK514" t="s">
        <v>6966</v>
      </c>
      <c r="AL514" t="s">
        <v>92</v>
      </c>
      <c r="AM514" t="s">
        <v>6967</v>
      </c>
      <c r="AN514">
        <v>0.25</v>
      </c>
      <c r="AO514">
        <v>0.5</v>
      </c>
      <c r="AP514">
        <v>0.75</v>
      </c>
      <c r="AQ514">
        <v>1</v>
      </c>
      <c r="AR514" t="s">
        <v>6968</v>
      </c>
      <c r="AS514" t="s">
        <v>6969</v>
      </c>
      <c r="AT514" t="s">
        <v>6970</v>
      </c>
      <c r="AU514" t="s">
        <v>6971</v>
      </c>
      <c r="AV514" t="s">
        <v>6972</v>
      </c>
      <c r="AW514" t="s">
        <v>6973</v>
      </c>
      <c r="AX514" t="s">
        <v>6974</v>
      </c>
      <c r="AY514" t="s">
        <v>6975</v>
      </c>
      <c r="AZ514" t="s">
        <v>108</v>
      </c>
      <c r="BA514" t="s">
        <v>108</v>
      </c>
      <c r="BB514" t="s">
        <v>108</v>
      </c>
      <c r="BC514" t="s">
        <v>108</v>
      </c>
      <c r="BD514" t="s">
        <v>108</v>
      </c>
      <c r="BE514" t="s">
        <v>108</v>
      </c>
      <c r="BF514" t="s">
        <v>108</v>
      </c>
      <c r="BG514" t="s">
        <v>108</v>
      </c>
      <c r="BH514" t="s">
        <v>108</v>
      </c>
      <c r="BI514" t="s">
        <v>108</v>
      </c>
      <c r="BJ514" t="s">
        <v>108</v>
      </c>
      <c r="BK514" t="s">
        <v>108</v>
      </c>
      <c r="BL514" t="s">
        <v>108</v>
      </c>
      <c r="BM514" t="s">
        <v>108</v>
      </c>
      <c r="BN514" t="s">
        <v>108</v>
      </c>
      <c r="BO514" t="s">
        <v>108</v>
      </c>
      <c r="BP514" t="s">
        <v>108</v>
      </c>
      <c r="BQ514" t="s">
        <v>108</v>
      </c>
      <c r="BR514" t="s">
        <v>108</v>
      </c>
      <c r="BS514" t="s">
        <v>108</v>
      </c>
      <c r="BT514" t="s">
        <v>108</v>
      </c>
      <c r="BU514" t="s">
        <v>108</v>
      </c>
      <c r="BV514"/>
      <c r="BW514"/>
      <c r="BX514"/>
      <c r="BY514"/>
      <c r="BZ514"/>
      <c r="CA514"/>
      <c r="CB514"/>
      <c r="CC514"/>
      <c r="CD514" s="23"/>
    </row>
    <row r="515" spans="1:86">
      <c r="A515" t="str">
        <f>CONCATENATE(C515,"_",COUNTIF(C$2:C515,C515))</f>
        <v>10PDTE_2</v>
      </c>
      <c r="B515" t="s">
        <v>9669</v>
      </c>
      <c r="C515" t="s">
        <v>6960</v>
      </c>
      <c r="D515" t="s">
        <v>17010</v>
      </c>
      <c r="E515" t="s">
        <v>6961</v>
      </c>
      <c r="F515" t="s">
        <v>6962</v>
      </c>
      <c r="G515" t="s">
        <v>6619</v>
      </c>
      <c r="H515" t="s">
        <v>6963</v>
      </c>
      <c r="I515" t="s">
        <v>6279</v>
      </c>
      <c r="J515" t="s">
        <v>16977</v>
      </c>
      <c r="K515">
        <v>3</v>
      </c>
      <c r="L515" t="s">
        <v>5262</v>
      </c>
      <c r="M515">
        <v>2</v>
      </c>
      <c r="N515" t="s">
        <v>16985</v>
      </c>
      <c r="O515">
        <v>1</v>
      </c>
      <c r="P515" t="s">
        <v>17001</v>
      </c>
      <c r="Q515" t="s">
        <v>171</v>
      </c>
      <c r="R515" t="s">
        <v>235</v>
      </c>
      <c r="S515" t="s">
        <v>216</v>
      </c>
      <c r="T515" t="s">
        <v>5264</v>
      </c>
      <c r="U515" t="s">
        <v>166</v>
      </c>
      <c r="V515" t="s">
        <v>5265</v>
      </c>
      <c r="W515" t="s">
        <v>6280</v>
      </c>
      <c r="X515" t="s">
        <v>6281</v>
      </c>
      <c r="Y515" t="s">
        <v>793</v>
      </c>
      <c r="Z515" t="s">
        <v>794</v>
      </c>
      <c r="AA515">
        <v>10.4</v>
      </c>
      <c r="AB515" t="s">
        <v>16849</v>
      </c>
      <c r="AC515" t="str">
        <f t="shared" si="7"/>
        <v>3.5.6</v>
      </c>
      <c r="AD515" t="s">
        <v>6976</v>
      </c>
      <c r="AE515" t="s">
        <v>6977</v>
      </c>
      <c r="AF515" t="s">
        <v>6978</v>
      </c>
      <c r="AG515" t="s">
        <v>6979</v>
      </c>
      <c r="AH515" t="s">
        <v>6980</v>
      </c>
      <c r="AI515" t="s">
        <v>89</v>
      </c>
      <c r="AJ515" t="s">
        <v>6981</v>
      </c>
      <c r="AK515" t="s">
        <v>6982</v>
      </c>
      <c r="AL515" t="s">
        <v>136</v>
      </c>
      <c r="AM515" t="s">
        <v>6983</v>
      </c>
      <c r="AN515">
        <v>0.22</v>
      </c>
      <c r="AO515">
        <v>0.44</v>
      </c>
      <c r="AP515">
        <v>0.66</v>
      </c>
      <c r="AQ515">
        <v>1</v>
      </c>
      <c r="AR515" t="s">
        <v>6984</v>
      </c>
      <c r="AS515" t="s">
        <v>6985</v>
      </c>
      <c r="AT515" t="s">
        <v>6986</v>
      </c>
      <c r="AU515" t="s">
        <v>6987</v>
      </c>
      <c r="AV515" t="s">
        <v>6988</v>
      </c>
      <c r="AW515" t="s">
        <v>108</v>
      </c>
      <c r="AX515" t="s">
        <v>108</v>
      </c>
      <c r="AY515" t="s">
        <v>108</v>
      </c>
      <c r="AZ515" t="s">
        <v>108</v>
      </c>
      <c r="BA515" t="s">
        <v>108</v>
      </c>
      <c r="BB515" t="s">
        <v>108</v>
      </c>
      <c r="BC515" t="s">
        <v>108</v>
      </c>
      <c r="BD515" t="s">
        <v>108</v>
      </c>
      <c r="BE515" t="s">
        <v>108</v>
      </c>
      <c r="BF515" t="s">
        <v>108</v>
      </c>
      <c r="BG515" t="s">
        <v>108</v>
      </c>
      <c r="BH515" t="s">
        <v>108</v>
      </c>
      <c r="BI515" t="s">
        <v>108</v>
      </c>
      <c r="BJ515" t="s">
        <v>108</v>
      </c>
      <c r="BK515" t="s">
        <v>108</v>
      </c>
      <c r="BL515" t="s">
        <v>108</v>
      </c>
      <c r="BM515" t="s">
        <v>108</v>
      </c>
      <c r="BN515" t="s">
        <v>108</v>
      </c>
      <c r="BO515" t="s">
        <v>108</v>
      </c>
      <c r="BP515" t="s">
        <v>108</v>
      </c>
      <c r="BQ515" t="s">
        <v>108</v>
      </c>
      <c r="BR515" t="s">
        <v>108</v>
      </c>
      <c r="BS515" t="s">
        <v>108</v>
      </c>
      <c r="BT515" t="s">
        <v>108</v>
      </c>
      <c r="BU515" t="s">
        <v>108</v>
      </c>
      <c r="BV515" t="s">
        <v>108</v>
      </c>
      <c r="BW515" t="s">
        <v>108</v>
      </c>
      <c r="BX515" t="s">
        <v>108</v>
      </c>
      <c r="BY515"/>
      <c r="BZ515"/>
      <c r="CA515"/>
      <c r="CB515"/>
      <c r="CC515"/>
    </row>
    <row r="516" spans="1:86">
      <c r="A516" t="str">
        <f>CONCATENATE(C516,"_",COUNTIF(C$2:C516,C516))</f>
        <v>10PDTE_3</v>
      </c>
      <c r="B516" t="s">
        <v>9670</v>
      </c>
      <c r="C516" t="s">
        <v>6960</v>
      </c>
      <c r="D516" t="s">
        <v>17010</v>
      </c>
      <c r="E516" t="s">
        <v>6961</v>
      </c>
      <c r="F516" t="s">
        <v>6962</v>
      </c>
      <c r="G516" t="s">
        <v>6619</v>
      </c>
      <c r="H516" t="s">
        <v>6963</v>
      </c>
      <c r="I516" t="s">
        <v>109</v>
      </c>
      <c r="J516" t="s">
        <v>16733</v>
      </c>
      <c r="K516">
        <v>3</v>
      </c>
      <c r="L516" t="s">
        <v>5262</v>
      </c>
      <c r="M516">
        <v>2</v>
      </c>
      <c r="N516" t="s">
        <v>16985</v>
      </c>
      <c r="O516">
        <v>1</v>
      </c>
      <c r="P516" t="s">
        <v>17001</v>
      </c>
      <c r="Q516" t="s">
        <v>171</v>
      </c>
      <c r="R516" t="s">
        <v>235</v>
      </c>
      <c r="S516" t="s">
        <v>216</v>
      </c>
      <c r="T516" t="s">
        <v>5264</v>
      </c>
      <c r="U516" t="s">
        <v>166</v>
      </c>
      <c r="V516" t="s">
        <v>5265</v>
      </c>
      <c r="W516" t="s">
        <v>110</v>
      </c>
      <c r="X516" t="s">
        <v>111</v>
      </c>
      <c r="Y516" t="s">
        <v>146</v>
      </c>
      <c r="Z516" t="s">
        <v>147</v>
      </c>
      <c r="AA516">
        <v>11.2</v>
      </c>
      <c r="AB516" t="s">
        <v>16996</v>
      </c>
      <c r="AC516" t="str">
        <f t="shared" ref="AC516:AC579" si="8">Q516&amp;"."&amp;S516&amp;"."&amp;U516</f>
        <v>3.5.6</v>
      </c>
      <c r="AD516" t="s">
        <v>1588</v>
      </c>
      <c r="AE516" t="s">
        <v>1589</v>
      </c>
      <c r="AF516" t="s">
        <v>1802</v>
      </c>
      <c r="AG516" t="s">
        <v>115</v>
      </c>
      <c r="AH516" t="s">
        <v>1807</v>
      </c>
      <c r="AI516" t="s">
        <v>89</v>
      </c>
      <c r="AJ516" t="s">
        <v>6989</v>
      </c>
      <c r="AK516" t="s">
        <v>6990</v>
      </c>
      <c r="AL516" t="s">
        <v>136</v>
      </c>
      <c r="AM516" t="s">
        <v>6991</v>
      </c>
      <c r="AN516">
        <v>0.15</v>
      </c>
      <c r="AO516">
        <v>0.5</v>
      </c>
      <c r="AP516">
        <v>0.85</v>
      </c>
      <c r="AQ516">
        <v>1</v>
      </c>
      <c r="AR516" t="s">
        <v>6992</v>
      </c>
      <c r="AS516" t="s">
        <v>6993</v>
      </c>
      <c r="AT516" t="s">
        <v>6994</v>
      </c>
      <c r="AU516" t="s">
        <v>6995</v>
      </c>
      <c r="AV516" t="s">
        <v>6996</v>
      </c>
      <c r="AW516" t="s">
        <v>108</v>
      </c>
      <c r="AX516" t="s">
        <v>108</v>
      </c>
      <c r="AY516" t="s">
        <v>108</v>
      </c>
      <c r="AZ516" t="s">
        <v>108</v>
      </c>
      <c r="BA516" t="s">
        <v>108</v>
      </c>
      <c r="BB516" t="s">
        <v>108</v>
      </c>
      <c r="BC516" t="s">
        <v>108</v>
      </c>
      <c r="BD516" t="s">
        <v>108</v>
      </c>
      <c r="BE516" t="s">
        <v>108</v>
      </c>
      <c r="BF516" t="s">
        <v>108</v>
      </c>
      <c r="BG516" t="s">
        <v>108</v>
      </c>
      <c r="BH516" t="s">
        <v>108</v>
      </c>
      <c r="BI516" t="s">
        <v>108</v>
      </c>
      <c r="BJ516" t="s">
        <v>108</v>
      </c>
      <c r="BK516" t="s">
        <v>108</v>
      </c>
      <c r="BL516" t="s">
        <v>108</v>
      </c>
      <c r="BM516" t="s">
        <v>108</v>
      </c>
      <c r="BN516" t="s">
        <v>108</v>
      </c>
      <c r="BO516" t="s">
        <v>108</v>
      </c>
      <c r="BP516" t="s">
        <v>108</v>
      </c>
      <c r="BQ516" t="s">
        <v>108</v>
      </c>
      <c r="BR516" t="s">
        <v>108</v>
      </c>
      <c r="BS516" t="s">
        <v>108</v>
      </c>
      <c r="BT516" t="s">
        <v>108</v>
      </c>
      <c r="BU516" t="s">
        <v>108</v>
      </c>
      <c r="BV516" t="s">
        <v>108</v>
      </c>
      <c r="BW516" t="s">
        <v>108</v>
      </c>
      <c r="BX516" t="s">
        <v>108</v>
      </c>
      <c r="BY516"/>
      <c r="BZ516"/>
      <c r="CA516"/>
      <c r="CB516"/>
      <c r="CC516"/>
      <c r="CD516" s="23"/>
    </row>
    <row r="517" spans="1:86">
      <c r="A517" t="str">
        <f>CONCATENATE(C517,"_",COUNTIF(C$2:C517,C517))</f>
        <v>10PDTE_4</v>
      </c>
      <c r="B517" t="s">
        <v>9671</v>
      </c>
      <c r="C517" t="s">
        <v>6960</v>
      </c>
      <c r="D517" t="s">
        <v>17010</v>
      </c>
      <c r="E517" t="s">
        <v>6961</v>
      </c>
      <c r="F517" t="s">
        <v>6962</v>
      </c>
      <c r="G517" t="s">
        <v>6619</v>
      </c>
      <c r="H517" t="s">
        <v>6963</v>
      </c>
      <c r="I517" t="s">
        <v>126</v>
      </c>
      <c r="J517" t="s">
        <v>16736</v>
      </c>
      <c r="K517">
        <v>3</v>
      </c>
      <c r="L517" t="s">
        <v>5262</v>
      </c>
      <c r="M517">
        <v>2</v>
      </c>
      <c r="N517" t="s">
        <v>16985</v>
      </c>
      <c r="O517">
        <v>1</v>
      </c>
      <c r="P517" t="s">
        <v>17001</v>
      </c>
      <c r="Q517" t="s">
        <v>171</v>
      </c>
      <c r="R517" t="s">
        <v>235</v>
      </c>
      <c r="S517" t="s">
        <v>216</v>
      </c>
      <c r="T517" t="s">
        <v>5264</v>
      </c>
      <c r="U517" t="s">
        <v>166</v>
      </c>
      <c r="V517" t="s">
        <v>5265</v>
      </c>
      <c r="W517" t="s">
        <v>127</v>
      </c>
      <c r="X517" t="s">
        <v>128</v>
      </c>
      <c r="Y517" t="s">
        <v>146</v>
      </c>
      <c r="Z517" t="s">
        <v>147</v>
      </c>
      <c r="AA517">
        <v>11.2</v>
      </c>
      <c r="AB517" t="s">
        <v>16996</v>
      </c>
      <c r="AC517" t="str">
        <f t="shared" si="8"/>
        <v>3.5.6</v>
      </c>
      <c r="AD517" t="s">
        <v>207</v>
      </c>
      <c r="AE517" t="s">
        <v>942</v>
      </c>
      <c r="AF517" t="s">
        <v>4843</v>
      </c>
      <c r="AG517" t="s">
        <v>343</v>
      </c>
      <c r="AH517" t="s">
        <v>1600</v>
      </c>
      <c r="AI517" t="s">
        <v>89</v>
      </c>
      <c r="AJ517" t="s">
        <v>6675</v>
      </c>
      <c r="AK517" t="s">
        <v>6997</v>
      </c>
      <c r="AL517" t="s">
        <v>136</v>
      </c>
      <c r="AM517" t="s">
        <v>6998</v>
      </c>
      <c r="AN517">
        <v>0</v>
      </c>
      <c r="AO517">
        <v>0.2</v>
      </c>
      <c r="AP517">
        <v>0.6</v>
      </c>
      <c r="AQ517">
        <v>1</v>
      </c>
      <c r="AR517" t="s">
        <v>1605</v>
      </c>
      <c r="AS517" t="s">
        <v>6999</v>
      </c>
      <c r="AT517" t="s">
        <v>7000</v>
      </c>
      <c r="AU517" t="s">
        <v>7001</v>
      </c>
      <c r="AV517" t="s">
        <v>4584</v>
      </c>
      <c r="AW517" t="s">
        <v>108</v>
      </c>
      <c r="AX517" t="s">
        <v>108</v>
      </c>
      <c r="AY517" t="s">
        <v>108</v>
      </c>
      <c r="AZ517" t="s">
        <v>108</v>
      </c>
      <c r="BA517" t="s">
        <v>108</v>
      </c>
      <c r="BB517" t="s">
        <v>108</v>
      </c>
      <c r="BC517" t="s">
        <v>108</v>
      </c>
      <c r="BD517" t="s">
        <v>108</v>
      </c>
      <c r="BE517" t="s">
        <v>108</v>
      </c>
      <c r="BF517" t="s">
        <v>108</v>
      </c>
      <c r="BG517" t="s">
        <v>108</v>
      </c>
      <c r="BH517" t="s">
        <v>108</v>
      </c>
      <c r="BI517" t="s">
        <v>108</v>
      </c>
      <c r="BJ517" t="s">
        <v>108</v>
      </c>
      <c r="BK517" t="s">
        <v>108</v>
      </c>
      <c r="BL517" t="s">
        <v>108</v>
      </c>
      <c r="BM517" t="s">
        <v>108</v>
      </c>
      <c r="BN517" t="s">
        <v>108</v>
      </c>
      <c r="BO517" t="s">
        <v>108</v>
      </c>
      <c r="BP517" t="s">
        <v>108</v>
      </c>
      <c r="BQ517" t="s">
        <v>108</v>
      </c>
      <c r="BR517" t="s">
        <v>108</v>
      </c>
      <c r="BS517" t="s">
        <v>108</v>
      </c>
      <c r="BT517" t="s">
        <v>108</v>
      </c>
      <c r="BU517" t="s">
        <v>108</v>
      </c>
      <c r="BV517" t="s">
        <v>108</v>
      </c>
      <c r="BW517" t="s">
        <v>108</v>
      </c>
      <c r="BX517" t="s">
        <v>108</v>
      </c>
      <c r="BY517"/>
      <c r="BZ517"/>
      <c r="CA517"/>
      <c r="CB517"/>
      <c r="CC517"/>
      <c r="CD517" s="23"/>
    </row>
    <row r="518" spans="1:86">
      <c r="A518" t="str">
        <f>CONCATENATE(C518,"_",COUNTIF(C$2:C518,C518))</f>
        <v>10PDTE_5</v>
      </c>
      <c r="B518" t="s">
        <v>9672</v>
      </c>
      <c r="C518" t="s">
        <v>6960</v>
      </c>
      <c r="D518" t="s">
        <v>17010</v>
      </c>
      <c r="E518" t="s">
        <v>6961</v>
      </c>
      <c r="F518" t="s">
        <v>6962</v>
      </c>
      <c r="G518" t="s">
        <v>6619</v>
      </c>
      <c r="H518" t="s">
        <v>6963</v>
      </c>
      <c r="I518" t="s">
        <v>141</v>
      </c>
      <c r="J518" t="s">
        <v>16737</v>
      </c>
      <c r="K518">
        <v>5</v>
      </c>
      <c r="L518" t="s">
        <v>142</v>
      </c>
      <c r="M518">
        <v>3</v>
      </c>
      <c r="N518" t="s">
        <v>16738</v>
      </c>
      <c r="O518">
        <v>3</v>
      </c>
      <c r="P518" t="s">
        <v>143</v>
      </c>
      <c r="Q518" t="s">
        <v>169</v>
      </c>
      <c r="R518" t="s">
        <v>77</v>
      </c>
      <c r="S518" t="s">
        <v>170</v>
      </c>
      <c r="T518" t="s">
        <v>16739</v>
      </c>
      <c r="U518" t="s">
        <v>168</v>
      </c>
      <c r="V518" t="s">
        <v>16740</v>
      </c>
      <c r="W518" t="s">
        <v>144</v>
      </c>
      <c r="X518" t="s">
        <v>145</v>
      </c>
      <c r="Y518" t="s">
        <v>146</v>
      </c>
      <c r="Z518" t="s">
        <v>147</v>
      </c>
      <c r="AA518">
        <v>11.5</v>
      </c>
      <c r="AB518" t="s">
        <v>16741</v>
      </c>
      <c r="AC518" t="str">
        <f t="shared" si="8"/>
        <v>1.7.2</v>
      </c>
      <c r="AD518" t="s">
        <v>7002</v>
      </c>
      <c r="AE518" t="s">
        <v>7003</v>
      </c>
      <c r="AF518" t="s">
        <v>7004</v>
      </c>
      <c r="AG518" t="s">
        <v>7005</v>
      </c>
      <c r="AH518" t="s">
        <v>7006</v>
      </c>
      <c r="AI518" t="s">
        <v>89</v>
      </c>
      <c r="AJ518" t="s">
        <v>7007</v>
      </c>
      <c r="AK518" t="s">
        <v>7008</v>
      </c>
      <c r="AL518" t="s">
        <v>136</v>
      </c>
      <c r="AM518" t="s">
        <v>7009</v>
      </c>
      <c r="AN518">
        <v>0</v>
      </c>
      <c r="AO518">
        <v>0.33</v>
      </c>
      <c r="AP518">
        <v>0.66</v>
      </c>
      <c r="AQ518">
        <v>1</v>
      </c>
      <c r="AR518" t="s">
        <v>7010</v>
      </c>
      <c r="AS518" t="s">
        <v>7011</v>
      </c>
      <c r="AT518" t="s">
        <v>7012</v>
      </c>
      <c r="AU518" t="s">
        <v>6995</v>
      </c>
      <c r="AV518" t="s">
        <v>6996</v>
      </c>
      <c r="AW518" t="s">
        <v>108</v>
      </c>
      <c r="AX518" t="s">
        <v>108</v>
      </c>
      <c r="AY518" t="s">
        <v>108</v>
      </c>
      <c r="AZ518" t="s">
        <v>108</v>
      </c>
      <c r="BA518" t="s">
        <v>108</v>
      </c>
      <c r="BB518" t="s">
        <v>108</v>
      </c>
      <c r="BC518" t="s">
        <v>108</v>
      </c>
      <c r="BD518" t="s">
        <v>108</v>
      </c>
      <c r="BE518" t="s">
        <v>108</v>
      </c>
      <c r="BF518" t="s">
        <v>108</v>
      </c>
      <c r="BG518" t="s">
        <v>108</v>
      </c>
      <c r="BH518" t="s">
        <v>108</v>
      </c>
      <c r="BI518" t="s">
        <v>108</v>
      </c>
      <c r="BJ518" t="s">
        <v>108</v>
      </c>
      <c r="BK518" t="s">
        <v>108</v>
      </c>
      <c r="BL518" t="s">
        <v>108</v>
      </c>
      <c r="BM518" t="s">
        <v>108</v>
      </c>
      <c r="BN518" t="s">
        <v>108</v>
      </c>
      <c r="BO518" t="s">
        <v>108</v>
      </c>
      <c r="BP518" t="s">
        <v>108</v>
      </c>
      <c r="BQ518" t="s">
        <v>108</v>
      </c>
      <c r="BR518" t="s">
        <v>108</v>
      </c>
      <c r="BS518" t="s">
        <v>108</v>
      </c>
      <c r="BT518" t="s">
        <v>108</v>
      </c>
      <c r="BU518" t="s">
        <v>108</v>
      </c>
      <c r="BV518" t="s">
        <v>108</v>
      </c>
      <c r="BW518" t="s">
        <v>108</v>
      </c>
      <c r="BX518" t="s">
        <v>108</v>
      </c>
      <c r="BY518"/>
      <c r="BZ518"/>
      <c r="CA518"/>
      <c r="CB518"/>
      <c r="CC518"/>
      <c r="CD518" s="23"/>
    </row>
    <row r="519" spans="1:86">
      <c r="A519" t="str">
        <f>CONCATENATE(C519,"_",COUNTIF(C$2:C519,C519))</f>
        <v>11C001_1</v>
      </c>
      <c r="B519" t="s">
        <v>9678</v>
      </c>
      <c r="C519" t="s">
        <v>7013</v>
      </c>
      <c r="D519" t="s">
        <v>17011</v>
      </c>
      <c r="E519" t="s">
        <v>7014</v>
      </c>
      <c r="F519" t="s">
        <v>7015</v>
      </c>
      <c r="G519" t="s">
        <v>7016</v>
      </c>
      <c r="H519" t="s">
        <v>7017</v>
      </c>
      <c r="I519" t="s">
        <v>7096</v>
      </c>
      <c r="J519" t="s">
        <v>17012</v>
      </c>
      <c r="K519">
        <v>5</v>
      </c>
      <c r="L519" t="s">
        <v>142</v>
      </c>
      <c r="M519">
        <v>1</v>
      </c>
      <c r="N519" t="s">
        <v>365</v>
      </c>
      <c r="O519" t="s">
        <v>167</v>
      </c>
      <c r="P519" t="s">
        <v>17013</v>
      </c>
      <c r="Q519" t="s">
        <v>169</v>
      </c>
      <c r="R519" t="s">
        <v>77</v>
      </c>
      <c r="S519" t="s">
        <v>168</v>
      </c>
      <c r="T519" t="s">
        <v>422</v>
      </c>
      <c r="U519" t="s">
        <v>171</v>
      </c>
      <c r="V519" t="s">
        <v>16769</v>
      </c>
      <c r="W519" t="s">
        <v>7064</v>
      </c>
      <c r="X519" t="s">
        <v>7065</v>
      </c>
      <c r="Y519" t="s">
        <v>81</v>
      </c>
      <c r="Z519" t="s">
        <v>82</v>
      </c>
      <c r="AA519">
        <v>16.3</v>
      </c>
      <c r="AB519" t="s">
        <v>425</v>
      </c>
      <c r="AC519" t="str">
        <f t="shared" si="8"/>
        <v>1.2.3</v>
      </c>
      <c r="AD519" t="s">
        <v>7066</v>
      </c>
      <c r="AE519" t="s">
        <v>7067</v>
      </c>
      <c r="AF519" t="s">
        <v>7068</v>
      </c>
      <c r="AG519" t="s">
        <v>7097</v>
      </c>
      <c r="AH519" t="s">
        <v>7098</v>
      </c>
      <c r="AI519" t="s">
        <v>89</v>
      </c>
      <c r="AJ519" t="s">
        <v>7099</v>
      </c>
      <c r="AK519" t="s">
        <v>7100</v>
      </c>
      <c r="AL519" t="s">
        <v>92</v>
      </c>
      <c r="AM519" t="s">
        <v>7101</v>
      </c>
      <c r="AN519">
        <v>0.25</v>
      </c>
      <c r="AO519">
        <v>0.5</v>
      </c>
      <c r="AP519">
        <v>0.75</v>
      </c>
      <c r="AQ519">
        <v>1</v>
      </c>
      <c r="AR519" t="s">
        <v>7102</v>
      </c>
      <c r="AS519" t="s">
        <v>7103</v>
      </c>
      <c r="AT519" t="s">
        <v>7104</v>
      </c>
      <c r="AU519" t="s">
        <v>7105</v>
      </c>
      <c r="AV519" t="s">
        <v>7106</v>
      </c>
      <c r="AW519" t="s">
        <v>7107</v>
      </c>
      <c r="AX519" t="s">
        <v>7108</v>
      </c>
      <c r="AY519" t="s">
        <v>7109</v>
      </c>
      <c r="AZ519" t="s">
        <v>7110</v>
      </c>
      <c r="BA519" t="s">
        <v>7111</v>
      </c>
      <c r="BB519" t="s">
        <v>7112</v>
      </c>
      <c r="BC519" t="s">
        <v>7113</v>
      </c>
      <c r="BD519" t="s">
        <v>7114</v>
      </c>
      <c r="BE519" t="s">
        <v>7115</v>
      </c>
      <c r="BF519" t="s">
        <v>7116</v>
      </c>
      <c r="BG519" t="s">
        <v>7095</v>
      </c>
      <c r="BH519" t="s">
        <v>4346</v>
      </c>
      <c r="BI519" t="s">
        <v>108</v>
      </c>
      <c r="BJ519" t="s">
        <v>108</v>
      </c>
      <c r="BK519" t="s">
        <v>108</v>
      </c>
      <c r="BL519" t="s">
        <v>108</v>
      </c>
      <c r="BM519" t="s">
        <v>108</v>
      </c>
      <c r="BN519" t="s">
        <v>108</v>
      </c>
      <c r="BO519" t="s">
        <v>108</v>
      </c>
      <c r="BP519" t="s">
        <v>108</v>
      </c>
      <c r="BQ519" t="s">
        <v>108</v>
      </c>
      <c r="BR519" t="s">
        <v>108</v>
      </c>
      <c r="BS519" t="s">
        <v>108</v>
      </c>
      <c r="BT519" t="s">
        <v>108</v>
      </c>
      <c r="BU519" t="s">
        <v>108</v>
      </c>
      <c r="BV519" t="s">
        <v>108</v>
      </c>
      <c r="BW519" t="s">
        <v>108</v>
      </c>
      <c r="BX519" t="s">
        <v>108</v>
      </c>
      <c r="BY519" t="s">
        <v>108</v>
      </c>
      <c r="BZ519"/>
      <c r="CA519"/>
      <c r="CB519"/>
      <c r="CC519"/>
      <c r="CD519" s="23"/>
    </row>
    <row r="520" spans="1:86">
      <c r="A520" t="str">
        <f>CONCATENATE(C520,"_",COUNTIF(C$2:C520,C520))</f>
        <v>11C001_2</v>
      </c>
      <c r="B520" t="s">
        <v>9679</v>
      </c>
      <c r="C520" t="s">
        <v>7013</v>
      </c>
      <c r="D520" t="s">
        <v>17011</v>
      </c>
      <c r="E520" t="s">
        <v>7014</v>
      </c>
      <c r="F520" t="s">
        <v>7015</v>
      </c>
      <c r="G520" t="s">
        <v>7016</v>
      </c>
      <c r="H520" t="s">
        <v>7017</v>
      </c>
      <c r="I520" t="s">
        <v>7117</v>
      </c>
      <c r="J520" t="s">
        <v>17014</v>
      </c>
      <c r="K520">
        <v>5</v>
      </c>
      <c r="L520" t="s">
        <v>142</v>
      </c>
      <c r="M520">
        <v>1</v>
      </c>
      <c r="N520" t="s">
        <v>365</v>
      </c>
      <c r="O520" t="s">
        <v>168</v>
      </c>
      <c r="P520" t="s">
        <v>17015</v>
      </c>
      <c r="Q520" t="s">
        <v>169</v>
      </c>
      <c r="R520" t="s">
        <v>77</v>
      </c>
      <c r="S520" t="s">
        <v>170</v>
      </c>
      <c r="T520" t="s">
        <v>16739</v>
      </c>
      <c r="U520" t="s">
        <v>169</v>
      </c>
      <c r="V520" t="s">
        <v>17016</v>
      </c>
      <c r="W520" t="s">
        <v>495</v>
      </c>
      <c r="X520" t="s">
        <v>496</v>
      </c>
      <c r="Y520" t="s">
        <v>81</v>
      </c>
      <c r="Z520" t="s">
        <v>82</v>
      </c>
      <c r="AA520">
        <v>16.100000000000001</v>
      </c>
      <c r="AB520" t="s">
        <v>174</v>
      </c>
      <c r="AC520" t="str">
        <f t="shared" si="8"/>
        <v>1.7.1</v>
      </c>
      <c r="AD520" t="s">
        <v>7118</v>
      </c>
      <c r="AE520" t="s">
        <v>7119</v>
      </c>
      <c r="AF520" t="s">
        <v>4787</v>
      </c>
      <c r="AG520" t="s">
        <v>7120</v>
      </c>
      <c r="AH520" t="s">
        <v>7121</v>
      </c>
      <c r="AI520" t="s">
        <v>89</v>
      </c>
      <c r="AJ520" t="s">
        <v>7122</v>
      </c>
      <c r="AK520" t="s">
        <v>7123</v>
      </c>
      <c r="AL520" t="s">
        <v>92</v>
      </c>
      <c r="AM520" t="s">
        <v>7124</v>
      </c>
      <c r="AN520">
        <v>0.25</v>
      </c>
      <c r="AO520">
        <v>0.5</v>
      </c>
      <c r="AP520">
        <v>0.74</v>
      </c>
      <c r="AQ520">
        <v>1</v>
      </c>
      <c r="AR520" t="s">
        <v>7125</v>
      </c>
      <c r="AS520" t="s">
        <v>7126</v>
      </c>
      <c r="AT520" t="s">
        <v>7127</v>
      </c>
      <c r="AU520" t="s">
        <v>7128</v>
      </c>
      <c r="AV520" t="s">
        <v>7129</v>
      </c>
      <c r="AW520" t="s">
        <v>7130</v>
      </c>
      <c r="AX520" t="s">
        <v>7131</v>
      </c>
      <c r="AY520" t="s">
        <v>7132</v>
      </c>
      <c r="AZ520" t="s">
        <v>7133</v>
      </c>
      <c r="BA520" t="s">
        <v>7134</v>
      </c>
      <c r="BB520" t="s">
        <v>7135</v>
      </c>
      <c r="BC520" t="s">
        <v>7034</v>
      </c>
      <c r="BD520" t="s">
        <v>7134</v>
      </c>
      <c r="BE520" t="s">
        <v>7135</v>
      </c>
      <c r="BF520" t="s">
        <v>7136</v>
      </c>
      <c r="BG520" t="s">
        <v>7137</v>
      </c>
      <c r="BH520" t="s">
        <v>7138</v>
      </c>
      <c r="BI520" t="s">
        <v>7139</v>
      </c>
      <c r="BJ520" t="s">
        <v>7140</v>
      </c>
      <c r="BK520" t="s">
        <v>7141</v>
      </c>
      <c r="BL520" t="s">
        <v>7142</v>
      </c>
      <c r="BM520" t="s">
        <v>7143</v>
      </c>
      <c r="BN520" t="s">
        <v>7144</v>
      </c>
      <c r="BO520" t="s">
        <v>108</v>
      </c>
      <c r="BP520" t="s">
        <v>108</v>
      </c>
      <c r="BQ520" t="s">
        <v>108</v>
      </c>
      <c r="BR520" t="s">
        <v>108</v>
      </c>
      <c r="BS520" t="s">
        <v>108</v>
      </c>
      <c r="BT520" t="s">
        <v>108</v>
      </c>
      <c r="BU520" t="s">
        <v>108</v>
      </c>
      <c r="BV520" t="s">
        <v>108</v>
      </c>
      <c r="BW520" t="s">
        <v>108</v>
      </c>
      <c r="BX520" t="s">
        <v>108</v>
      </c>
      <c r="BY520" t="s">
        <v>108</v>
      </c>
      <c r="BZ520"/>
      <c r="CA520"/>
      <c r="CB520"/>
      <c r="CC520"/>
      <c r="CD520" s="23"/>
    </row>
    <row r="521" spans="1:86">
      <c r="A521" t="str">
        <f>CONCATENATE(C521,"_",COUNTIF(C$2:C521,C521))</f>
        <v>11C001_3</v>
      </c>
      <c r="B521" t="s">
        <v>9677</v>
      </c>
      <c r="C521" t="s">
        <v>7013</v>
      </c>
      <c r="D521" t="s">
        <v>17011</v>
      </c>
      <c r="E521" t="s">
        <v>7014</v>
      </c>
      <c r="F521" t="s">
        <v>7015</v>
      </c>
      <c r="G521" t="s">
        <v>7016</v>
      </c>
      <c r="H521" t="s">
        <v>7017</v>
      </c>
      <c r="I521" t="s">
        <v>7078</v>
      </c>
      <c r="J521" t="s">
        <v>17017</v>
      </c>
      <c r="K521">
        <v>5</v>
      </c>
      <c r="L521" t="s">
        <v>142</v>
      </c>
      <c r="M521">
        <v>1</v>
      </c>
      <c r="N521" t="s">
        <v>365</v>
      </c>
      <c r="O521" t="s">
        <v>167</v>
      </c>
      <c r="P521" t="s">
        <v>17013</v>
      </c>
      <c r="Q521" t="s">
        <v>169</v>
      </c>
      <c r="R521" t="s">
        <v>77</v>
      </c>
      <c r="S521" t="s">
        <v>168</v>
      </c>
      <c r="T521" t="s">
        <v>422</v>
      </c>
      <c r="U521" t="s">
        <v>171</v>
      </c>
      <c r="V521" t="s">
        <v>16769</v>
      </c>
      <c r="W521" t="s">
        <v>7079</v>
      </c>
      <c r="X521" t="s">
        <v>7080</v>
      </c>
      <c r="Y521" t="s">
        <v>81</v>
      </c>
      <c r="Z521" t="s">
        <v>82</v>
      </c>
      <c r="AA521">
        <v>16.100000000000001</v>
      </c>
      <c r="AB521" t="s">
        <v>174</v>
      </c>
      <c r="AC521" t="str">
        <f t="shared" si="8"/>
        <v>1.2.3</v>
      </c>
      <c r="AD521" t="s">
        <v>7081</v>
      </c>
      <c r="AE521" t="s">
        <v>7082</v>
      </c>
      <c r="AF521" t="s">
        <v>7083</v>
      </c>
      <c r="AG521" t="s">
        <v>7084</v>
      </c>
      <c r="AH521" t="s">
        <v>7085</v>
      </c>
      <c r="AI521" t="s">
        <v>89</v>
      </c>
      <c r="AJ521" t="s">
        <v>7086</v>
      </c>
      <c r="AK521" t="s">
        <v>7087</v>
      </c>
      <c r="AL521" t="s">
        <v>92</v>
      </c>
      <c r="AM521" t="s">
        <v>7088</v>
      </c>
      <c r="AN521">
        <v>0.27</v>
      </c>
      <c r="AO521">
        <v>0.51</v>
      </c>
      <c r="AP521">
        <v>0.75</v>
      </c>
      <c r="AQ521">
        <v>1</v>
      </c>
      <c r="AR521" t="s">
        <v>7089</v>
      </c>
      <c r="AS521" t="s">
        <v>7090</v>
      </c>
      <c r="AT521" t="s">
        <v>7091</v>
      </c>
      <c r="AU521" t="s">
        <v>7092</v>
      </c>
      <c r="AV521" t="s">
        <v>7093</v>
      </c>
      <c r="AW521" t="s">
        <v>7094</v>
      </c>
      <c r="AX521" t="s">
        <v>7095</v>
      </c>
      <c r="AY521" t="s">
        <v>4346</v>
      </c>
      <c r="AZ521" t="s">
        <v>108</v>
      </c>
      <c r="BA521" t="s">
        <v>108</v>
      </c>
      <c r="BB521" t="s">
        <v>108</v>
      </c>
      <c r="BC521" t="s">
        <v>108</v>
      </c>
      <c r="BD521" t="s">
        <v>108</v>
      </c>
      <c r="BE521" t="s">
        <v>108</v>
      </c>
      <c r="BF521" t="s">
        <v>108</v>
      </c>
      <c r="BG521" t="s">
        <v>108</v>
      </c>
      <c r="BH521" t="s">
        <v>108</v>
      </c>
      <c r="BI521" t="s">
        <v>108</v>
      </c>
      <c r="BJ521" t="s">
        <v>108</v>
      </c>
      <c r="BK521" t="s">
        <v>108</v>
      </c>
      <c r="BL521" t="s">
        <v>108</v>
      </c>
      <c r="BM521" t="s">
        <v>108</v>
      </c>
      <c r="BN521" t="s">
        <v>108</v>
      </c>
      <c r="BO521" t="s">
        <v>108</v>
      </c>
      <c r="BP521" t="s">
        <v>108</v>
      </c>
      <c r="BQ521" t="s">
        <v>108</v>
      </c>
      <c r="BR521" t="s">
        <v>108</v>
      </c>
      <c r="BS521" t="s">
        <v>108</v>
      </c>
      <c r="BT521" t="s">
        <v>108</v>
      </c>
      <c r="BU521" t="s">
        <v>108</v>
      </c>
      <c r="BV521" t="s">
        <v>108</v>
      </c>
      <c r="BW521" t="s">
        <v>108</v>
      </c>
      <c r="BX521" t="s">
        <v>108</v>
      </c>
      <c r="BY521" t="s">
        <v>108</v>
      </c>
      <c r="BZ521"/>
      <c r="CA521"/>
      <c r="CB521"/>
      <c r="CC521"/>
      <c r="CD521" s="23"/>
    </row>
    <row r="522" spans="1:86">
      <c r="A522" t="str">
        <f>CONCATENATE(C522,"_",COUNTIF(C$2:C522,C522))</f>
        <v>11C001_4</v>
      </c>
      <c r="B522" t="s">
        <v>9676</v>
      </c>
      <c r="C522" t="s">
        <v>7013</v>
      </c>
      <c r="D522" t="s">
        <v>17011</v>
      </c>
      <c r="E522" t="s">
        <v>7014</v>
      </c>
      <c r="F522" t="s">
        <v>7015</v>
      </c>
      <c r="G522" t="s">
        <v>7016</v>
      </c>
      <c r="H522" t="s">
        <v>7017</v>
      </c>
      <c r="I522" t="s">
        <v>7063</v>
      </c>
      <c r="J522" t="s">
        <v>17018</v>
      </c>
      <c r="K522">
        <v>5</v>
      </c>
      <c r="L522" t="s">
        <v>142</v>
      </c>
      <c r="M522">
        <v>2</v>
      </c>
      <c r="N522" t="s">
        <v>16832</v>
      </c>
      <c r="O522" t="s">
        <v>168</v>
      </c>
      <c r="P522" t="s">
        <v>17019</v>
      </c>
      <c r="Q522" t="s">
        <v>169</v>
      </c>
      <c r="R522" t="s">
        <v>77</v>
      </c>
      <c r="S522" t="s">
        <v>168</v>
      </c>
      <c r="T522" t="s">
        <v>422</v>
      </c>
      <c r="U522" t="s">
        <v>171</v>
      </c>
      <c r="V522" t="s">
        <v>16769</v>
      </c>
      <c r="W522" t="s">
        <v>7064</v>
      </c>
      <c r="X522" t="s">
        <v>7065</v>
      </c>
      <c r="Y522" t="s">
        <v>81</v>
      </c>
      <c r="Z522" t="s">
        <v>82</v>
      </c>
      <c r="AA522">
        <v>16.3</v>
      </c>
      <c r="AB522" t="s">
        <v>425</v>
      </c>
      <c r="AC522" t="str">
        <f t="shared" si="8"/>
        <v>1.2.3</v>
      </c>
      <c r="AD522" t="s">
        <v>7066</v>
      </c>
      <c r="AE522" t="s">
        <v>7067</v>
      </c>
      <c r="AF522" t="s">
        <v>7068</v>
      </c>
      <c r="AG522" t="s">
        <v>7069</v>
      </c>
      <c r="AH522" t="s">
        <v>7070</v>
      </c>
      <c r="AI522" t="s">
        <v>89</v>
      </c>
      <c r="AJ522" t="s">
        <v>7071</v>
      </c>
      <c r="AK522" t="s">
        <v>7072</v>
      </c>
      <c r="AL522" t="s">
        <v>136</v>
      </c>
      <c r="AM522" t="s">
        <v>7023</v>
      </c>
      <c r="AN522">
        <v>0.25</v>
      </c>
      <c r="AO522">
        <v>0.5</v>
      </c>
      <c r="AP522">
        <v>0.75</v>
      </c>
      <c r="AQ522">
        <v>1</v>
      </c>
      <c r="AR522" t="s">
        <v>7073</v>
      </c>
      <c r="AS522" t="s">
        <v>7074</v>
      </c>
      <c r="AT522" t="s">
        <v>7075</v>
      </c>
      <c r="AU522" t="s">
        <v>7076</v>
      </c>
      <c r="AV522" t="s">
        <v>7077</v>
      </c>
      <c r="AW522" t="s">
        <v>108</v>
      </c>
      <c r="AX522" t="s">
        <v>108</v>
      </c>
      <c r="AY522" t="s">
        <v>108</v>
      </c>
      <c r="AZ522" t="s">
        <v>108</v>
      </c>
      <c r="BA522" t="s">
        <v>108</v>
      </c>
      <c r="BB522" t="s">
        <v>108</v>
      </c>
      <c r="BC522" t="s">
        <v>108</v>
      </c>
      <c r="BD522" t="s">
        <v>108</v>
      </c>
      <c r="BE522" t="s">
        <v>108</v>
      </c>
      <c r="BF522" t="s">
        <v>108</v>
      </c>
      <c r="BG522" t="s">
        <v>108</v>
      </c>
      <c r="BH522" t="s">
        <v>108</v>
      </c>
      <c r="BI522" t="s">
        <v>108</v>
      </c>
      <c r="BJ522" t="s">
        <v>108</v>
      </c>
      <c r="BK522" t="s">
        <v>108</v>
      </c>
      <c r="BL522" t="s">
        <v>108</v>
      </c>
      <c r="BM522" t="s">
        <v>108</v>
      </c>
      <c r="BN522" t="s">
        <v>108</v>
      </c>
      <c r="BO522" t="s">
        <v>108</v>
      </c>
      <c r="BP522" t="s">
        <v>108</v>
      </c>
      <c r="BQ522" t="s">
        <v>108</v>
      </c>
      <c r="BR522" t="s">
        <v>108</v>
      </c>
      <c r="BS522" t="s">
        <v>108</v>
      </c>
      <c r="BT522" t="s">
        <v>108</v>
      </c>
      <c r="BU522" t="s">
        <v>108</v>
      </c>
      <c r="BV522" t="s">
        <v>108</v>
      </c>
      <c r="BW522" t="s">
        <v>108</v>
      </c>
      <c r="BX522" t="s">
        <v>108</v>
      </c>
      <c r="BY522" t="s">
        <v>108</v>
      </c>
      <c r="BZ522"/>
      <c r="CA522"/>
      <c r="CB522"/>
      <c r="CC522"/>
      <c r="CD522" s="23"/>
    </row>
    <row r="523" spans="1:86">
      <c r="A523" t="str">
        <f>CONCATENATE(C523,"_",COUNTIF(C$2:C523,C523))</f>
        <v>11C001_5</v>
      </c>
      <c r="B523" t="s">
        <v>9673</v>
      </c>
      <c r="C523" t="s">
        <v>7013</v>
      </c>
      <c r="D523" t="s">
        <v>17011</v>
      </c>
      <c r="E523" t="s">
        <v>7014</v>
      </c>
      <c r="F523" t="s">
        <v>7015</v>
      </c>
      <c r="G523" t="s">
        <v>7016</v>
      </c>
      <c r="H523" t="s">
        <v>7017</v>
      </c>
      <c r="I523" t="s">
        <v>109</v>
      </c>
      <c r="J523" t="s">
        <v>16733</v>
      </c>
      <c r="K523">
        <v>5</v>
      </c>
      <c r="L523" t="s">
        <v>142</v>
      </c>
      <c r="M523">
        <v>1</v>
      </c>
      <c r="N523" t="s">
        <v>365</v>
      </c>
      <c r="O523" t="s">
        <v>168</v>
      </c>
      <c r="P523" t="s">
        <v>17015</v>
      </c>
      <c r="Q523" t="s">
        <v>169</v>
      </c>
      <c r="R523" t="s">
        <v>77</v>
      </c>
      <c r="S523" t="s">
        <v>170</v>
      </c>
      <c r="T523" t="s">
        <v>16739</v>
      </c>
      <c r="U523" t="s">
        <v>169</v>
      </c>
      <c r="V523" t="s">
        <v>17016</v>
      </c>
      <c r="W523" t="s">
        <v>110</v>
      </c>
      <c r="X523" t="s">
        <v>111</v>
      </c>
      <c r="Y523" t="s">
        <v>81</v>
      </c>
      <c r="Z523" t="s">
        <v>82</v>
      </c>
      <c r="AA523">
        <v>16.100000000000001</v>
      </c>
      <c r="AB523" t="s">
        <v>174</v>
      </c>
      <c r="AC523" t="str">
        <f t="shared" si="8"/>
        <v>1.7.1</v>
      </c>
      <c r="AD523" t="s">
        <v>7018</v>
      </c>
      <c r="AE523" t="s">
        <v>7019</v>
      </c>
      <c r="AF523" t="s">
        <v>368</v>
      </c>
      <c r="AG523" t="s">
        <v>115</v>
      </c>
      <c r="AH523" t="s">
        <v>7020</v>
      </c>
      <c r="AI523" t="s">
        <v>89</v>
      </c>
      <c r="AJ523" t="s">
        <v>7021</v>
      </c>
      <c r="AK523" t="s">
        <v>7022</v>
      </c>
      <c r="AL523" t="s">
        <v>92</v>
      </c>
      <c r="AM523" t="s">
        <v>7023</v>
      </c>
      <c r="AN523">
        <v>0.03</v>
      </c>
      <c r="AO523">
        <v>0.5</v>
      </c>
      <c r="AP523">
        <v>0.54</v>
      </c>
      <c r="AQ523">
        <v>1</v>
      </c>
      <c r="AR523" t="s">
        <v>7024</v>
      </c>
      <c r="AS523" t="s">
        <v>7025</v>
      </c>
      <c r="AT523" t="s">
        <v>7026</v>
      </c>
      <c r="AU523" t="s">
        <v>7027</v>
      </c>
      <c r="AV523" t="s">
        <v>7028</v>
      </c>
      <c r="AW523" t="s">
        <v>7029</v>
      </c>
      <c r="AX523" t="s">
        <v>7030</v>
      </c>
      <c r="AY523" t="s">
        <v>7031</v>
      </c>
      <c r="AZ523" t="s">
        <v>108</v>
      </c>
      <c r="BA523" t="s">
        <v>108</v>
      </c>
      <c r="BB523" t="s">
        <v>108</v>
      </c>
      <c r="BC523" t="s">
        <v>108</v>
      </c>
      <c r="BD523" t="s">
        <v>108</v>
      </c>
      <c r="BE523" t="s">
        <v>108</v>
      </c>
      <c r="BF523" t="s">
        <v>108</v>
      </c>
      <c r="BG523" t="s">
        <v>108</v>
      </c>
      <c r="BH523" t="s">
        <v>108</v>
      </c>
      <c r="BI523" t="s">
        <v>108</v>
      </c>
      <c r="BJ523" t="s">
        <v>108</v>
      </c>
      <c r="BK523" t="s">
        <v>108</v>
      </c>
      <c r="BL523" t="s">
        <v>108</v>
      </c>
      <c r="BM523" t="s">
        <v>108</v>
      </c>
      <c r="BN523" t="s">
        <v>108</v>
      </c>
      <c r="BO523" t="s">
        <v>108</v>
      </c>
      <c r="BP523" t="s">
        <v>108</v>
      </c>
      <c r="BQ523" t="s">
        <v>108</v>
      </c>
      <c r="BR523" t="s">
        <v>108</v>
      </c>
      <c r="BS523" t="s">
        <v>108</v>
      </c>
      <c r="BT523" t="s">
        <v>108</v>
      </c>
      <c r="BU523" t="s">
        <v>108</v>
      </c>
      <c r="BV523" t="s">
        <v>108</v>
      </c>
      <c r="BW523" t="s">
        <v>108</v>
      </c>
      <c r="BX523" t="s">
        <v>108</v>
      </c>
      <c r="BY523" t="s">
        <v>108</v>
      </c>
      <c r="BZ523"/>
      <c r="CA523"/>
      <c r="CB523"/>
      <c r="CC523"/>
      <c r="CD523" s="23"/>
    </row>
    <row r="524" spans="1:86">
      <c r="A524" t="str">
        <f>CONCATENATE(C524,"_",COUNTIF(C$2:C524,C524))</f>
        <v>11C001_6</v>
      </c>
      <c r="B524" t="s">
        <v>9680</v>
      </c>
      <c r="C524" t="s">
        <v>7013</v>
      </c>
      <c r="D524" t="s">
        <v>17011</v>
      </c>
      <c r="E524" t="s">
        <v>7014</v>
      </c>
      <c r="F524" t="s">
        <v>7015</v>
      </c>
      <c r="G524" t="s">
        <v>7016</v>
      </c>
      <c r="H524" t="s">
        <v>7017</v>
      </c>
      <c r="I524" t="s">
        <v>126</v>
      </c>
      <c r="J524" t="s">
        <v>16736</v>
      </c>
      <c r="K524">
        <v>5</v>
      </c>
      <c r="L524" t="s">
        <v>142</v>
      </c>
      <c r="M524">
        <v>1</v>
      </c>
      <c r="N524" t="s">
        <v>365</v>
      </c>
      <c r="O524" t="s">
        <v>168</v>
      </c>
      <c r="P524" t="s">
        <v>17015</v>
      </c>
      <c r="Q524" t="s">
        <v>169</v>
      </c>
      <c r="R524" t="s">
        <v>77</v>
      </c>
      <c r="S524" t="s">
        <v>170</v>
      </c>
      <c r="T524" t="s">
        <v>16739</v>
      </c>
      <c r="U524" t="s">
        <v>169</v>
      </c>
      <c r="V524" t="s">
        <v>17016</v>
      </c>
      <c r="W524" t="s">
        <v>127</v>
      </c>
      <c r="X524" t="s">
        <v>128</v>
      </c>
      <c r="Y524" t="s">
        <v>81</v>
      </c>
      <c r="Z524" t="s">
        <v>82</v>
      </c>
      <c r="AA524">
        <v>16.100000000000001</v>
      </c>
      <c r="AB524" t="s">
        <v>174</v>
      </c>
      <c r="AC524" t="str">
        <f t="shared" si="8"/>
        <v>1.7.1</v>
      </c>
      <c r="AD524" t="s">
        <v>288</v>
      </c>
      <c r="AE524" t="s">
        <v>208</v>
      </c>
      <c r="AF524" t="s">
        <v>1599</v>
      </c>
      <c r="AG524" t="s">
        <v>210</v>
      </c>
      <c r="AH524" t="s">
        <v>7145</v>
      </c>
      <c r="AI524" t="s">
        <v>89</v>
      </c>
      <c r="AJ524" t="s">
        <v>7146</v>
      </c>
      <c r="AK524" t="s">
        <v>7147</v>
      </c>
      <c r="AL524" t="s">
        <v>136</v>
      </c>
      <c r="AM524" t="s">
        <v>7023</v>
      </c>
      <c r="AN524">
        <v>0.1</v>
      </c>
      <c r="AO524">
        <v>0.3</v>
      </c>
      <c r="AP524">
        <v>0.5</v>
      </c>
      <c r="AQ524">
        <v>1</v>
      </c>
      <c r="AR524" t="s">
        <v>382</v>
      </c>
      <c r="AS524" t="s">
        <v>7148</v>
      </c>
      <c r="AT524" t="s">
        <v>7149</v>
      </c>
      <c r="AU524" t="s">
        <v>7150</v>
      </c>
      <c r="AV524" t="s">
        <v>7151</v>
      </c>
      <c r="AW524" t="s">
        <v>108</v>
      </c>
      <c r="AX524" t="s">
        <v>108</v>
      </c>
      <c r="AY524" t="s">
        <v>108</v>
      </c>
      <c r="AZ524" t="s">
        <v>108</v>
      </c>
      <c r="BA524" t="s">
        <v>108</v>
      </c>
      <c r="BB524" t="s">
        <v>108</v>
      </c>
      <c r="BC524" t="s">
        <v>108</v>
      </c>
      <c r="BD524" t="s">
        <v>108</v>
      </c>
      <c r="BE524" t="s">
        <v>108</v>
      </c>
      <c r="BF524" t="s">
        <v>108</v>
      </c>
      <c r="BG524" t="s">
        <v>108</v>
      </c>
      <c r="BH524" t="s">
        <v>108</v>
      </c>
      <c r="BI524" t="s">
        <v>108</v>
      </c>
      <c r="BJ524" t="s">
        <v>108</v>
      </c>
      <c r="BK524" t="s">
        <v>108</v>
      </c>
      <c r="BL524" t="s">
        <v>108</v>
      </c>
      <c r="BM524" t="s">
        <v>108</v>
      </c>
      <c r="BN524" t="s">
        <v>108</v>
      </c>
      <c r="BO524" t="s">
        <v>108</v>
      </c>
      <c r="BP524" t="s">
        <v>108</v>
      </c>
      <c r="BQ524" t="s">
        <v>108</v>
      </c>
      <c r="BR524" t="s">
        <v>108</v>
      </c>
      <c r="BS524" t="s">
        <v>108</v>
      </c>
      <c r="BT524" t="s">
        <v>108</v>
      </c>
      <c r="BU524" t="s">
        <v>108</v>
      </c>
      <c r="BV524" t="s">
        <v>108</v>
      </c>
      <c r="BW524" t="s">
        <v>108</v>
      </c>
      <c r="BX524" t="s">
        <v>108</v>
      </c>
      <c r="BY524" t="s">
        <v>108</v>
      </c>
      <c r="BZ524"/>
      <c r="CA524"/>
      <c r="CB524"/>
      <c r="CC524"/>
      <c r="CD524" s="23"/>
    </row>
    <row r="525" spans="1:86">
      <c r="A525" t="str">
        <f>CONCATENATE(C525,"_",COUNTIF(C$2:C525,C525))</f>
        <v>11C001_7</v>
      </c>
      <c r="B525" t="s">
        <v>9675</v>
      </c>
      <c r="C525" t="s">
        <v>7013</v>
      </c>
      <c r="D525" t="s">
        <v>17011</v>
      </c>
      <c r="E525" t="s">
        <v>7014</v>
      </c>
      <c r="F525" t="s">
        <v>7015</v>
      </c>
      <c r="G525" t="s">
        <v>7016</v>
      </c>
      <c r="H525" t="s">
        <v>7017</v>
      </c>
      <c r="I525" t="s">
        <v>141</v>
      </c>
      <c r="J525" t="s">
        <v>16737</v>
      </c>
      <c r="K525">
        <v>5</v>
      </c>
      <c r="L525" t="s">
        <v>142</v>
      </c>
      <c r="M525">
        <v>3</v>
      </c>
      <c r="N525" t="s">
        <v>16738</v>
      </c>
      <c r="O525" t="s">
        <v>171</v>
      </c>
      <c r="P525" t="s">
        <v>143</v>
      </c>
      <c r="Q525" t="s">
        <v>169</v>
      </c>
      <c r="R525" t="s">
        <v>77</v>
      </c>
      <c r="S525" t="s">
        <v>170</v>
      </c>
      <c r="T525" t="s">
        <v>16739</v>
      </c>
      <c r="U525" t="s">
        <v>168</v>
      </c>
      <c r="V525" t="s">
        <v>16740</v>
      </c>
      <c r="W525" t="s">
        <v>144</v>
      </c>
      <c r="X525" t="s">
        <v>145</v>
      </c>
      <c r="Y525" t="s">
        <v>146</v>
      </c>
      <c r="Z525" t="s">
        <v>147</v>
      </c>
      <c r="AA525">
        <v>11.5</v>
      </c>
      <c r="AB525" t="s">
        <v>16741</v>
      </c>
      <c r="AC525" t="str">
        <f t="shared" si="8"/>
        <v>1.7.2</v>
      </c>
      <c r="AD525" t="s">
        <v>7047</v>
      </c>
      <c r="AE525" t="s">
        <v>7048</v>
      </c>
      <c r="AF525" t="s">
        <v>7049</v>
      </c>
      <c r="AG525" t="s">
        <v>7050</v>
      </c>
      <c r="AH525" t="s">
        <v>7051</v>
      </c>
      <c r="AI525" t="s">
        <v>89</v>
      </c>
      <c r="AJ525" t="s">
        <v>7052</v>
      </c>
      <c r="AK525" t="s">
        <v>7053</v>
      </c>
      <c r="AL525" t="s">
        <v>92</v>
      </c>
      <c r="AM525" t="s">
        <v>7023</v>
      </c>
      <c r="AN525">
        <v>0.23</v>
      </c>
      <c r="AO525">
        <v>0.5</v>
      </c>
      <c r="AP525">
        <v>0.75</v>
      </c>
      <c r="AQ525">
        <v>1</v>
      </c>
      <c r="AR525" t="s">
        <v>7054</v>
      </c>
      <c r="AS525" t="s">
        <v>7055</v>
      </c>
      <c r="AT525" t="s">
        <v>7056</v>
      </c>
      <c r="AU525" t="s">
        <v>7057</v>
      </c>
      <c r="AV525" t="s">
        <v>7058</v>
      </c>
      <c r="AW525" t="s">
        <v>7059</v>
      </c>
      <c r="AX525" t="s">
        <v>7057</v>
      </c>
      <c r="AY525" t="s">
        <v>7058</v>
      </c>
      <c r="AZ525" t="s">
        <v>7060</v>
      </c>
      <c r="BA525" t="s">
        <v>7061</v>
      </c>
      <c r="BB525" t="s">
        <v>7062</v>
      </c>
      <c r="BC525" t="s">
        <v>108</v>
      </c>
      <c r="BD525" t="s">
        <v>108</v>
      </c>
      <c r="BE525" t="s">
        <v>108</v>
      </c>
      <c r="BF525" t="s">
        <v>108</v>
      </c>
      <c r="BG525" t="s">
        <v>108</v>
      </c>
      <c r="BH525" t="s">
        <v>108</v>
      </c>
      <c r="BI525" t="s">
        <v>108</v>
      </c>
      <c r="BJ525" t="s">
        <v>108</v>
      </c>
      <c r="BK525" t="s">
        <v>108</v>
      </c>
      <c r="BL525" t="s">
        <v>108</v>
      </c>
      <c r="BM525" t="s">
        <v>108</v>
      </c>
      <c r="BN525" t="s">
        <v>108</v>
      </c>
      <c r="BO525" t="s">
        <v>108</v>
      </c>
      <c r="BP525" t="s">
        <v>108</v>
      </c>
      <c r="BQ525" t="s">
        <v>108</v>
      </c>
      <c r="BR525" t="s">
        <v>108</v>
      </c>
      <c r="BS525" t="s">
        <v>108</v>
      </c>
      <c r="BT525" t="s">
        <v>108</v>
      </c>
      <c r="BU525" t="s">
        <v>108</v>
      </c>
      <c r="BV525" t="s">
        <v>108</v>
      </c>
      <c r="BW525" t="s">
        <v>108</v>
      </c>
      <c r="BX525" t="s">
        <v>108</v>
      </c>
      <c r="BY525" t="s">
        <v>108</v>
      </c>
      <c r="BZ525"/>
      <c r="CA525"/>
      <c r="CB525"/>
      <c r="CC525"/>
      <c r="CD525" s="23"/>
    </row>
    <row r="526" spans="1:86">
      <c r="A526" t="str">
        <f>CONCATENATE(C526,"_",COUNTIF(C$2:C526,C526))</f>
        <v>11C001_8</v>
      </c>
      <c r="B526" t="s">
        <v>9674</v>
      </c>
      <c r="C526" t="s">
        <v>7013</v>
      </c>
      <c r="D526" t="s">
        <v>17011</v>
      </c>
      <c r="E526" t="s">
        <v>7014</v>
      </c>
      <c r="F526" t="s">
        <v>7015</v>
      </c>
      <c r="G526" t="s">
        <v>7016</v>
      </c>
      <c r="H526" t="s">
        <v>7017</v>
      </c>
      <c r="I526" t="s">
        <v>7032</v>
      </c>
      <c r="J526" t="s">
        <v>17020</v>
      </c>
      <c r="K526">
        <v>5</v>
      </c>
      <c r="L526" t="s">
        <v>142</v>
      </c>
      <c r="M526">
        <v>1</v>
      </c>
      <c r="N526" t="s">
        <v>365</v>
      </c>
      <c r="O526" t="s">
        <v>604</v>
      </c>
      <c r="P526" t="s">
        <v>17021</v>
      </c>
      <c r="Q526" t="s">
        <v>169</v>
      </c>
      <c r="R526" t="s">
        <v>77</v>
      </c>
      <c r="S526" t="s">
        <v>170</v>
      </c>
      <c r="T526" t="s">
        <v>16739</v>
      </c>
      <c r="U526" t="s">
        <v>169</v>
      </c>
      <c r="V526" t="s">
        <v>17016</v>
      </c>
      <c r="W526" t="s">
        <v>7033</v>
      </c>
      <c r="X526" t="s">
        <v>7034</v>
      </c>
      <c r="Y526" t="s">
        <v>81</v>
      </c>
      <c r="Z526" t="s">
        <v>82</v>
      </c>
      <c r="AA526">
        <v>16.100000000000001</v>
      </c>
      <c r="AB526" t="s">
        <v>174</v>
      </c>
      <c r="AC526" t="str">
        <f t="shared" si="8"/>
        <v>1.7.1</v>
      </c>
      <c r="AD526" t="s">
        <v>7035</v>
      </c>
      <c r="AE526" t="s">
        <v>7036</v>
      </c>
      <c r="AF526" t="s">
        <v>4787</v>
      </c>
      <c r="AG526" t="s">
        <v>7037</v>
      </c>
      <c r="AH526" t="s">
        <v>7038</v>
      </c>
      <c r="AI526" t="s">
        <v>89</v>
      </c>
      <c r="AJ526" t="s">
        <v>7039</v>
      </c>
      <c r="AK526" t="s">
        <v>7040</v>
      </c>
      <c r="AL526" t="s">
        <v>136</v>
      </c>
      <c r="AM526" t="s">
        <v>7041</v>
      </c>
      <c r="AN526">
        <v>0.17</v>
      </c>
      <c r="AO526">
        <v>0.5</v>
      </c>
      <c r="AP526">
        <v>0.67</v>
      </c>
      <c r="AQ526">
        <v>1</v>
      </c>
      <c r="AR526" t="s">
        <v>7042</v>
      </c>
      <c r="AS526" t="s">
        <v>7043</v>
      </c>
      <c r="AT526" t="s">
        <v>7044</v>
      </c>
      <c r="AU526" t="s">
        <v>7045</v>
      </c>
      <c r="AV526" t="s">
        <v>7046</v>
      </c>
      <c r="AW526" t="s">
        <v>108</v>
      </c>
      <c r="AX526" t="s">
        <v>108</v>
      </c>
      <c r="AY526" t="s">
        <v>108</v>
      </c>
      <c r="AZ526" t="s">
        <v>108</v>
      </c>
      <c r="BA526" t="s">
        <v>108</v>
      </c>
      <c r="BB526" t="s">
        <v>108</v>
      </c>
      <c r="BC526" t="s">
        <v>108</v>
      </c>
      <c r="BD526" t="s">
        <v>108</v>
      </c>
      <c r="BE526" t="s">
        <v>108</v>
      </c>
      <c r="BF526" t="s">
        <v>108</v>
      </c>
      <c r="BG526" t="s">
        <v>108</v>
      </c>
      <c r="BH526" t="s">
        <v>108</v>
      </c>
      <c r="BI526" t="s">
        <v>108</v>
      </c>
      <c r="BJ526" t="s">
        <v>108</v>
      </c>
      <c r="BK526" t="s">
        <v>108</v>
      </c>
      <c r="BL526" t="s">
        <v>108</v>
      </c>
      <c r="BM526" t="s">
        <v>108</v>
      </c>
      <c r="BN526" t="s">
        <v>108</v>
      </c>
      <c r="BO526" t="s">
        <v>108</v>
      </c>
      <c r="BP526" t="s">
        <v>108</v>
      </c>
      <c r="BQ526" t="s">
        <v>108</v>
      </c>
      <c r="BR526" t="s">
        <v>108</v>
      </c>
      <c r="BS526" t="s">
        <v>108</v>
      </c>
      <c r="BT526" t="s">
        <v>108</v>
      </c>
      <c r="BU526" t="s">
        <v>108</v>
      </c>
      <c r="BV526" t="s">
        <v>108</v>
      </c>
      <c r="BW526" t="s">
        <v>108</v>
      </c>
      <c r="BX526" t="s">
        <v>108</v>
      </c>
      <c r="BY526" t="s">
        <v>108</v>
      </c>
      <c r="BZ526"/>
      <c r="CA526"/>
      <c r="CB526"/>
      <c r="CC526"/>
      <c r="CD526" s="23"/>
      <c r="CH526">
        <v>3697</v>
      </c>
    </row>
    <row r="527" spans="1:86">
      <c r="A527" t="str">
        <f>CONCATENATE(C527,"_",COUNTIF(C$2:C527,C527))</f>
        <v>11CD01_1</v>
      </c>
      <c r="B527" t="s">
        <v>9681</v>
      </c>
      <c r="C527" t="s">
        <v>7152</v>
      </c>
      <c r="D527" t="s">
        <v>17022</v>
      </c>
      <c r="E527" t="s">
        <v>7153</v>
      </c>
      <c r="F527" t="s">
        <v>7154</v>
      </c>
      <c r="G527" t="s">
        <v>7155</v>
      </c>
      <c r="H527" t="s">
        <v>7156</v>
      </c>
      <c r="I527" t="s">
        <v>7157</v>
      </c>
      <c r="J527" t="s">
        <v>17023</v>
      </c>
      <c r="K527">
        <v>5</v>
      </c>
      <c r="L527" t="s">
        <v>142</v>
      </c>
      <c r="M527">
        <v>1</v>
      </c>
      <c r="N527" t="s">
        <v>365</v>
      </c>
      <c r="O527" t="s">
        <v>239</v>
      </c>
      <c r="P527" t="s">
        <v>17024</v>
      </c>
      <c r="Q527" t="s">
        <v>169</v>
      </c>
      <c r="R527" t="s">
        <v>77</v>
      </c>
      <c r="S527" t="s">
        <v>170</v>
      </c>
      <c r="T527" t="s">
        <v>16739</v>
      </c>
      <c r="U527" t="s">
        <v>169</v>
      </c>
      <c r="V527" t="s">
        <v>17016</v>
      </c>
      <c r="W527" t="s">
        <v>7158</v>
      </c>
      <c r="X527" t="s">
        <v>7159</v>
      </c>
      <c r="Y527" t="s">
        <v>81</v>
      </c>
      <c r="Z527" t="s">
        <v>82</v>
      </c>
      <c r="AA527">
        <v>16.600000000000001</v>
      </c>
      <c r="AB527" t="s">
        <v>83</v>
      </c>
      <c r="AC527" t="str">
        <f t="shared" si="8"/>
        <v>1.7.1</v>
      </c>
      <c r="AD527" t="s">
        <v>7160</v>
      </c>
      <c r="AE527" t="s">
        <v>7161</v>
      </c>
      <c r="AF527" t="s">
        <v>7162</v>
      </c>
      <c r="AG527" t="s">
        <v>7163</v>
      </c>
      <c r="AH527" t="s">
        <v>7164</v>
      </c>
      <c r="AI527" t="s">
        <v>89</v>
      </c>
      <c r="AJ527" t="s">
        <v>7165</v>
      </c>
      <c r="AK527" t="s">
        <v>7166</v>
      </c>
      <c r="AL527" t="s">
        <v>136</v>
      </c>
      <c r="AM527" t="s">
        <v>7167</v>
      </c>
      <c r="AN527">
        <v>0.15</v>
      </c>
      <c r="AO527">
        <v>0.3</v>
      </c>
      <c r="AP527">
        <v>0.7</v>
      </c>
      <c r="AQ527">
        <v>1</v>
      </c>
      <c r="AR527" t="s">
        <v>7168</v>
      </c>
      <c r="AS527" t="s">
        <v>7169</v>
      </c>
      <c r="AT527" t="s">
        <v>7170</v>
      </c>
      <c r="AU527" t="s">
        <v>7171</v>
      </c>
      <c r="AV527" t="s">
        <v>7172</v>
      </c>
      <c r="AW527" t="s">
        <v>108</v>
      </c>
      <c r="AX527" t="s">
        <v>108</v>
      </c>
      <c r="AY527" t="s">
        <v>108</v>
      </c>
      <c r="AZ527" t="s">
        <v>108</v>
      </c>
      <c r="BA527" t="s">
        <v>108</v>
      </c>
      <c r="BB527" t="s">
        <v>108</v>
      </c>
      <c r="BC527" t="s">
        <v>108</v>
      </c>
      <c r="BD527" t="s">
        <v>108</v>
      </c>
      <c r="BE527" t="s">
        <v>108</v>
      </c>
      <c r="BF527" t="s">
        <v>108</v>
      </c>
      <c r="BG527" t="s">
        <v>108</v>
      </c>
      <c r="BH527" t="s">
        <v>108</v>
      </c>
      <c r="BI527" t="s">
        <v>108</v>
      </c>
      <c r="BJ527" t="s">
        <v>108</v>
      </c>
      <c r="BK527" t="s">
        <v>108</v>
      </c>
      <c r="BL527" t="s">
        <v>108</v>
      </c>
      <c r="BM527" t="s">
        <v>108</v>
      </c>
      <c r="BN527" t="s">
        <v>108</v>
      </c>
      <c r="BO527" t="s">
        <v>108</v>
      </c>
      <c r="BP527" t="s">
        <v>108</v>
      </c>
      <c r="BQ527" t="s">
        <v>108</v>
      </c>
      <c r="BR527" t="s">
        <v>108</v>
      </c>
      <c r="BS527" t="s">
        <v>108</v>
      </c>
      <c r="BT527" t="s">
        <v>108</v>
      </c>
      <c r="BU527" t="s">
        <v>108</v>
      </c>
      <c r="BV527" t="s">
        <v>108</v>
      </c>
      <c r="BW527" t="s">
        <v>108</v>
      </c>
      <c r="BX527" t="s">
        <v>108</v>
      </c>
      <c r="BY527" t="s">
        <v>108</v>
      </c>
      <c r="BZ527"/>
      <c r="CA527"/>
      <c r="CB527"/>
      <c r="CC527"/>
      <c r="CD527" s="23"/>
      <c r="CH527">
        <v>3697</v>
      </c>
    </row>
    <row r="528" spans="1:86">
      <c r="A528" t="str">
        <f>CONCATENATE(C528,"_",COUNTIF(C$2:C528,C528))</f>
        <v>11CD01_2</v>
      </c>
      <c r="B528" t="s">
        <v>9682</v>
      </c>
      <c r="C528" t="s">
        <v>7152</v>
      </c>
      <c r="D528" t="s">
        <v>17022</v>
      </c>
      <c r="E528" t="s">
        <v>7153</v>
      </c>
      <c r="F528" t="s">
        <v>7154</v>
      </c>
      <c r="G528" t="s">
        <v>7155</v>
      </c>
      <c r="H528" t="s">
        <v>7156</v>
      </c>
      <c r="I528" t="s">
        <v>7173</v>
      </c>
      <c r="J528" t="s">
        <v>17025</v>
      </c>
      <c r="K528">
        <v>5</v>
      </c>
      <c r="L528" t="s">
        <v>142</v>
      </c>
      <c r="M528">
        <v>1</v>
      </c>
      <c r="N528" t="s">
        <v>365</v>
      </c>
      <c r="O528" t="s">
        <v>239</v>
      </c>
      <c r="P528" t="s">
        <v>17024</v>
      </c>
      <c r="Q528" t="s">
        <v>169</v>
      </c>
      <c r="R528" t="s">
        <v>77</v>
      </c>
      <c r="S528" t="s">
        <v>170</v>
      </c>
      <c r="T528" t="s">
        <v>16739</v>
      </c>
      <c r="U528" t="s">
        <v>169</v>
      </c>
      <c r="V528" t="s">
        <v>17016</v>
      </c>
      <c r="W528" t="s">
        <v>7174</v>
      </c>
      <c r="X528" t="s">
        <v>7175</v>
      </c>
      <c r="Y528" t="s">
        <v>81</v>
      </c>
      <c r="Z528" t="s">
        <v>82</v>
      </c>
      <c r="AA528">
        <v>16.600000000000001</v>
      </c>
      <c r="AB528" t="s">
        <v>83</v>
      </c>
      <c r="AC528" t="str">
        <f t="shared" si="8"/>
        <v>1.7.1</v>
      </c>
      <c r="AD528" t="s">
        <v>7176</v>
      </c>
      <c r="AE528" t="s">
        <v>7177</v>
      </c>
      <c r="AF528" t="s">
        <v>7178</v>
      </c>
      <c r="AG528" t="s">
        <v>7179</v>
      </c>
      <c r="AH528" t="s">
        <v>7180</v>
      </c>
      <c r="AI528" t="s">
        <v>89</v>
      </c>
      <c r="AJ528" t="s">
        <v>7181</v>
      </c>
      <c r="AK528" t="s">
        <v>7182</v>
      </c>
      <c r="AL528" t="s">
        <v>92</v>
      </c>
      <c r="AM528" t="s">
        <v>7183</v>
      </c>
      <c r="AN528">
        <v>0.2</v>
      </c>
      <c r="AO528">
        <v>0.5</v>
      </c>
      <c r="AP528">
        <v>0.8</v>
      </c>
      <c r="AQ528">
        <v>1</v>
      </c>
      <c r="AR528" t="s">
        <v>7184</v>
      </c>
      <c r="AS528" t="s">
        <v>7185</v>
      </c>
      <c r="AT528" t="s">
        <v>7186</v>
      </c>
      <c r="AU528" t="s">
        <v>7171</v>
      </c>
      <c r="AV528" t="s">
        <v>7172</v>
      </c>
      <c r="AW528" t="s">
        <v>7187</v>
      </c>
      <c r="AX528" t="s">
        <v>7171</v>
      </c>
      <c r="AY528" t="s">
        <v>7172</v>
      </c>
      <c r="AZ528" t="s">
        <v>108</v>
      </c>
      <c r="BA528" t="s">
        <v>108</v>
      </c>
      <c r="BB528" t="s">
        <v>108</v>
      </c>
      <c r="BC528" t="s">
        <v>108</v>
      </c>
      <c r="BD528" t="s">
        <v>108</v>
      </c>
      <c r="BE528" t="s">
        <v>108</v>
      </c>
      <c r="BF528" t="s">
        <v>108</v>
      </c>
      <c r="BG528" t="s">
        <v>108</v>
      </c>
      <c r="BH528" t="s">
        <v>108</v>
      </c>
      <c r="BI528" t="s">
        <v>108</v>
      </c>
      <c r="BJ528" t="s">
        <v>108</v>
      </c>
      <c r="BK528" t="s">
        <v>108</v>
      </c>
      <c r="BL528" t="s">
        <v>108</v>
      </c>
      <c r="BM528" t="s">
        <v>108</v>
      </c>
      <c r="BN528" t="s">
        <v>108</v>
      </c>
      <c r="BO528" t="s">
        <v>108</v>
      </c>
      <c r="BP528" t="s">
        <v>108</v>
      </c>
      <c r="BQ528" t="s">
        <v>108</v>
      </c>
      <c r="BR528" t="s">
        <v>108</v>
      </c>
      <c r="BS528" t="s">
        <v>108</v>
      </c>
      <c r="BT528" t="s">
        <v>108</v>
      </c>
      <c r="BU528" t="s">
        <v>108</v>
      </c>
      <c r="BV528" t="s">
        <v>108</v>
      </c>
      <c r="BW528" t="s">
        <v>108</v>
      </c>
      <c r="BX528" t="s">
        <v>108</v>
      </c>
      <c r="BY528"/>
      <c r="BZ528"/>
      <c r="CA528"/>
      <c r="CB528"/>
      <c r="CC528"/>
      <c r="CD528" s="23"/>
    </row>
    <row r="529" spans="1:86">
      <c r="A529" t="str">
        <f>CONCATENATE(C529,"_",COUNTIF(C$2:C529,C529))</f>
        <v>11CD01_3</v>
      </c>
      <c r="B529" t="s">
        <v>9685</v>
      </c>
      <c r="C529" t="s">
        <v>7152</v>
      </c>
      <c r="D529" t="s">
        <v>17022</v>
      </c>
      <c r="E529" t="s">
        <v>7153</v>
      </c>
      <c r="F529" t="s">
        <v>7154</v>
      </c>
      <c r="G529" t="s">
        <v>7155</v>
      </c>
      <c r="H529" t="s">
        <v>7156</v>
      </c>
      <c r="I529" t="s">
        <v>109</v>
      </c>
      <c r="J529" t="s">
        <v>16733</v>
      </c>
      <c r="K529">
        <v>5</v>
      </c>
      <c r="L529" t="s">
        <v>142</v>
      </c>
      <c r="M529">
        <v>1</v>
      </c>
      <c r="N529" t="s">
        <v>365</v>
      </c>
      <c r="O529" t="s">
        <v>239</v>
      </c>
      <c r="P529" t="s">
        <v>17024</v>
      </c>
      <c r="Q529" t="s">
        <v>169</v>
      </c>
      <c r="R529" t="s">
        <v>77</v>
      </c>
      <c r="S529" t="s">
        <v>170</v>
      </c>
      <c r="T529" t="s">
        <v>16739</v>
      </c>
      <c r="U529" t="s">
        <v>169</v>
      </c>
      <c r="V529" t="s">
        <v>17016</v>
      </c>
      <c r="W529" t="s">
        <v>110</v>
      </c>
      <c r="X529" t="s">
        <v>111</v>
      </c>
      <c r="Y529" t="s">
        <v>81</v>
      </c>
      <c r="Z529" t="s">
        <v>82</v>
      </c>
      <c r="AA529">
        <v>16.600000000000001</v>
      </c>
      <c r="AB529" t="s">
        <v>83</v>
      </c>
      <c r="AC529" t="str">
        <f t="shared" si="8"/>
        <v>1.7.1</v>
      </c>
      <c r="AD529" t="s">
        <v>1588</v>
      </c>
      <c r="AE529" t="s">
        <v>1589</v>
      </c>
      <c r="AF529" t="s">
        <v>1802</v>
      </c>
      <c r="AG529" t="s">
        <v>115</v>
      </c>
      <c r="AH529" t="s">
        <v>1807</v>
      </c>
      <c r="AI529" t="s">
        <v>89</v>
      </c>
      <c r="AJ529" t="s">
        <v>370</v>
      </c>
      <c r="AK529" t="s">
        <v>371</v>
      </c>
      <c r="AL529" t="s">
        <v>92</v>
      </c>
      <c r="AM529" t="s">
        <v>7210</v>
      </c>
      <c r="AN529">
        <v>0.25</v>
      </c>
      <c r="AO529">
        <v>0.5</v>
      </c>
      <c r="AP529">
        <v>0.75</v>
      </c>
      <c r="AQ529">
        <v>1</v>
      </c>
      <c r="AR529" t="s">
        <v>7211</v>
      </c>
      <c r="AS529" t="s">
        <v>7212</v>
      </c>
      <c r="AT529" t="s">
        <v>125</v>
      </c>
      <c r="AU529" t="s">
        <v>7208</v>
      </c>
      <c r="AV529" t="s">
        <v>7209</v>
      </c>
      <c r="AW529" t="s">
        <v>122</v>
      </c>
      <c r="AX529" t="s">
        <v>7208</v>
      </c>
      <c r="AY529" t="s">
        <v>7209</v>
      </c>
      <c r="AZ529" t="s">
        <v>108</v>
      </c>
      <c r="BA529" t="s">
        <v>108</v>
      </c>
      <c r="BB529" t="s">
        <v>108</v>
      </c>
      <c r="BC529" t="s">
        <v>108</v>
      </c>
      <c r="BD529" t="s">
        <v>108</v>
      </c>
      <c r="BE529" t="s">
        <v>108</v>
      </c>
      <c r="BF529" t="s">
        <v>108</v>
      </c>
      <c r="BG529" t="s">
        <v>108</v>
      </c>
      <c r="BH529" t="s">
        <v>108</v>
      </c>
      <c r="BI529" t="s">
        <v>108</v>
      </c>
      <c r="BJ529" t="s">
        <v>108</v>
      </c>
      <c r="BK529" t="s">
        <v>108</v>
      </c>
      <c r="BL529" t="s">
        <v>108</v>
      </c>
      <c r="BM529" t="s">
        <v>108</v>
      </c>
      <c r="BN529" t="s">
        <v>108</v>
      </c>
      <c r="BO529" t="s">
        <v>108</v>
      </c>
      <c r="BP529" t="s">
        <v>108</v>
      </c>
      <c r="BQ529" t="s">
        <v>108</v>
      </c>
      <c r="BR529" t="s">
        <v>108</v>
      </c>
      <c r="BS529" t="s">
        <v>108</v>
      </c>
      <c r="BT529" t="s">
        <v>108</v>
      </c>
      <c r="BU529" t="s">
        <v>108</v>
      </c>
      <c r="BV529" t="s">
        <v>108</v>
      </c>
      <c r="BW529" t="s">
        <v>108</v>
      </c>
      <c r="BX529" t="s">
        <v>108</v>
      </c>
      <c r="BY529" t="s">
        <v>108</v>
      </c>
      <c r="BZ529"/>
      <c r="CA529"/>
      <c r="CB529"/>
      <c r="CC529"/>
      <c r="CD529" s="23"/>
    </row>
    <row r="530" spans="1:86">
      <c r="A530" t="str">
        <f>CONCATENATE(C530,"_",COUNTIF(C$2:C530,C530))</f>
        <v>11CD01_4</v>
      </c>
      <c r="B530" t="s">
        <v>9686</v>
      </c>
      <c r="C530" t="s">
        <v>7152</v>
      </c>
      <c r="D530" t="s">
        <v>17022</v>
      </c>
      <c r="E530" t="s">
        <v>7153</v>
      </c>
      <c r="F530" t="s">
        <v>7154</v>
      </c>
      <c r="G530" t="s">
        <v>7155</v>
      </c>
      <c r="H530" t="s">
        <v>7156</v>
      </c>
      <c r="I530" t="s">
        <v>126</v>
      </c>
      <c r="J530" t="s">
        <v>16736</v>
      </c>
      <c r="K530">
        <v>5</v>
      </c>
      <c r="L530" t="s">
        <v>142</v>
      </c>
      <c r="M530">
        <v>1</v>
      </c>
      <c r="N530" t="s">
        <v>365</v>
      </c>
      <c r="O530" t="s">
        <v>239</v>
      </c>
      <c r="P530" t="s">
        <v>17024</v>
      </c>
      <c r="Q530" t="s">
        <v>169</v>
      </c>
      <c r="R530" t="s">
        <v>77</v>
      </c>
      <c r="S530" t="s">
        <v>170</v>
      </c>
      <c r="T530" t="s">
        <v>16739</v>
      </c>
      <c r="U530" t="s">
        <v>169</v>
      </c>
      <c r="V530" t="s">
        <v>17016</v>
      </c>
      <c r="W530" t="s">
        <v>127</v>
      </c>
      <c r="X530" t="s">
        <v>128</v>
      </c>
      <c r="Y530" t="s">
        <v>81</v>
      </c>
      <c r="Z530" t="s">
        <v>82</v>
      </c>
      <c r="AA530">
        <v>16.600000000000001</v>
      </c>
      <c r="AB530" t="s">
        <v>83</v>
      </c>
      <c r="AC530" t="str">
        <f t="shared" si="8"/>
        <v>1.7.1</v>
      </c>
      <c r="AD530" t="s">
        <v>207</v>
      </c>
      <c r="AE530" t="s">
        <v>942</v>
      </c>
      <c r="AF530" t="s">
        <v>4843</v>
      </c>
      <c r="AG530" t="s">
        <v>343</v>
      </c>
      <c r="AH530" t="s">
        <v>1600</v>
      </c>
      <c r="AI530" t="s">
        <v>89</v>
      </c>
      <c r="AJ530" t="s">
        <v>379</v>
      </c>
      <c r="AK530" t="s">
        <v>380</v>
      </c>
      <c r="AL530" t="s">
        <v>136</v>
      </c>
      <c r="AM530" t="s">
        <v>7213</v>
      </c>
      <c r="AN530">
        <v>0.25</v>
      </c>
      <c r="AO530">
        <v>0.5</v>
      </c>
      <c r="AP530">
        <v>0.75</v>
      </c>
      <c r="AQ530">
        <v>1</v>
      </c>
      <c r="AR530" t="s">
        <v>382</v>
      </c>
      <c r="AS530" t="s">
        <v>7214</v>
      </c>
      <c r="AT530" t="s">
        <v>7215</v>
      </c>
      <c r="AU530" t="s">
        <v>7208</v>
      </c>
      <c r="AV530" t="s">
        <v>7209</v>
      </c>
      <c r="AW530" t="s">
        <v>108</v>
      </c>
      <c r="AX530" t="s">
        <v>108</v>
      </c>
      <c r="AY530" t="s">
        <v>108</v>
      </c>
      <c r="AZ530" t="s">
        <v>108</v>
      </c>
      <c r="BA530" t="s">
        <v>108</v>
      </c>
      <c r="BB530" t="s">
        <v>108</v>
      </c>
      <c r="BC530" t="s">
        <v>108</v>
      </c>
      <c r="BD530" t="s">
        <v>108</v>
      </c>
      <c r="BE530" t="s">
        <v>108</v>
      </c>
      <c r="BF530" t="s">
        <v>108</v>
      </c>
      <c r="BG530" t="s">
        <v>108</v>
      </c>
      <c r="BH530" t="s">
        <v>108</v>
      </c>
      <c r="BI530" t="s">
        <v>108</v>
      </c>
      <c r="BJ530" t="s">
        <v>108</v>
      </c>
      <c r="BK530" t="s">
        <v>108</v>
      </c>
      <c r="BL530" t="s">
        <v>108</v>
      </c>
      <c r="BM530" t="s">
        <v>108</v>
      </c>
      <c r="BN530" t="s">
        <v>108</v>
      </c>
      <c r="BO530" t="s">
        <v>108</v>
      </c>
      <c r="BP530" t="s">
        <v>108</v>
      </c>
      <c r="BQ530" t="s">
        <v>108</v>
      </c>
      <c r="BR530" t="s">
        <v>108</v>
      </c>
      <c r="BS530" t="s">
        <v>108</v>
      </c>
      <c r="BT530" t="s">
        <v>108</v>
      </c>
      <c r="BU530" t="s">
        <v>108</v>
      </c>
      <c r="BV530" t="s">
        <v>108</v>
      </c>
      <c r="BW530" t="s">
        <v>108</v>
      </c>
      <c r="BX530" t="s">
        <v>108</v>
      </c>
      <c r="BY530" t="s">
        <v>108</v>
      </c>
      <c r="BZ530"/>
      <c r="CA530"/>
      <c r="CB530"/>
      <c r="CC530"/>
      <c r="CD530" s="23"/>
    </row>
    <row r="531" spans="1:86">
      <c r="A531" t="str">
        <f>CONCATENATE(C531,"_",COUNTIF(C$2:C531,C531))</f>
        <v>11CD01_5</v>
      </c>
      <c r="B531" t="s">
        <v>9684</v>
      </c>
      <c r="C531" t="s">
        <v>7152</v>
      </c>
      <c r="D531" t="s">
        <v>17022</v>
      </c>
      <c r="E531" t="s">
        <v>7153</v>
      </c>
      <c r="F531" t="s">
        <v>7154</v>
      </c>
      <c r="G531" t="s">
        <v>7155</v>
      </c>
      <c r="H531" t="s">
        <v>7156</v>
      </c>
      <c r="I531" t="s">
        <v>141</v>
      </c>
      <c r="J531" t="s">
        <v>16737</v>
      </c>
      <c r="K531">
        <v>5</v>
      </c>
      <c r="L531" t="s">
        <v>142</v>
      </c>
      <c r="M531">
        <v>3</v>
      </c>
      <c r="N531" t="s">
        <v>16738</v>
      </c>
      <c r="O531" t="s">
        <v>171</v>
      </c>
      <c r="P531" t="s">
        <v>143</v>
      </c>
      <c r="Q531" t="s">
        <v>169</v>
      </c>
      <c r="R531" t="s">
        <v>77</v>
      </c>
      <c r="S531" t="s">
        <v>170</v>
      </c>
      <c r="T531" t="s">
        <v>16739</v>
      </c>
      <c r="U531" t="s">
        <v>168</v>
      </c>
      <c r="V531" t="s">
        <v>16740</v>
      </c>
      <c r="W531" t="s">
        <v>144</v>
      </c>
      <c r="X531" t="s">
        <v>145</v>
      </c>
      <c r="Y531" t="s">
        <v>146</v>
      </c>
      <c r="Z531" t="s">
        <v>147</v>
      </c>
      <c r="AA531">
        <v>11.5</v>
      </c>
      <c r="AB531" t="s">
        <v>16741</v>
      </c>
      <c r="AC531" t="str">
        <f t="shared" si="8"/>
        <v>1.7.2</v>
      </c>
      <c r="AD531" t="s">
        <v>7199</v>
      </c>
      <c r="AE531" t="s">
        <v>7200</v>
      </c>
      <c r="AF531" t="s">
        <v>7201</v>
      </c>
      <c r="AG531" t="s">
        <v>7202</v>
      </c>
      <c r="AH531" t="s">
        <v>7203</v>
      </c>
      <c r="AI531" t="s">
        <v>89</v>
      </c>
      <c r="AJ531" t="s">
        <v>7204</v>
      </c>
      <c r="AK531" t="s">
        <v>414</v>
      </c>
      <c r="AL531" t="s">
        <v>136</v>
      </c>
      <c r="AM531" t="s">
        <v>7205</v>
      </c>
      <c r="AN531">
        <v>0.25</v>
      </c>
      <c r="AO531">
        <v>0.5</v>
      </c>
      <c r="AP531">
        <v>0.876</v>
      </c>
      <c r="AQ531">
        <v>1</v>
      </c>
      <c r="AR531" t="s">
        <v>416</v>
      </c>
      <c r="AS531" t="s">
        <v>7206</v>
      </c>
      <c r="AT531" t="s">
        <v>7207</v>
      </c>
      <c r="AU531" t="s">
        <v>7208</v>
      </c>
      <c r="AV531" t="s">
        <v>7209</v>
      </c>
      <c r="AW531" t="s">
        <v>108</v>
      </c>
      <c r="AX531" t="s">
        <v>108</v>
      </c>
      <c r="AY531" t="s">
        <v>108</v>
      </c>
      <c r="AZ531" t="s">
        <v>108</v>
      </c>
      <c r="BA531" t="s">
        <v>108</v>
      </c>
      <c r="BB531" t="s">
        <v>108</v>
      </c>
      <c r="BC531" t="s">
        <v>108</v>
      </c>
      <c r="BD531" t="s">
        <v>108</v>
      </c>
      <c r="BE531" t="s">
        <v>108</v>
      </c>
      <c r="BF531" t="s">
        <v>108</v>
      </c>
      <c r="BG531" t="s">
        <v>108</v>
      </c>
      <c r="BH531" t="s">
        <v>108</v>
      </c>
      <c r="BI531" t="s">
        <v>108</v>
      </c>
      <c r="BJ531" t="s">
        <v>108</v>
      </c>
      <c r="BK531" t="s">
        <v>108</v>
      </c>
      <c r="BL531" t="s">
        <v>108</v>
      </c>
      <c r="BM531" t="s">
        <v>108</v>
      </c>
      <c r="BN531" t="s">
        <v>108</v>
      </c>
      <c r="BO531" t="s">
        <v>108</v>
      </c>
      <c r="BP531" t="s">
        <v>108</v>
      </c>
      <c r="BQ531" t="s">
        <v>108</v>
      </c>
      <c r="BR531" t="s">
        <v>108</v>
      </c>
      <c r="BS531" t="s">
        <v>108</v>
      </c>
      <c r="BT531" t="s">
        <v>108</v>
      </c>
      <c r="BU531" t="s">
        <v>108</v>
      </c>
      <c r="BV531" t="s">
        <v>108</v>
      </c>
      <c r="BW531" t="s">
        <v>108</v>
      </c>
      <c r="BX531" t="s">
        <v>108</v>
      </c>
      <c r="BY531"/>
      <c r="BZ531"/>
      <c r="CA531"/>
      <c r="CB531"/>
      <c r="CC531"/>
      <c r="CD531" s="23"/>
    </row>
    <row r="532" spans="1:86">
      <c r="A532" t="str">
        <f>CONCATENATE(C532,"_",COUNTIF(C$2:C532,C532))</f>
        <v>11CD01_6</v>
      </c>
      <c r="B532" t="s">
        <v>9683</v>
      </c>
      <c r="C532" t="s">
        <v>7152</v>
      </c>
      <c r="D532" t="s">
        <v>17022</v>
      </c>
      <c r="E532" t="s">
        <v>7153</v>
      </c>
      <c r="F532" t="s">
        <v>7154</v>
      </c>
      <c r="G532" t="s">
        <v>7155</v>
      </c>
      <c r="H532" t="s">
        <v>7156</v>
      </c>
      <c r="I532" t="s">
        <v>7188</v>
      </c>
      <c r="J532" t="s">
        <v>17026</v>
      </c>
      <c r="K532">
        <v>5</v>
      </c>
      <c r="L532" t="s">
        <v>142</v>
      </c>
      <c r="M532">
        <v>1</v>
      </c>
      <c r="N532" t="s">
        <v>365</v>
      </c>
      <c r="O532" t="s">
        <v>239</v>
      </c>
      <c r="P532" t="s">
        <v>17024</v>
      </c>
      <c r="Q532" t="s">
        <v>169</v>
      </c>
      <c r="R532" t="s">
        <v>77</v>
      </c>
      <c r="S532" t="s">
        <v>170</v>
      </c>
      <c r="T532" t="s">
        <v>16739</v>
      </c>
      <c r="U532" t="s">
        <v>169</v>
      </c>
      <c r="V532" t="s">
        <v>17016</v>
      </c>
      <c r="W532" t="s">
        <v>7158</v>
      </c>
      <c r="X532" t="s">
        <v>7159</v>
      </c>
      <c r="Y532" t="s">
        <v>81</v>
      </c>
      <c r="Z532" t="s">
        <v>82</v>
      </c>
      <c r="AA532">
        <v>16.600000000000001</v>
      </c>
      <c r="AB532" t="s">
        <v>83</v>
      </c>
      <c r="AC532" t="str">
        <f t="shared" si="8"/>
        <v>1.7.1</v>
      </c>
      <c r="AD532" t="s">
        <v>7189</v>
      </c>
      <c r="AE532" t="s">
        <v>7190</v>
      </c>
      <c r="AF532" t="s">
        <v>7191</v>
      </c>
      <c r="AG532" t="s">
        <v>7192</v>
      </c>
      <c r="AH532" t="s">
        <v>7164</v>
      </c>
      <c r="AI532" t="s">
        <v>89</v>
      </c>
      <c r="AJ532" t="s">
        <v>7193</v>
      </c>
      <c r="AK532" t="s">
        <v>7194</v>
      </c>
      <c r="AL532" t="s">
        <v>136</v>
      </c>
      <c r="AM532" t="s">
        <v>7195</v>
      </c>
      <c r="AN532">
        <v>0.15</v>
      </c>
      <c r="AO532">
        <v>0.3</v>
      </c>
      <c r="AP532">
        <v>0.7</v>
      </c>
      <c r="AQ532">
        <v>1</v>
      </c>
      <c r="AR532" t="s">
        <v>7196</v>
      </c>
      <c r="AS532" t="s">
        <v>7197</v>
      </c>
      <c r="AT532" t="s">
        <v>7198</v>
      </c>
      <c r="AU532" t="s">
        <v>7171</v>
      </c>
      <c r="AV532" t="s">
        <v>7172</v>
      </c>
      <c r="AW532" t="s">
        <v>108</v>
      </c>
      <c r="AX532" t="s">
        <v>108</v>
      </c>
      <c r="AY532" t="s">
        <v>108</v>
      </c>
      <c r="AZ532" t="s">
        <v>108</v>
      </c>
      <c r="BA532" t="s">
        <v>108</v>
      </c>
      <c r="BB532" t="s">
        <v>108</v>
      </c>
      <c r="BC532" t="s">
        <v>108</v>
      </c>
      <c r="BD532" t="s">
        <v>108</v>
      </c>
      <c r="BE532" t="s">
        <v>108</v>
      </c>
      <c r="BF532" t="s">
        <v>108</v>
      </c>
      <c r="BG532" t="s">
        <v>108</v>
      </c>
      <c r="BH532" t="s">
        <v>108</v>
      </c>
      <c r="BI532" t="s">
        <v>108</v>
      </c>
      <c r="BJ532" t="s">
        <v>108</v>
      </c>
      <c r="BK532" t="s">
        <v>108</v>
      </c>
      <c r="BL532" t="s">
        <v>108</v>
      </c>
      <c r="BM532" t="s">
        <v>108</v>
      </c>
      <c r="BN532" t="s">
        <v>108</v>
      </c>
      <c r="BO532" t="s">
        <v>108</v>
      </c>
      <c r="BP532" t="s">
        <v>108</v>
      </c>
      <c r="BQ532" t="s">
        <v>108</v>
      </c>
      <c r="BR532" t="s">
        <v>108</v>
      </c>
      <c r="BS532" t="s">
        <v>108</v>
      </c>
      <c r="BT532" t="s">
        <v>108</v>
      </c>
      <c r="BU532" t="s">
        <v>108</v>
      </c>
      <c r="BV532" t="s">
        <v>108</v>
      </c>
      <c r="BW532" t="s">
        <v>108</v>
      </c>
      <c r="BX532" t="s">
        <v>108</v>
      </c>
      <c r="BY532"/>
      <c r="BZ532"/>
      <c r="CA532"/>
      <c r="CB532"/>
      <c r="CC532"/>
      <c r="CD532" s="23"/>
    </row>
    <row r="533" spans="1:86">
      <c r="A533" t="str">
        <f>CONCATENATE(C533,"_",COUNTIF(C$2:C533,C533))</f>
        <v>11CD02_1</v>
      </c>
      <c r="B533" t="s">
        <v>9689</v>
      </c>
      <c r="C533" t="s">
        <v>7216</v>
      </c>
      <c r="D533" t="s">
        <v>17027</v>
      </c>
      <c r="E533" t="s">
        <v>7217</v>
      </c>
      <c r="F533" t="s">
        <v>7218</v>
      </c>
      <c r="G533" t="s">
        <v>7219</v>
      </c>
      <c r="H533" t="s">
        <v>7220</v>
      </c>
      <c r="I533" t="s">
        <v>7157</v>
      </c>
      <c r="J533" t="s">
        <v>17023</v>
      </c>
      <c r="K533">
        <v>5</v>
      </c>
      <c r="L533" t="s">
        <v>142</v>
      </c>
      <c r="M533">
        <v>1</v>
      </c>
      <c r="N533" t="s">
        <v>365</v>
      </c>
      <c r="O533" t="s">
        <v>239</v>
      </c>
      <c r="P533" t="s">
        <v>17024</v>
      </c>
      <c r="Q533" t="s">
        <v>169</v>
      </c>
      <c r="R533" t="s">
        <v>77</v>
      </c>
      <c r="S533" t="s">
        <v>170</v>
      </c>
      <c r="T533" t="s">
        <v>16739</v>
      </c>
      <c r="U533" t="s">
        <v>169</v>
      </c>
      <c r="V533" t="s">
        <v>17016</v>
      </c>
      <c r="W533" t="s">
        <v>7158</v>
      </c>
      <c r="X533" t="s">
        <v>7159</v>
      </c>
      <c r="Y533" t="s">
        <v>81</v>
      </c>
      <c r="Z533" t="s">
        <v>82</v>
      </c>
      <c r="AA533">
        <v>16.600000000000001</v>
      </c>
      <c r="AB533" t="s">
        <v>83</v>
      </c>
      <c r="AC533" t="str">
        <f t="shared" si="8"/>
        <v>1.7.1</v>
      </c>
      <c r="AD533" t="s">
        <v>7160</v>
      </c>
      <c r="AE533" t="s">
        <v>7161</v>
      </c>
      <c r="AF533" t="s">
        <v>7162</v>
      </c>
      <c r="AG533" t="s">
        <v>7247</v>
      </c>
      <c r="AH533" t="s">
        <v>7248</v>
      </c>
      <c r="AI533" t="s">
        <v>7249</v>
      </c>
      <c r="AJ533" t="s">
        <v>7250</v>
      </c>
      <c r="AK533" t="s">
        <v>7251</v>
      </c>
      <c r="AL533" t="s">
        <v>136</v>
      </c>
      <c r="AM533" t="s">
        <v>7252</v>
      </c>
      <c r="AN533">
        <v>0.2</v>
      </c>
      <c r="AO533">
        <v>0.4</v>
      </c>
      <c r="AP533">
        <v>0.6</v>
      </c>
      <c r="AQ533">
        <v>0.9</v>
      </c>
      <c r="AR533" t="s">
        <v>7253</v>
      </c>
      <c r="AS533" t="s">
        <v>7254</v>
      </c>
      <c r="AT533" t="s">
        <v>7255</v>
      </c>
      <c r="AU533" t="s">
        <v>7256</v>
      </c>
      <c r="AV533" t="s">
        <v>7257</v>
      </c>
      <c r="AW533" t="s">
        <v>108</v>
      </c>
      <c r="AX533" t="s">
        <v>108</v>
      </c>
      <c r="AY533" t="s">
        <v>108</v>
      </c>
      <c r="AZ533" t="s">
        <v>108</v>
      </c>
      <c r="BA533" t="s">
        <v>108</v>
      </c>
      <c r="BB533" t="s">
        <v>108</v>
      </c>
      <c r="BC533" t="s">
        <v>108</v>
      </c>
      <c r="BD533" t="s">
        <v>108</v>
      </c>
      <c r="BE533" t="s">
        <v>108</v>
      </c>
      <c r="BF533" t="s">
        <v>108</v>
      </c>
      <c r="BG533" t="s">
        <v>108</v>
      </c>
      <c r="BH533" t="s">
        <v>108</v>
      </c>
      <c r="BI533" t="s">
        <v>108</v>
      </c>
      <c r="BJ533" t="s">
        <v>108</v>
      </c>
      <c r="BK533" t="s">
        <v>108</v>
      </c>
      <c r="BL533" t="s">
        <v>108</v>
      </c>
      <c r="BM533" t="s">
        <v>108</v>
      </c>
      <c r="BN533" t="s">
        <v>108</v>
      </c>
      <c r="BO533" t="s">
        <v>108</v>
      </c>
      <c r="BP533" t="s">
        <v>108</v>
      </c>
      <c r="BQ533" t="s">
        <v>108</v>
      </c>
      <c r="BR533" t="s">
        <v>108</v>
      </c>
      <c r="BS533" t="s">
        <v>108</v>
      </c>
      <c r="BT533" t="s">
        <v>108</v>
      </c>
      <c r="BU533" t="s">
        <v>108</v>
      </c>
      <c r="BV533" t="s">
        <v>108</v>
      </c>
      <c r="BW533" t="s">
        <v>108</v>
      </c>
      <c r="BX533" t="s">
        <v>108</v>
      </c>
      <c r="BY533"/>
      <c r="BZ533"/>
      <c r="CA533"/>
      <c r="CB533"/>
      <c r="CC533"/>
      <c r="CD533" s="23"/>
    </row>
    <row r="534" spans="1:86">
      <c r="A534" t="str">
        <f>CONCATENATE(C534,"_",COUNTIF(C$2:C534,C534))</f>
        <v>11CD02_2</v>
      </c>
      <c r="B534" t="s">
        <v>9688</v>
      </c>
      <c r="C534" t="s">
        <v>7216</v>
      </c>
      <c r="D534" t="s">
        <v>17027</v>
      </c>
      <c r="E534" t="s">
        <v>7217</v>
      </c>
      <c r="F534" t="s">
        <v>7218</v>
      </c>
      <c r="G534" t="s">
        <v>7219</v>
      </c>
      <c r="H534" t="s">
        <v>7220</v>
      </c>
      <c r="I534" t="s">
        <v>7117</v>
      </c>
      <c r="J534" t="s">
        <v>17014</v>
      </c>
      <c r="K534">
        <v>5</v>
      </c>
      <c r="L534" t="s">
        <v>142</v>
      </c>
      <c r="M534">
        <v>1</v>
      </c>
      <c r="N534" t="s">
        <v>365</v>
      </c>
      <c r="O534">
        <v>12</v>
      </c>
      <c r="P534" t="s">
        <v>17028</v>
      </c>
      <c r="Q534" t="s">
        <v>169</v>
      </c>
      <c r="R534" t="s">
        <v>77</v>
      </c>
      <c r="S534" t="s">
        <v>170</v>
      </c>
      <c r="T534" t="s">
        <v>16739</v>
      </c>
      <c r="U534" t="s">
        <v>169</v>
      </c>
      <c r="V534" t="s">
        <v>17016</v>
      </c>
      <c r="W534" t="s">
        <v>7232</v>
      </c>
      <c r="X534" t="s">
        <v>7233</v>
      </c>
      <c r="Y534" t="s">
        <v>81</v>
      </c>
      <c r="Z534" t="s">
        <v>82</v>
      </c>
      <c r="AA534">
        <v>16.100000000000001</v>
      </c>
      <c r="AB534" t="s">
        <v>174</v>
      </c>
      <c r="AC534" t="str">
        <f t="shared" si="8"/>
        <v>1.7.1</v>
      </c>
      <c r="AD534" t="s">
        <v>7234</v>
      </c>
      <c r="AE534" t="s">
        <v>7235</v>
      </c>
      <c r="AF534" t="s">
        <v>4787</v>
      </c>
      <c r="AG534" t="s">
        <v>7236</v>
      </c>
      <c r="AH534" t="s">
        <v>7237</v>
      </c>
      <c r="AI534" t="s">
        <v>89</v>
      </c>
      <c r="AJ534" t="s">
        <v>7238</v>
      </c>
      <c r="AK534" t="s">
        <v>7239</v>
      </c>
      <c r="AL534" t="s">
        <v>92</v>
      </c>
      <c r="AM534" t="s">
        <v>7240</v>
      </c>
      <c r="AN534">
        <v>0.25</v>
      </c>
      <c r="AO534">
        <v>0.5</v>
      </c>
      <c r="AP534">
        <v>0.75</v>
      </c>
      <c r="AQ534">
        <v>1</v>
      </c>
      <c r="AR534" t="s">
        <v>7241</v>
      </c>
      <c r="AS534" t="s">
        <v>7242</v>
      </c>
      <c r="AT534" t="s">
        <v>7243</v>
      </c>
      <c r="AU534" t="s">
        <v>7244</v>
      </c>
      <c r="AV534" t="s">
        <v>7245</v>
      </c>
      <c r="AW534" t="s">
        <v>7246</v>
      </c>
      <c r="AX534" t="s">
        <v>7244</v>
      </c>
      <c r="AY534" t="s">
        <v>7245</v>
      </c>
      <c r="AZ534" t="s">
        <v>108</v>
      </c>
      <c r="BA534" t="s">
        <v>108</v>
      </c>
      <c r="BB534" t="s">
        <v>108</v>
      </c>
      <c r="BC534" t="s">
        <v>108</v>
      </c>
      <c r="BD534" t="s">
        <v>108</v>
      </c>
      <c r="BE534" t="s">
        <v>108</v>
      </c>
      <c r="BF534" t="s">
        <v>108</v>
      </c>
      <c r="BG534" t="s">
        <v>108</v>
      </c>
      <c r="BH534" t="s">
        <v>108</v>
      </c>
      <c r="BI534" t="s">
        <v>108</v>
      </c>
      <c r="BJ534" t="s">
        <v>108</v>
      </c>
      <c r="BK534" t="s">
        <v>108</v>
      </c>
      <c r="BL534" t="s">
        <v>108</v>
      </c>
      <c r="BM534" t="s">
        <v>108</v>
      </c>
      <c r="BN534" t="s">
        <v>108</v>
      </c>
      <c r="BO534" t="s">
        <v>108</v>
      </c>
      <c r="BP534" t="s">
        <v>108</v>
      </c>
      <c r="BQ534" t="s">
        <v>108</v>
      </c>
      <c r="BR534" t="s">
        <v>108</v>
      </c>
      <c r="BS534" t="s">
        <v>108</v>
      </c>
      <c r="BT534" t="s">
        <v>108</v>
      </c>
      <c r="BU534" t="s">
        <v>108</v>
      </c>
      <c r="BV534" t="s">
        <v>108</v>
      </c>
      <c r="BW534" t="s">
        <v>108</v>
      </c>
      <c r="BX534" t="s">
        <v>108</v>
      </c>
      <c r="BY534"/>
      <c r="BZ534"/>
      <c r="CA534"/>
      <c r="CB534"/>
      <c r="CC534"/>
      <c r="CD534" s="23"/>
    </row>
    <row r="535" spans="1:86">
      <c r="A535" t="str">
        <f>CONCATENATE(C535,"_",COUNTIF(C$2:C535,C535))</f>
        <v>11CD02_3</v>
      </c>
      <c r="B535" t="s">
        <v>9687</v>
      </c>
      <c r="C535" t="s">
        <v>7216</v>
      </c>
      <c r="D535" t="s">
        <v>17027</v>
      </c>
      <c r="E535" t="s">
        <v>7217</v>
      </c>
      <c r="F535" t="s">
        <v>7218</v>
      </c>
      <c r="G535" t="s">
        <v>7219</v>
      </c>
      <c r="H535" t="s">
        <v>7220</v>
      </c>
      <c r="I535" t="s">
        <v>109</v>
      </c>
      <c r="J535" t="s">
        <v>16733</v>
      </c>
      <c r="K535">
        <v>5</v>
      </c>
      <c r="L535" t="s">
        <v>142</v>
      </c>
      <c r="M535">
        <v>1</v>
      </c>
      <c r="N535" t="s">
        <v>365</v>
      </c>
      <c r="O535">
        <v>12</v>
      </c>
      <c r="P535" t="s">
        <v>17028</v>
      </c>
      <c r="Q535" t="s">
        <v>169</v>
      </c>
      <c r="R535" t="s">
        <v>77</v>
      </c>
      <c r="S535" t="s">
        <v>170</v>
      </c>
      <c r="T535" t="s">
        <v>16739</v>
      </c>
      <c r="U535" t="s">
        <v>169</v>
      </c>
      <c r="V535" t="s">
        <v>17016</v>
      </c>
      <c r="W535" t="s">
        <v>110</v>
      </c>
      <c r="X535" t="s">
        <v>111</v>
      </c>
      <c r="Y535" t="s">
        <v>81</v>
      </c>
      <c r="Z535" t="s">
        <v>82</v>
      </c>
      <c r="AA535">
        <v>16.100000000000001</v>
      </c>
      <c r="AB535" t="s">
        <v>174</v>
      </c>
      <c r="AC535" t="str">
        <f t="shared" si="8"/>
        <v>1.7.1</v>
      </c>
      <c r="AD535" t="s">
        <v>7221</v>
      </c>
      <c r="AE535" t="s">
        <v>7222</v>
      </c>
      <c r="AF535" t="s">
        <v>368</v>
      </c>
      <c r="AG535" t="s">
        <v>115</v>
      </c>
      <c r="AH535" t="s">
        <v>7223</v>
      </c>
      <c r="AI535" t="s">
        <v>89</v>
      </c>
      <c r="AJ535" t="s">
        <v>7224</v>
      </c>
      <c r="AK535" t="s">
        <v>7225</v>
      </c>
      <c r="AL535" t="s">
        <v>136</v>
      </c>
      <c r="AM535" t="s">
        <v>7226</v>
      </c>
      <c r="AN535">
        <v>0.22</v>
      </c>
      <c r="AO535">
        <v>0.44</v>
      </c>
      <c r="AP535">
        <v>0.66</v>
      </c>
      <c r="AQ535">
        <v>1</v>
      </c>
      <c r="AR535" t="s">
        <v>7227</v>
      </c>
      <c r="AS535" t="s">
        <v>7228</v>
      </c>
      <c r="AT535" t="s">
        <v>7229</v>
      </c>
      <c r="AU535" t="s">
        <v>7230</v>
      </c>
      <c r="AV535" t="s">
        <v>7231</v>
      </c>
      <c r="AW535" t="s">
        <v>108</v>
      </c>
      <c r="AX535" t="s">
        <v>108</v>
      </c>
      <c r="AY535" t="s">
        <v>108</v>
      </c>
      <c r="AZ535" t="s">
        <v>108</v>
      </c>
      <c r="BA535" t="s">
        <v>108</v>
      </c>
      <c r="BB535" t="s">
        <v>108</v>
      </c>
      <c r="BC535" t="s">
        <v>108</v>
      </c>
      <c r="BD535" t="s">
        <v>108</v>
      </c>
      <c r="BE535" t="s">
        <v>108</v>
      </c>
      <c r="BF535" t="s">
        <v>108</v>
      </c>
      <c r="BG535" t="s">
        <v>108</v>
      </c>
      <c r="BH535" t="s">
        <v>108</v>
      </c>
      <c r="BI535" t="s">
        <v>108</v>
      </c>
      <c r="BJ535" t="s">
        <v>108</v>
      </c>
      <c r="BK535" t="s">
        <v>108</v>
      </c>
      <c r="BL535" t="s">
        <v>108</v>
      </c>
      <c r="BM535" t="s">
        <v>108</v>
      </c>
      <c r="BN535" t="s">
        <v>108</v>
      </c>
      <c r="BO535" t="s">
        <v>108</v>
      </c>
      <c r="BP535" t="s">
        <v>108</v>
      </c>
      <c r="BQ535" t="s">
        <v>108</v>
      </c>
      <c r="BR535" t="s">
        <v>108</v>
      </c>
      <c r="BS535" t="s">
        <v>108</v>
      </c>
      <c r="BT535" t="s">
        <v>108</v>
      </c>
      <c r="BU535" t="s">
        <v>108</v>
      </c>
      <c r="BV535" t="s">
        <v>108</v>
      </c>
      <c r="BW535" t="s">
        <v>108</v>
      </c>
      <c r="BX535" t="s">
        <v>108</v>
      </c>
      <c r="BY535"/>
      <c r="BZ535"/>
      <c r="CA535"/>
      <c r="CB535"/>
      <c r="CC535"/>
      <c r="CD535" s="23"/>
      <c r="CH535">
        <v>2124</v>
      </c>
    </row>
    <row r="536" spans="1:86">
      <c r="A536" t="str">
        <f>CONCATENATE(C536,"_",COUNTIF(C$2:C536,C536))</f>
        <v>11CD02_4</v>
      </c>
      <c r="B536" t="s">
        <v>9691</v>
      </c>
      <c r="C536" t="s">
        <v>7216</v>
      </c>
      <c r="D536" t="s">
        <v>17027</v>
      </c>
      <c r="E536" t="s">
        <v>7217</v>
      </c>
      <c r="F536" t="s">
        <v>7218</v>
      </c>
      <c r="G536" t="s">
        <v>7219</v>
      </c>
      <c r="H536" t="s">
        <v>7220</v>
      </c>
      <c r="I536" t="s">
        <v>126</v>
      </c>
      <c r="J536" t="s">
        <v>16736</v>
      </c>
      <c r="K536">
        <v>5</v>
      </c>
      <c r="L536" t="s">
        <v>142</v>
      </c>
      <c r="M536">
        <v>1</v>
      </c>
      <c r="N536" t="s">
        <v>365</v>
      </c>
      <c r="O536" t="s">
        <v>5180</v>
      </c>
      <c r="P536" t="s">
        <v>17028</v>
      </c>
      <c r="Q536" t="s">
        <v>169</v>
      </c>
      <c r="R536" t="s">
        <v>77</v>
      </c>
      <c r="S536" t="s">
        <v>170</v>
      </c>
      <c r="T536" t="s">
        <v>16739</v>
      </c>
      <c r="U536" t="s">
        <v>169</v>
      </c>
      <c r="V536" t="s">
        <v>17016</v>
      </c>
      <c r="W536" t="s">
        <v>127</v>
      </c>
      <c r="X536" t="s">
        <v>128</v>
      </c>
      <c r="Y536" t="s">
        <v>81</v>
      </c>
      <c r="Z536" t="s">
        <v>82</v>
      </c>
      <c r="AA536">
        <v>16.100000000000001</v>
      </c>
      <c r="AB536" t="s">
        <v>174</v>
      </c>
      <c r="AC536" t="str">
        <f t="shared" si="8"/>
        <v>1.7.1</v>
      </c>
      <c r="AD536" t="s">
        <v>288</v>
      </c>
      <c r="AE536" t="s">
        <v>208</v>
      </c>
      <c r="AF536" t="s">
        <v>1599</v>
      </c>
      <c r="AG536" t="s">
        <v>210</v>
      </c>
      <c r="AH536" t="s">
        <v>1600</v>
      </c>
      <c r="AI536" t="s">
        <v>7271</v>
      </c>
      <c r="AJ536" t="s">
        <v>7272</v>
      </c>
      <c r="AK536" t="s">
        <v>380</v>
      </c>
      <c r="AL536" t="s">
        <v>136</v>
      </c>
      <c r="AM536" t="s">
        <v>7273</v>
      </c>
      <c r="AN536">
        <v>0</v>
      </c>
      <c r="AO536">
        <v>0.43</v>
      </c>
      <c r="AP536">
        <v>0.57999999999999996</v>
      </c>
      <c r="AQ536">
        <v>0.91</v>
      </c>
      <c r="AR536" t="s">
        <v>7274</v>
      </c>
      <c r="AS536" t="s">
        <v>7275</v>
      </c>
      <c r="AT536" t="s">
        <v>384</v>
      </c>
      <c r="AU536" t="s">
        <v>7276</v>
      </c>
      <c r="AV536" t="s">
        <v>7277</v>
      </c>
      <c r="AW536" t="s">
        <v>108</v>
      </c>
      <c r="AX536" t="s">
        <v>108</v>
      </c>
      <c r="AY536" t="s">
        <v>108</v>
      </c>
      <c r="AZ536" t="s">
        <v>108</v>
      </c>
      <c r="BA536" t="s">
        <v>108</v>
      </c>
      <c r="BB536" t="s">
        <v>108</v>
      </c>
      <c r="BC536" t="s">
        <v>108</v>
      </c>
      <c r="BD536" t="s">
        <v>108</v>
      </c>
      <c r="BE536" t="s">
        <v>108</v>
      </c>
      <c r="BF536" t="s">
        <v>108</v>
      </c>
      <c r="BG536" t="s">
        <v>108</v>
      </c>
      <c r="BH536" t="s">
        <v>108</v>
      </c>
      <c r="BI536" t="s">
        <v>108</v>
      </c>
      <c r="BJ536" t="s">
        <v>108</v>
      </c>
      <c r="BK536" t="s">
        <v>108</v>
      </c>
      <c r="BL536" t="s">
        <v>108</v>
      </c>
      <c r="BM536" t="s">
        <v>108</v>
      </c>
      <c r="BN536" t="s">
        <v>108</v>
      </c>
      <c r="BO536" t="s">
        <v>108</v>
      </c>
      <c r="BP536" t="s">
        <v>108</v>
      </c>
      <c r="BQ536" t="s">
        <v>108</v>
      </c>
      <c r="BR536" t="s">
        <v>108</v>
      </c>
      <c r="BS536" t="s">
        <v>108</v>
      </c>
      <c r="BT536" t="s">
        <v>108</v>
      </c>
      <c r="BU536" t="s">
        <v>108</v>
      </c>
      <c r="BV536" t="s">
        <v>108</v>
      </c>
      <c r="BW536" t="s">
        <v>108</v>
      </c>
      <c r="BX536" t="s">
        <v>108</v>
      </c>
      <c r="BY536" t="s">
        <v>108</v>
      </c>
      <c r="BZ536"/>
      <c r="CA536"/>
      <c r="CB536"/>
      <c r="CC536"/>
      <c r="CD536" s="23"/>
      <c r="CH536">
        <v>2124</v>
      </c>
    </row>
    <row r="537" spans="1:86">
      <c r="A537" t="str">
        <f>CONCATENATE(C537,"_",COUNTIF(C$2:C537,C537))</f>
        <v>11CD02_5</v>
      </c>
      <c r="B537" t="s">
        <v>9690</v>
      </c>
      <c r="C537" t="s">
        <v>7216</v>
      </c>
      <c r="D537" t="s">
        <v>17027</v>
      </c>
      <c r="E537" t="s">
        <v>7217</v>
      </c>
      <c r="F537" t="s">
        <v>7218</v>
      </c>
      <c r="G537" t="s">
        <v>7219</v>
      </c>
      <c r="H537" t="s">
        <v>7220</v>
      </c>
      <c r="I537" t="s">
        <v>141</v>
      </c>
      <c r="J537" t="s">
        <v>16737</v>
      </c>
      <c r="K537">
        <v>5</v>
      </c>
      <c r="L537" t="s">
        <v>142</v>
      </c>
      <c r="M537">
        <v>3</v>
      </c>
      <c r="N537" t="s">
        <v>16738</v>
      </c>
      <c r="O537" t="s">
        <v>171</v>
      </c>
      <c r="P537" t="s">
        <v>143</v>
      </c>
      <c r="Q537" t="s">
        <v>169</v>
      </c>
      <c r="R537" t="s">
        <v>77</v>
      </c>
      <c r="S537" t="s">
        <v>170</v>
      </c>
      <c r="T537" t="s">
        <v>16739</v>
      </c>
      <c r="U537" t="s">
        <v>168</v>
      </c>
      <c r="V537" t="s">
        <v>16740</v>
      </c>
      <c r="W537" t="s">
        <v>144</v>
      </c>
      <c r="X537" t="s">
        <v>145</v>
      </c>
      <c r="Y537" t="s">
        <v>146</v>
      </c>
      <c r="Z537" t="s">
        <v>147</v>
      </c>
      <c r="AA537">
        <v>11.5</v>
      </c>
      <c r="AB537" t="s">
        <v>16741</v>
      </c>
      <c r="AC537" t="str">
        <f t="shared" si="8"/>
        <v>1.7.2</v>
      </c>
      <c r="AD537" t="s">
        <v>7258</v>
      </c>
      <c r="AE537" t="s">
        <v>7259</v>
      </c>
      <c r="AF537" t="s">
        <v>7260</v>
      </c>
      <c r="AG537" t="s">
        <v>7261</v>
      </c>
      <c r="AH537" t="s">
        <v>7262</v>
      </c>
      <c r="AI537" t="s">
        <v>7263</v>
      </c>
      <c r="AJ537" t="s">
        <v>7264</v>
      </c>
      <c r="AK537" t="s">
        <v>7265</v>
      </c>
      <c r="AL537" t="s">
        <v>136</v>
      </c>
      <c r="AM537" t="s">
        <v>7266</v>
      </c>
      <c r="AN537">
        <v>0.04</v>
      </c>
      <c r="AO537">
        <v>0.06</v>
      </c>
      <c r="AP537">
        <v>0.08</v>
      </c>
      <c r="AQ537">
        <v>0.12</v>
      </c>
      <c r="AR537" t="s">
        <v>7267</v>
      </c>
      <c r="AS537" t="s">
        <v>7268</v>
      </c>
      <c r="AT537" t="s">
        <v>7269</v>
      </c>
      <c r="AU537" t="s">
        <v>7270</v>
      </c>
      <c r="AV537" t="s">
        <v>6852</v>
      </c>
      <c r="AW537" t="s">
        <v>108</v>
      </c>
      <c r="AX537" t="s">
        <v>108</v>
      </c>
      <c r="AY537" t="s">
        <v>108</v>
      </c>
      <c r="AZ537" t="s">
        <v>108</v>
      </c>
      <c r="BA537" t="s">
        <v>108</v>
      </c>
      <c r="BB537" t="s">
        <v>108</v>
      </c>
      <c r="BC537" t="s">
        <v>108</v>
      </c>
      <c r="BD537" t="s">
        <v>108</v>
      </c>
      <c r="BE537" t="s">
        <v>108</v>
      </c>
      <c r="BF537" t="s">
        <v>108</v>
      </c>
      <c r="BG537" t="s">
        <v>108</v>
      </c>
      <c r="BH537" t="s">
        <v>108</v>
      </c>
      <c r="BI537" t="s">
        <v>108</v>
      </c>
      <c r="BJ537" t="s">
        <v>108</v>
      </c>
      <c r="BK537" t="s">
        <v>108</v>
      </c>
      <c r="BL537" t="s">
        <v>108</v>
      </c>
      <c r="BM537" t="s">
        <v>108</v>
      </c>
      <c r="BN537" t="s">
        <v>108</v>
      </c>
      <c r="BO537" t="s">
        <v>108</v>
      </c>
      <c r="BP537" t="s">
        <v>108</v>
      </c>
      <c r="BQ537" t="s">
        <v>108</v>
      </c>
      <c r="BR537" t="s">
        <v>108</v>
      </c>
      <c r="BS537" t="s">
        <v>108</v>
      </c>
      <c r="BT537" t="s">
        <v>108</v>
      </c>
      <c r="BU537" t="s">
        <v>108</v>
      </c>
      <c r="BV537" t="s">
        <v>108</v>
      </c>
      <c r="BW537" t="s">
        <v>108</v>
      </c>
      <c r="BX537" t="s">
        <v>108</v>
      </c>
      <c r="BY537" t="s">
        <v>108</v>
      </c>
      <c r="BZ537"/>
      <c r="CA537"/>
      <c r="CB537"/>
      <c r="CC537"/>
      <c r="CD537" s="23"/>
    </row>
    <row r="538" spans="1:86">
      <c r="A538" t="str">
        <f>CONCATENATE(C538,"_",COUNTIF(C$2:C538,C538))</f>
        <v>11CD03_1</v>
      </c>
      <c r="B538" t="s">
        <v>9692</v>
      </c>
      <c r="C538" t="s">
        <v>7278</v>
      </c>
      <c r="D538" t="s">
        <v>17029</v>
      </c>
      <c r="E538" t="s">
        <v>7279</v>
      </c>
      <c r="F538" t="s">
        <v>7280</v>
      </c>
      <c r="G538" t="s">
        <v>7281</v>
      </c>
      <c r="H538" t="s">
        <v>7282</v>
      </c>
      <c r="I538" t="s">
        <v>7117</v>
      </c>
      <c r="J538" t="s">
        <v>17014</v>
      </c>
      <c r="K538">
        <v>5</v>
      </c>
      <c r="L538" t="s">
        <v>142</v>
      </c>
      <c r="M538">
        <v>1</v>
      </c>
      <c r="N538" t="s">
        <v>365</v>
      </c>
      <c r="O538" t="s">
        <v>5180</v>
      </c>
      <c r="P538" t="s">
        <v>17028</v>
      </c>
      <c r="Q538" t="s">
        <v>169</v>
      </c>
      <c r="R538" t="s">
        <v>77</v>
      </c>
      <c r="S538" t="s">
        <v>170</v>
      </c>
      <c r="T538" t="s">
        <v>16739</v>
      </c>
      <c r="U538" t="s">
        <v>169</v>
      </c>
      <c r="V538" t="s">
        <v>17016</v>
      </c>
      <c r="W538" t="s">
        <v>7232</v>
      </c>
      <c r="X538" t="s">
        <v>7233</v>
      </c>
      <c r="Y538" t="s">
        <v>81</v>
      </c>
      <c r="Z538" t="s">
        <v>82</v>
      </c>
      <c r="AA538">
        <v>16.100000000000001</v>
      </c>
      <c r="AB538" t="s">
        <v>174</v>
      </c>
      <c r="AC538" t="str">
        <f t="shared" si="8"/>
        <v>1.7.1</v>
      </c>
      <c r="AD538" t="s">
        <v>7234</v>
      </c>
      <c r="AE538" t="s">
        <v>7235</v>
      </c>
      <c r="AF538" t="s">
        <v>4787</v>
      </c>
      <c r="AG538" t="s">
        <v>7236</v>
      </c>
      <c r="AH538" t="s">
        <v>7283</v>
      </c>
      <c r="AI538" t="s">
        <v>89</v>
      </c>
      <c r="AJ538" t="s">
        <v>7284</v>
      </c>
      <c r="AK538" t="s">
        <v>7285</v>
      </c>
      <c r="AL538" t="s">
        <v>136</v>
      </c>
      <c r="AM538" t="s">
        <v>7286</v>
      </c>
      <c r="AN538">
        <v>0.25</v>
      </c>
      <c r="AO538">
        <v>0.5</v>
      </c>
      <c r="AP538">
        <v>0.75</v>
      </c>
      <c r="AQ538">
        <v>1</v>
      </c>
      <c r="AR538" t="s">
        <v>7287</v>
      </c>
      <c r="AS538" t="s">
        <v>7288</v>
      </c>
      <c r="AT538" t="s">
        <v>7289</v>
      </c>
      <c r="AU538" t="s">
        <v>7290</v>
      </c>
      <c r="AV538" t="s">
        <v>509</v>
      </c>
      <c r="AW538" t="s">
        <v>108</v>
      </c>
      <c r="AX538" t="s">
        <v>108</v>
      </c>
      <c r="AY538" t="s">
        <v>108</v>
      </c>
      <c r="AZ538" t="s">
        <v>108</v>
      </c>
      <c r="BA538" t="s">
        <v>108</v>
      </c>
      <c r="BB538" t="s">
        <v>108</v>
      </c>
      <c r="BC538" t="s">
        <v>108</v>
      </c>
      <c r="BD538" t="s">
        <v>108</v>
      </c>
      <c r="BE538" t="s">
        <v>108</v>
      </c>
      <c r="BF538" t="s">
        <v>108</v>
      </c>
      <c r="BG538" t="s">
        <v>108</v>
      </c>
      <c r="BH538" t="s">
        <v>108</v>
      </c>
      <c r="BI538" t="s">
        <v>108</v>
      </c>
      <c r="BJ538" t="s">
        <v>108</v>
      </c>
      <c r="BK538" t="s">
        <v>108</v>
      </c>
      <c r="BL538" t="s">
        <v>108</v>
      </c>
      <c r="BM538" t="s">
        <v>108</v>
      </c>
      <c r="BN538" t="s">
        <v>108</v>
      </c>
      <c r="BO538" t="s">
        <v>108</v>
      </c>
      <c r="BP538" t="s">
        <v>108</v>
      </c>
      <c r="BQ538" t="s">
        <v>108</v>
      </c>
      <c r="BR538" t="s">
        <v>108</v>
      </c>
      <c r="BS538" t="s">
        <v>108</v>
      </c>
      <c r="BT538" t="s">
        <v>108</v>
      </c>
      <c r="BU538" t="s">
        <v>108</v>
      </c>
      <c r="BV538" t="s">
        <v>108</v>
      </c>
      <c r="BW538" t="s">
        <v>108</v>
      </c>
      <c r="BX538" t="s">
        <v>108</v>
      </c>
      <c r="BY538" t="s">
        <v>108</v>
      </c>
      <c r="BZ538"/>
      <c r="CA538"/>
      <c r="CB538"/>
      <c r="CC538"/>
      <c r="CD538" s="23"/>
    </row>
    <row r="539" spans="1:86">
      <c r="A539" t="str">
        <f>CONCATENATE(C539,"_",COUNTIF(C$2:C539,C539))</f>
        <v>11CD03_2</v>
      </c>
      <c r="B539" t="s">
        <v>9693</v>
      </c>
      <c r="C539" t="s">
        <v>7278</v>
      </c>
      <c r="D539" t="s">
        <v>17029</v>
      </c>
      <c r="E539" t="s">
        <v>7279</v>
      </c>
      <c r="F539" t="s">
        <v>7280</v>
      </c>
      <c r="G539" t="s">
        <v>7281</v>
      </c>
      <c r="H539" t="s">
        <v>7282</v>
      </c>
      <c r="I539" t="s">
        <v>109</v>
      </c>
      <c r="J539" t="s">
        <v>16733</v>
      </c>
      <c r="K539">
        <v>5</v>
      </c>
      <c r="L539" t="s">
        <v>142</v>
      </c>
      <c r="M539">
        <v>1</v>
      </c>
      <c r="N539" t="s">
        <v>365</v>
      </c>
      <c r="O539" t="s">
        <v>5180</v>
      </c>
      <c r="P539" t="s">
        <v>17028</v>
      </c>
      <c r="Q539" t="s">
        <v>169</v>
      </c>
      <c r="R539" t="s">
        <v>77</v>
      </c>
      <c r="S539" t="s">
        <v>170</v>
      </c>
      <c r="T539" t="s">
        <v>16739</v>
      </c>
      <c r="U539" t="s">
        <v>169</v>
      </c>
      <c r="V539" t="s">
        <v>17016</v>
      </c>
      <c r="W539" t="s">
        <v>110</v>
      </c>
      <c r="X539" t="s">
        <v>111</v>
      </c>
      <c r="Y539" t="s">
        <v>81</v>
      </c>
      <c r="Z539" t="s">
        <v>82</v>
      </c>
      <c r="AA539">
        <v>16.100000000000001</v>
      </c>
      <c r="AB539" t="s">
        <v>174</v>
      </c>
      <c r="AC539" t="str">
        <f t="shared" si="8"/>
        <v>1.7.1</v>
      </c>
      <c r="AD539" t="s">
        <v>7291</v>
      </c>
      <c r="AE539" t="s">
        <v>7292</v>
      </c>
      <c r="AF539" t="s">
        <v>1802</v>
      </c>
      <c r="AG539" t="s">
        <v>115</v>
      </c>
      <c r="AH539" t="s">
        <v>7293</v>
      </c>
      <c r="AI539" t="s">
        <v>89</v>
      </c>
      <c r="AJ539" t="s">
        <v>370</v>
      </c>
      <c r="AK539" t="s">
        <v>371</v>
      </c>
      <c r="AL539" t="s">
        <v>92</v>
      </c>
      <c r="AM539" t="s">
        <v>7294</v>
      </c>
      <c r="AN539">
        <v>0.25</v>
      </c>
      <c r="AO539">
        <v>0.5</v>
      </c>
      <c r="AP539">
        <v>0.75</v>
      </c>
      <c r="AQ539">
        <v>1</v>
      </c>
      <c r="AR539" t="s">
        <v>7295</v>
      </c>
      <c r="AS539" t="s">
        <v>7296</v>
      </c>
      <c r="AT539" t="s">
        <v>125</v>
      </c>
      <c r="AU539" t="s">
        <v>7297</v>
      </c>
      <c r="AV539" t="s">
        <v>7298</v>
      </c>
      <c r="AW539" t="s">
        <v>122</v>
      </c>
      <c r="AX539" t="s">
        <v>7297</v>
      </c>
      <c r="AY539" t="s">
        <v>7298</v>
      </c>
      <c r="AZ539" t="s">
        <v>108</v>
      </c>
      <c r="BA539" t="s">
        <v>108</v>
      </c>
      <c r="BB539" t="s">
        <v>108</v>
      </c>
      <c r="BC539" t="s">
        <v>108</v>
      </c>
      <c r="BD539" t="s">
        <v>108</v>
      </c>
      <c r="BE539" t="s">
        <v>108</v>
      </c>
      <c r="BF539" t="s">
        <v>108</v>
      </c>
      <c r="BG539" t="s">
        <v>108</v>
      </c>
      <c r="BH539" t="s">
        <v>108</v>
      </c>
      <c r="BI539" t="s">
        <v>108</v>
      </c>
      <c r="BJ539" t="s">
        <v>108</v>
      </c>
      <c r="BK539" t="s">
        <v>108</v>
      </c>
      <c r="BL539" t="s">
        <v>108</v>
      </c>
      <c r="BM539" t="s">
        <v>108</v>
      </c>
      <c r="BN539" t="s">
        <v>108</v>
      </c>
      <c r="BO539" t="s">
        <v>108</v>
      </c>
      <c r="BP539" t="s">
        <v>108</v>
      </c>
      <c r="BQ539" t="s">
        <v>108</v>
      </c>
      <c r="BR539" t="s">
        <v>108</v>
      </c>
      <c r="BS539" t="s">
        <v>108</v>
      </c>
      <c r="BT539" t="s">
        <v>108</v>
      </c>
      <c r="BU539" t="s">
        <v>108</v>
      </c>
      <c r="BV539" t="s">
        <v>108</v>
      </c>
      <c r="BW539" t="s">
        <v>108</v>
      </c>
      <c r="BX539" t="s">
        <v>108</v>
      </c>
      <c r="BY539"/>
      <c r="BZ539"/>
      <c r="CA539"/>
      <c r="CB539"/>
      <c r="CC539"/>
      <c r="CD539" s="23"/>
    </row>
    <row r="540" spans="1:86">
      <c r="A540" t="str">
        <f>CONCATENATE(C540,"_",COUNTIF(C$2:C540,C540))</f>
        <v>11CD03_3</v>
      </c>
      <c r="B540" t="s">
        <v>9694</v>
      </c>
      <c r="C540" t="s">
        <v>7278</v>
      </c>
      <c r="D540" t="s">
        <v>17029</v>
      </c>
      <c r="E540" t="s">
        <v>7279</v>
      </c>
      <c r="F540" t="s">
        <v>7280</v>
      </c>
      <c r="G540" t="s">
        <v>7281</v>
      </c>
      <c r="H540" t="s">
        <v>7282</v>
      </c>
      <c r="I540" t="s">
        <v>126</v>
      </c>
      <c r="J540" t="s">
        <v>16736</v>
      </c>
      <c r="K540">
        <v>5</v>
      </c>
      <c r="L540" t="s">
        <v>142</v>
      </c>
      <c r="M540">
        <v>1</v>
      </c>
      <c r="N540" t="s">
        <v>365</v>
      </c>
      <c r="O540" t="s">
        <v>5180</v>
      </c>
      <c r="P540" t="s">
        <v>17028</v>
      </c>
      <c r="Q540" t="s">
        <v>169</v>
      </c>
      <c r="R540" t="s">
        <v>77</v>
      </c>
      <c r="S540" t="s">
        <v>170</v>
      </c>
      <c r="T540" t="s">
        <v>16739</v>
      </c>
      <c r="U540" t="s">
        <v>168</v>
      </c>
      <c r="V540" t="s">
        <v>16740</v>
      </c>
      <c r="W540" t="s">
        <v>127</v>
      </c>
      <c r="X540" t="s">
        <v>128</v>
      </c>
      <c r="Y540" t="s">
        <v>81</v>
      </c>
      <c r="Z540" t="s">
        <v>82</v>
      </c>
      <c r="AA540">
        <v>16.100000000000001</v>
      </c>
      <c r="AB540" t="s">
        <v>174</v>
      </c>
      <c r="AC540" t="str">
        <f t="shared" si="8"/>
        <v>1.7.2</v>
      </c>
      <c r="AD540" t="s">
        <v>288</v>
      </c>
      <c r="AE540" t="s">
        <v>208</v>
      </c>
      <c r="AF540" t="s">
        <v>1599</v>
      </c>
      <c r="AG540" t="s">
        <v>210</v>
      </c>
      <c r="AH540" t="s">
        <v>1600</v>
      </c>
      <c r="AI540" t="s">
        <v>89</v>
      </c>
      <c r="AJ540" t="s">
        <v>379</v>
      </c>
      <c r="AK540" t="s">
        <v>135</v>
      </c>
      <c r="AL540" t="s">
        <v>136</v>
      </c>
      <c r="AM540" t="s">
        <v>7299</v>
      </c>
      <c r="AN540">
        <v>0.25</v>
      </c>
      <c r="AO540">
        <v>0.5</v>
      </c>
      <c r="AP540">
        <v>0.75</v>
      </c>
      <c r="AQ540">
        <v>1</v>
      </c>
      <c r="AR540" t="s">
        <v>382</v>
      </c>
      <c r="AS540" t="s">
        <v>7300</v>
      </c>
      <c r="AT540" t="s">
        <v>7301</v>
      </c>
      <c r="AU540" t="s">
        <v>7297</v>
      </c>
      <c r="AV540" t="s">
        <v>7298</v>
      </c>
      <c r="AW540" t="s">
        <v>108</v>
      </c>
      <c r="AX540" t="s">
        <v>108</v>
      </c>
      <c r="AY540" t="s">
        <v>108</v>
      </c>
      <c r="AZ540" t="s">
        <v>108</v>
      </c>
      <c r="BA540" t="s">
        <v>108</v>
      </c>
      <c r="BB540" t="s">
        <v>108</v>
      </c>
      <c r="BC540" t="s">
        <v>108</v>
      </c>
      <c r="BD540" t="s">
        <v>108</v>
      </c>
      <c r="BE540" t="s">
        <v>108</v>
      </c>
      <c r="BF540" t="s">
        <v>108</v>
      </c>
      <c r="BG540" t="s">
        <v>108</v>
      </c>
      <c r="BH540" t="s">
        <v>108</v>
      </c>
      <c r="BI540" t="s">
        <v>108</v>
      </c>
      <c r="BJ540" t="s">
        <v>108</v>
      </c>
      <c r="BK540" t="s">
        <v>108</v>
      </c>
      <c r="BL540" t="s">
        <v>108</v>
      </c>
      <c r="BM540" t="s">
        <v>108</v>
      </c>
      <c r="BN540" t="s">
        <v>108</v>
      </c>
      <c r="BO540" t="s">
        <v>108</v>
      </c>
      <c r="BP540" t="s">
        <v>108</v>
      </c>
      <c r="BQ540" t="s">
        <v>108</v>
      </c>
      <c r="BR540" t="s">
        <v>108</v>
      </c>
      <c r="BS540" t="s">
        <v>108</v>
      </c>
      <c r="BT540" t="s">
        <v>108</v>
      </c>
      <c r="BU540" t="s">
        <v>108</v>
      </c>
      <c r="BV540" t="s">
        <v>108</v>
      </c>
      <c r="BW540" t="s">
        <v>108</v>
      </c>
      <c r="BX540" t="s">
        <v>108</v>
      </c>
      <c r="BY540"/>
      <c r="BZ540"/>
      <c r="CA540"/>
      <c r="CB540"/>
      <c r="CC540"/>
      <c r="CD540" s="23"/>
    </row>
    <row r="541" spans="1:86">
      <c r="A541" t="str">
        <f>CONCATENATE(C541,"_",COUNTIF(C$2:C541,C541))</f>
        <v>11CD03_4</v>
      </c>
      <c r="B541" t="s">
        <v>9695</v>
      </c>
      <c r="C541" t="s">
        <v>7278</v>
      </c>
      <c r="D541" t="s">
        <v>17029</v>
      </c>
      <c r="E541" t="s">
        <v>7279</v>
      </c>
      <c r="F541" t="s">
        <v>7280</v>
      </c>
      <c r="G541" t="s">
        <v>7281</v>
      </c>
      <c r="H541" t="s">
        <v>7282</v>
      </c>
      <c r="I541" t="s">
        <v>141</v>
      </c>
      <c r="J541" t="s">
        <v>16737</v>
      </c>
      <c r="K541">
        <v>5</v>
      </c>
      <c r="L541" t="s">
        <v>142</v>
      </c>
      <c r="M541">
        <v>3</v>
      </c>
      <c r="N541" t="s">
        <v>16738</v>
      </c>
      <c r="O541" t="s">
        <v>171</v>
      </c>
      <c r="P541" t="s">
        <v>143</v>
      </c>
      <c r="Q541" t="s">
        <v>169</v>
      </c>
      <c r="R541" t="s">
        <v>77</v>
      </c>
      <c r="S541" t="s">
        <v>170</v>
      </c>
      <c r="T541" t="s">
        <v>16739</v>
      </c>
      <c r="U541" t="s">
        <v>168</v>
      </c>
      <c r="V541" t="s">
        <v>16740</v>
      </c>
      <c r="W541" t="s">
        <v>144</v>
      </c>
      <c r="X541" t="s">
        <v>145</v>
      </c>
      <c r="Y541" t="s">
        <v>146</v>
      </c>
      <c r="Z541" t="s">
        <v>147</v>
      </c>
      <c r="AA541">
        <v>11.5</v>
      </c>
      <c r="AB541" t="s">
        <v>16741</v>
      </c>
      <c r="AC541" t="str">
        <f t="shared" si="8"/>
        <v>1.7.2</v>
      </c>
      <c r="AD541" t="s">
        <v>7302</v>
      </c>
      <c r="AE541" t="s">
        <v>7303</v>
      </c>
      <c r="AF541" t="s">
        <v>7304</v>
      </c>
      <c r="AG541" t="s">
        <v>7305</v>
      </c>
      <c r="AH541" t="s">
        <v>7306</v>
      </c>
      <c r="AI541" t="s">
        <v>89</v>
      </c>
      <c r="AJ541" t="s">
        <v>7307</v>
      </c>
      <c r="AK541" t="s">
        <v>414</v>
      </c>
      <c r="AL541" t="s">
        <v>136</v>
      </c>
      <c r="AM541" t="s">
        <v>7308</v>
      </c>
      <c r="AN541">
        <v>0.25</v>
      </c>
      <c r="AO541">
        <v>0.5</v>
      </c>
      <c r="AP541">
        <v>0.75</v>
      </c>
      <c r="AQ541">
        <v>1</v>
      </c>
      <c r="AR541" t="s">
        <v>416</v>
      </c>
      <c r="AS541" t="s">
        <v>7309</v>
      </c>
      <c r="AT541" t="s">
        <v>7310</v>
      </c>
      <c r="AU541" t="s">
        <v>7311</v>
      </c>
      <c r="AV541" t="s">
        <v>7312</v>
      </c>
      <c r="AW541" t="s">
        <v>108</v>
      </c>
      <c r="AX541" t="s">
        <v>108</v>
      </c>
      <c r="AY541" t="s">
        <v>108</v>
      </c>
      <c r="AZ541" t="s">
        <v>108</v>
      </c>
      <c r="BA541" t="s">
        <v>108</v>
      </c>
      <c r="BB541" t="s">
        <v>108</v>
      </c>
      <c r="BC541" t="s">
        <v>108</v>
      </c>
      <c r="BD541" t="s">
        <v>108</v>
      </c>
      <c r="BE541" t="s">
        <v>108</v>
      </c>
      <c r="BF541" t="s">
        <v>108</v>
      </c>
      <c r="BG541" t="s">
        <v>108</v>
      </c>
      <c r="BH541" t="s">
        <v>108</v>
      </c>
      <c r="BI541" t="s">
        <v>108</v>
      </c>
      <c r="BJ541" t="s">
        <v>108</v>
      </c>
      <c r="BK541" t="s">
        <v>108</v>
      </c>
      <c r="BL541" t="s">
        <v>108</v>
      </c>
      <c r="BM541" t="s">
        <v>108</v>
      </c>
      <c r="BN541" t="s">
        <v>108</v>
      </c>
      <c r="BO541" t="s">
        <v>108</v>
      </c>
      <c r="BP541" t="s">
        <v>108</v>
      </c>
      <c r="BQ541" t="s">
        <v>108</v>
      </c>
      <c r="BR541" t="s">
        <v>108</v>
      </c>
      <c r="BS541" t="s">
        <v>108</v>
      </c>
      <c r="BT541" t="s">
        <v>108</v>
      </c>
      <c r="BU541" t="s">
        <v>108</v>
      </c>
      <c r="BV541" t="s">
        <v>108</v>
      </c>
      <c r="BW541" t="s">
        <v>108</v>
      </c>
      <c r="BX541" t="s">
        <v>108</v>
      </c>
      <c r="BY541" t="s">
        <v>108</v>
      </c>
      <c r="BZ541"/>
      <c r="CA541"/>
      <c r="CB541"/>
      <c r="CC541"/>
      <c r="CD541" s="23"/>
    </row>
    <row r="542" spans="1:86">
      <c r="A542" t="str">
        <f>CONCATENATE(C542,"_",COUNTIF(C$2:C542,C542))</f>
        <v>13C001_1</v>
      </c>
      <c r="B542" t="s">
        <v>9698</v>
      </c>
      <c r="C542" t="s">
        <v>7313</v>
      </c>
      <c r="D542" t="s">
        <v>17030</v>
      </c>
      <c r="E542" t="s">
        <v>7314</v>
      </c>
      <c r="F542" t="s">
        <v>7315</v>
      </c>
      <c r="G542" t="s">
        <v>7316</v>
      </c>
      <c r="H542" t="s">
        <v>7317</v>
      </c>
      <c r="I542" t="s">
        <v>109</v>
      </c>
      <c r="J542" t="s">
        <v>16733</v>
      </c>
      <c r="K542">
        <v>6</v>
      </c>
      <c r="L542" t="s">
        <v>74</v>
      </c>
      <c r="M542">
        <v>3</v>
      </c>
      <c r="N542" t="s">
        <v>75</v>
      </c>
      <c r="O542" t="s">
        <v>168</v>
      </c>
      <c r="P542" t="s">
        <v>466</v>
      </c>
      <c r="Q542" t="s">
        <v>169</v>
      </c>
      <c r="R542" t="s">
        <v>77</v>
      </c>
      <c r="S542" t="s">
        <v>171</v>
      </c>
      <c r="T542" t="s">
        <v>16734</v>
      </c>
      <c r="U542" t="s">
        <v>167</v>
      </c>
      <c r="V542" t="s">
        <v>16972</v>
      </c>
      <c r="W542" t="s">
        <v>110</v>
      </c>
      <c r="X542" t="s">
        <v>111</v>
      </c>
      <c r="Y542" t="s">
        <v>81</v>
      </c>
      <c r="Z542" t="s">
        <v>82</v>
      </c>
      <c r="AA542">
        <v>16.5</v>
      </c>
      <c r="AB542" t="s">
        <v>17031</v>
      </c>
      <c r="AC542" t="str">
        <f t="shared" si="8"/>
        <v>1.3.4</v>
      </c>
      <c r="AD542" t="s">
        <v>7372</v>
      </c>
      <c r="AE542" t="s">
        <v>7373</v>
      </c>
      <c r="AF542" t="s">
        <v>7374</v>
      </c>
      <c r="AG542" t="s">
        <v>115</v>
      </c>
      <c r="AH542" t="s">
        <v>7375</v>
      </c>
      <c r="AI542" t="s">
        <v>89</v>
      </c>
      <c r="AJ542" t="s">
        <v>7376</v>
      </c>
      <c r="AK542" t="s">
        <v>201</v>
      </c>
      <c r="AL542" t="s">
        <v>92</v>
      </c>
      <c r="AM542" t="s">
        <v>7377</v>
      </c>
      <c r="AN542">
        <v>0</v>
      </c>
      <c r="AO542">
        <v>0.6</v>
      </c>
      <c r="AP542">
        <v>0.91</v>
      </c>
      <c r="AQ542">
        <v>1</v>
      </c>
      <c r="AR542" t="s">
        <v>7378</v>
      </c>
      <c r="AS542" t="s">
        <v>7379</v>
      </c>
      <c r="AT542" t="s">
        <v>125</v>
      </c>
      <c r="AU542" t="s">
        <v>7380</v>
      </c>
      <c r="AV542" t="s">
        <v>5305</v>
      </c>
      <c r="AW542" t="s">
        <v>122</v>
      </c>
      <c r="AX542" t="s">
        <v>7380</v>
      </c>
      <c r="AY542" t="s">
        <v>5305</v>
      </c>
      <c r="AZ542" t="s">
        <v>108</v>
      </c>
      <c r="BA542" t="s">
        <v>108</v>
      </c>
      <c r="BB542" t="s">
        <v>108</v>
      </c>
      <c r="BC542" t="s">
        <v>108</v>
      </c>
      <c r="BD542" t="s">
        <v>108</v>
      </c>
      <c r="BE542" t="s">
        <v>108</v>
      </c>
      <c r="BF542" t="s">
        <v>108</v>
      </c>
      <c r="BG542" t="s">
        <v>108</v>
      </c>
      <c r="BH542" t="s">
        <v>108</v>
      </c>
      <c r="BI542" t="s">
        <v>108</v>
      </c>
      <c r="BJ542" t="s">
        <v>108</v>
      </c>
      <c r="BK542" t="s">
        <v>108</v>
      </c>
      <c r="BL542" t="s">
        <v>108</v>
      </c>
      <c r="BM542" t="s">
        <v>108</v>
      </c>
      <c r="BN542" t="s">
        <v>108</v>
      </c>
      <c r="BO542" t="s">
        <v>108</v>
      </c>
      <c r="BP542" t="s">
        <v>108</v>
      </c>
      <c r="BQ542" t="s">
        <v>108</v>
      </c>
      <c r="BR542" t="s">
        <v>108</v>
      </c>
      <c r="BS542" t="s">
        <v>108</v>
      </c>
      <c r="BT542" t="s">
        <v>108</v>
      </c>
      <c r="BU542" t="s">
        <v>108</v>
      </c>
      <c r="BV542" t="s">
        <v>108</v>
      </c>
      <c r="BW542" t="s">
        <v>108</v>
      </c>
      <c r="BX542" t="s">
        <v>108</v>
      </c>
      <c r="BY542" t="s">
        <v>108</v>
      </c>
      <c r="BZ542"/>
      <c r="CA542"/>
      <c r="CB542"/>
      <c r="CC542"/>
      <c r="CD542" s="23"/>
    </row>
    <row r="543" spans="1:86">
      <c r="A543" t="str">
        <f>CONCATENATE(C543,"_",COUNTIF(C$2:C543,C543))</f>
        <v>13C001_2</v>
      </c>
      <c r="B543" t="s">
        <v>9699</v>
      </c>
      <c r="C543" t="s">
        <v>7313</v>
      </c>
      <c r="D543" t="s">
        <v>17030</v>
      </c>
      <c r="E543" t="s">
        <v>7314</v>
      </c>
      <c r="F543" t="s">
        <v>7315</v>
      </c>
      <c r="G543" t="s">
        <v>7316</v>
      </c>
      <c r="H543" t="s">
        <v>7317</v>
      </c>
      <c r="I543" t="s">
        <v>126</v>
      </c>
      <c r="J543" t="s">
        <v>16736</v>
      </c>
      <c r="K543">
        <v>6</v>
      </c>
      <c r="L543" t="s">
        <v>74</v>
      </c>
      <c r="M543">
        <v>3</v>
      </c>
      <c r="N543" t="s">
        <v>75</v>
      </c>
      <c r="O543" t="s">
        <v>168</v>
      </c>
      <c r="P543" t="s">
        <v>466</v>
      </c>
      <c r="Q543" t="s">
        <v>169</v>
      </c>
      <c r="R543" t="s">
        <v>77</v>
      </c>
      <c r="S543" t="s">
        <v>171</v>
      </c>
      <c r="T543" t="s">
        <v>16734</v>
      </c>
      <c r="U543" t="s">
        <v>167</v>
      </c>
      <c r="V543" t="s">
        <v>16972</v>
      </c>
      <c r="W543" t="s">
        <v>127</v>
      </c>
      <c r="X543" t="s">
        <v>128</v>
      </c>
      <c r="Y543" t="s">
        <v>81</v>
      </c>
      <c r="Z543" t="s">
        <v>82</v>
      </c>
      <c r="AA543">
        <v>16.5</v>
      </c>
      <c r="AB543" t="s">
        <v>17031</v>
      </c>
      <c r="AC543" t="str">
        <f t="shared" si="8"/>
        <v>1.3.4</v>
      </c>
      <c r="AD543" t="s">
        <v>207</v>
      </c>
      <c r="AE543" t="s">
        <v>942</v>
      </c>
      <c r="AF543" t="s">
        <v>7381</v>
      </c>
      <c r="AG543" t="s">
        <v>210</v>
      </c>
      <c r="AH543" t="s">
        <v>7382</v>
      </c>
      <c r="AI543" t="s">
        <v>89</v>
      </c>
      <c r="AJ543" t="s">
        <v>7383</v>
      </c>
      <c r="AK543" t="s">
        <v>135</v>
      </c>
      <c r="AL543" t="s">
        <v>136</v>
      </c>
      <c r="AM543" t="s">
        <v>7384</v>
      </c>
      <c r="AN543">
        <v>0.25</v>
      </c>
      <c r="AO543">
        <v>0.5</v>
      </c>
      <c r="AP543">
        <v>0.75</v>
      </c>
      <c r="AQ543">
        <v>1</v>
      </c>
      <c r="AR543" t="s">
        <v>138</v>
      </c>
      <c r="AS543" t="s">
        <v>7385</v>
      </c>
      <c r="AT543" t="s">
        <v>215</v>
      </c>
      <c r="AU543" t="s">
        <v>7386</v>
      </c>
      <c r="AV543" t="s">
        <v>712</v>
      </c>
      <c r="AW543" t="s">
        <v>108</v>
      </c>
      <c r="AX543" t="s">
        <v>108</v>
      </c>
      <c r="AY543" t="s">
        <v>108</v>
      </c>
      <c r="AZ543" t="s">
        <v>108</v>
      </c>
      <c r="BA543" t="s">
        <v>108</v>
      </c>
      <c r="BB543" t="s">
        <v>108</v>
      </c>
      <c r="BC543" t="s">
        <v>108</v>
      </c>
      <c r="BD543" t="s">
        <v>108</v>
      </c>
      <c r="BE543" t="s">
        <v>108</v>
      </c>
      <c r="BF543" t="s">
        <v>108</v>
      </c>
      <c r="BG543" t="s">
        <v>108</v>
      </c>
      <c r="BH543" t="s">
        <v>108</v>
      </c>
      <c r="BI543" t="s">
        <v>108</v>
      </c>
      <c r="BJ543" t="s">
        <v>108</v>
      </c>
      <c r="BK543" t="s">
        <v>108</v>
      </c>
      <c r="BL543" t="s">
        <v>108</v>
      </c>
      <c r="BM543" t="s">
        <v>108</v>
      </c>
      <c r="BN543" t="s">
        <v>108</v>
      </c>
      <c r="BO543" t="s">
        <v>108</v>
      </c>
      <c r="BP543" t="s">
        <v>108</v>
      </c>
      <c r="BQ543" t="s">
        <v>108</v>
      </c>
      <c r="BR543" t="s">
        <v>108</v>
      </c>
      <c r="BS543" t="s">
        <v>108</v>
      </c>
      <c r="BT543" t="s">
        <v>108</v>
      </c>
      <c r="BU543" t="s">
        <v>108</v>
      </c>
      <c r="BV543" t="s">
        <v>108</v>
      </c>
      <c r="BW543" t="s">
        <v>108</v>
      </c>
      <c r="BX543" t="s">
        <v>108</v>
      </c>
      <c r="BY543" t="s">
        <v>108</v>
      </c>
      <c r="BZ543"/>
      <c r="CA543"/>
      <c r="CB543"/>
      <c r="CC543"/>
      <c r="CD543" s="23"/>
    </row>
    <row r="544" spans="1:86">
      <c r="A544" t="str">
        <f>CONCATENATE(C544,"_",COUNTIF(C$2:C544,C544))</f>
        <v>13C001_3</v>
      </c>
      <c r="B544" t="s">
        <v>9700</v>
      </c>
      <c r="C544" t="s">
        <v>7313</v>
      </c>
      <c r="D544" t="s">
        <v>17030</v>
      </c>
      <c r="E544" t="s">
        <v>7314</v>
      </c>
      <c r="F544" t="s">
        <v>7315</v>
      </c>
      <c r="G544" t="s">
        <v>7316</v>
      </c>
      <c r="H544" t="s">
        <v>7317</v>
      </c>
      <c r="I544" t="s">
        <v>141</v>
      </c>
      <c r="J544" t="s">
        <v>16737</v>
      </c>
      <c r="K544">
        <v>5</v>
      </c>
      <c r="L544" t="s">
        <v>142</v>
      </c>
      <c r="M544">
        <v>3</v>
      </c>
      <c r="N544" t="s">
        <v>16738</v>
      </c>
      <c r="O544" t="s">
        <v>171</v>
      </c>
      <c r="P544" t="s">
        <v>143</v>
      </c>
      <c r="Q544" t="s">
        <v>169</v>
      </c>
      <c r="R544" t="s">
        <v>77</v>
      </c>
      <c r="S544" t="s">
        <v>170</v>
      </c>
      <c r="T544" t="s">
        <v>16739</v>
      </c>
      <c r="U544" t="s">
        <v>168</v>
      </c>
      <c r="V544" t="s">
        <v>16740</v>
      </c>
      <c r="W544" t="s">
        <v>144</v>
      </c>
      <c r="X544" t="s">
        <v>145</v>
      </c>
      <c r="Y544" t="s">
        <v>81</v>
      </c>
      <c r="Z544" t="s">
        <v>82</v>
      </c>
      <c r="AA544">
        <v>16.600000000000001</v>
      </c>
      <c r="AB544" t="s">
        <v>83</v>
      </c>
      <c r="AC544" t="str">
        <f t="shared" si="8"/>
        <v>1.7.2</v>
      </c>
      <c r="AD544" t="s">
        <v>7387</v>
      </c>
      <c r="AE544" t="s">
        <v>7388</v>
      </c>
      <c r="AF544" t="s">
        <v>7389</v>
      </c>
      <c r="AG544" t="s">
        <v>7390</v>
      </c>
      <c r="AH544" t="s">
        <v>7391</v>
      </c>
      <c r="AI544" t="s">
        <v>89</v>
      </c>
      <c r="AJ544" t="s">
        <v>7392</v>
      </c>
      <c r="AK544" t="s">
        <v>7393</v>
      </c>
      <c r="AL544" t="s">
        <v>92</v>
      </c>
      <c r="AM544" t="s">
        <v>7394</v>
      </c>
      <c r="AN544">
        <v>0.32</v>
      </c>
      <c r="AO544">
        <v>0.64</v>
      </c>
      <c r="AP544">
        <v>0.96</v>
      </c>
      <c r="AQ544">
        <v>1</v>
      </c>
      <c r="AR544" t="s">
        <v>7395</v>
      </c>
      <c r="AS544" t="s">
        <v>7396</v>
      </c>
      <c r="AT544" t="s">
        <v>7397</v>
      </c>
      <c r="AU544" t="s">
        <v>7380</v>
      </c>
      <c r="AV544" t="s">
        <v>7398</v>
      </c>
      <c r="AW544" t="s">
        <v>7399</v>
      </c>
      <c r="AX544" t="s">
        <v>7380</v>
      </c>
      <c r="AY544" t="s">
        <v>7398</v>
      </c>
      <c r="AZ544" t="s">
        <v>108</v>
      </c>
      <c r="BA544" t="s">
        <v>108</v>
      </c>
      <c r="BB544" t="s">
        <v>108</v>
      </c>
      <c r="BC544" t="s">
        <v>108</v>
      </c>
      <c r="BD544" t="s">
        <v>108</v>
      </c>
      <c r="BE544" t="s">
        <v>108</v>
      </c>
      <c r="BF544" t="s">
        <v>108</v>
      </c>
      <c r="BG544" t="s">
        <v>108</v>
      </c>
      <c r="BH544" t="s">
        <v>108</v>
      </c>
      <c r="BI544" t="s">
        <v>108</v>
      </c>
      <c r="BJ544" t="s">
        <v>108</v>
      </c>
      <c r="BK544" t="s">
        <v>108</v>
      </c>
      <c r="BL544" t="s">
        <v>108</v>
      </c>
      <c r="BM544" t="s">
        <v>108</v>
      </c>
      <c r="BN544" t="s">
        <v>108</v>
      </c>
      <c r="BO544" t="s">
        <v>108</v>
      </c>
      <c r="BP544" t="s">
        <v>108</v>
      </c>
      <c r="BQ544" t="s">
        <v>108</v>
      </c>
      <c r="BR544" t="s">
        <v>108</v>
      </c>
      <c r="BS544" t="s">
        <v>108</v>
      </c>
      <c r="BT544" t="s">
        <v>108</v>
      </c>
      <c r="BU544" t="s">
        <v>108</v>
      </c>
      <c r="BV544" t="s">
        <v>108</v>
      </c>
      <c r="BW544" t="s">
        <v>108</v>
      </c>
      <c r="BX544" t="s">
        <v>108</v>
      </c>
      <c r="BY544" t="s">
        <v>108</v>
      </c>
      <c r="BZ544"/>
      <c r="CA544"/>
      <c r="CB544"/>
      <c r="CC544"/>
      <c r="CD544" s="23"/>
    </row>
    <row r="545" spans="1:86">
      <c r="A545" t="str">
        <f>CONCATENATE(C545,"_",COUNTIF(C$2:C545,C545))</f>
        <v>13C001_4</v>
      </c>
      <c r="B545" t="s">
        <v>9696</v>
      </c>
      <c r="C545" t="s">
        <v>7313</v>
      </c>
      <c r="D545" t="s">
        <v>17030</v>
      </c>
      <c r="E545" t="s">
        <v>7314</v>
      </c>
      <c r="F545" t="s">
        <v>7315</v>
      </c>
      <c r="G545" t="s">
        <v>7316</v>
      </c>
      <c r="H545" t="s">
        <v>7317</v>
      </c>
      <c r="I545" t="s">
        <v>7318</v>
      </c>
      <c r="J545" t="s">
        <v>17032</v>
      </c>
      <c r="K545">
        <v>6</v>
      </c>
      <c r="L545" t="s">
        <v>74</v>
      </c>
      <c r="M545">
        <v>3</v>
      </c>
      <c r="N545" t="s">
        <v>75</v>
      </c>
      <c r="O545">
        <v>2</v>
      </c>
      <c r="P545" t="s">
        <v>466</v>
      </c>
      <c r="Q545" t="s">
        <v>169</v>
      </c>
      <c r="R545" t="s">
        <v>77</v>
      </c>
      <c r="S545" t="s">
        <v>171</v>
      </c>
      <c r="T545" t="s">
        <v>16734</v>
      </c>
      <c r="U545" t="s">
        <v>167</v>
      </c>
      <c r="V545" t="s">
        <v>16972</v>
      </c>
      <c r="W545" t="s">
        <v>7319</v>
      </c>
      <c r="X545" t="s">
        <v>7320</v>
      </c>
      <c r="Y545" t="s">
        <v>81</v>
      </c>
      <c r="Z545" t="s">
        <v>82</v>
      </c>
      <c r="AA545">
        <v>16.5</v>
      </c>
      <c r="AB545" t="s">
        <v>17031</v>
      </c>
      <c r="AC545" t="str">
        <f t="shared" si="8"/>
        <v>1.3.4</v>
      </c>
      <c r="AD545" t="s">
        <v>7321</v>
      </c>
      <c r="AE545" t="s">
        <v>7322</v>
      </c>
      <c r="AF545" t="s">
        <v>7323</v>
      </c>
      <c r="AG545" t="s">
        <v>7324</v>
      </c>
      <c r="AH545" t="s">
        <v>7325</v>
      </c>
      <c r="AI545" t="s">
        <v>89</v>
      </c>
      <c r="AJ545" t="s">
        <v>7326</v>
      </c>
      <c r="AK545" t="s">
        <v>7327</v>
      </c>
      <c r="AL545" t="s">
        <v>92</v>
      </c>
      <c r="AM545" t="s">
        <v>7328</v>
      </c>
      <c r="AN545">
        <v>0.253</v>
      </c>
      <c r="AO545">
        <v>0.48899999999999999</v>
      </c>
      <c r="AP545">
        <v>0.73699999999999999</v>
      </c>
      <c r="AQ545">
        <v>1</v>
      </c>
      <c r="AR545" t="s">
        <v>7329</v>
      </c>
      <c r="AS545" t="s">
        <v>7330</v>
      </c>
      <c r="AT545" t="s">
        <v>7331</v>
      </c>
      <c r="AU545" t="s">
        <v>7332</v>
      </c>
      <c r="AV545" t="s">
        <v>7333</v>
      </c>
      <c r="AW545" t="s">
        <v>7334</v>
      </c>
      <c r="AX545" t="s">
        <v>7335</v>
      </c>
      <c r="AY545" t="s">
        <v>7336</v>
      </c>
      <c r="AZ545" t="s">
        <v>7337</v>
      </c>
      <c r="BA545" t="s">
        <v>7338</v>
      </c>
      <c r="BB545" t="s">
        <v>7339</v>
      </c>
      <c r="BC545" t="s">
        <v>7340</v>
      </c>
      <c r="BD545" t="s">
        <v>7341</v>
      </c>
      <c r="BE545" t="s">
        <v>7342</v>
      </c>
      <c r="BF545" t="s">
        <v>7343</v>
      </c>
      <c r="BG545" t="s">
        <v>7341</v>
      </c>
      <c r="BH545" t="s">
        <v>7342</v>
      </c>
      <c r="BI545" t="s">
        <v>7344</v>
      </c>
      <c r="BJ545" t="s">
        <v>7345</v>
      </c>
      <c r="BK545" t="s">
        <v>7346</v>
      </c>
      <c r="BL545" t="s">
        <v>7347</v>
      </c>
      <c r="BM545" t="s">
        <v>7348</v>
      </c>
      <c r="BN545" t="s">
        <v>7349</v>
      </c>
      <c r="BO545" t="s">
        <v>7350</v>
      </c>
      <c r="BP545" t="s">
        <v>7348</v>
      </c>
      <c r="BQ545" t="s">
        <v>7349</v>
      </c>
      <c r="BR545" t="s">
        <v>108</v>
      </c>
      <c r="BS545" t="s">
        <v>108</v>
      </c>
      <c r="BT545" t="s">
        <v>108</v>
      </c>
      <c r="BU545" t="s">
        <v>108</v>
      </c>
      <c r="BV545" t="s">
        <v>108</v>
      </c>
      <c r="BW545" t="s">
        <v>108</v>
      </c>
      <c r="BX545" t="s">
        <v>108</v>
      </c>
      <c r="BY545"/>
      <c r="BZ545"/>
      <c r="CA545"/>
      <c r="CB545"/>
      <c r="CC545"/>
      <c r="CD545" s="23"/>
    </row>
    <row r="546" spans="1:86">
      <c r="A546" t="str">
        <f>CONCATENATE(C546,"_",COUNTIF(C$2:C546,C546))</f>
        <v>13C001_5</v>
      </c>
      <c r="B546" t="s">
        <v>9697</v>
      </c>
      <c r="C546" t="s">
        <v>7313</v>
      </c>
      <c r="D546" t="s">
        <v>17030</v>
      </c>
      <c r="E546" t="s">
        <v>7314</v>
      </c>
      <c r="F546" t="s">
        <v>7315</v>
      </c>
      <c r="G546" t="s">
        <v>7316</v>
      </c>
      <c r="H546" t="s">
        <v>7317</v>
      </c>
      <c r="I546" t="s">
        <v>7351</v>
      </c>
      <c r="J546" t="s">
        <v>17033</v>
      </c>
      <c r="K546">
        <v>6</v>
      </c>
      <c r="L546" t="s">
        <v>74</v>
      </c>
      <c r="M546">
        <v>3</v>
      </c>
      <c r="N546" t="s">
        <v>75</v>
      </c>
      <c r="O546">
        <v>1</v>
      </c>
      <c r="P546" t="s">
        <v>76</v>
      </c>
      <c r="Q546" t="s">
        <v>169</v>
      </c>
      <c r="R546" t="s">
        <v>77</v>
      </c>
      <c r="S546" t="s">
        <v>171</v>
      </c>
      <c r="T546" t="s">
        <v>16734</v>
      </c>
      <c r="U546" t="s">
        <v>167</v>
      </c>
      <c r="V546" t="s">
        <v>16972</v>
      </c>
      <c r="W546" t="s">
        <v>7352</v>
      </c>
      <c r="X546" t="s">
        <v>7353</v>
      </c>
      <c r="Y546" t="s">
        <v>81</v>
      </c>
      <c r="Z546" t="s">
        <v>82</v>
      </c>
      <c r="AA546">
        <v>16.5</v>
      </c>
      <c r="AB546" t="s">
        <v>17031</v>
      </c>
      <c r="AC546" t="str">
        <f t="shared" si="8"/>
        <v>1.3.4</v>
      </c>
      <c r="AD546" t="s">
        <v>7354</v>
      </c>
      <c r="AE546" t="s">
        <v>7355</v>
      </c>
      <c r="AF546" t="s">
        <v>7356</v>
      </c>
      <c r="AG546" t="s">
        <v>7357</v>
      </c>
      <c r="AH546" t="s">
        <v>7358</v>
      </c>
      <c r="AI546" t="s">
        <v>89</v>
      </c>
      <c r="AJ546" t="s">
        <v>7359</v>
      </c>
      <c r="AK546" t="s">
        <v>7360</v>
      </c>
      <c r="AL546" t="s">
        <v>92</v>
      </c>
      <c r="AM546" t="s">
        <v>7361</v>
      </c>
      <c r="AN546">
        <v>0.22800000000000001</v>
      </c>
      <c r="AO546">
        <v>0.50900000000000001</v>
      </c>
      <c r="AP546">
        <v>0.77700000000000002</v>
      </c>
      <c r="AQ546">
        <v>1</v>
      </c>
      <c r="AR546" t="s">
        <v>7362</v>
      </c>
      <c r="AS546" t="s">
        <v>7363</v>
      </c>
      <c r="AT546" t="s">
        <v>7364</v>
      </c>
      <c r="AU546" t="s">
        <v>7365</v>
      </c>
      <c r="AV546" t="s">
        <v>7366</v>
      </c>
      <c r="AW546" t="s">
        <v>7367</v>
      </c>
      <c r="AX546" t="s">
        <v>7368</v>
      </c>
      <c r="AY546" t="s">
        <v>7369</v>
      </c>
      <c r="AZ546" t="s">
        <v>7370</v>
      </c>
      <c r="BA546" t="s">
        <v>7332</v>
      </c>
      <c r="BB546" t="s">
        <v>7333</v>
      </c>
      <c r="BC546" t="s">
        <v>7371</v>
      </c>
      <c r="BD546" t="s">
        <v>7335</v>
      </c>
      <c r="BE546" t="s">
        <v>7336</v>
      </c>
      <c r="BF546" t="s">
        <v>108</v>
      </c>
      <c r="BG546" t="s">
        <v>108</v>
      </c>
      <c r="BH546" t="s">
        <v>108</v>
      </c>
      <c r="BI546" t="s">
        <v>108</v>
      </c>
      <c r="BJ546" t="s">
        <v>108</v>
      </c>
      <c r="BK546" t="s">
        <v>108</v>
      </c>
      <c r="BL546" t="s">
        <v>108</v>
      </c>
      <c r="BM546" t="s">
        <v>108</v>
      </c>
      <c r="BN546" t="s">
        <v>108</v>
      </c>
      <c r="BO546" t="s">
        <v>108</v>
      </c>
      <c r="BP546" t="s">
        <v>108</v>
      </c>
      <c r="BQ546" t="s">
        <v>108</v>
      </c>
      <c r="BR546" t="s">
        <v>108</v>
      </c>
      <c r="BS546" t="s">
        <v>108</v>
      </c>
      <c r="BT546" t="s">
        <v>108</v>
      </c>
      <c r="BU546" t="s">
        <v>108</v>
      </c>
      <c r="BV546" t="s">
        <v>108</v>
      </c>
      <c r="BW546" t="s">
        <v>108</v>
      </c>
      <c r="BX546" t="s">
        <v>108</v>
      </c>
      <c r="BY546"/>
      <c r="BZ546"/>
      <c r="CA546"/>
      <c r="CB546"/>
      <c r="CC546"/>
      <c r="CD546" s="23"/>
    </row>
    <row r="547" spans="1:86">
      <c r="A547" t="str">
        <f>CONCATENATE(C547,"_",COUNTIF(C$2:C547,C547))</f>
        <v>13PDEA_1</v>
      </c>
      <c r="B547" t="s">
        <v>9702</v>
      </c>
      <c r="C547" t="s">
        <v>7400</v>
      </c>
      <c r="D547" t="s">
        <v>17034</v>
      </c>
      <c r="E547" t="s">
        <v>7401</v>
      </c>
      <c r="F547" t="s">
        <v>7402</v>
      </c>
      <c r="G547" t="s">
        <v>7403</v>
      </c>
      <c r="H547" t="s">
        <v>7404</v>
      </c>
      <c r="I547" t="s">
        <v>109</v>
      </c>
      <c r="J547" t="s">
        <v>16733</v>
      </c>
      <c r="K547">
        <v>6</v>
      </c>
      <c r="L547" t="s">
        <v>74</v>
      </c>
      <c r="M547">
        <v>2</v>
      </c>
      <c r="N547" t="s">
        <v>16795</v>
      </c>
      <c r="O547" t="s">
        <v>169</v>
      </c>
      <c r="P547" t="s">
        <v>17035</v>
      </c>
      <c r="Q547" t="s">
        <v>168</v>
      </c>
      <c r="R547" t="s">
        <v>517</v>
      </c>
      <c r="S547" t="s">
        <v>216</v>
      </c>
      <c r="T547" t="s">
        <v>16914</v>
      </c>
      <c r="U547" t="s">
        <v>171</v>
      </c>
      <c r="V547" t="s">
        <v>17036</v>
      </c>
      <c r="W547" t="s">
        <v>110</v>
      </c>
      <c r="X547" t="s">
        <v>111</v>
      </c>
      <c r="Y547" t="s">
        <v>81</v>
      </c>
      <c r="Z547" t="s">
        <v>82</v>
      </c>
      <c r="AA547">
        <v>16.600000000000001</v>
      </c>
      <c r="AB547" t="s">
        <v>83</v>
      </c>
      <c r="AC547" t="str">
        <f t="shared" si="8"/>
        <v>2.5.3</v>
      </c>
      <c r="AD547" t="s">
        <v>7426</v>
      </c>
      <c r="AE547" t="s">
        <v>7427</v>
      </c>
      <c r="AF547" t="s">
        <v>7428</v>
      </c>
      <c r="AG547" t="s">
        <v>115</v>
      </c>
      <c r="AH547" t="s">
        <v>7429</v>
      </c>
      <c r="AI547" t="s">
        <v>89</v>
      </c>
      <c r="AJ547" t="s">
        <v>7430</v>
      </c>
      <c r="AK547" t="s">
        <v>7431</v>
      </c>
      <c r="AL547" t="s">
        <v>92</v>
      </c>
      <c r="AM547" t="s">
        <v>7432</v>
      </c>
      <c r="AN547">
        <v>0.25</v>
      </c>
      <c r="AO547">
        <v>0.5</v>
      </c>
      <c r="AP547">
        <v>0.75</v>
      </c>
      <c r="AQ547">
        <v>1</v>
      </c>
      <c r="AR547" t="s">
        <v>7433</v>
      </c>
      <c r="AS547" t="s">
        <v>7434</v>
      </c>
      <c r="AT547" t="s">
        <v>7435</v>
      </c>
      <c r="AU547" t="s">
        <v>7436</v>
      </c>
      <c r="AV547" t="s">
        <v>7437</v>
      </c>
      <c r="AW547" t="s">
        <v>7438</v>
      </c>
      <c r="AX547" t="s">
        <v>7436</v>
      </c>
      <c r="AY547" t="s">
        <v>7437</v>
      </c>
      <c r="AZ547" t="s">
        <v>108</v>
      </c>
      <c r="BA547" t="s">
        <v>108</v>
      </c>
      <c r="BB547" t="s">
        <v>108</v>
      </c>
      <c r="BC547" t="s">
        <v>108</v>
      </c>
      <c r="BD547" t="s">
        <v>108</v>
      </c>
      <c r="BE547" t="s">
        <v>108</v>
      </c>
      <c r="BF547" t="s">
        <v>108</v>
      </c>
      <c r="BG547" t="s">
        <v>108</v>
      </c>
      <c r="BH547" t="s">
        <v>108</v>
      </c>
      <c r="BI547" t="s">
        <v>108</v>
      </c>
      <c r="BJ547" t="s">
        <v>108</v>
      </c>
      <c r="BK547" t="s">
        <v>108</v>
      </c>
      <c r="BL547" t="s">
        <v>108</v>
      </c>
      <c r="BM547" t="s">
        <v>108</v>
      </c>
      <c r="BN547" t="s">
        <v>108</v>
      </c>
      <c r="BO547" t="s">
        <v>108</v>
      </c>
      <c r="BP547" t="s">
        <v>108</v>
      </c>
      <c r="BQ547" t="s">
        <v>108</v>
      </c>
      <c r="BR547" t="s">
        <v>108</v>
      </c>
      <c r="BS547" t="s">
        <v>108</v>
      </c>
      <c r="BT547" t="s">
        <v>108</v>
      </c>
      <c r="BU547" t="s">
        <v>108</v>
      </c>
      <c r="BV547" t="s">
        <v>108</v>
      </c>
      <c r="BW547" t="s">
        <v>108</v>
      </c>
      <c r="BX547" t="s">
        <v>108</v>
      </c>
      <c r="BY547" t="s">
        <v>108</v>
      </c>
      <c r="BZ547"/>
      <c r="CA547"/>
      <c r="CB547"/>
      <c r="CC547"/>
      <c r="CD547" s="23"/>
    </row>
    <row r="548" spans="1:86">
      <c r="A548" t="str">
        <f>CONCATENATE(C548,"_",COUNTIF(C$2:C548,C548))</f>
        <v>13PDEA_2</v>
      </c>
      <c r="B548" t="s">
        <v>9703</v>
      </c>
      <c r="C548" t="s">
        <v>7400</v>
      </c>
      <c r="D548" t="s">
        <v>17034</v>
      </c>
      <c r="E548" t="s">
        <v>7401</v>
      </c>
      <c r="F548" t="s">
        <v>7402</v>
      </c>
      <c r="G548" t="s">
        <v>7403</v>
      </c>
      <c r="H548" t="s">
        <v>7404</v>
      </c>
      <c r="I548" t="s">
        <v>126</v>
      </c>
      <c r="J548" t="s">
        <v>16736</v>
      </c>
      <c r="K548">
        <v>6</v>
      </c>
      <c r="L548" t="s">
        <v>74</v>
      </c>
      <c r="M548">
        <v>2</v>
      </c>
      <c r="N548" t="s">
        <v>16795</v>
      </c>
      <c r="O548" t="s">
        <v>169</v>
      </c>
      <c r="P548" t="s">
        <v>17035</v>
      </c>
      <c r="Q548" t="s">
        <v>168</v>
      </c>
      <c r="R548" t="s">
        <v>517</v>
      </c>
      <c r="S548" t="s">
        <v>216</v>
      </c>
      <c r="T548" t="s">
        <v>16914</v>
      </c>
      <c r="U548" t="s">
        <v>171</v>
      </c>
      <c r="V548" t="s">
        <v>17036</v>
      </c>
      <c r="W548" t="s">
        <v>127</v>
      </c>
      <c r="X548" t="s">
        <v>128</v>
      </c>
      <c r="Y548" t="s">
        <v>81</v>
      </c>
      <c r="Z548" t="s">
        <v>82</v>
      </c>
      <c r="AA548">
        <v>16.600000000000001</v>
      </c>
      <c r="AB548" t="s">
        <v>83</v>
      </c>
      <c r="AC548" t="str">
        <f t="shared" si="8"/>
        <v>2.5.3</v>
      </c>
      <c r="AD548" t="s">
        <v>207</v>
      </c>
      <c r="AE548" t="s">
        <v>942</v>
      </c>
      <c r="AF548" t="s">
        <v>7439</v>
      </c>
      <c r="AG548" t="s">
        <v>210</v>
      </c>
      <c r="AH548" t="s">
        <v>7440</v>
      </c>
      <c r="AI548" t="s">
        <v>89</v>
      </c>
      <c r="AJ548" t="s">
        <v>7441</v>
      </c>
      <c r="AK548" t="s">
        <v>135</v>
      </c>
      <c r="AL548" t="s">
        <v>136</v>
      </c>
      <c r="AM548" t="s">
        <v>7442</v>
      </c>
      <c r="AN548">
        <v>0</v>
      </c>
      <c r="AO548">
        <v>0.2</v>
      </c>
      <c r="AP548">
        <v>0.4</v>
      </c>
      <c r="AQ548">
        <v>1</v>
      </c>
      <c r="AR548" t="s">
        <v>138</v>
      </c>
      <c r="AS548" t="s">
        <v>7443</v>
      </c>
      <c r="AT548" t="s">
        <v>7444</v>
      </c>
      <c r="AU548" t="s">
        <v>7436</v>
      </c>
      <c r="AV548" t="s">
        <v>7437</v>
      </c>
      <c r="AW548" t="s">
        <v>108</v>
      </c>
      <c r="AX548" t="s">
        <v>108</v>
      </c>
      <c r="AY548" t="s">
        <v>108</v>
      </c>
      <c r="AZ548" t="s">
        <v>108</v>
      </c>
      <c r="BA548" t="s">
        <v>108</v>
      </c>
      <c r="BB548" t="s">
        <v>108</v>
      </c>
      <c r="BC548" t="s">
        <v>108</v>
      </c>
      <c r="BD548" t="s">
        <v>108</v>
      </c>
      <c r="BE548" t="s">
        <v>108</v>
      </c>
      <c r="BF548" t="s">
        <v>108</v>
      </c>
      <c r="BG548" t="s">
        <v>108</v>
      </c>
      <c r="BH548" t="s">
        <v>108</v>
      </c>
      <c r="BI548" t="s">
        <v>108</v>
      </c>
      <c r="BJ548" t="s">
        <v>108</v>
      </c>
      <c r="BK548" t="s">
        <v>108</v>
      </c>
      <c r="BL548" t="s">
        <v>108</v>
      </c>
      <c r="BM548" t="s">
        <v>108</v>
      </c>
      <c r="BN548" t="s">
        <v>108</v>
      </c>
      <c r="BO548" t="s">
        <v>108</v>
      </c>
      <c r="BP548" t="s">
        <v>108</v>
      </c>
      <c r="BQ548" t="s">
        <v>108</v>
      </c>
      <c r="BR548" t="s">
        <v>108</v>
      </c>
      <c r="BS548" t="s">
        <v>108</v>
      </c>
      <c r="BT548" t="s">
        <v>108</v>
      </c>
      <c r="BU548" t="s">
        <v>108</v>
      </c>
      <c r="BV548" t="s">
        <v>108</v>
      </c>
      <c r="BW548" t="s">
        <v>108</v>
      </c>
      <c r="BX548" t="s">
        <v>108</v>
      </c>
      <c r="BY548" t="s">
        <v>108</v>
      </c>
      <c r="BZ548"/>
      <c r="CA548"/>
      <c r="CB548"/>
      <c r="CC548"/>
      <c r="CD548" s="23"/>
    </row>
    <row r="549" spans="1:86">
      <c r="A549" t="str">
        <f>CONCATENATE(C549,"_",COUNTIF(C$2:C549,C549))</f>
        <v>13PDEA_3</v>
      </c>
      <c r="B549" t="s">
        <v>9704</v>
      </c>
      <c r="C549" t="s">
        <v>7400</v>
      </c>
      <c r="D549" t="s">
        <v>17034</v>
      </c>
      <c r="E549" t="s">
        <v>7401</v>
      </c>
      <c r="F549" t="s">
        <v>7402</v>
      </c>
      <c r="G549" t="s">
        <v>7403</v>
      </c>
      <c r="H549" t="s">
        <v>7404</v>
      </c>
      <c r="I549" t="s">
        <v>141</v>
      </c>
      <c r="J549" t="s">
        <v>16737</v>
      </c>
      <c r="K549">
        <v>5</v>
      </c>
      <c r="L549" t="s">
        <v>142</v>
      </c>
      <c r="M549">
        <v>3</v>
      </c>
      <c r="N549" t="s">
        <v>16738</v>
      </c>
      <c r="O549" t="s">
        <v>171</v>
      </c>
      <c r="P549" t="s">
        <v>143</v>
      </c>
      <c r="Q549" t="s">
        <v>169</v>
      </c>
      <c r="R549" t="s">
        <v>77</v>
      </c>
      <c r="S549" t="s">
        <v>170</v>
      </c>
      <c r="T549" t="s">
        <v>16739</v>
      </c>
      <c r="U549" t="s">
        <v>168</v>
      </c>
      <c r="V549" t="s">
        <v>16740</v>
      </c>
      <c r="W549" t="s">
        <v>144</v>
      </c>
      <c r="X549" t="s">
        <v>145</v>
      </c>
      <c r="Y549" t="s">
        <v>81</v>
      </c>
      <c r="Z549" t="s">
        <v>82</v>
      </c>
      <c r="AA549">
        <v>16.600000000000001</v>
      </c>
      <c r="AB549" t="s">
        <v>83</v>
      </c>
      <c r="AC549" t="str">
        <f t="shared" si="8"/>
        <v>1.7.2</v>
      </c>
      <c r="AD549" t="s">
        <v>7445</v>
      </c>
      <c r="AE549" t="s">
        <v>7446</v>
      </c>
      <c r="AF549" t="s">
        <v>7447</v>
      </c>
      <c r="AG549" t="s">
        <v>7448</v>
      </c>
      <c r="AH549" t="s">
        <v>7449</v>
      </c>
      <c r="AI549" t="s">
        <v>89</v>
      </c>
      <c r="AJ549" t="s">
        <v>153</v>
      </c>
      <c r="AK549" t="s">
        <v>154</v>
      </c>
      <c r="AL549" t="s">
        <v>92</v>
      </c>
      <c r="AM549" t="s">
        <v>7450</v>
      </c>
      <c r="AN549">
        <v>0</v>
      </c>
      <c r="AO549">
        <v>0.33</v>
      </c>
      <c r="AP549">
        <v>0.66</v>
      </c>
      <c r="AQ549">
        <v>1</v>
      </c>
      <c r="AR549" t="s">
        <v>7451</v>
      </c>
      <c r="AS549" t="s">
        <v>7452</v>
      </c>
      <c r="AT549" t="s">
        <v>7453</v>
      </c>
      <c r="AU549" t="s">
        <v>7436</v>
      </c>
      <c r="AV549" t="s">
        <v>7437</v>
      </c>
      <c r="AW549" t="s">
        <v>7454</v>
      </c>
      <c r="AX549" t="s">
        <v>7436</v>
      </c>
      <c r="AY549" t="s">
        <v>7437</v>
      </c>
      <c r="AZ549" t="s">
        <v>108</v>
      </c>
      <c r="BA549" t="s">
        <v>108</v>
      </c>
      <c r="BB549" t="s">
        <v>108</v>
      </c>
      <c r="BC549" t="s">
        <v>108</v>
      </c>
      <c r="BD549" t="s">
        <v>108</v>
      </c>
      <c r="BE549" t="s">
        <v>108</v>
      </c>
      <c r="BF549" t="s">
        <v>108</v>
      </c>
      <c r="BG549" t="s">
        <v>108</v>
      </c>
      <c r="BH549" t="s">
        <v>108</v>
      </c>
      <c r="BI549" t="s">
        <v>108</v>
      </c>
      <c r="BJ549" t="s">
        <v>108</v>
      </c>
      <c r="BK549" t="s">
        <v>108</v>
      </c>
      <c r="BL549" t="s">
        <v>108</v>
      </c>
      <c r="BM549" t="s">
        <v>108</v>
      </c>
      <c r="BN549" t="s">
        <v>108</v>
      </c>
      <c r="BO549" t="s">
        <v>108</v>
      </c>
      <c r="BP549" t="s">
        <v>108</v>
      </c>
      <c r="BQ549" t="s">
        <v>108</v>
      </c>
      <c r="BR549" t="s">
        <v>108</v>
      </c>
      <c r="BS549" t="s">
        <v>108</v>
      </c>
      <c r="BT549" t="s">
        <v>108</v>
      </c>
      <c r="BU549" t="s">
        <v>108</v>
      </c>
      <c r="BV549" t="s">
        <v>108</v>
      </c>
      <c r="BW549" t="s">
        <v>108</v>
      </c>
      <c r="BX549" t="s">
        <v>108</v>
      </c>
      <c r="BY549" t="s">
        <v>108</v>
      </c>
      <c r="BZ549"/>
      <c r="CA549"/>
      <c r="CB549"/>
      <c r="CC549"/>
      <c r="CD549" s="23"/>
    </row>
    <row r="550" spans="1:86">
      <c r="A550" t="str">
        <f>CONCATENATE(C550,"_",COUNTIF(C$2:C550,C550))</f>
        <v>13PDEA_4</v>
      </c>
      <c r="B550" t="s">
        <v>9701</v>
      </c>
      <c r="C550" t="s">
        <v>7400</v>
      </c>
      <c r="D550" t="s">
        <v>17034</v>
      </c>
      <c r="E550" t="s">
        <v>7401</v>
      </c>
      <c r="F550" t="s">
        <v>7402</v>
      </c>
      <c r="G550" t="s">
        <v>7403</v>
      </c>
      <c r="H550" t="s">
        <v>7404</v>
      </c>
      <c r="I550" t="s">
        <v>7405</v>
      </c>
      <c r="J550" t="s">
        <v>17037</v>
      </c>
      <c r="K550">
        <v>6</v>
      </c>
      <c r="L550" t="s">
        <v>74</v>
      </c>
      <c r="M550">
        <v>2</v>
      </c>
      <c r="N550" t="s">
        <v>16795</v>
      </c>
      <c r="O550" t="s">
        <v>169</v>
      </c>
      <c r="P550" t="s">
        <v>17035</v>
      </c>
      <c r="Q550" t="s">
        <v>168</v>
      </c>
      <c r="R550" t="s">
        <v>517</v>
      </c>
      <c r="S550" t="s">
        <v>216</v>
      </c>
      <c r="T550" t="s">
        <v>16914</v>
      </c>
      <c r="U550" t="s">
        <v>171</v>
      </c>
      <c r="V550" t="s">
        <v>17036</v>
      </c>
      <c r="W550" t="s">
        <v>7174</v>
      </c>
      <c r="X550" t="s">
        <v>7175</v>
      </c>
      <c r="Y550" t="s">
        <v>81</v>
      </c>
      <c r="Z550" t="s">
        <v>82</v>
      </c>
      <c r="AA550">
        <v>16.600000000000001</v>
      </c>
      <c r="AB550" t="s">
        <v>83</v>
      </c>
      <c r="AC550" t="str">
        <f t="shared" si="8"/>
        <v>2.5.3</v>
      </c>
      <c r="AD550" t="s">
        <v>7406</v>
      </c>
      <c r="AE550" t="s">
        <v>7407</v>
      </c>
      <c r="AF550" t="s">
        <v>7408</v>
      </c>
      <c r="AG550" t="s">
        <v>7409</v>
      </c>
      <c r="AH550" t="s">
        <v>7410</v>
      </c>
      <c r="AI550" t="s">
        <v>89</v>
      </c>
      <c r="AJ550" t="s">
        <v>7411</v>
      </c>
      <c r="AK550" t="s">
        <v>7412</v>
      </c>
      <c r="AL550" t="s">
        <v>92</v>
      </c>
      <c r="AM550" t="s">
        <v>7413</v>
      </c>
      <c r="AN550">
        <v>0.2</v>
      </c>
      <c r="AO550">
        <v>0.5</v>
      </c>
      <c r="AP550">
        <v>0.8</v>
      </c>
      <c r="AQ550">
        <v>1</v>
      </c>
      <c r="AR550" t="s">
        <v>7414</v>
      </c>
      <c r="AS550" t="s">
        <v>7415</v>
      </c>
      <c r="AT550" t="s">
        <v>7416</v>
      </c>
      <c r="AU550" t="s">
        <v>7417</v>
      </c>
      <c r="AV550" t="s">
        <v>7418</v>
      </c>
      <c r="AW550" t="s">
        <v>7419</v>
      </c>
      <c r="AX550" t="s">
        <v>7417</v>
      </c>
      <c r="AY550" t="s">
        <v>7418</v>
      </c>
      <c r="AZ550" t="s">
        <v>7420</v>
      </c>
      <c r="BA550" t="s">
        <v>7421</v>
      </c>
      <c r="BB550" t="s">
        <v>7422</v>
      </c>
      <c r="BC550" t="s">
        <v>7423</v>
      </c>
      <c r="BD550" t="s">
        <v>7424</v>
      </c>
      <c r="BE550" t="s">
        <v>7425</v>
      </c>
      <c r="BF550" t="s">
        <v>108</v>
      </c>
      <c r="BG550" t="s">
        <v>108</v>
      </c>
      <c r="BH550" t="s">
        <v>108</v>
      </c>
      <c r="BI550" t="s">
        <v>108</v>
      </c>
      <c r="BJ550" t="s">
        <v>108</v>
      </c>
      <c r="BK550" t="s">
        <v>108</v>
      </c>
      <c r="BL550" t="s">
        <v>108</v>
      </c>
      <c r="BM550" t="s">
        <v>108</v>
      </c>
      <c r="BN550" t="s">
        <v>108</v>
      </c>
      <c r="BO550" t="s">
        <v>108</v>
      </c>
      <c r="BP550" t="s">
        <v>108</v>
      </c>
      <c r="BQ550" t="s">
        <v>108</v>
      </c>
      <c r="BR550" t="s">
        <v>108</v>
      </c>
      <c r="BS550" t="s">
        <v>108</v>
      </c>
      <c r="BT550" t="s">
        <v>108</v>
      </c>
      <c r="BU550" t="s">
        <v>108</v>
      </c>
      <c r="BV550" t="s">
        <v>108</v>
      </c>
      <c r="BW550" t="s">
        <v>108</v>
      </c>
      <c r="BX550" t="s">
        <v>108</v>
      </c>
      <c r="BY550" t="s">
        <v>108</v>
      </c>
      <c r="BZ550"/>
      <c r="CA550"/>
      <c r="CB550"/>
      <c r="CC550"/>
      <c r="CD550" s="23"/>
    </row>
    <row r="551" spans="1:86">
      <c r="A551" t="str">
        <f>CONCATENATE(C551,"_",COUNTIF(C$2:C551,C551))</f>
        <v>13PDVA_1</v>
      </c>
      <c r="B551" t="s">
        <v>9705</v>
      </c>
      <c r="C551" t="s">
        <v>7455</v>
      </c>
      <c r="D551" t="s">
        <v>17038</v>
      </c>
      <c r="E551" t="s">
        <v>7456</v>
      </c>
      <c r="F551" t="s">
        <v>7457</v>
      </c>
      <c r="G551" t="s">
        <v>7458</v>
      </c>
      <c r="H551" t="s">
        <v>7459</v>
      </c>
      <c r="I551" t="s">
        <v>7460</v>
      </c>
      <c r="J551" t="s">
        <v>17039</v>
      </c>
      <c r="K551">
        <v>6</v>
      </c>
      <c r="L551" t="s">
        <v>74</v>
      </c>
      <c r="M551">
        <v>3</v>
      </c>
      <c r="N551" t="s">
        <v>75</v>
      </c>
      <c r="O551" t="s">
        <v>168</v>
      </c>
      <c r="P551" t="s">
        <v>466</v>
      </c>
      <c r="Q551" t="s">
        <v>169</v>
      </c>
      <c r="R551" t="s">
        <v>77</v>
      </c>
      <c r="S551" t="s">
        <v>236</v>
      </c>
      <c r="T551" t="s">
        <v>260</v>
      </c>
      <c r="U551" t="s">
        <v>169</v>
      </c>
      <c r="V551" t="s">
        <v>467</v>
      </c>
      <c r="W551" t="s">
        <v>7461</v>
      </c>
      <c r="X551" t="s">
        <v>7462</v>
      </c>
      <c r="Y551" t="s">
        <v>81</v>
      </c>
      <c r="Z551" t="s">
        <v>82</v>
      </c>
      <c r="AA551">
        <v>16.5</v>
      </c>
      <c r="AB551" t="s">
        <v>17031</v>
      </c>
      <c r="AC551" t="str">
        <f t="shared" si="8"/>
        <v>1.8.1</v>
      </c>
      <c r="AD551" t="s">
        <v>7463</v>
      </c>
      <c r="AE551" t="s">
        <v>7464</v>
      </c>
      <c r="AF551" t="s">
        <v>7465</v>
      </c>
      <c r="AG551" t="s">
        <v>7466</v>
      </c>
      <c r="AH551" t="s">
        <v>7467</v>
      </c>
      <c r="AI551" t="s">
        <v>89</v>
      </c>
      <c r="AJ551" t="s">
        <v>7468</v>
      </c>
      <c r="AK551" t="s">
        <v>7469</v>
      </c>
      <c r="AL551" t="s">
        <v>92</v>
      </c>
      <c r="AM551" t="s">
        <v>7470</v>
      </c>
      <c r="AN551">
        <v>0.85</v>
      </c>
      <c r="AO551">
        <v>0.9</v>
      </c>
      <c r="AP551">
        <v>0.95</v>
      </c>
      <c r="AQ551">
        <v>1</v>
      </c>
      <c r="AR551" t="s">
        <v>7471</v>
      </c>
      <c r="AS551" t="s">
        <v>7472</v>
      </c>
      <c r="AT551" t="s">
        <v>7473</v>
      </c>
      <c r="AU551" t="s">
        <v>7474</v>
      </c>
      <c r="AV551" t="s">
        <v>7475</v>
      </c>
      <c r="AW551" t="s">
        <v>7476</v>
      </c>
      <c r="AX551" t="s">
        <v>7477</v>
      </c>
      <c r="AY551" t="s">
        <v>7478</v>
      </c>
      <c r="AZ551" t="s">
        <v>7479</v>
      </c>
      <c r="BA551" t="s">
        <v>7474</v>
      </c>
      <c r="BB551" t="s">
        <v>7475</v>
      </c>
      <c r="BC551" t="s">
        <v>7480</v>
      </c>
      <c r="BD551" t="s">
        <v>7481</v>
      </c>
      <c r="BE551" t="s">
        <v>7482</v>
      </c>
      <c r="BF551" t="s">
        <v>7483</v>
      </c>
      <c r="BG551" t="s">
        <v>7484</v>
      </c>
      <c r="BH551" t="s">
        <v>7485</v>
      </c>
      <c r="BI551" t="s">
        <v>108</v>
      </c>
      <c r="BJ551" t="s">
        <v>108</v>
      </c>
      <c r="BK551" t="s">
        <v>108</v>
      </c>
      <c r="BL551" t="s">
        <v>108</v>
      </c>
      <c r="BM551" t="s">
        <v>108</v>
      </c>
      <c r="BN551" t="s">
        <v>108</v>
      </c>
      <c r="BO551" t="s">
        <v>108</v>
      </c>
      <c r="BP551" t="s">
        <v>108</v>
      </c>
      <c r="BQ551" t="s">
        <v>108</v>
      </c>
      <c r="BR551" t="s">
        <v>108</v>
      </c>
      <c r="BS551" t="s">
        <v>108</v>
      </c>
      <c r="BT551" t="s">
        <v>108</v>
      </c>
      <c r="BU551" t="s">
        <v>108</v>
      </c>
      <c r="BV551" t="s">
        <v>108</v>
      </c>
      <c r="BW551" t="s">
        <v>108</v>
      </c>
      <c r="BX551" t="s">
        <v>108</v>
      </c>
      <c r="BY551" t="s">
        <v>108</v>
      </c>
      <c r="BZ551"/>
      <c r="CA551"/>
      <c r="CB551"/>
      <c r="CC551"/>
      <c r="CD551" s="23"/>
    </row>
    <row r="552" spans="1:86">
      <c r="A552" t="str">
        <f>CONCATENATE(C552,"_",COUNTIF(C$2:C552,C552))</f>
        <v>13PDVA_2</v>
      </c>
      <c r="B552" t="s">
        <v>9706</v>
      </c>
      <c r="C552" t="s">
        <v>7455</v>
      </c>
      <c r="D552" t="s">
        <v>17038</v>
      </c>
      <c r="E552" t="s">
        <v>7456</v>
      </c>
      <c r="F552" t="s">
        <v>7457</v>
      </c>
      <c r="G552" t="s">
        <v>7458</v>
      </c>
      <c r="H552" t="s">
        <v>7459</v>
      </c>
      <c r="I552" t="s">
        <v>109</v>
      </c>
      <c r="J552" t="s">
        <v>16733</v>
      </c>
      <c r="K552">
        <v>6</v>
      </c>
      <c r="L552" t="s">
        <v>74</v>
      </c>
      <c r="M552">
        <v>3</v>
      </c>
      <c r="N552" t="s">
        <v>75</v>
      </c>
      <c r="O552" t="s">
        <v>168</v>
      </c>
      <c r="P552" t="s">
        <v>466</v>
      </c>
      <c r="Q552" t="s">
        <v>169</v>
      </c>
      <c r="R552" t="s">
        <v>77</v>
      </c>
      <c r="S552" t="s">
        <v>236</v>
      </c>
      <c r="T552" t="s">
        <v>260</v>
      </c>
      <c r="U552" t="s">
        <v>169</v>
      </c>
      <c r="V552" t="s">
        <v>467</v>
      </c>
      <c r="W552" t="s">
        <v>110</v>
      </c>
      <c r="X552" t="s">
        <v>111</v>
      </c>
      <c r="Y552" t="s">
        <v>81</v>
      </c>
      <c r="Z552" t="s">
        <v>82</v>
      </c>
      <c r="AA552">
        <v>16.5</v>
      </c>
      <c r="AB552" t="s">
        <v>17031</v>
      </c>
      <c r="AC552" t="str">
        <f t="shared" si="8"/>
        <v>1.8.1</v>
      </c>
      <c r="AD552" t="s">
        <v>7486</v>
      </c>
      <c r="AE552" t="s">
        <v>7487</v>
      </c>
      <c r="AF552" t="s">
        <v>7488</v>
      </c>
      <c r="AG552" t="s">
        <v>115</v>
      </c>
      <c r="AH552" t="s">
        <v>7489</v>
      </c>
      <c r="AI552" t="s">
        <v>89</v>
      </c>
      <c r="AJ552" t="s">
        <v>7490</v>
      </c>
      <c r="AK552" t="s">
        <v>7491</v>
      </c>
      <c r="AL552" t="s">
        <v>92</v>
      </c>
      <c r="AM552" t="s">
        <v>7492</v>
      </c>
      <c r="AN552">
        <v>0.85</v>
      </c>
      <c r="AO552">
        <v>0.9</v>
      </c>
      <c r="AP552">
        <v>0.95</v>
      </c>
      <c r="AQ552">
        <v>1</v>
      </c>
      <c r="AR552" t="s">
        <v>7493</v>
      </c>
      <c r="AS552" t="s">
        <v>7494</v>
      </c>
      <c r="AT552" t="s">
        <v>125</v>
      </c>
      <c r="AU552" t="s">
        <v>7495</v>
      </c>
      <c r="AV552" t="s">
        <v>7496</v>
      </c>
      <c r="AW552" t="s">
        <v>7497</v>
      </c>
      <c r="AX552" t="s">
        <v>7495</v>
      </c>
      <c r="AY552" t="s">
        <v>7496</v>
      </c>
      <c r="AZ552" t="s">
        <v>108</v>
      </c>
      <c r="BA552" t="s">
        <v>108</v>
      </c>
      <c r="BB552" t="s">
        <v>108</v>
      </c>
      <c r="BC552" t="s">
        <v>108</v>
      </c>
      <c r="BD552" t="s">
        <v>108</v>
      </c>
      <c r="BE552" t="s">
        <v>108</v>
      </c>
      <c r="BF552" t="s">
        <v>108</v>
      </c>
      <c r="BG552" t="s">
        <v>108</v>
      </c>
      <c r="BH552" t="s">
        <v>108</v>
      </c>
      <c r="BI552" t="s">
        <v>108</v>
      </c>
      <c r="BJ552" t="s">
        <v>108</v>
      </c>
      <c r="BK552" t="s">
        <v>108</v>
      </c>
      <c r="BL552" t="s">
        <v>108</v>
      </c>
      <c r="BM552" t="s">
        <v>108</v>
      </c>
      <c r="BN552" t="s">
        <v>108</v>
      </c>
      <c r="BO552" t="s">
        <v>108</v>
      </c>
      <c r="BP552" t="s">
        <v>108</v>
      </c>
      <c r="BQ552" t="s">
        <v>108</v>
      </c>
      <c r="BR552" t="s">
        <v>108</v>
      </c>
      <c r="BS552" t="s">
        <v>108</v>
      </c>
      <c r="BT552" t="s">
        <v>108</v>
      </c>
      <c r="BU552" t="s">
        <v>108</v>
      </c>
      <c r="BV552" t="s">
        <v>108</v>
      </c>
      <c r="BW552" t="s">
        <v>108</v>
      </c>
      <c r="BX552" t="s">
        <v>108</v>
      </c>
      <c r="BY552" t="s">
        <v>108</v>
      </c>
      <c r="BZ552"/>
      <c r="CA552"/>
      <c r="CB552"/>
      <c r="CC552"/>
      <c r="CD552" s="23"/>
    </row>
    <row r="553" spans="1:86">
      <c r="A553" t="str">
        <f>CONCATENATE(C553,"_",COUNTIF(C$2:C553,C553))</f>
        <v>13PDVA_3</v>
      </c>
      <c r="B553" t="s">
        <v>9707</v>
      </c>
      <c r="C553" t="s">
        <v>7455</v>
      </c>
      <c r="D553" t="s">
        <v>17038</v>
      </c>
      <c r="E553" t="s">
        <v>7456</v>
      </c>
      <c r="F553" t="s">
        <v>7457</v>
      </c>
      <c r="G553" t="s">
        <v>7458</v>
      </c>
      <c r="H553" t="s">
        <v>7459</v>
      </c>
      <c r="I553" t="s">
        <v>126</v>
      </c>
      <c r="J553" t="s">
        <v>16736</v>
      </c>
      <c r="K553">
        <v>6</v>
      </c>
      <c r="L553" t="s">
        <v>74</v>
      </c>
      <c r="M553">
        <v>3</v>
      </c>
      <c r="N553" t="s">
        <v>75</v>
      </c>
      <c r="O553" t="s">
        <v>168</v>
      </c>
      <c r="P553" t="s">
        <v>466</v>
      </c>
      <c r="Q553" t="s">
        <v>169</v>
      </c>
      <c r="R553" t="s">
        <v>77</v>
      </c>
      <c r="S553" t="s">
        <v>236</v>
      </c>
      <c r="T553" t="s">
        <v>260</v>
      </c>
      <c r="U553" t="s">
        <v>169</v>
      </c>
      <c r="V553" t="s">
        <v>467</v>
      </c>
      <c r="W553" t="s">
        <v>127</v>
      </c>
      <c r="X553" t="s">
        <v>128</v>
      </c>
      <c r="Y553" t="s">
        <v>81</v>
      </c>
      <c r="Z553" t="s">
        <v>82</v>
      </c>
      <c r="AA553">
        <v>16.5</v>
      </c>
      <c r="AB553" t="s">
        <v>17031</v>
      </c>
      <c r="AC553" t="str">
        <f t="shared" si="8"/>
        <v>1.8.1</v>
      </c>
      <c r="AD553" t="s">
        <v>207</v>
      </c>
      <c r="AE553" t="s">
        <v>1395</v>
      </c>
      <c r="AF553" t="s">
        <v>7498</v>
      </c>
      <c r="AG553" t="s">
        <v>210</v>
      </c>
      <c r="AH553" t="s">
        <v>7499</v>
      </c>
      <c r="AI553" t="s">
        <v>89</v>
      </c>
      <c r="AJ553" t="s">
        <v>7500</v>
      </c>
      <c r="AK553" t="s">
        <v>7501</v>
      </c>
      <c r="AL553" t="s">
        <v>136</v>
      </c>
      <c r="AM553" t="s">
        <v>7502</v>
      </c>
      <c r="AN553">
        <v>0.25</v>
      </c>
      <c r="AO553">
        <v>0.5</v>
      </c>
      <c r="AP553">
        <v>0.75</v>
      </c>
      <c r="AQ553">
        <v>1</v>
      </c>
      <c r="AR553" t="s">
        <v>138</v>
      </c>
      <c r="AS553" t="s">
        <v>7503</v>
      </c>
      <c r="AT553" t="s">
        <v>7504</v>
      </c>
      <c r="AU553" t="s">
        <v>7505</v>
      </c>
      <c r="AV553" t="s">
        <v>3620</v>
      </c>
      <c r="AW553" t="s">
        <v>108</v>
      </c>
      <c r="AX553" t="s">
        <v>108</v>
      </c>
      <c r="AY553" t="s">
        <v>108</v>
      </c>
      <c r="AZ553" t="s">
        <v>108</v>
      </c>
      <c r="BA553" t="s">
        <v>108</v>
      </c>
      <c r="BB553" t="s">
        <v>108</v>
      </c>
      <c r="BC553" t="s">
        <v>108</v>
      </c>
      <c r="BD553" t="s">
        <v>108</v>
      </c>
      <c r="BE553" t="s">
        <v>108</v>
      </c>
      <c r="BF553" t="s">
        <v>108</v>
      </c>
      <c r="BG553" t="s">
        <v>108</v>
      </c>
      <c r="BH553" t="s">
        <v>108</v>
      </c>
      <c r="BI553" t="s">
        <v>108</v>
      </c>
      <c r="BJ553" t="s">
        <v>108</v>
      </c>
      <c r="BK553" t="s">
        <v>108</v>
      </c>
      <c r="BL553" t="s">
        <v>108</v>
      </c>
      <c r="BM553" t="s">
        <v>108</v>
      </c>
      <c r="BN553" t="s">
        <v>108</v>
      </c>
      <c r="BO553" t="s">
        <v>108</v>
      </c>
      <c r="BP553" t="s">
        <v>108</v>
      </c>
      <c r="BQ553" t="s">
        <v>108</v>
      </c>
      <c r="BR553" t="s">
        <v>108</v>
      </c>
      <c r="BS553" t="s">
        <v>108</v>
      </c>
      <c r="BT553" t="s">
        <v>108</v>
      </c>
      <c r="BU553" t="s">
        <v>108</v>
      </c>
      <c r="BV553" t="s">
        <v>108</v>
      </c>
      <c r="BW553" t="s">
        <v>108</v>
      </c>
      <c r="BX553" t="s">
        <v>108</v>
      </c>
      <c r="BY553" t="s">
        <v>108</v>
      </c>
      <c r="BZ553"/>
      <c r="CA553"/>
      <c r="CB553"/>
      <c r="CC553"/>
      <c r="CD553" s="23"/>
    </row>
    <row r="554" spans="1:86">
      <c r="A554" t="str">
        <f>CONCATENATE(C554,"_",COUNTIF(C$2:C554,C554))</f>
        <v>13PDVA_4</v>
      </c>
      <c r="B554" t="s">
        <v>9708</v>
      </c>
      <c r="C554" t="s">
        <v>7455</v>
      </c>
      <c r="D554" t="s">
        <v>17038</v>
      </c>
      <c r="E554" t="s">
        <v>7456</v>
      </c>
      <c r="F554" t="s">
        <v>7457</v>
      </c>
      <c r="G554" t="s">
        <v>7458</v>
      </c>
      <c r="H554" t="s">
        <v>7459</v>
      </c>
      <c r="I554" t="s">
        <v>141</v>
      </c>
      <c r="J554" t="s">
        <v>16737</v>
      </c>
      <c r="K554">
        <v>5</v>
      </c>
      <c r="L554" t="s">
        <v>142</v>
      </c>
      <c r="M554">
        <v>3</v>
      </c>
      <c r="N554" t="s">
        <v>16738</v>
      </c>
      <c r="O554" t="s">
        <v>171</v>
      </c>
      <c r="P554" t="s">
        <v>143</v>
      </c>
      <c r="Q554" t="s">
        <v>169</v>
      </c>
      <c r="R554" t="s">
        <v>77</v>
      </c>
      <c r="S554" t="s">
        <v>170</v>
      </c>
      <c r="T554" t="s">
        <v>16739</v>
      </c>
      <c r="U554" t="s">
        <v>168</v>
      </c>
      <c r="V554" t="s">
        <v>16740</v>
      </c>
      <c r="W554" t="s">
        <v>144</v>
      </c>
      <c r="X554" t="s">
        <v>145</v>
      </c>
      <c r="Y554" t="s">
        <v>81</v>
      </c>
      <c r="Z554" t="s">
        <v>82</v>
      </c>
      <c r="AA554">
        <v>16.600000000000001</v>
      </c>
      <c r="AB554" t="s">
        <v>83</v>
      </c>
      <c r="AC554" t="str">
        <f t="shared" si="8"/>
        <v>1.7.2</v>
      </c>
      <c r="AD554" t="s">
        <v>7506</v>
      </c>
      <c r="AE554" t="s">
        <v>7507</v>
      </c>
      <c r="AF554" t="s">
        <v>7447</v>
      </c>
      <c r="AG554" t="s">
        <v>7508</v>
      </c>
      <c r="AH554" t="s">
        <v>7509</v>
      </c>
      <c r="AI554" t="s">
        <v>89</v>
      </c>
      <c r="AJ554" t="s">
        <v>153</v>
      </c>
      <c r="AK554" t="s">
        <v>154</v>
      </c>
      <c r="AL554" t="s">
        <v>92</v>
      </c>
      <c r="AM554" t="s">
        <v>7510</v>
      </c>
      <c r="AN554">
        <v>0.7</v>
      </c>
      <c r="AO554">
        <v>0.8</v>
      </c>
      <c r="AP554">
        <v>0.9</v>
      </c>
      <c r="AQ554">
        <v>1</v>
      </c>
      <c r="AR554" t="s">
        <v>7511</v>
      </c>
      <c r="AS554" t="s">
        <v>7512</v>
      </c>
      <c r="AT554" t="s">
        <v>7513</v>
      </c>
      <c r="AU554" t="s">
        <v>7495</v>
      </c>
      <c r="AV554" t="s">
        <v>7496</v>
      </c>
      <c r="AW554" t="s">
        <v>7514</v>
      </c>
      <c r="AX554" t="s">
        <v>7495</v>
      </c>
      <c r="AY554" t="s">
        <v>7496</v>
      </c>
      <c r="AZ554" t="s">
        <v>108</v>
      </c>
      <c r="BA554" t="s">
        <v>108</v>
      </c>
      <c r="BB554" t="s">
        <v>108</v>
      </c>
      <c r="BC554" t="s">
        <v>108</v>
      </c>
      <c r="BD554" t="s">
        <v>108</v>
      </c>
      <c r="BE554" t="s">
        <v>108</v>
      </c>
      <c r="BF554" t="s">
        <v>108</v>
      </c>
      <c r="BG554" t="s">
        <v>108</v>
      </c>
      <c r="BH554" t="s">
        <v>108</v>
      </c>
      <c r="BI554" t="s">
        <v>108</v>
      </c>
      <c r="BJ554" t="s">
        <v>108</v>
      </c>
      <c r="BK554" t="s">
        <v>108</v>
      </c>
      <c r="BL554" t="s">
        <v>108</v>
      </c>
      <c r="BM554" t="s">
        <v>108</v>
      </c>
      <c r="BN554" t="s">
        <v>108</v>
      </c>
      <c r="BO554" t="s">
        <v>108</v>
      </c>
      <c r="BP554" t="s">
        <v>108</v>
      </c>
      <c r="BQ554" t="s">
        <v>108</v>
      </c>
      <c r="BR554" t="s">
        <v>108</v>
      </c>
      <c r="BS554" t="s">
        <v>108</v>
      </c>
      <c r="BT554" t="s">
        <v>108</v>
      </c>
      <c r="BU554" t="s">
        <v>108</v>
      </c>
      <c r="BV554" t="s">
        <v>108</v>
      </c>
      <c r="BW554" t="s">
        <v>108</v>
      </c>
      <c r="BX554" t="s">
        <v>108</v>
      </c>
      <c r="BY554" t="s">
        <v>108</v>
      </c>
      <c r="BZ554"/>
      <c r="CA554"/>
      <c r="CB554"/>
      <c r="CC554"/>
      <c r="CD554" s="23"/>
    </row>
    <row r="555" spans="1:86">
      <c r="A555" t="str">
        <f>CONCATENATE(C555,"_",COUNTIF(C$2:C555,C555))</f>
        <v>15C006_1</v>
      </c>
      <c r="B555" t="s">
        <v>17040</v>
      </c>
      <c r="C555" t="s">
        <v>7515</v>
      </c>
      <c r="D555" t="s">
        <v>17041</v>
      </c>
      <c r="E555" t="s">
        <v>6066</v>
      </c>
      <c r="F555" t="s">
        <v>7516</v>
      </c>
      <c r="G555" t="s">
        <v>6068</v>
      </c>
      <c r="H555" t="s">
        <v>6069</v>
      </c>
      <c r="I555" t="s">
        <v>126</v>
      </c>
      <c r="J555" t="s">
        <v>16736</v>
      </c>
      <c r="K555">
        <v>2</v>
      </c>
      <c r="L555" t="s">
        <v>315</v>
      </c>
      <c r="M555">
        <v>1</v>
      </c>
      <c r="N555" t="s">
        <v>16760</v>
      </c>
      <c r="O555">
        <v>7</v>
      </c>
      <c r="P555" t="s">
        <v>8243</v>
      </c>
      <c r="Q555" t="s">
        <v>169</v>
      </c>
      <c r="R555" t="s">
        <v>77</v>
      </c>
      <c r="S555" t="s">
        <v>216</v>
      </c>
      <c r="T555" t="s">
        <v>6108</v>
      </c>
      <c r="U555" t="s">
        <v>168</v>
      </c>
      <c r="V555" t="s">
        <v>6109</v>
      </c>
      <c r="W555" t="s">
        <v>7518</v>
      </c>
      <c r="X555" t="s">
        <v>7519</v>
      </c>
      <c r="Y555" t="s">
        <v>146</v>
      </c>
      <c r="Z555" t="s">
        <v>147</v>
      </c>
      <c r="AA555" t="s">
        <v>16743</v>
      </c>
      <c r="AB555" t="s">
        <v>16744</v>
      </c>
      <c r="AC555" t="str">
        <f t="shared" si="8"/>
        <v>1.5.2</v>
      </c>
      <c r="AD555" t="s">
        <v>17042</v>
      </c>
      <c r="AE555" t="s">
        <v>17042</v>
      </c>
      <c r="AF555" t="s">
        <v>17042</v>
      </c>
      <c r="AG555" t="s">
        <v>17042</v>
      </c>
      <c r="AH555" t="s">
        <v>17042</v>
      </c>
      <c r="AI555" t="s">
        <v>17042</v>
      </c>
      <c r="AJ555" t="s">
        <v>17042</v>
      </c>
      <c r="AK555" t="s">
        <v>17042</v>
      </c>
      <c r="AL555" t="s">
        <v>17042</v>
      </c>
      <c r="AM555" t="s">
        <v>17042</v>
      </c>
      <c r="AN555" t="s">
        <v>17042</v>
      </c>
      <c r="AO555" t="s">
        <v>17042</v>
      </c>
      <c r="AP555" t="s">
        <v>17042</v>
      </c>
      <c r="AQ555" t="s">
        <v>17042</v>
      </c>
      <c r="AR555" t="s">
        <v>17042</v>
      </c>
      <c r="AS555" t="s">
        <v>17042</v>
      </c>
      <c r="AT555" t="s">
        <v>17042</v>
      </c>
      <c r="AU555" t="s">
        <v>17042</v>
      </c>
      <c r="AV555" t="s">
        <v>17042</v>
      </c>
      <c r="AW555" t="s">
        <v>108</v>
      </c>
      <c r="AX555" t="s">
        <v>108</v>
      </c>
      <c r="AY555" t="s">
        <v>108</v>
      </c>
      <c r="AZ555" t="s">
        <v>108</v>
      </c>
      <c r="BA555" t="s">
        <v>108</v>
      </c>
      <c r="BB555" t="s">
        <v>108</v>
      </c>
      <c r="BC555" t="s">
        <v>108</v>
      </c>
      <c r="BD555" t="s">
        <v>108</v>
      </c>
      <c r="BE555" t="s">
        <v>108</v>
      </c>
      <c r="BF555" t="s">
        <v>108</v>
      </c>
      <c r="BG555" t="s">
        <v>108</v>
      </c>
      <c r="BH555" t="s">
        <v>108</v>
      </c>
      <c r="BI555" t="s">
        <v>108</v>
      </c>
      <c r="BJ555" t="s">
        <v>108</v>
      </c>
      <c r="BK555" t="s">
        <v>108</v>
      </c>
      <c r="BL555" t="s">
        <v>108</v>
      </c>
      <c r="BM555" t="s">
        <v>108</v>
      </c>
      <c r="BN555" t="s">
        <v>108</v>
      </c>
      <c r="BO555" t="s">
        <v>108</v>
      </c>
      <c r="BP555" t="s">
        <v>108</v>
      </c>
      <c r="BQ555" t="s">
        <v>108</v>
      </c>
      <c r="BR555" t="s">
        <v>108</v>
      </c>
      <c r="BS555" t="s">
        <v>108</v>
      </c>
      <c r="BT555" t="s">
        <v>108</v>
      </c>
      <c r="BU555" t="s">
        <v>108</v>
      </c>
      <c r="BV555" t="s">
        <v>108</v>
      </c>
      <c r="BW555" t="s">
        <v>108</v>
      </c>
      <c r="BX555" t="s">
        <v>108</v>
      </c>
      <c r="BY555" t="s">
        <v>108</v>
      </c>
      <c r="BZ555" t="s">
        <v>108</v>
      </c>
      <c r="CA555" t="s">
        <v>108</v>
      </c>
      <c r="CB555" t="s">
        <v>108</v>
      </c>
      <c r="CC555" t="s">
        <v>108</v>
      </c>
      <c r="CD555" s="23"/>
    </row>
    <row r="556" spans="1:86">
      <c r="A556" t="str">
        <f>CONCATENATE(C556,"_",COUNTIF(C$2:C556,C556))</f>
        <v>15C006_2</v>
      </c>
      <c r="B556" t="s">
        <v>9709</v>
      </c>
      <c r="C556" t="s">
        <v>7515</v>
      </c>
      <c r="D556" t="s">
        <v>17041</v>
      </c>
      <c r="E556" t="s">
        <v>6066</v>
      </c>
      <c r="F556" t="s">
        <v>7516</v>
      </c>
      <c r="G556" t="s">
        <v>6068</v>
      </c>
      <c r="H556" t="s">
        <v>6069</v>
      </c>
      <c r="I556" t="s">
        <v>7517</v>
      </c>
      <c r="J556" t="s">
        <v>17043</v>
      </c>
      <c r="K556">
        <v>2</v>
      </c>
      <c r="L556" t="s">
        <v>315</v>
      </c>
      <c r="M556">
        <v>1</v>
      </c>
      <c r="N556" t="s">
        <v>16760</v>
      </c>
      <c r="O556">
        <v>2</v>
      </c>
      <c r="P556" t="s">
        <v>4545</v>
      </c>
      <c r="Q556" t="s">
        <v>169</v>
      </c>
      <c r="R556" t="s">
        <v>77</v>
      </c>
      <c r="S556" t="s">
        <v>216</v>
      </c>
      <c r="T556" t="s">
        <v>6108</v>
      </c>
      <c r="U556" t="s">
        <v>168</v>
      </c>
      <c r="V556" t="s">
        <v>6109</v>
      </c>
      <c r="W556" t="s">
        <v>7518</v>
      </c>
      <c r="X556" t="s">
        <v>7519</v>
      </c>
      <c r="Y556" t="s">
        <v>146</v>
      </c>
      <c r="Z556" t="s">
        <v>147</v>
      </c>
      <c r="AA556" t="s">
        <v>16743</v>
      </c>
      <c r="AB556" t="s">
        <v>16744</v>
      </c>
      <c r="AC556" t="str">
        <f t="shared" si="8"/>
        <v>1.5.2</v>
      </c>
      <c r="AD556" t="s">
        <v>7520</v>
      </c>
      <c r="AE556" t="s">
        <v>7521</v>
      </c>
      <c r="AF556" t="s">
        <v>7522</v>
      </c>
      <c r="AG556" t="s">
        <v>7523</v>
      </c>
      <c r="AH556" t="s">
        <v>7524</v>
      </c>
      <c r="AI556" t="s">
        <v>89</v>
      </c>
      <c r="AJ556" t="s">
        <v>7525</v>
      </c>
      <c r="AK556" t="s">
        <v>7526</v>
      </c>
      <c r="AL556" t="s">
        <v>92</v>
      </c>
      <c r="AM556" t="s">
        <v>7527</v>
      </c>
      <c r="AN556">
        <v>0.25</v>
      </c>
      <c r="AO556">
        <v>0.5</v>
      </c>
      <c r="AP556">
        <v>0.75</v>
      </c>
      <c r="AQ556">
        <v>1</v>
      </c>
      <c r="AR556" t="s">
        <v>7528</v>
      </c>
      <c r="AS556" t="s">
        <v>7529</v>
      </c>
      <c r="AT556" t="s">
        <v>7530</v>
      </c>
      <c r="AU556" t="s">
        <v>6228</v>
      </c>
      <c r="AV556" t="s">
        <v>6229</v>
      </c>
      <c r="AW556" t="s">
        <v>7531</v>
      </c>
      <c r="AX556" t="s">
        <v>6228</v>
      </c>
      <c r="AY556" t="s">
        <v>6229</v>
      </c>
      <c r="AZ556"/>
      <c r="BA556"/>
      <c r="BB556"/>
      <c r="BC556"/>
      <c r="BD556"/>
      <c r="BE556"/>
      <c r="BF556"/>
      <c r="BG556"/>
      <c r="BH556"/>
      <c r="BI556"/>
      <c r="BJ556"/>
      <c r="BK556"/>
      <c r="BL556"/>
      <c r="BM556"/>
      <c r="BN556"/>
      <c r="BO556"/>
      <c r="BP556"/>
      <c r="BQ556"/>
      <c r="BR556"/>
      <c r="BS556"/>
      <c r="BT556"/>
      <c r="BU556"/>
      <c r="BV556"/>
      <c r="BW556"/>
      <c r="BX556"/>
      <c r="BY556"/>
      <c r="BZ556"/>
      <c r="CA556"/>
      <c r="CB556"/>
      <c r="CC556"/>
    </row>
    <row r="557" spans="1:86">
      <c r="A557" t="str">
        <f>CONCATENATE(C557,"_",COUNTIF(C$2:C557,C557))</f>
        <v>16C000_1</v>
      </c>
      <c r="B557" t="s">
        <v>9710</v>
      </c>
      <c r="C557" t="s">
        <v>7532</v>
      </c>
      <c r="D557" t="s">
        <v>17044</v>
      </c>
      <c r="E557" t="s">
        <v>6066</v>
      </c>
      <c r="F557" t="s">
        <v>7516</v>
      </c>
      <c r="G557" t="s">
        <v>7533</v>
      </c>
      <c r="H557" t="s">
        <v>6069</v>
      </c>
      <c r="I557" t="s">
        <v>7534</v>
      </c>
      <c r="J557" t="s">
        <v>7538</v>
      </c>
      <c r="K557">
        <v>2</v>
      </c>
      <c r="L557" t="s">
        <v>315</v>
      </c>
      <c r="M557">
        <v>3</v>
      </c>
      <c r="N557" t="s">
        <v>601</v>
      </c>
      <c r="O557">
        <v>2</v>
      </c>
      <c r="P557" t="s">
        <v>16798</v>
      </c>
      <c r="Q557" t="s">
        <v>167</v>
      </c>
      <c r="R557" t="s">
        <v>7535</v>
      </c>
      <c r="S557" t="s">
        <v>169</v>
      </c>
      <c r="T557" t="s">
        <v>7536</v>
      </c>
      <c r="U557" t="s">
        <v>169</v>
      </c>
      <c r="V557" t="s">
        <v>17045</v>
      </c>
      <c r="W557" t="s">
        <v>7537</v>
      </c>
      <c r="X557" t="s">
        <v>7538</v>
      </c>
      <c r="Y557" t="s">
        <v>146</v>
      </c>
      <c r="Z557" t="s">
        <v>147</v>
      </c>
      <c r="AA557" t="s">
        <v>16743</v>
      </c>
      <c r="AB557" t="s">
        <v>16744</v>
      </c>
      <c r="AC557" t="str">
        <f t="shared" si="8"/>
        <v>4.1.1</v>
      </c>
      <c r="AD557" t="s">
        <v>7539</v>
      </c>
      <c r="AE557" t="s">
        <v>7540</v>
      </c>
      <c r="AF557" t="s">
        <v>7541</v>
      </c>
      <c r="AG557" t="s">
        <v>7542</v>
      </c>
      <c r="AH557" t="s">
        <v>7543</v>
      </c>
      <c r="AI557" t="s">
        <v>89</v>
      </c>
      <c r="AJ557" t="s">
        <v>7544</v>
      </c>
      <c r="AK557" t="s">
        <v>7545</v>
      </c>
      <c r="AL557" t="s">
        <v>136</v>
      </c>
      <c r="AM557" t="s">
        <v>7546</v>
      </c>
      <c r="AN557">
        <v>0.25</v>
      </c>
      <c r="AO557">
        <v>0.5</v>
      </c>
      <c r="AP557">
        <v>0.75</v>
      </c>
      <c r="AQ557">
        <v>1</v>
      </c>
      <c r="AR557" t="s">
        <v>7547</v>
      </c>
      <c r="AS557" t="s">
        <v>7548</v>
      </c>
      <c r="AT557" t="s">
        <v>7549</v>
      </c>
      <c r="AU557" t="s">
        <v>7550</v>
      </c>
      <c r="AV557" t="s">
        <v>7551</v>
      </c>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row>
    <row r="558" spans="1:86">
      <c r="A558" t="str">
        <f>CONCATENATE(C558,"_",COUNTIF(C$2:C558,C558))</f>
        <v>16C000_2</v>
      </c>
      <c r="B558" t="s">
        <v>9711</v>
      </c>
      <c r="C558" t="s">
        <v>7532</v>
      </c>
      <c r="D558" t="s">
        <v>17044</v>
      </c>
      <c r="E558" t="s">
        <v>6066</v>
      </c>
      <c r="F558" t="s">
        <v>7516</v>
      </c>
      <c r="G558" t="s">
        <v>7533</v>
      </c>
      <c r="H558" t="s">
        <v>6069</v>
      </c>
      <c r="I558" t="s">
        <v>7552</v>
      </c>
      <c r="J558" t="s">
        <v>17046</v>
      </c>
      <c r="K558">
        <v>2</v>
      </c>
      <c r="L558" t="s">
        <v>315</v>
      </c>
      <c r="M558">
        <v>2</v>
      </c>
      <c r="N558" t="s">
        <v>516</v>
      </c>
      <c r="O558">
        <v>4</v>
      </c>
      <c r="P558" t="s">
        <v>16847</v>
      </c>
      <c r="Q558" t="s">
        <v>167</v>
      </c>
      <c r="R558" t="s">
        <v>7535</v>
      </c>
      <c r="S558" t="s">
        <v>169</v>
      </c>
      <c r="T558" t="s">
        <v>7536</v>
      </c>
      <c r="U558" t="s">
        <v>169</v>
      </c>
      <c r="V558" t="s">
        <v>17045</v>
      </c>
      <c r="W558" t="s">
        <v>7553</v>
      </c>
      <c r="X558" t="s">
        <v>7554</v>
      </c>
      <c r="Y558" t="s">
        <v>146</v>
      </c>
      <c r="Z558" t="s">
        <v>147</v>
      </c>
      <c r="AA558" t="s">
        <v>16743</v>
      </c>
      <c r="AB558" t="s">
        <v>16744</v>
      </c>
      <c r="AC558" t="str">
        <f t="shared" si="8"/>
        <v>4.1.1</v>
      </c>
      <c r="AD558" t="s">
        <v>7555</v>
      </c>
      <c r="AE558" t="s">
        <v>7556</v>
      </c>
      <c r="AF558" t="s">
        <v>7557</v>
      </c>
      <c r="AG558" t="s">
        <v>7558</v>
      </c>
      <c r="AH558" t="s">
        <v>7559</v>
      </c>
      <c r="AI558" t="s">
        <v>89</v>
      </c>
      <c r="AJ558" t="s">
        <v>7560</v>
      </c>
      <c r="AK558" t="s">
        <v>7561</v>
      </c>
      <c r="AL558" t="s">
        <v>136</v>
      </c>
      <c r="AM558" t="s">
        <v>7562</v>
      </c>
      <c r="AN558">
        <v>0.25</v>
      </c>
      <c r="AO558">
        <v>0.5</v>
      </c>
      <c r="AP558">
        <v>0.75</v>
      </c>
      <c r="AQ558">
        <v>1</v>
      </c>
      <c r="AR558" t="s">
        <v>7563</v>
      </c>
      <c r="AS558" t="s">
        <v>7564</v>
      </c>
      <c r="AT558" t="s">
        <v>7565</v>
      </c>
      <c r="AU558" t="s">
        <v>6234</v>
      </c>
      <c r="AV558" t="s">
        <v>6235</v>
      </c>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H558">
        <v>2203</v>
      </c>
    </row>
    <row r="559" spans="1:86">
      <c r="A559" t="str">
        <f>CONCATENATE(C559,"_",COUNTIF(C$2:C559,C559))</f>
        <v>25C001_1</v>
      </c>
      <c r="B559" t="s">
        <v>9712</v>
      </c>
      <c r="C559" t="s">
        <v>7566</v>
      </c>
      <c r="D559" t="s">
        <v>17047</v>
      </c>
      <c r="E559" t="s">
        <v>7567</v>
      </c>
      <c r="F559" t="s">
        <v>7568</v>
      </c>
      <c r="G559" t="s">
        <v>7569</v>
      </c>
      <c r="H559" t="s">
        <v>7570</v>
      </c>
      <c r="I559" t="s">
        <v>7571</v>
      </c>
      <c r="J559" t="s">
        <v>17048</v>
      </c>
      <c r="K559">
        <v>2</v>
      </c>
      <c r="L559" t="s">
        <v>315</v>
      </c>
      <c r="M559">
        <v>2</v>
      </c>
      <c r="N559" t="s">
        <v>516</v>
      </c>
      <c r="O559">
        <v>3</v>
      </c>
      <c r="P559" t="s">
        <v>17049</v>
      </c>
      <c r="Q559" t="s">
        <v>169</v>
      </c>
      <c r="R559" t="s">
        <v>77</v>
      </c>
      <c r="S559" t="s">
        <v>171</v>
      </c>
      <c r="T559" t="s">
        <v>16734</v>
      </c>
      <c r="U559" t="s">
        <v>216</v>
      </c>
      <c r="V559" t="s">
        <v>17050</v>
      </c>
      <c r="W559" t="s">
        <v>468</v>
      </c>
      <c r="X559" t="s">
        <v>469</v>
      </c>
      <c r="Y559" t="s">
        <v>81</v>
      </c>
      <c r="Z559" t="s">
        <v>82</v>
      </c>
      <c r="AA559">
        <v>16.899999999999999</v>
      </c>
      <c r="AB559" t="s">
        <v>17051</v>
      </c>
      <c r="AC559" t="str">
        <f t="shared" si="8"/>
        <v>1.3.5</v>
      </c>
      <c r="AD559" t="s">
        <v>7572</v>
      </c>
      <c r="AE559" t="s">
        <v>7573</v>
      </c>
      <c r="AF559" t="s">
        <v>7574</v>
      </c>
      <c r="AG559" t="s">
        <v>7575</v>
      </c>
      <c r="AH559" t="s">
        <v>7576</v>
      </c>
      <c r="AI559" t="s">
        <v>89</v>
      </c>
      <c r="AJ559" t="s">
        <v>7577</v>
      </c>
      <c r="AK559" t="s">
        <v>7578</v>
      </c>
      <c r="AL559" t="s">
        <v>92</v>
      </c>
      <c r="AM559" t="s">
        <v>7579</v>
      </c>
      <c r="AN559">
        <v>0.23</v>
      </c>
      <c r="AO559">
        <v>0.5</v>
      </c>
      <c r="AP559">
        <v>0.76</v>
      </c>
      <c r="AQ559">
        <v>1</v>
      </c>
      <c r="AR559" t="s">
        <v>7580</v>
      </c>
      <c r="AS559" t="s">
        <v>7581</v>
      </c>
      <c r="AT559" t="s">
        <v>7582</v>
      </c>
      <c r="AU559" t="s">
        <v>7583</v>
      </c>
      <c r="AV559" t="s">
        <v>7584</v>
      </c>
      <c r="AW559" t="s">
        <v>7585</v>
      </c>
      <c r="AX559" t="s">
        <v>7586</v>
      </c>
      <c r="AY559" t="s">
        <v>7587</v>
      </c>
      <c r="AZ559" t="s">
        <v>7588</v>
      </c>
      <c r="BA559" t="s">
        <v>7589</v>
      </c>
      <c r="BB559" t="s">
        <v>7590</v>
      </c>
      <c r="BC559" t="s">
        <v>7591</v>
      </c>
      <c r="BD559" t="s">
        <v>7592</v>
      </c>
      <c r="BE559" t="s">
        <v>7593</v>
      </c>
      <c r="BF559" t="s">
        <v>7594</v>
      </c>
      <c r="BG559" t="s">
        <v>7595</v>
      </c>
      <c r="BH559" t="s">
        <v>7596</v>
      </c>
      <c r="BI559" t="s">
        <v>7597</v>
      </c>
      <c r="BJ559" t="s">
        <v>7595</v>
      </c>
      <c r="BK559" t="s">
        <v>7596</v>
      </c>
      <c r="BL559" t="s">
        <v>7598</v>
      </c>
      <c r="BM559" t="s">
        <v>7595</v>
      </c>
      <c r="BN559" t="s">
        <v>7596</v>
      </c>
      <c r="BO559" t="s">
        <v>7599</v>
      </c>
      <c r="BP559" t="s">
        <v>7595</v>
      </c>
      <c r="BQ559" t="s">
        <v>7596</v>
      </c>
      <c r="BR559"/>
      <c r="BS559"/>
      <c r="BT559"/>
      <c r="BU559"/>
      <c r="BV559"/>
      <c r="BW559"/>
      <c r="BX559"/>
      <c r="BY559"/>
      <c r="BZ559"/>
      <c r="CA559"/>
      <c r="CB559"/>
      <c r="CC559"/>
      <c r="CH559">
        <v>2203</v>
      </c>
    </row>
    <row r="560" spans="1:86">
      <c r="A560" t="str">
        <f>CONCATENATE(C560,"_",COUNTIF(C$2:C560,C560))</f>
        <v>25C001_2</v>
      </c>
      <c r="B560" t="s">
        <v>9715</v>
      </c>
      <c r="C560" t="s">
        <v>7566</v>
      </c>
      <c r="D560" t="s">
        <v>17047</v>
      </c>
      <c r="E560" t="s">
        <v>7567</v>
      </c>
      <c r="F560" t="s">
        <v>7568</v>
      </c>
      <c r="G560" t="s">
        <v>7569</v>
      </c>
      <c r="H560" t="s">
        <v>7570</v>
      </c>
      <c r="I560" t="s">
        <v>109</v>
      </c>
      <c r="J560" t="s">
        <v>16733</v>
      </c>
      <c r="K560">
        <v>2</v>
      </c>
      <c r="L560" t="s">
        <v>315</v>
      </c>
      <c r="M560">
        <v>1</v>
      </c>
      <c r="N560" t="s">
        <v>16760</v>
      </c>
      <c r="O560">
        <v>7</v>
      </c>
      <c r="P560" t="s">
        <v>8243</v>
      </c>
      <c r="Q560" t="s">
        <v>169</v>
      </c>
      <c r="R560" t="s">
        <v>77</v>
      </c>
      <c r="S560" t="s">
        <v>236</v>
      </c>
      <c r="T560" t="s">
        <v>260</v>
      </c>
      <c r="U560" t="s">
        <v>169</v>
      </c>
      <c r="V560" t="s">
        <v>467</v>
      </c>
      <c r="W560" t="s">
        <v>110</v>
      </c>
      <c r="X560" t="s">
        <v>111</v>
      </c>
      <c r="Y560" t="s">
        <v>81</v>
      </c>
      <c r="Z560" t="s">
        <v>82</v>
      </c>
      <c r="AA560">
        <v>16.600000000000001</v>
      </c>
      <c r="AB560" t="s">
        <v>83</v>
      </c>
      <c r="AC560" t="str">
        <f t="shared" si="8"/>
        <v>1.8.1</v>
      </c>
      <c r="AD560" t="s">
        <v>7628</v>
      </c>
      <c r="AE560" t="s">
        <v>7629</v>
      </c>
      <c r="AF560" t="s">
        <v>7630</v>
      </c>
      <c r="AG560" t="s">
        <v>115</v>
      </c>
      <c r="AH560" t="s">
        <v>7631</v>
      </c>
      <c r="AI560" t="s">
        <v>89</v>
      </c>
      <c r="AJ560" t="s">
        <v>4573</v>
      </c>
      <c r="AK560" t="s">
        <v>936</v>
      </c>
      <c r="AL560" t="s">
        <v>136</v>
      </c>
      <c r="AM560" t="s">
        <v>4505</v>
      </c>
      <c r="AN560">
        <v>0.25</v>
      </c>
      <c r="AO560">
        <v>0.5</v>
      </c>
      <c r="AP560">
        <v>0.75</v>
      </c>
      <c r="AQ560">
        <v>1</v>
      </c>
      <c r="AR560" t="s">
        <v>7632</v>
      </c>
      <c r="AS560" t="s">
        <v>7633</v>
      </c>
      <c r="AT560" t="s">
        <v>1393</v>
      </c>
      <c r="AU560" t="s">
        <v>7626</v>
      </c>
      <c r="AV560" t="s">
        <v>206</v>
      </c>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row>
    <row r="561" spans="1:86">
      <c r="A561" t="str">
        <f>CONCATENATE(C561,"_",COUNTIF(C$2:C561,C561))</f>
        <v>25C001_3</v>
      </c>
      <c r="B561" t="s">
        <v>9716</v>
      </c>
      <c r="C561" t="s">
        <v>7566</v>
      </c>
      <c r="D561" t="s">
        <v>17047</v>
      </c>
      <c r="E561" t="s">
        <v>7567</v>
      </c>
      <c r="F561" t="s">
        <v>7568</v>
      </c>
      <c r="G561" t="s">
        <v>7569</v>
      </c>
      <c r="H561" t="s">
        <v>7570</v>
      </c>
      <c r="I561" t="s">
        <v>126</v>
      </c>
      <c r="J561" t="s">
        <v>16736</v>
      </c>
      <c r="K561">
        <v>2</v>
      </c>
      <c r="L561" t="s">
        <v>315</v>
      </c>
      <c r="M561">
        <v>1</v>
      </c>
      <c r="N561" t="s">
        <v>16760</v>
      </c>
      <c r="O561">
        <v>7</v>
      </c>
      <c r="P561" t="s">
        <v>8243</v>
      </c>
      <c r="Q561" t="s">
        <v>169</v>
      </c>
      <c r="R561" t="s">
        <v>77</v>
      </c>
      <c r="S561" t="s">
        <v>236</v>
      </c>
      <c r="T561" t="s">
        <v>260</v>
      </c>
      <c r="U561" t="s">
        <v>169</v>
      </c>
      <c r="V561" t="s">
        <v>467</v>
      </c>
      <c r="W561" t="s">
        <v>127</v>
      </c>
      <c r="X561" t="s">
        <v>128</v>
      </c>
      <c r="Y561" t="s">
        <v>81</v>
      </c>
      <c r="Z561" t="s">
        <v>82</v>
      </c>
      <c r="AA561">
        <v>16.600000000000001</v>
      </c>
      <c r="AB561" t="s">
        <v>83</v>
      </c>
      <c r="AC561" t="str">
        <f t="shared" si="8"/>
        <v>1.8.1</v>
      </c>
      <c r="AD561" t="s">
        <v>288</v>
      </c>
      <c r="AE561" t="s">
        <v>1225</v>
      </c>
      <c r="AF561" t="s">
        <v>7634</v>
      </c>
      <c r="AG561" t="s">
        <v>210</v>
      </c>
      <c r="AH561" t="s">
        <v>7635</v>
      </c>
      <c r="AI561" t="s">
        <v>89</v>
      </c>
      <c r="AJ561" t="s">
        <v>7636</v>
      </c>
      <c r="AK561" t="s">
        <v>1229</v>
      </c>
      <c r="AL561" t="s">
        <v>136</v>
      </c>
      <c r="AM561" t="s">
        <v>1230</v>
      </c>
      <c r="AN561">
        <v>0</v>
      </c>
      <c r="AO561">
        <v>0.1</v>
      </c>
      <c r="AP561">
        <v>0.6</v>
      </c>
      <c r="AQ561">
        <v>1</v>
      </c>
      <c r="AR561" t="s">
        <v>1231</v>
      </c>
      <c r="AS561" t="s">
        <v>7637</v>
      </c>
      <c r="AT561" t="s">
        <v>7638</v>
      </c>
      <c r="AU561" t="s">
        <v>7626</v>
      </c>
      <c r="AV561" t="s">
        <v>206</v>
      </c>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row>
    <row r="562" spans="1:86">
      <c r="A562" t="str">
        <f>CONCATENATE(C562,"_",COUNTIF(C$2:C562,C562))</f>
        <v>25C001_4</v>
      </c>
      <c r="B562" t="s">
        <v>9714</v>
      </c>
      <c r="C562" t="s">
        <v>7566</v>
      </c>
      <c r="D562" t="s">
        <v>17047</v>
      </c>
      <c r="E562" t="s">
        <v>7567</v>
      </c>
      <c r="F562" t="s">
        <v>7568</v>
      </c>
      <c r="G562" t="s">
        <v>7569</v>
      </c>
      <c r="H562" t="s">
        <v>7570</v>
      </c>
      <c r="I562" t="s">
        <v>141</v>
      </c>
      <c r="J562" t="s">
        <v>16737</v>
      </c>
      <c r="K562">
        <v>5</v>
      </c>
      <c r="L562" t="s">
        <v>142</v>
      </c>
      <c r="M562">
        <v>3</v>
      </c>
      <c r="N562" t="s">
        <v>16738</v>
      </c>
      <c r="O562">
        <v>3</v>
      </c>
      <c r="P562" t="s">
        <v>143</v>
      </c>
      <c r="Q562" t="s">
        <v>169</v>
      </c>
      <c r="R562" t="s">
        <v>77</v>
      </c>
      <c r="S562" t="s">
        <v>170</v>
      </c>
      <c r="T562" t="s">
        <v>16739</v>
      </c>
      <c r="U562" t="s">
        <v>168</v>
      </c>
      <c r="V562" t="s">
        <v>16740</v>
      </c>
      <c r="W562" t="s">
        <v>144</v>
      </c>
      <c r="X562" t="s">
        <v>145</v>
      </c>
      <c r="Y562" t="s">
        <v>146</v>
      </c>
      <c r="Z562" t="s">
        <v>147</v>
      </c>
      <c r="AA562">
        <v>11.5</v>
      </c>
      <c r="AB562" t="s">
        <v>16741</v>
      </c>
      <c r="AC562" t="str">
        <f t="shared" si="8"/>
        <v>1.7.2</v>
      </c>
      <c r="AD562" t="s">
        <v>7618</v>
      </c>
      <c r="AE562" t="s">
        <v>7619</v>
      </c>
      <c r="AF562" t="s">
        <v>7620</v>
      </c>
      <c r="AG562" t="s">
        <v>7621</v>
      </c>
      <c r="AH562" t="s">
        <v>7622</v>
      </c>
      <c r="AI562" t="s">
        <v>89</v>
      </c>
      <c r="AJ562" t="s">
        <v>1152</v>
      </c>
      <c r="AK562" t="s">
        <v>7623</v>
      </c>
      <c r="AL562" t="s">
        <v>92</v>
      </c>
      <c r="AM562" t="s">
        <v>7624</v>
      </c>
      <c r="AN562">
        <v>0</v>
      </c>
      <c r="AO562">
        <v>0.2</v>
      </c>
      <c r="AP562">
        <v>0.5</v>
      </c>
      <c r="AQ562">
        <v>1</v>
      </c>
      <c r="AR562" t="s">
        <v>4593</v>
      </c>
      <c r="AS562" t="s">
        <v>4594</v>
      </c>
      <c r="AT562" t="s">
        <v>7625</v>
      </c>
      <c r="AU562" t="s">
        <v>7626</v>
      </c>
      <c r="AV562" t="s">
        <v>206</v>
      </c>
      <c r="AW562" t="s">
        <v>7627</v>
      </c>
      <c r="AX562" t="s">
        <v>7626</v>
      </c>
      <c r="AY562" t="s">
        <v>206</v>
      </c>
      <c r="AZ562"/>
      <c r="BA562"/>
      <c r="BB562"/>
      <c r="BC562"/>
      <c r="BD562"/>
      <c r="BE562"/>
      <c r="BF562"/>
      <c r="BG562"/>
      <c r="BH562"/>
      <c r="BI562"/>
      <c r="BJ562"/>
      <c r="BK562"/>
      <c r="BL562"/>
      <c r="BM562"/>
      <c r="BN562"/>
      <c r="BO562"/>
      <c r="BP562"/>
      <c r="BQ562"/>
      <c r="BR562"/>
      <c r="BS562"/>
      <c r="BT562"/>
      <c r="BU562"/>
      <c r="BV562"/>
      <c r="BW562"/>
      <c r="BX562"/>
      <c r="BY562"/>
      <c r="BZ562"/>
      <c r="CA562"/>
      <c r="CB562"/>
      <c r="CC562"/>
    </row>
    <row r="563" spans="1:86">
      <c r="A563" t="str">
        <f>CONCATENATE(C563,"_",COUNTIF(C$2:C563,C563))</f>
        <v>25C001_5</v>
      </c>
      <c r="B563" t="s">
        <v>9713</v>
      </c>
      <c r="C563" t="s">
        <v>7566</v>
      </c>
      <c r="D563" t="s">
        <v>17047</v>
      </c>
      <c r="E563" t="s">
        <v>7567</v>
      </c>
      <c r="F563" t="s">
        <v>7568</v>
      </c>
      <c r="G563" t="s">
        <v>7569</v>
      </c>
      <c r="H563" t="s">
        <v>7570</v>
      </c>
      <c r="I563" t="s">
        <v>7600</v>
      </c>
      <c r="J563" t="s">
        <v>17052</v>
      </c>
      <c r="K563">
        <v>2</v>
      </c>
      <c r="L563" t="s">
        <v>315</v>
      </c>
      <c r="M563">
        <v>2</v>
      </c>
      <c r="N563" t="s">
        <v>516</v>
      </c>
      <c r="O563">
        <v>3</v>
      </c>
      <c r="P563" t="s">
        <v>17049</v>
      </c>
      <c r="Q563" t="s">
        <v>169</v>
      </c>
      <c r="R563" t="s">
        <v>77</v>
      </c>
      <c r="S563" t="s">
        <v>171</v>
      </c>
      <c r="T563" t="s">
        <v>16734</v>
      </c>
      <c r="U563" t="s">
        <v>216</v>
      </c>
      <c r="V563" t="s">
        <v>17050</v>
      </c>
      <c r="W563" t="s">
        <v>468</v>
      </c>
      <c r="X563" t="s">
        <v>469</v>
      </c>
      <c r="Y563" t="s">
        <v>81</v>
      </c>
      <c r="Z563" t="s">
        <v>82</v>
      </c>
      <c r="AA563">
        <v>16.3</v>
      </c>
      <c r="AB563" t="s">
        <v>425</v>
      </c>
      <c r="AC563" t="str">
        <f t="shared" si="8"/>
        <v>1.3.5</v>
      </c>
      <c r="AD563" t="s">
        <v>7601</v>
      </c>
      <c r="AE563" t="s">
        <v>7602</v>
      </c>
      <c r="AF563" t="s">
        <v>7603</v>
      </c>
      <c r="AG563" t="s">
        <v>7604</v>
      </c>
      <c r="AH563" t="s">
        <v>7605</v>
      </c>
      <c r="AI563" t="s">
        <v>89</v>
      </c>
      <c r="AJ563" t="s">
        <v>7606</v>
      </c>
      <c r="AK563" t="s">
        <v>7607</v>
      </c>
      <c r="AL563" t="s">
        <v>92</v>
      </c>
      <c r="AM563" t="s">
        <v>7608</v>
      </c>
      <c r="AN563">
        <v>0.25</v>
      </c>
      <c r="AO563">
        <v>0.5</v>
      </c>
      <c r="AP563">
        <v>0.75</v>
      </c>
      <c r="AQ563">
        <v>1</v>
      </c>
      <c r="AR563" t="s">
        <v>7609</v>
      </c>
      <c r="AS563" t="s">
        <v>7610</v>
      </c>
      <c r="AT563" t="s">
        <v>7611</v>
      </c>
      <c r="AU563" t="s">
        <v>7583</v>
      </c>
      <c r="AV563" t="s">
        <v>7584</v>
      </c>
      <c r="AW563" t="s">
        <v>7612</v>
      </c>
      <c r="AX563" t="s">
        <v>7586</v>
      </c>
      <c r="AY563" t="s">
        <v>7587</v>
      </c>
      <c r="AZ563" t="s">
        <v>7613</v>
      </c>
      <c r="BA563" t="s">
        <v>7614</v>
      </c>
      <c r="BB563" t="s">
        <v>7615</v>
      </c>
      <c r="BC563" t="s">
        <v>7616</v>
      </c>
      <c r="BD563" t="s">
        <v>7614</v>
      </c>
      <c r="BE563" t="s">
        <v>7615</v>
      </c>
      <c r="BF563" t="s">
        <v>7617</v>
      </c>
      <c r="BG563" t="s">
        <v>7586</v>
      </c>
      <c r="BH563" t="s">
        <v>7587</v>
      </c>
      <c r="BI563"/>
      <c r="BJ563"/>
      <c r="BK563"/>
      <c r="BL563"/>
      <c r="BM563"/>
      <c r="BN563"/>
      <c r="BO563"/>
      <c r="BP563"/>
      <c r="BQ563"/>
      <c r="BR563"/>
      <c r="BS563"/>
      <c r="BT563"/>
      <c r="BU563"/>
      <c r="BV563"/>
      <c r="BW563"/>
      <c r="BX563"/>
      <c r="BY563"/>
      <c r="BZ563"/>
      <c r="CA563"/>
      <c r="CB563"/>
      <c r="CC563"/>
    </row>
    <row r="564" spans="1:86">
      <c r="A564" t="str">
        <f>CONCATENATE(C564,"_",COUNTIF(C$2:C564,C564))</f>
        <v>26C001_1</v>
      </c>
      <c r="B564" t="s">
        <v>9717</v>
      </c>
      <c r="C564" t="s">
        <v>7639</v>
      </c>
      <c r="D564" t="s">
        <v>17053</v>
      </c>
      <c r="E564" t="s">
        <v>7640</v>
      </c>
      <c r="F564" t="s">
        <v>7641</v>
      </c>
      <c r="G564" t="s">
        <v>7642</v>
      </c>
      <c r="H564" t="s">
        <v>7643</v>
      </c>
      <c r="I564" t="s">
        <v>7644</v>
      </c>
      <c r="J564" t="s">
        <v>17054</v>
      </c>
      <c r="K564">
        <v>1</v>
      </c>
      <c r="L564" t="s">
        <v>576</v>
      </c>
      <c r="M564">
        <v>2</v>
      </c>
      <c r="N564" t="s">
        <v>577</v>
      </c>
      <c r="O564" t="s">
        <v>169</v>
      </c>
      <c r="P564" t="s">
        <v>578</v>
      </c>
      <c r="Q564" t="s">
        <v>168</v>
      </c>
      <c r="R564" t="s">
        <v>517</v>
      </c>
      <c r="S564" t="s">
        <v>171</v>
      </c>
      <c r="T564" t="s">
        <v>579</v>
      </c>
      <c r="U564" t="s">
        <v>168</v>
      </c>
      <c r="V564" t="s">
        <v>16784</v>
      </c>
      <c r="W564" t="s">
        <v>7645</v>
      </c>
      <c r="X564" t="s">
        <v>7646</v>
      </c>
      <c r="Y564" t="s">
        <v>171</v>
      </c>
      <c r="Z564" t="s">
        <v>582</v>
      </c>
      <c r="AA564">
        <v>3.4</v>
      </c>
      <c r="AB564" t="s">
        <v>16925</v>
      </c>
      <c r="AC564" t="str">
        <f t="shared" si="8"/>
        <v>2.3.2</v>
      </c>
      <c r="AD564" t="s">
        <v>7647</v>
      </c>
      <c r="AE564" t="s">
        <v>7648</v>
      </c>
      <c r="AF564" t="s">
        <v>7649</v>
      </c>
      <c r="AG564" t="s">
        <v>7650</v>
      </c>
      <c r="AH564" t="s">
        <v>7651</v>
      </c>
      <c r="AI564" t="s">
        <v>89</v>
      </c>
      <c r="AJ564" t="s">
        <v>7652</v>
      </c>
      <c r="AK564" t="s">
        <v>7653</v>
      </c>
      <c r="AL564" t="s">
        <v>92</v>
      </c>
      <c r="AM564" t="s">
        <v>7654</v>
      </c>
      <c r="AN564">
        <v>0.25</v>
      </c>
      <c r="AO564">
        <v>0.5</v>
      </c>
      <c r="AP564">
        <v>0.75</v>
      </c>
      <c r="AQ564">
        <v>1</v>
      </c>
      <c r="AR564" t="s">
        <v>7655</v>
      </c>
      <c r="AS564" t="s">
        <v>7656</v>
      </c>
      <c r="AT564" t="s">
        <v>7657</v>
      </c>
      <c r="AU564" t="s">
        <v>7658</v>
      </c>
      <c r="AV564" t="s">
        <v>7659</v>
      </c>
      <c r="AW564" t="s">
        <v>7660</v>
      </c>
      <c r="AX564" t="s">
        <v>7658</v>
      </c>
      <c r="AY564" t="s">
        <v>7659</v>
      </c>
      <c r="AZ564" t="s">
        <v>7661</v>
      </c>
      <c r="BA564" t="s">
        <v>7658</v>
      </c>
      <c r="BB564" t="s">
        <v>7659</v>
      </c>
      <c r="BC564" t="s">
        <v>7662</v>
      </c>
      <c r="BD564" t="s">
        <v>7658</v>
      </c>
      <c r="BE564" t="s">
        <v>7659</v>
      </c>
      <c r="BF564" t="s">
        <v>7663</v>
      </c>
      <c r="BG564" t="s">
        <v>7658</v>
      </c>
      <c r="BH564" t="s">
        <v>7659</v>
      </c>
      <c r="BI564" t="s">
        <v>7664</v>
      </c>
      <c r="BJ564" t="s">
        <v>7658</v>
      </c>
      <c r="BK564" t="s">
        <v>7659</v>
      </c>
      <c r="BL564" t="s">
        <v>7665</v>
      </c>
      <c r="BM564" t="s">
        <v>7658</v>
      </c>
      <c r="BN564" t="s">
        <v>7659</v>
      </c>
      <c r="BO564" t="s">
        <v>7666</v>
      </c>
      <c r="BP564" t="s">
        <v>7658</v>
      </c>
      <c r="BQ564" t="s">
        <v>7659</v>
      </c>
      <c r="BR564" t="s">
        <v>7667</v>
      </c>
      <c r="BS564" t="s">
        <v>7658</v>
      </c>
      <c r="BT564" t="s">
        <v>7659</v>
      </c>
      <c r="BU564"/>
      <c r="BV564"/>
      <c r="BW564"/>
      <c r="BX564"/>
      <c r="BY564"/>
      <c r="BZ564"/>
      <c r="CA564"/>
      <c r="CB564"/>
      <c r="CC564"/>
    </row>
    <row r="565" spans="1:86">
      <c r="A565" t="str">
        <f>CONCATENATE(C565,"_",COUNTIF(C$2:C565,C565))</f>
        <v>26C001_2</v>
      </c>
      <c r="B565" t="s">
        <v>9718</v>
      </c>
      <c r="C565" t="s">
        <v>7639</v>
      </c>
      <c r="D565" t="s">
        <v>17053</v>
      </c>
      <c r="E565" t="s">
        <v>7640</v>
      </c>
      <c r="F565" t="s">
        <v>7641</v>
      </c>
      <c r="G565" t="s">
        <v>7642</v>
      </c>
      <c r="H565" t="s">
        <v>7643</v>
      </c>
      <c r="I565" t="s">
        <v>7668</v>
      </c>
      <c r="J565" t="s">
        <v>17055</v>
      </c>
      <c r="K565">
        <v>1</v>
      </c>
      <c r="L565" t="s">
        <v>576</v>
      </c>
      <c r="M565">
        <v>2</v>
      </c>
      <c r="N565" t="s">
        <v>577</v>
      </c>
      <c r="O565" t="s">
        <v>169</v>
      </c>
      <c r="P565" t="s">
        <v>578</v>
      </c>
      <c r="Q565" t="s">
        <v>168</v>
      </c>
      <c r="R565" t="s">
        <v>517</v>
      </c>
      <c r="S565" t="s">
        <v>171</v>
      </c>
      <c r="T565" t="s">
        <v>579</v>
      </c>
      <c r="U565" t="s">
        <v>169</v>
      </c>
      <c r="V565" t="s">
        <v>17056</v>
      </c>
      <c r="W565" t="s">
        <v>7669</v>
      </c>
      <c r="X565" t="s">
        <v>7670</v>
      </c>
      <c r="Y565" t="s">
        <v>171</v>
      </c>
      <c r="Z565" t="s">
        <v>582</v>
      </c>
      <c r="AA565">
        <v>3.4</v>
      </c>
      <c r="AB565" t="s">
        <v>16925</v>
      </c>
      <c r="AC565" t="str">
        <f t="shared" si="8"/>
        <v>2.3.1</v>
      </c>
      <c r="AD565" t="s">
        <v>7671</v>
      </c>
      <c r="AE565" t="s">
        <v>7672</v>
      </c>
      <c r="AF565" t="s">
        <v>7673</v>
      </c>
      <c r="AG565" t="s">
        <v>7674</v>
      </c>
      <c r="AH565" t="s">
        <v>7675</v>
      </c>
      <c r="AI565" t="s">
        <v>89</v>
      </c>
      <c r="AJ565" t="s">
        <v>7676</v>
      </c>
      <c r="AK565" t="s">
        <v>7677</v>
      </c>
      <c r="AL565" t="s">
        <v>92</v>
      </c>
      <c r="AM565" t="s">
        <v>7678</v>
      </c>
      <c r="AN565">
        <v>0.26</v>
      </c>
      <c r="AO565">
        <v>0.51</v>
      </c>
      <c r="AP565">
        <v>0.75</v>
      </c>
      <c r="AQ565">
        <v>1</v>
      </c>
      <c r="AR565" t="s">
        <v>7679</v>
      </c>
      <c r="AS565" t="s">
        <v>7680</v>
      </c>
      <c r="AT565" t="s">
        <v>7681</v>
      </c>
      <c r="AU565" t="s">
        <v>7682</v>
      </c>
      <c r="AV565" t="s">
        <v>7683</v>
      </c>
      <c r="AW565" t="s">
        <v>7684</v>
      </c>
      <c r="AX565" t="s">
        <v>7682</v>
      </c>
      <c r="AY565" t="s">
        <v>7683</v>
      </c>
      <c r="AZ565" t="s">
        <v>7685</v>
      </c>
      <c r="BA565" t="s">
        <v>7682</v>
      </c>
      <c r="BB565" t="s">
        <v>7683</v>
      </c>
      <c r="BC565" t="s">
        <v>7686</v>
      </c>
      <c r="BD565" t="s">
        <v>7687</v>
      </c>
      <c r="BE565" t="s">
        <v>7688</v>
      </c>
      <c r="BF565" t="s">
        <v>7689</v>
      </c>
      <c r="BG565" t="s">
        <v>7690</v>
      </c>
      <c r="BH565" t="s">
        <v>7691</v>
      </c>
      <c r="BI565" t="s">
        <v>7692</v>
      </c>
      <c r="BJ565" t="s">
        <v>7690</v>
      </c>
      <c r="BK565" t="s">
        <v>7691</v>
      </c>
      <c r="BL565" t="s">
        <v>7693</v>
      </c>
      <c r="BM565" t="s">
        <v>7690</v>
      </c>
      <c r="BN565" t="s">
        <v>7691</v>
      </c>
      <c r="BO565" t="s">
        <v>7694</v>
      </c>
      <c r="BP565" t="s">
        <v>7695</v>
      </c>
      <c r="BQ565" t="s">
        <v>7696</v>
      </c>
      <c r="BR565"/>
      <c r="BS565"/>
      <c r="BT565"/>
      <c r="BU565"/>
      <c r="BV565"/>
      <c r="BW565"/>
      <c r="BX565"/>
      <c r="BY565"/>
      <c r="BZ565"/>
      <c r="CA565"/>
      <c r="CB565"/>
      <c r="CC565"/>
    </row>
    <row r="566" spans="1:86">
      <c r="A566" t="str">
        <f>CONCATENATE(C566,"_",COUNTIF(C$2:C566,C566))</f>
        <v>26C001_3</v>
      </c>
      <c r="B566" t="s">
        <v>9719</v>
      </c>
      <c r="C566" t="s">
        <v>7639</v>
      </c>
      <c r="D566" t="s">
        <v>17053</v>
      </c>
      <c r="E566" t="s">
        <v>7640</v>
      </c>
      <c r="F566" t="s">
        <v>7641</v>
      </c>
      <c r="G566" t="s">
        <v>7642</v>
      </c>
      <c r="H566" t="s">
        <v>7643</v>
      </c>
      <c r="I566" t="s">
        <v>7697</v>
      </c>
      <c r="J566" t="s">
        <v>17057</v>
      </c>
      <c r="K566">
        <v>1</v>
      </c>
      <c r="L566" t="s">
        <v>576</v>
      </c>
      <c r="M566">
        <v>2</v>
      </c>
      <c r="N566" t="s">
        <v>577</v>
      </c>
      <c r="O566">
        <v>1</v>
      </c>
      <c r="P566" t="s">
        <v>578</v>
      </c>
      <c r="Q566" t="s">
        <v>168</v>
      </c>
      <c r="R566" t="s">
        <v>517</v>
      </c>
      <c r="S566" t="s">
        <v>171</v>
      </c>
      <c r="T566" t="s">
        <v>579</v>
      </c>
      <c r="U566" t="s">
        <v>168</v>
      </c>
      <c r="V566" t="s">
        <v>16784</v>
      </c>
      <c r="W566" t="s">
        <v>7645</v>
      </c>
      <c r="X566" t="s">
        <v>7646</v>
      </c>
      <c r="Y566" t="s">
        <v>171</v>
      </c>
      <c r="Z566" t="s">
        <v>582</v>
      </c>
      <c r="AA566">
        <v>3.4</v>
      </c>
      <c r="AB566" t="s">
        <v>16925</v>
      </c>
      <c r="AC566" t="str">
        <f t="shared" si="8"/>
        <v>2.3.2</v>
      </c>
      <c r="AD566" t="s">
        <v>7698</v>
      </c>
      <c r="AE566" t="s">
        <v>7699</v>
      </c>
      <c r="AF566" t="s">
        <v>7700</v>
      </c>
      <c r="AG566" t="s">
        <v>7701</v>
      </c>
      <c r="AH566" t="s">
        <v>7702</v>
      </c>
      <c r="AI566" t="s">
        <v>89</v>
      </c>
      <c r="AJ566" t="s">
        <v>7703</v>
      </c>
      <c r="AK566" t="s">
        <v>7704</v>
      </c>
      <c r="AL566" t="s">
        <v>92</v>
      </c>
      <c r="AM566" t="s">
        <v>7678</v>
      </c>
      <c r="AN566">
        <v>0.24</v>
      </c>
      <c r="AO566">
        <v>0.45</v>
      </c>
      <c r="AP566">
        <v>0.69</v>
      </c>
      <c r="AQ566">
        <v>1</v>
      </c>
      <c r="AR566" t="s">
        <v>7705</v>
      </c>
      <c r="AS566" t="s">
        <v>7706</v>
      </c>
      <c r="AT566" t="s">
        <v>7707</v>
      </c>
      <c r="AU566" t="s">
        <v>7682</v>
      </c>
      <c r="AV566" t="s">
        <v>7683</v>
      </c>
      <c r="AW566" t="s">
        <v>7708</v>
      </c>
      <c r="AX566" t="s">
        <v>7682</v>
      </c>
      <c r="AY566" t="s">
        <v>7683</v>
      </c>
      <c r="AZ566" t="s">
        <v>7709</v>
      </c>
      <c r="BA566" t="s">
        <v>7682</v>
      </c>
      <c r="BB566" t="s">
        <v>7683</v>
      </c>
      <c r="BC566" t="s">
        <v>7710</v>
      </c>
      <c r="BD566" t="s">
        <v>7682</v>
      </c>
      <c r="BE566" t="s">
        <v>7683</v>
      </c>
      <c r="BF566" t="s">
        <v>7711</v>
      </c>
      <c r="BG566" t="s">
        <v>7682</v>
      </c>
      <c r="BH566" t="s">
        <v>7683</v>
      </c>
      <c r="BI566" t="s">
        <v>7712</v>
      </c>
      <c r="BJ566" t="s">
        <v>7682</v>
      </c>
      <c r="BK566" t="s">
        <v>7683</v>
      </c>
      <c r="BL566" t="s">
        <v>7713</v>
      </c>
      <c r="BM566" t="s">
        <v>7682</v>
      </c>
      <c r="BN566" t="s">
        <v>7683</v>
      </c>
      <c r="BO566"/>
      <c r="BP566"/>
      <c r="BQ566"/>
      <c r="BR566"/>
      <c r="BS566"/>
      <c r="BT566"/>
      <c r="BU566"/>
      <c r="BV566"/>
      <c r="BW566"/>
      <c r="BX566"/>
      <c r="BY566"/>
      <c r="BZ566"/>
      <c r="CA566"/>
      <c r="CB566"/>
      <c r="CC566"/>
    </row>
    <row r="567" spans="1:86">
      <c r="A567" t="str">
        <f>CONCATENATE(C567,"_",COUNTIF(C$2:C567,C567))</f>
        <v>26C001_4</v>
      </c>
      <c r="B567" t="s">
        <v>9720</v>
      </c>
      <c r="C567" t="s">
        <v>7639</v>
      </c>
      <c r="D567" t="s">
        <v>17053</v>
      </c>
      <c r="E567" t="s">
        <v>7640</v>
      </c>
      <c r="F567" t="s">
        <v>7641</v>
      </c>
      <c r="G567" t="s">
        <v>7642</v>
      </c>
      <c r="H567" t="s">
        <v>7643</v>
      </c>
      <c r="I567" t="s">
        <v>7714</v>
      </c>
      <c r="J567" t="s">
        <v>17058</v>
      </c>
      <c r="K567">
        <v>1</v>
      </c>
      <c r="L567" t="s">
        <v>576</v>
      </c>
      <c r="M567">
        <v>2</v>
      </c>
      <c r="N567" t="s">
        <v>577</v>
      </c>
      <c r="O567">
        <v>1</v>
      </c>
      <c r="P567" t="s">
        <v>578</v>
      </c>
      <c r="Q567" t="s">
        <v>168</v>
      </c>
      <c r="R567" t="s">
        <v>517</v>
      </c>
      <c r="S567" t="s">
        <v>171</v>
      </c>
      <c r="T567" t="s">
        <v>579</v>
      </c>
      <c r="U567" t="s">
        <v>168</v>
      </c>
      <c r="V567" t="s">
        <v>16784</v>
      </c>
      <c r="W567" t="s">
        <v>580</v>
      </c>
      <c r="X567" t="s">
        <v>581</v>
      </c>
      <c r="Y567" t="s">
        <v>171</v>
      </c>
      <c r="Z567" t="s">
        <v>582</v>
      </c>
      <c r="AA567">
        <v>3.4</v>
      </c>
      <c r="AB567" t="s">
        <v>16925</v>
      </c>
      <c r="AC567" t="str">
        <f t="shared" si="8"/>
        <v>2.3.2</v>
      </c>
      <c r="AD567" t="s">
        <v>7715</v>
      </c>
      <c r="AE567" t="s">
        <v>7716</v>
      </c>
      <c r="AF567" t="s">
        <v>7673</v>
      </c>
      <c r="AG567" t="s">
        <v>7717</v>
      </c>
      <c r="AH567" t="s">
        <v>7718</v>
      </c>
      <c r="AI567" t="s">
        <v>89</v>
      </c>
      <c r="AJ567" t="s">
        <v>7719</v>
      </c>
      <c r="AK567" t="s">
        <v>7720</v>
      </c>
      <c r="AL567" t="s">
        <v>92</v>
      </c>
      <c r="AM567" t="s">
        <v>7654</v>
      </c>
      <c r="AN567">
        <v>0.26</v>
      </c>
      <c r="AO567">
        <v>0.49</v>
      </c>
      <c r="AP567">
        <v>0.74</v>
      </c>
      <c r="AQ567">
        <v>1</v>
      </c>
      <c r="AR567" t="s">
        <v>7721</v>
      </c>
      <c r="AS567" t="s">
        <v>7722</v>
      </c>
      <c r="AT567" t="s">
        <v>7723</v>
      </c>
      <c r="AU567" t="s">
        <v>7682</v>
      </c>
      <c r="AV567" t="s">
        <v>7683</v>
      </c>
      <c r="AW567" t="s">
        <v>7724</v>
      </c>
      <c r="AX567" t="s">
        <v>7682</v>
      </c>
      <c r="AY567" t="s">
        <v>7683</v>
      </c>
      <c r="AZ567" t="s">
        <v>7725</v>
      </c>
      <c r="BA567" t="s">
        <v>7682</v>
      </c>
      <c r="BB567" t="s">
        <v>7683</v>
      </c>
      <c r="BC567" t="s">
        <v>7726</v>
      </c>
      <c r="BD567" t="s">
        <v>7682</v>
      </c>
      <c r="BE567" t="s">
        <v>7683</v>
      </c>
      <c r="BF567"/>
      <c r="BG567"/>
      <c r="BH567"/>
      <c r="BI567"/>
      <c r="BJ567"/>
      <c r="BK567"/>
      <c r="BL567"/>
      <c r="BM567"/>
      <c r="BN567"/>
      <c r="BO567"/>
      <c r="BP567"/>
      <c r="BQ567"/>
      <c r="BR567"/>
      <c r="BS567"/>
      <c r="BT567"/>
      <c r="BU567"/>
      <c r="BV567"/>
      <c r="BW567"/>
      <c r="BX567"/>
      <c r="BY567"/>
      <c r="BZ567"/>
      <c r="CA567"/>
      <c r="CB567"/>
      <c r="CC567"/>
    </row>
    <row r="568" spans="1:86">
      <c r="A568" t="str">
        <f>CONCATENATE(C568,"_",COUNTIF(C$2:C568,C568))</f>
        <v>26C001_5</v>
      </c>
      <c r="B568" t="s">
        <v>9721</v>
      </c>
      <c r="C568" t="s">
        <v>7639</v>
      </c>
      <c r="D568" t="s">
        <v>17053</v>
      </c>
      <c r="E568" t="s">
        <v>7640</v>
      </c>
      <c r="F568" t="s">
        <v>7641</v>
      </c>
      <c r="G568" t="s">
        <v>7642</v>
      </c>
      <c r="H568" t="s">
        <v>7643</v>
      </c>
      <c r="I568" t="s">
        <v>109</v>
      </c>
      <c r="J568" t="s">
        <v>16733</v>
      </c>
      <c r="K568">
        <v>1</v>
      </c>
      <c r="L568" t="s">
        <v>576</v>
      </c>
      <c r="M568">
        <v>2</v>
      </c>
      <c r="N568" t="s">
        <v>577</v>
      </c>
      <c r="O568" t="s">
        <v>169</v>
      </c>
      <c r="P568" t="s">
        <v>578</v>
      </c>
      <c r="Q568" t="s">
        <v>168</v>
      </c>
      <c r="R568" t="s">
        <v>517</v>
      </c>
      <c r="S568" t="s">
        <v>171</v>
      </c>
      <c r="T568" t="s">
        <v>579</v>
      </c>
      <c r="U568" t="s">
        <v>168</v>
      </c>
      <c r="V568" t="s">
        <v>16784</v>
      </c>
      <c r="W568" t="s">
        <v>110</v>
      </c>
      <c r="X568" t="s">
        <v>111</v>
      </c>
      <c r="Y568" t="s">
        <v>171</v>
      </c>
      <c r="Z568" t="s">
        <v>582</v>
      </c>
      <c r="AA568">
        <v>3.4</v>
      </c>
      <c r="AB568" t="s">
        <v>16925</v>
      </c>
      <c r="AC568" t="str">
        <f t="shared" si="8"/>
        <v>2.3.2</v>
      </c>
      <c r="AD568" t="s">
        <v>7727</v>
      </c>
      <c r="AE568" t="s">
        <v>7728</v>
      </c>
      <c r="AF568" t="s">
        <v>1802</v>
      </c>
      <c r="AG568" t="s">
        <v>115</v>
      </c>
      <c r="AH568" t="s">
        <v>1807</v>
      </c>
      <c r="AI568" t="s">
        <v>89</v>
      </c>
      <c r="AJ568" t="s">
        <v>7729</v>
      </c>
      <c r="AK568" t="s">
        <v>7730</v>
      </c>
      <c r="AL568" t="s">
        <v>136</v>
      </c>
      <c r="AM568" t="s">
        <v>7731</v>
      </c>
      <c r="AN568">
        <v>0.25</v>
      </c>
      <c r="AO568">
        <v>0.5</v>
      </c>
      <c r="AP568">
        <v>0.75</v>
      </c>
      <c r="AQ568">
        <v>1</v>
      </c>
      <c r="AR568" t="s">
        <v>7732</v>
      </c>
      <c r="AS568" t="s">
        <v>7733</v>
      </c>
      <c r="AT568" t="s">
        <v>7734</v>
      </c>
      <c r="AU568" t="s">
        <v>7735</v>
      </c>
      <c r="AV568" t="s">
        <v>7736</v>
      </c>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H568">
        <v>440</v>
      </c>
    </row>
    <row r="569" spans="1:86">
      <c r="A569" t="str">
        <f>CONCATENATE(C569,"_",COUNTIF(C$2:C569,C569))</f>
        <v>26C001_6</v>
      </c>
      <c r="B569" t="s">
        <v>9722</v>
      </c>
      <c r="C569" t="s">
        <v>7639</v>
      </c>
      <c r="D569" t="s">
        <v>17053</v>
      </c>
      <c r="E569" t="s">
        <v>7640</v>
      </c>
      <c r="F569" t="s">
        <v>7641</v>
      </c>
      <c r="G569" t="s">
        <v>7642</v>
      </c>
      <c r="H569" t="s">
        <v>7643</v>
      </c>
      <c r="I569" t="s">
        <v>126</v>
      </c>
      <c r="J569" t="s">
        <v>16736</v>
      </c>
      <c r="K569">
        <v>1</v>
      </c>
      <c r="L569" t="s">
        <v>576</v>
      </c>
      <c r="M569">
        <v>2</v>
      </c>
      <c r="N569" t="s">
        <v>577</v>
      </c>
      <c r="O569" t="s">
        <v>169</v>
      </c>
      <c r="P569" t="s">
        <v>578</v>
      </c>
      <c r="Q569" t="s">
        <v>168</v>
      </c>
      <c r="R569" t="s">
        <v>517</v>
      </c>
      <c r="S569" t="s">
        <v>171</v>
      </c>
      <c r="T569" t="s">
        <v>579</v>
      </c>
      <c r="U569" t="s">
        <v>168</v>
      </c>
      <c r="V569" t="s">
        <v>16784</v>
      </c>
      <c r="W569" t="s">
        <v>127</v>
      </c>
      <c r="X569" t="s">
        <v>128</v>
      </c>
      <c r="Y569" t="s">
        <v>171</v>
      </c>
      <c r="Z569" t="s">
        <v>582</v>
      </c>
      <c r="AA569">
        <v>3.4</v>
      </c>
      <c r="AB569" t="s">
        <v>16925</v>
      </c>
      <c r="AC569" t="str">
        <f t="shared" si="8"/>
        <v>2.3.2</v>
      </c>
      <c r="AD569" t="s">
        <v>7737</v>
      </c>
      <c r="AE569" t="s">
        <v>7738</v>
      </c>
      <c r="AF569" t="s">
        <v>4843</v>
      </c>
      <c r="AG569" t="s">
        <v>343</v>
      </c>
      <c r="AH569" t="s">
        <v>1600</v>
      </c>
      <c r="AI569" t="s">
        <v>7739</v>
      </c>
      <c r="AJ569" t="s">
        <v>7740</v>
      </c>
      <c r="AK569" t="s">
        <v>7741</v>
      </c>
      <c r="AL569" t="s">
        <v>136</v>
      </c>
      <c r="AM569" t="s">
        <v>7654</v>
      </c>
      <c r="AN569">
        <v>0.1</v>
      </c>
      <c r="AO569">
        <v>0.21</v>
      </c>
      <c r="AP569">
        <v>0.32</v>
      </c>
      <c r="AQ569">
        <v>0.43</v>
      </c>
      <c r="AR569" t="s">
        <v>7742</v>
      </c>
      <c r="AS569" t="s">
        <v>7743</v>
      </c>
      <c r="AT569" t="s">
        <v>7744</v>
      </c>
      <c r="AU569" t="s">
        <v>7735</v>
      </c>
      <c r="AV569" t="s">
        <v>7736</v>
      </c>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H569">
        <v>440</v>
      </c>
    </row>
    <row r="570" spans="1:86">
      <c r="A570" t="str">
        <f>CONCATENATE(C570,"_",COUNTIF(C$2:C570,C570))</f>
        <v>26C001_7</v>
      </c>
      <c r="B570" t="s">
        <v>9723</v>
      </c>
      <c r="C570" t="s">
        <v>7639</v>
      </c>
      <c r="D570" t="s">
        <v>17053</v>
      </c>
      <c r="E570" t="s">
        <v>7640</v>
      </c>
      <c r="F570" t="s">
        <v>7641</v>
      </c>
      <c r="G570" t="s">
        <v>7642</v>
      </c>
      <c r="H570" t="s">
        <v>7643</v>
      </c>
      <c r="I570" t="s">
        <v>141</v>
      </c>
      <c r="J570" t="s">
        <v>16737</v>
      </c>
      <c r="K570">
        <v>5</v>
      </c>
      <c r="L570" t="s">
        <v>142</v>
      </c>
      <c r="M570">
        <v>3</v>
      </c>
      <c r="N570" t="s">
        <v>16738</v>
      </c>
      <c r="O570" t="s">
        <v>171</v>
      </c>
      <c r="P570" t="s">
        <v>143</v>
      </c>
      <c r="Q570" t="s">
        <v>169</v>
      </c>
      <c r="R570" t="s">
        <v>77</v>
      </c>
      <c r="S570" t="s">
        <v>170</v>
      </c>
      <c r="T570" t="s">
        <v>16739</v>
      </c>
      <c r="U570" t="s">
        <v>168</v>
      </c>
      <c r="V570" t="s">
        <v>16740</v>
      </c>
      <c r="W570" t="s">
        <v>144</v>
      </c>
      <c r="X570" t="s">
        <v>145</v>
      </c>
      <c r="Y570" t="s">
        <v>146</v>
      </c>
      <c r="Z570" t="s">
        <v>147</v>
      </c>
      <c r="AA570">
        <v>11.5</v>
      </c>
      <c r="AB570" t="s">
        <v>16741</v>
      </c>
      <c r="AC570" t="str">
        <f t="shared" si="8"/>
        <v>1.7.2</v>
      </c>
      <c r="AD570" t="s">
        <v>7745</v>
      </c>
      <c r="AE570" t="s">
        <v>7746</v>
      </c>
      <c r="AF570" t="s">
        <v>7747</v>
      </c>
      <c r="AG570" t="s">
        <v>7748</v>
      </c>
      <c r="AH570" t="s">
        <v>7749</v>
      </c>
      <c r="AI570" t="s">
        <v>89</v>
      </c>
      <c r="AJ570" t="s">
        <v>7750</v>
      </c>
      <c r="AK570" t="s">
        <v>7751</v>
      </c>
      <c r="AL570" t="s">
        <v>92</v>
      </c>
      <c r="AM570" t="s">
        <v>7654</v>
      </c>
      <c r="AN570">
        <v>0.25</v>
      </c>
      <c r="AO570">
        <v>0.5</v>
      </c>
      <c r="AP570">
        <v>0.75</v>
      </c>
      <c r="AQ570">
        <v>1</v>
      </c>
      <c r="AR570" t="s">
        <v>7752</v>
      </c>
      <c r="AS570" t="s">
        <v>7753</v>
      </c>
      <c r="AT570" t="s">
        <v>7754</v>
      </c>
      <c r="AU570" t="s">
        <v>7695</v>
      </c>
      <c r="AV570" t="s">
        <v>7696</v>
      </c>
      <c r="AW570" t="s">
        <v>7755</v>
      </c>
      <c r="AX570" t="s">
        <v>7695</v>
      </c>
      <c r="AY570" t="s">
        <v>7696</v>
      </c>
      <c r="AZ570" t="s">
        <v>7756</v>
      </c>
      <c r="BA570" t="s">
        <v>7695</v>
      </c>
      <c r="BB570" t="s">
        <v>7696</v>
      </c>
      <c r="BC570" t="s">
        <v>7757</v>
      </c>
      <c r="BD570" t="s">
        <v>7695</v>
      </c>
      <c r="BE570" t="s">
        <v>7696</v>
      </c>
      <c r="BF570"/>
      <c r="BG570"/>
      <c r="BH570"/>
      <c r="BI570"/>
      <c r="BJ570"/>
      <c r="BK570"/>
      <c r="BL570"/>
      <c r="BM570"/>
      <c r="BN570"/>
      <c r="BO570"/>
      <c r="BP570"/>
      <c r="BQ570"/>
      <c r="BR570"/>
      <c r="BS570"/>
      <c r="BT570"/>
      <c r="BU570"/>
      <c r="BV570"/>
      <c r="BW570"/>
      <c r="BX570"/>
      <c r="BY570"/>
      <c r="BZ570"/>
      <c r="CA570"/>
      <c r="CB570"/>
      <c r="CC570"/>
      <c r="CH570">
        <v>440</v>
      </c>
    </row>
    <row r="571" spans="1:86">
      <c r="A571" t="str">
        <f>CONCATENATE(C571,"_",COUNTIF(C$2:C571,C571))</f>
        <v>26CD01_1</v>
      </c>
      <c r="B571" t="s">
        <v>9724</v>
      </c>
      <c r="C571" t="s">
        <v>7758</v>
      </c>
      <c r="D571" t="s">
        <v>17059</v>
      </c>
      <c r="E571" t="s">
        <v>7759</v>
      </c>
      <c r="F571" t="s">
        <v>7760</v>
      </c>
      <c r="G571" t="s">
        <v>7761</v>
      </c>
      <c r="H571" t="s">
        <v>7762</v>
      </c>
      <c r="I571" t="s">
        <v>7763</v>
      </c>
      <c r="J571" t="s">
        <v>17060</v>
      </c>
      <c r="K571">
        <v>1</v>
      </c>
      <c r="L571" t="s">
        <v>576</v>
      </c>
      <c r="M571">
        <v>2</v>
      </c>
      <c r="N571" t="s">
        <v>577</v>
      </c>
      <c r="O571" t="s">
        <v>169</v>
      </c>
      <c r="P571" t="s">
        <v>578</v>
      </c>
      <c r="Q571" t="s">
        <v>168</v>
      </c>
      <c r="R571" t="s">
        <v>517</v>
      </c>
      <c r="S571" t="s">
        <v>171</v>
      </c>
      <c r="T571" t="s">
        <v>579</v>
      </c>
      <c r="U571" t="s">
        <v>169</v>
      </c>
      <c r="V571" t="s">
        <v>17056</v>
      </c>
      <c r="W571" t="s">
        <v>7764</v>
      </c>
      <c r="X571" t="s">
        <v>7765</v>
      </c>
      <c r="Y571" t="s">
        <v>171</v>
      </c>
      <c r="Z571" t="s">
        <v>582</v>
      </c>
      <c r="AA571">
        <v>3.4</v>
      </c>
      <c r="AB571" t="s">
        <v>16925</v>
      </c>
      <c r="AC571" t="str">
        <f t="shared" si="8"/>
        <v>2.3.1</v>
      </c>
      <c r="AD571" t="s">
        <v>7766</v>
      </c>
      <c r="AE571" t="s">
        <v>7767</v>
      </c>
      <c r="AF571" t="s">
        <v>7768</v>
      </c>
      <c r="AG571" t="s">
        <v>7769</v>
      </c>
      <c r="AH571" t="s">
        <v>7770</v>
      </c>
      <c r="AI571" t="s">
        <v>89</v>
      </c>
      <c r="AJ571" t="s">
        <v>7771</v>
      </c>
      <c r="AK571" t="s">
        <v>7772</v>
      </c>
      <c r="AL571" t="s">
        <v>92</v>
      </c>
      <c r="AM571" t="s">
        <v>7773</v>
      </c>
      <c r="AN571">
        <v>0.25</v>
      </c>
      <c r="AO571">
        <v>0.5</v>
      </c>
      <c r="AP571">
        <v>0.75</v>
      </c>
      <c r="AQ571">
        <v>1</v>
      </c>
      <c r="AR571" t="s">
        <v>7774</v>
      </c>
      <c r="AS571" t="s">
        <v>7775</v>
      </c>
      <c r="AT571" t="s">
        <v>7776</v>
      </c>
      <c r="AU571" t="s">
        <v>7777</v>
      </c>
      <c r="AV571" t="s">
        <v>7778</v>
      </c>
      <c r="AW571" t="s">
        <v>7779</v>
      </c>
      <c r="AX571" t="s">
        <v>7777</v>
      </c>
      <c r="AY571" t="s">
        <v>7778</v>
      </c>
      <c r="AZ571" t="s">
        <v>7780</v>
      </c>
      <c r="BA571" t="s">
        <v>7781</v>
      </c>
      <c r="BB571" t="s">
        <v>7782</v>
      </c>
      <c r="BC571" t="s">
        <v>7783</v>
      </c>
      <c r="BD571" t="s">
        <v>7781</v>
      </c>
      <c r="BE571" t="s">
        <v>7782</v>
      </c>
      <c r="BF571" t="s">
        <v>7784</v>
      </c>
      <c r="BG571" t="s">
        <v>7781</v>
      </c>
      <c r="BH571" t="s">
        <v>7782</v>
      </c>
      <c r="BI571" t="s">
        <v>7785</v>
      </c>
      <c r="BJ571" t="s">
        <v>7786</v>
      </c>
      <c r="BK571" t="s">
        <v>7787</v>
      </c>
      <c r="BL571" t="s">
        <v>7784</v>
      </c>
      <c r="BM571" t="s">
        <v>7788</v>
      </c>
      <c r="BN571" t="s">
        <v>7789</v>
      </c>
      <c r="BO571"/>
      <c r="BP571"/>
      <c r="BQ571"/>
      <c r="BR571"/>
      <c r="BS571"/>
      <c r="BT571"/>
      <c r="BU571"/>
      <c r="BV571"/>
      <c r="BW571"/>
      <c r="BX571"/>
      <c r="BY571"/>
      <c r="BZ571"/>
      <c r="CA571"/>
      <c r="CB571"/>
      <c r="CC571"/>
    </row>
    <row r="572" spans="1:86">
      <c r="A572" t="str">
        <f>CONCATENATE(C572,"_",COUNTIF(C$2:C572,C572))</f>
        <v>26CD01_2</v>
      </c>
      <c r="B572" t="s">
        <v>9725</v>
      </c>
      <c r="C572" t="s">
        <v>7758</v>
      </c>
      <c r="D572" t="s">
        <v>17059</v>
      </c>
      <c r="E572" t="s">
        <v>7759</v>
      </c>
      <c r="F572" t="s">
        <v>7760</v>
      </c>
      <c r="G572" t="s">
        <v>7761</v>
      </c>
      <c r="H572" t="s">
        <v>7762</v>
      </c>
      <c r="I572" t="s">
        <v>109</v>
      </c>
      <c r="J572" t="s">
        <v>16733</v>
      </c>
      <c r="K572">
        <v>1</v>
      </c>
      <c r="L572" t="s">
        <v>576</v>
      </c>
      <c r="M572">
        <v>2</v>
      </c>
      <c r="N572" t="s">
        <v>577</v>
      </c>
      <c r="O572" t="s">
        <v>169</v>
      </c>
      <c r="P572" t="s">
        <v>578</v>
      </c>
      <c r="Q572" t="s">
        <v>168</v>
      </c>
      <c r="R572" t="s">
        <v>517</v>
      </c>
      <c r="S572" t="s">
        <v>171</v>
      </c>
      <c r="T572" t="s">
        <v>579</v>
      </c>
      <c r="U572" t="s">
        <v>169</v>
      </c>
      <c r="V572" t="s">
        <v>17056</v>
      </c>
      <c r="W572" t="s">
        <v>110</v>
      </c>
      <c r="X572" t="s">
        <v>111</v>
      </c>
      <c r="Y572" t="s">
        <v>171</v>
      </c>
      <c r="Z572" t="s">
        <v>582</v>
      </c>
      <c r="AA572">
        <v>3.4</v>
      </c>
      <c r="AB572" t="s">
        <v>16925</v>
      </c>
      <c r="AC572" t="str">
        <f t="shared" si="8"/>
        <v>2.3.1</v>
      </c>
      <c r="AD572" t="s">
        <v>7790</v>
      </c>
      <c r="AE572" t="s">
        <v>7791</v>
      </c>
      <c r="AF572" t="s">
        <v>1802</v>
      </c>
      <c r="AG572" t="s">
        <v>115</v>
      </c>
      <c r="AH572" t="s">
        <v>7792</v>
      </c>
      <c r="AI572" t="s">
        <v>89</v>
      </c>
      <c r="AJ572" t="s">
        <v>7793</v>
      </c>
      <c r="AK572" t="s">
        <v>7794</v>
      </c>
      <c r="AL572" t="s">
        <v>92</v>
      </c>
      <c r="AM572" t="s">
        <v>7773</v>
      </c>
      <c r="AN572">
        <v>0.25</v>
      </c>
      <c r="AO572">
        <v>0.5</v>
      </c>
      <c r="AP572">
        <v>0.75</v>
      </c>
      <c r="AQ572">
        <v>1</v>
      </c>
      <c r="AR572" t="s">
        <v>7795</v>
      </c>
      <c r="AS572" t="s">
        <v>7796</v>
      </c>
      <c r="AT572" t="s">
        <v>125</v>
      </c>
      <c r="AU572" t="s">
        <v>7797</v>
      </c>
      <c r="AV572" t="s">
        <v>5626</v>
      </c>
      <c r="AW572" t="s">
        <v>7798</v>
      </c>
      <c r="AX572" t="s">
        <v>7797</v>
      </c>
      <c r="AY572" t="s">
        <v>5626</v>
      </c>
      <c r="AZ572"/>
      <c r="BA572"/>
      <c r="BB572"/>
      <c r="BC572"/>
      <c r="BD572"/>
      <c r="BE572"/>
      <c r="BF572"/>
      <c r="BG572"/>
      <c r="BH572"/>
      <c r="BI572"/>
      <c r="BJ572"/>
      <c r="BK572"/>
      <c r="BL572"/>
      <c r="BM572"/>
      <c r="BN572"/>
      <c r="BO572"/>
      <c r="BP572"/>
      <c r="BQ572"/>
      <c r="BR572"/>
      <c r="BS572"/>
      <c r="BT572"/>
      <c r="BU572"/>
      <c r="BV572"/>
      <c r="BW572"/>
      <c r="BX572"/>
      <c r="BY572"/>
      <c r="BZ572"/>
      <c r="CA572"/>
      <c r="CB572"/>
      <c r="CC572"/>
    </row>
    <row r="573" spans="1:86">
      <c r="A573" t="str">
        <f>CONCATENATE(C573,"_",COUNTIF(C$2:C573,C573))</f>
        <v>26CD01_3</v>
      </c>
      <c r="B573" t="s">
        <v>9726</v>
      </c>
      <c r="C573" t="s">
        <v>7758</v>
      </c>
      <c r="D573" t="s">
        <v>17059</v>
      </c>
      <c r="E573" t="s">
        <v>7759</v>
      </c>
      <c r="F573" t="s">
        <v>7760</v>
      </c>
      <c r="G573" t="s">
        <v>7761</v>
      </c>
      <c r="H573" t="s">
        <v>7762</v>
      </c>
      <c r="I573" t="s">
        <v>126</v>
      </c>
      <c r="J573" t="s">
        <v>16736</v>
      </c>
      <c r="K573">
        <v>1</v>
      </c>
      <c r="L573" t="s">
        <v>576</v>
      </c>
      <c r="M573">
        <v>2</v>
      </c>
      <c r="N573" t="s">
        <v>577</v>
      </c>
      <c r="O573" t="s">
        <v>169</v>
      </c>
      <c r="P573" t="s">
        <v>578</v>
      </c>
      <c r="Q573" t="s">
        <v>171</v>
      </c>
      <c r="R573" t="s">
        <v>235</v>
      </c>
      <c r="S573" t="s">
        <v>168</v>
      </c>
      <c r="T573" t="s">
        <v>2647</v>
      </c>
      <c r="U573" t="s">
        <v>169</v>
      </c>
      <c r="V573" t="s">
        <v>2648</v>
      </c>
      <c r="W573" t="s">
        <v>127</v>
      </c>
      <c r="X573" t="s">
        <v>128</v>
      </c>
      <c r="Y573" t="s">
        <v>171</v>
      </c>
      <c r="Z573" t="s">
        <v>582</v>
      </c>
      <c r="AA573">
        <v>3.4</v>
      </c>
      <c r="AB573" t="s">
        <v>16925</v>
      </c>
      <c r="AC573" t="str">
        <f t="shared" si="8"/>
        <v>3.2.1</v>
      </c>
      <c r="AD573" t="s">
        <v>207</v>
      </c>
      <c r="AE573" t="s">
        <v>1395</v>
      </c>
      <c r="AF573" t="s">
        <v>7799</v>
      </c>
      <c r="AG573" t="s">
        <v>210</v>
      </c>
      <c r="AH573" t="s">
        <v>7800</v>
      </c>
      <c r="AI573" t="s">
        <v>89</v>
      </c>
      <c r="AJ573" t="s">
        <v>7801</v>
      </c>
      <c r="AK573" t="s">
        <v>7802</v>
      </c>
      <c r="AL573" t="s">
        <v>136</v>
      </c>
      <c r="AM573" t="s">
        <v>7773</v>
      </c>
      <c r="AN573">
        <v>0</v>
      </c>
      <c r="AO573">
        <v>0.25</v>
      </c>
      <c r="AP573">
        <v>0.75</v>
      </c>
      <c r="AQ573">
        <v>1</v>
      </c>
      <c r="AR573" t="s">
        <v>7803</v>
      </c>
      <c r="AS573" t="s">
        <v>7804</v>
      </c>
      <c r="AT573" t="s">
        <v>7805</v>
      </c>
      <c r="AU573" t="s">
        <v>7797</v>
      </c>
      <c r="AV573" t="s">
        <v>5626</v>
      </c>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row>
    <row r="574" spans="1:86">
      <c r="A574" t="str">
        <f>CONCATENATE(C574,"_",COUNTIF(C$2:C574,C574))</f>
        <v>26CD01_4</v>
      </c>
      <c r="B574" t="s">
        <v>9727</v>
      </c>
      <c r="C574" t="s">
        <v>7758</v>
      </c>
      <c r="D574" t="s">
        <v>17059</v>
      </c>
      <c r="E574" t="s">
        <v>7759</v>
      </c>
      <c r="F574" t="s">
        <v>7760</v>
      </c>
      <c r="G574" t="s">
        <v>7761</v>
      </c>
      <c r="H574" t="s">
        <v>7762</v>
      </c>
      <c r="I574" t="s">
        <v>141</v>
      </c>
      <c r="J574" t="s">
        <v>16737</v>
      </c>
      <c r="K574">
        <v>5</v>
      </c>
      <c r="L574" t="s">
        <v>142</v>
      </c>
      <c r="M574">
        <v>3</v>
      </c>
      <c r="N574" t="s">
        <v>16738</v>
      </c>
      <c r="O574" t="s">
        <v>171</v>
      </c>
      <c r="P574" t="s">
        <v>143</v>
      </c>
      <c r="Q574" t="s">
        <v>169</v>
      </c>
      <c r="R574" t="s">
        <v>77</v>
      </c>
      <c r="S574" t="s">
        <v>170</v>
      </c>
      <c r="T574" t="s">
        <v>16739</v>
      </c>
      <c r="U574" t="s">
        <v>168</v>
      </c>
      <c r="V574" t="s">
        <v>16740</v>
      </c>
      <c r="W574" t="s">
        <v>144</v>
      </c>
      <c r="X574" t="s">
        <v>145</v>
      </c>
      <c r="Y574" t="s">
        <v>146</v>
      </c>
      <c r="Z574" t="s">
        <v>147</v>
      </c>
      <c r="AA574">
        <v>11.5</v>
      </c>
      <c r="AB574" t="s">
        <v>16741</v>
      </c>
      <c r="AC574" t="str">
        <f t="shared" si="8"/>
        <v>1.7.2</v>
      </c>
      <c r="AD574" t="s">
        <v>7806</v>
      </c>
      <c r="AE574" t="s">
        <v>7807</v>
      </c>
      <c r="AF574" t="s">
        <v>7808</v>
      </c>
      <c r="AG574" t="s">
        <v>7809</v>
      </c>
      <c r="AH574" t="s">
        <v>7810</v>
      </c>
      <c r="AI574" t="s">
        <v>89</v>
      </c>
      <c r="AJ574" t="s">
        <v>7811</v>
      </c>
      <c r="AK574" t="s">
        <v>7812</v>
      </c>
      <c r="AL574" t="s">
        <v>136</v>
      </c>
      <c r="AM574" t="s">
        <v>7773</v>
      </c>
      <c r="AN574">
        <v>0</v>
      </c>
      <c r="AO574">
        <v>0.5</v>
      </c>
      <c r="AP574">
        <v>0.75</v>
      </c>
      <c r="AQ574">
        <v>1</v>
      </c>
      <c r="AR574" t="s">
        <v>7813</v>
      </c>
      <c r="AS574" t="s">
        <v>7814</v>
      </c>
      <c r="AT574" t="s">
        <v>7815</v>
      </c>
      <c r="AU574" t="s">
        <v>7797</v>
      </c>
      <c r="AV574" t="s">
        <v>5626</v>
      </c>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row>
    <row r="575" spans="1:86">
      <c r="A575" t="str">
        <f>CONCATENATE(C575,"_",COUNTIF(C$2:C575,C575))</f>
        <v>26PDIA_1</v>
      </c>
      <c r="B575" t="s">
        <v>9729</v>
      </c>
      <c r="C575" t="s">
        <v>7816</v>
      </c>
      <c r="D575" t="s">
        <v>17061</v>
      </c>
      <c r="E575" t="s">
        <v>7817</v>
      </c>
      <c r="F575" t="s">
        <v>7818</v>
      </c>
      <c r="G575" t="s">
        <v>7819</v>
      </c>
      <c r="H575" t="s">
        <v>7820</v>
      </c>
      <c r="I575" t="s">
        <v>109</v>
      </c>
      <c r="J575" t="s">
        <v>16733</v>
      </c>
      <c r="K575">
        <v>1</v>
      </c>
      <c r="L575" t="s">
        <v>576</v>
      </c>
      <c r="M575">
        <v>2</v>
      </c>
      <c r="N575" t="s">
        <v>577</v>
      </c>
      <c r="O575">
        <v>4</v>
      </c>
      <c r="P575" t="s">
        <v>16933</v>
      </c>
      <c r="Q575" t="s">
        <v>168</v>
      </c>
      <c r="R575" t="s">
        <v>517</v>
      </c>
      <c r="S575" t="s">
        <v>171</v>
      </c>
      <c r="T575" t="s">
        <v>579</v>
      </c>
      <c r="U575" t="s">
        <v>168</v>
      </c>
      <c r="V575" t="s">
        <v>16784</v>
      </c>
      <c r="W575" t="s">
        <v>110</v>
      </c>
      <c r="X575" t="s">
        <v>111</v>
      </c>
      <c r="Y575" t="s">
        <v>171</v>
      </c>
      <c r="Z575" t="s">
        <v>582</v>
      </c>
      <c r="AA575">
        <v>3.5</v>
      </c>
      <c r="AB575" t="s">
        <v>16961</v>
      </c>
      <c r="AC575" t="str">
        <f t="shared" si="8"/>
        <v>2.3.2</v>
      </c>
      <c r="AD575" t="s">
        <v>1588</v>
      </c>
      <c r="AE575" t="s">
        <v>1589</v>
      </c>
      <c r="AF575" t="s">
        <v>368</v>
      </c>
      <c r="AG575" t="s">
        <v>115</v>
      </c>
      <c r="AH575" t="s">
        <v>1807</v>
      </c>
      <c r="AI575" t="s">
        <v>89</v>
      </c>
      <c r="AJ575" t="s">
        <v>7849</v>
      </c>
      <c r="AK575" t="s">
        <v>201</v>
      </c>
      <c r="AL575" t="s">
        <v>92</v>
      </c>
      <c r="AM575" t="s">
        <v>7850</v>
      </c>
      <c r="AN575">
        <v>0.39</v>
      </c>
      <c r="AO575">
        <v>0.56999999999999995</v>
      </c>
      <c r="AP575">
        <v>0.79</v>
      </c>
      <c r="AQ575">
        <v>1</v>
      </c>
      <c r="AR575" t="s">
        <v>7851</v>
      </c>
      <c r="AS575" t="s">
        <v>7852</v>
      </c>
      <c r="AT575" t="s">
        <v>7435</v>
      </c>
      <c r="AU575" t="s">
        <v>7853</v>
      </c>
      <c r="AV575" t="s">
        <v>4265</v>
      </c>
      <c r="AW575" t="s">
        <v>122</v>
      </c>
      <c r="AX575" t="s">
        <v>7853</v>
      </c>
      <c r="AY575" t="s">
        <v>4265</v>
      </c>
      <c r="AZ575"/>
      <c r="BA575"/>
      <c r="BB575"/>
      <c r="BC575"/>
      <c r="BD575"/>
      <c r="BE575"/>
      <c r="BF575"/>
      <c r="BG575"/>
      <c r="BH575"/>
      <c r="BI575"/>
      <c r="BJ575"/>
      <c r="BK575"/>
      <c r="BL575"/>
      <c r="BM575"/>
      <c r="BN575"/>
      <c r="BO575"/>
      <c r="BP575"/>
      <c r="BQ575"/>
      <c r="BR575"/>
      <c r="BS575"/>
      <c r="BT575"/>
      <c r="BU575"/>
      <c r="BV575"/>
      <c r="BW575"/>
      <c r="BX575"/>
      <c r="BY575"/>
      <c r="BZ575"/>
      <c r="CA575"/>
      <c r="CB575"/>
      <c r="CC575"/>
    </row>
    <row r="576" spans="1:86">
      <c r="A576" t="str">
        <f>CONCATENATE(C576,"_",COUNTIF(C$2:C576,C576))</f>
        <v>26PDIA_2</v>
      </c>
      <c r="B576" t="s">
        <v>9730</v>
      </c>
      <c r="C576" t="s">
        <v>7816</v>
      </c>
      <c r="D576" t="s">
        <v>17061</v>
      </c>
      <c r="E576" t="s">
        <v>7817</v>
      </c>
      <c r="F576" t="s">
        <v>7818</v>
      </c>
      <c r="G576" t="s">
        <v>7819</v>
      </c>
      <c r="H576" t="s">
        <v>7820</v>
      </c>
      <c r="I576" t="s">
        <v>126</v>
      </c>
      <c r="J576" t="s">
        <v>16736</v>
      </c>
      <c r="K576">
        <v>1</v>
      </c>
      <c r="L576" t="s">
        <v>576</v>
      </c>
      <c r="M576">
        <v>2</v>
      </c>
      <c r="N576" t="s">
        <v>577</v>
      </c>
      <c r="O576">
        <v>4</v>
      </c>
      <c r="P576" t="s">
        <v>16933</v>
      </c>
      <c r="Q576" t="s">
        <v>168</v>
      </c>
      <c r="R576" t="s">
        <v>517</v>
      </c>
      <c r="S576" t="s">
        <v>171</v>
      </c>
      <c r="T576" t="s">
        <v>579</v>
      </c>
      <c r="U576" t="s">
        <v>168</v>
      </c>
      <c r="V576" t="s">
        <v>16784</v>
      </c>
      <c r="W576" t="s">
        <v>127</v>
      </c>
      <c r="X576" t="s">
        <v>128</v>
      </c>
      <c r="Y576" t="s">
        <v>171</v>
      </c>
      <c r="Z576" t="s">
        <v>582</v>
      </c>
      <c r="AA576">
        <v>3.5</v>
      </c>
      <c r="AB576" t="s">
        <v>16961</v>
      </c>
      <c r="AC576" t="str">
        <f t="shared" si="8"/>
        <v>2.3.2</v>
      </c>
      <c r="AD576" t="s">
        <v>207</v>
      </c>
      <c r="AE576" t="s">
        <v>1395</v>
      </c>
      <c r="AF576" t="s">
        <v>4843</v>
      </c>
      <c r="AG576" t="s">
        <v>343</v>
      </c>
      <c r="AH576" t="s">
        <v>1600</v>
      </c>
      <c r="AI576" t="s">
        <v>89</v>
      </c>
      <c r="AJ576" t="s">
        <v>379</v>
      </c>
      <c r="AK576" t="s">
        <v>7854</v>
      </c>
      <c r="AL576" t="s">
        <v>136</v>
      </c>
      <c r="AM576" t="s">
        <v>7855</v>
      </c>
      <c r="AN576">
        <v>0.25</v>
      </c>
      <c r="AO576">
        <v>0.5</v>
      </c>
      <c r="AP576">
        <v>0.75</v>
      </c>
      <c r="AQ576">
        <v>1</v>
      </c>
      <c r="AR576" t="s">
        <v>7856</v>
      </c>
      <c r="AS576" t="s">
        <v>7857</v>
      </c>
      <c r="AT576" t="s">
        <v>7858</v>
      </c>
      <c r="AU576" t="s">
        <v>7859</v>
      </c>
      <c r="AV576" t="s">
        <v>4174</v>
      </c>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row>
    <row r="577" spans="1:86">
      <c r="A577" t="str">
        <f>CONCATENATE(C577,"_",COUNTIF(C$2:C577,C577))</f>
        <v>26PDIA_3</v>
      </c>
      <c r="B577" t="s">
        <v>9731</v>
      </c>
      <c r="C577" t="s">
        <v>7816</v>
      </c>
      <c r="D577" t="s">
        <v>17061</v>
      </c>
      <c r="E577" t="s">
        <v>7817</v>
      </c>
      <c r="F577" t="s">
        <v>7818</v>
      </c>
      <c r="G577" t="s">
        <v>7819</v>
      </c>
      <c r="H577" t="s">
        <v>7820</v>
      </c>
      <c r="I577" t="s">
        <v>141</v>
      </c>
      <c r="J577" t="s">
        <v>16737</v>
      </c>
      <c r="K577">
        <v>5</v>
      </c>
      <c r="L577" t="s">
        <v>142</v>
      </c>
      <c r="M577">
        <v>3</v>
      </c>
      <c r="N577" t="s">
        <v>16738</v>
      </c>
      <c r="O577">
        <v>3</v>
      </c>
      <c r="P577" t="s">
        <v>143</v>
      </c>
      <c r="Q577" t="s">
        <v>169</v>
      </c>
      <c r="R577" t="s">
        <v>77</v>
      </c>
      <c r="S577" t="s">
        <v>170</v>
      </c>
      <c r="T577" t="s">
        <v>16739</v>
      </c>
      <c r="U577" t="s">
        <v>168</v>
      </c>
      <c r="V577" t="s">
        <v>16740</v>
      </c>
      <c r="W577" t="s">
        <v>144</v>
      </c>
      <c r="X577" t="s">
        <v>145</v>
      </c>
      <c r="Y577" t="s">
        <v>146</v>
      </c>
      <c r="Z577" t="s">
        <v>147</v>
      </c>
      <c r="AA577">
        <v>11.5</v>
      </c>
      <c r="AB577" t="s">
        <v>16741</v>
      </c>
      <c r="AC577" t="str">
        <f t="shared" si="8"/>
        <v>1.7.2</v>
      </c>
      <c r="AD577" t="s">
        <v>7860</v>
      </c>
      <c r="AE577" t="s">
        <v>7861</v>
      </c>
      <c r="AF577" t="s">
        <v>7862</v>
      </c>
      <c r="AG577" t="s">
        <v>7863</v>
      </c>
      <c r="AH577" t="s">
        <v>7864</v>
      </c>
      <c r="AI577" t="s">
        <v>89</v>
      </c>
      <c r="AJ577" t="s">
        <v>7865</v>
      </c>
      <c r="AK577" t="s">
        <v>7866</v>
      </c>
      <c r="AL577" t="s">
        <v>92</v>
      </c>
      <c r="AM577" t="s">
        <v>7867</v>
      </c>
      <c r="AN577">
        <v>0.55000000000000004</v>
      </c>
      <c r="AO577">
        <v>0.65</v>
      </c>
      <c r="AP577">
        <v>0.8</v>
      </c>
      <c r="AQ577">
        <v>1</v>
      </c>
      <c r="AR577" t="s">
        <v>7868</v>
      </c>
      <c r="AS577" t="s">
        <v>7869</v>
      </c>
      <c r="AT577" t="s">
        <v>7870</v>
      </c>
      <c r="AU577" t="s">
        <v>7853</v>
      </c>
      <c r="AV577" t="s">
        <v>4265</v>
      </c>
      <c r="AW577" t="s">
        <v>7871</v>
      </c>
      <c r="AX577" t="s">
        <v>7853</v>
      </c>
      <c r="AY577" t="s">
        <v>4265</v>
      </c>
      <c r="AZ577" t="s">
        <v>7872</v>
      </c>
      <c r="BA577" t="s">
        <v>7853</v>
      </c>
      <c r="BB577" t="s">
        <v>4265</v>
      </c>
      <c r="BC577"/>
      <c r="BD577"/>
      <c r="BE577"/>
      <c r="BF577"/>
      <c r="BG577"/>
      <c r="BH577"/>
      <c r="BI577"/>
      <c r="BJ577"/>
      <c r="BK577"/>
      <c r="BL577"/>
      <c r="BM577"/>
      <c r="BN577"/>
      <c r="BO577"/>
      <c r="BP577"/>
      <c r="BQ577"/>
      <c r="BR577"/>
      <c r="BS577"/>
      <c r="BT577"/>
      <c r="BU577"/>
      <c r="BV577"/>
      <c r="BW577"/>
      <c r="BX577"/>
      <c r="BY577"/>
      <c r="BZ577"/>
      <c r="CA577"/>
      <c r="CB577"/>
      <c r="CC577"/>
    </row>
    <row r="578" spans="1:86">
      <c r="A578" t="str">
        <f>CONCATENATE(C578,"_",COUNTIF(C$2:C578,C578))</f>
        <v>26PDIA_4</v>
      </c>
      <c r="B578" t="s">
        <v>9728</v>
      </c>
      <c r="C578" t="s">
        <v>7816</v>
      </c>
      <c r="D578" t="s">
        <v>17061</v>
      </c>
      <c r="E578" t="s">
        <v>7817</v>
      </c>
      <c r="F578" t="s">
        <v>7818</v>
      </c>
      <c r="G578" t="s">
        <v>7819</v>
      </c>
      <c r="H578" t="s">
        <v>7820</v>
      </c>
      <c r="I578" t="s">
        <v>7821</v>
      </c>
      <c r="J578" t="s">
        <v>17062</v>
      </c>
      <c r="K578">
        <v>1</v>
      </c>
      <c r="L578" t="s">
        <v>576</v>
      </c>
      <c r="M578">
        <v>2</v>
      </c>
      <c r="N578" t="s">
        <v>577</v>
      </c>
      <c r="O578">
        <v>4</v>
      </c>
      <c r="P578" t="s">
        <v>16933</v>
      </c>
      <c r="Q578" t="s">
        <v>168</v>
      </c>
      <c r="R578" t="s">
        <v>517</v>
      </c>
      <c r="S578" t="s">
        <v>171</v>
      </c>
      <c r="T578" t="s">
        <v>579</v>
      </c>
      <c r="U578" t="s">
        <v>168</v>
      </c>
      <c r="V578" t="s">
        <v>16784</v>
      </c>
      <c r="W578" t="s">
        <v>7822</v>
      </c>
      <c r="X578" t="s">
        <v>7823</v>
      </c>
      <c r="Y578" t="s">
        <v>171</v>
      </c>
      <c r="Z578" t="s">
        <v>582</v>
      </c>
      <c r="AA578">
        <v>3.5</v>
      </c>
      <c r="AB578" t="s">
        <v>16961</v>
      </c>
      <c r="AC578" t="str">
        <f t="shared" si="8"/>
        <v>2.3.2</v>
      </c>
      <c r="AD578" t="s">
        <v>7824</v>
      </c>
      <c r="AE578" t="s">
        <v>7825</v>
      </c>
      <c r="AF578" t="s">
        <v>7826</v>
      </c>
      <c r="AG578" t="s">
        <v>7827</v>
      </c>
      <c r="AH578" t="s">
        <v>7828</v>
      </c>
      <c r="AI578" t="s">
        <v>89</v>
      </c>
      <c r="AJ578" t="s">
        <v>7829</v>
      </c>
      <c r="AK578" t="s">
        <v>7830</v>
      </c>
      <c r="AL578" t="s">
        <v>92</v>
      </c>
      <c r="AM578" t="s">
        <v>7831</v>
      </c>
      <c r="AN578">
        <v>0.19</v>
      </c>
      <c r="AO578">
        <v>0.42</v>
      </c>
      <c r="AP578">
        <v>0.75</v>
      </c>
      <c r="AQ578">
        <v>1</v>
      </c>
      <c r="AR578" t="s">
        <v>7832</v>
      </c>
      <c r="AS578" t="s">
        <v>7833</v>
      </c>
      <c r="AT578" t="s">
        <v>7834</v>
      </c>
      <c r="AU578" t="s">
        <v>7835</v>
      </c>
      <c r="AV578" t="s">
        <v>7836</v>
      </c>
      <c r="AW578" t="s">
        <v>7837</v>
      </c>
      <c r="AX578" t="s">
        <v>7838</v>
      </c>
      <c r="AY578" t="s">
        <v>7839</v>
      </c>
      <c r="AZ578" t="s">
        <v>7840</v>
      </c>
      <c r="BA578" t="s">
        <v>7841</v>
      </c>
      <c r="BB578" t="s">
        <v>7842</v>
      </c>
      <c r="BC578" t="s">
        <v>7843</v>
      </c>
      <c r="BD578" t="s">
        <v>7844</v>
      </c>
      <c r="BE578" t="s">
        <v>7845</v>
      </c>
      <c r="BF578" t="s">
        <v>7846</v>
      </c>
      <c r="BG578" t="s">
        <v>7847</v>
      </c>
      <c r="BH578" t="s">
        <v>7848</v>
      </c>
      <c r="BI578"/>
      <c r="BJ578"/>
      <c r="BK578"/>
      <c r="BL578"/>
      <c r="BM578"/>
      <c r="BN578"/>
      <c r="BO578"/>
      <c r="BP578"/>
      <c r="BQ578"/>
      <c r="BR578"/>
      <c r="BS578"/>
      <c r="BT578"/>
      <c r="BU578"/>
      <c r="BV578"/>
      <c r="BW578"/>
      <c r="BX578"/>
      <c r="BY578"/>
      <c r="BZ578"/>
      <c r="CA578"/>
      <c r="CB578"/>
      <c r="CC578"/>
    </row>
    <row r="579" spans="1:86">
      <c r="A579" t="str">
        <f>CONCATENATE(C579,"_",COUNTIF(C$2:C579,C579))</f>
        <v>26PDSP_1</v>
      </c>
      <c r="B579" t="s">
        <v>9733</v>
      </c>
      <c r="C579" t="s">
        <v>7873</v>
      </c>
      <c r="D579" t="s">
        <v>17063</v>
      </c>
      <c r="E579" t="s">
        <v>7874</v>
      </c>
      <c r="F579" t="s">
        <v>7875</v>
      </c>
      <c r="G579" t="s">
        <v>7876</v>
      </c>
      <c r="H579" t="s">
        <v>7877</v>
      </c>
      <c r="I579" t="s">
        <v>7889</v>
      </c>
      <c r="J579" t="s">
        <v>17064</v>
      </c>
      <c r="K579">
        <v>1</v>
      </c>
      <c r="L579" t="s">
        <v>576</v>
      </c>
      <c r="M579">
        <v>2</v>
      </c>
      <c r="N579" t="s">
        <v>577</v>
      </c>
      <c r="O579" t="s">
        <v>169</v>
      </c>
      <c r="P579" t="s">
        <v>578</v>
      </c>
      <c r="Q579" t="s">
        <v>168</v>
      </c>
      <c r="R579" t="s">
        <v>517</v>
      </c>
      <c r="S579" t="s">
        <v>171</v>
      </c>
      <c r="T579" t="s">
        <v>579</v>
      </c>
      <c r="U579" t="s">
        <v>168</v>
      </c>
      <c r="V579" t="s">
        <v>16784</v>
      </c>
      <c r="W579" t="s">
        <v>580</v>
      </c>
      <c r="X579" t="s">
        <v>581</v>
      </c>
      <c r="Y579" t="s">
        <v>171</v>
      </c>
      <c r="Z579" t="s">
        <v>582</v>
      </c>
      <c r="AA579">
        <v>3.4</v>
      </c>
      <c r="AB579" t="s">
        <v>16925</v>
      </c>
      <c r="AC579" t="str">
        <f t="shared" si="8"/>
        <v>2.3.2</v>
      </c>
      <c r="AD579" t="s">
        <v>7890</v>
      </c>
      <c r="AE579" t="s">
        <v>7891</v>
      </c>
      <c r="AF579" t="s">
        <v>7892</v>
      </c>
      <c r="AG579" t="s">
        <v>7893</v>
      </c>
      <c r="AH579" t="s">
        <v>7894</v>
      </c>
      <c r="AI579" t="s">
        <v>89</v>
      </c>
      <c r="AJ579" t="s">
        <v>7895</v>
      </c>
      <c r="AK579" t="s">
        <v>7896</v>
      </c>
      <c r="AL579" t="s">
        <v>92</v>
      </c>
      <c r="AM579" t="s">
        <v>7897</v>
      </c>
      <c r="AN579">
        <v>0.24</v>
      </c>
      <c r="AO579">
        <v>0.5</v>
      </c>
      <c r="AP579">
        <v>0.77</v>
      </c>
      <c r="AQ579">
        <v>1</v>
      </c>
      <c r="AR579" t="s">
        <v>7898</v>
      </c>
      <c r="AS579" t="s">
        <v>7899</v>
      </c>
      <c r="AT579" t="s">
        <v>7900</v>
      </c>
      <c r="AU579" t="s">
        <v>7901</v>
      </c>
      <c r="AV579" t="s">
        <v>7902</v>
      </c>
      <c r="AW579" t="s">
        <v>7903</v>
      </c>
      <c r="AX579" t="s">
        <v>7904</v>
      </c>
      <c r="AY579" t="s">
        <v>7905</v>
      </c>
      <c r="AZ579" t="s">
        <v>7906</v>
      </c>
      <c r="BA579" t="s">
        <v>7907</v>
      </c>
      <c r="BB579" t="s">
        <v>7908</v>
      </c>
      <c r="BC579"/>
      <c r="BD579"/>
      <c r="BE579"/>
      <c r="BF579"/>
      <c r="BG579"/>
      <c r="BH579"/>
      <c r="BI579"/>
      <c r="BJ579"/>
      <c r="BK579"/>
      <c r="BL579"/>
      <c r="BM579"/>
      <c r="BN579"/>
      <c r="BO579"/>
      <c r="BP579"/>
      <c r="BQ579"/>
      <c r="BR579"/>
      <c r="BS579"/>
      <c r="BT579"/>
      <c r="BU579"/>
      <c r="BV579"/>
      <c r="BW579"/>
      <c r="BX579"/>
      <c r="BY579"/>
      <c r="BZ579"/>
      <c r="CA579"/>
      <c r="CB579"/>
      <c r="CC579"/>
    </row>
    <row r="580" spans="1:86">
      <c r="A580" t="str">
        <f>CONCATENATE(C580,"_",COUNTIF(C$2:C580,C580))</f>
        <v>26PDSP_2</v>
      </c>
      <c r="B580" t="s">
        <v>9734</v>
      </c>
      <c r="C580" t="s">
        <v>7873</v>
      </c>
      <c r="D580" t="s">
        <v>17063</v>
      </c>
      <c r="E580" t="s">
        <v>7874</v>
      </c>
      <c r="F580" t="s">
        <v>7875</v>
      </c>
      <c r="G580" t="s">
        <v>7876</v>
      </c>
      <c r="H580" t="s">
        <v>7877</v>
      </c>
      <c r="I580" t="s">
        <v>7697</v>
      </c>
      <c r="J580" t="s">
        <v>17057</v>
      </c>
      <c r="K580">
        <v>1</v>
      </c>
      <c r="L580" t="s">
        <v>576</v>
      </c>
      <c r="M580">
        <v>2</v>
      </c>
      <c r="N580" t="s">
        <v>577</v>
      </c>
      <c r="O580" t="s">
        <v>169</v>
      </c>
      <c r="P580" t="s">
        <v>578</v>
      </c>
      <c r="Q580" t="s">
        <v>168</v>
      </c>
      <c r="R580" t="s">
        <v>517</v>
      </c>
      <c r="S580" t="s">
        <v>171</v>
      </c>
      <c r="T580" t="s">
        <v>579</v>
      </c>
      <c r="U580" t="s">
        <v>168</v>
      </c>
      <c r="V580" t="s">
        <v>16784</v>
      </c>
      <c r="W580" t="s">
        <v>7645</v>
      </c>
      <c r="X580" t="s">
        <v>7646</v>
      </c>
      <c r="Y580" t="s">
        <v>171</v>
      </c>
      <c r="Z580" t="s">
        <v>582</v>
      </c>
      <c r="AA580">
        <v>3.4</v>
      </c>
      <c r="AB580" t="s">
        <v>16925</v>
      </c>
      <c r="AC580" t="str">
        <f t="shared" ref="AC580:AC643" si="9">Q580&amp;"."&amp;S580&amp;"."&amp;U580</f>
        <v>2.3.2</v>
      </c>
      <c r="AD580" t="s">
        <v>7909</v>
      </c>
      <c r="AE580" t="s">
        <v>7910</v>
      </c>
      <c r="AF580" t="s">
        <v>7911</v>
      </c>
      <c r="AG580" t="s">
        <v>7912</v>
      </c>
      <c r="AH580" t="s">
        <v>7913</v>
      </c>
      <c r="AI580" t="s">
        <v>89</v>
      </c>
      <c r="AJ580" t="s">
        <v>7914</v>
      </c>
      <c r="AK580" t="s">
        <v>7915</v>
      </c>
      <c r="AL580" t="s">
        <v>136</v>
      </c>
      <c r="AM580" t="s">
        <v>7916</v>
      </c>
      <c r="AN580">
        <v>0.25</v>
      </c>
      <c r="AO580">
        <v>0.5</v>
      </c>
      <c r="AP580">
        <v>0.75</v>
      </c>
      <c r="AQ580">
        <v>1</v>
      </c>
      <c r="AR580" t="s">
        <v>7917</v>
      </c>
      <c r="AS580" t="s">
        <v>7918</v>
      </c>
      <c r="AT580" t="s">
        <v>7919</v>
      </c>
      <c r="AU580" t="s">
        <v>7904</v>
      </c>
      <c r="AV580" t="s">
        <v>7920</v>
      </c>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row>
    <row r="581" spans="1:86">
      <c r="A581" t="str">
        <f>CONCATENATE(C581,"_",COUNTIF(C$2:C581,C581))</f>
        <v>26PDSP_3</v>
      </c>
      <c r="B581" t="s">
        <v>9735</v>
      </c>
      <c r="C581" t="s">
        <v>7873</v>
      </c>
      <c r="D581" t="s">
        <v>17063</v>
      </c>
      <c r="E581" t="s">
        <v>7874</v>
      </c>
      <c r="F581" t="s">
        <v>7875</v>
      </c>
      <c r="G581" t="s">
        <v>7876</v>
      </c>
      <c r="H581" t="s">
        <v>7877</v>
      </c>
      <c r="I581" t="s">
        <v>109</v>
      </c>
      <c r="J581" t="s">
        <v>16733</v>
      </c>
      <c r="K581">
        <v>1</v>
      </c>
      <c r="L581" t="s">
        <v>576</v>
      </c>
      <c r="M581">
        <v>2</v>
      </c>
      <c r="N581" t="s">
        <v>577</v>
      </c>
      <c r="O581" t="s">
        <v>169</v>
      </c>
      <c r="P581" t="s">
        <v>578</v>
      </c>
      <c r="Q581" t="s">
        <v>168</v>
      </c>
      <c r="R581" t="s">
        <v>517</v>
      </c>
      <c r="S581" t="s">
        <v>171</v>
      </c>
      <c r="T581" t="s">
        <v>579</v>
      </c>
      <c r="U581" t="s">
        <v>168</v>
      </c>
      <c r="V581" t="s">
        <v>16784</v>
      </c>
      <c r="W581" t="s">
        <v>110</v>
      </c>
      <c r="X581" t="s">
        <v>111</v>
      </c>
      <c r="Y581" t="s">
        <v>171</v>
      </c>
      <c r="Z581" t="s">
        <v>582</v>
      </c>
      <c r="AA581">
        <v>3.4</v>
      </c>
      <c r="AB581" t="s">
        <v>16925</v>
      </c>
      <c r="AC581" t="str">
        <f t="shared" si="9"/>
        <v>2.3.2</v>
      </c>
      <c r="AD581" t="s">
        <v>1588</v>
      </c>
      <c r="AE581" t="s">
        <v>1589</v>
      </c>
      <c r="AF581" t="s">
        <v>1802</v>
      </c>
      <c r="AG581" t="s">
        <v>115</v>
      </c>
      <c r="AH581" t="s">
        <v>1807</v>
      </c>
      <c r="AI581" t="s">
        <v>89</v>
      </c>
      <c r="AJ581" t="s">
        <v>7921</v>
      </c>
      <c r="AK581" t="s">
        <v>201</v>
      </c>
      <c r="AL581" t="s">
        <v>92</v>
      </c>
      <c r="AM581" t="s">
        <v>7922</v>
      </c>
      <c r="AN581">
        <v>0.25</v>
      </c>
      <c r="AO581">
        <v>0.5</v>
      </c>
      <c r="AP581">
        <v>0.75</v>
      </c>
      <c r="AQ581">
        <v>1</v>
      </c>
      <c r="AR581" t="s">
        <v>7923</v>
      </c>
      <c r="AS581" t="s">
        <v>7924</v>
      </c>
      <c r="AT581" t="s">
        <v>125</v>
      </c>
      <c r="AU581" t="s">
        <v>7925</v>
      </c>
      <c r="AV581" t="s">
        <v>7926</v>
      </c>
      <c r="AW581" t="s">
        <v>122</v>
      </c>
      <c r="AX581" t="s">
        <v>7925</v>
      </c>
      <c r="AY581" t="s">
        <v>7926</v>
      </c>
      <c r="AZ581"/>
      <c r="BA581"/>
      <c r="BB581"/>
      <c r="BC581"/>
      <c r="BD581"/>
      <c r="BE581"/>
      <c r="BF581"/>
      <c r="BG581"/>
      <c r="BH581"/>
      <c r="BI581"/>
      <c r="BJ581"/>
      <c r="BK581"/>
      <c r="BL581"/>
      <c r="BM581"/>
      <c r="BN581"/>
      <c r="BO581"/>
      <c r="BP581"/>
      <c r="BQ581"/>
      <c r="BR581"/>
      <c r="BS581"/>
      <c r="BT581"/>
      <c r="BU581"/>
      <c r="BV581"/>
      <c r="BW581"/>
      <c r="BX581"/>
      <c r="BY581"/>
      <c r="BZ581"/>
      <c r="CA581"/>
      <c r="CB581"/>
      <c r="CC581"/>
    </row>
    <row r="582" spans="1:86">
      <c r="A582" t="str">
        <f>CONCATENATE(C582,"_",COUNTIF(C$2:C582,C582))</f>
        <v>26PDSP_4</v>
      </c>
      <c r="B582" t="s">
        <v>9736</v>
      </c>
      <c r="C582" t="s">
        <v>7873</v>
      </c>
      <c r="D582" t="s">
        <v>17063</v>
      </c>
      <c r="E582" t="s">
        <v>7874</v>
      </c>
      <c r="F582" t="s">
        <v>7875</v>
      </c>
      <c r="G582" t="s">
        <v>7876</v>
      </c>
      <c r="H582" t="s">
        <v>7877</v>
      </c>
      <c r="I582" t="s">
        <v>126</v>
      </c>
      <c r="J582" t="s">
        <v>16736</v>
      </c>
      <c r="K582">
        <v>1</v>
      </c>
      <c r="L582" t="s">
        <v>576</v>
      </c>
      <c r="M582">
        <v>2</v>
      </c>
      <c r="N582" t="s">
        <v>577</v>
      </c>
      <c r="O582" t="s">
        <v>169</v>
      </c>
      <c r="P582" t="s">
        <v>578</v>
      </c>
      <c r="Q582" t="s">
        <v>168</v>
      </c>
      <c r="R582" t="s">
        <v>517</v>
      </c>
      <c r="S582" t="s">
        <v>171</v>
      </c>
      <c r="T582" t="s">
        <v>579</v>
      </c>
      <c r="U582" t="s">
        <v>168</v>
      </c>
      <c r="V582" t="s">
        <v>16784</v>
      </c>
      <c r="W582" t="s">
        <v>127</v>
      </c>
      <c r="X582" t="s">
        <v>128</v>
      </c>
      <c r="Y582" t="s">
        <v>171</v>
      </c>
      <c r="Z582" t="s">
        <v>582</v>
      </c>
      <c r="AA582">
        <v>3.4</v>
      </c>
      <c r="AB582" t="s">
        <v>16925</v>
      </c>
      <c r="AC582" t="str">
        <f t="shared" si="9"/>
        <v>2.3.2</v>
      </c>
      <c r="AD582" t="s">
        <v>207</v>
      </c>
      <c r="AE582" t="s">
        <v>1395</v>
      </c>
      <c r="AF582" t="s">
        <v>4843</v>
      </c>
      <c r="AG582" t="s">
        <v>210</v>
      </c>
      <c r="AH582" t="s">
        <v>1600</v>
      </c>
      <c r="AI582" t="s">
        <v>89</v>
      </c>
      <c r="AJ582" t="s">
        <v>7927</v>
      </c>
      <c r="AK582" t="s">
        <v>7928</v>
      </c>
      <c r="AL582" t="s">
        <v>136</v>
      </c>
      <c r="AM582" t="s">
        <v>7929</v>
      </c>
      <c r="AN582">
        <v>0.25</v>
      </c>
      <c r="AO582">
        <v>0.5</v>
      </c>
      <c r="AP582">
        <v>0.75</v>
      </c>
      <c r="AQ582">
        <v>1</v>
      </c>
      <c r="AR582" t="s">
        <v>7930</v>
      </c>
      <c r="AS582" t="s">
        <v>7931</v>
      </c>
      <c r="AT582" t="s">
        <v>7932</v>
      </c>
      <c r="AU582" t="s">
        <v>7933</v>
      </c>
      <c r="AV582" t="s">
        <v>3620</v>
      </c>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row>
    <row r="583" spans="1:86">
      <c r="A583" t="str">
        <f>CONCATENATE(C583,"_",COUNTIF(C$2:C583,C583))</f>
        <v>26PDSP_5</v>
      </c>
      <c r="B583" t="s">
        <v>9732</v>
      </c>
      <c r="C583" t="s">
        <v>7873</v>
      </c>
      <c r="D583" t="s">
        <v>17063</v>
      </c>
      <c r="E583" t="s">
        <v>7874</v>
      </c>
      <c r="F583" t="s">
        <v>7875</v>
      </c>
      <c r="G583" t="s">
        <v>7876</v>
      </c>
      <c r="H583" t="s">
        <v>7877</v>
      </c>
      <c r="I583" t="s">
        <v>141</v>
      </c>
      <c r="J583" t="s">
        <v>16737</v>
      </c>
      <c r="K583">
        <v>5</v>
      </c>
      <c r="L583" t="s">
        <v>142</v>
      </c>
      <c r="M583">
        <v>3</v>
      </c>
      <c r="N583" t="s">
        <v>16738</v>
      </c>
      <c r="O583" t="s">
        <v>171</v>
      </c>
      <c r="P583" t="s">
        <v>143</v>
      </c>
      <c r="Q583" t="s">
        <v>169</v>
      </c>
      <c r="R583" t="s">
        <v>77</v>
      </c>
      <c r="S583" t="s">
        <v>170</v>
      </c>
      <c r="T583" t="s">
        <v>16739</v>
      </c>
      <c r="U583" t="s">
        <v>168</v>
      </c>
      <c r="V583" t="s">
        <v>16740</v>
      </c>
      <c r="W583" t="s">
        <v>144</v>
      </c>
      <c r="X583" t="s">
        <v>145</v>
      </c>
      <c r="Y583" t="s">
        <v>146</v>
      </c>
      <c r="Z583" t="s">
        <v>147</v>
      </c>
      <c r="AA583">
        <v>11.5</v>
      </c>
      <c r="AB583" t="s">
        <v>16741</v>
      </c>
      <c r="AC583" t="str">
        <f t="shared" si="9"/>
        <v>1.7.2</v>
      </c>
      <c r="AD583" t="s">
        <v>7878</v>
      </c>
      <c r="AE583" t="s">
        <v>7878</v>
      </c>
      <c r="AF583" t="s">
        <v>7879</v>
      </c>
      <c r="AG583" t="s">
        <v>7880</v>
      </c>
      <c r="AH583" t="s">
        <v>7881</v>
      </c>
      <c r="AI583" t="s">
        <v>89</v>
      </c>
      <c r="AJ583" t="s">
        <v>7882</v>
      </c>
      <c r="AK583" t="s">
        <v>7393</v>
      </c>
      <c r="AL583" t="s">
        <v>92</v>
      </c>
      <c r="AM583" t="s">
        <v>7883</v>
      </c>
      <c r="AN583">
        <v>0.25</v>
      </c>
      <c r="AO583">
        <v>0.5</v>
      </c>
      <c r="AP583">
        <v>0.75</v>
      </c>
      <c r="AQ583">
        <v>1</v>
      </c>
      <c r="AR583" t="s">
        <v>7884</v>
      </c>
      <c r="AS583" t="s">
        <v>7885</v>
      </c>
      <c r="AT583" t="s">
        <v>7886</v>
      </c>
      <c r="AU583" t="s">
        <v>7887</v>
      </c>
      <c r="AV583" t="s">
        <v>7888</v>
      </c>
      <c r="AW583" t="s">
        <v>7397</v>
      </c>
      <c r="AX583" t="s">
        <v>7887</v>
      </c>
      <c r="AY583" t="s">
        <v>7888</v>
      </c>
      <c r="AZ583"/>
      <c r="BA583"/>
      <c r="BB583"/>
      <c r="BC583"/>
      <c r="BD583"/>
      <c r="BE583"/>
      <c r="BF583"/>
      <c r="BG583"/>
      <c r="BH583"/>
      <c r="BI583"/>
      <c r="BJ583"/>
      <c r="BK583"/>
      <c r="BL583"/>
      <c r="BM583"/>
      <c r="BN583"/>
      <c r="BO583"/>
      <c r="BP583"/>
      <c r="BQ583"/>
      <c r="BR583"/>
      <c r="BS583"/>
      <c r="BT583"/>
      <c r="BU583"/>
      <c r="BV583"/>
      <c r="BW583"/>
      <c r="BX583"/>
      <c r="BY583"/>
      <c r="BZ583"/>
      <c r="CA583"/>
      <c r="CB583"/>
      <c r="CC583"/>
    </row>
    <row r="584" spans="1:86">
      <c r="A584" t="str">
        <f>CONCATENATE(C584,"_",COUNTIF(C$2:C584,C584))</f>
        <v>31C000_1</v>
      </c>
      <c r="B584" t="s">
        <v>9737</v>
      </c>
      <c r="C584" t="s">
        <v>7934</v>
      </c>
      <c r="D584" t="s">
        <v>17065</v>
      </c>
      <c r="E584" t="s">
        <v>7935</v>
      </c>
      <c r="F584" t="s">
        <v>7936</v>
      </c>
      <c r="G584" t="s">
        <v>7937</v>
      </c>
      <c r="H584" t="s">
        <v>7938</v>
      </c>
      <c r="I584" t="s">
        <v>7939</v>
      </c>
      <c r="J584" t="s">
        <v>17066</v>
      </c>
      <c r="K584">
        <v>4</v>
      </c>
      <c r="L584" t="s">
        <v>576</v>
      </c>
      <c r="M584">
        <v>1</v>
      </c>
      <c r="N584" t="s">
        <v>548</v>
      </c>
      <c r="O584" t="s">
        <v>549</v>
      </c>
      <c r="P584" t="s">
        <v>548</v>
      </c>
      <c r="Q584" t="s">
        <v>168</v>
      </c>
      <c r="R584" t="s">
        <v>517</v>
      </c>
      <c r="S584" t="s">
        <v>167</v>
      </c>
      <c r="T584" t="s">
        <v>16782</v>
      </c>
      <c r="U584" t="s">
        <v>168</v>
      </c>
      <c r="V584" t="s">
        <v>550</v>
      </c>
      <c r="W584" t="s">
        <v>7940</v>
      </c>
      <c r="X584" t="s">
        <v>7941</v>
      </c>
      <c r="Y584" t="s">
        <v>146</v>
      </c>
      <c r="Z584" t="s">
        <v>147</v>
      </c>
      <c r="AA584">
        <v>11.4</v>
      </c>
      <c r="AB584" t="s">
        <v>553</v>
      </c>
      <c r="AC584" t="str">
        <f t="shared" si="9"/>
        <v>2.4.2</v>
      </c>
      <c r="AD584" t="s">
        <v>7942</v>
      </c>
      <c r="AE584" t="s">
        <v>7943</v>
      </c>
      <c r="AF584" t="s">
        <v>5114</v>
      </c>
      <c r="AG584" t="s">
        <v>7944</v>
      </c>
      <c r="AH584" t="s">
        <v>7945</v>
      </c>
      <c r="AI584" t="s">
        <v>89</v>
      </c>
      <c r="AJ584" t="s">
        <v>7946</v>
      </c>
      <c r="AK584" t="s">
        <v>7947</v>
      </c>
      <c r="AL584" t="s">
        <v>92</v>
      </c>
      <c r="AM584" t="s">
        <v>7948</v>
      </c>
      <c r="AN584">
        <v>0.25</v>
      </c>
      <c r="AO584">
        <v>0.5</v>
      </c>
      <c r="AP584">
        <v>0.75</v>
      </c>
      <c r="AQ584">
        <v>1</v>
      </c>
      <c r="AR584" t="s">
        <v>7949</v>
      </c>
      <c r="AS584" t="s">
        <v>7950</v>
      </c>
      <c r="AT584" t="s">
        <v>7951</v>
      </c>
      <c r="AU584" t="s">
        <v>7952</v>
      </c>
      <c r="AV584" t="s">
        <v>7953</v>
      </c>
      <c r="AW584" t="s">
        <v>7954</v>
      </c>
      <c r="AX584" t="s">
        <v>7955</v>
      </c>
      <c r="AY584" t="s">
        <v>7956</v>
      </c>
      <c r="AZ584" t="s">
        <v>7957</v>
      </c>
      <c r="BA584" t="s">
        <v>7958</v>
      </c>
      <c r="BB584" t="s">
        <v>7959</v>
      </c>
      <c r="BC584" t="s">
        <v>7960</v>
      </c>
      <c r="BD584" t="s">
        <v>7961</v>
      </c>
      <c r="BE584" t="s">
        <v>7962</v>
      </c>
      <c r="BF584" t="s">
        <v>7963</v>
      </c>
      <c r="BG584" t="s">
        <v>7964</v>
      </c>
      <c r="BH584" t="s">
        <v>7965</v>
      </c>
      <c r="BI584" t="s">
        <v>7966</v>
      </c>
      <c r="BJ584" t="s">
        <v>7967</v>
      </c>
      <c r="BK584" t="s">
        <v>7968</v>
      </c>
      <c r="BL584" t="s">
        <v>7969</v>
      </c>
      <c r="BM584" t="s">
        <v>7970</v>
      </c>
      <c r="BN584" t="s">
        <v>7971</v>
      </c>
      <c r="BO584" t="s">
        <v>108</v>
      </c>
      <c r="BP584" t="s">
        <v>108</v>
      </c>
      <c r="BQ584" t="s">
        <v>108</v>
      </c>
      <c r="BR584" t="s">
        <v>108</v>
      </c>
      <c r="BS584" t="s">
        <v>108</v>
      </c>
      <c r="BT584" t="s">
        <v>108</v>
      </c>
      <c r="BU584" t="s">
        <v>108</v>
      </c>
      <c r="BV584" t="s">
        <v>108</v>
      </c>
      <c r="BW584" t="s">
        <v>108</v>
      </c>
      <c r="BX584" t="s">
        <v>108</v>
      </c>
      <c r="BY584" t="s">
        <v>108</v>
      </c>
      <c r="BZ584"/>
      <c r="CA584"/>
      <c r="CB584"/>
      <c r="CC584"/>
      <c r="CD584" s="23"/>
      <c r="CH584">
        <v>1742</v>
      </c>
    </row>
    <row r="585" spans="1:86">
      <c r="A585" t="str">
        <f>CONCATENATE(C585,"_",COUNTIF(C$2:C585,C585))</f>
        <v>31C000_2</v>
      </c>
      <c r="B585" t="s">
        <v>9742</v>
      </c>
      <c r="C585" t="s">
        <v>7934</v>
      </c>
      <c r="D585" t="s">
        <v>17065</v>
      </c>
      <c r="E585" t="s">
        <v>7935</v>
      </c>
      <c r="F585" t="s">
        <v>7936</v>
      </c>
      <c r="G585" t="s">
        <v>7937</v>
      </c>
      <c r="H585" t="s">
        <v>7938</v>
      </c>
      <c r="I585" t="s">
        <v>109</v>
      </c>
      <c r="J585" t="s">
        <v>16733</v>
      </c>
      <c r="K585">
        <v>4</v>
      </c>
      <c r="L585" t="s">
        <v>576</v>
      </c>
      <c r="M585">
        <v>1</v>
      </c>
      <c r="N585" t="s">
        <v>548</v>
      </c>
      <c r="O585" t="s">
        <v>549</v>
      </c>
      <c r="P585" t="s">
        <v>548</v>
      </c>
      <c r="Q585" t="s">
        <v>168</v>
      </c>
      <c r="R585" t="s">
        <v>517</v>
      </c>
      <c r="S585" t="s">
        <v>167</v>
      </c>
      <c r="T585" t="s">
        <v>16782</v>
      </c>
      <c r="U585" t="s">
        <v>168</v>
      </c>
      <c r="V585" t="s">
        <v>550</v>
      </c>
      <c r="W585" t="s">
        <v>110</v>
      </c>
      <c r="X585" t="s">
        <v>111</v>
      </c>
      <c r="Y585" t="s">
        <v>146</v>
      </c>
      <c r="Z585" t="s">
        <v>147</v>
      </c>
      <c r="AA585">
        <v>11.3</v>
      </c>
      <c r="AB585" t="s">
        <v>16735</v>
      </c>
      <c r="AC585" t="str">
        <f t="shared" si="9"/>
        <v>2.4.2</v>
      </c>
      <c r="AD585" t="s">
        <v>8033</v>
      </c>
      <c r="AE585" t="s">
        <v>8034</v>
      </c>
      <c r="AF585" t="s">
        <v>8035</v>
      </c>
      <c r="AG585" t="s">
        <v>115</v>
      </c>
      <c r="AH585" t="s">
        <v>8036</v>
      </c>
      <c r="AI585" t="s">
        <v>89</v>
      </c>
      <c r="AJ585" t="s">
        <v>8037</v>
      </c>
      <c r="AK585" t="s">
        <v>7431</v>
      </c>
      <c r="AL585" t="s">
        <v>92</v>
      </c>
      <c r="AM585" t="s">
        <v>8038</v>
      </c>
      <c r="AN585">
        <v>0.25</v>
      </c>
      <c r="AO585">
        <v>0.5</v>
      </c>
      <c r="AP585">
        <v>0.75</v>
      </c>
      <c r="AQ585">
        <v>1</v>
      </c>
      <c r="AR585" t="s">
        <v>8039</v>
      </c>
      <c r="AS585" t="s">
        <v>8040</v>
      </c>
      <c r="AT585" t="s">
        <v>125</v>
      </c>
      <c r="AU585" t="s">
        <v>8041</v>
      </c>
      <c r="AV585" t="s">
        <v>124</v>
      </c>
      <c r="AW585" t="s">
        <v>122</v>
      </c>
      <c r="AX585" t="s">
        <v>8041</v>
      </c>
      <c r="AY585" t="s">
        <v>124</v>
      </c>
      <c r="AZ585" t="s">
        <v>108</v>
      </c>
      <c r="BA585" t="s">
        <v>108</v>
      </c>
      <c r="BB585" t="s">
        <v>108</v>
      </c>
      <c r="BC585" t="s">
        <v>108</v>
      </c>
      <c r="BD585" t="s">
        <v>108</v>
      </c>
      <c r="BE585" t="s">
        <v>108</v>
      </c>
      <c r="BF585" t="s">
        <v>108</v>
      </c>
      <c r="BG585" t="s">
        <v>108</v>
      </c>
      <c r="BH585" t="s">
        <v>108</v>
      </c>
      <c r="BI585" t="s">
        <v>108</v>
      </c>
      <c r="BJ585" t="s">
        <v>108</v>
      </c>
      <c r="BK585" t="s">
        <v>108</v>
      </c>
      <c r="BL585" t="s">
        <v>108</v>
      </c>
      <c r="BM585" t="s">
        <v>108</v>
      </c>
      <c r="BN585" t="s">
        <v>108</v>
      </c>
      <c r="BO585" t="s">
        <v>108</v>
      </c>
      <c r="BP585" t="s">
        <v>108</v>
      </c>
      <c r="BQ585" t="s">
        <v>108</v>
      </c>
      <c r="BR585" t="s">
        <v>108</v>
      </c>
      <c r="BS585" t="s">
        <v>108</v>
      </c>
      <c r="BT585" t="s">
        <v>108</v>
      </c>
      <c r="BU585" t="s">
        <v>108</v>
      </c>
      <c r="BV585" t="s">
        <v>108</v>
      </c>
      <c r="BW585" t="s">
        <v>108</v>
      </c>
      <c r="BX585" t="s">
        <v>108</v>
      </c>
      <c r="BY585" t="s">
        <v>108</v>
      </c>
      <c r="BZ585"/>
      <c r="CA585"/>
      <c r="CB585"/>
      <c r="CC585"/>
      <c r="CD585" s="23"/>
      <c r="CH585">
        <v>1742</v>
      </c>
    </row>
    <row r="586" spans="1:86">
      <c r="A586" t="str">
        <f>CONCATENATE(C586,"_",COUNTIF(C$2:C586,C586))</f>
        <v>31C000_3</v>
      </c>
      <c r="B586" t="s">
        <v>9743</v>
      </c>
      <c r="C586" t="s">
        <v>7934</v>
      </c>
      <c r="D586" t="s">
        <v>17065</v>
      </c>
      <c r="E586" t="s">
        <v>7935</v>
      </c>
      <c r="F586" t="s">
        <v>7936</v>
      </c>
      <c r="G586" t="s">
        <v>7937</v>
      </c>
      <c r="H586" t="s">
        <v>7938</v>
      </c>
      <c r="I586" t="s">
        <v>126</v>
      </c>
      <c r="J586" t="s">
        <v>16736</v>
      </c>
      <c r="K586">
        <v>4</v>
      </c>
      <c r="L586" t="s">
        <v>576</v>
      </c>
      <c r="M586">
        <v>1</v>
      </c>
      <c r="N586" t="s">
        <v>548</v>
      </c>
      <c r="O586" t="s">
        <v>549</v>
      </c>
      <c r="P586" t="s">
        <v>548</v>
      </c>
      <c r="Q586" t="s">
        <v>168</v>
      </c>
      <c r="R586" t="s">
        <v>517</v>
      </c>
      <c r="S586" t="s">
        <v>167</v>
      </c>
      <c r="T586" t="s">
        <v>16782</v>
      </c>
      <c r="U586" t="s">
        <v>168</v>
      </c>
      <c r="V586" t="s">
        <v>550</v>
      </c>
      <c r="W586" t="s">
        <v>127</v>
      </c>
      <c r="X586" t="s">
        <v>128</v>
      </c>
      <c r="Y586" t="s">
        <v>146</v>
      </c>
      <c r="Z586" t="s">
        <v>147</v>
      </c>
      <c r="AA586">
        <v>11.3</v>
      </c>
      <c r="AB586" t="s">
        <v>16735</v>
      </c>
      <c r="AC586" t="str">
        <f t="shared" si="9"/>
        <v>2.4.2</v>
      </c>
      <c r="AD586" t="s">
        <v>288</v>
      </c>
      <c r="AE586" t="s">
        <v>208</v>
      </c>
      <c r="AF586" t="s">
        <v>8042</v>
      </c>
      <c r="AG586" t="s">
        <v>210</v>
      </c>
      <c r="AH586" t="s">
        <v>8043</v>
      </c>
      <c r="AI586" t="s">
        <v>89</v>
      </c>
      <c r="AJ586" t="s">
        <v>8044</v>
      </c>
      <c r="AK586" t="s">
        <v>135</v>
      </c>
      <c r="AL586" t="s">
        <v>136</v>
      </c>
      <c r="AM586" t="s">
        <v>8045</v>
      </c>
      <c r="AN586">
        <v>0.25</v>
      </c>
      <c r="AO586">
        <v>0.5</v>
      </c>
      <c r="AP586">
        <v>0.75</v>
      </c>
      <c r="AQ586">
        <v>1</v>
      </c>
      <c r="AR586" t="s">
        <v>138</v>
      </c>
      <c r="AS586" t="s">
        <v>8046</v>
      </c>
      <c r="AT586" t="s">
        <v>215</v>
      </c>
      <c r="AU586" t="s">
        <v>8041</v>
      </c>
      <c r="AV586" t="s">
        <v>124</v>
      </c>
      <c r="AW586" t="s">
        <v>108</v>
      </c>
      <c r="AX586" t="s">
        <v>108</v>
      </c>
      <c r="AY586" t="s">
        <v>108</v>
      </c>
      <c r="AZ586" t="s">
        <v>108</v>
      </c>
      <c r="BA586" t="s">
        <v>108</v>
      </c>
      <c r="BB586" t="s">
        <v>108</v>
      </c>
      <c r="BC586" t="s">
        <v>108</v>
      </c>
      <c r="BD586" t="s">
        <v>108</v>
      </c>
      <c r="BE586" t="s">
        <v>108</v>
      </c>
      <c r="BF586" t="s">
        <v>108</v>
      </c>
      <c r="BG586" t="s">
        <v>108</v>
      </c>
      <c r="BH586" t="s">
        <v>108</v>
      </c>
      <c r="BI586" t="s">
        <v>108</v>
      </c>
      <c r="BJ586" t="s">
        <v>108</v>
      </c>
      <c r="BK586" t="s">
        <v>108</v>
      </c>
      <c r="BL586" t="s">
        <v>108</v>
      </c>
      <c r="BM586" t="s">
        <v>108</v>
      </c>
      <c r="BN586" t="s">
        <v>108</v>
      </c>
      <c r="BO586" t="s">
        <v>108</v>
      </c>
      <c r="BP586" t="s">
        <v>108</v>
      </c>
      <c r="BQ586" t="s">
        <v>108</v>
      </c>
      <c r="BR586" t="s">
        <v>108</v>
      </c>
      <c r="BS586" t="s">
        <v>108</v>
      </c>
      <c r="BT586" t="s">
        <v>108</v>
      </c>
      <c r="BU586" t="s">
        <v>108</v>
      </c>
      <c r="BV586" t="s">
        <v>108</v>
      </c>
      <c r="BW586" t="s">
        <v>108</v>
      </c>
      <c r="BX586" t="s">
        <v>108</v>
      </c>
      <c r="BY586" t="s">
        <v>108</v>
      </c>
      <c r="BZ586"/>
      <c r="CA586"/>
      <c r="CB586"/>
      <c r="CC586"/>
      <c r="CD586" s="23"/>
      <c r="CH586">
        <v>1742</v>
      </c>
    </row>
    <row r="587" spans="1:86">
      <c r="A587" t="str">
        <f>CONCATENATE(C587,"_",COUNTIF(C$2:C587,C587))</f>
        <v>31C000_4</v>
      </c>
      <c r="B587" t="s">
        <v>9744</v>
      </c>
      <c r="C587" t="s">
        <v>7934</v>
      </c>
      <c r="D587" t="s">
        <v>17065</v>
      </c>
      <c r="E587" t="s">
        <v>7935</v>
      </c>
      <c r="F587" t="s">
        <v>7936</v>
      </c>
      <c r="G587" t="s">
        <v>7937</v>
      </c>
      <c r="H587" t="s">
        <v>7938</v>
      </c>
      <c r="I587" t="s">
        <v>141</v>
      </c>
      <c r="J587" t="s">
        <v>16737</v>
      </c>
      <c r="K587">
        <v>5</v>
      </c>
      <c r="L587" t="s">
        <v>142</v>
      </c>
      <c r="M587">
        <v>3</v>
      </c>
      <c r="N587" t="s">
        <v>16738</v>
      </c>
      <c r="O587" t="s">
        <v>171</v>
      </c>
      <c r="P587" t="s">
        <v>143</v>
      </c>
      <c r="Q587" t="s">
        <v>169</v>
      </c>
      <c r="R587" t="s">
        <v>77</v>
      </c>
      <c r="S587" t="s">
        <v>170</v>
      </c>
      <c r="T587" t="s">
        <v>16739</v>
      </c>
      <c r="U587" t="s">
        <v>168</v>
      </c>
      <c r="V587" t="s">
        <v>16740</v>
      </c>
      <c r="W587" t="s">
        <v>144</v>
      </c>
      <c r="X587" t="s">
        <v>145</v>
      </c>
      <c r="Y587" t="s">
        <v>146</v>
      </c>
      <c r="Z587" t="s">
        <v>147</v>
      </c>
      <c r="AA587">
        <v>11.5</v>
      </c>
      <c r="AB587" t="s">
        <v>16741</v>
      </c>
      <c r="AC587" t="str">
        <f t="shared" si="9"/>
        <v>1.7.2</v>
      </c>
      <c r="AD587" t="s">
        <v>8047</v>
      </c>
      <c r="AE587" t="s">
        <v>8048</v>
      </c>
      <c r="AF587" t="s">
        <v>8049</v>
      </c>
      <c r="AG587" t="s">
        <v>8050</v>
      </c>
      <c r="AH587" t="s">
        <v>8051</v>
      </c>
      <c r="AI587" t="s">
        <v>89</v>
      </c>
      <c r="AJ587" t="s">
        <v>8052</v>
      </c>
      <c r="AK587" t="s">
        <v>7393</v>
      </c>
      <c r="AL587" t="s">
        <v>92</v>
      </c>
      <c r="AM587" t="s">
        <v>8026</v>
      </c>
      <c r="AN587">
        <v>0</v>
      </c>
      <c r="AO587">
        <v>0.25</v>
      </c>
      <c r="AP587">
        <v>0.5</v>
      </c>
      <c r="AQ587">
        <v>1</v>
      </c>
      <c r="AR587" t="s">
        <v>7451</v>
      </c>
      <c r="AS587" t="s">
        <v>8053</v>
      </c>
      <c r="AT587" t="s">
        <v>7886</v>
      </c>
      <c r="AU587" t="s">
        <v>8041</v>
      </c>
      <c r="AV587" t="s">
        <v>124</v>
      </c>
      <c r="AW587" t="s">
        <v>8054</v>
      </c>
      <c r="AX587" t="s">
        <v>8041</v>
      </c>
      <c r="AY587" t="s">
        <v>124</v>
      </c>
      <c r="AZ587" t="s">
        <v>108</v>
      </c>
      <c r="BA587" t="s">
        <v>108</v>
      </c>
      <c r="BB587" t="s">
        <v>108</v>
      </c>
      <c r="BC587" t="s">
        <v>108</v>
      </c>
      <c r="BD587" t="s">
        <v>108</v>
      </c>
      <c r="BE587" t="s">
        <v>108</v>
      </c>
      <c r="BF587" t="s">
        <v>108</v>
      </c>
      <c r="BG587" t="s">
        <v>108</v>
      </c>
      <c r="BH587" t="s">
        <v>108</v>
      </c>
      <c r="BI587" t="s">
        <v>108</v>
      </c>
      <c r="BJ587" t="s">
        <v>108</v>
      </c>
      <c r="BK587" t="s">
        <v>108</v>
      </c>
      <c r="BL587" t="s">
        <v>108</v>
      </c>
      <c r="BM587" t="s">
        <v>108</v>
      </c>
      <c r="BN587" t="s">
        <v>108</v>
      </c>
      <c r="BO587" t="s">
        <v>108</v>
      </c>
      <c r="BP587" t="s">
        <v>108</v>
      </c>
      <c r="BQ587" t="s">
        <v>108</v>
      </c>
      <c r="BR587" t="s">
        <v>108</v>
      </c>
      <c r="BS587" t="s">
        <v>108</v>
      </c>
      <c r="BT587" t="s">
        <v>108</v>
      </c>
      <c r="BU587" t="s">
        <v>108</v>
      </c>
      <c r="BV587" t="s">
        <v>108</v>
      </c>
      <c r="BW587" t="s">
        <v>108</v>
      </c>
      <c r="BX587" t="s">
        <v>108</v>
      </c>
      <c r="BY587" t="s">
        <v>108</v>
      </c>
      <c r="BZ587"/>
      <c r="CA587"/>
      <c r="CB587"/>
      <c r="CC587"/>
      <c r="CD587" s="23"/>
      <c r="CH587">
        <v>1742</v>
      </c>
    </row>
    <row r="588" spans="1:86">
      <c r="A588" t="str">
        <f>CONCATENATE(C588,"_",COUNTIF(C$2:C588,C588))</f>
        <v>31C000_5</v>
      </c>
      <c r="B588" t="s">
        <v>9738</v>
      </c>
      <c r="C588" t="s">
        <v>7934</v>
      </c>
      <c r="D588" t="s">
        <v>17065</v>
      </c>
      <c r="E588" t="s">
        <v>7935</v>
      </c>
      <c r="F588" t="s">
        <v>7936</v>
      </c>
      <c r="G588" t="s">
        <v>7937</v>
      </c>
      <c r="H588" t="s">
        <v>7938</v>
      </c>
      <c r="I588" t="s">
        <v>7972</v>
      </c>
      <c r="J588" t="s">
        <v>17067</v>
      </c>
      <c r="K588">
        <v>4</v>
      </c>
      <c r="L588" t="s">
        <v>576</v>
      </c>
      <c r="M588">
        <v>1</v>
      </c>
      <c r="N588" t="s">
        <v>548</v>
      </c>
      <c r="O588" t="s">
        <v>549</v>
      </c>
      <c r="P588" t="s">
        <v>548</v>
      </c>
      <c r="Q588" t="s">
        <v>168</v>
      </c>
      <c r="R588" t="s">
        <v>517</v>
      </c>
      <c r="S588" t="s">
        <v>167</v>
      </c>
      <c r="T588" t="s">
        <v>16782</v>
      </c>
      <c r="U588" t="s">
        <v>168</v>
      </c>
      <c r="V588" t="s">
        <v>550</v>
      </c>
      <c r="W588" t="s">
        <v>551</v>
      </c>
      <c r="X588" t="s">
        <v>552</v>
      </c>
      <c r="Y588" t="s">
        <v>146</v>
      </c>
      <c r="Z588" t="s">
        <v>147</v>
      </c>
      <c r="AA588">
        <v>11.4</v>
      </c>
      <c r="AB588" t="s">
        <v>553</v>
      </c>
      <c r="AC588" t="str">
        <f t="shared" si="9"/>
        <v>2.4.2</v>
      </c>
      <c r="AD588" t="s">
        <v>7973</v>
      </c>
      <c r="AE588" t="s">
        <v>7974</v>
      </c>
      <c r="AF588" t="s">
        <v>7975</v>
      </c>
      <c r="AG588" t="s">
        <v>7976</v>
      </c>
      <c r="AH588" t="s">
        <v>7977</v>
      </c>
      <c r="AI588" t="s">
        <v>89</v>
      </c>
      <c r="AJ588" t="s">
        <v>7978</v>
      </c>
      <c r="AK588" t="s">
        <v>7979</v>
      </c>
      <c r="AL588" t="s">
        <v>92</v>
      </c>
      <c r="AM588" t="s">
        <v>7980</v>
      </c>
      <c r="AN588">
        <v>0.25</v>
      </c>
      <c r="AO588">
        <v>0.5</v>
      </c>
      <c r="AP588">
        <v>0.75</v>
      </c>
      <c r="AQ588">
        <v>1</v>
      </c>
      <c r="AR588" t="s">
        <v>7981</v>
      </c>
      <c r="AS588" t="s">
        <v>7982</v>
      </c>
      <c r="AT588" t="s">
        <v>7983</v>
      </c>
      <c r="AU588" t="s">
        <v>7984</v>
      </c>
      <c r="AV588" t="s">
        <v>7985</v>
      </c>
      <c r="AW588" t="s">
        <v>7986</v>
      </c>
      <c r="AX588" t="s">
        <v>7984</v>
      </c>
      <c r="AY588" t="s">
        <v>7985</v>
      </c>
      <c r="AZ588" t="s">
        <v>7987</v>
      </c>
      <c r="BA588" t="s">
        <v>7984</v>
      </c>
      <c r="BB588" t="s">
        <v>7985</v>
      </c>
      <c r="BC588" t="s">
        <v>108</v>
      </c>
      <c r="BD588" t="s">
        <v>108</v>
      </c>
      <c r="BE588" t="s">
        <v>108</v>
      </c>
      <c r="BF588" t="s">
        <v>108</v>
      </c>
      <c r="BG588" t="s">
        <v>108</v>
      </c>
      <c r="BH588" t="s">
        <v>108</v>
      </c>
      <c r="BI588" t="s">
        <v>108</v>
      </c>
      <c r="BJ588" t="s">
        <v>108</v>
      </c>
      <c r="BK588" t="s">
        <v>108</v>
      </c>
      <c r="BL588" t="s">
        <v>108</v>
      </c>
      <c r="BM588" t="s">
        <v>108</v>
      </c>
      <c r="BN588" t="s">
        <v>108</v>
      </c>
      <c r="BO588" t="s">
        <v>108</v>
      </c>
      <c r="BP588" t="s">
        <v>108</v>
      </c>
      <c r="BQ588" t="s">
        <v>108</v>
      </c>
      <c r="BR588" t="s">
        <v>108</v>
      </c>
      <c r="BS588" t="s">
        <v>108</v>
      </c>
      <c r="BT588" t="s">
        <v>108</v>
      </c>
      <c r="BU588" t="s">
        <v>108</v>
      </c>
      <c r="BV588" t="s">
        <v>108</v>
      </c>
      <c r="BW588" t="s">
        <v>108</v>
      </c>
      <c r="BX588" t="s">
        <v>108</v>
      </c>
      <c r="BY588" t="s">
        <v>108</v>
      </c>
      <c r="BZ588"/>
      <c r="CA588"/>
      <c r="CB588"/>
      <c r="CC588"/>
      <c r="CD588" s="23"/>
    </row>
    <row r="589" spans="1:86">
      <c r="A589" t="str">
        <f>CONCATENATE(C589,"_",COUNTIF(C$2:C589,C589))</f>
        <v>31C000_6</v>
      </c>
      <c r="B589" t="s">
        <v>9739</v>
      </c>
      <c r="C589" t="s">
        <v>7934</v>
      </c>
      <c r="D589" t="s">
        <v>17065</v>
      </c>
      <c r="E589" t="s">
        <v>7935</v>
      </c>
      <c r="F589" t="s">
        <v>7936</v>
      </c>
      <c r="G589" t="s">
        <v>7937</v>
      </c>
      <c r="H589" t="s">
        <v>7938</v>
      </c>
      <c r="I589" t="s">
        <v>7988</v>
      </c>
      <c r="J589" t="s">
        <v>17068</v>
      </c>
      <c r="K589">
        <v>4</v>
      </c>
      <c r="L589" t="s">
        <v>576</v>
      </c>
      <c r="M589">
        <v>1</v>
      </c>
      <c r="N589" t="s">
        <v>548</v>
      </c>
      <c r="O589" t="s">
        <v>549</v>
      </c>
      <c r="P589" t="s">
        <v>548</v>
      </c>
      <c r="Q589" t="s">
        <v>168</v>
      </c>
      <c r="R589" t="s">
        <v>517</v>
      </c>
      <c r="S589" t="s">
        <v>167</v>
      </c>
      <c r="T589" t="s">
        <v>16782</v>
      </c>
      <c r="U589" t="s">
        <v>168</v>
      </c>
      <c r="V589" t="s">
        <v>550</v>
      </c>
      <c r="W589" t="s">
        <v>7989</v>
      </c>
      <c r="X589" t="s">
        <v>7990</v>
      </c>
      <c r="Y589" t="s">
        <v>146</v>
      </c>
      <c r="Z589" t="s">
        <v>147</v>
      </c>
      <c r="AA589">
        <v>11.4</v>
      </c>
      <c r="AB589" t="s">
        <v>553</v>
      </c>
      <c r="AC589" t="str">
        <f t="shared" si="9"/>
        <v>2.4.2</v>
      </c>
      <c r="AD589" t="s">
        <v>7991</v>
      </c>
      <c r="AE589" t="s">
        <v>7992</v>
      </c>
      <c r="AF589" t="s">
        <v>7993</v>
      </c>
      <c r="AG589" t="s">
        <v>7994</v>
      </c>
      <c r="AH589" t="s">
        <v>7995</v>
      </c>
      <c r="AI589" t="s">
        <v>89</v>
      </c>
      <c r="AJ589" t="s">
        <v>7996</v>
      </c>
      <c r="AK589" t="s">
        <v>7997</v>
      </c>
      <c r="AL589" t="s">
        <v>92</v>
      </c>
      <c r="AM589" t="s">
        <v>7998</v>
      </c>
      <c r="AN589">
        <v>0.25</v>
      </c>
      <c r="AO589">
        <v>0.5</v>
      </c>
      <c r="AP589">
        <v>0.75</v>
      </c>
      <c r="AQ589">
        <v>1</v>
      </c>
      <c r="AR589" t="s">
        <v>7999</v>
      </c>
      <c r="AS589" t="s">
        <v>8000</v>
      </c>
      <c r="AT589" t="s">
        <v>7983</v>
      </c>
      <c r="AU589" t="s">
        <v>7984</v>
      </c>
      <c r="AV589" t="s">
        <v>7985</v>
      </c>
      <c r="AW589" t="s">
        <v>8001</v>
      </c>
      <c r="AX589" t="s">
        <v>7984</v>
      </c>
      <c r="AY589" t="s">
        <v>7985</v>
      </c>
      <c r="AZ589" t="s">
        <v>108</v>
      </c>
      <c r="BA589" t="s">
        <v>108</v>
      </c>
      <c r="BB589" t="s">
        <v>108</v>
      </c>
      <c r="BC589" t="s">
        <v>108</v>
      </c>
      <c r="BD589" t="s">
        <v>108</v>
      </c>
      <c r="BE589" t="s">
        <v>108</v>
      </c>
      <c r="BF589" t="s">
        <v>108</v>
      </c>
      <c r="BG589" t="s">
        <v>108</v>
      </c>
      <c r="BH589" t="s">
        <v>108</v>
      </c>
      <c r="BI589" t="s">
        <v>108</v>
      </c>
      <c r="BJ589" t="s">
        <v>108</v>
      </c>
      <c r="BK589" t="s">
        <v>108</v>
      </c>
      <c r="BL589" t="s">
        <v>108</v>
      </c>
      <c r="BM589" t="s">
        <v>108</v>
      </c>
      <c r="BN589" t="s">
        <v>108</v>
      </c>
      <c r="BO589" t="s">
        <v>108</v>
      </c>
      <c r="BP589" t="s">
        <v>108</v>
      </c>
      <c r="BQ589" t="s">
        <v>108</v>
      </c>
      <c r="BR589" t="s">
        <v>108</v>
      </c>
      <c r="BS589" t="s">
        <v>108</v>
      </c>
      <c r="BT589" t="s">
        <v>108</v>
      </c>
      <c r="BU589" t="s">
        <v>108</v>
      </c>
      <c r="BV589" t="s">
        <v>108</v>
      </c>
      <c r="BW589" t="s">
        <v>108</v>
      </c>
      <c r="BX589" t="s">
        <v>108</v>
      </c>
      <c r="BY589" t="s">
        <v>108</v>
      </c>
      <c r="BZ589"/>
      <c r="CA589"/>
      <c r="CB589"/>
      <c r="CC589"/>
      <c r="CD589" s="23"/>
    </row>
    <row r="590" spans="1:86">
      <c r="A590" t="str">
        <f>CONCATENATE(C590,"_",COUNTIF(C$2:C590,C590))</f>
        <v>31C000_7</v>
      </c>
      <c r="B590" t="s">
        <v>9740</v>
      </c>
      <c r="C590" t="s">
        <v>7934</v>
      </c>
      <c r="D590" t="s">
        <v>17065</v>
      </c>
      <c r="E590" t="s">
        <v>7935</v>
      </c>
      <c r="F590" t="s">
        <v>7936</v>
      </c>
      <c r="G590" t="s">
        <v>7937</v>
      </c>
      <c r="H590" t="s">
        <v>7938</v>
      </c>
      <c r="I590" t="s">
        <v>8002</v>
      </c>
      <c r="J590" t="s">
        <v>17069</v>
      </c>
      <c r="K590">
        <v>4</v>
      </c>
      <c r="L590" t="s">
        <v>576</v>
      </c>
      <c r="M590">
        <v>1</v>
      </c>
      <c r="N590" t="s">
        <v>548</v>
      </c>
      <c r="O590" t="s">
        <v>549</v>
      </c>
      <c r="P590" t="s">
        <v>548</v>
      </c>
      <c r="Q590" t="s">
        <v>168</v>
      </c>
      <c r="R590" t="s">
        <v>517</v>
      </c>
      <c r="S590" t="s">
        <v>167</v>
      </c>
      <c r="T590" t="s">
        <v>16782</v>
      </c>
      <c r="U590" t="s">
        <v>168</v>
      </c>
      <c r="V590" t="s">
        <v>550</v>
      </c>
      <c r="W590" t="s">
        <v>8003</v>
      </c>
      <c r="X590" t="s">
        <v>8004</v>
      </c>
      <c r="Y590" t="s">
        <v>146</v>
      </c>
      <c r="Z590" t="s">
        <v>147</v>
      </c>
      <c r="AA590">
        <v>11.4</v>
      </c>
      <c r="AB590" t="s">
        <v>553</v>
      </c>
      <c r="AC590" t="str">
        <f t="shared" si="9"/>
        <v>2.4.2</v>
      </c>
      <c r="AD590" t="s">
        <v>8005</v>
      </c>
      <c r="AE590" t="s">
        <v>8006</v>
      </c>
      <c r="AF590" t="s">
        <v>8007</v>
      </c>
      <c r="AG590" t="s">
        <v>8008</v>
      </c>
      <c r="AH590" t="s">
        <v>8009</v>
      </c>
      <c r="AI590" t="s">
        <v>89</v>
      </c>
      <c r="AJ590" t="s">
        <v>8010</v>
      </c>
      <c r="AK590" t="s">
        <v>8011</v>
      </c>
      <c r="AL590" t="s">
        <v>92</v>
      </c>
      <c r="AM590" t="s">
        <v>8012</v>
      </c>
      <c r="AN590">
        <v>0.25</v>
      </c>
      <c r="AO590">
        <v>0.5</v>
      </c>
      <c r="AP590">
        <v>0.75</v>
      </c>
      <c r="AQ590">
        <v>1</v>
      </c>
      <c r="AR590" t="s">
        <v>8013</v>
      </c>
      <c r="AS590" t="s">
        <v>8014</v>
      </c>
      <c r="AT590" t="s">
        <v>7983</v>
      </c>
      <c r="AU590" t="s">
        <v>8015</v>
      </c>
      <c r="AV590" t="s">
        <v>8016</v>
      </c>
      <c r="AW590" t="s">
        <v>8017</v>
      </c>
      <c r="AX590" t="s">
        <v>8015</v>
      </c>
      <c r="AY590" t="s">
        <v>8016</v>
      </c>
      <c r="AZ590" t="s">
        <v>108</v>
      </c>
      <c r="BA590" t="s">
        <v>108</v>
      </c>
      <c r="BB590" t="s">
        <v>108</v>
      </c>
      <c r="BC590" t="s">
        <v>108</v>
      </c>
      <c r="BD590" t="s">
        <v>108</v>
      </c>
      <c r="BE590" t="s">
        <v>108</v>
      </c>
      <c r="BF590" t="s">
        <v>108</v>
      </c>
      <c r="BG590" t="s">
        <v>108</v>
      </c>
      <c r="BH590" t="s">
        <v>108</v>
      </c>
      <c r="BI590" t="s">
        <v>108</v>
      </c>
      <c r="BJ590" t="s">
        <v>108</v>
      </c>
      <c r="BK590" t="s">
        <v>108</v>
      </c>
      <c r="BL590" t="s">
        <v>108</v>
      </c>
      <c r="BM590" t="s">
        <v>108</v>
      </c>
      <c r="BN590" t="s">
        <v>108</v>
      </c>
      <c r="BO590" t="s">
        <v>108</v>
      </c>
      <c r="BP590" t="s">
        <v>108</v>
      </c>
      <c r="BQ590" t="s">
        <v>108</v>
      </c>
      <c r="BR590" t="s">
        <v>108</v>
      </c>
      <c r="BS590" t="s">
        <v>108</v>
      </c>
      <c r="BT590" t="s">
        <v>108</v>
      </c>
      <c r="BU590" t="s">
        <v>108</v>
      </c>
      <c r="BV590" t="s">
        <v>108</v>
      </c>
      <c r="BW590" t="s">
        <v>108</v>
      </c>
      <c r="BX590" t="s">
        <v>108</v>
      </c>
      <c r="BY590" t="s">
        <v>108</v>
      </c>
      <c r="BZ590"/>
      <c r="CA590"/>
      <c r="CB590"/>
      <c r="CC590"/>
      <c r="CD590" s="23"/>
    </row>
    <row r="591" spans="1:86">
      <c r="A591" t="str">
        <f>CONCATENATE(C591,"_",COUNTIF(C$2:C591,C591))</f>
        <v>31C000_8</v>
      </c>
      <c r="B591" t="s">
        <v>9741</v>
      </c>
      <c r="C591" t="s">
        <v>7934</v>
      </c>
      <c r="D591" t="s">
        <v>17065</v>
      </c>
      <c r="E591" t="s">
        <v>7935</v>
      </c>
      <c r="F591" t="s">
        <v>7936</v>
      </c>
      <c r="G591" t="s">
        <v>7937</v>
      </c>
      <c r="H591" t="s">
        <v>7938</v>
      </c>
      <c r="I591" t="s">
        <v>8018</v>
      </c>
      <c r="J591" t="s">
        <v>17070</v>
      </c>
      <c r="K591">
        <v>4</v>
      </c>
      <c r="L591" t="s">
        <v>576</v>
      </c>
      <c r="M591">
        <v>1</v>
      </c>
      <c r="N591" t="s">
        <v>548</v>
      </c>
      <c r="O591" t="s">
        <v>549</v>
      </c>
      <c r="P591" t="s">
        <v>548</v>
      </c>
      <c r="Q591" t="s">
        <v>168</v>
      </c>
      <c r="R591" t="s">
        <v>517</v>
      </c>
      <c r="S591" t="s">
        <v>167</v>
      </c>
      <c r="T591" t="s">
        <v>16782</v>
      </c>
      <c r="U591" t="s">
        <v>168</v>
      </c>
      <c r="V591" t="s">
        <v>550</v>
      </c>
      <c r="W591" t="s">
        <v>7940</v>
      </c>
      <c r="X591" t="s">
        <v>7941</v>
      </c>
      <c r="Y591" t="s">
        <v>146</v>
      </c>
      <c r="Z591" t="s">
        <v>147</v>
      </c>
      <c r="AA591">
        <v>11.4</v>
      </c>
      <c r="AB591" t="s">
        <v>553</v>
      </c>
      <c r="AC591" t="str">
        <f t="shared" si="9"/>
        <v>2.4.2</v>
      </c>
      <c r="AD591" t="s">
        <v>8019</v>
      </c>
      <c r="AE591" t="s">
        <v>8020</v>
      </c>
      <c r="AF591" t="s">
        <v>8021</v>
      </c>
      <c r="AG591" t="s">
        <v>8022</v>
      </c>
      <c r="AH591" t="s">
        <v>8023</v>
      </c>
      <c r="AI591" t="s">
        <v>89</v>
      </c>
      <c r="AJ591" t="s">
        <v>8024</v>
      </c>
      <c r="AK591" t="s">
        <v>8025</v>
      </c>
      <c r="AL591" t="s">
        <v>92</v>
      </c>
      <c r="AM591" t="s">
        <v>8026</v>
      </c>
      <c r="AN591">
        <v>0</v>
      </c>
      <c r="AO591">
        <v>0.25</v>
      </c>
      <c r="AP591">
        <v>0.6</v>
      </c>
      <c r="AQ591">
        <v>1</v>
      </c>
      <c r="AR591" t="s">
        <v>8027</v>
      </c>
      <c r="AS591" t="s">
        <v>8028</v>
      </c>
      <c r="AT591" t="s">
        <v>8029</v>
      </c>
      <c r="AU591" t="s">
        <v>8030</v>
      </c>
      <c r="AV591" t="s">
        <v>8031</v>
      </c>
      <c r="AW591" t="s">
        <v>8032</v>
      </c>
      <c r="AX591" t="s">
        <v>7955</v>
      </c>
      <c r="AY591" t="s">
        <v>7956</v>
      </c>
      <c r="AZ591" t="s">
        <v>108</v>
      </c>
      <c r="BA591" t="s">
        <v>108</v>
      </c>
      <c r="BB591" t="s">
        <v>108</v>
      </c>
      <c r="BC591" t="s">
        <v>108</v>
      </c>
      <c r="BD591" t="s">
        <v>108</v>
      </c>
      <c r="BE591" t="s">
        <v>108</v>
      </c>
      <c r="BF591" t="s">
        <v>108</v>
      </c>
      <c r="BG591" t="s">
        <v>108</v>
      </c>
      <c r="BH591" t="s">
        <v>108</v>
      </c>
      <c r="BI591" t="s">
        <v>108</v>
      </c>
      <c r="BJ591" t="s">
        <v>108</v>
      </c>
      <c r="BK591" t="s">
        <v>108</v>
      </c>
      <c r="BL591" t="s">
        <v>108</v>
      </c>
      <c r="BM591" t="s">
        <v>108</v>
      </c>
      <c r="BN591" t="s">
        <v>108</v>
      </c>
      <c r="BO591" t="s">
        <v>108</v>
      </c>
      <c r="BP591" t="s">
        <v>108</v>
      </c>
      <c r="BQ591" t="s">
        <v>108</v>
      </c>
      <c r="BR591" t="s">
        <v>108</v>
      </c>
      <c r="BS591" t="s">
        <v>108</v>
      </c>
      <c r="BT591" t="s">
        <v>108</v>
      </c>
      <c r="BU591" t="s">
        <v>108</v>
      </c>
      <c r="BV591" t="s">
        <v>108</v>
      </c>
      <c r="BW591" t="s">
        <v>108</v>
      </c>
      <c r="BX591" t="s">
        <v>108</v>
      </c>
      <c r="BY591" t="s">
        <v>108</v>
      </c>
      <c r="BZ591"/>
      <c r="CA591"/>
      <c r="CB591"/>
      <c r="CC591"/>
      <c r="CD591" s="23"/>
    </row>
    <row r="592" spans="1:86">
      <c r="A592" t="str">
        <f>CONCATENATE(C592,"_",COUNTIF(C$2:C592,C592))</f>
        <v>31PDMP_1</v>
      </c>
      <c r="B592" t="s">
        <v>9745</v>
      </c>
      <c r="C592" t="s">
        <v>8055</v>
      </c>
      <c r="D592" t="s">
        <v>17071</v>
      </c>
      <c r="E592" t="s">
        <v>8056</v>
      </c>
      <c r="F592" t="s">
        <v>8057</v>
      </c>
      <c r="G592" t="s">
        <v>8058</v>
      </c>
      <c r="H592" t="s">
        <v>8059</v>
      </c>
      <c r="I592" t="s">
        <v>8060</v>
      </c>
      <c r="J592" t="s">
        <v>17072</v>
      </c>
      <c r="K592">
        <v>4</v>
      </c>
      <c r="L592" t="s">
        <v>576</v>
      </c>
      <c r="M592">
        <v>5</v>
      </c>
      <c r="N592" t="s">
        <v>17073</v>
      </c>
      <c r="O592">
        <v>0</v>
      </c>
      <c r="P592" t="s">
        <v>17073</v>
      </c>
      <c r="Q592" t="s">
        <v>169</v>
      </c>
      <c r="R592" t="s">
        <v>77</v>
      </c>
      <c r="S592" t="s">
        <v>236</v>
      </c>
      <c r="T592" t="s">
        <v>260</v>
      </c>
      <c r="U592" t="s">
        <v>171</v>
      </c>
      <c r="V592" t="s">
        <v>16970</v>
      </c>
      <c r="W592" t="s">
        <v>8061</v>
      </c>
      <c r="X592" t="s">
        <v>8062</v>
      </c>
      <c r="Y592" t="s">
        <v>146</v>
      </c>
      <c r="Z592" t="s">
        <v>147</v>
      </c>
      <c r="AA592">
        <v>11.3</v>
      </c>
      <c r="AB592" t="s">
        <v>16735</v>
      </c>
      <c r="AC592" t="str">
        <f t="shared" si="9"/>
        <v>1.8.3</v>
      </c>
      <c r="AD592" t="s">
        <v>8063</v>
      </c>
      <c r="AE592" t="s">
        <v>8064</v>
      </c>
      <c r="AF592" t="s">
        <v>7826</v>
      </c>
      <c r="AG592" t="s">
        <v>8065</v>
      </c>
      <c r="AH592" t="s">
        <v>8066</v>
      </c>
      <c r="AI592" t="s">
        <v>89</v>
      </c>
      <c r="AJ592" t="s">
        <v>8067</v>
      </c>
      <c r="AK592" t="s">
        <v>8068</v>
      </c>
      <c r="AL592" t="s">
        <v>92</v>
      </c>
      <c r="AM592" t="s">
        <v>8069</v>
      </c>
      <c r="AN592">
        <v>0.15</v>
      </c>
      <c r="AO592">
        <v>0.5</v>
      </c>
      <c r="AP592">
        <v>0.75</v>
      </c>
      <c r="AQ592">
        <v>1</v>
      </c>
      <c r="AR592" t="s">
        <v>8070</v>
      </c>
      <c r="AS592" t="s">
        <v>8071</v>
      </c>
      <c r="AT592" t="s">
        <v>8072</v>
      </c>
      <c r="AU592" t="s">
        <v>8073</v>
      </c>
      <c r="AV592" t="s">
        <v>8074</v>
      </c>
      <c r="AW592" t="s">
        <v>8075</v>
      </c>
      <c r="AX592" t="s">
        <v>8076</v>
      </c>
      <c r="AY592" t="s">
        <v>8077</v>
      </c>
      <c r="AZ592" t="s">
        <v>108</v>
      </c>
      <c r="BA592" t="s">
        <v>108</v>
      </c>
      <c r="BB592" t="s">
        <v>108</v>
      </c>
      <c r="BC592" t="s">
        <v>108</v>
      </c>
      <c r="BD592" t="s">
        <v>108</v>
      </c>
      <c r="BE592" t="s">
        <v>108</v>
      </c>
      <c r="BF592" t="s">
        <v>108</v>
      </c>
      <c r="BG592" t="s">
        <v>108</v>
      </c>
      <c r="BH592" t="s">
        <v>108</v>
      </c>
      <c r="BI592" t="s">
        <v>108</v>
      </c>
      <c r="BJ592" t="s">
        <v>108</v>
      </c>
      <c r="BK592" t="s">
        <v>108</v>
      </c>
      <c r="BL592" t="s">
        <v>108</v>
      </c>
      <c r="BM592" t="s">
        <v>108</v>
      </c>
      <c r="BN592" t="s">
        <v>108</v>
      </c>
      <c r="BO592" t="s">
        <v>108</v>
      </c>
      <c r="BP592" t="s">
        <v>108</v>
      </c>
      <c r="BQ592" t="s">
        <v>108</v>
      </c>
      <c r="BR592" t="s">
        <v>108</v>
      </c>
      <c r="BS592" t="s">
        <v>108</v>
      </c>
      <c r="BT592" t="s">
        <v>108</v>
      </c>
      <c r="BU592" t="s">
        <v>108</v>
      </c>
      <c r="BV592" t="s">
        <v>108</v>
      </c>
      <c r="BW592" t="s">
        <v>108</v>
      </c>
      <c r="BX592" t="s">
        <v>108</v>
      </c>
      <c r="BY592"/>
      <c r="BZ592"/>
      <c r="CA592"/>
      <c r="CB592"/>
      <c r="CC592"/>
      <c r="CD592" s="23"/>
    </row>
    <row r="593" spans="1:86">
      <c r="A593" t="str">
        <f>CONCATENATE(C593,"_",COUNTIF(C$2:C593,C593))</f>
        <v>31PDMP_2</v>
      </c>
      <c r="B593" t="s">
        <v>9746</v>
      </c>
      <c r="C593" t="s">
        <v>8055</v>
      </c>
      <c r="D593" t="s">
        <v>17071</v>
      </c>
      <c r="E593" t="s">
        <v>8056</v>
      </c>
      <c r="F593" t="s">
        <v>8057</v>
      </c>
      <c r="G593" t="s">
        <v>8058</v>
      </c>
      <c r="H593" t="s">
        <v>8059</v>
      </c>
      <c r="I593" t="s">
        <v>109</v>
      </c>
      <c r="J593" t="s">
        <v>16733</v>
      </c>
      <c r="K593">
        <v>4</v>
      </c>
      <c r="L593" t="s">
        <v>576</v>
      </c>
      <c r="M593">
        <v>5</v>
      </c>
      <c r="N593" t="s">
        <v>17073</v>
      </c>
      <c r="O593">
        <v>0</v>
      </c>
      <c r="P593" t="s">
        <v>17073</v>
      </c>
      <c r="Q593" t="s">
        <v>169</v>
      </c>
      <c r="R593" t="s">
        <v>77</v>
      </c>
      <c r="S593" t="s">
        <v>236</v>
      </c>
      <c r="T593" t="s">
        <v>260</v>
      </c>
      <c r="U593" t="s">
        <v>171</v>
      </c>
      <c r="V593" t="s">
        <v>16970</v>
      </c>
      <c r="W593" t="s">
        <v>110</v>
      </c>
      <c r="X593" t="s">
        <v>111</v>
      </c>
      <c r="Y593" t="s">
        <v>146</v>
      </c>
      <c r="Z593" t="s">
        <v>147</v>
      </c>
      <c r="AA593">
        <v>11.3</v>
      </c>
      <c r="AB593" t="s">
        <v>16735</v>
      </c>
      <c r="AC593" t="str">
        <f t="shared" si="9"/>
        <v>1.8.3</v>
      </c>
      <c r="AD593" t="s">
        <v>8078</v>
      </c>
      <c r="AE593" t="s">
        <v>8079</v>
      </c>
      <c r="AF593" t="s">
        <v>8080</v>
      </c>
      <c r="AG593" t="s">
        <v>115</v>
      </c>
      <c r="AH593" t="s">
        <v>1807</v>
      </c>
      <c r="AI593" t="s">
        <v>89</v>
      </c>
      <c r="AJ593" t="s">
        <v>8081</v>
      </c>
      <c r="AK593" t="s">
        <v>7431</v>
      </c>
      <c r="AL593" t="s">
        <v>92</v>
      </c>
      <c r="AM593" t="s">
        <v>8082</v>
      </c>
      <c r="AN593">
        <v>0.25</v>
      </c>
      <c r="AO593">
        <v>0.5</v>
      </c>
      <c r="AP593">
        <v>0.75</v>
      </c>
      <c r="AQ593">
        <v>1</v>
      </c>
      <c r="AR593" t="s">
        <v>8083</v>
      </c>
      <c r="AS593" t="s">
        <v>8084</v>
      </c>
      <c r="AT593" t="s">
        <v>125</v>
      </c>
      <c r="AU593" t="s">
        <v>8085</v>
      </c>
      <c r="AV593" t="s">
        <v>7437</v>
      </c>
      <c r="AW593" t="s">
        <v>122</v>
      </c>
      <c r="AX593" t="s">
        <v>8085</v>
      </c>
      <c r="AY593" t="s">
        <v>7437</v>
      </c>
      <c r="AZ593" t="s">
        <v>108</v>
      </c>
      <c r="BA593" t="s">
        <v>108</v>
      </c>
      <c r="BB593" t="s">
        <v>108</v>
      </c>
      <c r="BC593" t="s">
        <v>108</v>
      </c>
      <c r="BD593" t="s">
        <v>108</v>
      </c>
      <c r="BE593" t="s">
        <v>108</v>
      </c>
      <c r="BF593" t="s">
        <v>108</v>
      </c>
      <c r="BG593" t="s">
        <v>108</v>
      </c>
      <c r="BH593" t="s">
        <v>108</v>
      </c>
      <c r="BI593" t="s">
        <v>108</v>
      </c>
      <c r="BJ593" t="s">
        <v>108</v>
      </c>
      <c r="BK593" t="s">
        <v>108</v>
      </c>
      <c r="BL593" t="s">
        <v>108</v>
      </c>
      <c r="BM593" t="s">
        <v>108</v>
      </c>
      <c r="BN593" t="s">
        <v>108</v>
      </c>
      <c r="BO593" t="s">
        <v>108</v>
      </c>
      <c r="BP593" t="s">
        <v>108</v>
      </c>
      <c r="BQ593" t="s">
        <v>108</v>
      </c>
      <c r="BR593" t="s">
        <v>108</v>
      </c>
      <c r="BS593" t="s">
        <v>108</v>
      </c>
      <c r="BT593" t="s">
        <v>108</v>
      </c>
      <c r="BU593" t="s">
        <v>108</v>
      </c>
      <c r="BV593" t="s">
        <v>108</v>
      </c>
      <c r="BW593" t="s">
        <v>108</v>
      </c>
      <c r="BX593" t="s">
        <v>108</v>
      </c>
      <c r="BY593"/>
      <c r="BZ593"/>
      <c r="CA593"/>
      <c r="CB593"/>
      <c r="CC593"/>
      <c r="CD593" s="23"/>
    </row>
    <row r="594" spans="1:86">
      <c r="A594" t="str">
        <f>CONCATENATE(C594,"_",COUNTIF(C$2:C594,C594))</f>
        <v>31PDMP_3</v>
      </c>
      <c r="B594" t="s">
        <v>9747</v>
      </c>
      <c r="C594" t="s">
        <v>8055</v>
      </c>
      <c r="D594" t="s">
        <v>17071</v>
      </c>
      <c r="E594" t="s">
        <v>8056</v>
      </c>
      <c r="F594" t="s">
        <v>8057</v>
      </c>
      <c r="G594" t="s">
        <v>8058</v>
      </c>
      <c r="H594" t="s">
        <v>8059</v>
      </c>
      <c r="I594" t="s">
        <v>126</v>
      </c>
      <c r="J594" t="s">
        <v>16736</v>
      </c>
      <c r="K594">
        <v>4</v>
      </c>
      <c r="L594" t="s">
        <v>576</v>
      </c>
      <c r="M594">
        <v>5</v>
      </c>
      <c r="N594" t="s">
        <v>17073</v>
      </c>
      <c r="O594">
        <v>0</v>
      </c>
      <c r="P594" t="s">
        <v>17073</v>
      </c>
      <c r="Q594" t="s">
        <v>169</v>
      </c>
      <c r="R594" t="s">
        <v>77</v>
      </c>
      <c r="S594" t="s">
        <v>236</v>
      </c>
      <c r="T594" t="s">
        <v>260</v>
      </c>
      <c r="U594" t="s">
        <v>171</v>
      </c>
      <c r="V594" t="s">
        <v>16970</v>
      </c>
      <c r="W594" t="s">
        <v>127</v>
      </c>
      <c r="X594" t="s">
        <v>128</v>
      </c>
      <c r="Y594" t="s">
        <v>146</v>
      </c>
      <c r="Z594" t="s">
        <v>147</v>
      </c>
      <c r="AA594">
        <v>11.3</v>
      </c>
      <c r="AB594" t="s">
        <v>16735</v>
      </c>
      <c r="AC594" t="str">
        <f t="shared" si="9"/>
        <v>1.8.3</v>
      </c>
      <c r="AD594" t="s">
        <v>207</v>
      </c>
      <c r="AE594" t="s">
        <v>942</v>
      </c>
      <c r="AF594" t="s">
        <v>8086</v>
      </c>
      <c r="AG594" t="s">
        <v>210</v>
      </c>
      <c r="AH594" t="s">
        <v>8087</v>
      </c>
      <c r="AI594" t="s">
        <v>89</v>
      </c>
      <c r="AJ594" t="s">
        <v>8088</v>
      </c>
      <c r="AK594" t="s">
        <v>135</v>
      </c>
      <c r="AL594" t="s">
        <v>136</v>
      </c>
      <c r="AM594" t="s">
        <v>8089</v>
      </c>
      <c r="AN594">
        <v>0</v>
      </c>
      <c r="AO594">
        <v>0.25</v>
      </c>
      <c r="AP594">
        <v>0.5</v>
      </c>
      <c r="AQ594">
        <v>1</v>
      </c>
      <c r="AR594" t="s">
        <v>138</v>
      </c>
      <c r="AS594" t="s">
        <v>8090</v>
      </c>
      <c r="AT594" t="s">
        <v>8091</v>
      </c>
      <c r="AU594" t="s">
        <v>8085</v>
      </c>
      <c r="AV594" t="s">
        <v>7437</v>
      </c>
      <c r="AW594" t="s">
        <v>108</v>
      </c>
      <c r="AX594" t="s">
        <v>108</v>
      </c>
      <c r="AY594" t="s">
        <v>108</v>
      </c>
      <c r="AZ594" t="s">
        <v>108</v>
      </c>
      <c r="BA594" t="s">
        <v>108</v>
      </c>
      <c r="BB594" t="s">
        <v>108</v>
      </c>
      <c r="BC594" t="s">
        <v>108</v>
      </c>
      <c r="BD594" t="s">
        <v>108</v>
      </c>
      <c r="BE594" t="s">
        <v>108</v>
      </c>
      <c r="BF594" t="s">
        <v>108</v>
      </c>
      <c r="BG594" t="s">
        <v>108</v>
      </c>
      <c r="BH594" t="s">
        <v>108</v>
      </c>
      <c r="BI594" t="s">
        <v>108</v>
      </c>
      <c r="BJ594" t="s">
        <v>108</v>
      </c>
      <c r="BK594" t="s">
        <v>108</v>
      </c>
      <c r="BL594" t="s">
        <v>108</v>
      </c>
      <c r="BM594" t="s">
        <v>108</v>
      </c>
      <c r="BN594" t="s">
        <v>108</v>
      </c>
      <c r="BO594" t="s">
        <v>108</v>
      </c>
      <c r="BP594" t="s">
        <v>108</v>
      </c>
      <c r="BQ594" t="s">
        <v>108</v>
      </c>
      <c r="BR594" t="s">
        <v>108</v>
      </c>
      <c r="BS594" t="s">
        <v>108</v>
      </c>
      <c r="BT594" t="s">
        <v>108</v>
      </c>
      <c r="BU594" t="s">
        <v>108</v>
      </c>
      <c r="BV594" t="s">
        <v>108</v>
      </c>
      <c r="BW594" t="s">
        <v>108</v>
      </c>
      <c r="BX594" t="s">
        <v>108</v>
      </c>
      <c r="BY594"/>
      <c r="BZ594"/>
      <c r="CA594"/>
      <c r="CB594"/>
      <c r="CC594"/>
      <c r="CD594" s="23"/>
    </row>
    <row r="595" spans="1:86">
      <c r="A595" t="str">
        <f>CONCATENATE(C595,"_",COUNTIF(C$2:C595,C595))</f>
        <v>31PDMP_4</v>
      </c>
      <c r="B595" t="s">
        <v>9748</v>
      </c>
      <c r="C595" t="s">
        <v>8055</v>
      </c>
      <c r="D595" t="s">
        <v>17071</v>
      </c>
      <c r="E595" t="s">
        <v>8056</v>
      </c>
      <c r="F595" t="s">
        <v>8057</v>
      </c>
      <c r="G595" t="s">
        <v>8058</v>
      </c>
      <c r="H595" t="s">
        <v>8059</v>
      </c>
      <c r="I595" t="s">
        <v>141</v>
      </c>
      <c r="J595" t="s">
        <v>16737</v>
      </c>
      <c r="K595">
        <v>5</v>
      </c>
      <c r="L595" t="s">
        <v>142</v>
      </c>
      <c r="M595">
        <v>3</v>
      </c>
      <c r="N595" t="s">
        <v>16738</v>
      </c>
      <c r="O595">
        <v>3</v>
      </c>
      <c r="P595" t="s">
        <v>143</v>
      </c>
      <c r="Q595" t="s">
        <v>169</v>
      </c>
      <c r="R595" t="s">
        <v>77</v>
      </c>
      <c r="S595" t="s">
        <v>170</v>
      </c>
      <c r="T595" t="s">
        <v>16739</v>
      </c>
      <c r="U595" t="s">
        <v>168</v>
      </c>
      <c r="V595" t="s">
        <v>16740</v>
      </c>
      <c r="W595" t="s">
        <v>144</v>
      </c>
      <c r="X595" t="s">
        <v>145</v>
      </c>
      <c r="Y595" t="s">
        <v>146</v>
      </c>
      <c r="Z595" t="s">
        <v>147</v>
      </c>
      <c r="AA595">
        <v>11.5</v>
      </c>
      <c r="AB595" t="s">
        <v>16741</v>
      </c>
      <c r="AC595" t="str">
        <f t="shared" si="9"/>
        <v>1.7.2</v>
      </c>
      <c r="AD595" t="s">
        <v>8092</v>
      </c>
      <c r="AE595" t="s">
        <v>8093</v>
      </c>
      <c r="AF595" t="s">
        <v>8094</v>
      </c>
      <c r="AG595" t="s">
        <v>8095</v>
      </c>
      <c r="AH595" t="s">
        <v>8096</v>
      </c>
      <c r="AI595" t="s">
        <v>89</v>
      </c>
      <c r="AJ595" t="s">
        <v>8097</v>
      </c>
      <c r="AK595" t="s">
        <v>8098</v>
      </c>
      <c r="AL595" t="s">
        <v>92</v>
      </c>
      <c r="AM595" t="s">
        <v>8089</v>
      </c>
      <c r="AN595">
        <v>0</v>
      </c>
      <c r="AO595">
        <v>0.25</v>
      </c>
      <c r="AP595">
        <v>0.8</v>
      </c>
      <c r="AQ595">
        <v>1</v>
      </c>
      <c r="AR595" t="s">
        <v>8099</v>
      </c>
      <c r="AS595" t="s">
        <v>8100</v>
      </c>
      <c r="AT595" t="s">
        <v>8101</v>
      </c>
      <c r="AU595" t="s">
        <v>8085</v>
      </c>
      <c r="AV595" t="s">
        <v>7437</v>
      </c>
      <c r="AW595" t="s">
        <v>8102</v>
      </c>
      <c r="AX595" t="s">
        <v>8085</v>
      </c>
      <c r="AY595" t="s">
        <v>7437</v>
      </c>
      <c r="AZ595" t="s">
        <v>108</v>
      </c>
      <c r="BA595" t="s">
        <v>108</v>
      </c>
      <c r="BB595" t="s">
        <v>108</v>
      </c>
      <c r="BC595" t="s">
        <v>108</v>
      </c>
      <c r="BD595" t="s">
        <v>108</v>
      </c>
      <c r="BE595" t="s">
        <v>108</v>
      </c>
      <c r="BF595" t="s">
        <v>108</v>
      </c>
      <c r="BG595" t="s">
        <v>108</v>
      </c>
      <c r="BH595" t="s">
        <v>108</v>
      </c>
      <c r="BI595" t="s">
        <v>108</v>
      </c>
      <c r="BJ595" t="s">
        <v>108</v>
      </c>
      <c r="BK595" t="s">
        <v>108</v>
      </c>
      <c r="BL595" t="s">
        <v>108</v>
      </c>
      <c r="BM595" t="s">
        <v>108</v>
      </c>
      <c r="BN595" t="s">
        <v>108</v>
      </c>
      <c r="BO595" t="s">
        <v>108</v>
      </c>
      <c r="BP595" t="s">
        <v>108</v>
      </c>
      <c r="BQ595" t="s">
        <v>108</v>
      </c>
      <c r="BR595" t="s">
        <v>108</v>
      </c>
      <c r="BS595" t="s">
        <v>108</v>
      </c>
      <c r="BT595" t="s">
        <v>108</v>
      </c>
      <c r="BU595" t="s">
        <v>108</v>
      </c>
      <c r="BV595" t="s">
        <v>108</v>
      </c>
      <c r="BW595" t="s">
        <v>108</v>
      </c>
      <c r="BX595" t="s">
        <v>108</v>
      </c>
      <c r="BY595"/>
      <c r="BZ595"/>
      <c r="CA595"/>
      <c r="CB595"/>
      <c r="CC595"/>
      <c r="CD595" s="23"/>
    </row>
    <row r="596" spans="1:86">
      <c r="A596" t="str">
        <f>CONCATENATE(C596,"_",COUNTIF(C$2:C596,C596))</f>
        <v>31PFMA_1</v>
      </c>
      <c r="B596" t="s">
        <v>9749</v>
      </c>
      <c r="C596" t="s">
        <v>8103</v>
      </c>
      <c r="D596" t="s">
        <v>17074</v>
      </c>
      <c r="E596" t="s">
        <v>8104</v>
      </c>
      <c r="F596" t="s">
        <v>8105</v>
      </c>
      <c r="G596" t="s">
        <v>8106</v>
      </c>
      <c r="H596" t="s">
        <v>8107</v>
      </c>
      <c r="I596" t="s">
        <v>8108</v>
      </c>
      <c r="J596" t="s">
        <v>17075</v>
      </c>
      <c r="K596">
        <v>4</v>
      </c>
      <c r="L596" t="s">
        <v>576</v>
      </c>
      <c r="M596">
        <v>2</v>
      </c>
      <c r="N596" t="s">
        <v>8109</v>
      </c>
      <c r="O596" t="s">
        <v>549</v>
      </c>
      <c r="P596" t="s">
        <v>8109</v>
      </c>
      <c r="Q596" t="s">
        <v>168</v>
      </c>
      <c r="R596" t="s">
        <v>517</v>
      </c>
      <c r="S596" t="s">
        <v>167</v>
      </c>
      <c r="T596" t="s">
        <v>16782</v>
      </c>
      <c r="U596" t="s">
        <v>168</v>
      </c>
      <c r="V596" t="s">
        <v>550</v>
      </c>
      <c r="W596" t="s">
        <v>8110</v>
      </c>
      <c r="X596" t="s">
        <v>8111</v>
      </c>
      <c r="Y596" t="s">
        <v>146</v>
      </c>
      <c r="Z596" t="s">
        <v>147</v>
      </c>
      <c r="AA596">
        <v>11.3</v>
      </c>
      <c r="AB596" t="s">
        <v>16735</v>
      </c>
      <c r="AC596" t="str">
        <f t="shared" si="9"/>
        <v>2.4.2</v>
      </c>
      <c r="AD596" t="s">
        <v>8112</v>
      </c>
      <c r="AE596" t="s">
        <v>8113</v>
      </c>
      <c r="AF596" t="s">
        <v>5114</v>
      </c>
      <c r="AG596" t="s">
        <v>8114</v>
      </c>
      <c r="AH596" t="s">
        <v>8115</v>
      </c>
      <c r="AI596" t="s">
        <v>89</v>
      </c>
      <c r="AJ596" t="s">
        <v>8116</v>
      </c>
      <c r="AK596" t="s">
        <v>8117</v>
      </c>
      <c r="AL596" t="s">
        <v>92</v>
      </c>
      <c r="AM596" t="s">
        <v>8118</v>
      </c>
      <c r="AN596">
        <v>0.2</v>
      </c>
      <c r="AO596">
        <v>0.4</v>
      </c>
      <c r="AP596">
        <v>0.7</v>
      </c>
      <c r="AQ596">
        <v>1</v>
      </c>
      <c r="AR596" t="s">
        <v>8119</v>
      </c>
      <c r="AS596" t="s">
        <v>8120</v>
      </c>
      <c r="AT596" t="s">
        <v>8121</v>
      </c>
      <c r="AU596" t="s">
        <v>8122</v>
      </c>
      <c r="AV596" t="s">
        <v>4174</v>
      </c>
      <c r="AW596" t="s">
        <v>8123</v>
      </c>
      <c r="AX596" t="s">
        <v>8122</v>
      </c>
      <c r="AY596" t="s">
        <v>4174</v>
      </c>
      <c r="AZ596" t="s">
        <v>8124</v>
      </c>
      <c r="BA596" t="s">
        <v>8122</v>
      </c>
      <c r="BB596" t="s">
        <v>4174</v>
      </c>
      <c r="BC596" t="s">
        <v>8125</v>
      </c>
      <c r="BD596" t="s">
        <v>8122</v>
      </c>
      <c r="BE596" t="s">
        <v>4174</v>
      </c>
      <c r="BF596" t="s">
        <v>108</v>
      </c>
      <c r="BG596" t="s">
        <v>108</v>
      </c>
      <c r="BH596" t="s">
        <v>108</v>
      </c>
      <c r="BI596" t="s">
        <v>108</v>
      </c>
      <c r="BJ596" t="s">
        <v>108</v>
      </c>
      <c r="BK596" t="s">
        <v>108</v>
      </c>
      <c r="BL596" t="s">
        <v>108</v>
      </c>
      <c r="BM596" t="s">
        <v>108</v>
      </c>
      <c r="BN596" t="s">
        <v>108</v>
      </c>
      <c r="BO596" t="s">
        <v>108</v>
      </c>
      <c r="BP596" t="s">
        <v>108</v>
      </c>
      <c r="BQ596" t="s">
        <v>108</v>
      </c>
      <c r="BR596" t="s">
        <v>108</v>
      </c>
      <c r="BS596" t="s">
        <v>108</v>
      </c>
      <c r="BT596" t="s">
        <v>108</v>
      </c>
      <c r="BU596" t="s">
        <v>108</v>
      </c>
      <c r="BV596" t="s">
        <v>108</v>
      </c>
      <c r="BW596" t="s">
        <v>108</v>
      </c>
      <c r="BX596" t="s">
        <v>108</v>
      </c>
      <c r="BY596" t="s">
        <v>108</v>
      </c>
      <c r="BZ596"/>
      <c r="CA596"/>
      <c r="CB596"/>
      <c r="CC596"/>
      <c r="CD596" s="23"/>
    </row>
    <row r="597" spans="1:86">
      <c r="A597" t="str">
        <f>CONCATENATE(C597,"_",COUNTIF(C$2:C597,C597))</f>
        <v>31PFMA_2</v>
      </c>
      <c r="B597" t="s">
        <v>9750</v>
      </c>
      <c r="C597" t="s">
        <v>8103</v>
      </c>
      <c r="D597" t="s">
        <v>17074</v>
      </c>
      <c r="E597" t="s">
        <v>8104</v>
      </c>
      <c r="F597" t="s">
        <v>8105</v>
      </c>
      <c r="G597" t="s">
        <v>8106</v>
      </c>
      <c r="H597" t="s">
        <v>8107</v>
      </c>
      <c r="I597" t="s">
        <v>109</v>
      </c>
      <c r="J597" t="s">
        <v>16733</v>
      </c>
      <c r="K597">
        <v>4</v>
      </c>
      <c r="L597" t="s">
        <v>576</v>
      </c>
      <c r="M597">
        <v>2</v>
      </c>
      <c r="N597" t="s">
        <v>8109</v>
      </c>
      <c r="O597" t="s">
        <v>549</v>
      </c>
      <c r="P597" t="s">
        <v>8109</v>
      </c>
      <c r="Q597" t="s">
        <v>168</v>
      </c>
      <c r="R597" t="s">
        <v>517</v>
      </c>
      <c r="S597" t="s">
        <v>167</v>
      </c>
      <c r="T597" t="s">
        <v>16782</v>
      </c>
      <c r="U597" t="s">
        <v>168</v>
      </c>
      <c r="V597" t="s">
        <v>550</v>
      </c>
      <c r="W597" t="s">
        <v>110</v>
      </c>
      <c r="X597" t="s">
        <v>111</v>
      </c>
      <c r="Y597" t="s">
        <v>146</v>
      </c>
      <c r="Z597" t="s">
        <v>147</v>
      </c>
      <c r="AA597">
        <v>11.3</v>
      </c>
      <c r="AB597" t="s">
        <v>16735</v>
      </c>
      <c r="AC597" t="str">
        <f t="shared" si="9"/>
        <v>2.4.2</v>
      </c>
      <c r="AD597" t="s">
        <v>8126</v>
      </c>
      <c r="AE597" t="s">
        <v>8127</v>
      </c>
      <c r="AF597" t="s">
        <v>8128</v>
      </c>
      <c r="AG597" t="s">
        <v>115</v>
      </c>
      <c r="AH597" t="s">
        <v>8129</v>
      </c>
      <c r="AI597" t="s">
        <v>89</v>
      </c>
      <c r="AJ597" t="s">
        <v>370</v>
      </c>
      <c r="AK597" t="s">
        <v>7431</v>
      </c>
      <c r="AL597" t="s">
        <v>92</v>
      </c>
      <c r="AM597" t="s">
        <v>8130</v>
      </c>
      <c r="AN597">
        <v>0.25</v>
      </c>
      <c r="AO597">
        <v>0.5</v>
      </c>
      <c r="AP597">
        <v>0.75</v>
      </c>
      <c r="AQ597">
        <v>1</v>
      </c>
      <c r="AR597" t="s">
        <v>8131</v>
      </c>
      <c r="AS597" t="s">
        <v>8132</v>
      </c>
      <c r="AT597" t="s">
        <v>125</v>
      </c>
      <c r="AU597" t="s">
        <v>8122</v>
      </c>
      <c r="AV597" t="s">
        <v>4174</v>
      </c>
      <c r="AW597" t="s">
        <v>122</v>
      </c>
      <c r="AX597" t="s">
        <v>8122</v>
      </c>
      <c r="AY597" t="s">
        <v>4174</v>
      </c>
      <c r="AZ597" t="s">
        <v>108</v>
      </c>
      <c r="BA597" t="s">
        <v>108</v>
      </c>
      <c r="BB597" t="s">
        <v>108</v>
      </c>
      <c r="BC597" t="s">
        <v>108</v>
      </c>
      <c r="BD597" t="s">
        <v>108</v>
      </c>
      <c r="BE597" t="s">
        <v>108</v>
      </c>
      <c r="BF597" t="s">
        <v>108</v>
      </c>
      <c r="BG597" t="s">
        <v>108</v>
      </c>
      <c r="BH597" t="s">
        <v>108</v>
      </c>
      <c r="BI597" t="s">
        <v>108</v>
      </c>
      <c r="BJ597" t="s">
        <v>108</v>
      </c>
      <c r="BK597" t="s">
        <v>108</v>
      </c>
      <c r="BL597" t="s">
        <v>108</v>
      </c>
      <c r="BM597" t="s">
        <v>108</v>
      </c>
      <c r="BN597" t="s">
        <v>108</v>
      </c>
      <c r="BO597" t="s">
        <v>108</v>
      </c>
      <c r="BP597" t="s">
        <v>108</v>
      </c>
      <c r="BQ597" t="s">
        <v>108</v>
      </c>
      <c r="BR597" t="s">
        <v>108</v>
      </c>
      <c r="BS597" t="s">
        <v>108</v>
      </c>
      <c r="BT597" t="s">
        <v>108</v>
      </c>
      <c r="BU597" t="s">
        <v>108</v>
      </c>
      <c r="BV597" t="s">
        <v>108</v>
      </c>
      <c r="BW597" t="s">
        <v>108</v>
      </c>
      <c r="BX597" t="s">
        <v>108</v>
      </c>
      <c r="BY597" t="s">
        <v>108</v>
      </c>
      <c r="BZ597"/>
      <c r="CA597"/>
      <c r="CB597"/>
      <c r="CC597"/>
      <c r="CD597" s="23"/>
    </row>
    <row r="598" spans="1:86">
      <c r="A598" t="str">
        <f>CONCATENATE(C598,"_",COUNTIF(C$2:C598,C598))</f>
        <v>31PFMA_3</v>
      </c>
      <c r="B598" t="s">
        <v>9751</v>
      </c>
      <c r="C598" t="s">
        <v>8103</v>
      </c>
      <c r="D598" t="s">
        <v>17074</v>
      </c>
      <c r="E598" t="s">
        <v>8104</v>
      </c>
      <c r="F598" t="s">
        <v>8105</v>
      </c>
      <c r="G598" t="s">
        <v>8106</v>
      </c>
      <c r="H598" t="s">
        <v>8107</v>
      </c>
      <c r="I598" t="s">
        <v>126</v>
      </c>
      <c r="J598" t="s">
        <v>16736</v>
      </c>
      <c r="K598">
        <v>4</v>
      </c>
      <c r="L598" t="s">
        <v>576</v>
      </c>
      <c r="M598">
        <v>2</v>
      </c>
      <c r="N598" t="s">
        <v>8109</v>
      </c>
      <c r="O598" t="s">
        <v>549</v>
      </c>
      <c r="P598" t="s">
        <v>8109</v>
      </c>
      <c r="Q598" t="s">
        <v>168</v>
      </c>
      <c r="R598" t="s">
        <v>517</v>
      </c>
      <c r="S598" t="s">
        <v>167</v>
      </c>
      <c r="T598" t="s">
        <v>16782</v>
      </c>
      <c r="U598" t="s">
        <v>168</v>
      </c>
      <c r="V598" t="s">
        <v>550</v>
      </c>
      <c r="W598" t="s">
        <v>127</v>
      </c>
      <c r="X598" t="s">
        <v>128</v>
      </c>
      <c r="Y598" t="s">
        <v>146</v>
      </c>
      <c r="Z598" t="s">
        <v>147</v>
      </c>
      <c r="AA598">
        <v>11.3</v>
      </c>
      <c r="AB598" t="s">
        <v>16735</v>
      </c>
      <c r="AC598" t="str">
        <f t="shared" si="9"/>
        <v>2.4.2</v>
      </c>
      <c r="AD598" t="s">
        <v>207</v>
      </c>
      <c r="AE598" t="s">
        <v>942</v>
      </c>
      <c r="AF598" t="s">
        <v>8133</v>
      </c>
      <c r="AG598" t="s">
        <v>8134</v>
      </c>
      <c r="AH598" t="s">
        <v>8135</v>
      </c>
      <c r="AI598" t="s">
        <v>89</v>
      </c>
      <c r="AJ598" t="s">
        <v>8044</v>
      </c>
      <c r="AK598" t="s">
        <v>135</v>
      </c>
      <c r="AL598" t="s">
        <v>136</v>
      </c>
      <c r="AM598" t="s">
        <v>8136</v>
      </c>
      <c r="AN598">
        <v>0</v>
      </c>
      <c r="AO598">
        <v>0.25</v>
      </c>
      <c r="AP598">
        <v>0.6</v>
      </c>
      <c r="AQ598">
        <v>1</v>
      </c>
      <c r="AR598" t="s">
        <v>138</v>
      </c>
      <c r="AS598" t="s">
        <v>8137</v>
      </c>
      <c r="AT598" t="s">
        <v>215</v>
      </c>
      <c r="AU598" t="s">
        <v>8122</v>
      </c>
      <c r="AV598" t="s">
        <v>4174</v>
      </c>
      <c r="AW598" t="s">
        <v>108</v>
      </c>
      <c r="AX598" t="s">
        <v>108</v>
      </c>
      <c r="AY598" t="s">
        <v>108</v>
      </c>
      <c r="AZ598" t="s">
        <v>108</v>
      </c>
      <c r="BA598" t="s">
        <v>108</v>
      </c>
      <c r="BB598" t="s">
        <v>108</v>
      </c>
      <c r="BC598" t="s">
        <v>108</v>
      </c>
      <c r="BD598" t="s">
        <v>108</v>
      </c>
      <c r="BE598" t="s">
        <v>108</v>
      </c>
      <c r="BF598" t="s">
        <v>108</v>
      </c>
      <c r="BG598" t="s">
        <v>108</v>
      </c>
      <c r="BH598" t="s">
        <v>108</v>
      </c>
      <c r="BI598" t="s">
        <v>108</v>
      </c>
      <c r="BJ598" t="s">
        <v>108</v>
      </c>
      <c r="BK598" t="s">
        <v>108</v>
      </c>
      <c r="BL598" t="s">
        <v>108</v>
      </c>
      <c r="BM598" t="s">
        <v>108</v>
      </c>
      <c r="BN598" t="s">
        <v>108</v>
      </c>
      <c r="BO598" t="s">
        <v>108</v>
      </c>
      <c r="BP598" t="s">
        <v>108</v>
      </c>
      <c r="BQ598" t="s">
        <v>108</v>
      </c>
      <c r="BR598" t="s">
        <v>108</v>
      </c>
      <c r="BS598" t="s">
        <v>108</v>
      </c>
      <c r="BT598" t="s">
        <v>108</v>
      </c>
      <c r="BU598" t="s">
        <v>108</v>
      </c>
      <c r="BV598" t="s">
        <v>108</v>
      </c>
      <c r="BW598" t="s">
        <v>108</v>
      </c>
      <c r="BX598" t="s">
        <v>108</v>
      </c>
      <c r="BY598" t="s">
        <v>108</v>
      </c>
      <c r="BZ598"/>
      <c r="CA598"/>
      <c r="CB598"/>
      <c r="CC598"/>
      <c r="CD598" s="23"/>
    </row>
    <row r="599" spans="1:86">
      <c r="A599" t="str">
        <f>CONCATENATE(C599,"_",COUNTIF(C$2:C599,C599))</f>
        <v>31PFMA_4</v>
      </c>
      <c r="B599" t="s">
        <v>9752</v>
      </c>
      <c r="C599" t="s">
        <v>8103</v>
      </c>
      <c r="D599" t="s">
        <v>17074</v>
      </c>
      <c r="E599" t="s">
        <v>8104</v>
      </c>
      <c r="F599" t="s">
        <v>8105</v>
      </c>
      <c r="G599" t="s">
        <v>8106</v>
      </c>
      <c r="H599" t="s">
        <v>8107</v>
      </c>
      <c r="I599" t="s">
        <v>141</v>
      </c>
      <c r="J599" t="s">
        <v>16737</v>
      </c>
      <c r="K599">
        <v>5</v>
      </c>
      <c r="L599" t="s">
        <v>142</v>
      </c>
      <c r="M599">
        <v>3</v>
      </c>
      <c r="N599" t="s">
        <v>16738</v>
      </c>
      <c r="O599" t="s">
        <v>171</v>
      </c>
      <c r="P599" t="s">
        <v>143</v>
      </c>
      <c r="Q599" t="s">
        <v>169</v>
      </c>
      <c r="R599" t="s">
        <v>77</v>
      </c>
      <c r="S599" t="s">
        <v>170</v>
      </c>
      <c r="T599" t="s">
        <v>16739</v>
      </c>
      <c r="U599" t="s">
        <v>168</v>
      </c>
      <c r="V599" t="s">
        <v>16740</v>
      </c>
      <c r="W599" t="s">
        <v>144</v>
      </c>
      <c r="X599" t="s">
        <v>145</v>
      </c>
      <c r="Y599" t="s">
        <v>146</v>
      </c>
      <c r="Z599" t="s">
        <v>147</v>
      </c>
      <c r="AA599">
        <v>11.5</v>
      </c>
      <c r="AB599" t="s">
        <v>16741</v>
      </c>
      <c r="AC599" t="str">
        <f t="shared" si="9"/>
        <v>1.7.2</v>
      </c>
      <c r="AD599" t="s">
        <v>8138</v>
      </c>
      <c r="AE599" t="s">
        <v>8139</v>
      </c>
      <c r="AF599" t="s">
        <v>8140</v>
      </c>
      <c r="AG599" t="s">
        <v>8141</v>
      </c>
      <c r="AH599" t="s">
        <v>8142</v>
      </c>
      <c r="AI599" t="s">
        <v>89</v>
      </c>
      <c r="AJ599" t="s">
        <v>8143</v>
      </c>
      <c r="AK599" t="s">
        <v>8144</v>
      </c>
      <c r="AL599" t="s">
        <v>92</v>
      </c>
      <c r="AM599" t="s">
        <v>8145</v>
      </c>
      <c r="AN599">
        <v>0</v>
      </c>
      <c r="AO599">
        <v>0.1</v>
      </c>
      <c r="AP599">
        <v>0.35</v>
      </c>
      <c r="AQ599">
        <v>1</v>
      </c>
      <c r="AR599" t="s">
        <v>8146</v>
      </c>
      <c r="AS599" t="s">
        <v>8147</v>
      </c>
      <c r="AT599" t="s">
        <v>2228</v>
      </c>
      <c r="AU599" t="s">
        <v>8122</v>
      </c>
      <c r="AV599" t="s">
        <v>4174</v>
      </c>
      <c r="AW599" t="s">
        <v>8148</v>
      </c>
      <c r="AX599" t="s">
        <v>8122</v>
      </c>
      <c r="AY599" t="s">
        <v>4174</v>
      </c>
      <c r="AZ599" t="s">
        <v>8149</v>
      </c>
      <c r="BA599" t="s">
        <v>8122</v>
      </c>
      <c r="BB599" t="s">
        <v>4174</v>
      </c>
      <c r="BC599" t="s">
        <v>108</v>
      </c>
      <c r="BD599" t="s">
        <v>108</v>
      </c>
      <c r="BE599" t="s">
        <v>108</v>
      </c>
      <c r="BF599" t="s">
        <v>108</v>
      </c>
      <c r="BG599" t="s">
        <v>108</v>
      </c>
      <c r="BH599" t="s">
        <v>108</v>
      </c>
      <c r="BI599" t="s">
        <v>108</v>
      </c>
      <c r="BJ599" t="s">
        <v>108</v>
      </c>
      <c r="BK599" t="s">
        <v>108</v>
      </c>
      <c r="BL599" t="s">
        <v>108</v>
      </c>
      <c r="BM599" t="s">
        <v>108</v>
      </c>
      <c r="BN599" t="s">
        <v>108</v>
      </c>
      <c r="BO599" t="s">
        <v>108</v>
      </c>
      <c r="BP599" t="s">
        <v>108</v>
      </c>
      <c r="BQ599" t="s">
        <v>108</v>
      </c>
      <c r="BR599" t="s">
        <v>108</v>
      </c>
      <c r="BS599" t="s">
        <v>108</v>
      </c>
      <c r="BT599" t="s">
        <v>108</v>
      </c>
      <c r="BU599" t="s">
        <v>108</v>
      </c>
      <c r="BV599" t="s">
        <v>108</v>
      </c>
      <c r="BW599" t="s">
        <v>108</v>
      </c>
      <c r="BX599" t="s">
        <v>108</v>
      </c>
      <c r="BY599" t="s">
        <v>108</v>
      </c>
      <c r="BZ599"/>
      <c r="CA599"/>
      <c r="CB599"/>
      <c r="CC599"/>
      <c r="CD599" s="23"/>
    </row>
    <row r="600" spans="1:86">
      <c r="A600" t="str">
        <f>CONCATENATE(C600,"_",COUNTIF(C$2:C600,C600))</f>
        <v>31PFME_1</v>
      </c>
      <c r="B600" t="s">
        <v>9753</v>
      </c>
      <c r="C600" t="s">
        <v>8150</v>
      </c>
      <c r="D600" t="s">
        <v>17076</v>
      </c>
      <c r="E600" t="s">
        <v>8151</v>
      </c>
      <c r="F600" t="s">
        <v>8152</v>
      </c>
      <c r="G600" t="s">
        <v>8153</v>
      </c>
      <c r="H600" t="s">
        <v>8154</v>
      </c>
      <c r="I600" t="s">
        <v>8108</v>
      </c>
      <c r="J600" t="s">
        <v>17075</v>
      </c>
      <c r="K600">
        <v>4</v>
      </c>
      <c r="L600" t="s">
        <v>576</v>
      </c>
      <c r="M600">
        <v>2</v>
      </c>
      <c r="N600" t="s">
        <v>8109</v>
      </c>
      <c r="O600" t="s">
        <v>549</v>
      </c>
      <c r="P600" t="s">
        <v>8109</v>
      </c>
      <c r="Q600" t="s">
        <v>168</v>
      </c>
      <c r="R600" t="s">
        <v>517</v>
      </c>
      <c r="S600" t="s">
        <v>167</v>
      </c>
      <c r="T600" t="s">
        <v>16782</v>
      </c>
      <c r="U600" t="s">
        <v>168</v>
      </c>
      <c r="V600" t="s">
        <v>550</v>
      </c>
      <c r="W600" t="s">
        <v>8110</v>
      </c>
      <c r="X600" t="s">
        <v>8111</v>
      </c>
      <c r="Y600" t="s">
        <v>146</v>
      </c>
      <c r="Z600" t="s">
        <v>147</v>
      </c>
      <c r="AA600">
        <v>11.3</v>
      </c>
      <c r="AB600" t="s">
        <v>16735</v>
      </c>
      <c r="AC600" t="str">
        <f t="shared" si="9"/>
        <v>2.4.2</v>
      </c>
      <c r="AD600" t="s">
        <v>8112</v>
      </c>
      <c r="AE600" t="s">
        <v>8113</v>
      </c>
      <c r="AF600" t="s">
        <v>5114</v>
      </c>
      <c r="AG600" t="s">
        <v>8155</v>
      </c>
      <c r="AH600" t="s">
        <v>8156</v>
      </c>
      <c r="AI600" t="s">
        <v>89</v>
      </c>
      <c r="AJ600" t="s">
        <v>8157</v>
      </c>
      <c r="AK600" t="s">
        <v>8158</v>
      </c>
      <c r="AL600" t="s">
        <v>92</v>
      </c>
      <c r="AM600" t="s">
        <v>8159</v>
      </c>
      <c r="AN600">
        <v>0.25</v>
      </c>
      <c r="AO600">
        <v>0.5</v>
      </c>
      <c r="AP600">
        <v>0.75</v>
      </c>
      <c r="AQ600">
        <v>1</v>
      </c>
      <c r="AR600" t="s">
        <v>8160</v>
      </c>
      <c r="AS600" t="s">
        <v>8161</v>
      </c>
      <c r="AT600" t="s">
        <v>8162</v>
      </c>
      <c r="AU600" t="s">
        <v>8163</v>
      </c>
      <c r="AV600" t="s">
        <v>8164</v>
      </c>
      <c r="AW600" t="s">
        <v>8165</v>
      </c>
      <c r="AX600" t="s">
        <v>8163</v>
      </c>
      <c r="AY600" t="s">
        <v>8164</v>
      </c>
      <c r="AZ600" t="s">
        <v>8166</v>
      </c>
      <c r="BA600" t="s">
        <v>8163</v>
      </c>
      <c r="BB600" t="s">
        <v>8164</v>
      </c>
      <c r="BC600" t="s">
        <v>108</v>
      </c>
      <c r="BD600" t="s">
        <v>108</v>
      </c>
      <c r="BE600" t="s">
        <v>108</v>
      </c>
      <c r="BF600" t="s">
        <v>108</v>
      </c>
      <c r="BG600" t="s">
        <v>108</v>
      </c>
      <c r="BH600" t="s">
        <v>108</v>
      </c>
      <c r="BI600" t="s">
        <v>108</v>
      </c>
      <c r="BJ600" t="s">
        <v>108</v>
      </c>
      <c r="BK600" t="s">
        <v>108</v>
      </c>
      <c r="BL600" t="s">
        <v>108</v>
      </c>
      <c r="BM600" t="s">
        <v>108</v>
      </c>
      <c r="BN600" t="s">
        <v>108</v>
      </c>
      <c r="BO600" t="s">
        <v>108</v>
      </c>
      <c r="BP600" t="s">
        <v>108</v>
      </c>
      <c r="BQ600" t="s">
        <v>108</v>
      </c>
      <c r="BR600" t="s">
        <v>108</v>
      </c>
      <c r="BS600" t="s">
        <v>108</v>
      </c>
      <c r="BT600" t="s">
        <v>108</v>
      </c>
      <c r="BU600" t="s">
        <v>108</v>
      </c>
      <c r="BV600" t="s">
        <v>108</v>
      </c>
      <c r="BW600" t="s">
        <v>108</v>
      </c>
      <c r="BX600" t="s">
        <v>108</v>
      </c>
      <c r="BY600" t="s">
        <v>108</v>
      </c>
      <c r="BZ600"/>
      <c r="CA600"/>
      <c r="CB600"/>
      <c r="CC600"/>
      <c r="CD600" s="23"/>
      <c r="CH600">
        <v>504</v>
      </c>
    </row>
    <row r="601" spans="1:86">
      <c r="A601" t="str">
        <f>CONCATENATE(C601,"_",COUNTIF(C$2:C601,C601))</f>
        <v>31PFME_2</v>
      </c>
      <c r="B601" t="s">
        <v>9754</v>
      </c>
      <c r="C601" t="s">
        <v>8150</v>
      </c>
      <c r="D601" t="s">
        <v>17076</v>
      </c>
      <c r="E601" t="s">
        <v>8151</v>
      </c>
      <c r="F601" t="s">
        <v>8152</v>
      </c>
      <c r="G601" t="s">
        <v>8153</v>
      </c>
      <c r="H601" t="s">
        <v>8154</v>
      </c>
      <c r="I601" t="s">
        <v>109</v>
      </c>
      <c r="J601" t="s">
        <v>16733</v>
      </c>
      <c r="K601">
        <v>4</v>
      </c>
      <c r="L601" t="s">
        <v>576</v>
      </c>
      <c r="M601">
        <v>2</v>
      </c>
      <c r="N601" t="s">
        <v>8109</v>
      </c>
      <c r="O601" t="s">
        <v>549</v>
      </c>
      <c r="P601" t="s">
        <v>8109</v>
      </c>
      <c r="Q601" t="s">
        <v>168</v>
      </c>
      <c r="R601" t="s">
        <v>517</v>
      </c>
      <c r="S601" t="s">
        <v>167</v>
      </c>
      <c r="T601" t="s">
        <v>16782</v>
      </c>
      <c r="U601" t="s">
        <v>168</v>
      </c>
      <c r="V601" t="s">
        <v>550</v>
      </c>
      <c r="W601" t="s">
        <v>110</v>
      </c>
      <c r="X601" t="s">
        <v>111</v>
      </c>
      <c r="Y601" t="s">
        <v>146</v>
      </c>
      <c r="Z601" t="s">
        <v>147</v>
      </c>
      <c r="AA601">
        <v>11.3</v>
      </c>
      <c r="AB601" t="s">
        <v>16735</v>
      </c>
      <c r="AC601" t="str">
        <f t="shared" si="9"/>
        <v>2.4.2</v>
      </c>
      <c r="AD601" t="s">
        <v>8167</v>
      </c>
      <c r="AE601" t="s">
        <v>8168</v>
      </c>
      <c r="AF601" t="s">
        <v>8169</v>
      </c>
      <c r="AG601" t="s">
        <v>115</v>
      </c>
      <c r="AH601" t="s">
        <v>8170</v>
      </c>
      <c r="AI601" t="s">
        <v>89</v>
      </c>
      <c r="AJ601" t="s">
        <v>8171</v>
      </c>
      <c r="AK601" t="s">
        <v>8172</v>
      </c>
      <c r="AL601" t="s">
        <v>92</v>
      </c>
      <c r="AM601" t="s">
        <v>8173</v>
      </c>
      <c r="AN601">
        <v>0.25</v>
      </c>
      <c r="AO601">
        <v>0.5</v>
      </c>
      <c r="AP601">
        <v>0.75</v>
      </c>
      <c r="AQ601">
        <v>1</v>
      </c>
      <c r="AR601" t="s">
        <v>8174</v>
      </c>
      <c r="AS601" t="s">
        <v>8175</v>
      </c>
      <c r="AT601" t="s">
        <v>125</v>
      </c>
      <c r="AU601" t="s">
        <v>8163</v>
      </c>
      <c r="AV601" t="s">
        <v>8164</v>
      </c>
      <c r="AW601" t="s">
        <v>122</v>
      </c>
      <c r="AX601" t="s">
        <v>8163</v>
      </c>
      <c r="AY601" t="s">
        <v>8164</v>
      </c>
      <c r="AZ601" t="s">
        <v>108</v>
      </c>
      <c r="BA601" t="s">
        <v>108</v>
      </c>
      <c r="BB601" t="s">
        <v>108</v>
      </c>
      <c r="BC601" t="s">
        <v>108</v>
      </c>
      <c r="BD601" t="s">
        <v>108</v>
      </c>
      <c r="BE601" t="s">
        <v>108</v>
      </c>
      <c r="BF601" t="s">
        <v>108</v>
      </c>
      <c r="BG601" t="s">
        <v>108</v>
      </c>
      <c r="BH601" t="s">
        <v>108</v>
      </c>
      <c r="BI601" t="s">
        <v>108</v>
      </c>
      <c r="BJ601" t="s">
        <v>108</v>
      </c>
      <c r="BK601" t="s">
        <v>108</v>
      </c>
      <c r="BL601" t="s">
        <v>108</v>
      </c>
      <c r="BM601" t="s">
        <v>108</v>
      </c>
      <c r="BN601" t="s">
        <v>108</v>
      </c>
      <c r="BO601" t="s">
        <v>108</v>
      </c>
      <c r="BP601" t="s">
        <v>108</v>
      </c>
      <c r="BQ601" t="s">
        <v>108</v>
      </c>
      <c r="BR601" t="s">
        <v>108</v>
      </c>
      <c r="BS601" t="s">
        <v>108</v>
      </c>
      <c r="BT601" t="s">
        <v>108</v>
      </c>
      <c r="BU601" t="s">
        <v>108</v>
      </c>
      <c r="BV601" t="s">
        <v>108</v>
      </c>
      <c r="BW601" t="s">
        <v>108</v>
      </c>
      <c r="BX601" t="s">
        <v>108</v>
      </c>
      <c r="BY601" t="s">
        <v>108</v>
      </c>
      <c r="BZ601"/>
      <c r="CA601"/>
      <c r="CB601"/>
      <c r="CC601"/>
      <c r="CD601" s="23"/>
    </row>
    <row r="602" spans="1:86">
      <c r="A602" t="str">
        <f>CONCATENATE(C602,"_",COUNTIF(C$2:C602,C602))</f>
        <v>31PFME_3</v>
      </c>
      <c r="B602" t="s">
        <v>9755</v>
      </c>
      <c r="C602" t="s">
        <v>8150</v>
      </c>
      <c r="D602" t="s">
        <v>17076</v>
      </c>
      <c r="E602" t="s">
        <v>8151</v>
      </c>
      <c r="F602" t="s">
        <v>8152</v>
      </c>
      <c r="G602" t="s">
        <v>8153</v>
      </c>
      <c r="H602" t="s">
        <v>8154</v>
      </c>
      <c r="I602" t="s">
        <v>126</v>
      </c>
      <c r="J602" t="s">
        <v>16736</v>
      </c>
      <c r="K602">
        <v>4</v>
      </c>
      <c r="L602" t="s">
        <v>576</v>
      </c>
      <c r="M602">
        <v>2</v>
      </c>
      <c r="N602" t="s">
        <v>8109</v>
      </c>
      <c r="O602" t="s">
        <v>549</v>
      </c>
      <c r="P602" t="s">
        <v>8109</v>
      </c>
      <c r="Q602" t="s">
        <v>168</v>
      </c>
      <c r="R602" t="s">
        <v>517</v>
      </c>
      <c r="S602" t="s">
        <v>167</v>
      </c>
      <c r="T602" t="s">
        <v>16782</v>
      </c>
      <c r="U602" t="s">
        <v>168</v>
      </c>
      <c r="V602" t="s">
        <v>550</v>
      </c>
      <c r="W602" t="s">
        <v>127</v>
      </c>
      <c r="X602" t="s">
        <v>128</v>
      </c>
      <c r="Y602" t="s">
        <v>146</v>
      </c>
      <c r="Z602" t="s">
        <v>147</v>
      </c>
      <c r="AA602">
        <v>11.3</v>
      </c>
      <c r="AB602" t="s">
        <v>16735</v>
      </c>
      <c r="AC602" t="str">
        <f t="shared" si="9"/>
        <v>2.4.2</v>
      </c>
      <c r="AD602" t="s">
        <v>207</v>
      </c>
      <c r="AE602" t="s">
        <v>942</v>
      </c>
      <c r="AF602" t="s">
        <v>8176</v>
      </c>
      <c r="AG602" t="s">
        <v>210</v>
      </c>
      <c r="AH602" t="s">
        <v>8177</v>
      </c>
      <c r="AI602" t="s">
        <v>89</v>
      </c>
      <c r="AJ602" t="s">
        <v>8178</v>
      </c>
      <c r="AK602" t="s">
        <v>135</v>
      </c>
      <c r="AL602" t="s">
        <v>136</v>
      </c>
      <c r="AM602" t="s">
        <v>8179</v>
      </c>
      <c r="AN602">
        <v>0.25</v>
      </c>
      <c r="AO602">
        <v>0.5</v>
      </c>
      <c r="AP602">
        <v>0.75</v>
      </c>
      <c r="AQ602">
        <v>1</v>
      </c>
      <c r="AR602" t="s">
        <v>138</v>
      </c>
      <c r="AS602" t="s">
        <v>8180</v>
      </c>
      <c r="AT602" t="s">
        <v>215</v>
      </c>
      <c r="AU602" t="s">
        <v>8163</v>
      </c>
      <c r="AV602" t="s">
        <v>8164</v>
      </c>
      <c r="AW602" t="s">
        <v>108</v>
      </c>
      <c r="AX602" t="s">
        <v>108</v>
      </c>
      <c r="AY602" t="s">
        <v>108</v>
      </c>
      <c r="AZ602" t="s">
        <v>108</v>
      </c>
      <c r="BA602" t="s">
        <v>108</v>
      </c>
      <c r="BB602" t="s">
        <v>108</v>
      </c>
      <c r="BC602" t="s">
        <v>108</v>
      </c>
      <c r="BD602" t="s">
        <v>108</v>
      </c>
      <c r="BE602" t="s">
        <v>108</v>
      </c>
      <c r="BF602" t="s">
        <v>108</v>
      </c>
      <c r="BG602" t="s">
        <v>108</v>
      </c>
      <c r="BH602" t="s">
        <v>108</v>
      </c>
      <c r="BI602" t="s">
        <v>108</v>
      </c>
      <c r="BJ602" t="s">
        <v>108</v>
      </c>
      <c r="BK602" t="s">
        <v>108</v>
      </c>
      <c r="BL602" t="s">
        <v>108</v>
      </c>
      <c r="BM602" t="s">
        <v>108</v>
      </c>
      <c r="BN602" t="s">
        <v>108</v>
      </c>
      <c r="BO602" t="s">
        <v>108</v>
      </c>
      <c r="BP602" t="s">
        <v>108</v>
      </c>
      <c r="BQ602" t="s">
        <v>108</v>
      </c>
      <c r="BR602" t="s">
        <v>108</v>
      </c>
      <c r="BS602" t="s">
        <v>108</v>
      </c>
      <c r="BT602" t="s">
        <v>108</v>
      </c>
      <c r="BU602" t="s">
        <v>108</v>
      </c>
      <c r="BV602" t="s">
        <v>108</v>
      </c>
      <c r="BW602" t="s">
        <v>108</v>
      </c>
      <c r="BX602" t="s">
        <v>108</v>
      </c>
      <c r="BY602" t="s">
        <v>108</v>
      </c>
      <c r="BZ602"/>
      <c r="CA602"/>
      <c r="CB602"/>
      <c r="CC602"/>
      <c r="CD602" s="23"/>
    </row>
    <row r="603" spans="1:86">
      <c r="A603" t="str">
        <f>CONCATENATE(C603,"_",COUNTIF(C$2:C603,C603))</f>
        <v>31PFME_4</v>
      </c>
      <c r="B603" t="s">
        <v>9756</v>
      </c>
      <c r="C603" t="s">
        <v>8150</v>
      </c>
      <c r="D603" t="s">
        <v>17076</v>
      </c>
      <c r="E603" t="s">
        <v>8151</v>
      </c>
      <c r="F603" t="s">
        <v>8152</v>
      </c>
      <c r="G603" t="s">
        <v>8153</v>
      </c>
      <c r="H603" t="s">
        <v>8154</v>
      </c>
      <c r="I603" t="s">
        <v>141</v>
      </c>
      <c r="J603" t="s">
        <v>16737</v>
      </c>
      <c r="K603">
        <v>5</v>
      </c>
      <c r="L603" t="s">
        <v>142</v>
      </c>
      <c r="M603">
        <v>3</v>
      </c>
      <c r="N603" t="s">
        <v>16738</v>
      </c>
      <c r="O603" t="s">
        <v>171</v>
      </c>
      <c r="P603" t="s">
        <v>143</v>
      </c>
      <c r="Q603" t="s">
        <v>169</v>
      </c>
      <c r="R603" t="s">
        <v>77</v>
      </c>
      <c r="S603" t="s">
        <v>170</v>
      </c>
      <c r="T603" t="s">
        <v>16739</v>
      </c>
      <c r="U603" t="s">
        <v>168</v>
      </c>
      <c r="V603" t="s">
        <v>16740</v>
      </c>
      <c r="W603" t="s">
        <v>144</v>
      </c>
      <c r="X603" t="s">
        <v>145</v>
      </c>
      <c r="Y603" t="s">
        <v>146</v>
      </c>
      <c r="Z603" t="s">
        <v>147</v>
      </c>
      <c r="AA603">
        <v>11.5</v>
      </c>
      <c r="AB603" t="s">
        <v>16741</v>
      </c>
      <c r="AC603" t="str">
        <f t="shared" si="9"/>
        <v>1.7.2</v>
      </c>
      <c r="AD603" t="s">
        <v>8181</v>
      </c>
      <c r="AE603" t="s">
        <v>8182</v>
      </c>
      <c r="AF603" t="s">
        <v>8183</v>
      </c>
      <c r="AG603" t="s">
        <v>8184</v>
      </c>
      <c r="AH603" t="s">
        <v>8185</v>
      </c>
      <c r="AI603" t="s">
        <v>89</v>
      </c>
      <c r="AJ603" t="s">
        <v>8186</v>
      </c>
      <c r="AK603" t="s">
        <v>8187</v>
      </c>
      <c r="AL603" t="s">
        <v>92</v>
      </c>
      <c r="AM603" t="s">
        <v>8188</v>
      </c>
      <c r="AN603">
        <v>0.25</v>
      </c>
      <c r="AO603">
        <v>0.5</v>
      </c>
      <c r="AP603">
        <v>0.75</v>
      </c>
      <c r="AQ603">
        <v>1</v>
      </c>
      <c r="AR603" t="s">
        <v>8189</v>
      </c>
      <c r="AS603" t="s">
        <v>8190</v>
      </c>
      <c r="AT603" t="s">
        <v>8191</v>
      </c>
      <c r="AU603" t="s">
        <v>8163</v>
      </c>
      <c r="AV603" t="s">
        <v>8164</v>
      </c>
      <c r="AW603" t="s">
        <v>8192</v>
      </c>
      <c r="AX603" t="s">
        <v>8163</v>
      </c>
      <c r="AY603" t="s">
        <v>8164</v>
      </c>
      <c r="AZ603" t="s">
        <v>108</v>
      </c>
      <c r="BA603" t="s">
        <v>108</v>
      </c>
      <c r="BB603" t="s">
        <v>108</v>
      </c>
      <c r="BC603" t="s">
        <v>108</v>
      </c>
      <c r="BD603" t="s">
        <v>108</v>
      </c>
      <c r="BE603" t="s">
        <v>108</v>
      </c>
      <c r="BF603" t="s">
        <v>108</v>
      </c>
      <c r="BG603" t="s">
        <v>108</v>
      </c>
      <c r="BH603" t="s">
        <v>108</v>
      </c>
      <c r="BI603" t="s">
        <v>108</v>
      </c>
      <c r="BJ603" t="s">
        <v>108</v>
      </c>
      <c r="BK603" t="s">
        <v>108</v>
      </c>
      <c r="BL603" t="s">
        <v>108</v>
      </c>
      <c r="BM603" t="s">
        <v>108</v>
      </c>
      <c r="BN603" t="s">
        <v>108</v>
      </c>
      <c r="BO603" t="s">
        <v>108</v>
      </c>
      <c r="BP603" t="s">
        <v>108</v>
      </c>
      <c r="BQ603" t="s">
        <v>108</v>
      </c>
      <c r="BR603" t="s">
        <v>108</v>
      </c>
      <c r="BS603" t="s">
        <v>108</v>
      </c>
      <c r="BT603" t="s">
        <v>108</v>
      </c>
      <c r="BU603" t="s">
        <v>108</v>
      </c>
      <c r="BV603" t="s">
        <v>108</v>
      </c>
      <c r="BW603" t="s">
        <v>108</v>
      </c>
      <c r="BX603" t="s">
        <v>108</v>
      </c>
      <c r="BY603" t="s">
        <v>108</v>
      </c>
      <c r="BZ603"/>
      <c r="CA603"/>
      <c r="CB603"/>
      <c r="CC603"/>
      <c r="CD603" s="23"/>
    </row>
    <row r="604" spans="1:86">
      <c r="A604" t="str">
        <f>CONCATENATE(C604,"_",COUNTIF(C$2:C604,C604))</f>
        <v>31PFPC_1</v>
      </c>
      <c r="B604" t="s">
        <v>9758</v>
      </c>
      <c r="C604" t="s">
        <v>8193</v>
      </c>
      <c r="D604" t="s">
        <v>17077</v>
      </c>
      <c r="E604" t="s">
        <v>8194</v>
      </c>
      <c r="F604" t="s">
        <v>8195</v>
      </c>
      <c r="G604" t="s">
        <v>8196</v>
      </c>
      <c r="H604" t="s">
        <v>8197</v>
      </c>
      <c r="I604" t="s">
        <v>109</v>
      </c>
      <c r="J604" t="s">
        <v>16733</v>
      </c>
      <c r="K604">
        <v>4</v>
      </c>
      <c r="L604" t="s">
        <v>576</v>
      </c>
      <c r="M604">
        <v>5</v>
      </c>
      <c r="N604" t="s">
        <v>17073</v>
      </c>
      <c r="O604" t="s">
        <v>549</v>
      </c>
      <c r="P604" t="s">
        <v>17073</v>
      </c>
      <c r="Q604" t="s">
        <v>168</v>
      </c>
      <c r="R604" t="s">
        <v>517</v>
      </c>
      <c r="S604" t="s">
        <v>167</v>
      </c>
      <c r="T604" t="s">
        <v>16782</v>
      </c>
      <c r="U604" t="s">
        <v>168</v>
      </c>
      <c r="V604" t="s">
        <v>550</v>
      </c>
      <c r="W604" t="s">
        <v>110</v>
      </c>
      <c r="X604" t="s">
        <v>111</v>
      </c>
      <c r="Y604" t="s">
        <v>146</v>
      </c>
      <c r="Z604" t="s">
        <v>147</v>
      </c>
      <c r="AA604">
        <v>11.3</v>
      </c>
      <c r="AB604" t="s">
        <v>16735</v>
      </c>
      <c r="AC604" t="str">
        <f t="shared" si="9"/>
        <v>2.4.2</v>
      </c>
      <c r="AD604" t="s">
        <v>8214</v>
      </c>
      <c r="AE604" t="s">
        <v>8215</v>
      </c>
      <c r="AF604" t="s">
        <v>8216</v>
      </c>
      <c r="AG604" t="s">
        <v>115</v>
      </c>
      <c r="AH604" t="s">
        <v>8217</v>
      </c>
      <c r="AI604" t="s">
        <v>89</v>
      </c>
      <c r="AJ604" t="s">
        <v>370</v>
      </c>
      <c r="AK604" t="s">
        <v>8218</v>
      </c>
      <c r="AL604" t="s">
        <v>92</v>
      </c>
      <c r="AM604" t="s">
        <v>8219</v>
      </c>
      <c r="AN604">
        <v>0.25</v>
      </c>
      <c r="AO604">
        <v>0.5</v>
      </c>
      <c r="AP604">
        <v>0.75</v>
      </c>
      <c r="AQ604">
        <v>1</v>
      </c>
      <c r="AR604" t="s">
        <v>8220</v>
      </c>
      <c r="AS604" t="s">
        <v>8221</v>
      </c>
      <c r="AT604" t="s">
        <v>125</v>
      </c>
      <c r="AU604" t="s">
        <v>8210</v>
      </c>
      <c r="AV604" t="s">
        <v>8211</v>
      </c>
      <c r="AW604" t="s">
        <v>122</v>
      </c>
      <c r="AX604" t="s">
        <v>8210</v>
      </c>
      <c r="AY604" t="s">
        <v>8211</v>
      </c>
      <c r="AZ604" t="s">
        <v>108</v>
      </c>
      <c r="BA604" t="s">
        <v>108</v>
      </c>
      <c r="BB604" t="s">
        <v>108</v>
      </c>
      <c r="BC604" t="s">
        <v>108</v>
      </c>
      <c r="BD604" t="s">
        <v>108</v>
      </c>
      <c r="BE604" t="s">
        <v>108</v>
      </c>
      <c r="BF604" t="s">
        <v>108</v>
      </c>
      <c r="BG604" t="s">
        <v>108</v>
      </c>
      <c r="BH604" t="s">
        <v>108</v>
      </c>
      <c r="BI604" t="s">
        <v>108</v>
      </c>
      <c r="BJ604" t="s">
        <v>108</v>
      </c>
      <c r="BK604" t="s">
        <v>108</v>
      </c>
      <c r="BL604" t="s">
        <v>108</v>
      </c>
      <c r="BM604" t="s">
        <v>108</v>
      </c>
      <c r="BN604" t="s">
        <v>108</v>
      </c>
      <c r="BO604" t="s">
        <v>108</v>
      </c>
      <c r="BP604" t="s">
        <v>108</v>
      </c>
      <c r="BQ604" t="s">
        <v>108</v>
      </c>
      <c r="BR604" t="s">
        <v>108</v>
      </c>
      <c r="BS604" t="s">
        <v>108</v>
      </c>
      <c r="BT604" t="s">
        <v>108</v>
      </c>
      <c r="BU604" t="s">
        <v>108</v>
      </c>
      <c r="BV604" t="s">
        <v>108</v>
      </c>
      <c r="BW604" t="s">
        <v>108</v>
      </c>
      <c r="BX604" t="s">
        <v>108</v>
      </c>
      <c r="BY604" t="s">
        <v>108</v>
      </c>
      <c r="BZ604"/>
      <c r="CA604"/>
      <c r="CB604"/>
      <c r="CC604"/>
      <c r="CD604" s="23"/>
    </row>
    <row r="605" spans="1:86">
      <c r="A605" t="str">
        <f>CONCATENATE(C605,"_",COUNTIF(C$2:C605,C605))</f>
        <v>31PFPC_2</v>
      </c>
      <c r="B605" t="s">
        <v>9759</v>
      </c>
      <c r="C605" t="s">
        <v>8193</v>
      </c>
      <c r="D605" t="s">
        <v>17077</v>
      </c>
      <c r="E605" t="s">
        <v>8194</v>
      </c>
      <c r="F605" t="s">
        <v>8195</v>
      </c>
      <c r="G605" t="s">
        <v>8196</v>
      </c>
      <c r="H605" t="s">
        <v>8197</v>
      </c>
      <c r="I605" t="s">
        <v>126</v>
      </c>
      <c r="J605" t="s">
        <v>16736</v>
      </c>
      <c r="K605">
        <v>4</v>
      </c>
      <c r="L605" t="s">
        <v>576</v>
      </c>
      <c r="M605">
        <v>5</v>
      </c>
      <c r="N605" t="s">
        <v>17073</v>
      </c>
      <c r="O605" t="s">
        <v>549</v>
      </c>
      <c r="P605" t="s">
        <v>17073</v>
      </c>
      <c r="Q605" t="s">
        <v>168</v>
      </c>
      <c r="R605" t="s">
        <v>517</v>
      </c>
      <c r="S605" t="s">
        <v>167</v>
      </c>
      <c r="T605" t="s">
        <v>16782</v>
      </c>
      <c r="U605" t="s">
        <v>168</v>
      </c>
      <c r="V605" t="s">
        <v>550</v>
      </c>
      <c r="W605" t="s">
        <v>127</v>
      </c>
      <c r="X605" t="s">
        <v>128</v>
      </c>
      <c r="Y605" t="s">
        <v>146</v>
      </c>
      <c r="Z605" t="s">
        <v>147</v>
      </c>
      <c r="AA605">
        <v>11.3</v>
      </c>
      <c r="AB605" t="s">
        <v>16735</v>
      </c>
      <c r="AC605" t="str">
        <f t="shared" si="9"/>
        <v>2.4.2</v>
      </c>
      <c r="AD605" t="s">
        <v>207</v>
      </c>
      <c r="AE605" t="s">
        <v>942</v>
      </c>
      <c r="AF605" t="s">
        <v>8222</v>
      </c>
      <c r="AG605" t="s">
        <v>210</v>
      </c>
      <c r="AH605" t="s">
        <v>8223</v>
      </c>
      <c r="AI605" t="s">
        <v>89</v>
      </c>
      <c r="AJ605" t="s">
        <v>8224</v>
      </c>
      <c r="AK605" t="s">
        <v>135</v>
      </c>
      <c r="AL605" t="s">
        <v>136</v>
      </c>
      <c r="AM605" t="s">
        <v>8225</v>
      </c>
      <c r="AN605">
        <v>0</v>
      </c>
      <c r="AO605">
        <v>0.5</v>
      </c>
      <c r="AP605">
        <v>0.75</v>
      </c>
      <c r="AQ605">
        <v>1</v>
      </c>
      <c r="AR605" t="s">
        <v>138</v>
      </c>
      <c r="AS605" t="s">
        <v>8226</v>
      </c>
      <c r="AT605" t="s">
        <v>215</v>
      </c>
      <c r="AU605" t="s">
        <v>8210</v>
      </c>
      <c r="AV605" t="s">
        <v>8211</v>
      </c>
      <c r="AW605" t="s">
        <v>108</v>
      </c>
      <c r="AX605" t="s">
        <v>108</v>
      </c>
      <c r="AY605" t="s">
        <v>108</v>
      </c>
      <c r="AZ605" t="s">
        <v>108</v>
      </c>
      <c r="BA605" t="s">
        <v>108</v>
      </c>
      <c r="BB605" t="s">
        <v>108</v>
      </c>
      <c r="BC605" t="s">
        <v>108</v>
      </c>
      <c r="BD605" t="s">
        <v>108</v>
      </c>
      <c r="BE605" t="s">
        <v>108</v>
      </c>
      <c r="BF605" t="s">
        <v>108</v>
      </c>
      <c r="BG605" t="s">
        <v>108</v>
      </c>
      <c r="BH605" t="s">
        <v>108</v>
      </c>
      <c r="BI605" t="s">
        <v>108</v>
      </c>
      <c r="BJ605" t="s">
        <v>108</v>
      </c>
      <c r="BK605" t="s">
        <v>108</v>
      </c>
      <c r="BL605" t="s">
        <v>108</v>
      </c>
      <c r="BM605" t="s">
        <v>108</v>
      </c>
      <c r="BN605" t="s">
        <v>108</v>
      </c>
      <c r="BO605" t="s">
        <v>108</v>
      </c>
      <c r="BP605" t="s">
        <v>108</v>
      </c>
      <c r="BQ605" t="s">
        <v>108</v>
      </c>
      <c r="BR605" t="s">
        <v>108</v>
      </c>
      <c r="BS605" t="s">
        <v>108</v>
      </c>
      <c r="BT605" t="s">
        <v>108</v>
      </c>
      <c r="BU605" t="s">
        <v>108</v>
      </c>
      <c r="BV605" t="s">
        <v>108</v>
      </c>
      <c r="BW605" t="s">
        <v>108</v>
      </c>
      <c r="BX605" t="s">
        <v>108</v>
      </c>
      <c r="BY605" t="s">
        <v>108</v>
      </c>
      <c r="BZ605"/>
      <c r="CA605"/>
      <c r="CB605"/>
      <c r="CC605"/>
      <c r="CD605" s="23"/>
      <c r="CH605">
        <v>403</v>
      </c>
    </row>
    <row r="606" spans="1:86">
      <c r="A606" t="str">
        <f>CONCATENATE(C606,"_",COUNTIF(C$2:C606,C606))</f>
        <v>31PFPC_3</v>
      </c>
      <c r="B606" t="s">
        <v>9760</v>
      </c>
      <c r="C606" t="s">
        <v>8193</v>
      </c>
      <c r="D606" t="s">
        <v>17077</v>
      </c>
      <c r="E606" t="s">
        <v>8194</v>
      </c>
      <c r="F606" t="s">
        <v>8195</v>
      </c>
      <c r="G606" t="s">
        <v>8196</v>
      </c>
      <c r="H606" t="s">
        <v>8197</v>
      </c>
      <c r="I606" t="s">
        <v>141</v>
      </c>
      <c r="J606" t="s">
        <v>16737</v>
      </c>
      <c r="K606">
        <v>5</v>
      </c>
      <c r="L606" t="s">
        <v>142</v>
      </c>
      <c r="M606">
        <v>3</v>
      </c>
      <c r="N606" t="s">
        <v>16738</v>
      </c>
      <c r="O606" t="s">
        <v>171</v>
      </c>
      <c r="P606" t="s">
        <v>143</v>
      </c>
      <c r="Q606" t="s">
        <v>169</v>
      </c>
      <c r="R606" t="s">
        <v>77</v>
      </c>
      <c r="S606" t="s">
        <v>170</v>
      </c>
      <c r="T606" t="s">
        <v>16739</v>
      </c>
      <c r="U606" t="s">
        <v>168</v>
      </c>
      <c r="V606" t="s">
        <v>16740</v>
      </c>
      <c r="W606" t="s">
        <v>144</v>
      </c>
      <c r="X606" t="s">
        <v>145</v>
      </c>
      <c r="Y606" t="s">
        <v>146</v>
      </c>
      <c r="Z606" t="s">
        <v>147</v>
      </c>
      <c r="AA606">
        <v>11.5</v>
      </c>
      <c r="AB606" t="s">
        <v>16741</v>
      </c>
      <c r="AC606" t="str">
        <f t="shared" si="9"/>
        <v>1.7.2</v>
      </c>
      <c r="AD606" t="s">
        <v>8227</v>
      </c>
      <c r="AE606" t="s">
        <v>8228</v>
      </c>
      <c r="AF606" t="s">
        <v>8229</v>
      </c>
      <c r="AG606" t="s">
        <v>8230</v>
      </c>
      <c r="AH606" t="s">
        <v>8231</v>
      </c>
      <c r="AI606" t="s">
        <v>89</v>
      </c>
      <c r="AJ606" t="s">
        <v>8232</v>
      </c>
      <c r="AK606" t="s">
        <v>8233</v>
      </c>
      <c r="AL606" t="s">
        <v>136</v>
      </c>
      <c r="AM606" t="s">
        <v>8234</v>
      </c>
      <c r="AN606">
        <v>0</v>
      </c>
      <c r="AO606">
        <v>0.5</v>
      </c>
      <c r="AP606">
        <v>0.75</v>
      </c>
      <c r="AQ606">
        <v>1</v>
      </c>
      <c r="AR606" t="s">
        <v>357</v>
      </c>
      <c r="AS606" t="s">
        <v>8235</v>
      </c>
      <c r="AT606" t="s">
        <v>8236</v>
      </c>
      <c r="AU606" t="s">
        <v>8210</v>
      </c>
      <c r="AV606" t="s">
        <v>8211</v>
      </c>
      <c r="AW606" t="s">
        <v>108</v>
      </c>
      <c r="AX606" t="s">
        <v>108</v>
      </c>
      <c r="AY606" t="s">
        <v>108</v>
      </c>
      <c r="AZ606" t="s">
        <v>108</v>
      </c>
      <c r="BA606" t="s">
        <v>108</v>
      </c>
      <c r="BB606" t="s">
        <v>108</v>
      </c>
      <c r="BC606" t="s">
        <v>108</v>
      </c>
      <c r="BD606" t="s">
        <v>108</v>
      </c>
      <c r="BE606" t="s">
        <v>108</v>
      </c>
      <c r="BF606" t="s">
        <v>108</v>
      </c>
      <c r="BG606" t="s">
        <v>108</v>
      </c>
      <c r="BH606" t="s">
        <v>108</v>
      </c>
      <c r="BI606" t="s">
        <v>108</v>
      </c>
      <c r="BJ606" t="s">
        <v>108</v>
      </c>
      <c r="BK606" t="s">
        <v>108</v>
      </c>
      <c r="BL606" t="s">
        <v>108</v>
      </c>
      <c r="BM606" t="s">
        <v>108</v>
      </c>
      <c r="BN606" t="s">
        <v>108</v>
      </c>
      <c r="BO606" t="s">
        <v>108</v>
      </c>
      <c r="BP606" t="s">
        <v>108</v>
      </c>
      <c r="BQ606" t="s">
        <v>108</v>
      </c>
      <c r="BR606" t="s">
        <v>108</v>
      </c>
      <c r="BS606" t="s">
        <v>108</v>
      </c>
      <c r="BT606" t="s">
        <v>108</v>
      </c>
      <c r="BU606" t="s">
        <v>108</v>
      </c>
      <c r="BV606" t="s">
        <v>108</v>
      </c>
      <c r="BW606" t="s">
        <v>108</v>
      </c>
      <c r="BX606" t="s">
        <v>108</v>
      </c>
      <c r="BY606" t="s">
        <v>108</v>
      </c>
      <c r="BZ606"/>
      <c r="CA606"/>
      <c r="CB606"/>
      <c r="CC606"/>
      <c r="CD606" s="23"/>
    </row>
    <row r="607" spans="1:86">
      <c r="A607" t="str">
        <f>CONCATENATE(C607,"_",COUNTIF(C$2:C607,C607))</f>
        <v>31PFPC_4</v>
      </c>
      <c r="B607" t="s">
        <v>9757</v>
      </c>
      <c r="C607" t="s">
        <v>8193</v>
      </c>
      <c r="D607" t="s">
        <v>17077</v>
      </c>
      <c r="E607" t="s">
        <v>8194</v>
      </c>
      <c r="F607" t="s">
        <v>8195</v>
      </c>
      <c r="G607" t="s">
        <v>8196</v>
      </c>
      <c r="H607" t="s">
        <v>8197</v>
      </c>
      <c r="I607" t="s">
        <v>8198</v>
      </c>
      <c r="J607" t="s">
        <v>17078</v>
      </c>
      <c r="K607">
        <v>4</v>
      </c>
      <c r="L607" t="s">
        <v>576</v>
      </c>
      <c r="M607">
        <v>5</v>
      </c>
      <c r="N607" t="s">
        <v>17073</v>
      </c>
      <c r="O607" t="s">
        <v>549</v>
      </c>
      <c r="P607" t="s">
        <v>17073</v>
      </c>
      <c r="Q607" t="s">
        <v>168</v>
      </c>
      <c r="R607" t="s">
        <v>517</v>
      </c>
      <c r="S607" t="s">
        <v>167</v>
      </c>
      <c r="T607" t="s">
        <v>16782</v>
      </c>
      <c r="U607" t="s">
        <v>168</v>
      </c>
      <c r="V607" t="s">
        <v>550</v>
      </c>
      <c r="W607" t="s">
        <v>8061</v>
      </c>
      <c r="X607" t="s">
        <v>8062</v>
      </c>
      <c r="Y607" t="s">
        <v>146</v>
      </c>
      <c r="Z607" t="s">
        <v>147</v>
      </c>
      <c r="AA607">
        <v>11.4</v>
      </c>
      <c r="AB607" t="s">
        <v>553</v>
      </c>
      <c r="AC607" t="str">
        <f t="shared" si="9"/>
        <v>2.4.2</v>
      </c>
      <c r="AD607" t="s">
        <v>8199</v>
      </c>
      <c r="AE607" t="s">
        <v>8200</v>
      </c>
      <c r="AF607" t="s">
        <v>8201</v>
      </c>
      <c r="AG607" t="s">
        <v>8202</v>
      </c>
      <c r="AH607" t="s">
        <v>8203</v>
      </c>
      <c r="AI607" t="s">
        <v>89</v>
      </c>
      <c r="AJ607" t="s">
        <v>8204</v>
      </c>
      <c r="AK607" t="s">
        <v>8205</v>
      </c>
      <c r="AL607" t="s">
        <v>92</v>
      </c>
      <c r="AM607" t="s">
        <v>8206</v>
      </c>
      <c r="AN607">
        <v>0.25</v>
      </c>
      <c r="AO607">
        <v>0.5</v>
      </c>
      <c r="AP607">
        <v>0.75</v>
      </c>
      <c r="AQ607">
        <v>1</v>
      </c>
      <c r="AR607" t="s">
        <v>8207</v>
      </c>
      <c r="AS607" t="s">
        <v>8208</v>
      </c>
      <c r="AT607" t="s">
        <v>8209</v>
      </c>
      <c r="AU607" t="s">
        <v>8210</v>
      </c>
      <c r="AV607" t="s">
        <v>8211</v>
      </c>
      <c r="AW607" t="s">
        <v>8212</v>
      </c>
      <c r="AX607" t="s">
        <v>8210</v>
      </c>
      <c r="AY607" t="s">
        <v>8211</v>
      </c>
      <c r="AZ607" t="s">
        <v>8213</v>
      </c>
      <c r="BA607" t="s">
        <v>8210</v>
      </c>
      <c r="BB607" t="s">
        <v>8211</v>
      </c>
      <c r="BC607" t="s">
        <v>108</v>
      </c>
      <c r="BD607" t="s">
        <v>108</v>
      </c>
      <c r="BE607" t="s">
        <v>108</v>
      </c>
      <c r="BF607" t="s">
        <v>108</v>
      </c>
      <c r="BG607" t="s">
        <v>108</v>
      </c>
      <c r="BH607" t="s">
        <v>108</v>
      </c>
      <c r="BI607" t="s">
        <v>108</v>
      </c>
      <c r="BJ607" t="s">
        <v>108</v>
      </c>
      <c r="BK607" t="s">
        <v>108</v>
      </c>
      <c r="BL607" t="s">
        <v>108</v>
      </c>
      <c r="BM607" t="s">
        <v>108</v>
      </c>
      <c r="BN607" t="s">
        <v>108</v>
      </c>
      <c r="BO607" t="s">
        <v>108</v>
      </c>
      <c r="BP607" t="s">
        <v>108</v>
      </c>
      <c r="BQ607" t="s">
        <v>108</v>
      </c>
      <c r="BR607" t="s">
        <v>108</v>
      </c>
      <c r="BS607" t="s">
        <v>108</v>
      </c>
      <c r="BT607" t="s">
        <v>108</v>
      </c>
      <c r="BU607" t="s">
        <v>108</v>
      </c>
      <c r="BV607" t="s">
        <v>108</v>
      </c>
      <c r="BW607" t="s">
        <v>108</v>
      </c>
      <c r="BX607" t="s">
        <v>108</v>
      </c>
      <c r="BY607" t="s">
        <v>108</v>
      </c>
      <c r="BZ607"/>
      <c r="CA607"/>
      <c r="CB607"/>
      <c r="CC607"/>
      <c r="CD607" s="23"/>
    </row>
    <row r="608" spans="1:86">
      <c r="A608" t="str">
        <f>CONCATENATE(C608,"_",COUNTIF(C$2:C608,C608))</f>
        <v>33C001_1</v>
      </c>
      <c r="B608" t="s">
        <v>9761</v>
      </c>
      <c r="C608" t="s">
        <v>8237</v>
      </c>
      <c r="D608" t="s">
        <v>17079</v>
      </c>
      <c r="E608" t="s">
        <v>8238</v>
      </c>
      <c r="F608" t="s">
        <v>8239</v>
      </c>
      <c r="G608" t="s">
        <v>8240</v>
      </c>
      <c r="H608" t="s">
        <v>8241</v>
      </c>
      <c r="I608" t="s">
        <v>8242</v>
      </c>
      <c r="J608" t="s">
        <v>17080</v>
      </c>
      <c r="K608">
        <v>2</v>
      </c>
      <c r="L608" t="s">
        <v>315</v>
      </c>
      <c r="M608">
        <v>1</v>
      </c>
      <c r="N608" t="s">
        <v>16760</v>
      </c>
      <c r="O608">
        <v>7</v>
      </c>
      <c r="P608" t="s">
        <v>8243</v>
      </c>
      <c r="Q608" t="s">
        <v>171</v>
      </c>
      <c r="R608" t="s">
        <v>235</v>
      </c>
      <c r="S608" t="s">
        <v>169</v>
      </c>
      <c r="T608" t="s">
        <v>16762</v>
      </c>
      <c r="U608" t="s">
        <v>168</v>
      </c>
      <c r="V608" t="s">
        <v>8244</v>
      </c>
      <c r="W608" t="s">
        <v>8245</v>
      </c>
      <c r="X608" t="s">
        <v>8246</v>
      </c>
      <c r="Y608" t="s">
        <v>236</v>
      </c>
      <c r="Z608" t="s">
        <v>318</v>
      </c>
      <c r="AA608">
        <v>8.8000000000000007</v>
      </c>
      <c r="AB608" t="s">
        <v>8247</v>
      </c>
      <c r="AC608" t="str">
        <f t="shared" si="9"/>
        <v>3.1.2</v>
      </c>
      <c r="AD608" t="s">
        <v>8248</v>
      </c>
      <c r="AE608" t="s">
        <v>8249</v>
      </c>
      <c r="AF608" t="s">
        <v>8250</v>
      </c>
      <c r="AG608" t="s">
        <v>8251</v>
      </c>
      <c r="AH608" t="s">
        <v>8252</v>
      </c>
      <c r="AI608" t="s">
        <v>89</v>
      </c>
      <c r="AJ608" t="s">
        <v>8253</v>
      </c>
      <c r="AK608" t="s">
        <v>8254</v>
      </c>
      <c r="AL608" t="s">
        <v>92</v>
      </c>
      <c r="AM608" t="s">
        <v>8255</v>
      </c>
      <c r="AN608">
        <v>0.25</v>
      </c>
      <c r="AO608">
        <v>0.5</v>
      </c>
      <c r="AP608">
        <v>0.75</v>
      </c>
      <c r="AQ608">
        <v>1</v>
      </c>
      <c r="AR608" t="s">
        <v>8256</v>
      </c>
      <c r="AS608" t="s">
        <v>8257</v>
      </c>
      <c r="AT608" t="s">
        <v>8258</v>
      </c>
      <c r="AU608" t="s">
        <v>8259</v>
      </c>
      <c r="AV608" t="s">
        <v>8260</v>
      </c>
      <c r="AW608" t="s">
        <v>8261</v>
      </c>
      <c r="AX608" t="s">
        <v>8259</v>
      </c>
      <c r="AY608" t="s">
        <v>8260</v>
      </c>
      <c r="AZ608" t="s">
        <v>8262</v>
      </c>
      <c r="BA608" t="s">
        <v>8259</v>
      </c>
      <c r="BB608" t="s">
        <v>8260</v>
      </c>
      <c r="BC608" t="s">
        <v>8263</v>
      </c>
      <c r="BD608" t="s">
        <v>8264</v>
      </c>
      <c r="BE608" t="s">
        <v>8265</v>
      </c>
      <c r="BF608" t="s">
        <v>8266</v>
      </c>
      <c r="BG608" t="s">
        <v>8267</v>
      </c>
      <c r="BH608" t="s">
        <v>8268</v>
      </c>
      <c r="BI608" t="s">
        <v>8269</v>
      </c>
      <c r="BJ608" t="s">
        <v>8270</v>
      </c>
      <c r="BK608" t="s">
        <v>8271</v>
      </c>
      <c r="BL608" t="s">
        <v>8272</v>
      </c>
      <c r="BM608" t="s">
        <v>8267</v>
      </c>
      <c r="BN608" t="s">
        <v>8268</v>
      </c>
      <c r="BO608" t="s">
        <v>108</v>
      </c>
      <c r="BP608" t="s">
        <v>108</v>
      </c>
      <c r="BQ608" t="s">
        <v>108</v>
      </c>
      <c r="BR608" t="s">
        <v>108</v>
      </c>
      <c r="BS608" t="s">
        <v>108</v>
      </c>
      <c r="BT608" t="s">
        <v>108</v>
      </c>
      <c r="BU608" t="s">
        <v>108</v>
      </c>
      <c r="BV608" t="s">
        <v>108</v>
      </c>
      <c r="BW608" t="s">
        <v>108</v>
      </c>
      <c r="BX608" t="s">
        <v>108</v>
      </c>
      <c r="BY608"/>
      <c r="BZ608"/>
      <c r="CA608"/>
      <c r="CB608"/>
      <c r="CC608"/>
      <c r="CD608" s="23"/>
    </row>
    <row r="609" spans="1:82">
      <c r="A609" t="str">
        <f>CONCATENATE(C609,"_",COUNTIF(C$2:C609,C609))</f>
        <v>33C001_2</v>
      </c>
      <c r="B609" t="s">
        <v>9762</v>
      </c>
      <c r="C609" t="s">
        <v>8237</v>
      </c>
      <c r="D609" t="s">
        <v>17079</v>
      </c>
      <c r="E609" t="s">
        <v>8238</v>
      </c>
      <c r="F609" t="s">
        <v>8239</v>
      </c>
      <c r="G609" t="s">
        <v>8240</v>
      </c>
      <c r="H609" t="s">
        <v>8241</v>
      </c>
      <c r="I609" t="s">
        <v>109</v>
      </c>
      <c r="J609" t="s">
        <v>16733</v>
      </c>
      <c r="K609">
        <v>2</v>
      </c>
      <c r="L609" t="s">
        <v>315</v>
      </c>
      <c r="M609">
        <v>1</v>
      </c>
      <c r="N609" t="s">
        <v>16760</v>
      </c>
      <c r="O609" t="s">
        <v>170</v>
      </c>
      <c r="P609" t="s">
        <v>8243</v>
      </c>
      <c r="Q609" t="s">
        <v>171</v>
      </c>
      <c r="R609" t="s">
        <v>235</v>
      </c>
      <c r="S609" t="s">
        <v>169</v>
      </c>
      <c r="T609" t="s">
        <v>16762</v>
      </c>
      <c r="U609" t="s">
        <v>168</v>
      </c>
      <c r="V609" t="s">
        <v>8244</v>
      </c>
      <c r="W609" t="s">
        <v>110</v>
      </c>
      <c r="X609" t="s">
        <v>111</v>
      </c>
      <c r="Y609" t="s">
        <v>236</v>
      </c>
      <c r="Z609" t="s">
        <v>318</v>
      </c>
      <c r="AA609">
        <v>8.8000000000000007</v>
      </c>
      <c r="AB609" t="s">
        <v>8247</v>
      </c>
      <c r="AC609" t="str">
        <f t="shared" si="9"/>
        <v>3.1.2</v>
      </c>
      <c r="AD609" t="s">
        <v>8273</v>
      </c>
      <c r="AE609" t="s">
        <v>8274</v>
      </c>
      <c r="AF609" t="s">
        <v>8275</v>
      </c>
      <c r="AG609" t="s">
        <v>115</v>
      </c>
      <c r="AH609" t="s">
        <v>8276</v>
      </c>
      <c r="AI609" t="s">
        <v>89</v>
      </c>
      <c r="AJ609" t="s">
        <v>4303</v>
      </c>
      <c r="AK609" t="s">
        <v>8277</v>
      </c>
      <c r="AL609" t="s">
        <v>92</v>
      </c>
      <c r="AM609" t="s">
        <v>8255</v>
      </c>
      <c r="AN609">
        <v>0.25</v>
      </c>
      <c r="AO609">
        <v>0.5</v>
      </c>
      <c r="AP609">
        <v>0.75</v>
      </c>
      <c r="AQ609">
        <v>1</v>
      </c>
      <c r="AR609" t="s">
        <v>8278</v>
      </c>
      <c r="AS609" t="s">
        <v>8279</v>
      </c>
      <c r="AT609" t="s">
        <v>4307</v>
      </c>
      <c r="AU609" t="s">
        <v>8280</v>
      </c>
      <c r="AV609" t="s">
        <v>4346</v>
      </c>
      <c r="AW609" t="s">
        <v>4309</v>
      </c>
      <c r="AX609" t="s">
        <v>8280</v>
      </c>
      <c r="AY609" t="s">
        <v>4346</v>
      </c>
      <c r="AZ609" t="s">
        <v>108</v>
      </c>
      <c r="BA609" t="s">
        <v>108</v>
      </c>
      <c r="BB609" t="s">
        <v>108</v>
      </c>
      <c r="BC609" t="s">
        <v>108</v>
      </c>
      <c r="BD609" t="s">
        <v>108</v>
      </c>
      <c r="BE609" t="s">
        <v>108</v>
      </c>
      <c r="BF609" t="s">
        <v>108</v>
      </c>
      <c r="BG609" t="s">
        <v>108</v>
      </c>
      <c r="BH609" t="s">
        <v>108</v>
      </c>
      <c r="BI609" t="s">
        <v>108</v>
      </c>
      <c r="BJ609" t="s">
        <v>108</v>
      </c>
      <c r="BK609" t="s">
        <v>108</v>
      </c>
      <c r="BL609" t="s">
        <v>108</v>
      </c>
      <c r="BM609" t="s">
        <v>108</v>
      </c>
      <c r="BN609" t="s">
        <v>108</v>
      </c>
      <c r="BO609" t="s">
        <v>108</v>
      </c>
      <c r="BP609" t="s">
        <v>108</v>
      </c>
      <c r="BQ609" t="s">
        <v>108</v>
      </c>
      <c r="BR609" t="s">
        <v>108</v>
      </c>
      <c r="BS609" t="s">
        <v>108</v>
      </c>
      <c r="BT609" t="s">
        <v>108</v>
      </c>
      <c r="BU609" t="s">
        <v>108</v>
      </c>
      <c r="BV609" t="s">
        <v>108</v>
      </c>
      <c r="BW609" t="s">
        <v>108</v>
      </c>
      <c r="BX609" t="s">
        <v>108</v>
      </c>
      <c r="BY609" t="s">
        <v>108</v>
      </c>
      <c r="BZ609"/>
      <c r="CA609"/>
      <c r="CB609"/>
      <c r="CC609"/>
      <c r="CD609" s="23"/>
    </row>
    <row r="610" spans="1:82">
      <c r="A610" t="str">
        <f>CONCATENATE(C610,"_",COUNTIF(C$2:C610,C610))</f>
        <v>33C001_3</v>
      </c>
      <c r="B610" t="s">
        <v>9763</v>
      </c>
      <c r="C610" t="s">
        <v>8237</v>
      </c>
      <c r="D610" t="s">
        <v>17079</v>
      </c>
      <c r="E610" t="s">
        <v>8238</v>
      </c>
      <c r="F610" t="s">
        <v>8239</v>
      </c>
      <c r="G610" t="s">
        <v>8240</v>
      </c>
      <c r="H610" t="s">
        <v>8241</v>
      </c>
      <c r="I610" t="s">
        <v>126</v>
      </c>
      <c r="J610" t="s">
        <v>16736</v>
      </c>
      <c r="K610">
        <v>2</v>
      </c>
      <c r="L610" t="s">
        <v>315</v>
      </c>
      <c r="M610">
        <v>1</v>
      </c>
      <c r="N610" t="s">
        <v>16760</v>
      </c>
      <c r="O610" t="s">
        <v>170</v>
      </c>
      <c r="P610" t="s">
        <v>8243</v>
      </c>
      <c r="Q610" t="s">
        <v>171</v>
      </c>
      <c r="R610" t="s">
        <v>235</v>
      </c>
      <c r="S610" t="s">
        <v>169</v>
      </c>
      <c r="T610" t="s">
        <v>16762</v>
      </c>
      <c r="U610" t="s">
        <v>168</v>
      </c>
      <c r="V610" t="s">
        <v>8244</v>
      </c>
      <c r="W610" t="s">
        <v>127</v>
      </c>
      <c r="X610" t="s">
        <v>128</v>
      </c>
      <c r="Y610" t="s">
        <v>236</v>
      </c>
      <c r="Z610" t="s">
        <v>318</v>
      </c>
      <c r="AA610">
        <v>8.8000000000000007</v>
      </c>
      <c r="AB610" t="s">
        <v>8247</v>
      </c>
      <c r="AC610" t="str">
        <f t="shared" si="9"/>
        <v>3.1.2</v>
      </c>
      <c r="AD610" t="s">
        <v>207</v>
      </c>
      <c r="AE610" t="s">
        <v>1395</v>
      </c>
      <c r="AF610" t="s">
        <v>8281</v>
      </c>
      <c r="AG610" t="s">
        <v>210</v>
      </c>
      <c r="AH610" t="s">
        <v>8282</v>
      </c>
      <c r="AI610" t="s">
        <v>89</v>
      </c>
      <c r="AJ610" t="s">
        <v>4312</v>
      </c>
      <c r="AK610" t="s">
        <v>8283</v>
      </c>
      <c r="AL610" t="s">
        <v>136</v>
      </c>
      <c r="AM610" t="s">
        <v>8255</v>
      </c>
      <c r="AN610">
        <v>0.25</v>
      </c>
      <c r="AO610">
        <v>0.5</v>
      </c>
      <c r="AP610">
        <v>0.75</v>
      </c>
      <c r="AQ610">
        <v>1</v>
      </c>
      <c r="AR610" t="s">
        <v>2024</v>
      </c>
      <c r="AS610" t="s">
        <v>8284</v>
      </c>
      <c r="AT610" t="s">
        <v>2026</v>
      </c>
      <c r="AU610" t="s">
        <v>8285</v>
      </c>
      <c r="AV610" t="s">
        <v>8286</v>
      </c>
      <c r="AW610" t="s">
        <v>108</v>
      </c>
      <c r="AX610" t="s">
        <v>108</v>
      </c>
      <c r="AY610" t="s">
        <v>108</v>
      </c>
      <c r="AZ610" t="s">
        <v>108</v>
      </c>
      <c r="BA610" t="s">
        <v>108</v>
      </c>
      <c r="BB610" t="s">
        <v>108</v>
      </c>
      <c r="BC610" t="s">
        <v>108</v>
      </c>
      <c r="BD610" t="s">
        <v>108</v>
      </c>
      <c r="BE610" t="s">
        <v>108</v>
      </c>
      <c r="BF610" t="s">
        <v>108</v>
      </c>
      <c r="BG610" t="s">
        <v>108</v>
      </c>
      <c r="BH610" t="s">
        <v>108</v>
      </c>
      <c r="BI610" t="s">
        <v>108</v>
      </c>
      <c r="BJ610" t="s">
        <v>108</v>
      </c>
      <c r="BK610" t="s">
        <v>108</v>
      </c>
      <c r="BL610" t="s">
        <v>108</v>
      </c>
      <c r="BM610" t="s">
        <v>108</v>
      </c>
      <c r="BN610" t="s">
        <v>108</v>
      </c>
      <c r="BO610" t="s">
        <v>108</v>
      </c>
      <c r="BP610" t="s">
        <v>108</v>
      </c>
      <c r="BQ610" t="s">
        <v>108</v>
      </c>
      <c r="BR610" t="s">
        <v>108</v>
      </c>
      <c r="BS610" t="s">
        <v>108</v>
      </c>
      <c r="BT610" t="s">
        <v>108</v>
      </c>
      <c r="BU610" t="s">
        <v>108</v>
      </c>
      <c r="BV610" t="s">
        <v>108</v>
      </c>
      <c r="BW610" t="s">
        <v>108</v>
      </c>
      <c r="BX610" t="s">
        <v>108</v>
      </c>
      <c r="BY610" t="s">
        <v>108</v>
      </c>
      <c r="BZ610"/>
      <c r="CA610"/>
      <c r="CB610"/>
      <c r="CC610"/>
      <c r="CD610" s="23"/>
    </row>
    <row r="611" spans="1:82">
      <c r="A611" t="str">
        <f>CONCATENATE(C611,"_",COUNTIF(C$2:C611,C611))</f>
        <v>33C001_4</v>
      </c>
      <c r="B611" t="s">
        <v>9764</v>
      </c>
      <c r="C611" t="s">
        <v>8237</v>
      </c>
      <c r="D611" t="s">
        <v>17079</v>
      </c>
      <c r="E611" t="s">
        <v>8238</v>
      </c>
      <c r="F611" t="s">
        <v>8239</v>
      </c>
      <c r="G611" t="s">
        <v>8240</v>
      </c>
      <c r="H611" t="s">
        <v>8241</v>
      </c>
      <c r="I611" t="s">
        <v>141</v>
      </c>
      <c r="J611" t="s">
        <v>16737</v>
      </c>
      <c r="K611">
        <v>5</v>
      </c>
      <c r="L611" t="s">
        <v>142</v>
      </c>
      <c r="M611">
        <v>3</v>
      </c>
      <c r="N611" t="s">
        <v>16738</v>
      </c>
      <c r="O611" t="s">
        <v>171</v>
      </c>
      <c r="P611" t="s">
        <v>143</v>
      </c>
      <c r="Q611" t="s">
        <v>169</v>
      </c>
      <c r="R611" t="s">
        <v>77</v>
      </c>
      <c r="S611" t="s">
        <v>170</v>
      </c>
      <c r="T611" t="s">
        <v>16739</v>
      </c>
      <c r="U611" t="s">
        <v>168</v>
      </c>
      <c r="V611" t="s">
        <v>16740</v>
      </c>
      <c r="W611" t="s">
        <v>144</v>
      </c>
      <c r="X611" t="s">
        <v>145</v>
      </c>
      <c r="Y611" t="s">
        <v>236</v>
      </c>
      <c r="Z611" t="s">
        <v>318</v>
      </c>
      <c r="AA611">
        <v>8.8000000000000007</v>
      </c>
      <c r="AB611" t="s">
        <v>8247</v>
      </c>
      <c r="AC611" t="str">
        <f t="shared" si="9"/>
        <v>1.7.2</v>
      </c>
      <c r="AD611" t="s">
        <v>8287</v>
      </c>
      <c r="AE611" t="s">
        <v>8288</v>
      </c>
      <c r="AF611" t="s">
        <v>8289</v>
      </c>
      <c r="AG611" t="s">
        <v>8290</v>
      </c>
      <c r="AH611" t="s">
        <v>8291</v>
      </c>
      <c r="AI611" t="s">
        <v>89</v>
      </c>
      <c r="AJ611" t="s">
        <v>4320</v>
      </c>
      <c r="AK611" t="s">
        <v>4660</v>
      </c>
      <c r="AL611" t="s">
        <v>92</v>
      </c>
      <c r="AM611" t="s">
        <v>8255</v>
      </c>
      <c r="AN611">
        <v>0.25</v>
      </c>
      <c r="AO611">
        <v>0.5</v>
      </c>
      <c r="AP611">
        <v>0.75</v>
      </c>
      <c r="AQ611">
        <v>1</v>
      </c>
      <c r="AR611" t="s">
        <v>8292</v>
      </c>
      <c r="AS611" t="s">
        <v>8293</v>
      </c>
      <c r="AT611" t="s">
        <v>4324</v>
      </c>
      <c r="AU611" t="s">
        <v>8280</v>
      </c>
      <c r="AV611" t="s">
        <v>4346</v>
      </c>
      <c r="AW611" t="s">
        <v>4325</v>
      </c>
      <c r="AX611" t="s">
        <v>8280</v>
      </c>
      <c r="AY611" t="s">
        <v>4346</v>
      </c>
      <c r="AZ611" t="s">
        <v>4326</v>
      </c>
      <c r="BA611" t="s">
        <v>8280</v>
      </c>
      <c r="BB611" t="s">
        <v>4346</v>
      </c>
      <c r="BC611" t="s">
        <v>108</v>
      </c>
      <c r="BD611" t="s">
        <v>108</v>
      </c>
      <c r="BE611" t="s">
        <v>108</v>
      </c>
      <c r="BF611" t="s">
        <v>108</v>
      </c>
      <c r="BG611" t="s">
        <v>108</v>
      </c>
      <c r="BH611" t="s">
        <v>108</v>
      </c>
      <c r="BI611" t="s">
        <v>108</v>
      </c>
      <c r="BJ611" t="s">
        <v>108</v>
      </c>
      <c r="BK611" t="s">
        <v>108</v>
      </c>
      <c r="BL611" t="s">
        <v>108</v>
      </c>
      <c r="BM611" t="s">
        <v>108</v>
      </c>
      <c r="BN611" t="s">
        <v>108</v>
      </c>
      <c r="BO611" t="s">
        <v>108</v>
      </c>
      <c r="BP611" t="s">
        <v>108</v>
      </c>
      <c r="BQ611" t="s">
        <v>108</v>
      </c>
      <c r="BR611" t="s">
        <v>108</v>
      </c>
      <c r="BS611" t="s">
        <v>108</v>
      </c>
      <c r="BT611" t="s">
        <v>108</v>
      </c>
      <c r="BU611" t="s">
        <v>108</v>
      </c>
      <c r="BV611" t="s">
        <v>108</v>
      </c>
      <c r="BW611" t="s">
        <v>108</v>
      </c>
      <c r="BX611" t="s">
        <v>108</v>
      </c>
      <c r="BY611" t="s">
        <v>108</v>
      </c>
      <c r="BZ611"/>
      <c r="CA611"/>
      <c r="CB611"/>
      <c r="CC611"/>
      <c r="CD611" s="23"/>
    </row>
    <row r="612" spans="1:82">
      <c r="A612" t="str">
        <f>CONCATENATE(C612,"_",COUNTIF(C$2:C612,C612))</f>
        <v>33C001_5</v>
      </c>
      <c r="B612" t="s">
        <v>9765</v>
      </c>
      <c r="C612" t="s">
        <v>8237</v>
      </c>
      <c r="D612" t="s">
        <v>17079</v>
      </c>
      <c r="E612" t="s">
        <v>8238</v>
      </c>
      <c r="F612" t="s">
        <v>8239</v>
      </c>
      <c r="G612" t="s">
        <v>8240</v>
      </c>
      <c r="H612" t="s">
        <v>8241</v>
      </c>
      <c r="I612" t="s">
        <v>8294</v>
      </c>
      <c r="J612" t="s">
        <v>17081</v>
      </c>
      <c r="K612">
        <v>2</v>
      </c>
      <c r="L612" t="s">
        <v>315</v>
      </c>
      <c r="M612">
        <v>1</v>
      </c>
      <c r="N612" t="s">
        <v>16760</v>
      </c>
      <c r="O612" t="s">
        <v>166</v>
      </c>
      <c r="P612" t="s">
        <v>16808</v>
      </c>
      <c r="Q612" t="s">
        <v>168</v>
      </c>
      <c r="R612" t="s">
        <v>517</v>
      </c>
      <c r="S612" t="s">
        <v>166</v>
      </c>
      <c r="T612" t="s">
        <v>16791</v>
      </c>
      <c r="U612" t="s">
        <v>167</v>
      </c>
      <c r="V612" t="s">
        <v>8295</v>
      </c>
      <c r="W612" t="s">
        <v>8296</v>
      </c>
      <c r="X612" t="s">
        <v>8297</v>
      </c>
      <c r="Y612" t="s">
        <v>236</v>
      </c>
      <c r="Z612" t="s">
        <v>318</v>
      </c>
      <c r="AA612">
        <v>8.5</v>
      </c>
      <c r="AB612" t="s">
        <v>17082</v>
      </c>
      <c r="AC612" t="str">
        <f t="shared" si="9"/>
        <v>2.6.4</v>
      </c>
      <c r="AD612" t="s">
        <v>8298</v>
      </c>
      <c r="AE612" t="s">
        <v>8299</v>
      </c>
      <c r="AF612" t="s">
        <v>8300</v>
      </c>
      <c r="AG612" t="s">
        <v>8301</v>
      </c>
      <c r="AH612" t="s">
        <v>8302</v>
      </c>
      <c r="AI612" t="s">
        <v>89</v>
      </c>
      <c r="AJ612" t="s">
        <v>8303</v>
      </c>
      <c r="AK612" t="s">
        <v>8304</v>
      </c>
      <c r="AL612" t="s">
        <v>92</v>
      </c>
      <c r="AM612" t="s">
        <v>8255</v>
      </c>
      <c r="AN612">
        <v>0.1</v>
      </c>
      <c r="AO612">
        <v>0.47</v>
      </c>
      <c r="AP612">
        <v>0.84</v>
      </c>
      <c r="AQ612">
        <v>1</v>
      </c>
      <c r="AR612" t="s">
        <v>8305</v>
      </c>
      <c r="AS612" t="s">
        <v>8306</v>
      </c>
      <c r="AT612" t="s">
        <v>8307</v>
      </c>
      <c r="AU612" t="s">
        <v>8308</v>
      </c>
      <c r="AV612" t="s">
        <v>8309</v>
      </c>
      <c r="AW612" t="s">
        <v>8310</v>
      </c>
      <c r="AX612" t="s">
        <v>8308</v>
      </c>
      <c r="AY612" t="s">
        <v>8309</v>
      </c>
      <c r="AZ612" t="s">
        <v>8311</v>
      </c>
      <c r="BA612" t="s">
        <v>8308</v>
      </c>
      <c r="BB612" t="s">
        <v>8309</v>
      </c>
      <c r="BC612" t="s">
        <v>8312</v>
      </c>
      <c r="BD612" t="s">
        <v>8308</v>
      </c>
      <c r="BE612" t="s">
        <v>8309</v>
      </c>
      <c r="BF612" t="s">
        <v>108</v>
      </c>
      <c r="BG612" t="s">
        <v>108</v>
      </c>
      <c r="BH612" t="s">
        <v>108</v>
      </c>
      <c r="BI612" t="s">
        <v>108</v>
      </c>
      <c r="BJ612" t="s">
        <v>108</v>
      </c>
      <c r="BK612" t="s">
        <v>108</v>
      </c>
      <c r="BL612" t="s">
        <v>108</v>
      </c>
      <c r="BM612" t="s">
        <v>108</v>
      </c>
      <c r="BN612" t="s">
        <v>108</v>
      </c>
      <c r="BO612" t="s">
        <v>108</v>
      </c>
      <c r="BP612" t="s">
        <v>108</v>
      </c>
      <c r="BQ612" t="s">
        <v>108</v>
      </c>
      <c r="BR612" t="s">
        <v>108</v>
      </c>
      <c r="BS612" t="s">
        <v>108</v>
      </c>
      <c r="BT612" t="s">
        <v>108</v>
      </c>
      <c r="BU612" t="s">
        <v>108</v>
      </c>
      <c r="BV612" t="s">
        <v>108</v>
      </c>
      <c r="BW612" t="s">
        <v>108</v>
      </c>
      <c r="BX612" t="s">
        <v>108</v>
      </c>
      <c r="BY612" t="s">
        <v>108</v>
      </c>
      <c r="BZ612"/>
      <c r="CA612"/>
      <c r="CB612"/>
      <c r="CC612"/>
      <c r="CD612" s="23"/>
    </row>
    <row r="613" spans="1:82">
      <c r="A613" t="str">
        <f>CONCATENATE(C613,"_",COUNTIF(C$2:C613,C613))</f>
        <v>33C001_6</v>
      </c>
      <c r="B613" t="s">
        <v>9766</v>
      </c>
      <c r="C613" t="s">
        <v>8237</v>
      </c>
      <c r="D613" t="s">
        <v>17079</v>
      </c>
      <c r="E613" t="s">
        <v>8238</v>
      </c>
      <c r="F613" t="s">
        <v>8239</v>
      </c>
      <c r="G613" t="s">
        <v>8240</v>
      </c>
      <c r="H613" t="s">
        <v>8241</v>
      </c>
      <c r="I613" t="s">
        <v>8313</v>
      </c>
      <c r="J613" t="s">
        <v>17083</v>
      </c>
      <c r="K613">
        <v>2</v>
      </c>
      <c r="L613" t="s">
        <v>315</v>
      </c>
      <c r="M613">
        <v>1</v>
      </c>
      <c r="N613" t="s">
        <v>16760</v>
      </c>
      <c r="O613">
        <v>6</v>
      </c>
      <c r="P613" t="s">
        <v>16808</v>
      </c>
      <c r="Q613" t="s">
        <v>168</v>
      </c>
      <c r="R613" t="s">
        <v>517</v>
      </c>
      <c r="S613" t="s">
        <v>166</v>
      </c>
      <c r="T613" t="s">
        <v>16791</v>
      </c>
      <c r="U613" t="s">
        <v>167</v>
      </c>
      <c r="V613" t="s">
        <v>8295</v>
      </c>
      <c r="W613" t="s">
        <v>8296</v>
      </c>
      <c r="X613" t="s">
        <v>8297</v>
      </c>
      <c r="Y613" t="s">
        <v>236</v>
      </c>
      <c r="Z613" t="s">
        <v>318</v>
      </c>
      <c r="AA613">
        <v>8.5</v>
      </c>
      <c r="AB613" t="s">
        <v>17082</v>
      </c>
      <c r="AC613" t="str">
        <f t="shared" si="9"/>
        <v>2.6.4</v>
      </c>
      <c r="AD613" t="s">
        <v>8314</v>
      </c>
      <c r="AE613" t="s">
        <v>8315</v>
      </c>
      <c r="AF613" t="s">
        <v>8316</v>
      </c>
      <c r="AG613" t="s">
        <v>8317</v>
      </c>
      <c r="AH613" t="s">
        <v>8318</v>
      </c>
      <c r="AI613" t="s">
        <v>89</v>
      </c>
      <c r="AJ613" t="s">
        <v>8319</v>
      </c>
      <c r="AK613" t="s">
        <v>8320</v>
      </c>
      <c r="AL613" t="s">
        <v>92</v>
      </c>
      <c r="AM613" t="s">
        <v>8255</v>
      </c>
      <c r="AN613">
        <v>0.05</v>
      </c>
      <c r="AO613">
        <v>0.46</v>
      </c>
      <c r="AP613">
        <v>0.68</v>
      </c>
      <c r="AQ613">
        <v>1</v>
      </c>
      <c r="AR613" t="s">
        <v>8321</v>
      </c>
      <c r="AS613" t="s">
        <v>8322</v>
      </c>
      <c r="AT613" t="s">
        <v>8323</v>
      </c>
      <c r="AU613" t="s">
        <v>8324</v>
      </c>
      <c r="AV613" t="s">
        <v>8325</v>
      </c>
      <c r="AW613" t="s">
        <v>8326</v>
      </c>
      <c r="AX613" t="s">
        <v>8324</v>
      </c>
      <c r="AY613" t="s">
        <v>8325</v>
      </c>
      <c r="AZ613" t="s">
        <v>8327</v>
      </c>
      <c r="BA613" t="s">
        <v>8328</v>
      </c>
      <c r="BB613" t="s">
        <v>8329</v>
      </c>
      <c r="BC613" t="s">
        <v>108</v>
      </c>
      <c r="BD613" t="s">
        <v>108</v>
      </c>
      <c r="BE613" t="s">
        <v>108</v>
      </c>
      <c r="BF613" t="s">
        <v>108</v>
      </c>
      <c r="BG613" t="s">
        <v>108</v>
      </c>
      <c r="BH613" t="s">
        <v>108</v>
      </c>
      <c r="BI613" t="s">
        <v>108</v>
      </c>
      <c r="BJ613" t="s">
        <v>108</v>
      </c>
      <c r="BK613" t="s">
        <v>108</v>
      </c>
      <c r="BL613" t="s">
        <v>108</v>
      </c>
      <c r="BM613" t="s">
        <v>108</v>
      </c>
      <c r="BN613" t="s">
        <v>108</v>
      </c>
      <c r="BO613" t="s">
        <v>108</v>
      </c>
      <c r="BP613" t="s">
        <v>108</v>
      </c>
      <c r="BQ613" t="s">
        <v>108</v>
      </c>
      <c r="BR613" t="s">
        <v>108</v>
      </c>
      <c r="BS613" t="s">
        <v>108</v>
      </c>
      <c r="BT613" t="s">
        <v>108</v>
      </c>
      <c r="BU613" t="s">
        <v>108</v>
      </c>
      <c r="BV613" t="s">
        <v>108</v>
      </c>
      <c r="BW613" t="s">
        <v>108</v>
      </c>
      <c r="BX613" t="s">
        <v>108</v>
      </c>
      <c r="BY613"/>
      <c r="BZ613"/>
      <c r="CA613"/>
      <c r="CB613"/>
      <c r="CC613"/>
      <c r="CD613" s="23"/>
    </row>
    <row r="614" spans="1:82">
      <c r="A614" t="str">
        <f>CONCATENATE(C614,"_",COUNTIF(C$2:C614,C614))</f>
        <v>33C001_7</v>
      </c>
      <c r="B614" t="s">
        <v>9767</v>
      </c>
      <c r="C614" t="s">
        <v>8237</v>
      </c>
      <c r="D614" t="s">
        <v>17079</v>
      </c>
      <c r="E614" t="s">
        <v>8238</v>
      </c>
      <c r="F614" t="s">
        <v>8239</v>
      </c>
      <c r="G614" t="s">
        <v>8240</v>
      </c>
      <c r="H614" t="s">
        <v>8241</v>
      </c>
      <c r="I614" t="s">
        <v>8330</v>
      </c>
      <c r="J614" t="s">
        <v>17084</v>
      </c>
      <c r="K614">
        <v>2</v>
      </c>
      <c r="L614" t="s">
        <v>315</v>
      </c>
      <c r="M614">
        <v>1</v>
      </c>
      <c r="N614" t="s">
        <v>16760</v>
      </c>
      <c r="O614" t="s">
        <v>166</v>
      </c>
      <c r="P614" t="s">
        <v>16808</v>
      </c>
      <c r="Q614" t="s">
        <v>168</v>
      </c>
      <c r="R614" t="s">
        <v>517</v>
      </c>
      <c r="S614" t="s">
        <v>166</v>
      </c>
      <c r="T614" t="s">
        <v>16791</v>
      </c>
      <c r="U614" t="s">
        <v>167</v>
      </c>
      <c r="V614" t="s">
        <v>8295</v>
      </c>
      <c r="W614" t="s">
        <v>8331</v>
      </c>
      <c r="X614" t="s">
        <v>8332</v>
      </c>
      <c r="Y614" t="s">
        <v>236</v>
      </c>
      <c r="Z614" t="s">
        <v>318</v>
      </c>
      <c r="AA614">
        <v>8.5</v>
      </c>
      <c r="AB614" t="s">
        <v>17082</v>
      </c>
      <c r="AC614" t="str">
        <f t="shared" si="9"/>
        <v>2.6.4</v>
      </c>
      <c r="AD614" t="s">
        <v>8333</v>
      </c>
      <c r="AE614" t="s">
        <v>8334</v>
      </c>
      <c r="AF614" t="s">
        <v>8300</v>
      </c>
      <c r="AG614" t="s">
        <v>8335</v>
      </c>
      <c r="AH614" t="s">
        <v>8336</v>
      </c>
      <c r="AI614" t="s">
        <v>89</v>
      </c>
      <c r="AJ614" t="s">
        <v>8337</v>
      </c>
      <c r="AK614" t="s">
        <v>8338</v>
      </c>
      <c r="AL614" t="s">
        <v>92</v>
      </c>
      <c r="AM614" t="s">
        <v>8339</v>
      </c>
      <c r="AN614">
        <v>0.25</v>
      </c>
      <c r="AO614">
        <v>0.5</v>
      </c>
      <c r="AP614">
        <v>0.75</v>
      </c>
      <c r="AQ614">
        <v>1</v>
      </c>
      <c r="AR614" t="s">
        <v>8340</v>
      </c>
      <c r="AS614" t="s">
        <v>8341</v>
      </c>
      <c r="AT614" t="s">
        <v>2890</v>
      </c>
      <c r="AU614" t="s">
        <v>8342</v>
      </c>
      <c r="AV614" t="s">
        <v>8343</v>
      </c>
      <c r="AW614" t="s">
        <v>8344</v>
      </c>
      <c r="AX614" t="s">
        <v>8342</v>
      </c>
      <c r="AY614" t="s">
        <v>8343</v>
      </c>
      <c r="AZ614" t="s">
        <v>108</v>
      </c>
      <c r="BA614" t="s">
        <v>108</v>
      </c>
      <c r="BB614" t="s">
        <v>108</v>
      </c>
      <c r="BC614" t="s">
        <v>108</v>
      </c>
      <c r="BD614" t="s">
        <v>108</v>
      </c>
      <c r="BE614" t="s">
        <v>108</v>
      </c>
      <c r="BF614" t="s">
        <v>108</v>
      </c>
      <c r="BG614" t="s">
        <v>108</v>
      </c>
      <c r="BH614" t="s">
        <v>108</v>
      </c>
      <c r="BI614" t="s">
        <v>108</v>
      </c>
      <c r="BJ614" t="s">
        <v>108</v>
      </c>
      <c r="BK614" t="s">
        <v>108</v>
      </c>
      <c r="BL614" t="s">
        <v>108</v>
      </c>
      <c r="BM614" t="s">
        <v>108</v>
      </c>
      <c r="BN614" t="s">
        <v>108</v>
      </c>
      <c r="BO614" t="s">
        <v>108</v>
      </c>
      <c r="BP614" t="s">
        <v>108</v>
      </c>
      <c r="BQ614" t="s">
        <v>108</v>
      </c>
      <c r="BR614" t="s">
        <v>108</v>
      </c>
      <c r="BS614" t="s">
        <v>108</v>
      </c>
      <c r="BT614" t="s">
        <v>108</v>
      </c>
      <c r="BU614" t="s">
        <v>108</v>
      </c>
      <c r="BV614" t="s">
        <v>108</v>
      </c>
      <c r="BW614" t="s">
        <v>108</v>
      </c>
      <c r="BX614" t="s">
        <v>108</v>
      </c>
      <c r="BY614" t="s">
        <v>108</v>
      </c>
      <c r="BZ614"/>
      <c r="CA614"/>
      <c r="CB614"/>
      <c r="CC614"/>
      <c r="CD614" s="23"/>
    </row>
    <row r="615" spans="1:82">
      <c r="A615" t="str">
        <f>CONCATENATE(C615,"_",COUNTIF(C$2:C615,C615))</f>
        <v>33PDCL_1</v>
      </c>
      <c r="B615" t="s">
        <v>9768</v>
      </c>
      <c r="C615" t="s">
        <v>8345</v>
      </c>
      <c r="D615" t="s">
        <v>17085</v>
      </c>
      <c r="E615" t="s">
        <v>8346</v>
      </c>
      <c r="F615" t="s">
        <v>8347</v>
      </c>
      <c r="G615" t="s">
        <v>8348</v>
      </c>
      <c r="H615" t="s">
        <v>8349</v>
      </c>
      <c r="I615" t="s">
        <v>8350</v>
      </c>
      <c r="J615" t="s">
        <v>17086</v>
      </c>
      <c r="K615">
        <v>2</v>
      </c>
      <c r="L615" t="s">
        <v>315</v>
      </c>
      <c r="M615">
        <v>1</v>
      </c>
      <c r="N615" t="s">
        <v>16760</v>
      </c>
      <c r="O615" t="s">
        <v>170</v>
      </c>
      <c r="P615" t="s">
        <v>8243</v>
      </c>
      <c r="Q615" t="s">
        <v>171</v>
      </c>
      <c r="R615" t="s">
        <v>235</v>
      </c>
      <c r="S615" t="s">
        <v>169</v>
      </c>
      <c r="T615" t="s">
        <v>16762</v>
      </c>
      <c r="U615" t="s">
        <v>168</v>
      </c>
      <c r="V615" t="s">
        <v>8244</v>
      </c>
      <c r="W615" t="s">
        <v>8245</v>
      </c>
      <c r="X615" t="s">
        <v>8246</v>
      </c>
      <c r="Y615" t="s">
        <v>236</v>
      </c>
      <c r="Z615" t="s">
        <v>318</v>
      </c>
      <c r="AA615">
        <v>8.8000000000000007</v>
      </c>
      <c r="AB615" t="s">
        <v>8247</v>
      </c>
      <c r="AC615" t="str">
        <f t="shared" si="9"/>
        <v>3.1.2</v>
      </c>
      <c r="AD615" t="s">
        <v>8351</v>
      </c>
      <c r="AE615" t="s">
        <v>8352</v>
      </c>
      <c r="AF615" t="s">
        <v>8353</v>
      </c>
      <c r="AG615" t="s">
        <v>8354</v>
      </c>
      <c r="AH615" t="s">
        <v>8355</v>
      </c>
      <c r="AI615" t="s">
        <v>89</v>
      </c>
      <c r="AJ615" t="s">
        <v>8356</v>
      </c>
      <c r="AK615" t="s">
        <v>8357</v>
      </c>
      <c r="AL615" t="s">
        <v>92</v>
      </c>
      <c r="AM615" t="s">
        <v>8358</v>
      </c>
      <c r="AN615">
        <v>0.28999999999999998</v>
      </c>
      <c r="AO615">
        <v>0.59</v>
      </c>
      <c r="AP615">
        <v>0.8</v>
      </c>
      <c r="AQ615">
        <v>1</v>
      </c>
      <c r="AR615" t="s">
        <v>8359</v>
      </c>
      <c r="AS615" t="s">
        <v>8360</v>
      </c>
      <c r="AT615" t="s">
        <v>8361</v>
      </c>
      <c r="AU615" t="s">
        <v>8362</v>
      </c>
      <c r="AV615" t="s">
        <v>2210</v>
      </c>
      <c r="AW615" t="s">
        <v>8363</v>
      </c>
      <c r="AX615" t="s">
        <v>8364</v>
      </c>
      <c r="AY615" t="s">
        <v>8365</v>
      </c>
      <c r="AZ615" t="s">
        <v>8366</v>
      </c>
      <c r="BA615" t="s">
        <v>8364</v>
      </c>
      <c r="BB615" t="s">
        <v>8365</v>
      </c>
      <c r="BC615" t="s">
        <v>8367</v>
      </c>
      <c r="BD615" t="s">
        <v>8364</v>
      </c>
      <c r="BE615" t="s">
        <v>8365</v>
      </c>
      <c r="BF615" t="s">
        <v>108</v>
      </c>
      <c r="BG615" t="s">
        <v>108</v>
      </c>
      <c r="BH615" t="s">
        <v>108</v>
      </c>
      <c r="BI615" t="s">
        <v>108</v>
      </c>
      <c r="BJ615" t="s">
        <v>108</v>
      </c>
      <c r="BK615" t="s">
        <v>108</v>
      </c>
      <c r="BL615" t="s">
        <v>108</v>
      </c>
      <c r="BM615" t="s">
        <v>108</v>
      </c>
      <c r="BN615" t="s">
        <v>108</v>
      </c>
      <c r="BO615" t="s">
        <v>108</v>
      </c>
      <c r="BP615" t="s">
        <v>108</v>
      </c>
      <c r="BQ615" t="s">
        <v>108</v>
      </c>
      <c r="BR615" t="s">
        <v>108</v>
      </c>
      <c r="BS615" t="s">
        <v>108</v>
      </c>
      <c r="BT615" t="s">
        <v>108</v>
      </c>
      <c r="BU615" t="s">
        <v>108</v>
      </c>
      <c r="BV615" t="s">
        <v>108</v>
      </c>
      <c r="BW615" t="s">
        <v>108</v>
      </c>
      <c r="BX615" t="s">
        <v>108</v>
      </c>
      <c r="BY615" t="s">
        <v>108</v>
      </c>
      <c r="BZ615"/>
      <c r="CA615"/>
      <c r="CB615"/>
      <c r="CC615"/>
      <c r="CD615" s="23"/>
    </row>
    <row r="616" spans="1:82">
      <c r="A616" t="str">
        <f>CONCATENATE(C616,"_",COUNTIF(C$2:C616,C616))</f>
        <v>33PDIT_1</v>
      </c>
      <c r="B616" t="s">
        <v>9769</v>
      </c>
      <c r="C616" t="s">
        <v>8368</v>
      </c>
      <c r="D616" t="s">
        <v>17087</v>
      </c>
      <c r="E616" t="s">
        <v>8369</v>
      </c>
      <c r="F616" t="s">
        <v>8370</v>
      </c>
      <c r="G616" t="s">
        <v>8371</v>
      </c>
      <c r="H616" t="s">
        <v>8372</v>
      </c>
      <c r="I616" t="s">
        <v>8373</v>
      </c>
      <c r="J616" t="s">
        <v>17088</v>
      </c>
      <c r="K616">
        <v>2</v>
      </c>
      <c r="L616" t="s">
        <v>315</v>
      </c>
      <c r="M616">
        <v>1</v>
      </c>
      <c r="N616" t="s">
        <v>16760</v>
      </c>
      <c r="O616" t="s">
        <v>166</v>
      </c>
      <c r="P616" t="s">
        <v>16808</v>
      </c>
      <c r="Q616" t="s">
        <v>171</v>
      </c>
      <c r="R616" t="s">
        <v>235</v>
      </c>
      <c r="S616" t="s">
        <v>169</v>
      </c>
      <c r="T616" t="s">
        <v>16762</v>
      </c>
      <c r="U616" t="s">
        <v>168</v>
      </c>
      <c r="V616" t="s">
        <v>8244</v>
      </c>
      <c r="W616" t="s">
        <v>8296</v>
      </c>
      <c r="X616" t="s">
        <v>8297</v>
      </c>
      <c r="Y616" t="s">
        <v>236</v>
      </c>
      <c r="Z616" t="s">
        <v>318</v>
      </c>
      <c r="AA616">
        <v>8.3000000000000007</v>
      </c>
      <c r="AB616" t="s">
        <v>16793</v>
      </c>
      <c r="AC616" t="str">
        <f t="shared" si="9"/>
        <v>3.1.2</v>
      </c>
      <c r="AD616" t="s">
        <v>8374</v>
      </c>
      <c r="AE616" t="s">
        <v>8375</v>
      </c>
      <c r="AF616" t="s">
        <v>8376</v>
      </c>
      <c r="AG616" t="s">
        <v>8377</v>
      </c>
      <c r="AH616" t="s">
        <v>8378</v>
      </c>
      <c r="AI616" t="s">
        <v>89</v>
      </c>
      <c r="AJ616" t="s">
        <v>8379</v>
      </c>
      <c r="AK616" t="s">
        <v>8380</v>
      </c>
      <c r="AL616" t="s">
        <v>92</v>
      </c>
      <c r="AM616" t="s">
        <v>8381</v>
      </c>
      <c r="AN616">
        <v>0.2</v>
      </c>
      <c r="AO616">
        <v>0.55000000000000004</v>
      </c>
      <c r="AP616">
        <v>0.9</v>
      </c>
      <c r="AQ616">
        <v>1</v>
      </c>
      <c r="AR616" t="s">
        <v>8382</v>
      </c>
      <c r="AS616" t="s">
        <v>8383</v>
      </c>
      <c r="AT616" t="s">
        <v>8384</v>
      </c>
      <c r="AU616" t="s">
        <v>8385</v>
      </c>
      <c r="AV616" t="s">
        <v>8386</v>
      </c>
      <c r="AW616" t="s">
        <v>8387</v>
      </c>
      <c r="AX616" t="s">
        <v>8385</v>
      </c>
      <c r="AY616" t="s">
        <v>8386</v>
      </c>
      <c r="AZ616" t="s">
        <v>8388</v>
      </c>
      <c r="BA616" t="s">
        <v>8389</v>
      </c>
      <c r="BB616" t="s">
        <v>8390</v>
      </c>
      <c r="BC616" t="s">
        <v>108</v>
      </c>
      <c r="BD616" t="s">
        <v>108</v>
      </c>
      <c r="BE616" t="s">
        <v>108</v>
      </c>
      <c r="BF616" t="s">
        <v>108</v>
      </c>
      <c r="BG616" t="s">
        <v>108</v>
      </c>
      <c r="BH616" t="s">
        <v>108</v>
      </c>
      <c r="BI616" t="s">
        <v>108</v>
      </c>
      <c r="BJ616" t="s">
        <v>108</v>
      </c>
      <c r="BK616" t="s">
        <v>108</v>
      </c>
      <c r="BL616" t="s">
        <v>108</v>
      </c>
      <c r="BM616" t="s">
        <v>108</v>
      </c>
      <c r="BN616" t="s">
        <v>108</v>
      </c>
      <c r="BO616" t="s">
        <v>108</v>
      </c>
      <c r="BP616" t="s">
        <v>108</v>
      </c>
      <c r="BQ616" t="s">
        <v>108</v>
      </c>
      <c r="BR616" t="s">
        <v>108</v>
      </c>
      <c r="BS616" t="s">
        <v>108</v>
      </c>
      <c r="BT616" t="s">
        <v>108</v>
      </c>
      <c r="BU616" t="s">
        <v>108</v>
      </c>
      <c r="BV616" t="s">
        <v>108</v>
      </c>
      <c r="BW616" t="s">
        <v>108</v>
      </c>
      <c r="BX616" t="s">
        <v>108</v>
      </c>
      <c r="BY616" t="s">
        <v>108</v>
      </c>
      <c r="BZ616"/>
      <c r="CA616"/>
      <c r="CB616"/>
      <c r="CC616"/>
      <c r="CD616" s="23"/>
    </row>
    <row r="617" spans="1:82">
      <c r="A617" t="str">
        <f>CONCATENATE(C617,"_",COUNTIF(C$2:C617,C617))</f>
        <v>33PDIT_2</v>
      </c>
      <c r="B617" t="s">
        <v>9770</v>
      </c>
      <c r="C617" t="s">
        <v>8368</v>
      </c>
      <c r="D617" t="s">
        <v>17087</v>
      </c>
      <c r="E617" t="s">
        <v>8369</v>
      </c>
      <c r="F617" t="s">
        <v>8370</v>
      </c>
      <c r="G617" t="s">
        <v>8371</v>
      </c>
      <c r="H617" t="s">
        <v>8372</v>
      </c>
      <c r="I617" t="s">
        <v>109</v>
      </c>
      <c r="J617" t="s">
        <v>16733</v>
      </c>
      <c r="K617">
        <v>2</v>
      </c>
      <c r="L617" t="s">
        <v>315</v>
      </c>
      <c r="M617">
        <v>1</v>
      </c>
      <c r="N617" t="s">
        <v>16760</v>
      </c>
      <c r="O617" t="s">
        <v>166</v>
      </c>
      <c r="P617" t="s">
        <v>16808</v>
      </c>
      <c r="Q617" t="s">
        <v>171</v>
      </c>
      <c r="R617" t="s">
        <v>235</v>
      </c>
      <c r="S617" t="s">
        <v>169</v>
      </c>
      <c r="T617" t="s">
        <v>16762</v>
      </c>
      <c r="U617" t="s">
        <v>168</v>
      </c>
      <c r="V617" t="s">
        <v>8244</v>
      </c>
      <c r="W617" t="s">
        <v>110</v>
      </c>
      <c r="X617" t="s">
        <v>111</v>
      </c>
      <c r="Y617" t="s">
        <v>236</v>
      </c>
      <c r="Z617" t="s">
        <v>318</v>
      </c>
      <c r="AA617">
        <v>8.3000000000000007</v>
      </c>
      <c r="AB617" t="s">
        <v>16793</v>
      </c>
      <c r="AC617" t="str">
        <f t="shared" si="9"/>
        <v>3.1.2</v>
      </c>
      <c r="AD617" t="s">
        <v>8391</v>
      </c>
      <c r="AE617" t="s">
        <v>8392</v>
      </c>
      <c r="AF617" t="s">
        <v>8393</v>
      </c>
      <c r="AG617" t="s">
        <v>115</v>
      </c>
      <c r="AH617" t="s">
        <v>8394</v>
      </c>
      <c r="AI617" t="s">
        <v>89</v>
      </c>
      <c r="AJ617" t="s">
        <v>8395</v>
      </c>
      <c r="AK617" t="s">
        <v>8277</v>
      </c>
      <c r="AL617" t="s">
        <v>92</v>
      </c>
      <c r="AM617" t="s">
        <v>8396</v>
      </c>
      <c r="AN617">
        <v>0.1</v>
      </c>
      <c r="AO617">
        <v>0.3</v>
      </c>
      <c r="AP617">
        <v>0.6</v>
      </c>
      <c r="AQ617">
        <v>1</v>
      </c>
      <c r="AR617" t="s">
        <v>8397</v>
      </c>
      <c r="AS617" t="s">
        <v>8398</v>
      </c>
      <c r="AT617" t="s">
        <v>4307</v>
      </c>
      <c r="AU617" t="s">
        <v>8399</v>
      </c>
      <c r="AV617" t="s">
        <v>4081</v>
      </c>
      <c r="AW617" t="s">
        <v>4309</v>
      </c>
      <c r="AX617" t="s">
        <v>8399</v>
      </c>
      <c r="AY617" t="s">
        <v>4081</v>
      </c>
      <c r="AZ617" t="s">
        <v>108</v>
      </c>
      <c r="BA617" t="s">
        <v>108</v>
      </c>
      <c r="BB617" t="s">
        <v>108</v>
      </c>
      <c r="BC617" t="s">
        <v>108</v>
      </c>
      <c r="BD617" t="s">
        <v>108</v>
      </c>
      <c r="BE617" t="s">
        <v>108</v>
      </c>
      <c r="BF617" t="s">
        <v>108</v>
      </c>
      <c r="BG617" t="s">
        <v>108</v>
      </c>
      <c r="BH617" t="s">
        <v>108</v>
      </c>
      <c r="BI617" t="s">
        <v>108</v>
      </c>
      <c r="BJ617" t="s">
        <v>108</v>
      </c>
      <c r="BK617" t="s">
        <v>108</v>
      </c>
      <c r="BL617" t="s">
        <v>108</v>
      </c>
      <c r="BM617" t="s">
        <v>108</v>
      </c>
      <c r="BN617" t="s">
        <v>108</v>
      </c>
      <c r="BO617" t="s">
        <v>108</v>
      </c>
      <c r="BP617" t="s">
        <v>108</v>
      </c>
      <c r="BQ617" t="s">
        <v>108</v>
      </c>
      <c r="BR617" t="s">
        <v>108</v>
      </c>
      <c r="BS617" t="s">
        <v>108</v>
      </c>
      <c r="BT617" t="s">
        <v>108</v>
      </c>
      <c r="BU617" t="s">
        <v>108</v>
      </c>
      <c r="BV617" t="s">
        <v>108</v>
      </c>
      <c r="BW617" t="s">
        <v>108</v>
      </c>
      <c r="BX617" t="s">
        <v>108</v>
      </c>
      <c r="BY617" t="s">
        <v>108</v>
      </c>
      <c r="BZ617"/>
      <c r="CA617"/>
      <c r="CB617"/>
      <c r="CC617"/>
      <c r="CD617" s="23"/>
    </row>
    <row r="618" spans="1:82">
      <c r="A618" t="str">
        <f>CONCATENATE(C618,"_",COUNTIF(C$2:C618,C618))</f>
        <v>33PDIT_3</v>
      </c>
      <c r="B618" t="s">
        <v>9771</v>
      </c>
      <c r="C618" t="s">
        <v>8368</v>
      </c>
      <c r="D618" t="s">
        <v>17087</v>
      </c>
      <c r="E618" t="s">
        <v>8369</v>
      </c>
      <c r="F618" t="s">
        <v>8370</v>
      </c>
      <c r="G618" t="s">
        <v>8371</v>
      </c>
      <c r="H618" t="s">
        <v>8372</v>
      </c>
      <c r="I618" t="s">
        <v>126</v>
      </c>
      <c r="J618" t="s">
        <v>16736</v>
      </c>
      <c r="K618">
        <v>2</v>
      </c>
      <c r="L618" t="s">
        <v>315</v>
      </c>
      <c r="M618">
        <v>1</v>
      </c>
      <c r="N618" t="s">
        <v>16760</v>
      </c>
      <c r="O618" t="s">
        <v>166</v>
      </c>
      <c r="P618" t="s">
        <v>16808</v>
      </c>
      <c r="Q618" t="s">
        <v>171</v>
      </c>
      <c r="R618" t="s">
        <v>235</v>
      </c>
      <c r="S618" t="s">
        <v>169</v>
      </c>
      <c r="T618" t="s">
        <v>16762</v>
      </c>
      <c r="U618" t="s">
        <v>168</v>
      </c>
      <c r="V618" t="s">
        <v>8244</v>
      </c>
      <c r="W618" t="s">
        <v>127</v>
      </c>
      <c r="X618" t="s">
        <v>128</v>
      </c>
      <c r="Y618" t="s">
        <v>236</v>
      </c>
      <c r="Z618" t="s">
        <v>318</v>
      </c>
      <c r="AA618">
        <v>8.3000000000000007</v>
      </c>
      <c r="AB618" t="s">
        <v>16793</v>
      </c>
      <c r="AC618" t="str">
        <f t="shared" si="9"/>
        <v>3.1.2</v>
      </c>
      <c r="AD618" t="s">
        <v>288</v>
      </c>
      <c r="AE618" t="s">
        <v>1225</v>
      </c>
      <c r="AF618" t="s">
        <v>8400</v>
      </c>
      <c r="AG618" t="s">
        <v>210</v>
      </c>
      <c r="AH618" t="s">
        <v>8401</v>
      </c>
      <c r="AI618" t="s">
        <v>89</v>
      </c>
      <c r="AJ618" t="s">
        <v>8402</v>
      </c>
      <c r="AK618" t="s">
        <v>8283</v>
      </c>
      <c r="AL618" t="s">
        <v>136</v>
      </c>
      <c r="AM618" t="s">
        <v>8403</v>
      </c>
      <c r="AN618">
        <v>0.15</v>
      </c>
      <c r="AO618">
        <v>0.4</v>
      </c>
      <c r="AP618">
        <v>0.75</v>
      </c>
      <c r="AQ618">
        <v>1</v>
      </c>
      <c r="AR618" t="s">
        <v>2024</v>
      </c>
      <c r="AS618" t="s">
        <v>8404</v>
      </c>
      <c r="AT618" t="s">
        <v>2026</v>
      </c>
      <c r="AU618" t="s">
        <v>8399</v>
      </c>
      <c r="AV618" t="s">
        <v>4081</v>
      </c>
      <c r="AW618" t="s">
        <v>108</v>
      </c>
      <c r="AX618" t="s">
        <v>108</v>
      </c>
      <c r="AY618" t="s">
        <v>108</v>
      </c>
      <c r="AZ618" t="s">
        <v>108</v>
      </c>
      <c r="BA618" t="s">
        <v>108</v>
      </c>
      <c r="BB618" t="s">
        <v>108</v>
      </c>
      <c r="BC618" t="s">
        <v>108</v>
      </c>
      <c r="BD618" t="s">
        <v>108</v>
      </c>
      <c r="BE618" t="s">
        <v>108</v>
      </c>
      <c r="BF618" t="s">
        <v>108</v>
      </c>
      <c r="BG618" t="s">
        <v>108</v>
      </c>
      <c r="BH618" t="s">
        <v>108</v>
      </c>
      <c r="BI618" t="s">
        <v>108</v>
      </c>
      <c r="BJ618" t="s">
        <v>108</v>
      </c>
      <c r="BK618" t="s">
        <v>108</v>
      </c>
      <c r="BL618" t="s">
        <v>108</v>
      </c>
      <c r="BM618" t="s">
        <v>108</v>
      </c>
      <c r="BN618" t="s">
        <v>108</v>
      </c>
      <c r="BO618" t="s">
        <v>108</v>
      </c>
      <c r="BP618" t="s">
        <v>108</v>
      </c>
      <c r="BQ618" t="s">
        <v>108</v>
      </c>
      <c r="BR618" t="s">
        <v>108</v>
      </c>
      <c r="BS618" t="s">
        <v>108</v>
      </c>
      <c r="BT618" t="s">
        <v>108</v>
      </c>
      <c r="BU618" t="s">
        <v>108</v>
      </c>
      <c r="BV618" t="s">
        <v>108</v>
      </c>
      <c r="BW618" t="s">
        <v>108</v>
      </c>
      <c r="BX618" t="s">
        <v>108</v>
      </c>
      <c r="BY618" t="s">
        <v>108</v>
      </c>
      <c r="BZ618"/>
      <c r="CA618"/>
      <c r="CB618"/>
      <c r="CC618"/>
      <c r="CD618" s="23"/>
    </row>
    <row r="619" spans="1:82">
      <c r="A619" t="str">
        <f>CONCATENATE(C619,"_",COUNTIF(C$2:C619,C619))</f>
        <v>33PDIT_4</v>
      </c>
      <c r="B619" t="s">
        <v>9772</v>
      </c>
      <c r="C619" t="s">
        <v>8368</v>
      </c>
      <c r="D619" t="s">
        <v>17087</v>
      </c>
      <c r="E619" t="s">
        <v>8369</v>
      </c>
      <c r="F619" t="s">
        <v>8370</v>
      </c>
      <c r="G619" t="s">
        <v>8371</v>
      </c>
      <c r="H619" t="s">
        <v>8372</v>
      </c>
      <c r="I619" t="s">
        <v>141</v>
      </c>
      <c r="J619" t="s">
        <v>16737</v>
      </c>
      <c r="K619">
        <v>5</v>
      </c>
      <c r="L619" t="s">
        <v>142</v>
      </c>
      <c r="M619">
        <v>3</v>
      </c>
      <c r="N619" t="s">
        <v>16738</v>
      </c>
      <c r="O619" t="s">
        <v>171</v>
      </c>
      <c r="P619" t="s">
        <v>143</v>
      </c>
      <c r="Q619" t="s">
        <v>169</v>
      </c>
      <c r="R619" t="s">
        <v>77</v>
      </c>
      <c r="S619" t="s">
        <v>170</v>
      </c>
      <c r="T619" t="s">
        <v>16739</v>
      </c>
      <c r="U619" t="s">
        <v>168</v>
      </c>
      <c r="V619" t="s">
        <v>16740</v>
      </c>
      <c r="W619" t="s">
        <v>144</v>
      </c>
      <c r="X619" t="s">
        <v>145</v>
      </c>
      <c r="Y619" t="s">
        <v>236</v>
      </c>
      <c r="Z619" t="s">
        <v>318</v>
      </c>
      <c r="AA619">
        <v>8.8000000000000007</v>
      </c>
      <c r="AB619" t="s">
        <v>8247</v>
      </c>
      <c r="AC619" t="str">
        <f t="shared" si="9"/>
        <v>1.7.2</v>
      </c>
      <c r="AD619" t="s">
        <v>8405</v>
      </c>
      <c r="AE619" t="s">
        <v>8406</v>
      </c>
      <c r="AF619" t="s">
        <v>8407</v>
      </c>
      <c r="AG619" t="s">
        <v>8408</v>
      </c>
      <c r="AH619" t="s">
        <v>8409</v>
      </c>
      <c r="AI619" t="s">
        <v>89</v>
      </c>
      <c r="AJ619" t="s">
        <v>8410</v>
      </c>
      <c r="AK619" t="s">
        <v>4660</v>
      </c>
      <c r="AL619" t="s">
        <v>92</v>
      </c>
      <c r="AM619" t="s">
        <v>8411</v>
      </c>
      <c r="AN619">
        <v>0.25</v>
      </c>
      <c r="AO619">
        <v>0.5</v>
      </c>
      <c r="AP619">
        <v>0.75</v>
      </c>
      <c r="AQ619">
        <v>1</v>
      </c>
      <c r="AR619" t="s">
        <v>1619</v>
      </c>
      <c r="AS619" t="s">
        <v>8412</v>
      </c>
      <c r="AT619" t="s">
        <v>4324</v>
      </c>
      <c r="AU619" t="s">
        <v>8399</v>
      </c>
      <c r="AV619" t="s">
        <v>4081</v>
      </c>
      <c r="AW619" t="s">
        <v>4325</v>
      </c>
      <c r="AX619" t="s">
        <v>8399</v>
      </c>
      <c r="AY619" t="s">
        <v>4081</v>
      </c>
      <c r="AZ619" t="s">
        <v>4326</v>
      </c>
      <c r="BA619" t="s">
        <v>8399</v>
      </c>
      <c r="BB619" t="s">
        <v>4081</v>
      </c>
      <c r="BC619" t="s">
        <v>108</v>
      </c>
      <c r="BD619" t="s">
        <v>108</v>
      </c>
      <c r="BE619" t="s">
        <v>108</v>
      </c>
      <c r="BF619" t="s">
        <v>108</v>
      </c>
      <c r="BG619" t="s">
        <v>108</v>
      </c>
      <c r="BH619" t="s">
        <v>108</v>
      </c>
      <c r="BI619" t="s">
        <v>108</v>
      </c>
      <c r="BJ619" t="s">
        <v>108</v>
      </c>
      <c r="BK619" t="s">
        <v>108</v>
      </c>
      <c r="BL619" t="s">
        <v>108</v>
      </c>
      <c r="BM619" t="s">
        <v>108</v>
      </c>
      <c r="BN619" t="s">
        <v>108</v>
      </c>
      <c r="BO619" t="s">
        <v>108</v>
      </c>
      <c r="BP619" t="s">
        <v>108</v>
      </c>
      <c r="BQ619" t="s">
        <v>108</v>
      </c>
      <c r="BR619" t="s">
        <v>108</v>
      </c>
      <c r="BS619" t="s">
        <v>108</v>
      </c>
      <c r="BT619" t="s">
        <v>108</v>
      </c>
      <c r="BU619" t="s">
        <v>108</v>
      </c>
      <c r="BV619" t="s">
        <v>108</v>
      </c>
      <c r="BW619" t="s">
        <v>108</v>
      </c>
      <c r="BX619" t="s">
        <v>108</v>
      </c>
      <c r="BY619" t="s">
        <v>108</v>
      </c>
      <c r="BZ619"/>
      <c r="CA619"/>
      <c r="CB619"/>
      <c r="CC619"/>
      <c r="CD619" s="23"/>
    </row>
    <row r="620" spans="1:82">
      <c r="A620" t="str">
        <f>CONCATENATE(C620,"_",COUNTIF(C$2:C620,C620))</f>
        <v>34C001_1</v>
      </c>
      <c r="B620" t="s">
        <v>9774</v>
      </c>
      <c r="C620" t="s">
        <v>8413</v>
      </c>
      <c r="D620" t="s">
        <v>17089</v>
      </c>
      <c r="E620" t="s">
        <v>8414</v>
      </c>
      <c r="F620" t="s">
        <v>8415</v>
      </c>
      <c r="G620" t="s">
        <v>8416</v>
      </c>
      <c r="H620" t="s">
        <v>8417</v>
      </c>
      <c r="I620" t="s">
        <v>126</v>
      </c>
      <c r="J620" t="s">
        <v>16736</v>
      </c>
      <c r="K620">
        <v>5</v>
      </c>
      <c r="L620" t="s">
        <v>142</v>
      </c>
      <c r="M620">
        <v>3</v>
      </c>
      <c r="N620" t="s">
        <v>16738</v>
      </c>
      <c r="O620" t="s">
        <v>169</v>
      </c>
      <c r="P620" t="s">
        <v>17090</v>
      </c>
      <c r="Q620" t="s">
        <v>169</v>
      </c>
      <c r="R620" t="s">
        <v>77</v>
      </c>
      <c r="S620" t="s">
        <v>170</v>
      </c>
      <c r="T620" t="s">
        <v>16739</v>
      </c>
      <c r="U620" t="s">
        <v>168</v>
      </c>
      <c r="V620" t="s">
        <v>16740</v>
      </c>
      <c r="W620" t="s">
        <v>127</v>
      </c>
      <c r="X620" t="s">
        <v>128</v>
      </c>
      <c r="Y620" t="s">
        <v>146</v>
      </c>
      <c r="Z620" t="s">
        <v>147</v>
      </c>
      <c r="AA620">
        <v>11.5</v>
      </c>
      <c r="AB620" t="s">
        <v>16741</v>
      </c>
      <c r="AC620" t="str">
        <f t="shared" si="9"/>
        <v>1.7.2</v>
      </c>
      <c r="AD620" t="s">
        <v>207</v>
      </c>
      <c r="AE620" t="s">
        <v>1395</v>
      </c>
      <c r="AF620" t="s">
        <v>8442</v>
      </c>
      <c r="AG620" t="s">
        <v>343</v>
      </c>
      <c r="AH620" t="s">
        <v>8443</v>
      </c>
      <c r="AI620" t="s">
        <v>89</v>
      </c>
      <c r="AJ620" t="s">
        <v>6675</v>
      </c>
      <c r="AK620" t="s">
        <v>380</v>
      </c>
      <c r="AL620" t="s">
        <v>136</v>
      </c>
      <c r="AM620" t="s">
        <v>8444</v>
      </c>
      <c r="AN620">
        <v>0.25</v>
      </c>
      <c r="AO620">
        <v>0.5</v>
      </c>
      <c r="AP620">
        <v>0.75</v>
      </c>
      <c r="AQ620">
        <v>1</v>
      </c>
      <c r="AR620" t="s">
        <v>382</v>
      </c>
      <c r="AS620" t="s">
        <v>8445</v>
      </c>
      <c r="AT620" t="s">
        <v>8446</v>
      </c>
      <c r="AU620" t="s">
        <v>8447</v>
      </c>
      <c r="AV620" t="s">
        <v>2210</v>
      </c>
      <c r="AW620" t="s">
        <v>108</v>
      </c>
      <c r="AX620" t="s">
        <v>108</v>
      </c>
      <c r="AY620" t="s">
        <v>108</v>
      </c>
      <c r="AZ620" t="s">
        <v>108</v>
      </c>
      <c r="BA620" t="s">
        <v>108</v>
      </c>
      <c r="BB620" t="s">
        <v>108</v>
      </c>
      <c r="BC620" t="s">
        <v>108</v>
      </c>
      <c r="BD620" t="s">
        <v>108</v>
      </c>
      <c r="BE620" t="s">
        <v>108</v>
      </c>
      <c r="BF620" t="s">
        <v>108</v>
      </c>
      <c r="BG620" t="s">
        <v>108</v>
      </c>
      <c r="BH620" t="s">
        <v>108</v>
      </c>
      <c r="BI620" t="s">
        <v>108</v>
      </c>
      <c r="BJ620" t="s">
        <v>108</v>
      </c>
      <c r="BK620" t="s">
        <v>108</v>
      </c>
      <c r="BL620" t="s">
        <v>108</v>
      </c>
      <c r="BM620" t="s">
        <v>108</v>
      </c>
      <c r="BN620" t="s">
        <v>108</v>
      </c>
      <c r="BO620" t="s">
        <v>108</v>
      </c>
      <c r="BP620" t="s">
        <v>108</v>
      </c>
      <c r="BQ620" t="s">
        <v>108</v>
      </c>
      <c r="BR620" t="s">
        <v>108</v>
      </c>
      <c r="BS620" t="s">
        <v>108</v>
      </c>
      <c r="BT620" t="s">
        <v>108</v>
      </c>
      <c r="BU620" t="s">
        <v>108</v>
      </c>
      <c r="BV620" t="s">
        <v>108</v>
      </c>
      <c r="BW620" t="s">
        <v>108</v>
      </c>
      <c r="BX620" t="s">
        <v>108</v>
      </c>
      <c r="BY620" t="s">
        <v>108</v>
      </c>
      <c r="BZ620"/>
      <c r="CA620"/>
      <c r="CB620"/>
      <c r="CC620"/>
    </row>
    <row r="621" spans="1:82">
      <c r="A621" t="str">
        <f>CONCATENATE(C621,"_",COUNTIF(C$2:C621,C621))</f>
        <v>34C001_2</v>
      </c>
      <c r="B621" t="s">
        <v>9775</v>
      </c>
      <c r="C621" t="s">
        <v>8413</v>
      </c>
      <c r="D621" t="s">
        <v>17089</v>
      </c>
      <c r="E621" t="s">
        <v>8414</v>
      </c>
      <c r="F621" t="s">
        <v>8415</v>
      </c>
      <c r="G621" t="s">
        <v>8416</v>
      </c>
      <c r="H621" t="s">
        <v>8417</v>
      </c>
      <c r="I621" t="s">
        <v>141</v>
      </c>
      <c r="J621" t="s">
        <v>16737</v>
      </c>
      <c r="K621">
        <v>5</v>
      </c>
      <c r="L621" t="s">
        <v>142</v>
      </c>
      <c r="M621">
        <v>3</v>
      </c>
      <c r="N621" t="s">
        <v>16738</v>
      </c>
      <c r="O621" t="s">
        <v>171</v>
      </c>
      <c r="P621" t="s">
        <v>143</v>
      </c>
      <c r="Q621" t="s">
        <v>169</v>
      </c>
      <c r="R621" t="s">
        <v>77</v>
      </c>
      <c r="S621" t="s">
        <v>170</v>
      </c>
      <c r="T621" t="s">
        <v>16739</v>
      </c>
      <c r="U621" t="s">
        <v>168</v>
      </c>
      <c r="V621" t="s">
        <v>16740</v>
      </c>
      <c r="W621" t="s">
        <v>144</v>
      </c>
      <c r="X621" t="s">
        <v>145</v>
      </c>
      <c r="Y621" t="s">
        <v>146</v>
      </c>
      <c r="Z621" t="s">
        <v>147</v>
      </c>
      <c r="AA621">
        <v>11.5</v>
      </c>
      <c r="AB621" t="s">
        <v>16741</v>
      </c>
      <c r="AC621" t="str">
        <f t="shared" si="9"/>
        <v>1.7.2</v>
      </c>
      <c r="AD621" t="s">
        <v>8448</v>
      </c>
      <c r="AE621" t="s">
        <v>8449</v>
      </c>
      <c r="AF621" t="s">
        <v>8450</v>
      </c>
      <c r="AG621" t="s">
        <v>8451</v>
      </c>
      <c r="AH621" t="s">
        <v>8452</v>
      </c>
      <c r="AI621" t="s">
        <v>89</v>
      </c>
      <c r="AJ621" t="s">
        <v>8453</v>
      </c>
      <c r="AK621" t="s">
        <v>6770</v>
      </c>
      <c r="AL621" t="s">
        <v>136</v>
      </c>
      <c r="AM621" t="s">
        <v>8454</v>
      </c>
      <c r="AN621">
        <v>0.2</v>
      </c>
      <c r="AO621">
        <v>0.4</v>
      </c>
      <c r="AP621">
        <v>0.8</v>
      </c>
      <c r="AQ621">
        <v>1</v>
      </c>
      <c r="AR621" t="s">
        <v>6686</v>
      </c>
      <c r="AS621" t="s">
        <v>8452</v>
      </c>
      <c r="AT621" t="s">
        <v>6772</v>
      </c>
      <c r="AU621" t="s">
        <v>8441</v>
      </c>
      <c r="AV621" t="s">
        <v>4481</v>
      </c>
      <c r="AW621" t="s">
        <v>108</v>
      </c>
      <c r="AX621" t="s">
        <v>108</v>
      </c>
      <c r="AY621" t="s">
        <v>108</v>
      </c>
      <c r="AZ621" t="s">
        <v>108</v>
      </c>
      <c r="BA621" t="s">
        <v>108</v>
      </c>
      <c r="BB621" t="s">
        <v>108</v>
      </c>
      <c r="BC621" t="s">
        <v>108</v>
      </c>
      <c r="BD621" t="s">
        <v>108</v>
      </c>
      <c r="BE621" t="s">
        <v>108</v>
      </c>
      <c r="BF621" t="s">
        <v>108</v>
      </c>
      <c r="BG621" t="s">
        <v>108</v>
      </c>
      <c r="BH621" t="s">
        <v>108</v>
      </c>
      <c r="BI621" t="s">
        <v>108</v>
      </c>
      <c r="BJ621" t="s">
        <v>108</v>
      </c>
      <c r="BK621" t="s">
        <v>108</v>
      </c>
      <c r="BL621" t="s">
        <v>108</v>
      </c>
      <c r="BM621" t="s">
        <v>108</v>
      </c>
      <c r="BN621" t="s">
        <v>108</v>
      </c>
      <c r="BO621" t="s">
        <v>108</v>
      </c>
      <c r="BP621" t="s">
        <v>108</v>
      </c>
      <c r="BQ621" t="s">
        <v>108</v>
      </c>
      <c r="BR621" t="s">
        <v>108</v>
      </c>
      <c r="BS621" t="s">
        <v>108</v>
      </c>
      <c r="BT621" t="s">
        <v>108</v>
      </c>
      <c r="BU621" t="s">
        <v>108</v>
      </c>
      <c r="BV621" t="s">
        <v>108</v>
      </c>
      <c r="BW621" t="s">
        <v>108</v>
      </c>
      <c r="BX621" t="s">
        <v>108</v>
      </c>
      <c r="BY621" t="s">
        <v>108</v>
      </c>
      <c r="BZ621"/>
      <c r="CA621"/>
      <c r="CB621"/>
      <c r="CC621"/>
      <c r="CD621" s="23"/>
    </row>
    <row r="622" spans="1:82">
      <c r="A622" t="str">
        <f>CONCATENATE(C622,"_",COUNTIF(C$2:C622,C622))</f>
        <v>34C001_3</v>
      </c>
      <c r="B622" t="s">
        <v>9773</v>
      </c>
      <c r="C622" t="s">
        <v>8413</v>
      </c>
      <c r="D622" t="s">
        <v>17089</v>
      </c>
      <c r="E622" t="s">
        <v>8414</v>
      </c>
      <c r="F622" t="s">
        <v>8415</v>
      </c>
      <c r="G622" t="s">
        <v>8416</v>
      </c>
      <c r="H622" t="s">
        <v>8417</v>
      </c>
      <c r="I622" t="s">
        <v>8418</v>
      </c>
      <c r="J622" t="s">
        <v>17091</v>
      </c>
      <c r="K622">
        <v>5</v>
      </c>
      <c r="L622" t="s">
        <v>142</v>
      </c>
      <c r="M622">
        <v>3</v>
      </c>
      <c r="N622" t="s">
        <v>16738</v>
      </c>
      <c r="O622" t="s">
        <v>169</v>
      </c>
      <c r="P622" t="s">
        <v>17090</v>
      </c>
      <c r="Q622" t="s">
        <v>169</v>
      </c>
      <c r="R622" t="s">
        <v>77</v>
      </c>
      <c r="S622" t="s">
        <v>170</v>
      </c>
      <c r="T622" t="s">
        <v>16739</v>
      </c>
      <c r="U622" t="s">
        <v>168</v>
      </c>
      <c r="V622" t="s">
        <v>16740</v>
      </c>
      <c r="W622" t="s">
        <v>144</v>
      </c>
      <c r="X622" t="s">
        <v>145</v>
      </c>
      <c r="Y622" t="s">
        <v>146</v>
      </c>
      <c r="Z622" t="s">
        <v>147</v>
      </c>
      <c r="AA622">
        <v>11.5</v>
      </c>
      <c r="AB622" t="s">
        <v>16741</v>
      </c>
      <c r="AC622" t="str">
        <f t="shared" si="9"/>
        <v>1.7.2</v>
      </c>
      <c r="AD622" t="s">
        <v>8419</v>
      </c>
      <c r="AE622" t="s">
        <v>8420</v>
      </c>
      <c r="AF622" t="s">
        <v>177</v>
      </c>
      <c r="AG622" t="s">
        <v>8421</v>
      </c>
      <c r="AH622" t="s">
        <v>8422</v>
      </c>
      <c r="AI622" t="s">
        <v>89</v>
      </c>
      <c r="AJ622" t="s">
        <v>8423</v>
      </c>
      <c r="AK622" t="s">
        <v>8424</v>
      </c>
      <c r="AL622" t="s">
        <v>92</v>
      </c>
      <c r="AM622" t="s">
        <v>8425</v>
      </c>
      <c r="AN622">
        <v>0.2</v>
      </c>
      <c r="AO622">
        <v>0.5</v>
      </c>
      <c r="AP622">
        <v>0.76</v>
      </c>
      <c r="AQ622">
        <v>1</v>
      </c>
      <c r="AR622" t="s">
        <v>8426</v>
      </c>
      <c r="AS622" t="s">
        <v>8427</v>
      </c>
      <c r="AT622" t="s">
        <v>8428</v>
      </c>
      <c r="AU622" t="s">
        <v>8429</v>
      </c>
      <c r="AV622" t="s">
        <v>8430</v>
      </c>
      <c r="AW622" t="s">
        <v>8431</v>
      </c>
      <c r="AX622" t="s">
        <v>8432</v>
      </c>
      <c r="AY622" t="s">
        <v>8433</v>
      </c>
      <c r="AZ622" t="s">
        <v>8434</v>
      </c>
      <c r="BA622" t="s">
        <v>8435</v>
      </c>
      <c r="BB622" t="s">
        <v>8436</v>
      </c>
      <c r="BC622" t="s">
        <v>8437</v>
      </c>
      <c r="BD622" t="s">
        <v>8438</v>
      </c>
      <c r="BE622" t="s">
        <v>8439</v>
      </c>
      <c r="BF622" t="s">
        <v>108</v>
      </c>
      <c r="BG622" t="s">
        <v>108</v>
      </c>
      <c r="BH622" t="s">
        <v>108</v>
      </c>
      <c r="BI622" t="s">
        <v>108</v>
      </c>
      <c r="BJ622" t="s">
        <v>108</v>
      </c>
      <c r="BK622" t="s">
        <v>108</v>
      </c>
      <c r="BL622" t="s">
        <v>108</v>
      </c>
      <c r="BM622" t="s">
        <v>108</v>
      </c>
      <c r="BN622" t="s">
        <v>108</v>
      </c>
      <c r="BO622" t="s">
        <v>108</v>
      </c>
      <c r="BP622" t="s">
        <v>108</v>
      </c>
      <c r="BQ622" t="s">
        <v>108</v>
      </c>
      <c r="BR622" t="s">
        <v>108</v>
      </c>
      <c r="BS622" t="s">
        <v>108</v>
      </c>
      <c r="BT622" t="s">
        <v>108</v>
      </c>
      <c r="BU622" t="s">
        <v>108</v>
      </c>
      <c r="BV622"/>
      <c r="BW622"/>
      <c r="BX622"/>
      <c r="BY622"/>
      <c r="BZ622"/>
      <c r="CA622"/>
      <c r="CB622"/>
      <c r="CC622"/>
      <c r="CD622" s="23"/>
    </row>
    <row r="623" spans="1:82">
      <c r="A623" t="str">
        <f>CONCATENATE(C623,"_",COUNTIF(C$2:C623,C623))</f>
        <v>34PDHB_1</v>
      </c>
      <c r="B623" t="s">
        <v>9777</v>
      </c>
      <c r="C623" t="s">
        <v>8455</v>
      </c>
      <c r="D623" t="s">
        <v>17092</v>
      </c>
      <c r="E623" t="s">
        <v>8456</v>
      </c>
      <c r="F623" t="s">
        <v>8457</v>
      </c>
      <c r="G623" t="s">
        <v>8416</v>
      </c>
      <c r="H623" t="s">
        <v>8458</v>
      </c>
      <c r="I623" t="s">
        <v>126</v>
      </c>
      <c r="J623" t="s">
        <v>16736</v>
      </c>
      <c r="K623">
        <v>5</v>
      </c>
      <c r="L623" t="s">
        <v>142</v>
      </c>
      <c r="M623">
        <v>3</v>
      </c>
      <c r="N623" t="s">
        <v>16738</v>
      </c>
      <c r="O623" t="s">
        <v>169</v>
      </c>
      <c r="P623" t="s">
        <v>17090</v>
      </c>
      <c r="Q623" t="s">
        <v>169</v>
      </c>
      <c r="R623" t="s">
        <v>77</v>
      </c>
      <c r="S623" t="s">
        <v>170</v>
      </c>
      <c r="T623" t="s">
        <v>16739</v>
      </c>
      <c r="U623" t="s">
        <v>168</v>
      </c>
      <c r="V623" t="s">
        <v>16740</v>
      </c>
      <c r="W623" t="s">
        <v>127</v>
      </c>
      <c r="X623" t="s">
        <v>128</v>
      </c>
      <c r="Y623" t="s">
        <v>146</v>
      </c>
      <c r="Z623" t="s">
        <v>147</v>
      </c>
      <c r="AA623">
        <v>11.5</v>
      </c>
      <c r="AB623" t="s">
        <v>16741</v>
      </c>
      <c r="AC623" t="str">
        <f t="shared" si="9"/>
        <v>1.7.2</v>
      </c>
      <c r="AD623" t="s">
        <v>207</v>
      </c>
      <c r="AE623" t="s">
        <v>942</v>
      </c>
      <c r="AF623" t="s">
        <v>8470</v>
      </c>
      <c r="AG623" t="s">
        <v>343</v>
      </c>
      <c r="AH623" t="s">
        <v>8471</v>
      </c>
      <c r="AI623" t="s">
        <v>89</v>
      </c>
      <c r="AJ623" t="s">
        <v>6675</v>
      </c>
      <c r="AK623" t="s">
        <v>380</v>
      </c>
      <c r="AL623" t="s">
        <v>136</v>
      </c>
      <c r="AM623" t="s">
        <v>8463</v>
      </c>
      <c r="AN623">
        <v>0</v>
      </c>
      <c r="AO623">
        <v>0.1</v>
      </c>
      <c r="AP623">
        <v>0.5</v>
      </c>
      <c r="AQ623">
        <v>1</v>
      </c>
      <c r="AR623" t="s">
        <v>1605</v>
      </c>
      <c r="AS623" t="s">
        <v>8472</v>
      </c>
      <c r="AT623" t="s">
        <v>8473</v>
      </c>
      <c r="AU623" t="s">
        <v>8474</v>
      </c>
      <c r="AV623" t="s">
        <v>8475</v>
      </c>
      <c r="AW623" t="s">
        <v>108</v>
      </c>
      <c r="AX623" t="s">
        <v>108</v>
      </c>
      <c r="AY623" t="s">
        <v>108</v>
      </c>
      <c r="AZ623" t="s">
        <v>108</v>
      </c>
      <c r="BA623" t="s">
        <v>108</v>
      </c>
      <c r="BB623" t="s">
        <v>108</v>
      </c>
      <c r="BC623" t="s">
        <v>108</v>
      </c>
      <c r="BD623" t="s">
        <v>108</v>
      </c>
      <c r="BE623" t="s">
        <v>108</v>
      </c>
      <c r="BF623" t="s">
        <v>108</v>
      </c>
      <c r="BG623" t="s">
        <v>108</v>
      </c>
      <c r="BH623" t="s">
        <v>108</v>
      </c>
      <c r="BI623" t="s">
        <v>108</v>
      </c>
      <c r="BJ623" t="s">
        <v>108</v>
      </c>
      <c r="BK623" t="s">
        <v>108</v>
      </c>
      <c r="BL623" t="s">
        <v>108</v>
      </c>
      <c r="BM623" t="s">
        <v>108</v>
      </c>
      <c r="BN623" t="s">
        <v>108</v>
      </c>
      <c r="BO623" t="s">
        <v>108</v>
      </c>
      <c r="BP623" t="s">
        <v>108</v>
      </c>
      <c r="BQ623" t="s">
        <v>108</v>
      </c>
      <c r="BR623" t="s">
        <v>108</v>
      </c>
      <c r="BS623" t="s">
        <v>108</v>
      </c>
      <c r="BT623" t="s">
        <v>108</v>
      </c>
      <c r="BU623" t="s">
        <v>108</v>
      </c>
      <c r="BV623" t="s">
        <v>108</v>
      </c>
      <c r="BW623" t="s">
        <v>108</v>
      </c>
      <c r="BX623" t="s">
        <v>108</v>
      </c>
      <c r="BY623" t="s">
        <v>108</v>
      </c>
      <c r="BZ623"/>
      <c r="CA623"/>
      <c r="CB623"/>
      <c r="CC623"/>
      <c r="CD623" s="23"/>
    </row>
    <row r="624" spans="1:82">
      <c r="A624" t="str">
        <f>CONCATENATE(C624,"_",COUNTIF(C$2:C624,C624))</f>
        <v>34PDHB_2</v>
      </c>
      <c r="B624" t="s">
        <v>9778</v>
      </c>
      <c r="C624" t="s">
        <v>8455</v>
      </c>
      <c r="D624" t="s">
        <v>17092</v>
      </c>
      <c r="E624" t="s">
        <v>8456</v>
      </c>
      <c r="F624" t="s">
        <v>8457</v>
      </c>
      <c r="G624" t="s">
        <v>8416</v>
      </c>
      <c r="H624" t="s">
        <v>8458</v>
      </c>
      <c r="I624" t="s">
        <v>141</v>
      </c>
      <c r="J624" t="s">
        <v>16737</v>
      </c>
      <c r="K624">
        <v>5</v>
      </c>
      <c r="L624" t="s">
        <v>142</v>
      </c>
      <c r="M624">
        <v>3</v>
      </c>
      <c r="N624" t="s">
        <v>16738</v>
      </c>
      <c r="O624" t="s">
        <v>171</v>
      </c>
      <c r="P624" t="s">
        <v>143</v>
      </c>
      <c r="Q624" t="s">
        <v>169</v>
      </c>
      <c r="R624" t="s">
        <v>77</v>
      </c>
      <c r="S624" t="s">
        <v>170</v>
      </c>
      <c r="T624" t="s">
        <v>16739</v>
      </c>
      <c r="U624" t="s">
        <v>168</v>
      </c>
      <c r="V624" t="s">
        <v>16740</v>
      </c>
      <c r="W624" t="s">
        <v>144</v>
      </c>
      <c r="X624" t="s">
        <v>145</v>
      </c>
      <c r="Y624" t="s">
        <v>146</v>
      </c>
      <c r="Z624" t="s">
        <v>147</v>
      </c>
      <c r="AA624">
        <v>11.5</v>
      </c>
      <c r="AB624" t="s">
        <v>16741</v>
      </c>
      <c r="AC624" t="str">
        <f t="shared" si="9"/>
        <v>1.7.2</v>
      </c>
      <c r="AD624" t="s">
        <v>8476</v>
      </c>
      <c r="AE624" t="s">
        <v>8477</v>
      </c>
      <c r="AF624" t="s">
        <v>8478</v>
      </c>
      <c r="AG624" t="s">
        <v>8479</v>
      </c>
      <c r="AH624" t="s">
        <v>8480</v>
      </c>
      <c r="AI624" t="s">
        <v>89</v>
      </c>
      <c r="AJ624" t="s">
        <v>8481</v>
      </c>
      <c r="AK624" t="s">
        <v>6770</v>
      </c>
      <c r="AL624" t="s">
        <v>136</v>
      </c>
      <c r="AM624" t="s">
        <v>8463</v>
      </c>
      <c r="AN624">
        <v>0</v>
      </c>
      <c r="AO624">
        <v>0.5</v>
      </c>
      <c r="AP624">
        <v>0.75</v>
      </c>
      <c r="AQ624">
        <v>1</v>
      </c>
      <c r="AR624" t="s">
        <v>6686</v>
      </c>
      <c r="AS624" t="s">
        <v>8482</v>
      </c>
      <c r="AT624" t="s">
        <v>6772</v>
      </c>
      <c r="AU624" t="s">
        <v>8483</v>
      </c>
      <c r="AV624" t="s">
        <v>8484</v>
      </c>
      <c r="AW624" t="s">
        <v>108</v>
      </c>
      <c r="AX624" t="s">
        <v>108</v>
      </c>
      <c r="AY624" t="s">
        <v>108</v>
      </c>
      <c r="AZ624" t="s">
        <v>108</v>
      </c>
      <c r="BA624" t="s">
        <v>108</v>
      </c>
      <c r="BB624" t="s">
        <v>108</v>
      </c>
      <c r="BC624" t="s">
        <v>108</v>
      </c>
      <c r="BD624" t="s">
        <v>108</v>
      </c>
      <c r="BE624" t="s">
        <v>108</v>
      </c>
      <c r="BF624" t="s">
        <v>108</v>
      </c>
      <c r="BG624" t="s">
        <v>108</v>
      </c>
      <c r="BH624" t="s">
        <v>108</v>
      </c>
      <c r="BI624" t="s">
        <v>108</v>
      </c>
      <c r="BJ624" t="s">
        <v>108</v>
      </c>
      <c r="BK624" t="s">
        <v>108</v>
      </c>
      <c r="BL624" t="s">
        <v>108</v>
      </c>
      <c r="BM624" t="s">
        <v>108</v>
      </c>
      <c r="BN624" t="s">
        <v>108</v>
      </c>
      <c r="BO624" t="s">
        <v>108</v>
      </c>
      <c r="BP624" t="s">
        <v>108</v>
      </c>
      <c r="BQ624" t="s">
        <v>108</v>
      </c>
      <c r="BR624" t="s">
        <v>108</v>
      </c>
      <c r="BS624" t="s">
        <v>108</v>
      </c>
      <c r="BT624" t="s">
        <v>108</v>
      </c>
      <c r="BU624" t="s">
        <v>108</v>
      </c>
      <c r="BV624" t="s">
        <v>108</v>
      </c>
      <c r="BW624" t="s">
        <v>108</v>
      </c>
      <c r="BX624" t="s">
        <v>108</v>
      </c>
      <c r="BY624"/>
      <c r="BZ624"/>
      <c r="CA624"/>
      <c r="CB624"/>
      <c r="CC624"/>
    </row>
    <row r="625" spans="1:82">
      <c r="A625" t="str">
        <f>CONCATENATE(C625,"_",COUNTIF(C$2:C625,C625))</f>
        <v>34PDHB_3</v>
      </c>
      <c r="B625" t="s">
        <v>9776</v>
      </c>
      <c r="C625" t="s">
        <v>8455</v>
      </c>
      <c r="D625" t="s">
        <v>17092</v>
      </c>
      <c r="E625" t="s">
        <v>8456</v>
      </c>
      <c r="F625" t="s">
        <v>8457</v>
      </c>
      <c r="G625" t="s">
        <v>8416</v>
      </c>
      <c r="H625" t="s">
        <v>8458</v>
      </c>
      <c r="I625" t="s">
        <v>8418</v>
      </c>
      <c r="J625" t="s">
        <v>17091</v>
      </c>
      <c r="K625">
        <v>5</v>
      </c>
      <c r="L625" t="s">
        <v>142</v>
      </c>
      <c r="M625">
        <v>3</v>
      </c>
      <c r="N625" t="s">
        <v>16738</v>
      </c>
      <c r="O625" t="s">
        <v>169</v>
      </c>
      <c r="P625" t="s">
        <v>17090</v>
      </c>
      <c r="Q625" t="s">
        <v>169</v>
      </c>
      <c r="R625" t="s">
        <v>77</v>
      </c>
      <c r="S625" t="s">
        <v>170</v>
      </c>
      <c r="T625" t="s">
        <v>16739</v>
      </c>
      <c r="U625" t="s">
        <v>168</v>
      </c>
      <c r="V625" t="s">
        <v>16740</v>
      </c>
      <c r="W625" t="s">
        <v>144</v>
      </c>
      <c r="X625" t="s">
        <v>145</v>
      </c>
      <c r="Y625" t="s">
        <v>146</v>
      </c>
      <c r="Z625" t="s">
        <v>147</v>
      </c>
      <c r="AA625">
        <v>11.5</v>
      </c>
      <c r="AB625" t="s">
        <v>16741</v>
      </c>
      <c r="AC625" t="str">
        <f t="shared" si="9"/>
        <v>1.7.2</v>
      </c>
      <c r="AD625" t="s">
        <v>8419</v>
      </c>
      <c r="AE625" t="s">
        <v>8420</v>
      </c>
      <c r="AF625" t="s">
        <v>177</v>
      </c>
      <c r="AG625" t="s">
        <v>8459</v>
      </c>
      <c r="AH625" t="s">
        <v>8460</v>
      </c>
      <c r="AI625" t="s">
        <v>89</v>
      </c>
      <c r="AJ625" t="s">
        <v>8461</v>
      </c>
      <c r="AK625" t="s">
        <v>8462</v>
      </c>
      <c r="AL625" t="s">
        <v>136</v>
      </c>
      <c r="AM625" t="s">
        <v>8463</v>
      </c>
      <c r="AN625">
        <v>0.25</v>
      </c>
      <c r="AO625">
        <v>0.5</v>
      </c>
      <c r="AP625">
        <v>0.75</v>
      </c>
      <c r="AQ625">
        <v>1</v>
      </c>
      <c r="AR625" t="s">
        <v>8464</v>
      </c>
      <c r="AS625" t="s">
        <v>8465</v>
      </c>
      <c r="AT625" t="s">
        <v>8466</v>
      </c>
      <c r="AU625" t="s">
        <v>8467</v>
      </c>
      <c r="AV625" t="s">
        <v>8468</v>
      </c>
      <c r="AW625" t="s">
        <v>108</v>
      </c>
      <c r="AX625" t="s">
        <v>108</v>
      </c>
      <c r="AY625" t="s">
        <v>108</v>
      </c>
      <c r="AZ625" t="s">
        <v>108</v>
      </c>
      <c r="BA625" t="s">
        <v>108</v>
      </c>
      <c r="BB625" t="s">
        <v>108</v>
      </c>
      <c r="BC625" t="s">
        <v>108</v>
      </c>
      <c r="BD625" t="s">
        <v>108</v>
      </c>
      <c r="BE625" t="s">
        <v>108</v>
      </c>
      <c r="BF625" t="s">
        <v>108</v>
      </c>
      <c r="BG625" t="s">
        <v>108</v>
      </c>
      <c r="BH625"/>
      <c r="BI625"/>
      <c r="BJ625"/>
      <c r="BK625"/>
      <c r="BL625"/>
      <c r="BM625"/>
      <c r="BN625"/>
      <c r="BO625"/>
      <c r="BP625"/>
      <c r="BQ625"/>
      <c r="BR625"/>
      <c r="BS625"/>
      <c r="BT625"/>
      <c r="BU625"/>
      <c r="BV625"/>
      <c r="BW625"/>
      <c r="BX625"/>
      <c r="BY625" t="s">
        <v>108</v>
      </c>
      <c r="BZ625"/>
      <c r="CA625"/>
      <c r="CB625"/>
      <c r="CC625"/>
      <c r="CD625" s="23"/>
    </row>
    <row r="626" spans="1:82">
      <c r="A626" t="str">
        <f>CONCATENATE(C626,"_",COUNTIF(C$2:C626,C626))</f>
        <v>35C001_1</v>
      </c>
      <c r="B626" t="s">
        <v>9779</v>
      </c>
      <c r="C626" t="s">
        <v>8485</v>
      </c>
      <c r="D626" t="s">
        <v>17093</v>
      </c>
      <c r="E626" t="s">
        <v>8486</v>
      </c>
      <c r="F626" t="s">
        <v>8487</v>
      </c>
      <c r="G626" t="s">
        <v>8488</v>
      </c>
      <c r="H626" t="s">
        <v>8489</v>
      </c>
      <c r="I626" t="s">
        <v>8490</v>
      </c>
      <c r="J626" t="s">
        <v>17094</v>
      </c>
      <c r="K626">
        <v>1</v>
      </c>
      <c r="L626" t="s">
        <v>576</v>
      </c>
      <c r="M626">
        <v>7</v>
      </c>
      <c r="N626" t="s">
        <v>17095</v>
      </c>
      <c r="O626" t="s">
        <v>549</v>
      </c>
      <c r="P626" t="s">
        <v>17095</v>
      </c>
      <c r="Q626" t="s">
        <v>168</v>
      </c>
      <c r="R626" t="s">
        <v>517</v>
      </c>
      <c r="S626" t="s">
        <v>166</v>
      </c>
      <c r="T626" t="s">
        <v>16791</v>
      </c>
      <c r="U626" t="s">
        <v>170</v>
      </c>
      <c r="V626" t="s">
        <v>17096</v>
      </c>
      <c r="W626" t="s">
        <v>8491</v>
      </c>
      <c r="X626" t="s">
        <v>8492</v>
      </c>
      <c r="Y626" t="s">
        <v>793</v>
      </c>
      <c r="Z626" t="s">
        <v>794</v>
      </c>
      <c r="AA626">
        <v>10.199999999999999</v>
      </c>
      <c r="AB626" t="s">
        <v>16810</v>
      </c>
      <c r="AC626" t="str">
        <f t="shared" si="9"/>
        <v>2.6.7</v>
      </c>
      <c r="AD626" t="s">
        <v>8493</v>
      </c>
      <c r="AE626" t="s">
        <v>8494</v>
      </c>
      <c r="AF626" t="s">
        <v>8495</v>
      </c>
      <c r="AG626" t="s">
        <v>8496</v>
      </c>
      <c r="AH626" t="s">
        <v>8497</v>
      </c>
      <c r="AI626" t="s">
        <v>89</v>
      </c>
      <c r="AJ626" t="s">
        <v>8498</v>
      </c>
      <c r="AK626" t="s">
        <v>8499</v>
      </c>
      <c r="AL626" t="s">
        <v>92</v>
      </c>
      <c r="AM626" t="s">
        <v>8500</v>
      </c>
      <c r="AN626">
        <v>0.25</v>
      </c>
      <c r="AO626">
        <v>0.5</v>
      </c>
      <c r="AP626">
        <v>0.75</v>
      </c>
      <c r="AQ626">
        <v>1</v>
      </c>
      <c r="AR626" t="s">
        <v>8501</v>
      </c>
      <c r="AS626" t="s">
        <v>8502</v>
      </c>
      <c r="AT626" t="s">
        <v>8503</v>
      </c>
      <c r="AU626" t="s">
        <v>8504</v>
      </c>
      <c r="AV626" t="s">
        <v>8505</v>
      </c>
      <c r="AW626" t="s">
        <v>8506</v>
      </c>
      <c r="AX626" t="s">
        <v>8507</v>
      </c>
      <c r="AY626" t="s">
        <v>8508</v>
      </c>
      <c r="AZ626" t="s">
        <v>8509</v>
      </c>
      <c r="BA626" t="s">
        <v>8510</v>
      </c>
      <c r="BB626" t="s">
        <v>8511</v>
      </c>
      <c r="BC626" t="s">
        <v>8512</v>
      </c>
      <c r="BD626" t="s">
        <v>8513</v>
      </c>
      <c r="BE626" t="s">
        <v>8514</v>
      </c>
      <c r="BF626" t="s">
        <v>8515</v>
      </c>
      <c r="BG626" t="s">
        <v>8507</v>
      </c>
      <c r="BH626" t="s">
        <v>8516</v>
      </c>
      <c r="BI626" t="s">
        <v>108</v>
      </c>
      <c r="BJ626" t="s">
        <v>108</v>
      </c>
      <c r="BK626"/>
      <c r="BL626"/>
      <c r="BM626"/>
      <c r="BN626"/>
      <c r="BO626"/>
      <c r="BP626"/>
      <c r="BQ626"/>
      <c r="BR626"/>
      <c r="BS626"/>
      <c r="BT626"/>
      <c r="BU626"/>
      <c r="BV626"/>
      <c r="BW626"/>
      <c r="BX626"/>
      <c r="BY626" t="s">
        <v>108</v>
      </c>
      <c r="BZ626"/>
      <c r="CA626"/>
      <c r="CB626"/>
      <c r="CC626"/>
      <c r="CD626" s="23"/>
    </row>
    <row r="627" spans="1:82">
      <c r="A627" t="str">
        <f>CONCATENATE(C627,"_",COUNTIF(C$2:C627,C627))</f>
        <v>35C001_2</v>
      </c>
      <c r="B627" t="s">
        <v>9781</v>
      </c>
      <c r="C627" t="s">
        <v>8485</v>
      </c>
      <c r="D627" t="s">
        <v>17093</v>
      </c>
      <c r="E627" t="s">
        <v>8486</v>
      </c>
      <c r="F627" t="s">
        <v>8487</v>
      </c>
      <c r="G627" t="s">
        <v>8488</v>
      </c>
      <c r="H627" t="s">
        <v>8489</v>
      </c>
      <c r="I627" t="s">
        <v>109</v>
      </c>
      <c r="J627" t="s">
        <v>16733</v>
      </c>
      <c r="K627">
        <v>1</v>
      </c>
      <c r="L627" t="s">
        <v>576</v>
      </c>
      <c r="M627">
        <v>7</v>
      </c>
      <c r="N627" t="s">
        <v>17095</v>
      </c>
      <c r="O627" t="s">
        <v>549</v>
      </c>
      <c r="P627" t="s">
        <v>17095</v>
      </c>
      <c r="Q627" t="s">
        <v>168</v>
      </c>
      <c r="R627" t="s">
        <v>517</v>
      </c>
      <c r="S627" t="s">
        <v>166</v>
      </c>
      <c r="T627" t="s">
        <v>16791</v>
      </c>
      <c r="U627" t="s">
        <v>170</v>
      </c>
      <c r="V627" t="s">
        <v>17096</v>
      </c>
      <c r="W627" t="s">
        <v>110</v>
      </c>
      <c r="X627" t="s">
        <v>111</v>
      </c>
      <c r="Y627" t="s">
        <v>793</v>
      </c>
      <c r="Z627" t="s">
        <v>794</v>
      </c>
      <c r="AA627">
        <v>10.199999999999999</v>
      </c>
      <c r="AB627" t="s">
        <v>16810</v>
      </c>
      <c r="AC627" t="str">
        <f t="shared" si="9"/>
        <v>2.6.7</v>
      </c>
      <c r="AD627" t="s">
        <v>8534</v>
      </c>
      <c r="AE627" t="s">
        <v>8535</v>
      </c>
      <c r="AF627" t="s">
        <v>8536</v>
      </c>
      <c r="AG627" t="s">
        <v>6113</v>
      </c>
      <c r="AH627" t="s">
        <v>8537</v>
      </c>
      <c r="AI627" t="s">
        <v>89</v>
      </c>
      <c r="AJ627" t="s">
        <v>370</v>
      </c>
      <c r="AK627" t="s">
        <v>371</v>
      </c>
      <c r="AL627" t="s">
        <v>92</v>
      </c>
      <c r="AM627" t="s">
        <v>8538</v>
      </c>
      <c r="AN627">
        <v>0.25</v>
      </c>
      <c r="AO627">
        <v>0.5</v>
      </c>
      <c r="AP627">
        <v>0.75</v>
      </c>
      <c r="AQ627">
        <v>1</v>
      </c>
      <c r="AR627" t="s">
        <v>8539</v>
      </c>
      <c r="AS627" t="s">
        <v>8540</v>
      </c>
      <c r="AT627" t="s">
        <v>125</v>
      </c>
      <c r="AU627" t="s">
        <v>8541</v>
      </c>
      <c r="AV627" t="s">
        <v>4346</v>
      </c>
      <c r="AW627" t="s">
        <v>122</v>
      </c>
      <c r="AX627" t="s">
        <v>8541</v>
      </c>
      <c r="AY627" t="s">
        <v>4346</v>
      </c>
      <c r="AZ627" t="s">
        <v>108</v>
      </c>
      <c r="BA627" t="s">
        <v>108</v>
      </c>
      <c r="BB627" t="s">
        <v>108</v>
      </c>
      <c r="BC627" t="s">
        <v>108</v>
      </c>
      <c r="BD627" t="s">
        <v>108</v>
      </c>
      <c r="BE627" t="s">
        <v>108</v>
      </c>
      <c r="BF627" t="s">
        <v>108</v>
      </c>
      <c r="BG627" t="s">
        <v>108</v>
      </c>
      <c r="BH627" t="s">
        <v>108</v>
      </c>
      <c r="BI627" t="s">
        <v>108</v>
      </c>
      <c r="BJ627" t="s">
        <v>108</v>
      </c>
      <c r="BK627" t="s">
        <v>108</v>
      </c>
      <c r="BL627" t="s">
        <v>108</v>
      </c>
      <c r="BM627" t="s">
        <v>108</v>
      </c>
      <c r="BN627" t="s">
        <v>108</v>
      </c>
      <c r="BO627" t="s">
        <v>108</v>
      </c>
      <c r="BP627" t="s">
        <v>108</v>
      </c>
      <c r="BQ627" t="s">
        <v>108</v>
      </c>
      <c r="BR627" t="s">
        <v>108</v>
      </c>
      <c r="BS627" t="s">
        <v>108</v>
      </c>
      <c r="BT627" t="s">
        <v>108</v>
      </c>
      <c r="BU627" t="s">
        <v>108</v>
      </c>
      <c r="BV627" t="s">
        <v>108</v>
      </c>
      <c r="BW627" t="s">
        <v>108</v>
      </c>
      <c r="BX627" t="s">
        <v>108</v>
      </c>
      <c r="BY627" t="s">
        <v>108</v>
      </c>
      <c r="BZ627"/>
      <c r="CA627"/>
      <c r="CB627"/>
      <c r="CC627"/>
      <c r="CD627" s="23"/>
    </row>
    <row r="628" spans="1:82">
      <c r="A628" t="str">
        <f>CONCATENATE(C628,"_",COUNTIF(C$2:C628,C628))</f>
        <v>35C001_3</v>
      </c>
      <c r="B628" t="s">
        <v>9782</v>
      </c>
      <c r="C628" t="s">
        <v>8485</v>
      </c>
      <c r="D628" t="s">
        <v>17093</v>
      </c>
      <c r="E628" t="s">
        <v>8486</v>
      </c>
      <c r="F628" t="s">
        <v>8487</v>
      </c>
      <c r="G628" t="s">
        <v>8488</v>
      </c>
      <c r="H628" t="s">
        <v>8489</v>
      </c>
      <c r="I628" t="s">
        <v>126</v>
      </c>
      <c r="J628" t="s">
        <v>16736</v>
      </c>
      <c r="K628">
        <v>1</v>
      </c>
      <c r="L628" t="s">
        <v>576</v>
      </c>
      <c r="M628">
        <v>7</v>
      </c>
      <c r="N628" t="s">
        <v>17095</v>
      </c>
      <c r="O628" t="s">
        <v>549</v>
      </c>
      <c r="P628" t="s">
        <v>17095</v>
      </c>
      <c r="Q628" t="s">
        <v>168</v>
      </c>
      <c r="R628" t="s">
        <v>517</v>
      </c>
      <c r="S628" t="s">
        <v>166</v>
      </c>
      <c r="T628" t="s">
        <v>16791</v>
      </c>
      <c r="U628" t="s">
        <v>170</v>
      </c>
      <c r="V628" t="s">
        <v>17096</v>
      </c>
      <c r="W628" t="s">
        <v>127</v>
      </c>
      <c r="X628" t="s">
        <v>128</v>
      </c>
      <c r="Y628" t="s">
        <v>793</v>
      </c>
      <c r="Z628" t="s">
        <v>794</v>
      </c>
      <c r="AA628">
        <v>10.199999999999999</v>
      </c>
      <c r="AB628" t="s">
        <v>16810</v>
      </c>
      <c r="AC628" t="str">
        <f t="shared" si="9"/>
        <v>2.6.7</v>
      </c>
      <c r="AD628" t="s">
        <v>207</v>
      </c>
      <c r="AE628" t="s">
        <v>942</v>
      </c>
      <c r="AF628" t="s">
        <v>8542</v>
      </c>
      <c r="AG628" t="s">
        <v>343</v>
      </c>
      <c r="AH628" t="s">
        <v>8543</v>
      </c>
      <c r="AI628" t="s">
        <v>89</v>
      </c>
      <c r="AJ628" t="s">
        <v>379</v>
      </c>
      <c r="AK628" t="s">
        <v>380</v>
      </c>
      <c r="AL628" t="s">
        <v>136</v>
      </c>
      <c r="AM628" t="s">
        <v>8538</v>
      </c>
      <c r="AN628">
        <v>0.25</v>
      </c>
      <c r="AO628">
        <v>0.5</v>
      </c>
      <c r="AP628">
        <v>0.75</v>
      </c>
      <c r="AQ628">
        <v>1</v>
      </c>
      <c r="AR628" t="s">
        <v>1605</v>
      </c>
      <c r="AS628" t="s">
        <v>8544</v>
      </c>
      <c r="AT628" t="s">
        <v>8545</v>
      </c>
      <c r="AU628" t="s">
        <v>8546</v>
      </c>
      <c r="AV628" t="s">
        <v>8508</v>
      </c>
      <c r="AW628" t="s">
        <v>108</v>
      </c>
      <c r="AX628" t="s">
        <v>108</v>
      </c>
      <c r="AY628" t="s">
        <v>108</v>
      </c>
      <c r="AZ628" t="s">
        <v>108</v>
      </c>
      <c r="BA628" t="s">
        <v>108</v>
      </c>
      <c r="BB628" t="s">
        <v>108</v>
      </c>
      <c r="BC628" t="s">
        <v>108</v>
      </c>
      <c r="BD628" t="s">
        <v>108</v>
      </c>
      <c r="BE628" t="s">
        <v>108</v>
      </c>
      <c r="BF628" t="s">
        <v>108</v>
      </c>
      <c r="BG628" t="s">
        <v>108</v>
      </c>
      <c r="BH628" t="s">
        <v>108</v>
      </c>
      <c r="BI628" t="s">
        <v>108</v>
      </c>
      <c r="BJ628" t="s">
        <v>108</v>
      </c>
      <c r="BK628" t="s">
        <v>108</v>
      </c>
      <c r="BL628" t="s">
        <v>108</v>
      </c>
      <c r="BM628" t="s">
        <v>108</v>
      </c>
      <c r="BN628" t="s">
        <v>108</v>
      </c>
      <c r="BO628" t="s">
        <v>108</v>
      </c>
      <c r="BP628" t="s">
        <v>108</v>
      </c>
      <c r="BQ628" t="s">
        <v>108</v>
      </c>
      <c r="BR628" t="s">
        <v>108</v>
      </c>
      <c r="BS628" t="s">
        <v>108</v>
      </c>
      <c r="BT628" t="s">
        <v>108</v>
      </c>
      <c r="BU628" t="s">
        <v>108</v>
      </c>
      <c r="BV628" t="s">
        <v>108</v>
      </c>
      <c r="BW628" t="s">
        <v>108</v>
      </c>
      <c r="BX628" t="s">
        <v>108</v>
      </c>
      <c r="BY628" t="s">
        <v>108</v>
      </c>
      <c r="BZ628"/>
      <c r="CA628"/>
      <c r="CB628"/>
      <c r="CC628"/>
    </row>
    <row r="629" spans="1:82">
      <c r="A629" t="str">
        <f>CONCATENATE(C629,"_",COUNTIF(C$2:C629,C629))</f>
        <v>35C001_4</v>
      </c>
      <c r="B629" t="s">
        <v>9783</v>
      </c>
      <c r="C629" t="s">
        <v>8485</v>
      </c>
      <c r="D629" t="s">
        <v>17093</v>
      </c>
      <c r="E629" t="s">
        <v>8486</v>
      </c>
      <c r="F629" t="s">
        <v>8487</v>
      </c>
      <c r="G629" t="s">
        <v>8488</v>
      </c>
      <c r="H629" t="s">
        <v>8489</v>
      </c>
      <c r="I629" t="s">
        <v>141</v>
      </c>
      <c r="J629" t="s">
        <v>16737</v>
      </c>
      <c r="K629">
        <v>5</v>
      </c>
      <c r="L629" t="s">
        <v>142</v>
      </c>
      <c r="M629">
        <v>3</v>
      </c>
      <c r="N629" t="s">
        <v>16738</v>
      </c>
      <c r="O629" t="s">
        <v>171</v>
      </c>
      <c r="P629" t="s">
        <v>143</v>
      </c>
      <c r="Q629" t="s">
        <v>169</v>
      </c>
      <c r="R629" t="s">
        <v>77</v>
      </c>
      <c r="S629" t="s">
        <v>170</v>
      </c>
      <c r="T629" t="s">
        <v>16739</v>
      </c>
      <c r="U629" t="s">
        <v>168</v>
      </c>
      <c r="V629" t="s">
        <v>16740</v>
      </c>
      <c r="W629" t="s">
        <v>144</v>
      </c>
      <c r="X629" t="s">
        <v>145</v>
      </c>
      <c r="Y629" t="s">
        <v>146</v>
      </c>
      <c r="Z629" t="s">
        <v>147</v>
      </c>
      <c r="AA629">
        <v>11.5</v>
      </c>
      <c r="AB629" t="s">
        <v>16741</v>
      </c>
      <c r="AC629" t="str">
        <f t="shared" si="9"/>
        <v>1.7.2</v>
      </c>
      <c r="AD629" t="s">
        <v>8547</v>
      </c>
      <c r="AE629" t="s">
        <v>8548</v>
      </c>
      <c r="AF629" t="s">
        <v>8549</v>
      </c>
      <c r="AG629" t="s">
        <v>8550</v>
      </c>
      <c r="AH629" t="s">
        <v>8551</v>
      </c>
      <c r="AI629" t="s">
        <v>89</v>
      </c>
      <c r="AJ629" t="s">
        <v>8552</v>
      </c>
      <c r="AK629" t="s">
        <v>8553</v>
      </c>
      <c r="AL629" t="s">
        <v>136</v>
      </c>
      <c r="AM629" t="s">
        <v>8554</v>
      </c>
      <c r="AN629">
        <v>0.25</v>
      </c>
      <c r="AO629">
        <v>0.5</v>
      </c>
      <c r="AP629">
        <v>0.75</v>
      </c>
      <c r="AQ629">
        <v>1</v>
      </c>
      <c r="AR629" t="s">
        <v>8555</v>
      </c>
      <c r="AS629" t="s">
        <v>8556</v>
      </c>
      <c r="AT629" t="s">
        <v>8557</v>
      </c>
      <c r="AU629" t="s">
        <v>8541</v>
      </c>
      <c r="AV629" t="s">
        <v>4346</v>
      </c>
      <c r="AW629" t="s">
        <v>108</v>
      </c>
      <c r="AX629" t="s">
        <v>108</v>
      </c>
      <c r="AY629" t="s">
        <v>108</v>
      </c>
      <c r="AZ629" t="s">
        <v>108</v>
      </c>
      <c r="BA629" t="s">
        <v>108</v>
      </c>
      <c r="BB629" t="s">
        <v>108</v>
      </c>
      <c r="BC629" t="s">
        <v>108</v>
      </c>
      <c r="BD629" t="s">
        <v>108</v>
      </c>
      <c r="BE629" t="s">
        <v>108</v>
      </c>
      <c r="BF629" t="s">
        <v>108</v>
      </c>
      <c r="BG629" t="s">
        <v>108</v>
      </c>
      <c r="BH629" t="s">
        <v>108</v>
      </c>
      <c r="BI629" t="s">
        <v>108</v>
      </c>
      <c r="BJ629" t="s">
        <v>108</v>
      </c>
      <c r="BK629" t="s">
        <v>108</v>
      </c>
      <c r="BL629" t="s">
        <v>108</v>
      </c>
      <c r="BM629" t="s">
        <v>108</v>
      </c>
      <c r="BN629" t="s">
        <v>108</v>
      </c>
      <c r="BO629" t="s">
        <v>108</v>
      </c>
      <c r="BP629" t="s">
        <v>108</v>
      </c>
      <c r="BQ629" t="s">
        <v>108</v>
      </c>
      <c r="BR629" t="s">
        <v>108</v>
      </c>
      <c r="BS629" t="s">
        <v>108</v>
      </c>
      <c r="BT629" t="s">
        <v>108</v>
      </c>
      <c r="BU629" t="s">
        <v>108</v>
      </c>
      <c r="BV629" t="s">
        <v>108</v>
      </c>
      <c r="BW629" t="s">
        <v>108</v>
      </c>
      <c r="BX629" t="s">
        <v>108</v>
      </c>
      <c r="BY629"/>
      <c r="BZ629"/>
      <c r="CA629"/>
      <c r="CB629"/>
      <c r="CC629"/>
      <c r="CD629" s="23"/>
    </row>
    <row r="630" spans="1:82">
      <c r="A630" t="str">
        <f>CONCATENATE(C630,"_",COUNTIF(C$2:C630,C630))</f>
        <v>35C001_5</v>
      </c>
      <c r="B630" t="s">
        <v>9780</v>
      </c>
      <c r="C630" t="s">
        <v>8485</v>
      </c>
      <c r="D630" t="s">
        <v>17093</v>
      </c>
      <c r="E630" t="s">
        <v>8486</v>
      </c>
      <c r="F630" t="s">
        <v>8487</v>
      </c>
      <c r="G630" t="s">
        <v>8488</v>
      </c>
      <c r="H630" t="s">
        <v>8489</v>
      </c>
      <c r="I630" t="s">
        <v>8517</v>
      </c>
      <c r="J630" t="s">
        <v>17097</v>
      </c>
      <c r="K630">
        <v>1</v>
      </c>
      <c r="L630" t="s">
        <v>576</v>
      </c>
      <c r="M630">
        <v>7</v>
      </c>
      <c r="N630" t="s">
        <v>17095</v>
      </c>
      <c r="O630" t="s">
        <v>549</v>
      </c>
      <c r="P630" t="s">
        <v>17095</v>
      </c>
      <c r="Q630" t="s">
        <v>168</v>
      </c>
      <c r="R630" t="s">
        <v>517</v>
      </c>
      <c r="S630" t="s">
        <v>166</v>
      </c>
      <c r="T630" t="s">
        <v>16791</v>
      </c>
      <c r="U630" t="s">
        <v>170</v>
      </c>
      <c r="V630" t="s">
        <v>17096</v>
      </c>
      <c r="W630" t="s">
        <v>8491</v>
      </c>
      <c r="X630" t="s">
        <v>8492</v>
      </c>
      <c r="Y630" t="s">
        <v>793</v>
      </c>
      <c r="Z630" t="s">
        <v>794</v>
      </c>
      <c r="AA630">
        <v>10.199999999999999</v>
      </c>
      <c r="AB630" t="s">
        <v>16810</v>
      </c>
      <c r="AC630" t="str">
        <f t="shared" si="9"/>
        <v>2.6.7</v>
      </c>
      <c r="AD630" t="s">
        <v>8518</v>
      </c>
      <c r="AE630" t="s">
        <v>8519</v>
      </c>
      <c r="AF630" t="s">
        <v>8520</v>
      </c>
      <c r="AG630" t="s">
        <v>8521</v>
      </c>
      <c r="AH630" t="s">
        <v>8522</v>
      </c>
      <c r="AI630" t="s">
        <v>89</v>
      </c>
      <c r="AJ630" t="s">
        <v>8523</v>
      </c>
      <c r="AK630" t="s">
        <v>8524</v>
      </c>
      <c r="AL630" t="s">
        <v>92</v>
      </c>
      <c r="AM630" t="s">
        <v>8525</v>
      </c>
      <c r="AN630">
        <v>0.25</v>
      </c>
      <c r="AO630">
        <v>0.5</v>
      </c>
      <c r="AP630">
        <v>0.75</v>
      </c>
      <c r="AQ630">
        <v>1</v>
      </c>
      <c r="AR630" t="s">
        <v>8526</v>
      </c>
      <c r="AS630" t="s">
        <v>8527</v>
      </c>
      <c r="AT630" t="s">
        <v>8528</v>
      </c>
      <c r="AU630" t="s">
        <v>8529</v>
      </c>
      <c r="AV630" t="s">
        <v>8530</v>
      </c>
      <c r="AW630" t="s">
        <v>8531</v>
      </c>
      <c r="AX630" t="s">
        <v>8532</v>
      </c>
      <c r="AY630" t="s">
        <v>8533</v>
      </c>
      <c r="AZ630" t="s">
        <v>108</v>
      </c>
      <c r="BA630" t="s">
        <v>108</v>
      </c>
      <c r="BB630" t="s">
        <v>108</v>
      </c>
      <c r="BC630" t="s">
        <v>108</v>
      </c>
      <c r="BD630" t="s">
        <v>108</v>
      </c>
      <c r="BE630" t="s">
        <v>108</v>
      </c>
      <c r="BF630" t="s">
        <v>108</v>
      </c>
      <c r="BG630" t="s">
        <v>108</v>
      </c>
      <c r="BH630" t="s">
        <v>108</v>
      </c>
      <c r="BI630" t="s">
        <v>108</v>
      </c>
      <c r="BJ630" t="s">
        <v>108</v>
      </c>
      <c r="BK630" t="s">
        <v>108</v>
      </c>
      <c r="BL630" t="s">
        <v>108</v>
      </c>
      <c r="BM630" t="s">
        <v>108</v>
      </c>
      <c r="BN630" t="s">
        <v>108</v>
      </c>
      <c r="BO630" t="s">
        <v>108</v>
      </c>
      <c r="BP630" t="s">
        <v>108</v>
      </c>
      <c r="BQ630" t="s">
        <v>108</v>
      </c>
      <c r="BR630" t="s">
        <v>108</v>
      </c>
      <c r="BS630" t="s">
        <v>108</v>
      </c>
      <c r="BT630" t="s">
        <v>108</v>
      </c>
      <c r="BU630" t="s">
        <v>108</v>
      </c>
      <c r="BV630" t="s">
        <v>108</v>
      </c>
      <c r="BW630" t="s">
        <v>108</v>
      </c>
      <c r="BX630" t="s">
        <v>108</v>
      </c>
      <c r="BY630" t="s">
        <v>108</v>
      </c>
      <c r="BZ630"/>
      <c r="CA630"/>
      <c r="CB630"/>
      <c r="CC630"/>
      <c r="CD630" s="23"/>
    </row>
    <row r="631" spans="1:82">
      <c r="A631" t="str">
        <f>CONCATENATE(C631,"_",COUNTIF(C$2:C631,C631))</f>
        <v>36C001_1</v>
      </c>
      <c r="B631" t="s">
        <v>9784</v>
      </c>
      <c r="C631" t="s">
        <v>8558</v>
      </c>
      <c r="D631" t="s">
        <v>17098</v>
      </c>
      <c r="E631" t="s">
        <v>8559</v>
      </c>
      <c r="F631" t="s">
        <v>8560</v>
      </c>
      <c r="G631" t="s">
        <v>8561</v>
      </c>
      <c r="H631" t="s">
        <v>8562</v>
      </c>
      <c r="I631" t="s">
        <v>8563</v>
      </c>
      <c r="J631" t="s">
        <v>17099</v>
      </c>
      <c r="K631">
        <v>1</v>
      </c>
      <c r="L631" t="s">
        <v>576</v>
      </c>
      <c r="M631">
        <v>1</v>
      </c>
      <c r="N631" t="s">
        <v>17100</v>
      </c>
      <c r="O631" t="s">
        <v>171</v>
      </c>
      <c r="P631" t="s">
        <v>17101</v>
      </c>
      <c r="Q631" t="s">
        <v>168</v>
      </c>
      <c r="R631" t="s">
        <v>517</v>
      </c>
      <c r="S631" t="s">
        <v>216</v>
      </c>
      <c r="T631" t="s">
        <v>16914</v>
      </c>
      <c r="U631" t="s">
        <v>168</v>
      </c>
      <c r="V631" t="s">
        <v>17102</v>
      </c>
      <c r="W631" t="s">
        <v>8564</v>
      </c>
      <c r="X631" t="s">
        <v>8565</v>
      </c>
      <c r="Y631" t="s">
        <v>167</v>
      </c>
      <c r="Z631" t="s">
        <v>623</v>
      </c>
      <c r="AA631">
        <v>4.3</v>
      </c>
      <c r="AB631" t="s">
        <v>17103</v>
      </c>
      <c r="AC631" t="str">
        <f t="shared" si="9"/>
        <v>2.5.2</v>
      </c>
      <c r="AD631" t="s">
        <v>8566</v>
      </c>
      <c r="AE631" t="s">
        <v>8567</v>
      </c>
      <c r="AF631" t="s">
        <v>8568</v>
      </c>
      <c r="AG631" t="s">
        <v>8569</v>
      </c>
      <c r="AH631" t="s">
        <v>8570</v>
      </c>
      <c r="AI631" t="s">
        <v>89</v>
      </c>
      <c r="AJ631" t="s">
        <v>8571</v>
      </c>
      <c r="AK631" t="s">
        <v>8572</v>
      </c>
      <c r="AL631" t="s">
        <v>92</v>
      </c>
      <c r="AM631" t="s">
        <v>8573</v>
      </c>
      <c r="AN631">
        <v>0.7</v>
      </c>
      <c r="AO631">
        <v>0.8</v>
      </c>
      <c r="AP631">
        <v>0.9</v>
      </c>
      <c r="AQ631">
        <v>1</v>
      </c>
      <c r="AR631" t="s">
        <v>8574</v>
      </c>
      <c r="AS631" t="s">
        <v>8575</v>
      </c>
      <c r="AT631" t="s">
        <v>8576</v>
      </c>
      <c r="AU631" t="s">
        <v>8577</v>
      </c>
      <c r="AV631" t="s">
        <v>8578</v>
      </c>
      <c r="AW631" t="s">
        <v>8579</v>
      </c>
      <c r="AX631" t="s">
        <v>8577</v>
      </c>
      <c r="AY631" t="s">
        <v>8578</v>
      </c>
      <c r="AZ631" t="s">
        <v>8580</v>
      </c>
      <c r="BA631" t="s">
        <v>8577</v>
      </c>
      <c r="BB631" t="s">
        <v>8578</v>
      </c>
      <c r="BC631" t="s">
        <v>8581</v>
      </c>
      <c r="BD631" t="s">
        <v>8577</v>
      </c>
      <c r="BE631" t="s">
        <v>8578</v>
      </c>
      <c r="BF631" t="s">
        <v>8582</v>
      </c>
      <c r="BG631" t="s">
        <v>8577</v>
      </c>
      <c r="BH631" t="s">
        <v>8578</v>
      </c>
      <c r="BI631"/>
      <c r="BJ631"/>
      <c r="BK631"/>
      <c r="BL631"/>
      <c r="BM631"/>
      <c r="BN631"/>
      <c r="BO631"/>
      <c r="BP631"/>
      <c r="BQ631"/>
      <c r="BR631"/>
      <c r="BS631"/>
      <c r="BT631"/>
      <c r="BU631"/>
      <c r="BV631"/>
      <c r="BW631"/>
      <c r="BX631"/>
      <c r="BY631"/>
      <c r="BZ631"/>
      <c r="CA631"/>
      <c r="CB631"/>
      <c r="CC631"/>
      <c r="CD631" s="23"/>
    </row>
    <row r="632" spans="1:82">
      <c r="A632" t="str">
        <f>CONCATENATE(C632,"_",COUNTIF(C$2:C632,C632))</f>
        <v>36C001_2</v>
      </c>
      <c r="B632" t="s">
        <v>9785</v>
      </c>
      <c r="C632" t="s">
        <v>8558</v>
      </c>
      <c r="D632" t="s">
        <v>17098</v>
      </c>
      <c r="E632" t="s">
        <v>8559</v>
      </c>
      <c r="F632" t="s">
        <v>8560</v>
      </c>
      <c r="G632" t="s">
        <v>8561</v>
      </c>
      <c r="H632" t="s">
        <v>8562</v>
      </c>
      <c r="I632" t="s">
        <v>8583</v>
      </c>
      <c r="J632" t="s">
        <v>17104</v>
      </c>
      <c r="K632">
        <v>1</v>
      </c>
      <c r="L632" t="s">
        <v>576</v>
      </c>
      <c r="M632">
        <v>1</v>
      </c>
      <c r="N632" t="s">
        <v>17100</v>
      </c>
      <c r="O632" t="s">
        <v>216</v>
      </c>
      <c r="P632" t="s">
        <v>17105</v>
      </c>
      <c r="Q632" t="s">
        <v>168</v>
      </c>
      <c r="R632" t="s">
        <v>517</v>
      </c>
      <c r="S632" t="s">
        <v>216</v>
      </c>
      <c r="T632" t="s">
        <v>16914</v>
      </c>
      <c r="U632" t="s">
        <v>168</v>
      </c>
      <c r="V632" t="s">
        <v>17102</v>
      </c>
      <c r="W632" t="s">
        <v>8584</v>
      </c>
      <c r="X632" t="s">
        <v>8585</v>
      </c>
      <c r="Y632" t="s">
        <v>167</v>
      </c>
      <c r="Z632" t="s">
        <v>623</v>
      </c>
      <c r="AA632">
        <v>4.5</v>
      </c>
      <c r="AB632" t="s">
        <v>17106</v>
      </c>
      <c r="AC632" t="str">
        <f t="shared" si="9"/>
        <v>2.5.2</v>
      </c>
      <c r="AD632" t="s">
        <v>8586</v>
      </c>
      <c r="AE632" t="s">
        <v>8587</v>
      </c>
      <c r="AF632" t="s">
        <v>8588</v>
      </c>
      <c r="AG632" t="s">
        <v>8589</v>
      </c>
      <c r="AH632" t="s">
        <v>8590</v>
      </c>
      <c r="AI632" t="s">
        <v>89</v>
      </c>
      <c r="AJ632" t="s">
        <v>8591</v>
      </c>
      <c r="AK632" t="s">
        <v>8592</v>
      </c>
      <c r="AL632" t="s">
        <v>92</v>
      </c>
      <c r="AM632" t="s">
        <v>8593</v>
      </c>
      <c r="AN632">
        <v>0.3</v>
      </c>
      <c r="AO632">
        <v>0.6</v>
      </c>
      <c r="AP632">
        <v>0.8</v>
      </c>
      <c r="AQ632">
        <v>1</v>
      </c>
      <c r="AR632" t="s">
        <v>8594</v>
      </c>
      <c r="AS632" t="s">
        <v>8595</v>
      </c>
      <c r="AT632" t="s">
        <v>8596</v>
      </c>
      <c r="AU632" t="s">
        <v>8597</v>
      </c>
      <c r="AV632" t="s">
        <v>8598</v>
      </c>
      <c r="AW632" t="s">
        <v>8599</v>
      </c>
      <c r="AX632" t="s">
        <v>8600</v>
      </c>
      <c r="AY632" t="s">
        <v>8601</v>
      </c>
      <c r="AZ632" t="s">
        <v>8602</v>
      </c>
      <c r="BA632" t="s">
        <v>8603</v>
      </c>
      <c r="BB632" t="s">
        <v>8598</v>
      </c>
      <c r="BC632" t="s">
        <v>8604</v>
      </c>
      <c r="BD632" t="s">
        <v>8603</v>
      </c>
      <c r="BE632" t="s">
        <v>8598</v>
      </c>
      <c r="BF632"/>
      <c r="BG632"/>
      <c r="BH632"/>
      <c r="BI632"/>
      <c r="BJ632"/>
      <c r="BK632"/>
      <c r="BL632"/>
      <c r="BM632"/>
      <c r="BN632"/>
      <c r="BO632"/>
      <c r="BP632"/>
      <c r="BQ632"/>
      <c r="BR632"/>
      <c r="BS632"/>
      <c r="BT632"/>
      <c r="BU632"/>
      <c r="BV632"/>
      <c r="BW632"/>
      <c r="BX632"/>
      <c r="BY632"/>
      <c r="BZ632"/>
      <c r="CA632"/>
      <c r="CB632"/>
      <c r="CC632"/>
      <c r="CD632" s="23"/>
    </row>
    <row r="633" spans="1:82">
      <c r="A633" t="str">
        <f>CONCATENATE(C633,"_",COUNTIF(C$2:C633,C633))</f>
        <v>36C001_3</v>
      </c>
      <c r="B633" t="s">
        <v>9786</v>
      </c>
      <c r="C633" t="s">
        <v>8558</v>
      </c>
      <c r="D633" t="s">
        <v>17098</v>
      </c>
      <c r="E633" t="s">
        <v>8559</v>
      </c>
      <c r="F633" t="s">
        <v>8560</v>
      </c>
      <c r="G633" t="s">
        <v>8561</v>
      </c>
      <c r="H633" t="s">
        <v>8562</v>
      </c>
      <c r="I633" t="s">
        <v>8605</v>
      </c>
      <c r="J633" t="s">
        <v>17107</v>
      </c>
      <c r="K633">
        <v>1</v>
      </c>
      <c r="L633" t="s">
        <v>576</v>
      </c>
      <c r="M633">
        <v>1</v>
      </c>
      <c r="N633" t="s">
        <v>17100</v>
      </c>
      <c r="O633" t="s">
        <v>168</v>
      </c>
      <c r="P633" t="s">
        <v>17108</v>
      </c>
      <c r="Q633" t="s">
        <v>168</v>
      </c>
      <c r="R633" t="s">
        <v>517</v>
      </c>
      <c r="S633" t="s">
        <v>216</v>
      </c>
      <c r="T633" t="s">
        <v>16914</v>
      </c>
      <c r="U633" t="s">
        <v>169</v>
      </c>
      <c r="V633" t="s">
        <v>16915</v>
      </c>
      <c r="W633" t="s">
        <v>5390</v>
      </c>
      <c r="X633" t="s">
        <v>5391</v>
      </c>
      <c r="Y633" t="s">
        <v>167</v>
      </c>
      <c r="Z633" t="s">
        <v>623</v>
      </c>
      <c r="AA633">
        <v>4.0999999999999996</v>
      </c>
      <c r="AB633" t="s">
        <v>17109</v>
      </c>
      <c r="AC633" t="str">
        <f t="shared" si="9"/>
        <v>2.5.1</v>
      </c>
      <c r="AD633" t="s">
        <v>8606</v>
      </c>
      <c r="AE633" t="s">
        <v>8607</v>
      </c>
      <c r="AF633" t="s">
        <v>8608</v>
      </c>
      <c r="AG633" t="s">
        <v>8609</v>
      </c>
      <c r="AH633" t="s">
        <v>8610</v>
      </c>
      <c r="AI633" t="s">
        <v>89</v>
      </c>
      <c r="AJ633" t="s">
        <v>8611</v>
      </c>
      <c r="AK633" t="s">
        <v>8612</v>
      </c>
      <c r="AL633" t="s">
        <v>92</v>
      </c>
      <c r="AM633" t="s">
        <v>8613</v>
      </c>
      <c r="AN633">
        <v>0.05</v>
      </c>
      <c r="AO633">
        <v>0.15</v>
      </c>
      <c r="AP633">
        <v>0.6</v>
      </c>
      <c r="AQ633">
        <v>1</v>
      </c>
      <c r="AR633" t="s">
        <v>8614</v>
      </c>
      <c r="AS633" t="s">
        <v>8615</v>
      </c>
      <c r="AT633" t="s">
        <v>8616</v>
      </c>
      <c r="AU633" t="s">
        <v>8617</v>
      </c>
      <c r="AV633" t="s">
        <v>8618</v>
      </c>
      <c r="AW633" t="s">
        <v>8619</v>
      </c>
      <c r="AX633" t="s">
        <v>8620</v>
      </c>
      <c r="AY633" t="s">
        <v>8621</v>
      </c>
      <c r="AZ633" t="s">
        <v>8622</v>
      </c>
      <c r="BA633" t="s">
        <v>8617</v>
      </c>
      <c r="BB633" t="s">
        <v>8618</v>
      </c>
      <c r="BC633" t="s">
        <v>8623</v>
      </c>
      <c r="BD633" t="s">
        <v>8624</v>
      </c>
      <c r="BE633" t="s">
        <v>8625</v>
      </c>
      <c r="BF633" t="s">
        <v>8626</v>
      </c>
      <c r="BG633" t="s">
        <v>8617</v>
      </c>
      <c r="BH633" t="s">
        <v>8618</v>
      </c>
      <c r="BI633"/>
      <c r="BJ633"/>
      <c r="BK633"/>
      <c r="BL633"/>
      <c r="BM633"/>
      <c r="BN633"/>
      <c r="BO633"/>
      <c r="BP633"/>
      <c r="BQ633"/>
      <c r="BR633"/>
      <c r="BS633"/>
      <c r="BT633"/>
      <c r="BU633"/>
      <c r="BV633"/>
      <c r="BW633"/>
      <c r="BX633"/>
      <c r="BY633"/>
      <c r="BZ633"/>
      <c r="CA633"/>
      <c r="CB633"/>
      <c r="CC633"/>
    </row>
    <row r="634" spans="1:82">
      <c r="A634" t="str">
        <f>CONCATENATE(C634,"_",COUNTIF(C$2:C634,C634))</f>
        <v>36C001_4</v>
      </c>
      <c r="B634" t="s">
        <v>9787</v>
      </c>
      <c r="C634" t="s">
        <v>8558</v>
      </c>
      <c r="D634" t="s">
        <v>17098</v>
      </c>
      <c r="E634" t="s">
        <v>8559</v>
      </c>
      <c r="F634" t="s">
        <v>8560</v>
      </c>
      <c r="G634" t="s">
        <v>8561</v>
      </c>
      <c r="H634" t="s">
        <v>8562</v>
      </c>
      <c r="I634" t="s">
        <v>109</v>
      </c>
      <c r="J634" t="s">
        <v>16733</v>
      </c>
      <c r="K634">
        <v>1</v>
      </c>
      <c r="L634" t="s">
        <v>576</v>
      </c>
      <c r="M634">
        <v>1</v>
      </c>
      <c r="N634" t="s">
        <v>17100</v>
      </c>
      <c r="O634" t="s">
        <v>216</v>
      </c>
      <c r="P634" t="s">
        <v>17105</v>
      </c>
      <c r="Q634" t="s">
        <v>168</v>
      </c>
      <c r="R634" t="s">
        <v>517</v>
      </c>
      <c r="S634" t="s">
        <v>216</v>
      </c>
      <c r="T634" t="s">
        <v>16914</v>
      </c>
      <c r="U634" t="s">
        <v>168</v>
      </c>
      <c r="V634" t="s">
        <v>17102</v>
      </c>
      <c r="W634" t="s">
        <v>110</v>
      </c>
      <c r="X634" t="s">
        <v>111</v>
      </c>
      <c r="Y634" t="s">
        <v>167</v>
      </c>
      <c r="Z634" t="s">
        <v>623</v>
      </c>
      <c r="AA634">
        <v>4.5</v>
      </c>
      <c r="AB634" t="s">
        <v>17106</v>
      </c>
      <c r="AC634" t="str">
        <f t="shared" si="9"/>
        <v>2.5.2</v>
      </c>
      <c r="AD634" t="s">
        <v>8627</v>
      </c>
      <c r="AE634" t="s">
        <v>8628</v>
      </c>
      <c r="AF634" t="s">
        <v>8629</v>
      </c>
      <c r="AG634" t="s">
        <v>115</v>
      </c>
      <c r="AH634" t="s">
        <v>8630</v>
      </c>
      <c r="AI634" t="s">
        <v>89</v>
      </c>
      <c r="AJ634" t="s">
        <v>6029</v>
      </c>
      <c r="AK634" t="s">
        <v>936</v>
      </c>
      <c r="AL634" t="s">
        <v>136</v>
      </c>
      <c r="AM634" t="s">
        <v>5910</v>
      </c>
      <c r="AN634">
        <v>0.25</v>
      </c>
      <c r="AO634">
        <v>0.5</v>
      </c>
      <c r="AP634">
        <v>0.75</v>
      </c>
      <c r="AQ634">
        <v>1</v>
      </c>
      <c r="AR634" t="s">
        <v>708</v>
      </c>
      <c r="AS634" t="s">
        <v>6030</v>
      </c>
      <c r="AT634" t="s">
        <v>8631</v>
      </c>
      <c r="AU634" t="s">
        <v>8632</v>
      </c>
      <c r="AV634" t="s">
        <v>8633</v>
      </c>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row>
    <row r="635" spans="1:82">
      <c r="A635" t="str">
        <f>CONCATENATE(C635,"_",COUNTIF(C$2:C635,C635))</f>
        <v>36C001_5</v>
      </c>
      <c r="B635" t="s">
        <v>9788</v>
      </c>
      <c r="C635" t="s">
        <v>8558</v>
      </c>
      <c r="D635" t="s">
        <v>17098</v>
      </c>
      <c r="E635" t="s">
        <v>8559</v>
      </c>
      <c r="F635" t="s">
        <v>8560</v>
      </c>
      <c r="G635" t="s">
        <v>8561</v>
      </c>
      <c r="H635" t="s">
        <v>8562</v>
      </c>
      <c r="I635" t="s">
        <v>126</v>
      </c>
      <c r="J635" t="s">
        <v>16736</v>
      </c>
      <c r="K635">
        <v>1</v>
      </c>
      <c r="L635" t="s">
        <v>576</v>
      </c>
      <c r="M635">
        <v>1</v>
      </c>
      <c r="N635" t="s">
        <v>17100</v>
      </c>
      <c r="O635" t="s">
        <v>216</v>
      </c>
      <c r="P635" t="s">
        <v>17105</v>
      </c>
      <c r="Q635" t="s">
        <v>168</v>
      </c>
      <c r="R635" t="s">
        <v>517</v>
      </c>
      <c r="S635" t="s">
        <v>216</v>
      </c>
      <c r="T635" t="s">
        <v>16914</v>
      </c>
      <c r="U635" t="s">
        <v>168</v>
      </c>
      <c r="V635" t="s">
        <v>17102</v>
      </c>
      <c r="W635" t="s">
        <v>127</v>
      </c>
      <c r="X635" t="s">
        <v>128</v>
      </c>
      <c r="Y635" t="s">
        <v>167</v>
      </c>
      <c r="Z635" t="s">
        <v>623</v>
      </c>
      <c r="AA635">
        <v>4.5</v>
      </c>
      <c r="AB635" t="s">
        <v>17106</v>
      </c>
      <c r="AC635" t="str">
        <f t="shared" si="9"/>
        <v>2.5.2</v>
      </c>
      <c r="AD635" t="s">
        <v>207</v>
      </c>
      <c r="AE635" t="s">
        <v>942</v>
      </c>
      <c r="AF635" t="s">
        <v>8634</v>
      </c>
      <c r="AG635" t="s">
        <v>210</v>
      </c>
      <c r="AH635" t="s">
        <v>8635</v>
      </c>
      <c r="AI635" t="s">
        <v>89</v>
      </c>
      <c r="AJ635" t="s">
        <v>715</v>
      </c>
      <c r="AK635" t="s">
        <v>8636</v>
      </c>
      <c r="AL635" t="s">
        <v>136</v>
      </c>
      <c r="AM635" t="s">
        <v>946</v>
      </c>
      <c r="AN635">
        <v>0.25</v>
      </c>
      <c r="AO635">
        <v>0.5</v>
      </c>
      <c r="AP635">
        <v>0.75</v>
      </c>
      <c r="AQ635">
        <v>1</v>
      </c>
      <c r="AR635" t="s">
        <v>718</v>
      </c>
      <c r="AS635" t="s">
        <v>719</v>
      </c>
      <c r="AT635" t="s">
        <v>948</v>
      </c>
      <c r="AU635" t="s">
        <v>8632</v>
      </c>
      <c r="AV635" t="s">
        <v>8633</v>
      </c>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row>
    <row r="636" spans="1:82">
      <c r="A636" t="str">
        <f>CONCATENATE(C636,"_",COUNTIF(C$2:C636,C636))</f>
        <v>36C001_6</v>
      </c>
      <c r="B636" t="s">
        <v>9789</v>
      </c>
      <c r="C636" t="s">
        <v>8558</v>
      </c>
      <c r="D636" t="s">
        <v>17098</v>
      </c>
      <c r="E636" t="s">
        <v>8559</v>
      </c>
      <c r="F636" t="s">
        <v>8560</v>
      </c>
      <c r="G636" t="s">
        <v>8561</v>
      </c>
      <c r="H636" t="s">
        <v>8562</v>
      </c>
      <c r="I636" t="s">
        <v>141</v>
      </c>
      <c r="J636" t="s">
        <v>16737</v>
      </c>
      <c r="K636">
        <v>5</v>
      </c>
      <c r="L636" t="s">
        <v>142</v>
      </c>
      <c r="M636">
        <v>3</v>
      </c>
      <c r="N636" t="s">
        <v>16738</v>
      </c>
      <c r="O636" t="s">
        <v>171</v>
      </c>
      <c r="P636" t="s">
        <v>143</v>
      </c>
      <c r="Q636" t="s">
        <v>169</v>
      </c>
      <c r="R636" t="s">
        <v>77</v>
      </c>
      <c r="S636" t="s">
        <v>170</v>
      </c>
      <c r="T636" t="s">
        <v>16739</v>
      </c>
      <c r="U636" t="s">
        <v>168</v>
      </c>
      <c r="V636" t="s">
        <v>16740</v>
      </c>
      <c r="W636" t="s">
        <v>144</v>
      </c>
      <c r="X636" t="s">
        <v>145</v>
      </c>
      <c r="Y636" t="s">
        <v>146</v>
      </c>
      <c r="Z636" t="s">
        <v>147</v>
      </c>
      <c r="AA636">
        <v>11.5</v>
      </c>
      <c r="AB636" t="s">
        <v>16741</v>
      </c>
      <c r="AC636" t="str">
        <f t="shared" si="9"/>
        <v>1.7.2</v>
      </c>
      <c r="AD636" t="s">
        <v>8637</v>
      </c>
      <c r="AE636" t="s">
        <v>8638</v>
      </c>
      <c r="AF636" t="s">
        <v>8639</v>
      </c>
      <c r="AG636" t="s">
        <v>953</v>
      </c>
      <c r="AH636" t="s">
        <v>8640</v>
      </c>
      <c r="AI636" t="s">
        <v>89</v>
      </c>
      <c r="AJ636" t="s">
        <v>6130</v>
      </c>
      <c r="AK636" t="s">
        <v>8641</v>
      </c>
      <c r="AL636" t="s">
        <v>92</v>
      </c>
      <c r="AM636" t="s">
        <v>8642</v>
      </c>
      <c r="AN636">
        <v>0.1</v>
      </c>
      <c r="AO636">
        <v>0.5</v>
      </c>
      <c r="AP636">
        <v>0.75</v>
      </c>
      <c r="AQ636">
        <v>1</v>
      </c>
      <c r="AR636" t="s">
        <v>8643</v>
      </c>
      <c r="AS636" t="s">
        <v>8644</v>
      </c>
      <c r="AT636" t="s">
        <v>8645</v>
      </c>
      <c r="AU636" t="s">
        <v>8632</v>
      </c>
      <c r="AV636" t="s">
        <v>8633</v>
      </c>
      <c r="AW636" t="s">
        <v>731</v>
      </c>
      <c r="AX636" t="s">
        <v>8632</v>
      </c>
      <c r="AY636" t="s">
        <v>8633</v>
      </c>
      <c r="AZ636"/>
      <c r="BA636"/>
      <c r="BB636"/>
      <c r="BC636"/>
      <c r="BD636"/>
      <c r="BE636"/>
      <c r="BF636"/>
      <c r="BG636"/>
      <c r="BH636"/>
      <c r="BI636"/>
      <c r="BJ636"/>
      <c r="BK636"/>
      <c r="BL636"/>
      <c r="BM636"/>
      <c r="BN636"/>
      <c r="BO636"/>
      <c r="BP636"/>
      <c r="BQ636"/>
      <c r="BR636"/>
      <c r="BS636"/>
      <c r="BT636"/>
      <c r="BU636"/>
      <c r="BV636"/>
      <c r="BW636"/>
      <c r="BX636"/>
      <c r="BY636"/>
      <c r="BZ636"/>
      <c r="CA636"/>
      <c r="CB636"/>
      <c r="CC636"/>
    </row>
    <row r="637" spans="1:82">
      <c r="A637" t="str">
        <f>CONCATENATE(C637,"_",COUNTIF(C$2:C637,C637))</f>
        <v>36C001_7</v>
      </c>
      <c r="B637" t="s">
        <v>9790</v>
      </c>
      <c r="C637" t="s">
        <v>8558</v>
      </c>
      <c r="D637" t="s">
        <v>17098</v>
      </c>
      <c r="E637" t="s">
        <v>8559</v>
      </c>
      <c r="F637" t="s">
        <v>8560</v>
      </c>
      <c r="G637" t="s">
        <v>8561</v>
      </c>
      <c r="H637" t="s">
        <v>8562</v>
      </c>
      <c r="I637" t="s">
        <v>8646</v>
      </c>
      <c r="J637" t="s">
        <v>17110</v>
      </c>
      <c r="K637">
        <v>1</v>
      </c>
      <c r="L637" t="s">
        <v>576</v>
      </c>
      <c r="M637">
        <v>1</v>
      </c>
      <c r="N637" t="s">
        <v>17100</v>
      </c>
      <c r="O637" t="s">
        <v>216</v>
      </c>
      <c r="P637" t="s">
        <v>17105</v>
      </c>
      <c r="Q637" t="s">
        <v>168</v>
      </c>
      <c r="R637" t="s">
        <v>517</v>
      </c>
      <c r="S637" t="s">
        <v>216</v>
      </c>
      <c r="T637" t="s">
        <v>16914</v>
      </c>
      <c r="U637" t="s">
        <v>166</v>
      </c>
      <c r="V637" t="s">
        <v>8647</v>
      </c>
      <c r="W637" t="s">
        <v>8584</v>
      </c>
      <c r="X637" t="s">
        <v>8585</v>
      </c>
      <c r="Y637" t="s">
        <v>167</v>
      </c>
      <c r="Z637" t="s">
        <v>623</v>
      </c>
      <c r="AA637">
        <v>4.4000000000000004</v>
      </c>
      <c r="AB637" t="s">
        <v>17111</v>
      </c>
      <c r="AC637" t="str">
        <f t="shared" si="9"/>
        <v>2.5.6</v>
      </c>
      <c r="AD637" t="s">
        <v>8648</v>
      </c>
      <c r="AE637" t="s">
        <v>8649</v>
      </c>
      <c r="AF637" t="s">
        <v>8650</v>
      </c>
      <c r="AG637" t="s">
        <v>8651</v>
      </c>
      <c r="AH637" t="s">
        <v>8652</v>
      </c>
      <c r="AI637" t="s">
        <v>89</v>
      </c>
      <c r="AJ637" t="s">
        <v>8653</v>
      </c>
      <c r="AK637" t="s">
        <v>8654</v>
      </c>
      <c r="AL637" t="s">
        <v>92</v>
      </c>
      <c r="AM637" t="s">
        <v>8655</v>
      </c>
      <c r="AN637">
        <v>0.7</v>
      </c>
      <c r="AO637">
        <v>0.8</v>
      </c>
      <c r="AP637">
        <v>1</v>
      </c>
      <c r="AQ637">
        <v>1</v>
      </c>
      <c r="AR637" t="s">
        <v>8656</v>
      </c>
      <c r="AS637" t="s">
        <v>8657</v>
      </c>
      <c r="AT637" t="s">
        <v>8658</v>
      </c>
      <c r="AU637" t="s">
        <v>8659</v>
      </c>
      <c r="AV637" t="s">
        <v>8660</v>
      </c>
      <c r="AW637" t="s">
        <v>8661</v>
      </c>
      <c r="AX637" t="s">
        <v>8659</v>
      </c>
      <c r="AY637" t="s">
        <v>8660</v>
      </c>
      <c r="AZ637" t="s">
        <v>8662</v>
      </c>
      <c r="BA637" t="s">
        <v>8663</v>
      </c>
      <c r="BB637" t="s">
        <v>909</v>
      </c>
      <c r="BC637"/>
      <c r="BD637"/>
      <c r="BE637"/>
      <c r="BF637"/>
      <c r="BG637"/>
      <c r="BH637"/>
      <c r="BI637"/>
      <c r="BJ637"/>
      <c r="BK637"/>
      <c r="BL637"/>
      <c r="BM637"/>
      <c r="BN637"/>
      <c r="BO637"/>
      <c r="BP637"/>
      <c r="BQ637"/>
      <c r="BR637"/>
      <c r="BS637"/>
      <c r="BT637"/>
      <c r="BU637"/>
      <c r="BV637"/>
      <c r="BW637"/>
      <c r="BX637"/>
      <c r="BY637"/>
      <c r="BZ637"/>
      <c r="CA637"/>
      <c r="CB637"/>
      <c r="CC637"/>
    </row>
    <row r="638" spans="1:82">
      <c r="A638" t="str">
        <f>CONCATENATE(C638,"_",COUNTIF(C$2:C638,C638))</f>
        <v>36C001_8</v>
      </c>
      <c r="B638" t="s">
        <v>9791</v>
      </c>
      <c r="C638" t="s">
        <v>8558</v>
      </c>
      <c r="D638" t="s">
        <v>17098</v>
      </c>
      <c r="E638" t="s">
        <v>8559</v>
      </c>
      <c r="F638" t="s">
        <v>8560</v>
      </c>
      <c r="G638" t="s">
        <v>8561</v>
      </c>
      <c r="H638" t="s">
        <v>8562</v>
      </c>
      <c r="I638" t="s">
        <v>8664</v>
      </c>
      <c r="J638" t="s">
        <v>17112</v>
      </c>
      <c r="K638">
        <v>6</v>
      </c>
      <c r="L638" t="s">
        <v>74</v>
      </c>
      <c r="M638">
        <v>2</v>
      </c>
      <c r="N638" t="s">
        <v>16795</v>
      </c>
      <c r="O638" t="s">
        <v>171</v>
      </c>
      <c r="P638" t="s">
        <v>17113</v>
      </c>
      <c r="Q638" t="s">
        <v>171</v>
      </c>
      <c r="R638" t="s">
        <v>235</v>
      </c>
      <c r="S638" t="s">
        <v>236</v>
      </c>
      <c r="T638" t="s">
        <v>16755</v>
      </c>
      <c r="U638" t="s">
        <v>169</v>
      </c>
      <c r="V638" t="s">
        <v>17114</v>
      </c>
      <c r="W638" t="s">
        <v>8665</v>
      </c>
      <c r="X638" t="s">
        <v>8666</v>
      </c>
      <c r="Y638" t="s">
        <v>167</v>
      </c>
      <c r="Z638" t="s">
        <v>623</v>
      </c>
      <c r="AA638" t="s">
        <v>8667</v>
      </c>
      <c r="AB638" t="s">
        <v>17115</v>
      </c>
      <c r="AC638" t="str">
        <f t="shared" si="9"/>
        <v>3.8.1</v>
      </c>
      <c r="AD638" t="s">
        <v>8668</v>
      </c>
      <c r="AE638" t="s">
        <v>8669</v>
      </c>
      <c r="AF638" t="s">
        <v>8670</v>
      </c>
      <c r="AG638" t="s">
        <v>8671</v>
      </c>
      <c r="AH638" t="s">
        <v>8672</v>
      </c>
      <c r="AI638" t="s">
        <v>89</v>
      </c>
      <c r="AJ638" t="s">
        <v>8673</v>
      </c>
      <c r="AK638" t="s">
        <v>8674</v>
      </c>
      <c r="AL638" t="s">
        <v>92</v>
      </c>
      <c r="AM638" t="s">
        <v>8675</v>
      </c>
      <c r="AN638">
        <v>0.15</v>
      </c>
      <c r="AO638">
        <v>0.25</v>
      </c>
      <c r="AP638">
        <v>0.65</v>
      </c>
      <c r="AQ638">
        <v>1</v>
      </c>
      <c r="AR638" t="s">
        <v>8676</v>
      </c>
      <c r="AS638" t="s">
        <v>8677</v>
      </c>
      <c r="AT638" t="s">
        <v>8678</v>
      </c>
      <c r="AU638" t="s">
        <v>8679</v>
      </c>
      <c r="AV638" t="s">
        <v>8680</v>
      </c>
      <c r="AW638" t="s">
        <v>8681</v>
      </c>
      <c r="AX638" t="s">
        <v>8679</v>
      </c>
      <c r="AY638" t="s">
        <v>8680</v>
      </c>
      <c r="AZ638" t="s">
        <v>8682</v>
      </c>
      <c r="BA638" t="s">
        <v>8683</v>
      </c>
      <c r="BB638" t="s">
        <v>8684</v>
      </c>
      <c r="BC638" t="s">
        <v>8685</v>
      </c>
      <c r="BD638" t="s">
        <v>8686</v>
      </c>
      <c r="BE638" t="s">
        <v>8687</v>
      </c>
      <c r="BF638"/>
      <c r="BG638"/>
      <c r="BH638"/>
      <c r="BI638"/>
      <c r="BJ638"/>
      <c r="BK638"/>
      <c r="BL638"/>
      <c r="BM638"/>
      <c r="BN638"/>
      <c r="BO638"/>
      <c r="BP638"/>
      <c r="BQ638"/>
      <c r="BR638"/>
      <c r="BS638"/>
      <c r="BT638"/>
      <c r="BU638"/>
      <c r="BV638"/>
      <c r="BW638"/>
      <c r="BX638"/>
      <c r="BY638"/>
      <c r="BZ638"/>
      <c r="CA638"/>
      <c r="CB638"/>
      <c r="CC638"/>
    </row>
    <row r="639" spans="1:82">
      <c r="A639" t="str">
        <f>CONCATENATE(C639,"_",COUNTIF(C$2:C639,C639))</f>
        <v>36CD01_1</v>
      </c>
      <c r="B639" t="s">
        <v>9792</v>
      </c>
      <c r="C639" t="s">
        <v>8688</v>
      </c>
      <c r="D639" t="s">
        <v>17116</v>
      </c>
      <c r="E639" t="s">
        <v>8689</v>
      </c>
      <c r="F639" t="s">
        <v>8690</v>
      </c>
      <c r="G639" t="s">
        <v>8691</v>
      </c>
      <c r="H639" t="s">
        <v>8692</v>
      </c>
      <c r="I639" t="s">
        <v>8693</v>
      </c>
      <c r="J639" t="s">
        <v>17117</v>
      </c>
      <c r="K639">
        <v>1</v>
      </c>
      <c r="L639" t="s">
        <v>576</v>
      </c>
      <c r="M639">
        <v>1</v>
      </c>
      <c r="N639" t="s">
        <v>17100</v>
      </c>
      <c r="O639" t="s">
        <v>167</v>
      </c>
      <c r="P639" t="s">
        <v>17118</v>
      </c>
      <c r="Q639" t="s">
        <v>168</v>
      </c>
      <c r="R639" t="s">
        <v>517</v>
      </c>
      <c r="S639" t="s">
        <v>216</v>
      </c>
      <c r="T639" t="s">
        <v>16914</v>
      </c>
      <c r="U639" t="s">
        <v>171</v>
      </c>
      <c r="V639" t="s">
        <v>17036</v>
      </c>
      <c r="W639" t="s">
        <v>8694</v>
      </c>
      <c r="X639" t="s">
        <v>8695</v>
      </c>
      <c r="Y639" t="s">
        <v>167</v>
      </c>
      <c r="Z639" t="s">
        <v>623</v>
      </c>
      <c r="AA639">
        <v>4.3</v>
      </c>
      <c r="AB639" t="s">
        <v>17103</v>
      </c>
      <c r="AC639" t="str">
        <f t="shared" si="9"/>
        <v>2.5.3</v>
      </c>
      <c r="AD639" t="s">
        <v>8696</v>
      </c>
      <c r="AE639" t="s">
        <v>8697</v>
      </c>
      <c r="AF639" t="s">
        <v>8698</v>
      </c>
      <c r="AG639" t="s">
        <v>8699</v>
      </c>
      <c r="AH639" t="s">
        <v>8700</v>
      </c>
      <c r="AI639" t="s">
        <v>89</v>
      </c>
      <c r="AJ639" t="s">
        <v>8701</v>
      </c>
      <c r="AK639" t="s">
        <v>8702</v>
      </c>
      <c r="AL639" t="s">
        <v>92</v>
      </c>
      <c r="AM639" t="s">
        <v>8703</v>
      </c>
      <c r="AN639">
        <v>0.25</v>
      </c>
      <c r="AO639">
        <v>0.5</v>
      </c>
      <c r="AP639">
        <v>0.75</v>
      </c>
      <c r="AQ639">
        <v>1</v>
      </c>
      <c r="AR639" t="s">
        <v>8704</v>
      </c>
      <c r="AS639" t="s">
        <v>8705</v>
      </c>
      <c r="AT639" t="s">
        <v>8706</v>
      </c>
      <c r="AU639" t="s">
        <v>8707</v>
      </c>
      <c r="AV639" t="s">
        <v>8708</v>
      </c>
      <c r="AW639" t="s">
        <v>8709</v>
      </c>
      <c r="AX639" t="s">
        <v>8710</v>
      </c>
      <c r="AY639" t="s">
        <v>8711</v>
      </c>
      <c r="AZ639" t="s">
        <v>8712</v>
      </c>
      <c r="BA639" t="s">
        <v>8713</v>
      </c>
      <c r="BB639" t="s">
        <v>8714</v>
      </c>
      <c r="BC639"/>
      <c r="BD639"/>
      <c r="BE639"/>
      <c r="BF639"/>
      <c r="BG639"/>
      <c r="BH639"/>
      <c r="BI639"/>
      <c r="BJ639"/>
      <c r="BK639"/>
      <c r="BL639"/>
      <c r="BM639"/>
      <c r="BN639"/>
      <c r="BO639"/>
      <c r="BP639"/>
      <c r="BQ639"/>
      <c r="BR639"/>
      <c r="BS639"/>
      <c r="BT639"/>
      <c r="BU639"/>
      <c r="BV639"/>
      <c r="BW639"/>
      <c r="BX639"/>
      <c r="BY639"/>
      <c r="BZ639"/>
      <c r="CA639"/>
      <c r="CB639"/>
      <c r="CC639"/>
    </row>
    <row r="640" spans="1:82">
      <c r="A640" t="str">
        <f>CONCATENATE(C640,"_",COUNTIF(C$2:C640,C640))</f>
        <v>36CD01_2</v>
      </c>
      <c r="B640" t="s">
        <v>9793</v>
      </c>
      <c r="C640" t="s">
        <v>8688</v>
      </c>
      <c r="D640" t="s">
        <v>17116</v>
      </c>
      <c r="E640" t="s">
        <v>8689</v>
      </c>
      <c r="F640" t="s">
        <v>8690</v>
      </c>
      <c r="G640" t="s">
        <v>8691</v>
      </c>
      <c r="H640" t="s">
        <v>8692</v>
      </c>
      <c r="I640" t="s">
        <v>109</v>
      </c>
      <c r="J640" t="s">
        <v>16733</v>
      </c>
      <c r="K640">
        <v>1</v>
      </c>
      <c r="L640" t="s">
        <v>576</v>
      </c>
      <c r="M640">
        <v>1</v>
      </c>
      <c r="N640" t="s">
        <v>17100</v>
      </c>
      <c r="O640" t="s">
        <v>167</v>
      </c>
      <c r="P640" t="s">
        <v>17118</v>
      </c>
      <c r="Q640" t="s">
        <v>168</v>
      </c>
      <c r="R640" t="s">
        <v>517</v>
      </c>
      <c r="S640" t="s">
        <v>216</v>
      </c>
      <c r="T640" t="s">
        <v>16914</v>
      </c>
      <c r="U640" t="s">
        <v>171</v>
      </c>
      <c r="V640" t="s">
        <v>17036</v>
      </c>
      <c r="W640" t="s">
        <v>110</v>
      </c>
      <c r="X640" t="s">
        <v>111</v>
      </c>
      <c r="Y640" t="s">
        <v>167</v>
      </c>
      <c r="Z640" t="s">
        <v>623</v>
      </c>
      <c r="AA640">
        <v>4.3</v>
      </c>
      <c r="AB640" t="s">
        <v>17103</v>
      </c>
      <c r="AC640" t="str">
        <f t="shared" si="9"/>
        <v>2.5.3</v>
      </c>
      <c r="AD640" t="s">
        <v>8715</v>
      </c>
      <c r="AE640" t="s">
        <v>8716</v>
      </c>
      <c r="AF640" t="s">
        <v>8717</v>
      </c>
      <c r="AG640" t="s">
        <v>115</v>
      </c>
      <c r="AH640" t="s">
        <v>8718</v>
      </c>
      <c r="AI640" t="s">
        <v>89</v>
      </c>
      <c r="AJ640" t="s">
        <v>8719</v>
      </c>
      <c r="AK640" t="s">
        <v>936</v>
      </c>
      <c r="AL640" t="s">
        <v>136</v>
      </c>
      <c r="AM640" t="s">
        <v>5910</v>
      </c>
      <c r="AN640">
        <v>0.25</v>
      </c>
      <c r="AO640">
        <v>0.5</v>
      </c>
      <c r="AP640">
        <v>0.75</v>
      </c>
      <c r="AQ640">
        <v>1</v>
      </c>
      <c r="AR640" t="s">
        <v>708</v>
      </c>
      <c r="AS640" t="s">
        <v>8720</v>
      </c>
      <c r="AT640" t="s">
        <v>8721</v>
      </c>
      <c r="AU640" t="s">
        <v>8722</v>
      </c>
      <c r="AV640" t="s">
        <v>6534</v>
      </c>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row>
    <row r="641" spans="1:81">
      <c r="A641" t="str">
        <f>CONCATENATE(C641,"_",COUNTIF(C$2:C641,C641))</f>
        <v>36CD01_3</v>
      </c>
      <c r="B641" t="s">
        <v>9794</v>
      </c>
      <c r="C641" t="s">
        <v>8688</v>
      </c>
      <c r="D641" t="s">
        <v>17116</v>
      </c>
      <c r="E641" t="s">
        <v>8689</v>
      </c>
      <c r="F641" t="s">
        <v>8690</v>
      </c>
      <c r="G641" t="s">
        <v>8691</v>
      </c>
      <c r="H641" t="s">
        <v>8692</v>
      </c>
      <c r="I641" t="s">
        <v>126</v>
      </c>
      <c r="J641" t="s">
        <v>16736</v>
      </c>
      <c r="K641">
        <v>1</v>
      </c>
      <c r="L641" t="s">
        <v>576</v>
      </c>
      <c r="M641">
        <v>1</v>
      </c>
      <c r="N641" t="s">
        <v>17100</v>
      </c>
      <c r="O641" t="s">
        <v>167</v>
      </c>
      <c r="P641" t="s">
        <v>17118</v>
      </c>
      <c r="Q641" t="s">
        <v>168</v>
      </c>
      <c r="R641" t="s">
        <v>517</v>
      </c>
      <c r="S641" t="s">
        <v>216</v>
      </c>
      <c r="T641" t="s">
        <v>16914</v>
      </c>
      <c r="U641" t="s">
        <v>171</v>
      </c>
      <c r="V641" t="s">
        <v>17036</v>
      </c>
      <c r="W641" t="s">
        <v>127</v>
      </c>
      <c r="X641" t="s">
        <v>128</v>
      </c>
      <c r="Y641" t="s">
        <v>167</v>
      </c>
      <c r="Z641" t="s">
        <v>623</v>
      </c>
      <c r="AA641">
        <v>4.3</v>
      </c>
      <c r="AB641" t="s">
        <v>17103</v>
      </c>
      <c r="AC641" t="str">
        <f t="shared" si="9"/>
        <v>2.5.3</v>
      </c>
      <c r="AD641" t="s">
        <v>207</v>
      </c>
      <c r="AE641" t="s">
        <v>942</v>
      </c>
      <c r="AF641" t="s">
        <v>8723</v>
      </c>
      <c r="AG641" t="s">
        <v>210</v>
      </c>
      <c r="AH641" t="s">
        <v>8724</v>
      </c>
      <c r="AI641" t="s">
        <v>89</v>
      </c>
      <c r="AJ641" t="s">
        <v>715</v>
      </c>
      <c r="AK641" t="s">
        <v>8725</v>
      </c>
      <c r="AL641" t="s">
        <v>136</v>
      </c>
      <c r="AM641" t="s">
        <v>5667</v>
      </c>
      <c r="AN641">
        <v>0</v>
      </c>
      <c r="AO641">
        <v>0.5</v>
      </c>
      <c r="AP641">
        <v>0.5</v>
      </c>
      <c r="AQ641">
        <v>1</v>
      </c>
      <c r="AR641" t="s">
        <v>718</v>
      </c>
      <c r="AS641" t="s">
        <v>8726</v>
      </c>
      <c r="AT641" t="s">
        <v>948</v>
      </c>
      <c r="AU641" t="s">
        <v>8722</v>
      </c>
      <c r="AV641" t="s">
        <v>6534</v>
      </c>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row>
    <row r="642" spans="1:81">
      <c r="A642" t="str">
        <f>CONCATENATE(C642,"_",COUNTIF(C$2:C642,C642))</f>
        <v>36CD01_4</v>
      </c>
      <c r="B642" t="s">
        <v>9795</v>
      </c>
      <c r="C642" t="s">
        <v>8688</v>
      </c>
      <c r="D642" t="s">
        <v>17116</v>
      </c>
      <c r="E642" t="s">
        <v>8689</v>
      </c>
      <c r="F642" t="s">
        <v>8690</v>
      </c>
      <c r="G642" t="s">
        <v>8691</v>
      </c>
      <c r="H642" t="s">
        <v>8692</v>
      </c>
      <c r="I642" t="s">
        <v>141</v>
      </c>
      <c r="J642" t="s">
        <v>16737</v>
      </c>
      <c r="K642">
        <v>5</v>
      </c>
      <c r="L642" t="s">
        <v>142</v>
      </c>
      <c r="M642">
        <v>3</v>
      </c>
      <c r="N642" t="s">
        <v>16738</v>
      </c>
      <c r="O642" t="s">
        <v>171</v>
      </c>
      <c r="P642" t="s">
        <v>143</v>
      </c>
      <c r="Q642" t="s">
        <v>169</v>
      </c>
      <c r="R642" t="s">
        <v>77</v>
      </c>
      <c r="S642" t="s">
        <v>170</v>
      </c>
      <c r="T642" t="s">
        <v>16739</v>
      </c>
      <c r="U642" t="s">
        <v>168</v>
      </c>
      <c r="V642" t="s">
        <v>16740</v>
      </c>
      <c r="W642" t="s">
        <v>144</v>
      </c>
      <c r="X642" t="s">
        <v>145</v>
      </c>
      <c r="Y642" t="s">
        <v>146</v>
      </c>
      <c r="Z642" t="s">
        <v>147</v>
      </c>
      <c r="AA642">
        <v>11.5</v>
      </c>
      <c r="AB642" t="s">
        <v>16741</v>
      </c>
      <c r="AC642" t="str">
        <f t="shared" si="9"/>
        <v>1.7.2</v>
      </c>
      <c r="AD642" t="s">
        <v>8727</v>
      </c>
      <c r="AE642" t="s">
        <v>8728</v>
      </c>
      <c r="AF642" t="s">
        <v>8729</v>
      </c>
      <c r="AG642" t="s">
        <v>953</v>
      </c>
      <c r="AH642" t="s">
        <v>8730</v>
      </c>
      <c r="AI642" t="s">
        <v>89</v>
      </c>
      <c r="AJ642" t="s">
        <v>5620</v>
      </c>
      <c r="AK642" t="s">
        <v>8641</v>
      </c>
      <c r="AL642" t="s">
        <v>92</v>
      </c>
      <c r="AM642" t="s">
        <v>6424</v>
      </c>
      <c r="AN642">
        <v>0.2</v>
      </c>
      <c r="AO642">
        <v>0.6</v>
      </c>
      <c r="AP642">
        <v>0.8</v>
      </c>
      <c r="AQ642">
        <v>1</v>
      </c>
      <c r="AR642" t="s">
        <v>958</v>
      </c>
      <c r="AS642" t="s">
        <v>8731</v>
      </c>
      <c r="AT642" t="s">
        <v>8732</v>
      </c>
      <c r="AU642" t="s">
        <v>8722</v>
      </c>
      <c r="AV642" t="s">
        <v>6534</v>
      </c>
      <c r="AW642" t="s">
        <v>731</v>
      </c>
      <c r="AX642" t="s">
        <v>8722</v>
      </c>
      <c r="AY642" t="s">
        <v>6534</v>
      </c>
      <c r="AZ642"/>
      <c r="BA642"/>
      <c r="BB642"/>
      <c r="BC642"/>
      <c r="BD642"/>
      <c r="BE642"/>
      <c r="BF642"/>
      <c r="BG642"/>
      <c r="BH642"/>
      <c r="BI642"/>
      <c r="BJ642"/>
      <c r="BK642"/>
      <c r="BL642"/>
      <c r="BM642"/>
      <c r="BN642"/>
      <c r="BO642"/>
      <c r="BP642"/>
      <c r="BQ642"/>
      <c r="BR642"/>
      <c r="BS642"/>
      <c r="BT642"/>
      <c r="BU642"/>
      <c r="BV642"/>
      <c r="BW642"/>
      <c r="BX642"/>
      <c r="BY642"/>
      <c r="BZ642"/>
      <c r="CA642"/>
      <c r="CB642"/>
      <c r="CC642"/>
    </row>
    <row r="643" spans="1:81">
      <c r="A643" t="str">
        <f>CONCATENATE(C643,"_",COUNTIF(C$2:C643,C643))</f>
        <v>36CDES_1</v>
      </c>
      <c r="B643" t="s">
        <v>9796</v>
      </c>
      <c r="C643" t="s">
        <v>8733</v>
      </c>
      <c r="D643" t="s">
        <v>17119</v>
      </c>
      <c r="E643" t="s">
        <v>8734</v>
      </c>
      <c r="F643" t="s">
        <v>8735</v>
      </c>
      <c r="G643" t="s">
        <v>8736</v>
      </c>
      <c r="H643" t="s">
        <v>8737</v>
      </c>
      <c r="I643" t="s">
        <v>8738</v>
      </c>
      <c r="J643" t="s">
        <v>17120</v>
      </c>
      <c r="K643">
        <v>1</v>
      </c>
      <c r="L643" t="s">
        <v>576</v>
      </c>
      <c r="M643">
        <v>1</v>
      </c>
      <c r="N643" t="s">
        <v>17100</v>
      </c>
      <c r="O643" t="s">
        <v>167</v>
      </c>
      <c r="P643" t="s">
        <v>17118</v>
      </c>
      <c r="Q643" t="s">
        <v>168</v>
      </c>
      <c r="R643" t="s">
        <v>517</v>
      </c>
      <c r="S643" t="s">
        <v>216</v>
      </c>
      <c r="T643" t="s">
        <v>16914</v>
      </c>
      <c r="U643" t="s">
        <v>171</v>
      </c>
      <c r="V643" t="s">
        <v>17036</v>
      </c>
      <c r="W643" t="s">
        <v>8694</v>
      </c>
      <c r="X643" t="s">
        <v>8695</v>
      </c>
      <c r="Y643" t="s">
        <v>167</v>
      </c>
      <c r="Z643" t="s">
        <v>623</v>
      </c>
      <c r="AA643">
        <v>4.3</v>
      </c>
      <c r="AB643" t="s">
        <v>17103</v>
      </c>
      <c r="AC643" t="str">
        <f t="shared" si="9"/>
        <v>2.5.3</v>
      </c>
      <c r="AD643" t="s">
        <v>8739</v>
      </c>
      <c r="AE643" t="s">
        <v>8740</v>
      </c>
      <c r="AF643" t="s">
        <v>8741</v>
      </c>
      <c r="AG643" t="s">
        <v>8742</v>
      </c>
      <c r="AH643" t="s">
        <v>8743</v>
      </c>
      <c r="AI643" t="s">
        <v>89</v>
      </c>
      <c r="AJ643" t="s">
        <v>8744</v>
      </c>
      <c r="AK643" t="s">
        <v>8745</v>
      </c>
      <c r="AL643" t="s">
        <v>92</v>
      </c>
      <c r="AM643" t="s">
        <v>8746</v>
      </c>
      <c r="AN643">
        <v>0.25</v>
      </c>
      <c r="AO643">
        <v>0.5</v>
      </c>
      <c r="AP643">
        <v>0.75</v>
      </c>
      <c r="AQ643">
        <v>1</v>
      </c>
      <c r="AR643" t="s">
        <v>8747</v>
      </c>
      <c r="AS643" t="s">
        <v>8748</v>
      </c>
      <c r="AT643" t="s">
        <v>8749</v>
      </c>
      <c r="AU643" t="s">
        <v>8750</v>
      </c>
      <c r="AV643" t="s">
        <v>8751</v>
      </c>
      <c r="AW643" t="s">
        <v>8752</v>
      </c>
      <c r="AX643" t="s">
        <v>8753</v>
      </c>
      <c r="AY643" t="s">
        <v>8754</v>
      </c>
      <c r="AZ643" t="s">
        <v>8755</v>
      </c>
      <c r="BA643" t="s">
        <v>8756</v>
      </c>
      <c r="BB643" t="s">
        <v>8757</v>
      </c>
      <c r="BC643" t="s">
        <v>8758</v>
      </c>
      <c r="BD643" t="s">
        <v>8759</v>
      </c>
      <c r="BE643" t="s">
        <v>8760</v>
      </c>
      <c r="BF643" t="s">
        <v>8761</v>
      </c>
      <c r="BG643" t="s">
        <v>8762</v>
      </c>
      <c r="BH643" t="s">
        <v>8763</v>
      </c>
      <c r="BI643" t="s">
        <v>8764</v>
      </c>
      <c r="BJ643" t="s">
        <v>8765</v>
      </c>
      <c r="BK643" t="s">
        <v>8766</v>
      </c>
      <c r="BL643" t="s">
        <v>8767</v>
      </c>
      <c r="BM643" t="s">
        <v>8768</v>
      </c>
      <c r="BN643" t="s">
        <v>8769</v>
      </c>
      <c r="BO643"/>
      <c r="BP643"/>
      <c r="BQ643"/>
      <c r="BR643"/>
      <c r="BS643"/>
      <c r="BT643"/>
      <c r="BU643"/>
      <c r="BV643"/>
      <c r="BW643"/>
      <c r="BX643"/>
      <c r="BY643"/>
      <c r="BZ643"/>
      <c r="CA643"/>
      <c r="CB643"/>
      <c r="CC643"/>
    </row>
    <row r="644" spans="1:81">
      <c r="A644" t="str">
        <f>CONCATENATE(C644,"_",COUNTIF(C$2:C644,C644))</f>
        <v>36CDES_2</v>
      </c>
      <c r="B644" t="s">
        <v>9797</v>
      </c>
      <c r="C644" t="s">
        <v>8733</v>
      </c>
      <c r="D644" t="s">
        <v>17119</v>
      </c>
      <c r="E644" t="s">
        <v>8734</v>
      </c>
      <c r="F644" t="s">
        <v>8735</v>
      </c>
      <c r="G644" t="s">
        <v>8736</v>
      </c>
      <c r="H644" t="s">
        <v>8737</v>
      </c>
      <c r="I644" t="s">
        <v>109</v>
      </c>
      <c r="J644" t="s">
        <v>16733</v>
      </c>
      <c r="K644">
        <v>1</v>
      </c>
      <c r="L644" t="s">
        <v>576</v>
      </c>
      <c r="M644">
        <v>1</v>
      </c>
      <c r="N644" t="s">
        <v>17100</v>
      </c>
      <c r="O644" t="s">
        <v>167</v>
      </c>
      <c r="P644" t="s">
        <v>17118</v>
      </c>
      <c r="Q644" t="s">
        <v>168</v>
      </c>
      <c r="R644" t="s">
        <v>517</v>
      </c>
      <c r="S644" t="s">
        <v>216</v>
      </c>
      <c r="T644" t="s">
        <v>16914</v>
      </c>
      <c r="U644" t="s">
        <v>171</v>
      </c>
      <c r="V644" t="s">
        <v>17036</v>
      </c>
      <c r="W644" t="s">
        <v>110</v>
      </c>
      <c r="X644" t="s">
        <v>111</v>
      </c>
      <c r="Y644" t="s">
        <v>167</v>
      </c>
      <c r="Z644" t="s">
        <v>623</v>
      </c>
      <c r="AA644">
        <v>4.3</v>
      </c>
      <c r="AB644" t="s">
        <v>17103</v>
      </c>
      <c r="AC644" t="str">
        <f t="shared" ref="AC644:AC677" si="10">Q644&amp;"."&amp;S644&amp;"."&amp;U644</f>
        <v>2.5.3</v>
      </c>
      <c r="AD644" t="s">
        <v>8770</v>
      </c>
      <c r="AE644" t="s">
        <v>8771</v>
      </c>
      <c r="AF644" t="s">
        <v>8772</v>
      </c>
      <c r="AG644" t="s">
        <v>115</v>
      </c>
      <c r="AH644" t="s">
        <v>8773</v>
      </c>
      <c r="AI644" t="s">
        <v>89</v>
      </c>
      <c r="AJ644" t="s">
        <v>5909</v>
      </c>
      <c r="AK644" t="s">
        <v>936</v>
      </c>
      <c r="AL644" t="s">
        <v>136</v>
      </c>
      <c r="AM644" t="s">
        <v>5910</v>
      </c>
      <c r="AN644">
        <v>0.25</v>
      </c>
      <c r="AO644">
        <v>0.5</v>
      </c>
      <c r="AP644">
        <v>0.75</v>
      </c>
      <c r="AQ644">
        <v>1</v>
      </c>
      <c r="AR644" t="s">
        <v>708</v>
      </c>
      <c r="AS644" t="s">
        <v>8774</v>
      </c>
      <c r="AT644" t="s">
        <v>5912</v>
      </c>
      <c r="AU644" t="s">
        <v>8775</v>
      </c>
      <c r="AV644" t="s">
        <v>4081</v>
      </c>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row>
    <row r="645" spans="1:81">
      <c r="A645" t="str">
        <f>CONCATENATE(C645,"_",COUNTIF(C$2:C645,C645))</f>
        <v>36CDES_3</v>
      </c>
      <c r="B645" t="s">
        <v>9798</v>
      </c>
      <c r="C645" t="s">
        <v>8733</v>
      </c>
      <c r="D645" t="s">
        <v>17119</v>
      </c>
      <c r="E645" t="s">
        <v>8734</v>
      </c>
      <c r="F645" t="s">
        <v>8735</v>
      </c>
      <c r="G645" t="s">
        <v>8736</v>
      </c>
      <c r="H645" t="s">
        <v>8737</v>
      </c>
      <c r="I645" t="s">
        <v>126</v>
      </c>
      <c r="J645" t="s">
        <v>16736</v>
      </c>
      <c r="K645">
        <v>1</v>
      </c>
      <c r="L645" t="s">
        <v>576</v>
      </c>
      <c r="M645">
        <v>1</v>
      </c>
      <c r="N645" t="s">
        <v>17100</v>
      </c>
      <c r="O645" t="s">
        <v>167</v>
      </c>
      <c r="P645" t="s">
        <v>17118</v>
      </c>
      <c r="Q645" t="s">
        <v>168</v>
      </c>
      <c r="R645" t="s">
        <v>517</v>
      </c>
      <c r="S645" t="s">
        <v>216</v>
      </c>
      <c r="T645" t="s">
        <v>16914</v>
      </c>
      <c r="U645" t="s">
        <v>171</v>
      </c>
      <c r="V645" t="s">
        <v>17036</v>
      </c>
      <c r="W645" t="s">
        <v>127</v>
      </c>
      <c r="X645" t="s">
        <v>128</v>
      </c>
      <c r="Y645" t="s">
        <v>167</v>
      </c>
      <c r="Z645" t="s">
        <v>623</v>
      </c>
      <c r="AA645">
        <v>4.3</v>
      </c>
      <c r="AB645" t="s">
        <v>17103</v>
      </c>
      <c r="AC645" t="str">
        <f t="shared" si="10"/>
        <v>2.5.3</v>
      </c>
      <c r="AD645" t="s">
        <v>288</v>
      </c>
      <c r="AE645" t="s">
        <v>208</v>
      </c>
      <c r="AF645" t="s">
        <v>8776</v>
      </c>
      <c r="AG645" t="s">
        <v>210</v>
      </c>
      <c r="AH645" t="s">
        <v>8777</v>
      </c>
      <c r="AI645" t="s">
        <v>89</v>
      </c>
      <c r="AJ645" t="s">
        <v>715</v>
      </c>
      <c r="AK645" t="s">
        <v>8778</v>
      </c>
      <c r="AL645" t="s">
        <v>136</v>
      </c>
      <c r="AM645" t="s">
        <v>5667</v>
      </c>
      <c r="AN645">
        <v>0.25</v>
      </c>
      <c r="AO645">
        <v>0.5</v>
      </c>
      <c r="AP645">
        <v>0.75</v>
      </c>
      <c r="AQ645">
        <v>1</v>
      </c>
      <c r="AR645" t="s">
        <v>718</v>
      </c>
      <c r="AS645" t="s">
        <v>719</v>
      </c>
      <c r="AT645" t="s">
        <v>948</v>
      </c>
      <c r="AU645" t="s">
        <v>8775</v>
      </c>
      <c r="AV645" t="s">
        <v>4081</v>
      </c>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row>
    <row r="646" spans="1:81">
      <c r="A646" t="str">
        <f>CONCATENATE(C646,"_",COUNTIF(C$2:C646,C646))</f>
        <v>36CDES_4</v>
      </c>
      <c r="B646" t="s">
        <v>9799</v>
      </c>
      <c r="C646" t="s">
        <v>8733</v>
      </c>
      <c r="D646" t="s">
        <v>17119</v>
      </c>
      <c r="E646" t="s">
        <v>8734</v>
      </c>
      <c r="F646" t="s">
        <v>8735</v>
      </c>
      <c r="G646" t="s">
        <v>8736</v>
      </c>
      <c r="H646" t="s">
        <v>8737</v>
      </c>
      <c r="I646" t="s">
        <v>141</v>
      </c>
      <c r="J646" t="s">
        <v>16737</v>
      </c>
      <c r="K646">
        <v>5</v>
      </c>
      <c r="L646" t="s">
        <v>142</v>
      </c>
      <c r="M646">
        <v>3</v>
      </c>
      <c r="N646" t="s">
        <v>16738</v>
      </c>
      <c r="O646" t="s">
        <v>171</v>
      </c>
      <c r="P646" t="s">
        <v>143</v>
      </c>
      <c r="Q646" t="s">
        <v>169</v>
      </c>
      <c r="R646" t="s">
        <v>77</v>
      </c>
      <c r="S646" t="s">
        <v>170</v>
      </c>
      <c r="T646" t="s">
        <v>16739</v>
      </c>
      <c r="U646" t="s">
        <v>168</v>
      </c>
      <c r="V646" t="s">
        <v>16740</v>
      </c>
      <c r="W646" t="s">
        <v>144</v>
      </c>
      <c r="X646" t="s">
        <v>145</v>
      </c>
      <c r="Y646" t="s">
        <v>146</v>
      </c>
      <c r="Z646" t="s">
        <v>147</v>
      </c>
      <c r="AA646">
        <v>11.5</v>
      </c>
      <c r="AB646" t="s">
        <v>16741</v>
      </c>
      <c r="AC646" t="str">
        <f t="shared" si="10"/>
        <v>1.7.2</v>
      </c>
      <c r="AD646" t="s">
        <v>5918</v>
      </c>
      <c r="AE646" t="s">
        <v>5919</v>
      </c>
      <c r="AF646" t="s">
        <v>8779</v>
      </c>
      <c r="AG646" t="s">
        <v>8780</v>
      </c>
      <c r="AH646" t="s">
        <v>5922</v>
      </c>
      <c r="AI646" t="s">
        <v>89</v>
      </c>
      <c r="AJ646" t="s">
        <v>6130</v>
      </c>
      <c r="AK646" t="s">
        <v>8781</v>
      </c>
      <c r="AL646" t="s">
        <v>92</v>
      </c>
      <c r="AM646" t="s">
        <v>8782</v>
      </c>
      <c r="AN646">
        <v>0.15</v>
      </c>
      <c r="AO646">
        <v>0.4</v>
      </c>
      <c r="AP646">
        <v>0.7</v>
      </c>
      <c r="AQ646">
        <v>1</v>
      </c>
      <c r="AR646" t="s">
        <v>958</v>
      </c>
      <c r="AS646" t="s">
        <v>8783</v>
      </c>
      <c r="AT646" t="s">
        <v>8784</v>
      </c>
      <c r="AU646" t="s">
        <v>8775</v>
      </c>
      <c r="AV646" t="s">
        <v>4081</v>
      </c>
      <c r="AW646" t="s">
        <v>7056</v>
      </c>
      <c r="AX646" t="s">
        <v>8775</v>
      </c>
      <c r="AY646" t="s">
        <v>4081</v>
      </c>
      <c r="AZ646"/>
      <c r="BA646"/>
      <c r="BB646"/>
      <c r="BC646"/>
      <c r="BD646"/>
      <c r="BE646"/>
      <c r="BF646"/>
      <c r="BG646"/>
      <c r="BH646"/>
      <c r="BI646"/>
      <c r="BJ646"/>
      <c r="BK646"/>
      <c r="BL646"/>
      <c r="BM646"/>
      <c r="BN646"/>
      <c r="BO646"/>
      <c r="BP646"/>
      <c r="BQ646"/>
      <c r="BR646"/>
      <c r="BS646"/>
      <c r="BT646"/>
      <c r="BU646"/>
      <c r="BV646"/>
      <c r="BW646"/>
      <c r="BX646"/>
      <c r="BY646"/>
      <c r="BZ646"/>
      <c r="CA646"/>
      <c r="CB646"/>
      <c r="CC646"/>
    </row>
    <row r="647" spans="1:81">
      <c r="A647" t="str">
        <f>CONCATENATE(C647,"_",COUNTIF(C$2:C647,C647))</f>
        <v>36PDID_1</v>
      </c>
      <c r="B647" t="s">
        <v>9800</v>
      </c>
      <c r="C647" t="s">
        <v>8785</v>
      </c>
      <c r="D647" t="s">
        <v>17121</v>
      </c>
      <c r="E647" t="s">
        <v>8786</v>
      </c>
      <c r="F647" t="s">
        <v>8787</v>
      </c>
      <c r="G647" t="s">
        <v>8736</v>
      </c>
      <c r="H647" t="s">
        <v>8788</v>
      </c>
      <c r="I647" t="s">
        <v>8789</v>
      </c>
      <c r="J647" t="s">
        <v>17122</v>
      </c>
      <c r="K647">
        <v>1</v>
      </c>
      <c r="L647" t="s">
        <v>576</v>
      </c>
      <c r="M647">
        <v>3</v>
      </c>
      <c r="N647" t="s">
        <v>17123</v>
      </c>
      <c r="O647" t="s">
        <v>169</v>
      </c>
      <c r="P647" t="s">
        <v>17124</v>
      </c>
      <c r="Q647" t="s">
        <v>168</v>
      </c>
      <c r="R647" t="s">
        <v>517</v>
      </c>
      <c r="S647" t="s">
        <v>167</v>
      </c>
      <c r="T647" t="s">
        <v>16782</v>
      </c>
      <c r="U647" t="s">
        <v>169</v>
      </c>
      <c r="V647" t="s">
        <v>16957</v>
      </c>
      <c r="W647" t="s">
        <v>8790</v>
      </c>
      <c r="X647" t="s">
        <v>8791</v>
      </c>
      <c r="Y647" t="s">
        <v>167</v>
      </c>
      <c r="Z647" t="s">
        <v>623</v>
      </c>
      <c r="AA647">
        <v>4.7</v>
      </c>
      <c r="AB647" t="s">
        <v>17125</v>
      </c>
      <c r="AC647" t="str">
        <f t="shared" si="10"/>
        <v>2.4.1</v>
      </c>
      <c r="AD647" t="s">
        <v>8792</v>
      </c>
      <c r="AE647" t="s">
        <v>8793</v>
      </c>
      <c r="AF647" t="s">
        <v>8794</v>
      </c>
      <c r="AG647" t="s">
        <v>8795</v>
      </c>
      <c r="AH647" t="s">
        <v>8796</v>
      </c>
      <c r="AI647" t="s">
        <v>89</v>
      </c>
      <c r="AJ647" t="s">
        <v>8797</v>
      </c>
      <c r="AK647" t="s">
        <v>8798</v>
      </c>
      <c r="AL647" t="s">
        <v>136</v>
      </c>
      <c r="AM647" t="s">
        <v>8799</v>
      </c>
      <c r="AN647">
        <v>0</v>
      </c>
      <c r="AO647">
        <v>0.25</v>
      </c>
      <c r="AP647">
        <v>0.5</v>
      </c>
      <c r="AQ647">
        <v>1</v>
      </c>
      <c r="AR647" t="s">
        <v>8800</v>
      </c>
      <c r="AS647" t="s">
        <v>8801</v>
      </c>
      <c r="AT647" t="s">
        <v>8802</v>
      </c>
      <c r="AU647" t="s">
        <v>8803</v>
      </c>
      <c r="AV647" t="s">
        <v>8804</v>
      </c>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row>
    <row r="648" spans="1:81">
      <c r="A648" t="str">
        <f>CONCATENATE(C648,"_",COUNTIF(C$2:C648,C648))</f>
        <v>36PDID_2</v>
      </c>
      <c r="B648" t="s">
        <v>9801</v>
      </c>
      <c r="C648" t="s">
        <v>8785</v>
      </c>
      <c r="D648" t="s">
        <v>17121</v>
      </c>
      <c r="E648" t="s">
        <v>8786</v>
      </c>
      <c r="F648" t="s">
        <v>8787</v>
      </c>
      <c r="G648" t="s">
        <v>8736</v>
      </c>
      <c r="H648" t="s">
        <v>8788</v>
      </c>
      <c r="I648" t="s">
        <v>8805</v>
      </c>
      <c r="J648" t="s">
        <v>17126</v>
      </c>
      <c r="K648">
        <v>1</v>
      </c>
      <c r="L648" t="s">
        <v>576</v>
      </c>
      <c r="M648">
        <v>3</v>
      </c>
      <c r="N648" t="s">
        <v>17123</v>
      </c>
      <c r="O648" t="s">
        <v>169</v>
      </c>
      <c r="P648" t="s">
        <v>17124</v>
      </c>
      <c r="Q648" t="s">
        <v>168</v>
      </c>
      <c r="R648" t="s">
        <v>517</v>
      </c>
      <c r="S648" t="s">
        <v>167</v>
      </c>
      <c r="T648" t="s">
        <v>16782</v>
      </c>
      <c r="U648" t="s">
        <v>169</v>
      </c>
      <c r="V648" t="s">
        <v>16957</v>
      </c>
      <c r="W648" t="s">
        <v>8806</v>
      </c>
      <c r="X648" t="s">
        <v>8807</v>
      </c>
      <c r="Y648" t="s">
        <v>167</v>
      </c>
      <c r="Z648" t="s">
        <v>623</v>
      </c>
      <c r="AA648">
        <v>4.7</v>
      </c>
      <c r="AB648" t="s">
        <v>17125</v>
      </c>
      <c r="AC648" t="str">
        <f t="shared" si="10"/>
        <v>2.4.1</v>
      </c>
      <c r="AD648" t="s">
        <v>8808</v>
      </c>
      <c r="AE648" t="s">
        <v>8809</v>
      </c>
      <c r="AF648" t="s">
        <v>8810</v>
      </c>
      <c r="AG648" t="s">
        <v>8811</v>
      </c>
      <c r="AH648" t="s">
        <v>8812</v>
      </c>
      <c r="AI648" t="s">
        <v>89</v>
      </c>
      <c r="AJ648" t="s">
        <v>8813</v>
      </c>
      <c r="AK648" t="s">
        <v>8814</v>
      </c>
      <c r="AL648" t="s">
        <v>136</v>
      </c>
      <c r="AM648" t="s">
        <v>8815</v>
      </c>
      <c r="AN648">
        <v>0.25</v>
      </c>
      <c r="AO648">
        <v>0.5</v>
      </c>
      <c r="AP648">
        <v>0.75</v>
      </c>
      <c r="AQ648">
        <v>1</v>
      </c>
      <c r="AR648" t="s">
        <v>8816</v>
      </c>
      <c r="AS648" t="s">
        <v>8817</v>
      </c>
      <c r="AT648" t="s">
        <v>8818</v>
      </c>
      <c r="AU648" t="s">
        <v>8819</v>
      </c>
      <c r="AV648" t="s">
        <v>8820</v>
      </c>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row>
    <row r="649" spans="1:81">
      <c r="A649" t="str">
        <f>CONCATENATE(C649,"_",COUNTIF(C$2:C649,C649))</f>
        <v>36PDID_3</v>
      </c>
      <c r="B649" t="s">
        <v>9802</v>
      </c>
      <c r="C649" t="s">
        <v>8785</v>
      </c>
      <c r="D649" t="s">
        <v>17121</v>
      </c>
      <c r="E649" t="s">
        <v>8786</v>
      </c>
      <c r="F649" t="s">
        <v>8787</v>
      </c>
      <c r="G649" t="s">
        <v>8736</v>
      </c>
      <c r="H649" t="s">
        <v>8788</v>
      </c>
      <c r="I649" t="s">
        <v>109</v>
      </c>
      <c r="J649" t="s">
        <v>16733</v>
      </c>
      <c r="K649">
        <v>1</v>
      </c>
      <c r="L649" t="s">
        <v>576</v>
      </c>
      <c r="M649">
        <v>3</v>
      </c>
      <c r="N649" t="s">
        <v>17123</v>
      </c>
      <c r="O649" t="s">
        <v>169</v>
      </c>
      <c r="P649" t="s">
        <v>17124</v>
      </c>
      <c r="Q649" t="s">
        <v>168</v>
      </c>
      <c r="R649" t="s">
        <v>517</v>
      </c>
      <c r="S649" t="s">
        <v>167</v>
      </c>
      <c r="T649" t="s">
        <v>16782</v>
      </c>
      <c r="U649" t="s">
        <v>169</v>
      </c>
      <c r="V649" t="s">
        <v>16957</v>
      </c>
      <c r="W649" t="s">
        <v>110</v>
      </c>
      <c r="X649" t="s">
        <v>111</v>
      </c>
      <c r="Y649" t="s">
        <v>167</v>
      </c>
      <c r="Z649" t="s">
        <v>623</v>
      </c>
      <c r="AA649">
        <v>4.7</v>
      </c>
      <c r="AB649" t="s">
        <v>17125</v>
      </c>
      <c r="AC649" t="str">
        <f t="shared" si="10"/>
        <v>2.4.1</v>
      </c>
      <c r="AD649" t="s">
        <v>8821</v>
      </c>
      <c r="AE649" t="s">
        <v>8822</v>
      </c>
      <c r="AF649" t="s">
        <v>8823</v>
      </c>
      <c r="AG649" t="s">
        <v>115</v>
      </c>
      <c r="AH649" t="s">
        <v>8824</v>
      </c>
      <c r="AI649" t="s">
        <v>89</v>
      </c>
      <c r="AJ649" t="s">
        <v>5909</v>
      </c>
      <c r="AK649" t="s">
        <v>936</v>
      </c>
      <c r="AL649" t="s">
        <v>136</v>
      </c>
      <c r="AM649" t="s">
        <v>5910</v>
      </c>
      <c r="AN649">
        <v>0.25</v>
      </c>
      <c r="AO649">
        <v>0.5</v>
      </c>
      <c r="AP649">
        <v>0.75</v>
      </c>
      <c r="AQ649">
        <v>1</v>
      </c>
      <c r="AR649" t="s">
        <v>708</v>
      </c>
      <c r="AS649" t="s">
        <v>5911</v>
      </c>
      <c r="AT649" t="s">
        <v>5912</v>
      </c>
      <c r="AU649" t="s">
        <v>8825</v>
      </c>
      <c r="AV649" t="s">
        <v>4081</v>
      </c>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row>
    <row r="650" spans="1:81">
      <c r="A650" t="str">
        <f>CONCATENATE(C650,"_",COUNTIF(C$2:C650,C650))</f>
        <v>36PDID_4</v>
      </c>
      <c r="B650" t="s">
        <v>9803</v>
      </c>
      <c r="C650" t="s">
        <v>8785</v>
      </c>
      <c r="D650" t="s">
        <v>17121</v>
      </c>
      <c r="E650" t="s">
        <v>8786</v>
      </c>
      <c r="F650" t="s">
        <v>8787</v>
      </c>
      <c r="G650" t="s">
        <v>8736</v>
      </c>
      <c r="H650" t="s">
        <v>8788</v>
      </c>
      <c r="I650" t="s">
        <v>126</v>
      </c>
      <c r="J650" t="s">
        <v>16736</v>
      </c>
      <c r="K650">
        <v>1</v>
      </c>
      <c r="L650" t="s">
        <v>576</v>
      </c>
      <c r="M650">
        <v>3</v>
      </c>
      <c r="N650" t="s">
        <v>17123</v>
      </c>
      <c r="O650" t="s">
        <v>169</v>
      </c>
      <c r="P650" t="s">
        <v>17124</v>
      </c>
      <c r="Q650" t="s">
        <v>168</v>
      </c>
      <c r="R650" t="s">
        <v>517</v>
      </c>
      <c r="S650" t="s">
        <v>167</v>
      </c>
      <c r="T650" t="s">
        <v>16782</v>
      </c>
      <c r="U650" t="s">
        <v>169</v>
      </c>
      <c r="V650" t="s">
        <v>16957</v>
      </c>
      <c r="W650" t="s">
        <v>127</v>
      </c>
      <c r="X650" t="s">
        <v>128</v>
      </c>
      <c r="Y650" t="s">
        <v>167</v>
      </c>
      <c r="Z650" t="s">
        <v>623</v>
      </c>
      <c r="AA650">
        <v>4.7</v>
      </c>
      <c r="AB650" t="s">
        <v>17125</v>
      </c>
      <c r="AC650" t="str">
        <f t="shared" si="10"/>
        <v>2.4.1</v>
      </c>
      <c r="AD650" t="s">
        <v>207</v>
      </c>
      <c r="AE650" t="s">
        <v>942</v>
      </c>
      <c r="AF650" t="s">
        <v>8826</v>
      </c>
      <c r="AG650" t="s">
        <v>210</v>
      </c>
      <c r="AH650" t="s">
        <v>8827</v>
      </c>
      <c r="AI650" t="s">
        <v>89</v>
      </c>
      <c r="AJ650" t="s">
        <v>715</v>
      </c>
      <c r="AK650" t="s">
        <v>8828</v>
      </c>
      <c r="AL650" t="s">
        <v>136</v>
      </c>
      <c r="AM650" t="s">
        <v>946</v>
      </c>
      <c r="AN650">
        <v>0.25</v>
      </c>
      <c r="AO650">
        <v>0.5</v>
      </c>
      <c r="AP650">
        <v>0.75</v>
      </c>
      <c r="AQ650">
        <v>1</v>
      </c>
      <c r="AR650" t="s">
        <v>718</v>
      </c>
      <c r="AS650" t="s">
        <v>5917</v>
      </c>
      <c r="AT650" t="s">
        <v>948</v>
      </c>
      <c r="AU650" t="s">
        <v>8825</v>
      </c>
      <c r="AV650" t="s">
        <v>6534</v>
      </c>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row>
    <row r="651" spans="1:81">
      <c r="A651" t="str">
        <f>CONCATENATE(C651,"_",COUNTIF(C$2:C651,C651))</f>
        <v>36PDID_5</v>
      </c>
      <c r="B651" t="s">
        <v>9804</v>
      </c>
      <c r="C651" t="s">
        <v>8785</v>
      </c>
      <c r="D651" t="s">
        <v>17121</v>
      </c>
      <c r="E651" t="s">
        <v>8786</v>
      </c>
      <c r="F651" t="s">
        <v>8787</v>
      </c>
      <c r="G651" t="s">
        <v>8736</v>
      </c>
      <c r="H651" t="s">
        <v>8788</v>
      </c>
      <c r="I651" t="s">
        <v>141</v>
      </c>
      <c r="J651" t="s">
        <v>16737</v>
      </c>
      <c r="K651">
        <v>5</v>
      </c>
      <c r="L651" t="s">
        <v>142</v>
      </c>
      <c r="M651">
        <v>3</v>
      </c>
      <c r="N651" t="s">
        <v>16738</v>
      </c>
      <c r="O651" t="s">
        <v>171</v>
      </c>
      <c r="P651" t="s">
        <v>143</v>
      </c>
      <c r="Q651" t="s">
        <v>169</v>
      </c>
      <c r="R651" t="s">
        <v>77</v>
      </c>
      <c r="S651" t="s">
        <v>170</v>
      </c>
      <c r="T651" t="s">
        <v>16739</v>
      </c>
      <c r="U651" t="s">
        <v>168</v>
      </c>
      <c r="V651" t="s">
        <v>16740</v>
      </c>
      <c r="W651" t="s">
        <v>144</v>
      </c>
      <c r="X651" t="s">
        <v>145</v>
      </c>
      <c r="Y651" t="s">
        <v>146</v>
      </c>
      <c r="Z651" t="s">
        <v>147</v>
      </c>
      <c r="AA651">
        <v>11.5</v>
      </c>
      <c r="AB651" t="s">
        <v>16741</v>
      </c>
      <c r="AC651" t="str">
        <f t="shared" si="10"/>
        <v>1.7.2</v>
      </c>
      <c r="AD651" t="s">
        <v>8829</v>
      </c>
      <c r="AE651" t="s">
        <v>8830</v>
      </c>
      <c r="AF651" t="s">
        <v>8831</v>
      </c>
      <c r="AG651" t="s">
        <v>8832</v>
      </c>
      <c r="AH651" t="s">
        <v>8833</v>
      </c>
      <c r="AI651" t="s">
        <v>89</v>
      </c>
      <c r="AJ651" t="s">
        <v>5620</v>
      </c>
      <c r="AK651" t="s">
        <v>8641</v>
      </c>
      <c r="AL651" t="s">
        <v>92</v>
      </c>
      <c r="AM651" t="s">
        <v>6372</v>
      </c>
      <c r="AN651">
        <v>0.25</v>
      </c>
      <c r="AO651">
        <v>0.5</v>
      </c>
      <c r="AP651">
        <v>0.75</v>
      </c>
      <c r="AQ651">
        <v>1</v>
      </c>
      <c r="AR651" t="s">
        <v>958</v>
      </c>
      <c r="AS651" t="s">
        <v>8834</v>
      </c>
      <c r="AT651" t="s">
        <v>8835</v>
      </c>
      <c r="AU651" t="s">
        <v>8825</v>
      </c>
      <c r="AV651" t="s">
        <v>6534</v>
      </c>
      <c r="AW651" t="s">
        <v>731</v>
      </c>
      <c r="AX651" t="s">
        <v>8825</v>
      </c>
      <c r="AY651" t="s">
        <v>6534</v>
      </c>
      <c r="AZ651"/>
      <c r="BA651"/>
      <c r="BB651"/>
      <c r="BC651"/>
      <c r="BD651"/>
      <c r="BE651"/>
      <c r="BF651"/>
      <c r="BG651"/>
      <c r="BH651"/>
      <c r="BI651"/>
      <c r="BJ651"/>
      <c r="BK651"/>
      <c r="BL651"/>
      <c r="BM651"/>
      <c r="BN651"/>
      <c r="BO651"/>
      <c r="BP651"/>
      <c r="BQ651"/>
      <c r="BR651"/>
      <c r="BS651"/>
      <c r="BT651"/>
      <c r="BU651"/>
      <c r="BV651"/>
      <c r="BW651"/>
      <c r="BX651"/>
      <c r="BY651"/>
      <c r="BZ651"/>
      <c r="CA651"/>
      <c r="CB651"/>
      <c r="CC651"/>
    </row>
    <row r="652" spans="1:81">
      <c r="A652" t="str">
        <f>CONCATENATE(C652,"_",COUNTIF(C$2:C652,C652))</f>
        <v>36PDID_6</v>
      </c>
      <c r="B652" t="s">
        <v>9805</v>
      </c>
      <c r="C652" t="s">
        <v>8785</v>
      </c>
      <c r="D652" t="s">
        <v>17121</v>
      </c>
      <c r="E652" t="s">
        <v>8786</v>
      </c>
      <c r="F652" t="s">
        <v>8787</v>
      </c>
      <c r="G652" t="s">
        <v>8736</v>
      </c>
      <c r="H652" t="s">
        <v>8788</v>
      </c>
      <c r="I652" t="s">
        <v>8836</v>
      </c>
      <c r="J652" t="s">
        <v>17127</v>
      </c>
      <c r="K652">
        <v>1</v>
      </c>
      <c r="L652" t="s">
        <v>576</v>
      </c>
      <c r="M652">
        <v>3</v>
      </c>
      <c r="N652" t="s">
        <v>17123</v>
      </c>
      <c r="O652" t="s">
        <v>171</v>
      </c>
      <c r="P652" t="s">
        <v>17128</v>
      </c>
      <c r="Q652" t="s">
        <v>168</v>
      </c>
      <c r="R652" t="s">
        <v>517</v>
      </c>
      <c r="S652" t="s">
        <v>167</v>
      </c>
      <c r="T652" t="s">
        <v>16782</v>
      </c>
      <c r="U652" t="s">
        <v>169</v>
      </c>
      <c r="V652" t="s">
        <v>16957</v>
      </c>
      <c r="W652" t="s">
        <v>8790</v>
      </c>
      <c r="X652" t="s">
        <v>8791</v>
      </c>
      <c r="Y652" t="s">
        <v>167</v>
      </c>
      <c r="Z652" t="s">
        <v>623</v>
      </c>
      <c r="AA652">
        <v>4.7</v>
      </c>
      <c r="AB652" t="s">
        <v>17125</v>
      </c>
      <c r="AC652" t="str">
        <f t="shared" si="10"/>
        <v>2.4.1</v>
      </c>
      <c r="AD652" t="s">
        <v>8837</v>
      </c>
      <c r="AE652" t="s">
        <v>8838</v>
      </c>
      <c r="AF652" t="s">
        <v>8839</v>
      </c>
      <c r="AG652" t="s">
        <v>8840</v>
      </c>
      <c r="AH652" t="s">
        <v>8841</v>
      </c>
      <c r="AI652" t="s">
        <v>89</v>
      </c>
      <c r="AJ652" t="s">
        <v>8842</v>
      </c>
      <c r="AK652" t="s">
        <v>8843</v>
      </c>
      <c r="AL652" t="s">
        <v>136</v>
      </c>
      <c r="AM652" t="s">
        <v>8844</v>
      </c>
      <c r="AN652">
        <v>0.25</v>
      </c>
      <c r="AO652">
        <v>0.5</v>
      </c>
      <c r="AP652">
        <v>0.75</v>
      </c>
      <c r="AQ652">
        <v>1</v>
      </c>
      <c r="AR652" t="s">
        <v>8845</v>
      </c>
      <c r="AS652" t="s">
        <v>8846</v>
      </c>
      <c r="AT652" t="s">
        <v>8847</v>
      </c>
      <c r="AU652" t="s">
        <v>8803</v>
      </c>
      <c r="AV652" t="s">
        <v>8804</v>
      </c>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row>
    <row r="653" spans="1:81">
      <c r="A653" t="str">
        <f>CONCATENATE(C653,"_",COUNTIF(C$2:C653,C653))</f>
        <v>36PDIE_1</v>
      </c>
      <c r="B653" t="s">
        <v>9806</v>
      </c>
      <c r="C653" t="s">
        <v>8848</v>
      </c>
      <c r="D653" t="s">
        <v>17129</v>
      </c>
      <c r="E653" t="s">
        <v>8849</v>
      </c>
      <c r="F653" t="s">
        <v>8850</v>
      </c>
      <c r="G653" t="s">
        <v>8736</v>
      </c>
      <c r="H653" t="s">
        <v>8851</v>
      </c>
      <c r="I653" t="s">
        <v>8563</v>
      </c>
      <c r="J653" t="s">
        <v>17099</v>
      </c>
      <c r="K653">
        <v>1</v>
      </c>
      <c r="L653" t="s">
        <v>576</v>
      </c>
      <c r="M653">
        <v>1</v>
      </c>
      <c r="N653" t="s">
        <v>17100</v>
      </c>
      <c r="O653" t="s">
        <v>171</v>
      </c>
      <c r="P653" t="s">
        <v>17101</v>
      </c>
      <c r="Q653" t="s">
        <v>168</v>
      </c>
      <c r="R653" t="s">
        <v>517</v>
      </c>
      <c r="S653" t="s">
        <v>216</v>
      </c>
      <c r="T653" t="s">
        <v>16914</v>
      </c>
      <c r="U653" t="s">
        <v>168</v>
      </c>
      <c r="V653" t="s">
        <v>17102</v>
      </c>
      <c r="W653" t="s">
        <v>8564</v>
      </c>
      <c r="X653" t="s">
        <v>8565</v>
      </c>
      <c r="Y653" t="s">
        <v>167</v>
      </c>
      <c r="Z653" t="s">
        <v>623</v>
      </c>
      <c r="AA653">
        <v>4.3</v>
      </c>
      <c r="AB653" t="s">
        <v>17103</v>
      </c>
      <c r="AC653" t="str">
        <f t="shared" si="10"/>
        <v>2.5.2</v>
      </c>
      <c r="AD653" t="s">
        <v>8566</v>
      </c>
      <c r="AE653" t="s">
        <v>8567</v>
      </c>
      <c r="AF653" t="s">
        <v>8852</v>
      </c>
      <c r="AG653" t="s">
        <v>8853</v>
      </c>
      <c r="AH653" t="s">
        <v>8570</v>
      </c>
      <c r="AI653" t="s">
        <v>89</v>
      </c>
      <c r="AJ653" t="s">
        <v>8854</v>
      </c>
      <c r="AK653" t="s">
        <v>8855</v>
      </c>
      <c r="AL653" t="s">
        <v>92</v>
      </c>
      <c r="AM653" t="s">
        <v>8856</v>
      </c>
      <c r="AN653">
        <v>0.25</v>
      </c>
      <c r="AO653">
        <v>0.5</v>
      </c>
      <c r="AP653">
        <v>0.75</v>
      </c>
      <c r="AQ653">
        <v>1</v>
      </c>
      <c r="AR653" t="s">
        <v>8857</v>
      </c>
      <c r="AS653" t="s">
        <v>8858</v>
      </c>
      <c r="AT653" t="s">
        <v>8859</v>
      </c>
      <c r="AU653" t="s">
        <v>8860</v>
      </c>
      <c r="AV653" t="s">
        <v>8861</v>
      </c>
      <c r="AW653" t="s">
        <v>8862</v>
      </c>
      <c r="AX653" t="s">
        <v>8860</v>
      </c>
      <c r="AY653" t="s">
        <v>8861</v>
      </c>
      <c r="AZ653" t="s">
        <v>8863</v>
      </c>
      <c r="BA653" t="s">
        <v>8864</v>
      </c>
      <c r="BB653" t="s">
        <v>8865</v>
      </c>
      <c r="BC653"/>
      <c r="BD653"/>
      <c r="BE653"/>
      <c r="BF653"/>
      <c r="BG653"/>
      <c r="BH653"/>
      <c r="BI653"/>
      <c r="BJ653"/>
      <c r="BK653"/>
      <c r="BL653"/>
      <c r="BM653"/>
      <c r="BN653"/>
      <c r="BO653"/>
      <c r="BP653"/>
      <c r="BQ653"/>
      <c r="BR653"/>
      <c r="BS653"/>
      <c r="BT653"/>
      <c r="BU653"/>
      <c r="BV653"/>
      <c r="BW653"/>
      <c r="BX653"/>
      <c r="BY653"/>
      <c r="BZ653"/>
      <c r="CA653"/>
      <c r="CB653"/>
      <c r="CC653"/>
    </row>
    <row r="654" spans="1:81">
      <c r="A654" t="str">
        <f>CONCATENATE(C654,"_",COUNTIF(C$2:C654,C654))</f>
        <v>36PDIE_2</v>
      </c>
      <c r="B654" t="s">
        <v>9807</v>
      </c>
      <c r="C654" t="s">
        <v>8848</v>
      </c>
      <c r="D654" t="s">
        <v>17129</v>
      </c>
      <c r="E654" t="s">
        <v>8849</v>
      </c>
      <c r="F654" t="s">
        <v>8850</v>
      </c>
      <c r="G654" t="s">
        <v>8736</v>
      </c>
      <c r="H654" t="s">
        <v>8851</v>
      </c>
      <c r="I654" t="s">
        <v>109</v>
      </c>
      <c r="J654" t="s">
        <v>16733</v>
      </c>
      <c r="K654">
        <v>1</v>
      </c>
      <c r="L654" t="s">
        <v>576</v>
      </c>
      <c r="M654">
        <v>1</v>
      </c>
      <c r="N654" t="s">
        <v>17100</v>
      </c>
      <c r="O654" t="s">
        <v>171</v>
      </c>
      <c r="P654" t="s">
        <v>17101</v>
      </c>
      <c r="Q654" t="s">
        <v>168</v>
      </c>
      <c r="R654" t="s">
        <v>517</v>
      </c>
      <c r="S654" t="s">
        <v>216</v>
      </c>
      <c r="T654" t="s">
        <v>16914</v>
      </c>
      <c r="U654" t="s">
        <v>168</v>
      </c>
      <c r="V654" t="s">
        <v>17102</v>
      </c>
      <c r="W654" t="s">
        <v>110</v>
      </c>
      <c r="X654" t="s">
        <v>111</v>
      </c>
      <c r="Y654" t="s">
        <v>167</v>
      </c>
      <c r="Z654" t="s">
        <v>623</v>
      </c>
      <c r="AA654">
        <v>4.3</v>
      </c>
      <c r="AB654" t="s">
        <v>17103</v>
      </c>
      <c r="AC654" t="str">
        <f t="shared" si="10"/>
        <v>2.5.2</v>
      </c>
      <c r="AD654" t="s">
        <v>8866</v>
      </c>
      <c r="AE654" t="s">
        <v>8867</v>
      </c>
      <c r="AF654" t="s">
        <v>8868</v>
      </c>
      <c r="AG654" t="s">
        <v>115</v>
      </c>
      <c r="AH654" t="s">
        <v>8869</v>
      </c>
      <c r="AI654" t="s">
        <v>89</v>
      </c>
      <c r="AJ654" t="s">
        <v>8870</v>
      </c>
      <c r="AK654" t="s">
        <v>936</v>
      </c>
      <c r="AL654" t="s">
        <v>136</v>
      </c>
      <c r="AM654" t="s">
        <v>5910</v>
      </c>
      <c r="AN654">
        <v>0.25</v>
      </c>
      <c r="AO654">
        <v>0.5</v>
      </c>
      <c r="AP654">
        <v>0.75</v>
      </c>
      <c r="AQ654">
        <v>1</v>
      </c>
      <c r="AR654" t="s">
        <v>708</v>
      </c>
      <c r="AS654" t="s">
        <v>5911</v>
      </c>
      <c r="AT654" t="s">
        <v>5912</v>
      </c>
      <c r="AU654" t="s">
        <v>8871</v>
      </c>
      <c r="AV654" t="s">
        <v>4081</v>
      </c>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row>
    <row r="655" spans="1:81">
      <c r="A655" t="str">
        <f>CONCATENATE(C655,"_",COUNTIF(C$2:C655,C655))</f>
        <v>36PDIE_3</v>
      </c>
      <c r="B655" t="s">
        <v>9808</v>
      </c>
      <c r="C655" t="s">
        <v>8848</v>
      </c>
      <c r="D655" t="s">
        <v>17129</v>
      </c>
      <c r="E655" t="s">
        <v>8849</v>
      </c>
      <c r="F655" t="s">
        <v>8850</v>
      </c>
      <c r="G655" t="s">
        <v>8736</v>
      </c>
      <c r="H655" t="s">
        <v>8851</v>
      </c>
      <c r="I655" t="s">
        <v>126</v>
      </c>
      <c r="J655" t="s">
        <v>16736</v>
      </c>
      <c r="K655">
        <v>1</v>
      </c>
      <c r="L655" t="s">
        <v>576</v>
      </c>
      <c r="M655">
        <v>1</v>
      </c>
      <c r="N655" t="s">
        <v>17100</v>
      </c>
      <c r="O655">
        <v>3</v>
      </c>
      <c r="P655" t="s">
        <v>17101</v>
      </c>
      <c r="Q655" t="s">
        <v>168</v>
      </c>
      <c r="R655" t="s">
        <v>517</v>
      </c>
      <c r="S655" t="s">
        <v>216</v>
      </c>
      <c r="T655" t="s">
        <v>16914</v>
      </c>
      <c r="U655" t="s">
        <v>168</v>
      </c>
      <c r="V655" t="s">
        <v>17102</v>
      </c>
      <c r="W655" t="s">
        <v>127</v>
      </c>
      <c r="X655" t="s">
        <v>128</v>
      </c>
      <c r="Y655" t="s">
        <v>167</v>
      </c>
      <c r="Z655" t="s">
        <v>623</v>
      </c>
      <c r="AA655">
        <v>4.3</v>
      </c>
      <c r="AB655" t="s">
        <v>17103</v>
      </c>
      <c r="AC655" t="str">
        <f t="shared" si="10"/>
        <v>2.5.2</v>
      </c>
      <c r="AD655" t="s">
        <v>207</v>
      </c>
      <c r="AE655" t="s">
        <v>942</v>
      </c>
      <c r="AF655" t="s">
        <v>8872</v>
      </c>
      <c r="AG655" t="s">
        <v>210</v>
      </c>
      <c r="AH655" t="s">
        <v>8873</v>
      </c>
      <c r="AI655" t="s">
        <v>89</v>
      </c>
      <c r="AJ655" t="s">
        <v>715</v>
      </c>
      <c r="AK655" t="s">
        <v>8874</v>
      </c>
      <c r="AL655" t="s">
        <v>136</v>
      </c>
      <c r="AM655" t="s">
        <v>946</v>
      </c>
      <c r="AN655">
        <v>0.25</v>
      </c>
      <c r="AO655">
        <v>0.5</v>
      </c>
      <c r="AP655">
        <v>0.75</v>
      </c>
      <c r="AQ655">
        <v>1</v>
      </c>
      <c r="AR655" t="s">
        <v>718</v>
      </c>
      <c r="AS655" t="s">
        <v>719</v>
      </c>
      <c r="AT655" t="s">
        <v>948</v>
      </c>
      <c r="AU655" t="s">
        <v>8875</v>
      </c>
      <c r="AV655" t="s">
        <v>8876</v>
      </c>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row>
    <row r="656" spans="1:81">
      <c r="A656" t="str">
        <f>CONCATENATE(C656,"_",COUNTIF(C$2:C656,C656))</f>
        <v>36PDIE_4</v>
      </c>
      <c r="B656" t="s">
        <v>9809</v>
      </c>
      <c r="C656" t="s">
        <v>8848</v>
      </c>
      <c r="D656" t="s">
        <v>17129</v>
      </c>
      <c r="E656" t="s">
        <v>8849</v>
      </c>
      <c r="F656" t="s">
        <v>8850</v>
      </c>
      <c r="G656" t="s">
        <v>8736</v>
      </c>
      <c r="H656" t="s">
        <v>8851</v>
      </c>
      <c r="I656" t="s">
        <v>141</v>
      </c>
      <c r="J656" t="s">
        <v>16737</v>
      </c>
      <c r="K656">
        <v>5</v>
      </c>
      <c r="L656" t="s">
        <v>142</v>
      </c>
      <c r="M656">
        <v>3</v>
      </c>
      <c r="N656" t="s">
        <v>16738</v>
      </c>
      <c r="O656" t="s">
        <v>171</v>
      </c>
      <c r="P656" t="s">
        <v>143</v>
      </c>
      <c r="Q656" t="s">
        <v>169</v>
      </c>
      <c r="R656" t="s">
        <v>77</v>
      </c>
      <c r="S656" t="s">
        <v>170</v>
      </c>
      <c r="T656" t="s">
        <v>16739</v>
      </c>
      <c r="U656" t="s">
        <v>168</v>
      </c>
      <c r="V656" t="s">
        <v>16740</v>
      </c>
      <c r="W656" t="s">
        <v>144</v>
      </c>
      <c r="X656" t="s">
        <v>145</v>
      </c>
      <c r="Y656" t="s">
        <v>146</v>
      </c>
      <c r="Z656" t="s">
        <v>147</v>
      </c>
      <c r="AA656">
        <v>11.5</v>
      </c>
      <c r="AB656" t="s">
        <v>16741</v>
      </c>
      <c r="AC656" t="str">
        <f t="shared" si="10"/>
        <v>1.7.2</v>
      </c>
      <c r="AD656" t="s">
        <v>8877</v>
      </c>
      <c r="AE656" t="s">
        <v>8878</v>
      </c>
      <c r="AF656" t="s">
        <v>8879</v>
      </c>
      <c r="AG656" t="s">
        <v>953</v>
      </c>
      <c r="AH656" t="s">
        <v>8880</v>
      </c>
      <c r="AI656" t="s">
        <v>89</v>
      </c>
      <c r="AJ656" t="s">
        <v>5620</v>
      </c>
      <c r="AK656" t="s">
        <v>8641</v>
      </c>
      <c r="AL656" t="s">
        <v>92</v>
      </c>
      <c r="AM656" t="s">
        <v>6372</v>
      </c>
      <c r="AN656">
        <v>0</v>
      </c>
      <c r="AO656">
        <v>0.26</v>
      </c>
      <c r="AP656">
        <v>0.59</v>
      </c>
      <c r="AQ656">
        <v>1</v>
      </c>
      <c r="AR656" t="s">
        <v>958</v>
      </c>
      <c r="AS656" t="s">
        <v>8881</v>
      </c>
      <c r="AT656" t="s">
        <v>8882</v>
      </c>
      <c r="AU656" t="s">
        <v>8871</v>
      </c>
      <c r="AV656" t="s">
        <v>4081</v>
      </c>
      <c r="AW656" t="s">
        <v>731</v>
      </c>
      <c r="AX656" t="s">
        <v>8871</v>
      </c>
      <c r="AY656" t="s">
        <v>4081</v>
      </c>
      <c r="AZ656"/>
      <c r="BA656"/>
      <c r="BB656"/>
      <c r="BC656"/>
      <c r="BD656"/>
      <c r="BE656"/>
      <c r="BF656"/>
      <c r="BG656"/>
      <c r="BH656"/>
      <c r="BI656"/>
      <c r="BJ656"/>
      <c r="BK656"/>
      <c r="BL656"/>
      <c r="BM656"/>
      <c r="BN656"/>
      <c r="BO656"/>
      <c r="BP656"/>
      <c r="BQ656"/>
      <c r="BR656"/>
      <c r="BS656"/>
      <c r="BT656"/>
      <c r="BU656"/>
      <c r="BV656"/>
      <c r="BW656"/>
      <c r="BX656"/>
      <c r="BY656"/>
      <c r="BZ656"/>
      <c r="CA656"/>
      <c r="CB656"/>
      <c r="CC656"/>
    </row>
    <row r="657" spans="1:81">
      <c r="A657" t="str">
        <f>CONCATENATE(C657,"_",COUNTIF(C$2:C657,C657))</f>
        <v>36PFEG_1</v>
      </c>
      <c r="B657" t="s">
        <v>9810</v>
      </c>
      <c r="C657" t="s">
        <v>8883</v>
      </c>
      <c r="D657" t="s">
        <v>17130</v>
      </c>
      <c r="E657" t="s">
        <v>8884</v>
      </c>
      <c r="F657" t="s">
        <v>8885</v>
      </c>
      <c r="G657" t="s">
        <v>8736</v>
      </c>
      <c r="H657" t="s">
        <v>8886</v>
      </c>
      <c r="I657" t="s">
        <v>5482</v>
      </c>
      <c r="J657" t="s">
        <v>16924</v>
      </c>
      <c r="K657">
        <v>1</v>
      </c>
      <c r="L657" t="s">
        <v>576</v>
      </c>
      <c r="M657">
        <v>1</v>
      </c>
      <c r="N657" t="s">
        <v>17100</v>
      </c>
      <c r="O657" t="s">
        <v>168</v>
      </c>
      <c r="P657" t="s">
        <v>17108</v>
      </c>
      <c r="Q657" t="s">
        <v>168</v>
      </c>
      <c r="R657" t="s">
        <v>517</v>
      </c>
      <c r="S657" t="s">
        <v>216</v>
      </c>
      <c r="T657" t="s">
        <v>16914</v>
      </c>
      <c r="U657" t="s">
        <v>169</v>
      </c>
      <c r="V657" t="s">
        <v>16915</v>
      </c>
      <c r="W657" t="s">
        <v>5390</v>
      </c>
      <c r="X657" t="s">
        <v>5391</v>
      </c>
      <c r="Y657" t="s">
        <v>167</v>
      </c>
      <c r="Z657" t="s">
        <v>623</v>
      </c>
      <c r="AA657">
        <v>4.0999999999999996</v>
      </c>
      <c r="AB657" t="s">
        <v>17109</v>
      </c>
      <c r="AC657" t="str">
        <f t="shared" si="10"/>
        <v>2.5.1</v>
      </c>
      <c r="AD657" t="s">
        <v>8887</v>
      </c>
      <c r="AE657" t="s">
        <v>8888</v>
      </c>
      <c r="AF657" t="s">
        <v>8889</v>
      </c>
      <c r="AG657" t="s">
        <v>8890</v>
      </c>
      <c r="AH657" t="s">
        <v>8891</v>
      </c>
      <c r="AI657" t="s">
        <v>89</v>
      </c>
      <c r="AJ657" t="s">
        <v>8892</v>
      </c>
      <c r="AK657" t="s">
        <v>8893</v>
      </c>
      <c r="AL657" t="s">
        <v>92</v>
      </c>
      <c r="AM657" t="s">
        <v>8894</v>
      </c>
      <c r="AN657">
        <v>0.25</v>
      </c>
      <c r="AO657">
        <v>0.5</v>
      </c>
      <c r="AP657">
        <v>0.75</v>
      </c>
      <c r="AQ657">
        <v>1</v>
      </c>
      <c r="AR657" t="s">
        <v>8895</v>
      </c>
      <c r="AS657" t="s">
        <v>8896</v>
      </c>
      <c r="AT657" t="s">
        <v>8897</v>
      </c>
      <c r="AU657" t="s">
        <v>8898</v>
      </c>
      <c r="AV657" t="s">
        <v>8899</v>
      </c>
      <c r="AW657" t="s">
        <v>5500</v>
      </c>
      <c r="AX657" t="s">
        <v>8898</v>
      </c>
      <c r="AY657" t="s">
        <v>8899</v>
      </c>
      <c r="AZ657"/>
      <c r="BA657"/>
      <c r="BB657"/>
      <c r="BC657"/>
      <c r="BD657"/>
      <c r="BE657"/>
      <c r="BF657"/>
      <c r="BG657"/>
      <c r="BH657"/>
      <c r="BI657"/>
      <c r="BJ657"/>
      <c r="BK657"/>
      <c r="BL657"/>
      <c r="BM657"/>
      <c r="BN657"/>
      <c r="BO657"/>
      <c r="BP657"/>
      <c r="BQ657"/>
      <c r="BR657"/>
      <c r="BS657"/>
      <c r="BT657"/>
      <c r="BU657"/>
      <c r="BV657"/>
      <c r="BW657"/>
      <c r="BX657"/>
      <c r="BY657"/>
      <c r="BZ657"/>
      <c r="CA657"/>
      <c r="CB657"/>
      <c r="CC657"/>
    </row>
    <row r="658" spans="1:81">
      <c r="A658" t="str">
        <f>CONCATENATE(C658,"_",COUNTIF(C$2:C658,C658))</f>
        <v>36PFEG_2</v>
      </c>
      <c r="B658" t="s">
        <v>9811</v>
      </c>
      <c r="C658" t="s">
        <v>8883</v>
      </c>
      <c r="D658" t="s">
        <v>17130</v>
      </c>
      <c r="E658" t="s">
        <v>8884</v>
      </c>
      <c r="F658" t="s">
        <v>8885</v>
      </c>
      <c r="G658" t="s">
        <v>8736</v>
      </c>
      <c r="H658" t="s">
        <v>8886</v>
      </c>
      <c r="I658" t="s">
        <v>109</v>
      </c>
      <c r="J658" t="s">
        <v>16733</v>
      </c>
      <c r="K658">
        <v>1</v>
      </c>
      <c r="L658" t="s">
        <v>576</v>
      </c>
      <c r="M658">
        <v>1</v>
      </c>
      <c r="N658" t="s">
        <v>17100</v>
      </c>
      <c r="O658" t="s">
        <v>168</v>
      </c>
      <c r="P658" t="s">
        <v>17108</v>
      </c>
      <c r="Q658" t="s">
        <v>168</v>
      </c>
      <c r="R658" t="s">
        <v>517</v>
      </c>
      <c r="S658" t="s">
        <v>216</v>
      </c>
      <c r="T658" t="s">
        <v>16914</v>
      </c>
      <c r="U658" t="s">
        <v>169</v>
      </c>
      <c r="V658" t="s">
        <v>16915</v>
      </c>
      <c r="W658" t="s">
        <v>110</v>
      </c>
      <c r="X658" t="s">
        <v>111</v>
      </c>
      <c r="Y658" t="s">
        <v>167</v>
      </c>
      <c r="Z658" t="s">
        <v>623</v>
      </c>
      <c r="AA658">
        <v>4.0999999999999996</v>
      </c>
      <c r="AB658" t="s">
        <v>17109</v>
      </c>
      <c r="AC658" t="str">
        <f t="shared" si="10"/>
        <v>2.5.1</v>
      </c>
      <c r="AD658" t="s">
        <v>8900</v>
      </c>
      <c r="AE658" t="s">
        <v>8901</v>
      </c>
      <c r="AF658" t="s">
        <v>8902</v>
      </c>
      <c r="AG658" t="s">
        <v>115</v>
      </c>
      <c r="AH658" t="s">
        <v>8903</v>
      </c>
      <c r="AI658" t="s">
        <v>89</v>
      </c>
      <c r="AJ658" t="s">
        <v>8904</v>
      </c>
      <c r="AK658" t="s">
        <v>936</v>
      </c>
      <c r="AL658" t="s">
        <v>136</v>
      </c>
      <c r="AM658" t="s">
        <v>5910</v>
      </c>
      <c r="AN658">
        <v>0.25</v>
      </c>
      <c r="AO658">
        <v>0.5</v>
      </c>
      <c r="AP658">
        <v>0.75</v>
      </c>
      <c r="AQ658">
        <v>1</v>
      </c>
      <c r="AR658" t="s">
        <v>708</v>
      </c>
      <c r="AS658" t="s">
        <v>8905</v>
      </c>
      <c r="AT658" t="s">
        <v>8906</v>
      </c>
      <c r="AU658" t="s">
        <v>8907</v>
      </c>
      <c r="AV658" t="s">
        <v>5989</v>
      </c>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row>
    <row r="659" spans="1:81">
      <c r="A659" t="str">
        <f>CONCATENATE(C659,"_",COUNTIF(C$2:C659,C659))</f>
        <v>36PFEG_3</v>
      </c>
      <c r="B659" t="s">
        <v>9812</v>
      </c>
      <c r="C659" t="s">
        <v>8883</v>
      </c>
      <c r="D659" t="s">
        <v>17130</v>
      </c>
      <c r="E659" t="s">
        <v>8884</v>
      </c>
      <c r="F659" t="s">
        <v>8885</v>
      </c>
      <c r="G659" t="s">
        <v>8736</v>
      </c>
      <c r="H659" t="s">
        <v>8886</v>
      </c>
      <c r="I659" t="s">
        <v>126</v>
      </c>
      <c r="J659" t="s">
        <v>16736</v>
      </c>
      <c r="K659">
        <v>1</v>
      </c>
      <c r="L659" t="s">
        <v>576</v>
      </c>
      <c r="M659">
        <v>1</v>
      </c>
      <c r="N659" t="s">
        <v>17100</v>
      </c>
      <c r="O659" t="s">
        <v>168</v>
      </c>
      <c r="P659" t="s">
        <v>17108</v>
      </c>
      <c r="Q659" t="s">
        <v>168</v>
      </c>
      <c r="R659" t="s">
        <v>517</v>
      </c>
      <c r="S659" t="s">
        <v>216</v>
      </c>
      <c r="T659" t="s">
        <v>16914</v>
      </c>
      <c r="U659" t="s">
        <v>169</v>
      </c>
      <c r="V659" t="s">
        <v>16915</v>
      </c>
      <c r="W659" t="s">
        <v>127</v>
      </c>
      <c r="X659" t="s">
        <v>128</v>
      </c>
      <c r="Y659" t="s">
        <v>167</v>
      </c>
      <c r="Z659" t="s">
        <v>623</v>
      </c>
      <c r="AA659">
        <v>4.0999999999999996</v>
      </c>
      <c r="AB659" t="s">
        <v>17109</v>
      </c>
      <c r="AC659" t="str">
        <f t="shared" si="10"/>
        <v>2.5.1</v>
      </c>
      <c r="AD659" t="s">
        <v>288</v>
      </c>
      <c r="AE659" t="s">
        <v>208</v>
      </c>
      <c r="AF659" t="s">
        <v>8908</v>
      </c>
      <c r="AG659" t="s">
        <v>210</v>
      </c>
      <c r="AH659" t="s">
        <v>8909</v>
      </c>
      <c r="AI659" t="s">
        <v>89</v>
      </c>
      <c r="AJ659" t="s">
        <v>715</v>
      </c>
      <c r="AK659" t="s">
        <v>8910</v>
      </c>
      <c r="AL659" t="s">
        <v>136</v>
      </c>
      <c r="AM659" t="s">
        <v>8911</v>
      </c>
      <c r="AN659">
        <v>0.25</v>
      </c>
      <c r="AO659">
        <v>0.5</v>
      </c>
      <c r="AP659">
        <v>0.75</v>
      </c>
      <c r="AQ659">
        <v>1</v>
      </c>
      <c r="AR659" t="s">
        <v>718</v>
      </c>
      <c r="AS659" t="s">
        <v>5917</v>
      </c>
      <c r="AT659" t="s">
        <v>8912</v>
      </c>
      <c r="AU659" t="s">
        <v>8913</v>
      </c>
      <c r="AV659" t="s">
        <v>8914</v>
      </c>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row>
    <row r="660" spans="1:81">
      <c r="A660" t="str">
        <f>CONCATENATE(C660,"_",COUNTIF(C$2:C660,C660))</f>
        <v>36PFEG_4</v>
      </c>
      <c r="B660" t="s">
        <v>9813</v>
      </c>
      <c r="C660" t="s">
        <v>8883</v>
      </c>
      <c r="D660" t="s">
        <v>17130</v>
      </c>
      <c r="E660" t="s">
        <v>8884</v>
      </c>
      <c r="F660" t="s">
        <v>8885</v>
      </c>
      <c r="G660" t="s">
        <v>8736</v>
      </c>
      <c r="H660" t="s">
        <v>8886</v>
      </c>
      <c r="I660" t="s">
        <v>141</v>
      </c>
      <c r="J660" t="s">
        <v>16737</v>
      </c>
      <c r="K660">
        <v>5</v>
      </c>
      <c r="L660" t="s">
        <v>142</v>
      </c>
      <c r="M660">
        <v>3</v>
      </c>
      <c r="N660" t="s">
        <v>16738</v>
      </c>
      <c r="O660" t="s">
        <v>171</v>
      </c>
      <c r="P660" t="s">
        <v>143</v>
      </c>
      <c r="Q660" t="s">
        <v>169</v>
      </c>
      <c r="R660" t="s">
        <v>77</v>
      </c>
      <c r="S660" t="s">
        <v>170</v>
      </c>
      <c r="T660" t="s">
        <v>16739</v>
      </c>
      <c r="U660" t="s">
        <v>168</v>
      </c>
      <c r="V660" t="s">
        <v>16740</v>
      </c>
      <c r="W660" t="s">
        <v>144</v>
      </c>
      <c r="X660" t="s">
        <v>145</v>
      </c>
      <c r="Y660" t="s">
        <v>146</v>
      </c>
      <c r="Z660" t="s">
        <v>147</v>
      </c>
      <c r="AA660">
        <v>11.5</v>
      </c>
      <c r="AB660" t="s">
        <v>16741</v>
      </c>
      <c r="AC660" t="str">
        <f t="shared" si="10"/>
        <v>1.7.2</v>
      </c>
      <c r="AD660" t="s">
        <v>8915</v>
      </c>
      <c r="AE660" t="s">
        <v>8916</v>
      </c>
      <c r="AF660" t="s">
        <v>8917</v>
      </c>
      <c r="AG660" t="s">
        <v>8918</v>
      </c>
      <c r="AH660" t="s">
        <v>8919</v>
      </c>
      <c r="AI660" t="s">
        <v>89</v>
      </c>
      <c r="AJ660" t="s">
        <v>5620</v>
      </c>
      <c r="AK660" t="s">
        <v>8641</v>
      </c>
      <c r="AL660" t="s">
        <v>92</v>
      </c>
      <c r="AM660" t="s">
        <v>6372</v>
      </c>
      <c r="AN660">
        <v>0.25</v>
      </c>
      <c r="AO660">
        <v>0.5</v>
      </c>
      <c r="AP660">
        <v>0.75</v>
      </c>
      <c r="AQ660">
        <v>1</v>
      </c>
      <c r="AR660" t="s">
        <v>958</v>
      </c>
      <c r="AS660" t="s">
        <v>8920</v>
      </c>
      <c r="AT660" t="s">
        <v>8921</v>
      </c>
      <c r="AU660" t="s">
        <v>8907</v>
      </c>
      <c r="AV660" t="s">
        <v>6534</v>
      </c>
      <c r="AW660" t="s">
        <v>731</v>
      </c>
      <c r="AX660" t="s">
        <v>8907</v>
      </c>
      <c r="AY660" t="s">
        <v>6534</v>
      </c>
      <c r="AZ660"/>
      <c r="BA660"/>
      <c r="BB660"/>
      <c r="BC660"/>
      <c r="BD660"/>
      <c r="BE660"/>
      <c r="BF660"/>
      <c r="BG660"/>
      <c r="BH660"/>
      <c r="BI660"/>
      <c r="BJ660"/>
      <c r="BK660"/>
      <c r="BL660"/>
      <c r="BM660"/>
      <c r="BN660"/>
      <c r="BO660"/>
      <c r="BP660"/>
      <c r="BQ660"/>
      <c r="BR660"/>
      <c r="BS660"/>
      <c r="BT660"/>
      <c r="BU660"/>
      <c r="BV660"/>
      <c r="BW660"/>
      <c r="BX660"/>
      <c r="BY660"/>
      <c r="BZ660"/>
      <c r="CA660"/>
      <c r="CB660"/>
      <c r="CC660"/>
    </row>
    <row r="661" spans="1:81">
      <c r="A661" t="str">
        <f>CONCATENATE(C661,"_",COUNTIF(C$2:C661,C661))</f>
        <v>36PFEG_5</v>
      </c>
      <c r="B661" t="s">
        <v>9814</v>
      </c>
      <c r="C661" t="s">
        <v>8883</v>
      </c>
      <c r="D661" t="s">
        <v>17130</v>
      </c>
      <c r="E661" t="s">
        <v>8884</v>
      </c>
      <c r="F661" t="s">
        <v>8885</v>
      </c>
      <c r="G661" t="s">
        <v>8736</v>
      </c>
      <c r="H661" t="s">
        <v>8886</v>
      </c>
      <c r="I661" t="s">
        <v>8922</v>
      </c>
      <c r="J661" t="s">
        <v>17131</v>
      </c>
      <c r="K661">
        <v>1</v>
      </c>
      <c r="L661" t="s">
        <v>576</v>
      </c>
      <c r="M661">
        <v>1</v>
      </c>
      <c r="N661" t="s">
        <v>17100</v>
      </c>
      <c r="O661" t="s">
        <v>168</v>
      </c>
      <c r="P661" t="s">
        <v>17108</v>
      </c>
      <c r="Q661" t="s">
        <v>168</v>
      </c>
      <c r="R661" t="s">
        <v>517</v>
      </c>
      <c r="S661" t="s">
        <v>216</v>
      </c>
      <c r="T661" t="s">
        <v>16914</v>
      </c>
      <c r="U661" t="s">
        <v>169</v>
      </c>
      <c r="V661" t="s">
        <v>16915</v>
      </c>
      <c r="W661" t="s">
        <v>8923</v>
      </c>
      <c r="X661" t="s">
        <v>8924</v>
      </c>
      <c r="Y661" t="s">
        <v>167</v>
      </c>
      <c r="Z661" t="s">
        <v>623</v>
      </c>
      <c r="AA661">
        <v>4.0999999999999996</v>
      </c>
      <c r="AB661" t="s">
        <v>17109</v>
      </c>
      <c r="AC661" t="str">
        <f t="shared" si="10"/>
        <v>2.5.1</v>
      </c>
      <c r="AD661" t="s">
        <v>8925</v>
      </c>
      <c r="AE661" t="s">
        <v>8926</v>
      </c>
      <c r="AF661" t="s">
        <v>8927</v>
      </c>
      <c r="AG661" t="s">
        <v>8928</v>
      </c>
      <c r="AH661" t="s">
        <v>8929</v>
      </c>
      <c r="AI661" t="s">
        <v>89</v>
      </c>
      <c r="AJ661" t="s">
        <v>8930</v>
      </c>
      <c r="AK661" t="s">
        <v>8931</v>
      </c>
      <c r="AL661" t="s">
        <v>92</v>
      </c>
      <c r="AM661" t="s">
        <v>8932</v>
      </c>
      <c r="AN661">
        <v>0.1</v>
      </c>
      <c r="AO661">
        <v>0.1</v>
      </c>
      <c r="AP661">
        <v>0.75</v>
      </c>
      <c r="AQ661">
        <v>1</v>
      </c>
      <c r="AR661" t="s">
        <v>8933</v>
      </c>
      <c r="AS661" t="s">
        <v>8934</v>
      </c>
      <c r="AT661" t="s">
        <v>8935</v>
      </c>
      <c r="AU661" t="s">
        <v>8936</v>
      </c>
      <c r="AV661" t="s">
        <v>8937</v>
      </c>
      <c r="AW661" t="s">
        <v>8938</v>
      </c>
      <c r="AX661" t="s">
        <v>8936</v>
      </c>
      <c r="AY661" t="s">
        <v>8937</v>
      </c>
      <c r="AZ661" t="s">
        <v>8939</v>
      </c>
      <c r="BA661" t="s">
        <v>8936</v>
      </c>
      <c r="BB661" t="s">
        <v>8937</v>
      </c>
      <c r="BC661"/>
      <c r="BD661"/>
      <c r="BE661"/>
      <c r="BF661"/>
      <c r="BG661"/>
      <c r="BH661"/>
      <c r="BI661"/>
      <c r="BJ661"/>
      <c r="BK661"/>
      <c r="BL661"/>
      <c r="BM661"/>
      <c r="BN661"/>
      <c r="BO661"/>
      <c r="BP661"/>
      <c r="BQ661"/>
      <c r="BR661"/>
      <c r="BS661"/>
      <c r="BT661"/>
      <c r="BU661"/>
      <c r="BV661"/>
      <c r="BW661"/>
      <c r="BX661"/>
      <c r="BY661"/>
      <c r="BZ661"/>
      <c r="CA661"/>
      <c r="CB661"/>
      <c r="CC661"/>
    </row>
    <row r="662" spans="1:81">
      <c r="A662" t="str">
        <f>CONCATENATE(C662,"_",COUNTIF(C$2:C662,C662))</f>
        <v>36PFEG_6</v>
      </c>
      <c r="B662" t="s">
        <v>9815</v>
      </c>
      <c r="C662" t="s">
        <v>8883</v>
      </c>
      <c r="D662" t="s">
        <v>17130</v>
      </c>
      <c r="E662" t="s">
        <v>8884</v>
      </c>
      <c r="F662" t="s">
        <v>8885</v>
      </c>
      <c r="G662" t="s">
        <v>8736</v>
      </c>
      <c r="H662" t="s">
        <v>8886</v>
      </c>
      <c r="I662" t="s">
        <v>8940</v>
      </c>
      <c r="J662" t="s">
        <v>17132</v>
      </c>
      <c r="K662">
        <v>1</v>
      </c>
      <c r="L662" t="s">
        <v>576</v>
      </c>
      <c r="M662">
        <v>1</v>
      </c>
      <c r="N662" t="s">
        <v>17100</v>
      </c>
      <c r="O662" t="s">
        <v>168</v>
      </c>
      <c r="P662" t="s">
        <v>17108</v>
      </c>
      <c r="Q662" t="s">
        <v>168</v>
      </c>
      <c r="R662" t="s">
        <v>517</v>
      </c>
      <c r="S662" t="s">
        <v>216</v>
      </c>
      <c r="T662" t="s">
        <v>16914</v>
      </c>
      <c r="U662" t="s">
        <v>169</v>
      </c>
      <c r="V662" t="s">
        <v>16915</v>
      </c>
      <c r="W662" t="s">
        <v>8941</v>
      </c>
      <c r="X662" t="s">
        <v>8942</v>
      </c>
      <c r="Y662" t="s">
        <v>167</v>
      </c>
      <c r="Z662" t="s">
        <v>623</v>
      </c>
      <c r="AA662">
        <v>4.0999999999999996</v>
      </c>
      <c r="AB662" t="s">
        <v>17109</v>
      </c>
      <c r="AC662" t="str">
        <f t="shared" si="10"/>
        <v>2.5.1</v>
      </c>
      <c r="AD662" t="s">
        <v>8943</v>
      </c>
      <c r="AE662" t="s">
        <v>8944</v>
      </c>
      <c r="AF662" t="s">
        <v>8945</v>
      </c>
      <c r="AG662" t="s">
        <v>8946</v>
      </c>
      <c r="AH662" t="s">
        <v>8947</v>
      </c>
      <c r="AI662" t="s">
        <v>89</v>
      </c>
      <c r="AJ662" t="s">
        <v>8948</v>
      </c>
      <c r="AK662" t="s">
        <v>8949</v>
      </c>
      <c r="AL662" t="s">
        <v>136</v>
      </c>
      <c r="AM662" t="s">
        <v>8950</v>
      </c>
      <c r="AN662">
        <v>0.35</v>
      </c>
      <c r="AO662">
        <v>0.7</v>
      </c>
      <c r="AP662">
        <v>0.85</v>
      </c>
      <c r="AQ662">
        <v>1</v>
      </c>
      <c r="AR662" t="s">
        <v>8951</v>
      </c>
      <c r="AS662" t="s">
        <v>8952</v>
      </c>
      <c r="AT662" t="s">
        <v>8953</v>
      </c>
      <c r="AU662" t="s">
        <v>8954</v>
      </c>
      <c r="AV662" t="s">
        <v>8899</v>
      </c>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row>
    <row r="663" spans="1:81">
      <c r="A663" t="str">
        <f>CONCATENATE(C663,"_",COUNTIF(C$2:C663,C663))</f>
        <v>36PFEG_7</v>
      </c>
      <c r="B663" t="s">
        <v>9816</v>
      </c>
      <c r="C663" t="s">
        <v>8883</v>
      </c>
      <c r="D663" t="s">
        <v>17130</v>
      </c>
      <c r="E663" t="s">
        <v>8884</v>
      </c>
      <c r="F663" t="s">
        <v>8885</v>
      </c>
      <c r="G663" t="s">
        <v>8736</v>
      </c>
      <c r="H663" t="s">
        <v>8886</v>
      </c>
      <c r="I663" t="s">
        <v>8955</v>
      </c>
      <c r="J663" t="s">
        <v>17133</v>
      </c>
      <c r="K663">
        <v>1</v>
      </c>
      <c r="L663" t="s">
        <v>576</v>
      </c>
      <c r="M663">
        <v>1</v>
      </c>
      <c r="N663" t="s">
        <v>17100</v>
      </c>
      <c r="O663" t="s">
        <v>168</v>
      </c>
      <c r="P663" t="s">
        <v>17108</v>
      </c>
      <c r="Q663" t="s">
        <v>168</v>
      </c>
      <c r="R663" t="s">
        <v>517</v>
      </c>
      <c r="S663" t="s">
        <v>216</v>
      </c>
      <c r="T663" t="s">
        <v>16914</v>
      </c>
      <c r="U663" t="s">
        <v>169</v>
      </c>
      <c r="V663" t="s">
        <v>16915</v>
      </c>
      <c r="W663" t="s">
        <v>8956</v>
      </c>
      <c r="X663" t="s">
        <v>8957</v>
      </c>
      <c r="Y663" t="s">
        <v>167</v>
      </c>
      <c r="Z663" t="s">
        <v>623</v>
      </c>
      <c r="AA663" t="s">
        <v>8667</v>
      </c>
      <c r="AB663" t="s">
        <v>17115</v>
      </c>
      <c r="AC663" t="str">
        <f t="shared" si="10"/>
        <v>2.5.1</v>
      </c>
      <c r="AD663" t="s">
        <v>8958</v>
      </c>
      <c r="AE663" t="s">
        <v>8959</v>
      </c>
      <c r="AF663" t="s">
        <v>8960</v>
      </c>
      <c r="AG663" t="s">
        <v>8961</v>
      </c>
      <c r="AH663" t="s">
        <v>8962</v>
      </c>
      <c r="AI663" t="s">
        <v>89</v>
      </c>
      <c r="AJ663" t="s">
        <v>8963</v>
      </c>
      <c r="AK663" t="s">
        <v>8964</v>
      </c>
      <c r="AL663" t="s">
        <v>136</v>
      </c>
      <c r="AM663" t="s">
        <v>8965</v>
      </c>
      <c r="AN663">
        <v>0.25</v>
      </c>
      <c r="AO663">
        <v>0.5</v>
      </c>
      <c r="AP663">
        <v>0.75</v>
      </c>
      <c r="AQ663">
        <v>1</v>
      </c>
      <c r="AR663" t="s">
        <v>8966</v>
      </c>
      <c r="AS663" t="s">
        <v>8967</v>
      </c>
      <c r="AT663" t="s">
        <v>8968</v>
      </c>
      <c r="AU663" t="s">
        <v>8969</v>
      </c>
      <c r="AV663" t="s">
        <v>8970</v>
      </c>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row>
    <row r="664" spans="1:81">
      <c r="A664" t="str">
        <f>CONCATENATE(C664,"_",COUNTIF(C$2:C664,C664))</f>
        <v>36PFEG_8</v>
      </c>
      <c r="B664" t="s">
        <v>9817</v>
      </c>
      <c r="C664" t="s">
        <v>8883</v>
      </c>
      <c r="D664" t="s">
        <v>17130</v>
      </c>
      <c r="E664" t="s">
        <v>8884</v>
      </c>
      <c r="F664" t="s">
        <v>8885</v>
      </c>
      <c r="G664" t="s">
        <v>8736</v>
      </c>
      <c r="H664" t="s">
        <v>8886</v>
      </c>
      <c r="I664" t="s">
        <v>8971</v>
      </c>
      <c r="J664" t="s">
        <v>17134</v>
      </c>
      <c r="K664">
        <v>1</v>
      </c>
      <c r="L664" t="s">
        <v>576</v>
      </c>
      <c r="M664">
        <v>1</v>
      </c>
      <c r="N664" t="s">
        <v>17100</v>
      </c>
      <c r="O664" t="s">
        <v>168</v>
      </c>
      <c r="P664" t="s">
        <v>17108</v>
      </c>
      <c r="Q664" t="s">
        <v>168</v>
      </c>
      <c r="R664" t="s">
        <v>517</v>
      </c>
      <c r="S664" t="s">
        <v>216</v>
      </c>
      <c r="T664" t="s">
        <v>16914</v>
      </c>
      <c r="U664" t="s">
        <v>169</v>
      </c>
      <c r="V664" t="s">
        <v>16915</v>
      </c>
      <c r="W664" t="s">
        <v>5390</v>
      </c>
      <c r="X664" t="s">
        <v>5391</v>
      </c>
      <c r="Y664" t="s">
        <v>167</v>
      </c>
      <c r="Z664" t="s">
        <v>623</v>
      </c>
      <c r="AA664" t="s">
        <v>8972</v>
      </c>
      <c r="AB664" t="s">
        <v>17115</v>
      </c>
      <c r="AC664" t="str">
        <f t="shared" si="10"/>
        <v>2.5.1</v>
      </c>
      <c r="AD664" t="s">
        <v>8973</v>
      </c>
      <c r="AE664" t="s">
        <v>8974</v>
      </c>
      <c r="AF664" t="s">
        <v>8975</v>
      </c>
      <c r="AG664" t="s">
        <v>8976</v>
      </c>
      <c r="AH664" t="s">
        <v>8977</v>
      </c>
      <c r="AI664" t="s">
        <v>89</v>
      </c>
      <c r="AJ664" t="s">
        <v>8978</v>
      </c>
      <c r="AK664" t="s">
        <v>8979</v>
      </c>
      <c r="AL664" t="s">
        <v>92</v>
      </c>
      <c r="AM664" t="s">
        <v>8980</v>
      </c>
      <c r="AN664">
        <v>0.3</v>
      </c>
      <c r="AO664">
        <v>0.6</v>
      </c>
      <c r="AP664">
        <v>0.9</v>
      </c>
      <c r="AQ664">
        <v>1</v>
      </c>
      <c r="AR664" t="s">
        <v>8981</v>
      </c>
      <c r="AS664" t="s">
        <v>8982</v>
      </c>
      <c r="AT664" t="s">
        <v>8983</v>
      </c>
      <c r="AU664" t="s">
        <v>8936</v>
      </c>
      <c r="AV664" t="s">
        <v>8937</v>
      </c>
      <c r="AW664" t="s">
        <v>8984</v>
      </c>
      <c r="AX664" t="s">
        <v>8936</v>
      </c>
      <c r="AY664" t="s">
        <v>8937</v>
      </c>
      <c r="AZ664" t="s">
        <v>8985</v>
      </c>
      <c r="BA664" t="s">
        <v>8936</v>
      </c>
      <c r="BB664" t="s">
        <v>8937</v>
      </c>
      <c r="BC664"/>
      <c r="BD664"/>
      <c r="BE664"/>
      <c r="BF664"/>
      <c r="BG664"/>
      <c r="BH664"/>
      <c r="BI664"/>
      <c r="BJ664"/>
      <c r="BK664"/>
      <c r="BL664"/>
      <c r="BM664"/>
      <c r="BN664"/>
      <c r="BO664"/>
      <c r="BP664"/>
      <c r="BQ664"/>
      <c r="BR664"/>
      <c r="BS664"/>
      <c r="BT664"/>
      <c r="BU664"/>
      <c r="BV664"/>
      <c r="BW664"/>
      <c r="BX664"/>
      <c r="BY664"/>
      <c r="BZ664"/>
      <c r="CA664"/>
      <c r="CB664"/>
      <c r="CC664"/>
    </row>
    <row r="665" spans="1:81">
      <c r="A665" t="str">
        <f>CONCATENATE(C665,"_",COUNTIF(C$2:C665,C665))</f>
        <v>36PFEG_9</v>
      </c>
      <c r="B665" t="s">
        <v>9818</v>
      </c>
      <c r="C665" t="s">
        <v>8883</v>
      </c>
      <c r="D665" t="s">
        <v>17130</v>
      </c>
      <c r="E665" t="s">
        <v>8884</v>
      </c>
      <c r="F665" t="s">
        <v>8885</v>
      </c>
      <c r="G665" t="s">
        <v>8736</v>
      </c>
      <c r="H665" t="s">
        <v>8886</v>
      </c>
      <c r="I665" t="s">
        <v>8986</v>
      </c>
      <c r="J665" t="s">
        <v>17135</v>
      </c>
      <c r="K665">
        <v>1</v>
      </c>
      <c r="L665" t="s">
        <v>576</v>
      </c>
      <c r="M665">
        <v>1</v>
      </c>
      <c r="N665" t="s">
        <v>17100</v>
      </c>
      <c r="O665" t="s">
        <v>168</v>
      </c>
      <c r="P665" t="s">
        <v>17108</v>
      </c>
      <c r="Q665" t="s">
        <v>168</v>
      </c>
      <c r="R665" t="s">
        <v>517</v>
      </c>
      <c r="S665" t="s">
        <v>216</v>
      </c>
      <c r="T665" t="s">
        <v>16914</v>
      </c>
      <c r="U665" t="s">
        <v>169</v>
      </c>
      <c r="V665" t="s">
        <v>16915</v>
      </c>
      <c r="W665" t="s">
        <v>8987</v>
      </c>
      <c r="X665" t="s">
        <v>8988</v>
      </c>
      <c r="Y665" t="s">
        <v>167</v>
      </c>
      <c r="Z665" t="s">
        <v>623</v>
      </c>
      <c r="AA665">
        <v>4.0999999999999996</v>
      </c>
      <c r="AB665" t="s">
        <v>17109</v>
      </c>
      <c r="AC665" t="str">
        <f t="shared" si="10"/>
        <v>2.5.1</v>
      </c>
      <c r="AD665" t="s">
        <v>8989</v>
      </c>
      <c r="AE665" t="s">
        <v>8990</v>
      </c>
      <c r="AF665" t="s">
        <v>8991</v>
      </c>
      <c r="AG665" t="s">
        <v>8992</v>
      </c>
      <c r="AH665" t="s">
        <v>8993</v>
      </c>
      <c r="AI665" t="s">
        <v>89</v>
      </c>
      <c r="AJ665" t="s">
        <v>8994</v>
      </c>
      <c r="AK665" t="s">
        <v>8995</v>
      </c>
      <c r="AL665" t="s">
        <v>92</v>
      </c>
      <c r="AM665" t="s">
        <v>8965</v>
      </c>
      <c r="AN665">
        <v>0.7</v>
      </c>
      <c r="AO665">
        <v>0.8</v>
      </c>
      <c r="AP665">
        <v>0.9</v>
      </c>
      <c r="AQ665">
        <v>1</v>
      </c>
      <c r="AR665" t="s">
        <v>8996</v>
      </c>
      <c r="AS665" t="s">
        <v>8997</v>
      </c>
      <c r="AT665" t="s">
        <v>8998</v>
      </c>
      <c r="AU665" t="s">
        <v>8969</v>
      </c>
      <c r="AV665" t="s">
        <v>8970</v>
      </c>
      <c r="AW665" t="s">
        <v>8999</v>
      </c>
      <c r="AX665" t="s">
        <v>8969</v>
      </c>
      <c r="AY665" t="s">
        <v>8970</v>
      </c>
      <c r="AZ665"/>
      <c r="BA665"/>
      <c r="BB665"/>
      <c r="BC665"/>
      <c r="BD665"/>
      <c r="BE665"/>
      <c r="BF665"/>
      <c r="BG665"/>
      <c r="BH665"/>
      <c r="BI665"/>
      <c r="BJ665"/>
      <c r="BK665"/>
      <c r="BL665"/>
      <c r="BM665"/>
      <c r="BN665"/>
      <c r="BO665"/>
      <c r="BP665"/>
      <c r="BQ665"/>
      <c r="BR665"/>
      <c r="BS665"/>
      <c r="BT665"/>
      <c r="BU665"/>
      <c r="BV665"/>
      <c r="BW665"/>
      <c r="BX665"/>
      <c r="BY665"/>
      <c r="BZ665"/>
      <c r="CA665"/>
      <c r="CB665"/>
      <c r="CC665"/>
    </row>
    <row r="666" spans="1:81">
      <c r="A666" t="str">
        <f>CONCATENATE(C666,"_",COUNTIF(C$2:C666,C666))</f>
        <v>36PFEG_10</v>
      </c>
      <c r="B666" t="s">
        <v>9819</v>
      </c>
      <c r="C666" t="s">
        <v>8883</v>
      </c>
      <c r="D666" t="s">
        <v>17130</v>
      </c>
      <c r="E666" t="s">
        <v>8884</v>
      </c>
      <c r="F666" t="s">
        <v>8885</v>
      </c>
      <c r="G666" t="s">
        <v>8736</v>
      </c>
      <c r="H666" t="s">
        <v>8886</v>
      </c>
      <c r="I666" t="s">
        <v>9000</v>
      </c>
      <c r="J666" t="s">
        <v>17136</v>
      </c>
      <c r="K666">
        <v>1</v>
      </c>
      <c r="L666" t="s">
        <v>576</v>
      </c>
      <c r="M666">
        <v>1</v>
      </c>
      <c r="N666" t="s">
        <v>17100</v>
      </c>
      <c r="O666" t="s">
        <v>168</v>
      </c>
      <c r="P666" t="s">
        <v>17108</v>
      </c>
      <c r="Q666" t="s">
        <v>168</v>
      </c>
      <c r="R666" t="s">
        <v>517</v>
      </c>
      <c r="S666" t="s">
        <v>166</v>
      </c>
      <c r="T666" t="s">
        <v>16791</v>
      </c>
      <c r="U666" t="s">
        <v>236</v>
      </c>
      <c r="V666" t="s">
        <v>755</v>
      </c>
      <c r="W666" t="s">
        <v>1568</v>
      </c>
      <c r="X666" t="s">
        <v>1569</v>
      </c>
      <c r="Y666" t="s">
        <v>167</v>
      </c>
      <c r="Z666" t="s">
        <v>623</v>
      </c>
      <c r="AA666">
        <v>4.5</v>
      </c>
      <c r="AB666" t="s">
        <v>17106</v>
      </c>
      <c r="AC666" t="str">
        <f t="shared" si="10"/>
        <v>2.6.8</v>
      </c>
      <c r="AD666" t="s">
        <v>9001</v>
      </c>
      <c r="AE666" t="s">
        <v>9002</v>
      </c>
      <c r="AF666" t="s">
        <v>9003</v>
      </c>
      <c r="AG666" t="s">
        <v>9004</v>
      </c>
      <c r="AH666" t="s">
        <v>9005</v>
      </c>
      <c r="AI666" t="s">
        <v>89</v>
      </c>
      <c r="AJ666" t="s">
        <v>9006</v>
      </c>
      <c r="AK666" t="s">
        <v>9007</v>
      </c>
      <c r="AL666" t="s">
        <v>136</v>
      </c>
      <c r="AM666" t="s">
        <v>8965</v>
      </c>
      <c r="AN666">
        <v>0.25</v>
      </c>
      <c r="AO666">
        <v>0.5</v>
      </c>
      <c r="AP666">
        <v>0.75</v>
      </c>
      <c r="AQ666">
        <v>1</v>
      </c>
      <c r="AR666" t="s">
        <v>9008</v>
      </c>
      <c r="AS666" t="s">
        <v>9009</v>
      </c>
      <c r="AT666" t="s">
        <v>9010</v>
      </c>
      <c r="AU666" t="s">
        <v>8969</v>
      </c>
      <c r="AV666" t="s">
        <v>8970</v>
      </c>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row>
    <row r="667" spans="1:81">
      <c r="A667" t="str">
        <f>CONCATENATE(C667,"_",COUNTIF(C$2:C667,C667))</f>
        <v>38C001_1</v>
      </c>
      <c r="B667" t="s">
        <v>9820</v>
      </c>
      <c r="C667" t="s">
        <v>9011</v>
      </c>
      <c r="D667" t="s">
        <v>17137</v>
      </c>
      <c r="E667" t="s">
        <v>9012</v>
      </c>
      <c r="F667" t="s">
        <v>9013</v>
      </c>
      <c r="G667" t="s">
        <v>9014</v>
      </c>
      <c r="H667" t="s">
        <v>9015</v>
      </c>
      <c r="I667" t="s">
        <v>9016</v>
      </c>
      <c r="J667" t="s">
        <v>17138</v>
      </c>
      <c r="K667">
        <v>1</v>
      </c>
      <c r="L667" t="s">
        <v>576</v>
      </c>
      <c r="M667">
        <v>5</v>
      </c>
      <c r="N667" t="s">
        <v>754</v>
      </c>
      <c r="O667">
        <v>0</v>
      </c>
      <c r="P667" t="s">
        <v>754</v>
      </c>
      <c r="Q667" t="s">
        <v>168</v>
      </c>
      <c r="R667" t="s">
        <v>517</v>
      </c>
      <c r="S667" t="s">
        <v>166</v>
      </c>
      <c r="T667" t="s">
        <v>16791</v>
      </c>
      <c r="U667" t="s">
        <v>236</v>
      </c>
      <c r="V667" t="s">
        <v>755</v>
      </c>
      <c r="W667" t="s">
        <v>9017</v>
      </c>
      <c r="X667" t="s">
        <v>9018</v>
      </c>
      <c r="Y667" t="s">
        <v>216</v>
      </c>
      <c r="Z667" t="s">
        <v>758</v>
      </c>
      <c r="AA667">
        <v>5.2</v>
      </c>
      <c r="AB667" t="s">
        <v>17139</v>
      </c>
      <c r="AC667" t="str">
        <f t="shared" si="10"/>
        <v>2.6.8</v>
      </c>
      <c r="AD667" t="s">
        <v>9019</v>
      </c>
      <c r="AE667" t="s">
        <v>9020</v>
      </c>
      <c r="AF667" t="s">
        <v>9021</v>
      </c>
      <c r="AG667" t="s">
        <v>9022</v>
      </c>
      <c r="AH667" t="s">
        <v>9023</v>
      </c>
      <c r="AI667" t="s">
        <v>89</v>
      </c>
      <c r="AJ667" t="s">
        <v>9024</v>
      </c>
      <c r="AK667" t="s">
        <v>9025</v>
      </c>
      <c r="AL667" t="s">
        <v>92</v>
      </c>
      <c r="AM667" t="s">
        <v>9026</v>
      </c>
      <c r="AN667">
        <v>0.25</v>
      </c>
      <c r="AO667">
        <v>0.5</v>
      </c>
      <c r="AP667">
        <v>0.75</v>
      </c>
      <c r="AQ667">
        <v>1</v>
      </c>
      <c r="AR667" t="s">
        <v>9027</v>
      </c>
      <c r="AS667" t="s">
        <v>9028</v>
      </c>
      <c r="AT667" t="s">
        <v>9029</v>
      </c>
      <c r="AU667" t="s">
        <v>9030</v>
      </c>
      <c r="AV667" t="s">
        <v>9031</v>
      </c>
      <c r="AW667" t="s">
        <v>9032</v>
      </c>
      <c r="AX667" t="s">
        <v>9033</v>
      </c>
      <c r="AY667" t="s">
        <v>9034</v>
      </c>
      <c r="AZ667" t="s">
        <v>9035</v>
      </c>
      <c r="BA667" t="s">
        <v>9033</v>
      </c>
      <c r="BB667" t="s">
        <v>9034</v>
      </c>
      <c r="BC667" t="s">
        <v>9036</v>
      </c>
      <c r="BD667" t="s">
        <v>9030</v>
      </c>
      <c r="BE667" t="s">
        <v>9031</v>
      </c>
      <c r="BF667" t="s">
        <v>9037</v>
      </c>
      <c r="BG667" t="s">
        <v>9038</v>
      </c>
      <c r="BH667" t="s">
        <v>9039</v>
      </c>
      <c r="BI667" t="s">
        <v>9040</v>
      </c>
      <c r="BJ667" t="s">
        <v>9041</v>
      </c>
      <c r="BK667" t="s">
        <v>9042</v>
      </c>
      <c r="BL667" t="s">
        <v>9043</v>
      </c>
      <c r="BM667" t="s">
        <v>9044</v>
      </c>
      <c r="BN667" t="s">
        <v>9045</v>
      </c>
      <c r="BO667"/>
      <c r="BP667"/>
      <c r="BQ667"/>
      <c r="BR667"/>
      <c r="BS667"/>
      <c r="BT667"/>
      <c r="BU667"/>
      <c r="BV667"/>
      <c r="BW667"/>
      <c r="BX667"/>
      <c r="BY667"/>
      <c r="BZ667"/>
      <c r="CA667"/>
      <c r="CB667"/>
      <c r="CC667"/>
    </row>
    <row r="668" spans="1:81">
      <c r="A668" t="str">
        <f>CONCATENATE(C668,"_",COUNTIF(C$2:C668,C668))</f>
        <v>38C001_2</v>
      </c>
      <c r="B668" t="s">
        <v>9823</v>
      </c>
      <c r="C668" t="s">
        <v>9011</v>
      </c>
      <c r="D668" t="s">
        <v>17137</v>
      </c>
      <c r="E668" t="s">
        <v>9012</v>
      </c>
      <c r="F668" t="s">
        <v>9013</v>
      </c>
      <c r="G668" t="s">
        <v>9014</v>
      </c>
      <c r="H668" t="s">
        <v>9015</v>
      </c>
      <c r="I668" t="s">
        <v>109</v>
      </c>
      <c r="J668" t="s">
        <v>16733</v>
      </c>
      <c r="K668">
        <v>1</v>
      </c>
      <c r="L668" t="s">
        <v>576</v>
      </c>
      <c r="M668">
        <v>5</v>
      </c>
      <c r="N668" t="s">
        <v>754</v>
      </c>
      <c r="O668">
        <v>0</v>
      </c>
      <c r="P668" t="s">
        <v>754</v>
      </c>
      <c r="Q668" t="s">
        <v>169</v>
      </c>
      <c r="R668" t="s">
        <v>77</v>
      </c>
      <c r="S668" t="s">
        <v>236</v>
      </c>
      <c r="T668" t="s">
        <v>260</v>
      </c>
      <c r="U668" t="s">
        <v>169</v>
      </c>
      <c r="V668" t="s">
        <v>467</v>
      </c>
      <c r="W668" t="s">
        <v>110</v>
      </c>
      <c r="X668" t="s">
        <v>111</v>
      </c>
      <c r="Y668" t="s">
        <v>216</v>
      </c>
      <c r="Z668" t="s">
        <v>758</v>
      </c>
      <c r="AA668">
        <v>5.0999999999999996</v>
      </c>
      <c r="AB668" t="s">
        <v>16806</v>
      </c>
      <c r="AC668" t="str">
        <f t="shared" si="10"/>
        <v>1.8.1</v>
      </c>
      <c r="AD668" t="s">
        <v>9089</v>
      </c>
      <c r="AE668" t="s">
        <v>9090</v>
      </c>
      <c r="AF668" t="s">
        <v>9091</v>
      </c>
      <c r="AG668" t="s">
        <v>115</v>
      </c>
      <c r="AH668" t="s">
        <v>9092</v>
      </c>
      <c r="AI668" t="s">
        <v>89</v>
      </c>
      <c r="AJ668" t="s">
        <v>9093</v>
      </c>
      <c r="AK668" t="s">
        <v>936</v>
      </c>
      <c r="AL668" t="s">
        <v>136</v>
      </c>
      <c r="AM668" t="s">
        <v>9094</v>
      </c>
      <c r="AN668">
        <v>0.15</v>
      </c>
      <c r="AO668">
        <v>0.4</v>
      </c>
      <c r="AP668">
        <v>0.75</v>
      </c>
      <c r="AQ668">
        <v>1</v>
      </c>
      <c r="AR668" t="s">
        <v>708</v>
      </c>
      <c r="AS668" t="s">
        <v>9095</v>
      </c>
      <c r="AT668" t="s">
        <v>9096</v>
      </c>
      <c r="AU668" t="s">
        <v>9061</v>
      </c>
      <c r="AV668" t="s">
        <v>4346</v>
      </c>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row>
    <row r="669" spans="1:81">
      <c r="A669" t="str">
        <f>CONCATENATE(C669,"_",COUNTIF(C$2:C669,C669))</f>
        <v>38C001_3</v>
      </c>
      <c r="B669" t="s">
        <v>9825</v>
      </c>
      <c r="C669" t="s">
        <v>9011</v>
      </c>
      <c r="D669" t="s">
        <v>17137</v>
      </c>
      <c r="E669" t="s">
        <v>9012</v>
      </c>
      <c r="F669" t="s">
        <v>9013</v>
      </c>
      <c r="G669" t="s">
        <v>9014</v>
      </c>
      <c r="H669" t="s">
        <v>9015</v>
      </c>
      <c r="I669" t="s">
        <v>126</v>
      </c>
      <c r="J669" t="s">
        <v>16736</v>
      </c>
      <c r="K669">
        <v>1</v>
      </c>
      <c r="L669" t="s">
        <v>576</v>
      </c>
      <c r="M669">
        <v>5</v>
      </c>
      <c r="N669" t="s">
        <v>754</v>
      </c>
      <c r="O669">
        <v>0</v>
      </c>
      <c r="P669" t="s">
        <v>754</v>
      </c>
      <c r="Q669" t="s">
        <v>169</v>
      </c>
      <c r="R669" t="s">
        <v>77</v>
      </c>
      <c r="S669" t="s">
        <v>236</v>
      </c>
      <c r="T669" t="s">
        <v>260</v>
      </c>
      <c r="U669" t="s">
        <v>169</v>
      </c>
      <c r="V669" t="s">
        <v>467</v>
      </c>
      <c r="W669" t="s">
        <v>127</v>
      </c>
      <c r="X669" t="s">
        <v>128</v>
      </c>
      <c r="Y669" t="s">
        <v>216</v>
      </c>
      <c r="Z669" t="s">
        <v>758</v>
      </c>
      <c r="AA669">
        <v>5.0999999999999996</v>
      </c>
      <c r="AB669" t="s">
        <v>16806</v>
      </c>
      <c r="AC669" t="str">
        <f t="shared" si="10"/>
        <v>1.8.1</v>
      </c>
      <c r="AD669" t="s">
        <v>288</v>
      </c>
      <c r="AE669" t="s">
        <v>1225</v>
      </c>
      <c r="AF669" t="s">
        <v>9106</v>
      </c>
      <c r="AG669" t="s">
        <v>343</v>
      </c>
      <c r="AH669" t="s">
        <v>9107</v>
      </c>
      <c r="AI669" t="s">
        <v>89</v>
      </c>
      <c r="AJ669" t="s">
        <v>715</v>
      </c>
      <c r="AK669" t="s">
        <v>9108</v>
      </c>
      <c r="AL669" t="s">
        <v>136</v>
      </c>
      <c r="AM669" t="s">
        <v>9109</v>
      </c>
      <c r="AN669">
        <v>0</v>
      </c>
      <c r="AO669">
        <v>0</v>
      </c>
      <c r="AP669">
        <v>0.5</v>
      </c>
      <c r="AQ669">
        <v>1</v>
      </c>
      <c r="AR669" t="s">
        <v>9110</v>
      </c>
      <c r="AS669" t="s">
        <v>9111</v>
      </c>
      <c r="AT669" t="s">
        <v>948</v>
      </c>
      <c r="AU669" t="s">
        <v>9112</v>
      </c>
      <c r="AV669" t="s">
        <v>9113</v>
      </c>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row>
    <row r="670" spans="1:81">
      <c r="A670" t="str">
        <f>CONCATENATE(C670,"_",COUNTIF(C$2:C670,C670))</f>
        <v>38C001_4</v>
      </c>
      <c r="B670" t="s">
        <v>9824</v>
      </c>
      <c r="C670" t="s">
        <v>9011</v>
      </c>
      <c r="D670" t="s">
        <v>17137</v>
      </c>
      <c r="E670" t="s">
        <v>9012</v>
      </c>
      <c r="F670" t="s">
        <v>9013</v>
      </c>
      <c r="G670" t="s">
        <v>9014</v>
      </c>
      <c r="H670" t="s">
        <v>9015</v>
      </c>
      <c r="I670" t="s">
        <v>141</v>
      </c>
      <c r="J670" t="s">
        <v>16737</v>
      </c>
      <c r="K670">
        <v>5</v>
      </c>
      <c r="L670" t="s">
        <v>142</v>
      </c>
      <c r="M670">
        <v>3</v>
      </c>
      <c r="N670" t="s">
        <v>16738</v>
      </c>
      <c r="O670">
        <v>3</v>
      </c>
      <c r="P670" t="s">
        <v>143</v>
      </c>
      <c r="Q670" t="s">
        <v>169</v>
      </c>
      <c r="R670" t="s">
        <v>77</v>
      </c>
      <c r="S670" t="s">
        <v>170</v>
      </c>
      <c r="T670" t="s">
        <v>16739</v>
      </c>
      <c r="U670" t="s">
        <v>168</v>
      </c>
      <c r="V670" t="s">
        <v>16740</v>
      </c>
      <c r="W670" t="s">
        <v>144</v>
      </c>
      <c r="X670" t="s">
        <v>145</v>
      </c>
      <c r="Y670" t="s">
        <v>146</v>
      </c>
      <c r="Z670" t="s">
        <v>147</v>
      </c>
      <c r="AA670">
        <v>11.5</v>
      </c>
      <c r="AB670" t="s">
        <v>16741</v>
      </c>
      <c r="AC670" t="str">
        <f t="shared" si="10"/>
        <v>1.7.2</v>
      </c>
      <c r="AD670" t="s">
        <v>9097</v>
      </c>
      <c r="AE670" t="s">
        <v>9098</v>
      </c>
      <c r="AF670" t="s">
        <v>9099</v>
      </c>
      <c r="AG670" t="s">
        <v>9100</v>
      </c>
      <c r="AH670" t="s">
        <v>9101</v>
      </c>
      <c r="AI670" t="s">
        <v>89</v>
      </c>
      <c r="AJ670" t="s">
        <v>1152</v>
      </c>
      <c r="AK670" t="s">
        <v>9102</v>
      </c>
      <c r="AL670" t="s">
        <v>92</v>
      </c>
      <c r="AM670" t="s">
        <v>9103</v>
      </c>
      <c r="AN670">
        <v>0.25</v>
      </c>
      <c r="AO670">
        <v>0.5</v>
      </c>
      <c r="AP670">
        <v>0.75</v>
      </c>
      <c r="AQ670">
        <v>1</v>
      </c>
      <c r="AR670" t="s">
        <v>4593</v>
      </c>
      <c r="AS670" t="s">
        <v>4594</v>
      </c>
      <c r="AT670" t="s">
        <v>1157</v>
      </c>
      <c r="AU670" t="s">
        <v>9061</v>
      </c>
      <c r="AV670" t="s">
        <v>4346</v>
      </c>
      <c r="AW670" t="s">
        <v>9104</v>
      </c>
      <c r="AX670" t="s">
        <v>9061</v>
      </c>
      <c r="AY670" t="s">
        <v>4346</v>
      </c>
      <c r="AZ670" t="s">
        <v>9105</v>
      </c>
      <c r="BA670" t="s">
        <v>9061</v>
      </c>
      <c r="BB670" t="s">
        <v>4346</v>
      </c>
      <c r="BC670"/>
      <c r="BD670"/>
      <c r="BE670"/>
      <c r="BF670"/>
      <c r="BG670"/>
      <c r="BH670"/>
      <c r="BI670"/>
      <c r="BJ670"/>
      <c r="BK670"/>
      <c r="BL670"/>
      <c r="BM670"/>
      <c r="BN670"/>
      <c r="BO670"/>
      <c r="BP670"/>
      <c r="BQ670"/>
      <c r="BR670"/>
      <c r="BS670"/>
      <c r="BT670"/>
      <c r="BU670"/>
      <c r="BV670"/>
      <c r="BW670"/>
      <c r="BX670"/>
      <c r="BY670"/>
      <c r="BZ670"/>
      <c r="CA670"/>
      <c r="CB670"/>
      <c r="CC670"/>
    </row>
    <row r="671" spans="1:81">
      <c r="A671" t="str">
        <f>CONCATENATE(C671,"_",COUNTIF(C$2:C671,C671))</f>
        <v>38C001_5</v>
      </c>
      <c r="B671" t="s">
        <v>9822</v>
      </c>
      <c r="C671" t="s">
        <v>9011</v>
      </c>
      <c r="D671" t="s">
        <v>17137</v>
      </c>
      <c r="E671" t="s">
        <v>9012</v>
      </c>
      <c r="F671" t="s">
        <v>9013</v>
      </c>
      <c r="G671" t="s">
        <v>9014</v>
      </c>
      <c r="H671" t="s">
        <v>9015</v>
      </c>
      <c r="I671" t="s">
        <v>9065</v>
      </c>
      <c r="J671" t="s">
        <v>17140</v>
      </c>
      <c r="K671">
        <v>1</v>
      </c>
      <c r="L671" t="s">
        <v>576</v>
      </c>
      <c r="M671">
        <v>5</v>
      </c>
      <c r="N671" t="s">
        <v>754</v>
      </c>
      <c r="O671">
        <v>0</v>
      </c>
      <c r="P671" t="s">
        <v>754</v>
      </c>
      <c r="Q671" t="s">
        <v>168</v>
      </c>
      <c r="R671" t="s">
        <v>517</v>
      </c>
      <c r="S671" t="s">
        <v>170</v>
      </c>
      <c r="T671" t="s">
        <v>790</v>
      </c>
      <c r="U671" t="s">
        <v>169</v>
      </c>
      <c r="V671" t="s">
        <v>790</v>
      </c>
      <c r="W671" t="s">
        <v>9066</v>
      </c>
      <c r="X671" t="s">
        <v>9067</v>
      </c>
      <c r="Y671" t="s">
        <v>216</v>
      </c>
      <c r="Z671" t="s">
        <v>758</v>
      </c>
      <c r="AA671">
        <v>5.5</v>
      </c>
      <c r="AB671" t="s">
        <v>16820</v>
      </c>
      <c r="AC671" t="str">
        <f t="shared" si="10"/>
        <v>2.7.1</v>
      </c>
      <c r="AD671" t="s">
        <v>9068</v>
      </c>
      <c r="AE671" t="s">
        <v>9069</v>
      </c>
      <c r="AF671" t="s">
        <v>9070</v>
      </c>
      <c r="AG671" t="s">
        <v>9071</v>
      </c>
      <c r="AH671" t="s">
        <v>9072</v>
      </c>
      <c r="AI671" t="s">
        <v>89</v>
      </c>
      <c r="AJ671" t="s">
        <v>9073</v>
      </c>
      <c r="AK671" t="s">
        <v>9074</v>
      </c>
      <c r="AL671" t="s">
        <v>92</v>
      </c>
      <c r="AM671" t="s">
        <v>9075</v>
      </c>
      <c r="AN671">
        <v>0.123</v>
      </c>
      <c r="AO671">
        <v>0.42199999999999999</v>
      </c>
      <c r="AP671">
        <v>0.64200000000000002</v>
      </c>
      <c r="AQ671">
        <v>1</v>
      </c>
      <c r="AR671" t="s">
        <v>9076</v>
      </c>
      <c r="AS671" t="s">
        <v>9077</v>
      </c>
      <c r="AT671" t="s">
        <v>9078</v>
      </c>
      <c r="AU671" t="s">
        <v>9079</v>
      </c>
      <c r="AV671" t="s">
        <v>9080</v>
      </c>
      <c r="AW671" t="s">
        <v>9081</v>
      </c>
      <c r="AX671" t="s">
        <v>9079</v>
      </c>
      <c r="AY671" t="s">
        <v>9080</v>
      </c>
      <c r="AZ671" t="s">
        <v>9082</v>
      </c>
      <c r="BA671" t="s">
        <v>9083</v>
      </c>
      <c r="BB671" t="s">
        <v>9084</v>
      </c>
      <c r="BC671" t="s">
        <v>9085</v>
      </c>
      <c r="BD671" t="s">
        <v>9086</v>
      </c>
      <c r="BE671" t="s">
        <v>9087</v>
      </c>
      <c r="BF671" t="s">
        <v>9088</v>
      </c>
      <c r="BG671" t="s">
        <v>9086</v>
      </c>
      <c r="BH671" t="s">
        <v>9087</v>
      </c>
      <c r="BI671"/>
      <c r="BJ671"/>
      <c r="BK671"/>
      <c r="BL671"/>
      <c r="BM671"/>
      <c r="BN671"/>
      <c r="BO671"/>
      <c r="BP671"/>
      <c r="BQ671"/>
      <c r="BR671"/>
      <c r="BS671"/>
      <c r="BT671"/>
      <c r="BU671"/>
      <c r="BV671"/>
      <c r="BW671"/>
      <c r="BX671"/>
      <c r="BY671"/>
      <c r="BZ671"/>
      <c r="CA671"/>
      <c r="CB671"/>
      <c r="CC671"/>
    </row>
    <row r="672" spans="1:81">
      <c r="A672" t="str">
        <f>CONCATENATE(C672,"_",COUNTIF(C$2:C672,C672))</f>
        <v>38C001_6</v>
      </c>
      <c r="B672" t="s">
        <v>9821</v>
      </c>
      <c r="C672" t="s">
        <v>9011</v>
      </c>
      <c r="D672" t="s">
        <v>17137</v>
      </c>
      <c r="E672" t="s">
        <v>9012</v>
      </c>
      <c r="F672" t="s">
        <v>9013</v>
      </c>
      <c r="G672" t="s">
        <v>9014</v>
      </c>
      <c r="H672" t="s">
        <v>9015</v>
      </c>
      <c r="I672" t="s">
        <v>9046</v>
      </c>
      <c r="J672" t="s">
        <v>17141</v>
      </c>
      <c r="K672">
        <v>1</v>
      </c>
      <c r="L672" t="s">
        <v>576</v>
      </c>
      <c r="M672">
        <v>5</v>
      </c>
      <c r="N672" t="s">
        <v>754</v>
      </c>
      <c r="O672">
        <v>0</v>
      </c>
      <c r="P672" t="s">
        <v>754</v>
      </c>
      <c r="Q672" t="s">
        <v>168</v>
      </c>
      <c r="R672" t="s">
        <v>517</v>
      </c>
      <c r="S672" t="s">
        <v>166</v>
      </c>
      <c r="T672" t="s">
        <v>16791</v>
      </c>
      <c r="U672" t="s">
        <v>236</v>
      </c>
      <c r="V672" t="s">
        <v>755</v>
      </c>
      <c r="W672" t="s">
        <v>9017</v>
      </c>
      <c r="X672" t="s">
        <v>9018</v>
      </c>
      <c r="Y672" t="s">
        <v>216</v>
      </c>
      <c r="Z672" t="s">
        <v>758</v>
      </c>
      <c r="AA672">
        <v>5.2</v>
      </c>
      <c r="AB672" t="s">
        <v>17139</v>
      </c>
      <c r="AC672" t="str">
        <f t="shared" si="10"/>
        <v>2.6.8</v>
      </c>
      <c r="AD672" t="s">
        <v>9047</v>
      </c>
      <c r="AE672" t="s">
        <v>9048</v>
      </c>
      <c r="AF672" t="s">
        <v>9049</v>
      </c>
      <c r="AG672" t="s">
        <v>9050</v>
      </c>
      <c r="AH672" t="s">
        <v>9051</v>
      </c>
      <c r="AI672" t="s">
        <v>89</v>
      </c>
      <c r="AJ672" t="s">
        <v>9052</v>
      </c>
      <c r="AK672" t="s">
        <v>9053</v>
      </c>
      <c r="AL672" t="s">
        <v>92</v>
      </c>
      <c r="AM672" t="s">
        <v>9054</v>
      </c>
      <c r="AN672">
        <v>0.1</v>
      </c>
      <c r="AO672">
        <v>0.3</v>
      </c>
      <c r="AP672">
        <v>0.66</v>
      </c>
      <c r="AQ672">
        <v>1</v>
      </c>
      <c r="AR672" t="s">
        <v>9055</v>
      </c>
      <c r="AS672" t="s">
        <v>9056</v>
      </c>
      <c r="AT672" t="s">
        <v>9057</v>
      </c>
      <c r="AU672" t="s">
        <v>9058</v>
      </c>
      <c r="AV672" t="s">
        <v>9059</v>
      </c>
      <c r="AW672" t="s">
        <v>9060</v>
      </c>
      <c r="AX672" t="s">
        <v>9061</v>
      </c>
      <c r="AY672" t="s">
        <v>9062</v>
      </c>
      <c r="AZ672" t="s">
        <v>9063</v>
      </c>
      <c r="BA672" t="s">
        <v>9058</v>
      </c>
      <c r="BB672" t="s">
        <v>9059</v>
      </c>
      <c r="BC672" t="s">
        <v>9064</v>
      </c>
      <c r="BD672" t="s">
        <v>9058</v>
      </c>
      <c r="BE672" t="s">
        <v>9059</v>
      </c>
      <c r="BF672"/>
      <c r="BG672"/>
      <c r="BH672"/>
      <c r="BI672"/>
      <c r="BJ672"/>
      <c r="BK672"/>
      <c r="BL672"/>
      <c r="BM672"/>
      <c r="BN672"/>
      <c r="BO672"/>
      <c r="BP672"/>
      <c r="BQ672"/>
      <c r="BR672"/>
      <c r="BS672"/>
      <c r="BT672"/>
      <c r="BU672"/>
      <c r="BV672"/>
      <c r="BW672"/>
      <c r="BX672"/>
      <c r="BY672"/>
      <c r="BZ672"/>
      <c r="CA672"/>
      <c r="CB672"/>
      <c r="CC672"/>
    </row>
    <row r="673" spans="1:82">
      <c r="A673" t="str">
        <f>CONCATENATE(C673,"_",COUNTIF(C$2:C673,C673))</f>
        <v>41PDIP_1</v>
      </c>
      <c r="B673" t="s">
        <v>9826</v>
      </c>
      <c r="C673" t="s">
        <v>9114</v>
      </c>
      <c r="D673" t="s">
        <v>17142</v>
      </c>
      <c r="E673" t="s">
        <v>9115</v>
      </c>
      <c r="F673" t="s">
        <v>9116</v>
      </c>
      <c r="G673" t="s">
        <v>9117</v>
      </c>
      <c r="H673" t="s">
        <v>9118</v>
      </c>
      <c r="I673" t="s">
        <v>109</v>
      </c>
      <c r="J673" t="s">
        <v>16733</v>
      </c>
      <c r="K673">
        <v>6</v>
      </c>
      <c r="L673" t="s">
        <v>74</v>
      </c>
      <c r="M673">
        <v>4</v>
      </c>
      <c r="N673" t="s">
        <v>16747</v>
      </c>
      <c r="O673">
        <v>1</v>
      </c>
      <c r="P673" t="s">
        <v>16758</v>
      </c>
      <c r="Q673" t="s">
        <v>169</v>
      </c>
      <c r="R673" t="s">
        <v>77</v>
      </c>
      <c r="S673" t="s">
        <v>171</v>
      </c>
      <c r="T673" t="s">
        <v>16734</v>
      </c>
      <c r="U673" t="s">
        <v>168</v>
      </c>
      <c r="V673" t="s">
        <v>16766</v>
      </c>
      <c r="W673" t="s">
        <v>110</v>
      </c>
      <c r="X673" t="s">
        <v>111</v>
      </c>
      <c r="Y673" t="s">
        <v>793</v>
      </c>
      <c r="Z673" t="s">
        <v>794</v>
      </c>
      <c r="AA673">
        <v>10.3</v>
      </c>
      <c r="AB673" t="s">
        <v>16839</v>
      </c>
      <c r="AC673" t="str">
        <f t="shared" si="10"/>
        <v>1.3.2</v>
      </c>
      <c r="AD673" t="s">
        <v>1588</v>
      </c>
      <c r="AE673" t="s">
        <v>1589</v>
      </c>
      <c r="AF673" t="s">
        <v>368</v>
      </c>
      <c r="AG673" t="s">
        <v>115</v>
      </c>
      <c r="AH673" t="s">
        <v>1590</v>
      </c>
      <c r="AI673" t="s">
        <v>89</v>
      </c>
      <c r="AJ673" t="s">
        <v>9119</v>
      </c>
      <c r="AK673" t="s">
        <v>9120</v>
      </c>
      <c r="AL673" t="s">
        <v>92</v>
      </c>
      <c r="AM673" t="s">
        <v>9121</v>
      </c>
      <c r="AN673">
        <v>0.25</v>
      </c>
      <c r="AO673">
        <v>0.5</v>
      </c>
      <c r="AP673">
        <v>0.75</v>
      </c>
      <c r="AQ673">
        <v>1</v>
      </c>
      <c r="AR673" t="s">
        <v>9122</v>
      </c>
      <c r="AS673" t="s">
        <v>9123</v>
      </c>
      <c r="AT673" t="s">
        <v>125</v>
      </c>
      <c r="AU673" t="s">
        <v>9124</v>
      </c>
      <c r="AV673" t="s">
        <v>4081</v>
      </c>
      <c r="AW673" t="s">
        <v>122</v>
      </c>
      <c r="AX673" t="s">
        <v>9124</v>
      </c>
      <c r="AY673" t="s">
        <v>4081</v>
      </c>
      <c r="AZ673" t="s">
        <v>108</v>
      </c>
      <c r="BA673" t="s">
        <v>108</v>
      </c>
      <c r="BB673" t="s">
        <v>108</v>
      </c>
      <c r="BC673" t="s">
        <v>108</v>
      </c>
      <c r="BD673" t="s">
        <v>108</v>
      </c>
      <c r="BE673" t="s">
        <v>108</v>
      </c>
      <c r="BF673" t="s">
        <v>108</v>
      </c>
      <c r="BG673" t="s">
        <v>108</v>
      </c>
      <c r="BH673" t="s">
        <v>108</v>
      </c>
      <c r="BI673" t="s">
        <v>108</v>
      </c>
      <c r="BJ673" t="s">
        <v>108</v>
      </c>
      <c r="BK673" t="s">
        <v>108</v>
      </c>
      <c r="BL673" t="s">
        <v>108</v>
      </c>
      <c r="BM673" t="s">
        <v>108</v>
      </c>
      <c r="BN673" t="s">
        <v>108</v>
      </c>
      <c r="BO673" t="s">
        <v>108</v>
      </c>
      <c r="BP673" t="s">
        <v>108</v>
      </c>
      <c r="BQ673" t="s">
        <v>108</v>
      </c>
      <c r="BR673" t="s">
        <v>108</v>
      </c>
      <c r="BS673" t="s">
        <v>108</v>
      </c>
      <c r="BT673" t="s">
        <v>108</v>
      </c>
      <c r="BU673" t="s">
        <v>108</v>
      </c>
      <c r="BV673" t="s">
        <v>108</v>
      </c>
      <c r="BW673" t="s">
        <v>108</v>
      </c>
      <c r="BX673" t="s">
        <v>108</v>
      </c>
      <c r="BY673" t="s">
        <v>108</v>
      </c>
      <c r="BZ673"/>
      <c r="CA673"/>
      <c r="CB673"/>
      <c r="CC673"/>
    </row>
    <row r="674" spans="1:82">
      <c r="A674" t="str">
        <f>CONCATENATE(C674,"_",COUNTIF(C$2:C674,C674))</f>
        <v>41PDIP_2</v>
      </c>
      <c r="B674" t="s">
        <v>9827</v>
      </c>
      <c r="C674" t="s">
        <v>9114</v>
      </c>
      <c r="D674" t="s">
        <v>17142</v>
      </c>
      <c r="E674" t="s">
        <v>9115</v>
      </c>
      <c r="F674" t="s">
        <v>9116</v>
      </c>
      <c r="G674" t="s">
        <v>9117</v>
      </c>
      <c r="H674" t="s">
        <v>9118</v>
      </c>
      <c r="I674" t="s">
        <v>126</v>
      </c>
      <c r="J674" t="s">
        <v>16736</v>
      </c>
      <c r="K674">
        <v>6</v>
      </c>
      <c r="L674" t="s">
        <v>74</v>
      </c>
      <c r="M674">
        <v>3</v>
      </c>
      <c r="N674" t="s">
        <v>75</v>
      </c>
      <c r="O674">
        <v>1</v>
      </c>
      <c r="P674" t="s">
        <v>76</v>
      </c>
      <c r="Q674" t="s">
        <v>169</v>
      </c>
      <c r="R674" t="s">
        <v>77</v>
      </c>
      <c r="S674" t="s">
        <v>171</v>
      </c>
      <c r="T674" t="s">
        <v>16734</v>
      </c>
      <c r="U674" t="s">
        <v>168</v>
      </c>
      <c r="V674" t="s">
        <v>16766</v>
      </c>
      <c r="W674" t="s">
        <v>127</v>
      </c>
      <c r="X674" t="s">
        <v>128</v>
      </c>
      <c r="Y674" t="s">
        <v>793</v>
      </c>
      <c r="Z674" t="s">
        <v>794</v>
      </c>
      <c r="AA674">
        <v>10.3</v>
      </c>
      <c r="AB674" t="s">
        <v>16839</v>
      </c>
      <c r="AC674" t="str">
        <f t="shared" si="10"/>
        <v>1.3.2</v>
      </c>
      <c r="AD674" t="s">
        <v>288</v>
      </c>
      <c r="AE674" t="s">
        <v>208</v>
      </c>
      <c r="AF674" t="s">
        <v>1599</v>
      </c>
      <c r="AG674" t="s">
        <v>210</v>
      </c>
      <c r="AH674" t="s">
        <v>1600</v>
      </c>
      <c r="AI674" t="s">
        <v>89</v>
      </c>
      <c r="AJ674" t="s">
        <v>9125</v>
      </c>
      <c r="AK674" t="s">
        <v>9126</v>
      </c>
      <c r="AL674" t="s">
        <v>136</v>
      </c>
      <c r="AM674" t="s">
        <v>9127</v>
      </c>
      <c r="AN674">
        <v>0.25</v>
      </c>
      <c r="AO674">
        <v>0.5</v>
      </c>
      <c r="AP674">
        <v>0.75</v>
      </c>
      <c r="AQ674">
        <v>1</v>
      </c>
      <c r="AR674" t="s">
        <v>382</v>
      </c>
      <c r="AS674" t="s">
        <v>9128</v>
      </c>
      <c r="AT674" t="s">
        <v>9129</v>
      </c>
      <c r="AU674" t="s">
        <v>9124</v>
      </c>
      <c r="AV674" t="s">
        <v>4081</v>
      </c>
      <c r="AW674" t="s">
        <v>108</v>
      </c>
      <c r="AX674" t="s">
        <v>108</v>
      </c>
      <c r="AY674" t="s">
        <v>108</v>
      </c>
      <c r="AZ674" t="s">
        <v>108</v>
      </c>
      <c r="BA674" t="s">
        <v>108</v>
      </c>
      <c r="BB674" t="s">
        <v>108</v>
      </c>
      <c r="BC674" t="s">
        <v>108</v>
      </c>
      <c r="BD674" t="s">
        <v>108</v>
      </c>
      <c r="BE674" t="s">
        <v>108</v>
      </c>
      <c r="BF674" t="s">
        <v>108</v>
      </c>
      <c r="BG674" t="s">
        <v>108</v>
      </c>
      <c r="BH674" t="s">
        <v>108</v>
      </c>
      <c r="BI674" t="s">
        <v>108</v>
      </c>
      <c r="BJ674" t="s">
        <v>108</v>
      </c>
      <c r="BK674" t="s">
        <v>108</v>
      </c>
      <c r="BL674" t="s">
        <v>108</v>
      </c>
      <c r="BM674" t="s">
        <v>108</v>
      </c>
      <c r="BN674" t="s">
        <v>108</v>
      </c>
      <c r="BO674" t="s">
        <v>108</v>
      </c>
      <c r="BP674" t="s">
        <v>108</v>
      </c>
      <c r="BQ674" t="s">
        <v>108</v>
      </c>
      <c r="BR674" t="s">
        <v>108</v>
      </c>
      <c r="BS674" t="s">
        <v>108</v>
      </c>
      <c r="BT674" t="s">
        <v>108</v>
      </c>
      <c r="BU674" t="s">
        <v>108</v>
      </c>
      <c r="BV674" t="s">
        <v>108</v>
      </c>
      <c r="BW674" t="s">
        <v>108</v>
      </c>
      <c r="BX674" t="s">
        <v>108</v>
      </c>
      <c r="BY674"/>
      <c r="BZ674"/>
      <c r="CA674"/>
      <c r="CB674"/>
      <c r="CC674"/>
    </row>
    <row r="675" spans="1:82">
      <c r="A675" t="str">
        <f>CONCATENATE(C675,"_",COUNTIF(C$2:C675,C675))</f>
        <v>41PDIP_3</v>
      </c>
      <c r="B675" t="s">
        <v>9828</v>
      </c>
      <c r="C675" t="s">
        <v>9114</v>
      </c>
      <c r="D675" t="s">
        <v>17142</v>
      </c>
      <c r="E675" t="s">
        <v>9115</v>
      </c>
      <c r="F675" t="s">
        <v>9116</v>
      </c>
      <c r="G675" t="s">
        <v>9117</v>
      </c>
      <c r="H675" t="s">
        <v>9118</v>
      </c>
      <c r="I675" t="s">
        <v>9130</v>
      </c>
      <c r="J675" t="s">
        <v>17143</v>
      </c>
      <c r="K675">
        <v>6</v>
      </c>
      <c r="L675" t="s">
        <v>74</v>
      </c>
      <c r="M675">
        <v>3</v>
      </c>
      <c r="N675" t="s">
        <v>75</v>
      </c>
      <c r="O675">
        <v>1</v>
      </c>
      <c r="P675" t="s">
        <v>76</v>
      </c>
      <c r="Q675" t="s">
        <v>169</v>
      </c>
      <c r="R675" t="s">
        <v>77</v>
      </c>
      <c r="S675" t="s">
        <v>171</v>
      </c>
      <c r="T675" t="s">
        <v>16734</v>
      </c>
      <c r="U675" t="s">
        <v>168</v>
      </c>
      <c r="V675" t="s">
        <v>16766</v>
      </c>
      <c r="W675" t="s">
        <v>9131</v>
      </c>
      <c r="X675" t="s">
        <v>9132</v>
      </c>
      <c r="Y675" t="s">
        <v>793</v>
      </c>
      <c r="Z675" t="s">
        <v>794</v>
      </c>
      <c r="AA675">
        <v>10.3</v>
      </c>
      <c r="AB675" t="s">
        <v>16839</v>
      </c>
      <c r="AC675" t="str">
        <f t="shared" si="10"/>
        <v>1.3.2</v>
      </c>
      <c r="AD675" t="s">
        <v>9133</v>
      </c>
      <c r="AE675" t="s">
        <v>9134</v>
      </c>
      <c r="AF675" t="s">
        <v>4787</v>
      </c>
      <c r="AG675" t="s">
        <v>9135</v>
      </c>
      <c r="AH675" t="s">
        <v>9136</v>
      </c>
      <c r="AI675" t="s">
        <v>89</v>
      </c>
      <c r="AJ675" t="s">
        <v>9137</v>
      </c>
      <c r="AK675" t="s">
        <v>9138</v>
      </c>
      <c r="AL675" t="s">
        <v>92</v>
      </c>
      <c r="AM675" t="s">
        <v>9139</v>
      </c>
      <c r="AN675">
        <v>0.25</v>
      </c>
      <c r="AO675">
        <v>0.25</v>
      </c>
      <c r="AP675">
        <v>0.75</v>
      </c>
      <c r="AQ675">
        <v>1</v>
      </c>
      <c r="AR675" t="s">
        <v>9140</v>
      </c>
      <c r="AS675" t="s">
        <v>9141</v>
      </c>
      <c r="AT675" t="s">
        <v>9142</v>
      </c>
      <c r="AU675" t="s">
        <v>9143</v>
      </c>
      <c r="AV675" t="s">
        <v>9144</v>
      </c>
      <c r="AW675" t="s">
        <v>9145</v>
      </c>
      <c r="AX675" t="s">
        <v>9146</v>
      </c>
      <c r="AY675" t="s">
        <v>9147</v>
      </c>
      <c r="AZ675" t="s">
        <v>9148</v>
      </c>
      <c r="BA675" t="s">
        <v>9149</v>
      </c>
      <c r="BB675" t="s">
        <v>9150</v>
      </c>
      <c r="BC675" t="s">
        <v>9151</v>
      </c>
      <c r="BD675" t="s">
        <v>9152</v>
      </c>
      <c r="BE675" t="s">
        <v>9153</v>
      </c>
      <c r="BF675" t="s">
        <v>9154</v>
      </c>
      <c r="BG675" t="s">
        <v>9155</v>
      </c>
      <c r="BH675" t="s">
        <v>9144</v>
      </c>
      <c r="BI675" t="s">
        <v>108</v>
      </c>
      <c r="BJ675" t="s">
        <v>108</v>
      </c>
      <c r="BK675" t="s">
        <v>108</v>
      </c>
      <c r="BL675" t="s">
        <v>108</v>
      </c>
      <c r="BM675" t="s">
        <v>108</v>
      </c>
      <c r="BN675" t="s">
        <v>108</v>
      </c>
      <c r="BO675" t="s">
        <v>108</v>
      </c>
      <c r="BP675" t="s">
        <v>108</v>
      </c>
      <c r="BQ675" t="s">
        <v>108</v>
      </c>
      <c r="BR675" t="s">
        <v>108</v>
      </c>
      <c r="BS675" t="s">
        <v>108</v>
      </c>
      <c r="BT675" t="s">
        <v>108</v>
      </c>
      <c r="BU675" t="s">
        <v>108</v>
      </c>
      <c r="BV675" t="s">
        <v>108</v>
      </c>
      <c r="BW675" t="s">
        <v>108</v>
      </c>
      <c r="BX675" t="s">
        <v>108</v>
      </c>
      <c r="BY675" t="s">
        <v>108</v>
      </c>
      <c r="BZ675"/>
      <c r="CA675"/>
      <c r="CB675"/>
      <c r="CC675"/>
      <c r="CD675" s="23"/>
    </row>
    <row r="676" spans="1:82" ht="15.75">
      <c r="B676" s="24"/>
      <c r="C676" s="19"/>
      <c r="D676" s="20"/>
      <c r="E676" s="20"/>
      <c r="F676" s="20"/>
      <c r="G676" s="20"/>
      <c r="H676" s="20"/>
      <c r="I676" s="21"/>
      <c r="J676" s="22"/>
      <c r="K676" s="21"/>
      <c r="L676" s="22"/>
      <c r="M676" s="21"/>
      <c r="N676" s="22"/>
      <c r="O676" s="21"/>
      <c r="P676" s="21"/>
      <c r="Q676" s="21"/>
      <c r="R676" s="22"/>
      <c r="S676" s="21"/>
      <c r="T676" s="22"/>
      <c r="U676" s="21"/>
      <c r="V676" s="22"/>
      <c r="W676" s="21"/>
      <c r="X676" s="22"/>
      <c r="Y676" s="21"/>
      <c r="Z676" s="25"/>
      <c r="AA676" s="21"/>
      <c r="AB676" s="22"/>
      <c r="AC676" t="str">
        <f t="shared" si="10"/>
        <v>..</v>
      </c>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3"/>
      <c r="BY676" s="23"/>
      <c r="BZ676" s="23"/>
      <c r="CA676" s="23"/>
      <c r="CB676" s="23"/>
      <c r="CC676" s="23"/>
    </row>
    <row r="677" spans="1:82" ht="15.75">
      <c r="B677" s="24"/>
      <c r="C677" s="19"/>
      <c r="D677" s="20"/>
      <c r="E677" s="20"/>
      <c r="F677" s="20"/>
      <c r="G677" s="20"/>
      <c r="H677" s="20"/>
      <c r="I677" s="21"/>
      <c r="J677" s="22"/>
      <c r="K677" s="21"/>
      <c r="L677" s="22"/>
      <c r="M677" s="21"/>
      <c r="N677" s="22"/>
      <c r="O677" s="21"/>
      <c r="P677" s="21"/>
      <c r="Q677" s="21"/>
      <c r="R677" s="22"/>
      <c r="S677" s="21"/>
      <c r="T677" s="22"/>
      <c r="U677" s="21"/>
      <c r="V677" s="22"/>
      <c r="W677" s="21"/>
      <c r="X677" s="22"/>
      <c r="Y677" s="21"/>
      <c r="Z677" s="25"/>
      <c r="AA677" s="21"/>
      <c r="AB677" s="22"/>
      <c r="AC677" t="str">
        <f t="shared" si="10"/>
        <v>..</v>
      </c>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3"/>
      <c r="BY677" s="23"/>
      <c r="BZ677" s="23"/>
      <c r="CA677" s="23"/>
      <c r="CB677" s="23"/>
      <c r="CC677" s="23"/>
    </row>
  </sheetData>
  <autoFilter ref="C2:CC677" xr:uid="{00000000-0009-0000-0000-000006000000}">
    <sortState xmlns:xlrd2="http://schemas.microsoft.com/office/spreadsheetml/2017/richdata2" ref="C3:CC677">
      <sortCondition ref="C2:C677"/>
    </sortState>
  </autoFilter>
  <mergeCells count="10">
    <mergeCell ref="Y1:AB1"/>
    <mergeCell ref="AD1:AH1"/>
    <mergeCell ref="AI1:AS1"/>
    <mergeCell ref="AT1:CC1"/>
    <mergeCell ref="C1:D1"/>
    <mergeCell ref="E1:H1"/>
    <mergeCell ref="I1:J1"/>
    <mergeCell ref="K1:P1"/>
    <mergeCell ref="Q1:V1"/>
    <mergeCell ref="W1:X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filterMode="1"/>
  <dimension ref="A1:G1954"/>
  <sheetViews>
    <sheetView workbookViewId="0">
      <selection activeCell="F2" sqref="F2"/>
    </sheetView>
  </sheetViews>
  <sheetFormatPr baseColWidth="10" defaultRowHeight="15"/>
  <cols>
    <col min="3" max="3" width="19.85546875" customWidth="1"/>
    <col min="7" max="7" width="11.85546875" bestFit="1" customWidth="1"/>
  </cols>
  <sheetData>
    <row r="1" spans="1:7">
      <c r="C1" t="s">
        <v>16579</v>
      </c>
      <c r="D1" t="s">
        <v>16580</v>
      </c>
      <c r="E1" t="s">
        <v>0</v>
      </c>
      <c r="G1" t="s">
        <v>16719</v>
      </c>
    </row>
    <row r="2" spans="1:7">
      <c r="A2" t="str">
        <f>MID(C2,1,6)</f>
        <v>01C001</v>
      </c>
      <c r="B2" t="str">
        <f>CONCATENATE(A2,"_",COUNTIF(A$1:A2,A2))</f>
        <v>01C001_1</v>
      </c>
      <c r="C2" t="s">
        <v>9829</v>
      </c>
      <c r="D2" t="str">
        <f>VLOOKUP(MID(C2,7,4),Estrv!I:J,2,FALSE)</f>
        <v>Planeación y seguimiento de la política gubernamental</v>
      </c>
      <c r="E2" t="str">
        <f>VLOOKUP(MID(C2,1,10),Estrv!B:CC,45,FALSE)</f>
        <v>Atencion a las solicitudes y demandas ciudadanas.</v>
      </c>
      <c r="F2" t="s">
        <v>95</v>
      </c>
      <c r="G2" t="b">
        <f>EXACT(E2,F2)</f>
        <v>0</v>
      </c>
    </row>
    <row r="3" spans="1:7" hidden="1">
      <c r="A3" t="str">
        <f t="shared" ref="A3:A17" si="0">MID(C3,1,6)</f>
        <v>01C001</v>
      </c>
      <c r="B3" t="str">
        <f>CONCATENATE(A3,"_",COUNTIF(A$1:A3,A3))</f>
        <v>01C001_2</v>
      </c>
      <c r="C3" t="s">
        <v>9830</v>
      </c>
      <c r="D3" t="str">
        <f>VLOOKUP(MID(C3,7,4),Estrv!I:J,2,FALSE)</f>
        <v>Planeación y seguimiento de la política gubernamental</v>
      </c>
      <c r="E3" t="str">
        <f>VLOOKUP(MID(C3,1,10),Estrv!B:CC,48,FALSE)</f>
        <v>Coordinacion de los Gabinetes de Seguridad Ciudadana y Procuracion de Justicia</v>
      </c>
      <c r="F3" t="s">
        <v>99</v>
      </c>
      <c r="G3" t="b">
        <f t="shared" ref="G3:G66" si="1">EXACT(E3,F3)</f>
        <v>1</v>
      </c>
    </row>
    <row r="4" spans="1:7" hidden="1">
      <c r="A4" t="str">
        <f t="shared" si="0"/>
        <v>01C001</v>
      </c>
      <c r="B4" t="str">
        <f>CONCATENATE(A4,"_",COUNTIF(A$1:A4,A4))</f>
        <v>01C001_3</v>
      </c>
      <c r="C4" t="s">
        <v>9831</v>
      </c>
      <c r="D4" t="str">
        <f>VLOOKUP(MID(C4,7,4),Estrv!I:J,2,FALSE)</f>
        <v>Planeación y seguimiento de la política gubernamental</v>
      </c>
      <c r="E4" t="str">
        <f>VLOOKUP(MID(C4,1,10),Estrv!B:CC,51,FALSE)</f>
        <v>Seguimiento a la Agenda Internacional del Gobierno de la Ciudad de Mexico</v>
      </c>
      <c r="F4" t="s">
        <v>102</v>
      </c>
      <c r="G4" t="b">
        <f t="shared" si="1"/>
        <v>1</v>
      </c>
    </row>
    <row r="5" spans="1:7" hidden="1">
      <c r="A5" t="str">
        <f t="shared" si="0"/>
        <v>01C001</v>
      </c>
      <c r="B5" t="str">
        <f>CONCATENATE(A5,"_",COUNTIF(A$1:A5,A5))</f>
        <v>01C001_4</v>
      </c>
      <c r="C5" t="s">
        <v>9832</v>
      </c>
      <c r="D5" t="str">
        <f>VLOOKUP(MID(C5,7,4),Estrv!I:J,2,FALSE)</f>
        <v>Planeación y seguimiento de la política gubernamental</v>
      </c>
      <c r="E5" t="str">
        <f>VLOOKUP(MID(C5,1,10),Estrv!B:CC,54,FALSE)</f>
        <v>Entrega de Viviendas Reconstruidas y/o Rehabilitadas</v>
      </c>
      <c r="F5" t="s">
        <v>105</v>
      </c>
      <c r="G5" t="b">
        <f t="shared" si="1"/>
        <v>1</v>
      </c>
    </row>
    <row r="6" spans="1:7">
      <c r="A6" t="str">
        <f t="shared" si="0"/>
        <v>01C001</v>
      </c>
      <c r="B6" t="str">
        <f>CONCATENATE(A6,"_",COUNTIF(A$1:A6,A6))</f>
        <v>01C001_5</v>
      </c>
      <c r="C6" t="s">
        <v>9839</v>
      </c>
      <c r="D6" t="str">
        <f>VLOOKUP(MID(C6,7,4),Estrv!I:J,2,FALSE)</f>
        <v>Actividades de apoyo administrativo</v>
      </c>
      <c r="E6" t="str">
        <f>VLOOKUP(MID(C6,1,10),Estrv!B:CC,45,FALSE)</f>
        <v>Pago de servicios generales, servicios profesionales, conservacion y mantenimiento del inmueble, asi como servicios de difusion.</v>
      </c>
      <c r="F6" t="s">
        <v>121</v>
      </c>
      <c r="G6" t="b">
        <f t="shared" si="1"/>
        <v>0</v>
      </c>
    </row>
    <row r="7" spans="1:7" hidden="1">
      <c r="A7" t="str">
        <f t="shared" si="0"/>
        <v>01C001</v>
      </c>
      <c r="B7" t="str">
        <f>CONCATENATE(A7,"_",COUNTIF(A$1:A7,A7))</f>
        <v>01C001_6</v>
      </c>
      <c r="C7" t="s">
        <v>10513</v>
      </c>
      <c r="D7" t="str">
        <f>VLOOKUP(MID(C7,7,4),Estrv!I:J,2,FALSE)</f>
        <v>Actividades de apoyo administrativo</v>
      </c>
      <c r="E7" t="str">
        <f>VLOOKUP(MID(C7,1,10),Estrv!B:CC,48,FALSE)</f>
        <v>Adquisicion de materiales, insumos y suministros requeridos para el desempeño de las actividades administrativas.</v>
      </c>
      <c r="F7" t="s">
        <v>125</v>
      </c>
      <c r="G7" t="b">
        <f t="shared" si="1"/>
        <v>1</v>
      </c>
    </row>
    <row r="8" spans="1:7">
      <c r="A8" t="str">
        <f t="shared" si="0"/>
        <v>01C001</v>
      </c>
      <c r="B8" t="str">
        <f>CONCATENATE(A8,"_",COUNTIF(A$1:A8,A8))</f>
        <v>01C001_7</v>
      </c>
      <c r="C8" t="s">
        <v>9840</v>
      </c>
      <c r="D8" t="str">
        <f>VLOOKUP(MID(C8,7,4),Estrv!I:J,2,FALSE)</f>
        <v>Provisiones para contingencias</v>
      </c>
      <c r="E8" t="str">
        <f>VLOOKUP(MID(C8,1,10),Estrv!B:CC,45,FALSE)</f>
        <v>Cumplimiento a los laudos emitidos por la Junta de Conciliacion y Arbitraje y provisiones derivadas de contingencias economicas.</v>
      </c>
      <c r="F8" t="s">
        <v>139</v>
      </c>
      <c r="G8" t="b">
        <f t="shared" si="1"/>
        <v>0</v>
      </c>
    </row>
    <row r="9" spans="1:7">
      <c r="A9" t="str">
        <f t="shared" si="0"/>
        <v>01C001</v>
      </c>
      <c r="B9" t="str">
        <f>CONCATENATE(A9,"_",COUNTIF(A$1:A9,A9))</f>
        <v>01C001_8</v>
      </c>
      <c r="C9" t="s">
        <v>9841</v>
      </c>
      <c r="D9" t="str">
        <f>VLOOKUP(MID(C9,7,4),Estrv!I:J,2,FALSE)</f>
        <v>Cumplimiento de los programas de protección civil</v>
      </c>
      <c r="E9" t="str">
        <f>VLOOKUP(MID(C9,1,10),Estrv!B:CC,45,FALSE)</f>
        <v>Cursos de capacitacion impartidos en materia de Proteccion Civil a las personas servidoras publicas de la Jefatura de Gobierno.</v>
      </c>
      <c r="F9" t="s">
        <v>157</v>
      </c>
      <c r="G9" t="b">
        <f t="shared" si="1"/>
        <v>0</v>
      </c>
    </row>
    <row r="10" spans="1:7" hidden="1">
      <c r="A10" t="str">
        <f t="shared" si="0"/>
        <v>01C001</v>
      </c>
      <c r="B10" t="str">
        <f>CONCATENATE(A10,"_",COUNTIF(A$1:A10,A10))</f>
        <v>01C001_9</v>
      </c>
      <c r="C10" t="s">
        <v>10515</v>
      </c>
      <c r="D10" t="str">
        <f>VLOOKUP(MID(C10,7,4),Estrv!I:J,2,FALSE)</f>
        <v>Cumplimiento de los programas de protección civil</v>
      </c>
      <c r="E10" t="str">
        <f>VLOOKUP(MID(C10,1,10),Estrv!B:CC,48,FALSE)</f>
        <v>Realizacion de simulacros con las personas servidoras publicas de la Jefatura de Gobierno.</v>
      </c>
      <c r="F10" t="s">
        <v>159</v>
      </c>
      <c r="G10" t="b">
        <f t="shared" si="1"/>
        <v>1</v>
      </c>
    </row>
    <row r="11" spans="1:7">
      <c r="A11" t="str">
        <f t="shared" si="0"/>
        <v>01CD03</v>
      </c>
      <c r="B11" t="str">
        <f>CONCATENATE(A11,"_",COUNTIF(A$1:A11,A11))</f>
        <v>01CD03_1</v>
      </c>
      <c r="C11" t="s">
        <v>9842</v>
      </c>
      <c r="D11" t="str">
        <f>VLOOKUP(MID(C11,7,4),Estrv!I:J,2,FALSE)</f>
        <v>Servicio integral de operación y atención a emergencias</v>
      </c>
      <c r="E11" t="str">
        <f>VLOOKUP(MID(C11,1,10),Estrv!B:CC,45,FALSE)</f>
        <v>Mantenimiento y ampliacion a la infraestructura, altavoces, botones de auxilio y Sistemas Tecnologicos de Videovigilancia (STVs) y conectividad con el que opera el C5 y C2</v>
      </c>
      <c r="F11" t="s">
        <v>185</v>
      </c>
      <c r="G11" t="b">
        <f t="shared" si="1"/>
        <v>0</v>
      </c>
    </row>
    <row r="12" spans="1:7" hidden="1">
      <c r="A12" t="str">
        <f t="shared" si="0"/>
        <v>01CD03</v>
      </c>
      <c r="B12" t="str">
        <f>CONCATENATE(A12,"_",COUNTIF(A$1:A12,A12))</f>
        <v>01CD03_2</v>
      </c>
      <c r="C12" t="s">
        <v>10516</v>
      </c>
      <c r="D12" t="str">
        <f>VLOOKUP(MID(C12,7,4),Estrv!I:J,2,FALSE)</f>
        <v>Servicio integral de operación y atención a emergencias</v>
      </c>
      <c r="E12" t="str">
        <f>VLOOKUP(MID(C12,1,10),Estrv!B:CC,48,FALSE)</f>
        <v>Atencion a los servicios de llamadas de emergencia a traves del numero unico armonizado 9-1-1 (nueve, uno, uno).</v>
      </c>
      <c r="F12" t="s">
        <v>189</v>
      </c>
      <c r="G12" t="b">
        <f t="shared" si="1"/>
        <v>1</v>
      </c>
    </row>
    <row r="13" spans="1:7" hidden="1">
      <c r="A13" t="str">
        <f t="shared" si="0"/>
        <v>01CD03</v>
      </c>
      <c r="B13" t="str">
        <f>CONCATENATE(A13,"_",COUNTIF(A$1:A13,A13))</f>
        <v>01CD03_3</v>
      </c>
      <c r="C13" t="s">
        <v>11190</v>
      </c>
      <c r="D13" t="str">
        <f>VLOOKUP(MID(C13,7,4),Estrv!I:J,2,FALSE)</f>
        <v>Servicio integral de operación y atención a emergencias</v>
      </c>
      <c r="E13" t="str">
        <f>VLOOKUP(MID(C13,1,10),Estrv!B:CC,51,FALSE)</f>
        <v>Atencion de servicio medico prehospitalario por el sistema de radiocomunicacion en las unidades medicas.</v>
      </c>
      <c r="F13" t="s">
        <v>192</v>
      </c>
      <c r="G13" t="b">
        <f t="shared" si="1"/>
        <v>1</v>
      </c>
    </row>
    <row r="14" spans="1:7" hidden="1">
      <c r="A14" t="str">
        <f t="shared" si="0"/>
        <v>01CD03</v>
      </c>
      <c r="B14" t="str">
        <f>CONCATENATE(A14,"_",COUNTIF(A$1:A14,A14))</f>
        <v>01CD03_4</v>
      </c>
      <c r="C14" t="s">
        <v>11864</v>
      </c>
      <c r="D14" t="str">
        <f>VLOOKUP(MID(C14,7,4),Estrv!I:J,2,FALSE)</f>
        <v>Servicio integral de operación y atención a emergencias</v>
      </c>
      <c r="E14" t="str">
        <f>VLOOKUP(MID(C14,1,10),Estrv!B:CC,54,FALSE)</f>
        <v>Seguimiento a la generacion de informacion y automatizacion de procesos estadisticos y cartograficos para la operacion estrategica.</v>
      </c>
      <c r="F14" t="s">
        <v>193</v>
      </c>
      <c r="G14" t="b">
        <f t="shared" si="1"/>
        <v>1</v>
      </c>
    </row>
    <row r="15" spans="1:7">
      <c r="A15" t="str">
        <f t="shared" si="0"/>
        <v>01CD03</v>
      </c>
      <c r="B15" t="str">
        <f>CONCATENATE(A15,"_",COUNTIF(A$1:A15,A15))</f>
        <v>01CD03_5</v>
      </c>
      <c r="C15" t="s">
        <v>9843</v>
      </c>
      <c r="D15" t="str">
        <f>VLOOKUP(MID(C15,7,4),Estrv!I:J,2,FALSE)</f>
        <v>Actividades de apoyo administrativo</v>
      </c>
      <c r="E15" t="str">
        <f>VLOOKUP(MID(C15,1,10),Estrv!B:CC,45,FALSE)</f>
        <v>Pago de servicios generales, servicios profesionales, conservacion y mantenimiento del inmueble, asi como servicios de difusion.</v>
      </c>
      <c r="F15" t="s">
        <v>204</v>
      </c>
      <c r="G15" t="b">
        <f t="shared" si="1"/>
        <v>0</v>
      </c>
    </row>
    <row r="16" spans="1:7" hidden="1">
      <c r="A16" t="str">
        <f t="shared" si="0"/>
        <v>01CD03</v>
      </c>
      <c r="B16" t="str">
        <f>CONCATENATE(A16,"_",COUNTIF(A$1:A16,A16))</f>
        <v>01CD03_6</v>
      </c>
      <c r="C16" t="s">
        <v>10517</v>
      </c>
      <c r="D16" t="str">
        <f>VLOOKUP(MID(C16,7,4),Estrv!I:J,2,FALSE)</f>
        <v>Actividades de apoyo administrativo</v>
      </c>
      <c r="E16" t="str">
        <f>VLOOKUP(MID(C16,1,10),Estrv!B:CC,48,FALSE)</f>
        <v>Adquisicion de materiales, insumos y suministros requeridos para el desempeño de las actividades administrativas.</v>
      </c>
      <c r="F16" t="s">
        <v>125</v>
      </c>
      <c r="G16" t="b">
        <f t="shared" si="1"/>
        <v>1</v>
      </c>
    </row>
    <row r="17" spans="1:7">
      <c r="A17" t="str">
        <f t="shared" si="0"/>
        <v>01CD03</v>
      </c>
      <c r="B17" t="str">
        <f>CONCATENATE(A17,"_",COUNTIF(A$1:A17,A17))</f>
        <v>01CD03_7</v>
      </c>
      <c r="C17" t="s">
        <v>9844</v>
      </c>
      <c r="D17" t="str">
        <f>VLOOKUP(MID(C17,7,4),Estrv!I:J,2,FALSE)</f>
        <v>Provisiones para contingencias</v>
      </c>
      <c r="E17" t="str">
        <f>VLOOKUP(MID(C17,1,10),Estrv!B:CC,45,FALSE)</f>
        <v>Cumplimiento a los laudos emitidos por la Junta de Conciliacion y Arbitraje.</v>
      </c>
      <c r="F17" t="s">
        <v>214</v>
      </c>
      <c r="G17" t="b">
        <f t="shared" si="1"/>
        <v>0</v>
      </c>
    </row>
    <row r="18" spans="1:7">
      <c r="A18" t="str">
        <f t="shared" ref="A18:A29" si="2">MID(C18,1,6)</f>
        <v>01CD03</v>
      </c>
      <c r="B18" t="str">
        <f>CONCATENATE(A18,"_",COUNTIF(A$1:A18,A18))</f>
        <v>01CD03_8</v>
      </c>
      <c r="C18" t="s">
        <v>9845</v>
      </c>
      <c r="D18" t="str">
        <f>VLOOKUP(MID(C18,7,4),Estrv!I:J,2,FALSE)</f>
        <v>Cumplimiento de los programas de protección civil</v>
      </c>
      <c r="E18" t="str">
        <f>VLOOKUP(MID(C18,1,10),Estrv!B:CC,45,FALSE)</f>
        <v>Implementacion e Integracion del Programa Interno de Proteccion Civil del C5 y C2</v>
      </c>
      <c r="F18" t="s">
        <v>226</v>
      </c>
      <c r="G18" t="b">
        <f t="shared" si="1"/>
        <v>0</v>
      </c>
    </row>
    <row r="19" spans="1:7" hidden="1">
      <c r="A19" t="str">
        <f t="shared" si="2"/>
        <v>01CD03</v>
      </c>
      <c r="B19" t="str">
        <f>CONCATENATE(A19,"_",COUNTIF(A$1:A19,A19))</f>
        <v>01CD03_9</v>
      </c>
      <c r="C19" t="s">
        <v>10519</v>
      </c>
      <c r="D19" t="str">
        <f>VLOOKUP(MID(C19,7,4),Estrv!I:J,2,FALSE)</f>
        <v>Cumplimiento de los programas de protección civil</v>
      </c>
      <c r="E19" t="str">
        <f>VLOOKUP(MID(C19,1,10),Estrv!B:CC,48,FALSE)</f>
        <v>Cursos de capacitacion impartidos en materia de Proteccion Civil a las personas servidoras publicas del C5.</v>
      </c>
      <c r="F19" t="s">
        <v>228</v>
      </c>
      <c r="G19" t="b">
        <f t="shared" si="1"/>
        <v>1</v>
      </c>
    </row>
    <row r="20" spans="1:7">
      <c r="A20" t="str">
        <f t="shared" si="2"/>
        <v>01CD06</v>
      </c>
      <c r="B20" t="str">
        <f>CONCATENATE(A20,"_",COUNTIF(A$1:A20,A20))</f>
        <v>01CD06_1</v>
      </c>
      <c r="C20" t="s">
        <v>9846</v>
      </c>
      <c r="D20" t="str">
        <f>VLOOKUP(MID(C20,7,4),Estrv!I:J,2,FALSE)</f>
        <v>Acciones para mejorar la gobernanza digital</v>
      </c>
      <c r="E20" t="str">
        <f>VLOOKUP(MID(C20,1,10),Estrv!B:CC,45,FALSE)</f>
        <v>Numero de nuevos usuarios incrementado en la plataforma Llave CDMX, con el aumento de tramites y servicios en dicha herramienta digital.</v>
      </c>
      <c r="F20" t="s">
        <v>250</v>
      </c>
      <c r="G20" t="b">
        <f t="shared" si="1"/>
        <v>0</v>
      </c>
    </row>
    <row r="21" spans="1:7" hidden="1">
      <c r="A21" t="str">
        <f t="shared" si="2"/>
        <v>01CD06</v>
      </c>
      <c r="B21" t="str">
        <f>CONCATENATE(A21,"_",COUNTIF(A$1:A21,A21))</f>
        <v>01CD06_2</v>
      </c>
      <c r="C21" t="s">
        <v>10520</v>
      </c>
      <c r="D21" t="str">
        <f>VLOOKUP(MID(C21,7,4),Estrv!I:J,2,FALSE)</f>
        <v>Acciones para mejorar la gobernanza digital</v>
      </c>
      <c r="E21" t="str">
        <f>VLOOKUP(MID(C21,1,10),Estrv!B:CC,48,FALSE)</f>
        <v>Servicios de infraestructura tecnologica atendidos.</v>
      </c>
      <c r="F21" t="s">
        <v>254</v>
      </c>
      <c r="G21" t="b">
        <f t="shared" si="1"/>
        <v>1</v>
      </c>
    </row>
    <row r="22" spans="1:7" hidden="1">
      <c r="A22" t="str">
        <f t="shared" si="2"/>
        <v>01CD06</v>
      </c>
      <c r="B22" t="str">
        <f>CONCATENATE(A22,"_",COUNTIF(A$1:A22,A22))</f>
        <v>01CD06_3</v>
      </c>
      <c r="C22" t="s">
        <v>11194</v>
      </c>
      <c r="D22" t="str">
        <f>VLOOKUP(MID(C22,7,4),Estrv!I:J,2,FALSE)</f>
        <v>Acciones para mejorar la gobernanza digital</v>
      </c>
      <c r="E22" t="str">
        <f>VLOOKUP(MID(C22,1,10),Estrv!B:CC,51,FALSE)</f>
        <v>Desarrollo y mantenimiento de servicios de infraestructura tecnologica a las Entidades de la Administracion Publica que lo solicitan.</v>
      </c>
      <c r="F22" t="s">
        <v>257</v>
      </c>
      <c r="G22" t="b">
        <f t="shared" si="1"/>
        <v>1</v>
      </c>
    </row>
    <row r="23" spans="1:7">
      <c r="A23" t="str">
        <f t="shared" si="2"/>
        <v>01CD06</v>
      </c>
      <c r="B23" t="str">
        <f>CONCATENATE(A23,"_",COUNTIF(A$1:A23,A23))</f>
        <v>01CD06_4</v>
      </c>
      <c r="C23" t="s">
        <v>9847</v>
      </c>
      <c r="D23" t="str">
        <f>VLOOKUP(MID(C23,7,4),Estrv!I:J,2,FALSE)</f>
        <v>Atención y orientación telefónica sobre trámites y servicios</v>
      </c>
      <c r="E23" t="str">
        <f>VLOOKUP(MID(C23,1,10),Estrv!B:CC,45,FALSE)</f>
        <v>Atencion de solicitudes y consulta ciudadanas que se reciben a traves del Sistema Unificado de Atencion Ciudadana</v>
      </c>
      <c r="F23" t="s">
        <v>272</v>
      </c>
      <c r="G23" t="b">
        <f t="shared" si="1"/>
        <v>0</v>
      </c>
    </row>
    <row r="24" spans="1:7">
      <c r="A24" t="str">
        <f t="shared" si="2"/>
        <v>01CD06</v>
      </c>
      <c r="B24" t="str">
        <f>CONCATENATE(A24,"_",COUNTIF(A$1:A24,A24))</f>
        <v>01CD06_5</v>
      </c>
      <c r="C24" t="s">
        <v>9848</v>
      </c>
      <c r="D24" t="str">
        <f>VLOOKUP(MID(C24,7,4),Estrv!I:J,2,FALSE)</f>
        <v>Actividades de apoyo administrativo</v>
      </c>
      <c r="E24" t="str">
        <f>VLOOKUP(MID(C24,1,10),Estrv!B:CC,45,FALSE)</f>
        <v>Materiales y suministros requeridos para el desempeño de las funciones administrativas de la ADIP.</v>
      </c>
      <c r="F24" t="s">
        <v>283</v>
      </c>
      <c r="G24" t="b">
        <f t="shared" si="1"/>
        <v>0</v>
      </c>
    </row>
    <row r="25" spans="1:7" hidden="1">
      <c r="A25" t="str">
        <f t="shared" si="2"/>
        <v>01CD06</v>
      </c>
      <c r="B25" t="str">
        <f>CONCATENATE(A25,"_",COUNTIF(A$1:A25,A25))</f>
        <v>01CD06_6</v>
      </c>
      <c r="C25" t="s">
        <v>10522</v>
      </c>
      <c r="D25" t="str">
        <f>VLOOKUP(MID(C25,7,4),Estrv!I:J,2,FALSE)</f>
        <v>Actividades de apoyo administrativo</v>
      </c>
      <c r="E25" t="str">
        <f>VLOOKUP(MID(C25,1,10),Estrv!B:CC,48,FALSE)</f>
        <v>Servicios generales requeridos para el desempeño de las funciones administrativas de la ADIP.</v>
      </c>
      <c r="F25" t="s">
        <v>287</v>
      </c>
      <c r="G25" t="b">
        <f t="shared" si="1"/>
        <v>1</v>
      </c>
    </row>
    <row r="26" spans="1:7">
      <c r="A26" t="str">
        <f t="shared" si="2"/>
        <v>01CD06</v>
      </c>
      <c r="B26" t="str">
        <f>CONCATENATE(A26,"_",COUNTIF(A$1:A26,A26))</f>
        <v>01CD06_7</v>
      </c>
      <c r="C26" t="s">
        <v>9849</v>
      </c>
      <c r="D26" t="str">
        <f>VLOOKUP(MID(C26,7,4),Estrv!I:J,2,FALSE)</f>
        <v>Provisiones para contingencias</v>
      </c>
      <c r="E26" t="str">
        <f>VLOOKUP(MID(C26,1,10),Estrv!B:CC,45,FALSE)</f>
        <v>Atencion a las contingencias, acciones penales, demandas, resoluciones judiciales, entre otras, que pueden ser adquiridas por la Agencia Digital de Innovacion Publica.</v>
      </c>
      <c r="F26" t="s">
        <v>293</v>
      </c>
      <c r="G26" t="b">
        <f t="shared" si="1"/>
        <v>0</v>
      </c>
    </row>
    <row r="27" spans="1:7">
      <c r="A27" t="str">
        <f t="shared" si="2"/>
        <v>01CD06</v>
      </c>
      <c r="B27" t="str">
        <f>CONCATENATE(A27,"_",COUNTIF(A$1:A27,A27))</f>
        <v>01CD06_8</v>
      </c>
      <c r="C27" t="s">
        <v>9850</v>
      </c>
      <c r="D27" t="str">
        <f>VLOOKUP(MID(C27,7,4),Estrv!I:J,2,FALSE)</f>
        <v>Cumplimiento de los programas de protección civil</v>
      </c>
      <c r="E27" t="str">
        <f>VLOOKUP(MID(C27,1,10),Estrv!B:CC,45,FALSE)</f>
        <v>Personas servidoras publicas de la ADIP capacitadas en materia de proteccion civil.</v>
      </c>
      <c r="F27" t="s">
        <v>305</v>
      </c>
      <c r="G27" t="b">
        <f t="shared" si="1"/>
        <v>0</v>
      </c>
    </row>
    <row r="28" spans="1:7" hidden="1">
      <c r="A28" t="str">
        <f t="shared" si="2"/>
        <v>01CD06</v>
      </c>
      <c r="B28" t="str">
        <f>CONCATENATE(A28,"_",COUNTIF(A$1:A28,A28))</f>
        <v>01CD06_9</v>
      </c>
      <c r="C28" t="s">
        <v>10524</v>
      </c>
      <c r="D28" t="str">
        <f>VLOOKUP(MID(C28,7,4),Estrv!I:J,2,FALSE)</f>
        <v>Cumplimiento de los programas de protección civil</v>
      </c>
      <c r="E28" t="str">
        <f>VLOOKUP(MID(C28,1,10),Estrv!B:CC,48,FALSE)</f>
        <v>Dotacion de equipo y herramientas de rescate y botiquines de primeros auxilios a los inmuebles de la ADIP.</v>
      </c>
      <c r="F28" t="s">
        <v>307</v>
      </c>
      <c r="G28" t="b">
        <f t="shared" si="1"/>
        <v>1</v>
      </c>
    </row>
    <row r="29" spans="1:7" hidden="1">
      <c r="A29" t="str">
        <f t="shared" si="2"/>
        <v>01CD06</v>
      </c>
      <c r="B29" t="str">
        <f>CONCATENATE(A29,"_",COUNTIF(A$1:A29,A29))</f>
        <v>01CD06_10</v>
      </c>
      <c r="C29" t="s">
        <v>11198</v>
      </c>
      <c r="D29" t="str">
        <f>VLOOKUP(MID(C29,7,4),Estrv!I:J,2,FALSE)</f>
        <v>Cumplimiento de los programas de protección civil</v>
      </c>
      <c r="E29" t="str">
        <f>VLOOKUP(MID(C29,1,10),Estrv!B:CC,51,FALSE)</f>
        <v>Dotacion de señalizacion de medidas preventivas a los inmuebles de la ADIP.</v>
      </c>
      <c r="F29" t="s">
        <v>308</v>
      </c>
      <c r="G29" t="b">
        <f t="shared" si="1"/>
        <v>1</v>
      </c>
    </row>
    <row r="30" spans="1:7">
      <c r="A30" t="str">
        <f t="shared" ref="A30:A40" si="3">MID(C30,1,6)</f>
        <v>01P0ES</v>
      </c>
      <c r="B30" t="str">
        <f>CONCATENATE(A30,"_",COUNTIF(A$1:A30,A30))</f>
        <v>01P0ES_1</v>
      </c>
      <c r="C30" t="s">
        <v>9851</v>
      </c>
      <c r="D30" t="str">
        <f>VLOOKUP(MID(C30,7,4),Estrv!I:J,2,FALSE)</f>
        <v>Estudios de desarrollo económico, social y ambiental</v>
      </c>
      <c r="E30" t="str">
        <f>VLOOKUP(MID(C30,1,10),Estrv!B:CC,45,FALSE)</f>
        <v>Convenios de colaboracion firmados para la realizacion de estudios o proyectos en la Ciudad de Mexico.</v>
      </c>
      <c r="F30" t="s">
        <v>328</v>
      </c>
      <c r="G30" t="b">
        <f t="shared" si="1"/>
        <v>0</v>
      </c>
    </row>
    <row r="31" spans="1:7">
      <c r="A31" t="str">
        <f t="shared" si="3"/>
        <v>01P0ES</v>
      </c>
      <c r="B31" t="str">
        <f>CONCATENATE(A31,"_",COUNTIF(A$1:A31,A31))</f>
        <v>01P0ES_2</v>
      </c>
      <c r="C31" t="s">
        <v>9852</v>
      </c>
      <c r="D31" t="str">
        <f>VLOOKUP(MID(C31,7,4),Estrv!I:J,2,FALSE)</f>
        <v>Actividades de apoyo administrativo</v>
      </c>
      <c r="E31" t="str">
        <f>VLOOKUP(MID(C31,1,10),Estrv!B:CC,45,FALSE)</f>
        <v>Pago de servicios generales, servicios profesionales, conservacion y mantenimiento del inmueble, asi como servicios de difusion.</v>
      </c>
      <c r="F31" t="s">
        <v>339</v>
      </c>
      <c r="G31" t="b">
        <f t="shared" si="1"/>
        <v>0</v>
      </c>
    </row>
    <row r="32" spans="1:7" hidden="1">
      <c r="A32" t="str">
        <f t="shared" si="3"/>
        <v>01P0ES</v>
      </c>
      <c r="B32" t="str">
        <f>CONCATENATE(A32,"_",COUNTIF(A$1:A32,A32))</f>
        <v>01P0ES_3</v>
      </c>
      <c r="C32" t="s">
        <v>10526</v>
      </c>
      <c r="D32" t="str">
        <f>VLOOKUP(MID(C32,7,4),Estrv!I:J,2,FALSE)</f>
        <v>Actividades de apoyo administrativo</v>
      </c>
      <c r="E32" t="str">
        <f>VLOOKUP(MID(C32,1,10),Estrv!B:CC,48,FALSE)</f>
        <v>Adquisicion de materiales, insumos y suministros requeridos para el desempeño de las actividades administrativas.</v>
      </c>
      <c r="F32" t="s">
        <v>125</v>
      </c>
      <c r="G32" t="b">
        <f t="shared" si="1"/>
        <v>1</v>
      </c>
    </row>
    <row r="33" spans="1:7">
      <c r="A33" t="str">
        <f t="shared" si="3"/>
        <v>01P0ES</v>
      </c>
      <c r="B33" t="str">
        <f>CONCATENATE(A33,"_",COUNTIF(A$1:A33,A33))</f>
        <v>01P0ES_4</v>
      </c>
      <c r="C33" t="s">
        <v>9853</v>
      </c>
      <c r="D33" t="str">
        <f>VLOOKUP(MID(C33,7,4),Estrv!I:J,2,FALSE)</f>
        <v>Provisiones para contingencias</v>
      </c>
      <c r="E33" t="str">
        <f>VLOOKUP(MID(C33,1,10),Estrv!B:CC,45,FALSE)</f>
        <v>Cumplimiento a los laudos emitidos conforme a derecho y resolucion judicial.</v>
      </c>
      <c r="F33" t="s">
        <v>347</v>
      </c>
      <c r="G33" t="b">
        <f t="shared" si="1"/>
        <v>0</v>
      </c>
    </row>
    <row r="34" spans="1:7">
      <c r="A34" t="str">
        <f t="shared" si="3"/>
        <v>01P0ES</v>
      </c>
      <c r="B34" t="str">
        <f>CONCATENATE(A34,"_",COUNTIF(A$1:A34,A34))</f>
        <v>01P0ES_5</v>
      </c>
      <c r="C34" t="s">
        <v>9854</v>
      </c>
      <c r="D34" t="str">
        <f>VLOOKUP(MID(C34,7,4),Estrv!I:J,2,FALSE)</f>
        <v>Cumplimiento de los programas de protección civil</v>
      </c>
      <c r="E34" t="str">
        <f>VLOOKUP(MID(C34,1,10),Estrv!B:CC,45,FALSE)</f>
        <v>Personas servidoras publicas del FES CDMX capacitadas en materia de proteccion civil.</v>
      </c>
      <c r="F34" t="s">
        <v>358</v>
      </c>
      <c r="G34" t="b">
        <f t="shared" si="1"/>
        <v>0</v>
      </c>
    </row>
    <row r="35" spans="1:7">
      <c r="A35" t="str">
        <f t="shared" si="3"/>
        <v>02C001</v>
      </c>
      <c r="B35" t="str">
        <f>CONCATENATE(A35,"_",COUNTIF(A$1:A35,A35))</f>
        <v>02C001_1</v>
      </c>
      <c r="C35" t="s">
        <v>9855</v>
      </c>
      <c r="D35" t="str">
        <f>VLOOKUP(MID(C35,7,4),Estrv!I:J,2,FALSE)</f>
        <v>Actividades de apoyo administrativo</v>
      </c>
      <c r="E35" t="str">
        <f>VLOOKUP(MID(C35,1,10),Estrv!B:CC,45,FALSE)</f>
        <v>Adquisicion de materiales, insumos y suministros requeridos para el desempeño de las actividades administrativas.</v>
      </c>
      <c r="F35" t="s">
        <v>374</v>
      </c>
      <c r="G35" t="b">
        <f t="shared" si="1"/>
        <v>0</v>
      </c>
    </row>
    <row r="36" spans="1:7" hidden="1">
      <c r="A36" t="str">
        <f t="shared" si="3"/>
        <v>02C001</v>
      </c>
      <c r="B36" t="str">
        <f>CONCATENATE(A36,"_",COUNTIF(A$1:A36,A36))</f>
        <v>02C001_2</v>
      </c>
      <c r="C36" t="s">
        <v>10529</v>
      </c>
      <c r="D36" t="str">
        <f>VLOOKUP(MID(C36,7,4),Estrv!I:J,2,FALSE)</f>
        <v>Actividades de apoyo administrativo</v>
      </c>
      <c r="E36" t="str">
        <f>VLOOKUP(MID(C36,1,10),Estrv!B:CC,48,FALSE)</f>
        <v>Pago de servicios generales, servicios profesionales, conservacion y mantenimiento del inmueble, asi como servicios de difusion.</v>
      </c>
      <c r="F36" t="s">
        <v>122</v>
      </c>
      <c r="G36" t="b">
        <f t="shared" si="1"/>
        <v>1</v>
      </c>
    </row>
    <row r="37" spans="1:7">
      <c r="A37" t="str">
        <f t="shared" si="3"/>
        <v>02C001</v>
      </c>
      <c r="B37" t="str">
        <f>CONCATENATE(A37,"_",COUNTIF(A$1:A37,A37))</f>
        <v>02C001_3</v>
      </c>
      <c r="C37" t="s">
        <v>9856</v>
      </c>
      <c r="D37" t="str">
        <f>VLOOKUP(MID(C37,7,4),Estrv!I:J,2,FALSE)</f>
        <v>Provisiones para contingencias</v>
      </c>
      <c r="E37" t="str">
        <f>VLOOKUP(MID(C37,1,10),Estrv!B:CC,45,FALSE)</f>
        <v>Dar cumplimiento a los laudos emitidos por la Junta de Conciliacion y Arbitraje.</v>
      </c>
      <c r="F37" t="s">
        <v>383</v>
      </c>
      <c r="G37" t="b">
        <f t="shared" si="1"/>
        <v>0</v>
      </c>
    </row>
    <row r="38" spans="1:7">
      <c r="A38" t="str">
        <f t="shared" si="3"/>
        <v>02C001</v>
      </c>
      <c r="B38" t="str">
        <f>CONCATENATE(A38,"_",COUNTIF(A$1:A38,A38))</f>
        <v>02C001_4</v>
      </c>
      <c r="C38" t="s">
        <v>9857</v>
      </c>
      <c r="D38" t="str">
        <f>VLOOKUP(MID(C38,7,4),Estrv!I:J,2,FALSE)</f>
        <v>Coordinación general de gobierno</v>
      </c>
      <c r="E38" t="str">
        <f>VLOOKUP(MID(C38,1,10),Estrv!B:CC,45,FALSE)</f>
        <v>Acciones de regulacion, atencion y seguimiento para el aprovechamiento del uso del espacio publico</v>
      </c>
      <c r="F38" t="s">
        <v>397</v>
      </c>
      <c r="G38" t="b">
        <f t="shared" si="1"/>
        <v>0</v>
      </c>
    </row>
    <row r="39" spans="1:7" hidden="1">
      <c r="A39" t="str">
        <f t="shared" si="3"/>
        <v>02C001</v>
      </c>
      <c r="B39" t="str">
        <f>CONCATENATE(A39,"_",COUNTIF(A$1:A39,A39))</f>
        <v>02C001_5</v>
      </c>
      <c r="C39" t="s">
        <v>10531</v>
      </c>
      <c r="D39" t="str">
        <f>VLOOKUP(MID(C39,7,4),Estrv!I:J,2,FALSE)</f>
        <v>Coordinación general de gobierno</v>
      </c>
      <c r="E39" t="str">
        <f>VLOOKUP(MID(C39,1,10),Estrv!B:CC,48,FALSE)</f>
        <v>Monitoreos y/o recorridos en distintos espacios publicos, para prevenir y atender cualquier incidencia y/o estar en la posibilidad de brindar la atencion procedente.</v>
      </c>
      <c r="F39" t="s">
        <v>401</v>
      </c>
      <c r="G39" t="b">
        <f t="shared" si="1"/>
        <v>1</v>
      </c>
    </row>
    <row r="40" spans="1:7" hidden="1">
      <c r="A40" t="str">
        <f t="shared" si="3"/>
        <v>02C001</v>
      </c>
      <c r="B40" t="str">
        <f>CONCATENATE(A40,"_",COUNTIF(A$1:A40,A40))</f>
        <v>02C001_6</v>
      </c>
      <c r="C40" t="s">
        <v>11205</v>
      </c>
      <c r="D40" t="str">
        <f>VLOOKUP(MID(C40,7,4),Estrv!I:J,2,FALSE)</f>
        <v>Coordinación general de gobierno</v>
      </c>
      <c r="E40" t="str">
        <f>VLOOKUP(MID(C40,1,10),Estrv!B:CC,51,FALSE)</f>
        <v>Planear y ejecutar mesas de trabajo y/o reuniones interinstitucionales y/o atenciones ciudadanas con diversas dependencias para atender la demanda ciudadana, individual y/o grupal.</v>
      </c>
      <c r="F40" t="s">
        <v>402</v>
      </c>
      <c r="G40" t="b">
        <f t="shared" si="1"/>
        <v>1</v>
      </c>
    </row>
    <row r="41" spans="1:7" hidden="1">
      <c r="A41" t="str">
        <f t="shared" ref="A41:A67" si="4">MID(C41,1,6)</f>
        <v>02C001</v>
      </c>
      <c r="B41" t="str">
        <f>CONCATENATE(A41,"_",COUNTIF(A$1:A41,A41))</f>
        <v>02C001_7</v>
      </c>
      <c r="C41" t="s">
        <v>11879</v>
      </c>
      <c r="D41" t="str">
        <f>VLOOKUP(MID(C41,7,4),Estrv!I:J,2,FALSE)</f>
        <v>Coordinación general de gobierno</v>
      </c>
      <c r="E41" t="str">
        <f>VLOOKUP(MID(C41,1,10),Estrv!B:CC,54,FALSE)</f>
        <v>Llevar a cabo acciones en materia agraria</v>
      </c>
      <c r="F41" t="s">
        <v>405</v>
      </c>
      <c r="G41" t="b">
        <f t="shared" si="1"/>
        <v>1</v>
      </c>
    </row>
    <row r="42" spans="1:7">
      <c r="A42" t="str">
        <f t="shared" si="4"/>
        <v>02C001</v>
      </c>
      <c r="B42" t="str">
        <f>CONCATENATE(A42,"_",COUNTIF(A$1:A42,A42))</f>
        <v>02C001_8</v>
      </c>
      <c r="C42" t="s">
        <v>9858</v>
      </c>
      <c r="D42" t="str">
        <f>VLOOKUP(MID(C42,7,4),Estrv!I:J,2,FALSE)</f>
        <v>Cumplimiento de los programas de protección civil</v>
      </c>
      <c r="E42" t="str">
        <f>VLOOKUP(MID(C42,1,10),Estrv!B:CC,45,FALSE)</f>
        <v>Implementar señaletica, realizar simulacros y capacitar en materia de proteccion civil a las personas servidoras publicas de la Secretaria de Gobierno.</v>
      </c>
      <c r="F42" t="s">
        <v>417</v>
      </c>
      <c r="G42" t="b">
        <f t="shared" si="1"/>
        <v>0</v>
      </c>
    </row>
    <row r="43" spans="1:7">
      <c r="A43" t="str">
        <f t="shared" si="4"/>
        <v>02C001</v>
      </c>
      <c r="B43" t="str">
        <f>CONCATENATE(A43,"_",COUNTIF(A$1:A43,A43))</f>
        <v>02C001_9</v>
      </c>
      <c r="C43" t="s">
        <v>9859</v>
      </c>
      <c r="D43" t="str">
        <f>VLOOKUP(MID(C43,7,4),Estrv!I:J,2,FALSE)</f>
        <v>Atención prioritaria a personas egresadas del sistema de justicia penal</v>
      </c>
      <c r="E43" t="str">
        <f>VLOOKUP(MID(C43,1,10),Estrv!B:CC,45,FALSE)</f>
        <v>Entrega de kits con articulos de higiene personal, vestimenta y una tarjeta de transporte para personas egresadas del sistema de justicia penal que pertenecen a un grupo de atencion prioritaria.</v>
      </c>
      <c r="F43" t="s">
        <v>435</v>
      </c>
      <c r="G43" t="b">
        <f t="shared" si="1"/>
        <v>0</v>
      </c>
    </row>
    <row r="44" spans="1:7" hidden="1">
      <c r="A44" t="str">
        <f t="shared" si="4"/>
        <v>02C001</v>
      </c>
      <c r="B44" t="str">
        <f>CONCATENATE(A44,"_",COUNTIF(A$1:A44,A44))</f>
        <v>02C001_10</v>
      </c>
      <c r="C44" t="s">
        <v>10533</v>
      </c>
      <c r="D44" t="str">
        <f>VLOOKUP(MID(C44,7,4),Estrv!I:J,2,FALSE)</f>
        <v>Atención prioritaria a personas egresadas del sistema de justicia penal</v>
      </c>
      <c r="E44" t="str">
        <f>VLOOKUP(MID(C45,1,10),Estrv!B:CC,48,FALSE)</f>
        <v>Convenios de colaboracion con empresas socialmente responsables, asociaciones de la sociedad civil, dependencias publicas y/o organizaciones no gubernamentales para ofrecer capacitacion a personas egresadas del sistema de justicia penal de la Ciudad de Mexico.</v>
      </c>
      <c r="F44" t="s">
        <v>439</v>
      </c>
      <c r="G44" t="b">
        <f t="shared" si="1"/>
        <v>1</v>
      </c>
    </row>
    <row r="45" spans="1:7" hidden="1">
      <c r="A45" t="str">
        <f t="shared" si="4"/>
        <v>02C001</v>
      </c>
      <c r="B45" t="str">
        <f>CONCATENATE(A45,"_",COUNTIF(A$1:A45,A45))</f>
        <v>02C001_11</v>
      </c>
      <c r="C45" t="s">
        <v>11207</v>
      </c>
      <c r="D45" t="str">
        <f>VLOOKUP(MID(C45,7,4),Estrv!I:J,2,FALSE)</f>
        <v>Atención prioritaria a personas egresadas del sistema de justicia penal</v>
      </c>
      <c r="E45" t="str">
        <f>VLOOKUP(MID(C45,1,10),Estrv!B:CC,51,FALSE)</f>
        <v>Entrega de apoyos monetarios para la realizacion de practicas laborales en empresas participantes en el programa.</v>
      </c>
      <c r="F45" t="s">
        <v>442</v>
      </c>
      <c r="G45" t="b">
        <f t="shared" si="1"/>
        <v>1</v>
      </c>
    </row>
    <row r="46" spans="1:7">
      <c r="A46" t="str">
        <f t="shared" si="4"/>
        <v>02C001</v>
      </c>
      <c r="B46" t="str">
        <f>CONCATENATE(A46,"_",COUNTIF(A$1:A46,A46))</f>
        <v>02C001_12</v>
      </c>
      <c r="C46" t="s">
        <v>9860</v>
      </c>
      <c r="D46" t="str">
        <f>VLOOKUP(MID(C46,7,4),Estrv!I:J,2,FALSE)</f>
        <v>Sí al desarme, Sí a la paz</v>
      </c>
      <c r="E46" t="str">
        <f>VLOOKUP(MID(C46,1,10),Estrv!B:CC,45,FALSE)</f>
        <v>Canje de armas de fuego entregadas por las y los ciudadanos de manera voluntaria por apoyos economicos.</v>
      </c>
      <c r="F46" t="s">
        <v>456</v>
      </c>
      <c r="G46" t="b">
        <f t="shared" si="1"/>
        <v>0</v>
      </c>
    </row>
    <row r="47" spans="1:7">
      <c r="A47" t="str">
        <f t="shared" si="4"/>
        <v>02CD01</v>
      </c>
      <c r="B47" t="str">
        <f>CONCATENATE(A47,"_",COUNTIF(A$1:A47,A47))</f>
        <v>02CD01_1</v>
      </c>
      <c r="C47" t="s">
        <v>9861</v>
      </c>
      <c r="D47" t="str">
        <f>VLOOKUP(MID(C47,7,4),Estrv!I:J,2,FALSE)</f>
        <v>Gobierno y atención ciudadana</v>
      </c>
      <c r="E47" t="str">
        <f>VLOOKUP(MID(C47,1,10),Estrv!B:CC,45,FALSE)</f>
        <v>Retiro de objetos que restrinjan o limiten total o parcialmente el libre transito peatonal o vehicular</v>
      </c>
      <c r="F47" t="s">
        <v>479</v>
      </c>
      <c r="G47" t="b">
        <f t="shared" si="1"/>
        <v>0</v>
      </c>
    </row>
    <row r="48" spans="1:7" hidden="1">
      <c r="A48" t="str">
        <f t="shared" si="4"/>
        <v>02CD01</v>
      </c>
      <c r="B48" t="str">
        <f>CONCATENATE(A48,"_",COUNTIF(A$1:A48,A48))</f>
        <v>02CD01_2</v>
      </c>
      <c r="C48" t="s">
        <v>10535</v>
      </c>
      <c r="D48" t="str">
        <f>VLOOKUP(MID(C48,7,4),Estrv!I:J,2,FALSE)</f>
        <v>Gobierno y atención ciudadana</v>
      </c>
      <c r="E48" t="str">
        <f>VLOOKUP(MID(C48,1,10),Estrv!B:CC,48,FALSE)</f>
        <v>Recuperacion de espacios publicos.</v>
      </c>
      <c r="F48" t="s">
        <v>483</v>
      </c>
      <c r="G48" t="b">
        <f t="shared" si="1"/>
        <v>1</v>
      </c>
    </row>
    <row r="49" spans="1:7" hidden="1">
      <c r="A49" t="str">
        <f t="shared" si="4"/>
        <v>02CD01</v>
      </c>
      <c r="B49" t="str">
        <f>CONCATENATE(A49,"_",COUNTIF(A$1:A49,A49))</f>
        <v>02CD01_3</v>
      </c>
      <c r="C49" t="s">
        <v>11209</v>
      </c>
      <c r="D49" t="str">
        <f>VLOOKUP(MID(C49,7,4),Estrv!I:J,2,FALSE)</f>
        <v>Gobierno y atención ciudadana</v>
      </c>
      <c r="E49" t="str">
        <f>VLOOKUP(MID(C49,1,10),Estrv!B:CC,51,FALSE)</f>
        <v>Atencion y seguimiento de Juicios laborales, mercantiles y civiles.</v>
      </c>
      <c r="F49" t="s">
        <v>484</v>
      </c>
      <c r="G49" t="b">
        <f t="shared" si="1"/>
        <v>1</v>
      </c>
    </row>
    <row r="50" spans="1:7" hidden="1">
      <c r="A50" t="str">
        <f t="shared" si="4"/>
        <v>02CD01</v>
      </c>
      <c r="B50" t="str">
        <f>CONCATENATE(A50,"_",COUNTIF(A$1:A50,A50))</f>
        <v>02CD01_4</v>
      </c>
      <c r="C50" t="s">
        <v>11883</v>
      </c>
      <c r="D50" t="str">
        <f>VLOOKUP(MID(C50,7,4),Estrv!I:J,2,FALSE)</f>
        <v>Gobierno y atención ciudadana</v>
      </c>
      <c r="E50" t="str">
        <f>VLOOKUP(MID(C50,1,10),Estrv!B:CC,54,FALSE)</f>
        <v>Publicacion, seguimiento, monitoreo, analisis y difusion de eventos, programas, avances, comunicados, boletines y notas informativas en redes sociales, prensa, radio, television, portales, asi como de servicios de Impresion (15,000 acciones).</v>
      </c>
      <c r="F50" t="s">
        <v>485</v>
      </c>
      <c r="G50" t="b">
        <f t="shared" si="1"/>
        <v>1</v>
      </c>
    </row>
    <row r="51" spans="1:7" hidden="1">
      <c r="A51" t="str">
        <f t="shared" si="4"/>
        <v>02CD01</v>
      </c>
      <c r="B51" t="str">
        <f>CONCATENATE(A51,"_",COUNTIF(A$1:A51,A51))</f>
        <v>02CD01_5</v>
      </c>
      <c r="C51" t="s">
        <v>12557</v>
      </c>
      <c r="D51" t="str">
        <f>VLOOKUP(MID(C51,7,4),Estrv!I:J,2,FALSE)</f>
        <v>Gobierno y atención ciudadana</v>
      </c>
      <c r="E51" t="str">
        <f>VLOOKUP(MID(C51,1,10),Estrv!B:CC,57,FALSE)</f>
        <v>Atencion a las demandas ciudadanas captadas por medio de las audiencias publicas que atiende la alcaldesa (Miercoles Ciudadano y Tu Aliada en tu Colonia)</v>
      </c>
      <c r="F51" t="s">
        <v>488</v>
      </c>
      <c r="G51" t="b">
        <f t="shared" si="1"/>
        <v>1</v>
      </c>
    </row>
    <row r="52" spans="1:7" hidden="1">
      <c r="A52" t="str">
        <f t="shared" si="4"/>
        <v>02CD01</v>
      </c>
      <c r="B52" t="str">
        <f>CONCATENATE(A52,"_",COUNTIF(A$1:A52,A52))</f>
        <v>02CD01_6</v>
      </c>
      <c r="C52" t="s">
        <v>13231</v>
      </c>
      <c r="D52" t="str">
        <f>VLOOKUP(MID(C52,7,4),Estrv!I:J,2,FALSE)</f>
        <v>Gobierno y atención ciudadana</v>
      </c>
      <c r="E52" t="str">
        <f>VLOOKUP(MID(C52,1,10),Estrv!B:CC,60,FALSE)</f>
        <v>Coordinacion y participacion en reuniones y audiencias procedentes de la actividad propia de la Jefatura de Oficina de la Alcaldia.</v>
      </c>
      <c r="F52" t="s">
        <v>491</v>
      </c>
      <c r="G52" t="b">
        <f t="shared" si="1"/>
        <v>1</v>
      </c>
    </row>
    <row r="53" spans="1:7" hidden="1">
      <c r="A53" t="str">
        <f t="shared" si="4"/>
        <v>02CD01</v>
      </c>
      <c r="B53" t="str">
        <f>CONCATENATE(A53,"_",COUNTIF(A$1:A53,A53))</f>
        <v>02CD01_7</v>
      </c>
      <c r="C53" t="s">
        <v>13905</v>
      </c>
      <c r="D53" t="str">
        <f>VLOOKUP(MID(C53,7,4),Estrv!I:J,2,FALSE)</f>
        <v>Gobierno y atención ciudadana</v>
      </c>
      <c r="E53" t="str">
        <f>VLOOKUP(MID(C53,1,10),Estrv!B:CC,63,FALSE)</f>
        <v>Seguimiento y gestion de la demanda ciudadana ingresada en el Sistema Unificado de Atencion Ciudadana (SUAC), y mediante el Sistema Informatico de la Ventanilla Unica de Tramites y que son turnados a las diferentes areas operativas.</v>
      </c>
      <c r="F53" t="s">
        <v>492</v>
      </c>
      <c r="G53" t="b">
        <f t="shared" si="1"/>
        <v>1</v>
      </c>
    </row>
    <row r="54" spans="1:7" hidden="1">
      <c r="A54" t="str">
        <f t="shared" si="4"/>
        <v>02CD01</v>
      </c>
      <c r="B54" t="str">
        <f>CONCATENATE(A54,"_",COUNTIF(A$1:A54,A54))</f>
        <v>02CD01_8</v>
      </c>
      <c r="C54" t="s">
        <v>14579</v>
      </c>
      <c r="D54" t="str">
        <f>VLOOKUP(MID(C54,7,4),Estrv!I:J,2,FALSE)</f>
        <v>Gobierno y atención ciudadana</v>
      </c>
      <c r="E54" t="str">
        <f>VLOOKUP(MID(C54,1,10),Estrv!B:CC,66,FALSE)</f>
        <v>Atencion, gestion y seguimiento a las obligaciones y solicitudes de informacion de transparencia, previstas en la Ley de Transparencia, Acceso a la Informacion Publica, y Rendicion de Cuentas de la CDMX a traves del Sistema de Portales de Obligaciones de Transparencia (SIPOT).</v>
      </c>
      <c r="F54" t="s">
        <v>493</v>
      </c>
      <c r="G54" t="b">
        <f t="shared" si="1"/>
        <v>1</v>
      </c>
    </row>
    <row r="55" spans="1:7">
      <c r="A55" t="str">
        <f t="shared" si="4"/>
        <v>02CD01</v>
      </c>
      <c r="B55" t="str">
        <f>CONCATENATE(A55,"_",COUNTIF(A$1:A55,A55))</f>
        <v>02CD01_9</v>
      </c>
      <c r="C55" t="s">
        <v>9862</v>
      </c>
      <c r="D55" t="str">
        <f>VLOOKUP(MID(C55,7,4),Estrv!I:J,2,FALSE)</f>
        <v>Seguridad en Alcalíias</v>
      </c>
      <c r="E55" t="str">
        <f>VLOOKUP(MID(C55,1,10),Estrv!B:CC,45,FALSE)</f>
        <v>Acciones de proximidad y acompañamientos bancarios para proteccion y seguridad</v>
      </c>
      <c r="F55" t="s">
        <v>506</v>
      </c>
      <c r="G55" t="b">
        <f t="shared" si="1"/>
        <v>0</v>
      </c>
    </row>
    <row r="56" spans="1:7" hidden="1">
      <c r="A56" t="str">
        <f t="shared" si="4"/>
        <v>02CD01</v>
      </c>
      <c r="B56" t="str">
        <f>CONCATENATE(A56,"_",COUNTIF(A$1:A56,A56))</f>
        <v>02CD01_10</v>
      </c>
      <c r="C56" t="s">
        <v>10536</v>
      </c>
      <c r="D56" t="str">
        <f>VLOOKUP(MID(C56,7,4),Estrv!I:J,2,FALSE)</f>
        <v>Seguridad en Alcalíias</v>
      </c>
      <c r="E56" t="str">
        <f>VLOOKUP(MID(C56,1,10),Estrv!B:CC,48,FALSE)</f>
        <v>Atencion a solicitudes por parte de la Fiscalia General de Justicia (FGJ)</v>
      </c>
      <c r="F56" t="s">
        <v>510</v>
      </c>
      <c r="G56" t="b">
        <f t="shared" si="1"/>
        <v>1</v>
      </c>
    </row>
    <row r="57" spans="1:7" hidden="1">
      <c r="A57" t="str">
        <f t="shared" si="4"/>
        <v>02CD01</v>
      </c>
      <c r="B57" t="str">
        <f>CONCATENATE(A57,"_",COUNTIF(A$1:A57,A57))</f>
        <v>02CD01_11</v>
      </c>
      <c r="C57" t="s">
        <v>11210</v>
      </c>
      <c r="D57" t="str">
        <f>VLOOKUP(MID(C57,7,4),Estrv!I:J,2,FALSE)</f>
        <v>Seguridad en Alcalíias</v>
      </c>
      <c r="E57" t="str">
        <f>VLOOKUP(MID(C57,1,10),Estrv!B:CC,51,FALSE)</f>
        <v>Monitoreo y atencion de solicitudes de videos imagenes de las camaras de videovigilancia enlazadas al C2 (Base Plata) con su respectiva cadena de custodia</v>
      </c>
      <c r="F57" t="s">
        <v>511</v>
      </c>
      <c r="G57" t="b">
        <f t="shared" si="1"/>
        <v>1</v>
      </c>
    </row>
    <row r="58" spans="1:7" hidden="1">
      <c r="A58" t="str">
        <f t="shared" si="4"/>
        <v>02CD01</v>
      </c>
      <c r="B58" t="str">
        <f>CONCATENATE(A58,"_",COUNTIF(A$1:A58,A58))</f>
        <v>02CD01_12</v>
      </c>
      <c r="C58" t="s">
        <v>11884</v>
      </c>
      <c r="D58" t="str">
        <f>VLOOKUP(MID(C58,7,4),Estrv!I:J,2,FALSE)</f>
        <v>Seguridad en Alcalíias</v>
      </c>
      <c r="E58" t="str">
        <f>VLOOKUP(MID(C58,1,10),Estrv!B:CC,54,FALSE)</f>
        <v>Recorridos de Patrullaje y operativos con otras instancias de gobierno y de seguridad en materia de prevencion y disminucion de la comision del delito</v>
      </c>
      <c r="F58" t="s">
        <v>512</v>
      </c>
      <c r="G58" t="b">
        <f t="shared" si="1"/>
        <v>1</v>
      </c>
    </row>
    <row r="59" spans="1:7" hidden="1">
      <c r="A59" t="str">
        <f t="shared" si="4"/>
        <v>02CD01</v>
      </c>
      <c r="B59" t="str">
        <f>CONCATENATE(A59,"_",COUNTIF(A$1:A59,A59))</f>
        <v>02CD01_13</v>
      </c>
      <c r="C59" t="s">
        <v>12558</v>
      </c>
      <c r="D59" t="str">
        <f>VLOOKUP(MID(C59,7,4),Estrv!I:J,2,FALSE)</f>
        <v>Seguridad en Alcalíias</v>
      </c>
      <c r="E59" t="str">
        <f>VLOOKUP(MID(C59,1,10),Estrv!B:CC,57,FALSE)</f>
        <v>Mapeo de zonas geograficas con mayor indice delictivo a efecto de tomar medidas preventivas necesarias y generar programas que coadyuven a la prevencion del delito</v>
      </c>
      <c r="F59" t="s">
        <v>513</v>
      </c>
      <c r="G59" t="b">
        <f t="shared" si="1"/>
        <v>1</v>
      </c>
    </row>
    <row r="60" spans="1:7" hidden="1">
      <c r="A60" t="str">
        <f t="shared" si="4"/>
        <v>02CD01</v>
      </c>
      <c r="B60" t="str">
        <f>CONCATENATE(A60,"_",COUNTIF(A$1:A60,A60))</f>
        <v>02CD01_14</v>
      </c>
      <c r="C60" t="s">
        <v>13232</v>
      </c>
      <c r="D60" t="str">
        <f>VLOOKUP(MID(C60,7,4),Estrv!I:J,2,FALSE)</f>
        <v>Seguridad en Alcalíias</v>
      </c>
      <c r="E60" t="str">
        <f>VLOOKUP(MID(C60,1,10),Estrv!B:CC,60,FALSE)</f>
        <v>Brindar atencion y seguimiento a las peticiones que ingresa la ciudadania a traves de la plataforma del sistema unificado de atencion ciudadana en materia de seguridad y vialidad</v>
      </c>
      <c r="F60" t="s">
        <v>514</v>
      </c>
      <c r="G60" t="b">
        <f t="shared" si="1"/>
        <v>1</v>
      </c>
    </row>
    <row r="61" spans="1:7">
      <c r="A61" t="str">
        <f t="shared" si="4"/>
        <v>02CD01</v>
      </c>
      <c r="B61" t="str">
        <f>CONCATENATE(A61,"_",COUNTIF(A$1:A61,A61))</f>
        <v>02CD01_15</v>
      </c>
      <c r="C61" t="s">
        <v>9863</v>
      </c>
      <c r="D61" t="str">
        <f>VLOOKUP(MID(C61,7,4),Estrv!I:J,2,FALSE)</f>
        <v>Servicios públicos</v>
      </c>
      <c r="E61" t="str">
        <f>VLOOKUP(MID(C61,1,10),Estrv!B:CC,45,FALSE)</f>
        <v>Retiro de basura de uso domiciliario y de origen urbano, asi como de los residuos solidos de la construccion que se genera en tiraderos clandestinos</v>
      </c>
      <c r="F61" t="s">
        <v>530</v>
      </c>
      <c r="G61" t="b">
        <f t="shared" si="1"/>
        <v>0</v>
      </c>
    </row>
    <row r="62" spans="1:7" hidden="1">
      <c r="A62" t="str">
        <f t="shared" si="4"/>
        <v>02CD01</v>
      </c>
      <c r="B62" t="str">
        <f>CONCATENATE(A62,"_",COUNTIF(A$1:A62,A62))</f>
        <v>02CD01_16</v>
      </c>
      <c r="C62" t="s">
        <v>10537</v>
      </c>
      <c r="D62" t="str">
        <f>VLOOKUP(MID(C62,7,4),Estrv!I:J,2,FALSE)</f>
        <v>Servicios públicos</v>
      </c>
      <c r="E62" t="str">
        <f>VLOOKUP(MID(C62,1,10),Estrv!B:CC,48,FALSE)</f>
        <v>Transformacion, distribucion y aplicacion de residuos solidos organicos en composta</v>
      </c>
      <c r="F62" t="s">
        <v>534</v>
      </c>
      <c r="G62" t="b">
        <f t="shared" si="1"/>
        <v>1</v>
      </c>
    </row>
    <row r="63" spans="1:7" hidden="1">
      <c r="A63" t="str">
        <f t="shared" si="4"/>
        <v>02CD01</v>
      </c>
      <c r="B63" t="str">
        <f>CONCATENATE(A63,"_",COUNTIF(A$1:A63,A63))</f>
        <v>02CD01_17</v>
      </c>
      <c r="C63" t="s">
        <v>11211</v>
      </c>
      <c r="D63" t="str">
        <f>VLOOKUP(MID(C63,7,4),Estrv!I:J,2,FALSE)</f>
        <v>Servicios públicos</v>
      </c>
      <c r="E63" t="str">
        <f>VLOOKUP(MID(C63,1,10),Estrv!B:CC,51,FALSE)</f>
        <v>Plantacion de arboles y arbustos en las zonas de la alcaldia que son consideradas suelo de conservacion</v>
      </c>
      <c r="F63" t="s">
        <v>537</v>
      </c>
      <c r="G63" t="b">
        <f t="shared" si="1"/>
        <v>1</v>
      </c>
    </row>
    <row r="64" spans="1:7" hidden="1">
      <c r="A64" t="str">
        <f t="shared" si="4"/>
        <v>02CD01</v>
      </c>
      <c r="B64" t="str">
        <f>CONCATENATE(A64,"_",COUNTIF(A$1:A64,A64))</f>
        <v>02CD01_18</v>
      </c>
      <c r="C64" t="s">
        <v>11885</v>
      </c>
      <c r="D64" t="str">
        <f>VLOOKUP(MID(C64,7,4),Estrv!I:J,2,FALSE)</f>
        <v>Servicios públicos</v>
      </c>
      <c r="E64" t="str">
        <f>VLOOKUP(MID(C64,1,10),Estrv!B:CC,54,FALSE)</f>
        <v>Servicios de cremacion, inhumacion, exhumacion y rehinumacion</v>
      </c>
      <c r="F64" t="s">
        <v>538</v>
      </c>
      <c r="G64" t="b">
        <f t="shared" si="1"/>
        <v>1</v>
      </c>
    </row>
    <row r="65" spans="1:7" hidden="1">
      <c r="A65" t="str">
        <f t="shared" si="4"/>
        <v>02CD01</v>
      </c>
      <c r="B65" t="str">
        <f>CONCATENATE(A65,"_",COUNTIF(A$1:A65,A65))</f>
        <v>02CD01_19</v>
      </c>
      <c r="C65" t="s">
        <v>12559</v>
      </c>
      <c r="D65" t="str">
        <f>VLOOKUP(MID(C65,7,4),Estrv!I:J,2,FALSE)</f>
        <v>Servicios públicos</v>
      </c>
      <c r="E65" t="str">
        <f>VLOOKUP(MID(C65,1,10),Estrv!B:CC,57,FALSE)</f>
        <v>Servicios y mantenimiento en materia de limpieza, pintura, barrido, poda de arboles y plantas, limpieza de piletas, y de fosas en lotes y corredores de los panteones publicos</v>
      </c>
      <c r="F65" t="s">
        <v>541</v>
      </c>
      <c r="G65" t="b">
        <f t="shared" si="1"/>
        <v>1</v>
      </c>
    </row>
    <row r="66" spans="1:7" hidden="1">
      <c r="A66" t="str">
        <f t="shared" si="4"/>
        <v>02CD01</v>
      </c>
      <c r="B66" t="str">
        <f>CONCATENATE(A66,"_",COUNTIF(A$1:A66,A66))</f>
        <v>02CD01_20</v>
      </c>
      <c r="C66" t="s">
        <v>13233</v>
      </c>
      <c r="D66" t="str">
        <f>VLOOKUP(MID(C66,7,4),Estrv!I:J,2,FALSE)</f>
        <v>Servicios públicos</v>
      </c>
      <c r="E66" t="str">
        <f>VLOOKUP(MID(C66,1,10),Estrv!B:CC,60,FALSE)</f>
        <v>Digitalizacion de archivos que obran en los cementerios de la Alcaldia Alvaro Obregon</v>
      </c>
      <c r="F66" t="s">
        <v>542</v>
      </c>
      <c r="G66" t="b">
        <f t="shared" si="1"/>
        <v>1</v>
      </c>
    </row>
    <row r="67" spans="1:7" hidden="1">
      <c r="A67" t="str">
        <f t="shared" si="4"/>
        <v>02CD01</v>
      </c>
      <c r="B67" t="str">
        <f>CONCATENATE(A67,"_",COUNTIF(A$1:A67,A67))</f>
        <v>02CD01_21</v>
      </c>
      <c r="C67" t="s">
        <v>13907</v>
      </c>
      <c r="D67" t="str">
        <f>VLOOKUP(MID(C67,7,4),Estrv!I:J,2,FALSE)</f>
        <v>Servicios públicos</v>
      </c>
      <c r="E67" t="str">
        <f>VLOOKUP(MID(C67,1,10),Estrv!B:CC,63,FALSE)</f>
        <v>Apoyos economicos a los beneficiarios del programa social que se encuentran en condiciones de vulnerabilidad de ingreso, los cuales son facilitadores de servicios y realizan diversas actividades en beneficio de la comunidad</v>
      </c>
      <c r="F67" t="s">
        <v>543</v>
      </c>
      <c r="G67" t="b">
        <f t="shared" ref="G67:G130" si="5">EXACT(E67,F67)</f>
        <v>1</v>
      </c>
    </row>
    <row r="68" spans="1:7" hidden="1">
      <c r="A68" t="str">
        <f t="shared" ref="A68:A95" si="6">MID(C68,1,6)</f>
        <v>02CD01</v>
      </c>
      <c r="B68" t="str">
        <f>CONCATENATE(A68,"_",COUNTIF(A$1:A68,A68))</f>
        <v>02CD01_22</v>
      </c>
      <c r="C68" t="s">
        <v>14581</v>
      </c>
      <c r="D68" t="str">
        <f>VLOOKUP(MID(C68,7,4),Estrv!I:J,2,FALSE)</f>
        <v>Servicios públicos</v>
      </c>
      <c r="E68" t="str">
        <f>VLOOKUP(MID(C68,1,10),Estrv!B:CC,66,FALSE)</f>
        <v>Apoyos economicos a cuadrillas de facilitadores temporales para el mejoramiento en espacios publicos por medio de trabajos de albañileria de forma conjunta entre ciudadanos y los beneficiarios del programa social</v>
      </c>
      <c r="F68" t="s">
        <v>546</v>
      </c>
      <c r="G68" t="b">
        <f t="shared" si="5"/>
        <v>1</v>
      </c>
    </row>
    <row r="69" spans="1:7">
      <c r="A69" t="str">
        <f t="shared" si="6"/>
        <v>02CD01</v>
      </c>
      <c r="B69" t="str">
        <f>CONCATENATE(A69,"_",COUNTIF(A$1:A69,A69))</f>
        <v>02CD01_23</v>
      </c>
      <c r="C69" t="s">
        <v>9864</v>
      </c>
      <c r="D69" t="str">
        <f>VLOOKUP(MID(C69,7,4),Estrv!I:J,2,FALSE)</f>
        <v>Educación, cultura, deporte y recreación</v>
      </c>
      <c r="E69" t="str">
        <f>VLOOKUP(MID(C69,1,10),Estrv!B:CC,45,FALSE)</f>
        <v>Torneos deportivos, mega eventos deportivos y torneos de diversas disciplinas y conformacion de las selecciones representativas de la Alcaldia</v>
      </c>
      <c r="F69" t="s">
        <v>562</v>
      </c>
      <c r="G69" t="b">
        <f t="shared" si="5"/>
        <v>0</v>
      </c>
    </row>
    <row r="70" spans="1:7" hidden="1">
      <c r="A70" t="str">
        <f t="shared" si="6"/>
        <v>02CD01</v>
      </c>
      <c r="B70" t="str">
        <f>CONCATENATE(A70,"_",COUNTIF(A$1:A70,A70))</f>
        <v>02CD01_24</v>
      </c>
      <c r="C70" t="s">
        <v>10538</v>
      </c>
      <c r="D70" t="str">
        <f>VLOOKUP(MID(C70,7,4),Estrv!I:J,2,FALSE)</f>
        <v>Educación, cultura, deporte y recreación</v>
      </c>
      <c r="E70" t="str">
        <f>VLOOKUP(MID(C70,1,10),Estrv!B:CC,48,FALSE)</f>
        <v>Activaciones fisicas, capacitacion y certificaciones de entrenadores fisicos preparacion y capacitacion para atletas de alto rendimiento y talleres nutricionales y de habitos deportivos</v>
      </c>
      <c r="F70" t="s">
        <v>566</v>
      </c>
      <c r="G70" t="b">
        <f t="shared" si="5"/>
        <v>1</v>
      </c>
    </row>
    <row r="71" spans="1:7" hidden="1">
      <c r="A71" t="str">
        <f t="shared" si="6"/>
        <v>02CD01</v>
      </c>
      <c r="B71" t="str">
        <f>CONCATENATE(A71,"_",COUNTIF(A$1:A71,A71))</f>
        <v>02CD01_25</v>
      </c>
      <c r="C71" t="s">
        <v>11212</v>
      </c>
      <c r="D71" t="str">
        <f>VLOOKUP(MID(C71,7,4),Estrv!I:J,2,FALSE)</f>
        <v>Educación, cultura, deporte y recreación</v>
      </c>
      <c r="E71" t="str">
        <f>VLOOKUP(MID(C71,1,10),Estrv!B:CC,51,FALSE)</f>
        <v>Mantenimiento, equipamiento, conservacion, reparacion y creacion de nuevos espacios deportivos enfocados a el desarrollo deportivo de la Alcaldia</v>
      </c>
      <c r="F71" t="s">
        <v>567</v>
      </c>
      <c r="G71" t="b">
        <f t="shared" si="5"/>
        <v>1</v>
      </c>
    </row>
    <row r="72" spans="1:7" hidden="1">
      <c r="A72" t="str">
        <f t="shared" si="6"/>
        <v>02CD01</v>
      </c>
      <c r="B72" t="str">
        <f>CONCATENATE(A72,"_",COUNTIF(A$1:A72,A72))</f>
        <v>02CD01_26</v>
      </c>
      <c r="C72" t="s">
        <v>11886</v>
      </c>
      <c r="D72" t="str">
        <f>VLOOKUP(MID(C72,7,4),Estrv!I:J,2,FALSE)</f>
        <v>Educación, cultura, deporte y recreación</v>
      </c>
      <c r="E72" t="str">
        <f>VLOOKUP(MID(C72,1,10),Estrv!B:CC,54,FALSE)</f>
        <v>Actividades culturales, deportivas, educativas y recreativas en los Centros de Desarrollo Comunitario</v>
      </c>
      <c r="F72" t="s">
        <v>568</v>
      </c>
      <c r="G72" t="b">
        <f t="shared" si="5"/>
        <v>1</v>
      </c>
    </row>
    <row r="73" spans="1:7" hidden="1">
      <c r="A73" t="str">
        <f t="shared" si="6"/>
        <v>02CD01</v>
      </c>
      <c r="B73" t="str">
        <f>CONCATENATE(A73,"_",COUNTIF(A$1:A73,A73))</f>
        <v>02CD01_27</v>
      </c>
      <c r="C73" t="s">
        <v>12560</v>
      </c>
      <c r="D73" t="str">
        <f>VLOOKUP(MID(C73,7,4),Estrv!I:J,2,FALSE)</f>
        <v>Educación, cultura, deporte y recreación</v>
      </c>
      <c r="E73" t="str">
        <f>VLOOKUP(MID(C73,1,10),Estrv!B:CC,57,FALSE)</f>
        <v>Exposiciones, talleres de sensibilizacion, proyectos de turismo cultural, espacios de interpretacion del patrimonio, publicaciones, ferias, ceremonias civicas, conferencias y foros</v>
      </c>
      <c r="F73" t="s">
        <v>569</v>
      </c>
      <c r="G73" t="b">
        <f t="shared" si="5"/>
        <v>1</v>
      </c>
    </row>
    <row r="74" spans="1:7" hidden="1">
      <c r="A74" t="str">
        <f t="shared" si="6"/>
        <v>02CD01</v>
      </c>
      <c r="B74" t="str">
        <f>CONCATENATE(A74,"_",COUNTIF(A$1:A74,A74))</f>
        <v>02CD01_28</v>
      </c>
      <c r="C74" t="s">
        <v>13234</v>
      </c>
      <c r="D74" t="str">
        <f>VLOOKUP(MID(C74,7,4),Estrv!I:J,2,FALSE)</f>
        <v>Educación, cultura, deporte y recreación</v>
      </c>
      <c r="E74" t="str">
        <f>VLOOKUP(MID(C74,1,10),Estrv!B:CC,60,FALSE)</f>
        <v>Talleres de danza, teatro, dibujo y pintura, escritura y fomento a la lectura, conciertos, espectaculos de artes escenicas, exposiciones de artes visuales, arte en espacios publicos, conformacion de grupos y colectivos artisticos</v>
      </c>
      <c r="F74" t="s">
        <v>570</v>
      </c>
      <c r="G74" t="b">
        <f t="shared" si="5"/>
        <v>1</v>
      </c>
    </row>
    <row r="75" spans="1:7" hidden="1">
      <c r="A75" t="str">
        <f t="shared" si="6"/>
        <v>02CD01</v>
      </c>
      <c r="B75" t="str">
        <f>CONCATENATE(A75,"_",COUNTIF(A$1:A75,A75))</f>
        <v>02CD01_29</v>
      </c>
      <c r="C75" t="s">
        <v>13908</v>
      </c>
      <c r="D75" t="str">
        <f>VLOOKUP(MID(C75,7,4),Estrv!I:J,2,FALSE)</f>
        <v>Educación, cultura, deporte y recreación</v>
      </c>
      <c r="E75" t="str">
        <f>VLOOKUP(MID(C75,1,10),Estrv!B:CC,63,FALSE)</f>
        <v>Atenciones de activacion fisica, artisticas, culturales, sociales y recreativas en las 9 casas de adulto mayor y jornadas en las diferentes colonias pertenecientes a la Alcaldia</v>
      </c>
      <c r="F75" t="s">
        <v>571</v>
      </c>
      <c r="G75" t="b">
        <f t="shared" si="5"/>
        <v>1</v>
      </c>
    </row>
    <row r="76" spans="1:7" hidden="1">
      <c r="A76" t="str">
        <f t="shared" si="6"/>
        <v>02CD01</v>
      </c>
      <c r="B76" t="str">
        <f>CONCATENATE(A76,"_",COUNTIF(A$1:A76,A76))</f>
        <v>02CD01_30</v>
      </c>
      <c r="C76" t="s">
        <v>14582</v>
      </c>
      <c r="D76" t="str">
        <f>VLOOKUP(MID(C76,7,4),Estrv!I:J,2,FALSE)</f>
        <v>Educación, cultura, deporte y recreación</v>
      </c>
      <c r="E76" t="str">
        <f>VLOOKUP(MID(C76,1,10),Estrv!B:CC,66,FALSE)</f>
        <v>Entrega de Apoyos economicos a personas facilitadoras de servicios</v>
      </c>
      <c r="F76" t="s">
        <v>572</v>
      </c>
      <c r="G76" t="b">
        <f t="shared" si="5"/>
        <v>1</v>
      </c>
    </row>
    <row r="77" spans="1:7" hidden="1">
      <c r="A77" t="str">
        <f t="shared" si="6"/>
        <v>02CD01</v>
      </c>
      <c r="B77" t="str">
        <f>CONCATENATE(A77,"_",COUNTIF(A$1:A77,A77))</f>
        <v>02CD01_31</v>
      </c>
      <c r="C77" t="s">
        <v>15256</v>
      </c>
      <c r="D77" t="str">
        <f>VLOOKUP(MID(C77,7,4),Estrv!I:J,2,FALSE)</f>
        <v>Educación, cultura, deporte y recreación</v>
      </c>
      <c r="E77" t="str">
        <f>VLOOKUP(MID(C77,1,10),Estrv!B:CC,69,FALSE)</f>
        <v>Entrega de 15,000 utiles escolares y mochilas a niñas y niños de educacion basica de la alcaldia Alvaro Obregon.</v>
      </c>
      <c r="F77" t="s">
        <v>573</v>
      </c>
      <c r="G77" t="b">
        <f t="shared" si="5"/>
        <v>1</v>
      </c>
    </row>
    <row r="78" spans="1:7" hidden="1">
      <c r="A78" t="str">
        <f t="shared" si="6"/>
        <v>02CD01</v>
      </c>
      <c r="B78" t="str">
        <f>CONCATENATE(A78,"_",COUNTIF(A$1:A78,A78))</f>
        <v>02CD01_32</v>
      </c>
      <c r="C78" t="s">
        <v>15930</v>
      </c>
      <c r="D78" t="str">
        <f>VLOOKUP(MID(C78,7,4),Estrv!I:J,2,FALSE)</f>
        <v>Educación, cultura, deporte y recreación</v>
      </c>
      <c r="E78" t="str">
        <f>VLOOKUP(MID(C78,1,10),Estrv!B:CC,72,FALSE)</f>
        <v>Otorgar apoyos economicos a deportistas de alto rendimiento y entrenadores destacados de la Alcaldia.</v>
      </c>
      <c r="F78" t="s">
        <v>574</v>
      </c>
      <c r="G78" t="b">
        <f t="shared" si="5"/>
        <v>1</v>
      </c>
    </row>
    <row r="79" spans="1:7">
      <c r="A79" t="str">
        <f t="shared" si="6"/>
        <v>02CD01</v>
      </c>
      <c r="B79" t="str">
        <f>CONCATENATE(A79,"_",COUNTIF(A$1:A79,A79))</f>
        <v>02CD01_33</v>
      </c>
      <c r="C79" t="s">
        <v>9865</v>
      </c>
      <c r="D79" t="str">
        <f>VLOOKUP(MID(C79,7,4),Estrv!I:J,2,FALSE)</f>
        <v>Servicios de salud en Alcaldias</v>
      </c>
      <c r="E79" t="str">
        <f>VLOOKUP(MID(C79,1,10),Estrv!B:CC,45,FALSE)</f>
        <v>Servicios medicos de primer nivel en Jornadas de Salud y en los consultorios medicos pertenecientes a la Alcaldia Alvaro Obregon</v>
      </c>
      <c r="F79" t="s">
        <v>592</v>
      </c>
      <c r="G79" t="b">
        <f t="shared" si="5"/>
        <v>0</v>
      </c>
    </row>
    <row r="80" spans="1:7" hidden="1">
      <c r="A80" t="str">
        <f t="shared" si="6"/>
        <v>02CD01</v>
      </c>
      <c r="B80" t="str">
        <f>CONCATENATE(A80,"_",COUNTIF(A$1:A80,A80))</f>
        <v>02CD01_34</v>
      </c>
      <c r="C80" t="s">
        <v>10539</v>
      </c>
      <c r="D80" t="str">
        <f>VLOOKUP(MID(C80,7,4),Estrv!I:J,2,FALSE)</f>
        <v>Servicios de salud en Alcaldias</v>
      </c>
      <c r="E80" t="str">
        <f>VLOOKUP(MID(C80,1,10),Estrv!B:CC,48,FALSE)</f>
        <v>Talleres psicoeducativos para el desarrollo de las competencias y estilos de vida saludables a niños, adolescentes, padres de familia y profesores</v>
      </c>
      <c r="F80" t="s">
        <v>594</v>
      </c>
      <c r="G80" t="b">
        <f t="shared" si="5"/>
        <v>1</v>
      </c>
    </row>
    <row r="81" spans="1:7" hidden="1">
      <c r="A81" t="str">
        <f t="shared" si="6"/>
        <v>02CD01</v>
      </c>
      <c r="B81" t="str">
        <f>CONCATENATE(A81,"_",COUNTIF(A$1:A81,A81))</f>
        <v>02CD01_35</v>
      </c>
      <c r="C81" t="s">
        <v>11213</v>
      </c>
      <c r="D81" t="str">
        <f>VLOOKUP(MID(C81,7,4),Estrv!I:J,2,FALSE)</f>
        <v>Servicios de salud en Alcaldias</v>
      </c>
      <c r="E81" t="str">
        <f>VLOOKUP(MID(C81,1,10),Estrv!B:CC,51,FALSE)</f>
        <v>Campañas de Prevencion de Adicciones para la poblacion en general (500,000 personas)</v>
      </c>
      <c r="F81" t="s">
        <v>597</v>
      </c>
      <c r="G81" t="b">
        <f t="shared" si="5"/>
        <v>1</v>
      </c>
    </row>
    <row r="82" spans="1:7" hidden="1">
      <c r="A82" t="str">
        <f t="shared" si="6"/>
        <v>02CD01</v>
      </c>
      <c r="B82" t="str">
        <f>CONCATENATE(A82,"_",COUNTIF(A$1:A82,A82))</f>
        <v>02CD01_36</v>
      </c>
      <c r="C82" t="s">
        <v>11887</v>
      </c>
      <c r="D82" t="str">
        <f>VLOOKUP(MID(C82,7,4),Estrv!I:J,2,FALSE)</f>
        <v>Servicios de salud en Alcaldias</v>
      </c>
      <c r="E82" t="str">
        <f>VLOOKUP(MID(C82,1,10),Estrv!B:CC,54,FALSE)</f>
        <v>Estudios de Mastografias para la prevencion y deteccion oportuna de cancer de mama</v>
      </c>
      <c r="F82" t="s">
        <v>598</v>
      </c>
      <c r="G82" t="b">
        <f t="shared" si="5"/>
        <v>1</v>
      </c>
    </row>
    <row r="83" spans="1:7" hidden="1">
      <c r="A83" t="str">
        <f t="shared" si="6"/>
        <v>02CD01</v>
      </c>
      <c r="B83" t="str">
        <f>CONCATENATE(A83,"_",COUNTIF(A$1:A83,A83))</f>
        <v>02CD01_37</v>
      </c>
      <c r="C83" t="s">
        <v>12561</v>
      </c>
      <c r="D83" t="str">
        <f>VLOOKUP(MID(C83,7,4),Estrv!I:J,2,FALSE)</f>
        <v>Servicios de salud en Alcaldias</v>
      </c>
      <c r="E83" t="str">
        <f>VLOOKUP(MID(C83,1,10),Estrv!B:CC,57,FALSE)</f>
        <v>Servicios medicos en las instalaciones de los Centros de Atencion a la Salud de la Alcaldia para la poblacion en general</v>
      </c>
      <c r="F83" t="s">
        <v>599</v>
      </c>
      <c r="G83" t="b">
        <f t="shared" si="5"/>
        <v>1</v>
      </c>
    </row>
    <row r="84" spans="1:7">
      <c r="A84" t="str">
        <f t="shared" si="6"/>
        <v>02CD01</v>
      </c>
      <c r="B84" t="str">
        <f>CONCATENATE(A84,"_",COUNTIF(A$1:A84,A84))</f>
        <v>02CD01_38</v>
      </c>
      <c r="C84" t="s">
        <v>9866</v>
      </c>
      <c r="D84" t="str">
        <f>VLOOKUP(MID(C84,7,4),Estrv!I:J,2,FALSE)</f>
        <v>Servicios de atención animal</v>
      </c>
      <c r="E84" t="str">
        <f>VLOOKUP(MID(C84,1,10),Estrv!B:CC,45,FALSE)</f>
        <v>Servicios medicos veterinarios en las Jornadas de Salud Veterinaria, el centro de atencion a la salud animal y consultorio medico veterinario pertenecientes a la alcaldia Alvaro Obregon.</v>
      </c>
      <c r="F84" t="s">
        <v>616</v>
      </c>
      <c r="G84" t="b">
        <f t="shared" si="5"/>
        <v>0</v>
      </c>
    </row>
    <row r="85" spans="1:7">
      <c r="A85" t="str">
        <f t="shared" si="6"/>
        <v>02CD01</v>
      </c>
      <c r="B85" t="str">
        <f>CONCATENATE(A85,"_",COUNTIF(A$1:A85,A85))</f>
        <v>02CD01_39</v>
      </c>
      <c r="C85" t="s">
        <v>9867</v>
      </c>
      <c r="D85" t="str">
        <f>VLOOKUP(MID(C85,7,4),Estrv!I:J,2,FALSE)</f>
        <v>Servicios de cuidado infantil</v>
      </c>
      <c r="E85" t="str">
        <f>VLOOKUP(MID(C85,1,10),Estrv!B:CC,45,FALSE)</f>
        <v>Planes y programas de la Secretaria de Educacion Publica en los Centros de Atencion y Cuidado Infantil de la Alcaldia</v>
      </c>
      <c r="F85" t="s">
        <v>633</v>
      </c>
      <c r="G85" t="b">
        <f t="shared" si="5"/>
        <v>0</v>
      </c>
    </row>
    <row r="86" spans="1:7" hidden="1">
      <c r="A86" t="str">
        <f t="shared" si="6"/>
        <v>02CD01</v>
      </c>
      <c r="B86" t="str">
        <f>CONCATENATE(A86,"_",COUNTIF(A$1:A86,A86))</f>
        <v>02CD01_40</v>
      </c>
      <c r="C86" t="s">
        <v>10541</v>
      </c>
      <c r="D86" t="str">
        <f>VLOOKUP(MID(C86,7,4),Estrv!I:J,2,FALSE)</f>
        <v>Servicios de cuidado infantil</v>
      </c>
      <c r="E86" t="str">
        <f>VLOOKUP(MID(C86,1,10),Estrv!B:CC,48,FALSE)</f>
        <v>Apoyo economico para brindar y recibir un servicio integral para la atencion y el cuidado infantil, a traves de estancias infantiles que atiendan a niñas y niños</v>
      </c>
      <c r="F86" t="s">
        <v>635</v>
      </c>
      <c r="G86" t="b">
        <f t="shared" si="5"/>
        <v>1</v>
      </c>
    </row>
    <row r="87" spans="1:7">
      <c r="A87" t="str">
        <f t="shared" si="6"/>
        <v>02CD01</v>
      </c>
      <c r="B87" t="str">
        <f>CONCATENATE(A87,"_",COUNTIF(A$1:A87,A87))</f>
        <v>02CD01_41</v>
      </c>
      <c r="C87" t="s">
        <v>9868</v>
      </c>
      <c r="D87" t="str">
        <f>VLOOKUP(MID(C87,7,4),Estrv!I:J,2,FALSE)</f>
        <v>Turismo, empleo y fomento económico</v>
      </c>
      <c r="E87" t="str">
        <f>VLOOKUP(MID(C87,1,10),Estrv!B:CC,45,FALSE)</f>
        <v>Ferias del Empleo y Bolsa de Trabajo</v>
      </c>
      <c r="F87" t="s">
        <v>648</v>
      </c>
      <c r="G87" t="b">
        <f t="shared" si="5"/>
        <v>0</v>
      </c>
    </row>
    <row r="88" spans="1:7" hidden="1">
      <c r="A88" t="str">
        <f t="shared" si="6"/>
        <v>02CD01</v>
      </c>
      <c r="B88" t="str">
        <f>CONCATENATE(A88,"_",COUNTIF(A$1:A88,A88))</f>
        <v>02CD01_42</v>
      </c>
      <c r="C88" t="s">
        <v>10542</v>
      </c>
      <c r="D88" t="str">
        <f>VLOOKUP(MID(C88,7,4),Estrv!I:J,2,FALSE)</f>
        <v>Turismo, empleo y fomento económico</v>
      </c>
      <c r="E88" t="str">
        <f>VLOOKUP(MID(C88,1,10),Estrv!B:CC,48,FALSE)</f>
        <v>Jornadas de creacion, permanencia y crecimiento de micro, pequeñas y medianas empresa y de cooperativas, asi como del emprendimiento</v>
      </c>
      <c r="F88" t="s">
        <v>650</v>
      </c>
      <c r="G88" t="b">
        <f t="shared" si="5"/>
        <v>1</v>
      </c>
    </row>
    <row r="89" spans="1:7" hidden="1">
      <c r="A89" t="str">
        <f t="shared" si="6"/>
        <v>02CD01</v>
      </c>
      <c r="B89" t="str">
        <f>CONCATENATE(A89,"_",COUNTIF(A$1:A89,A89))</f>
        <v>02CD01_43</v>
      </c>
      <c r="C89" t="s">
        <v>11216</v>
      </c>
      <c r="D89" t="str">
        <f>VLOOKUP(MID(C89,7,4),Estrv!I:J,2,FALSE)</f>
        <v>Turismo, empleo y fomento económico</v>
      </c>
      <c r="E89" t="str">
        <f>VLOOKUP(MID(C89,1,10),Estrv!B:CC,51,FALSE)</f>
        <v>Bazar Artesanal que integra actividades economicas de los artesanos y floricultores de la alcaldia</v>
      </c>
      <c r="F89" t="s">
        <v>651</v>
      </c>
      <c r="G89" t="b">
        <f t="shared" si="5"/>
        <v>1</v>
      </c>
    </row>
    <row r="90" spans="1:7" hidden="1">
      <c r="A90" t="str">
        <f t="shared" si="6"/>
        <v>02CD01</v>
      </c>
      <c r="B90" t="str">
        <f>CONCATENATE(A90,"_",COUNTIF(A$1:A90,A90))</f>
        <v>02CD01_44</v>
      </c>
      <c r="C90" t="s">
        <v>11890</v>
      </c>
      <c r="D90" t="str">
        <f>VLOOKUP(MID(C90,7,4),Estrv!I:J,2,FALSE)</f>
        <v>Turismo, empleo y fomento económico</v>
      </c>
      <c r="E90" t="str">
        <f>VLOOKUP(MID(C90,1,10),Estrv!B:CC,54,FALSE)</f>
        <v>Cursos y talleres sobre temas diversos en materia de negocios para promover el emprendimiento y el autoempleo entre la poblacion de la alcaldia</v>
      </c>
      <c r="F90" t="s">
        <v>652</v>
      </c>
      <c r="G90" t="b">
        <f t="shared" si="5"/>
        <v>1</v>
      </c>
    </row>
    <row r="91" spans="1:7" hidden="1">
      <c r="A91" t="str">
        <f t="shared" si="6"/>
        <v>02CD01</v>
      </c>
      <c r="B91" t="str">
        <f>CONCATENATE(A91,"_",COUNTIF(A$1:A91,A91))</f>
        <v>02CD01_45</v>
      </c>
      <c r="C91" t="s">
        <v>12564</v>
      </c>
      <c r="D91" t="str">
        <f>VLOOKUP(MID(C91,7,4),Estrv!I:J,2,FALSE)</f>
        <v>Turismo, empleo y fomento económico</v>
      </c>
      <c r="E91" t="str">
        <f>VLOOKUP(MID(C91,1,10),Estrv!B:CC,57,FALSE)</f>
        <v>Apoyos agropecuarios de barbecho, rastreo, chaponeo y desmalezado, empacado y molienda de forraje, asi como mantenimiento de arboles frutales y magueyes</v>
      </c>
      <c r="F91" t="s">
        <v>653</v>
      </c>
      <c r="G91" t="b">
        <f t="shared" si="5"/>
        <v>1</v>
      </c>
    </row>
    <row r="92" spans="1:7">
      <c r="A92" t="str">
        <f t="shared" si="6"/>
        <v>02CD01</v>
      </c>
      <c r="B92" t="str">
        <f>CONCATENATE(A92,"_",COUNTIF(A$1:A92,A92))</f>
        <v>02CD01_46</v>
      </c>
      <c r="C92" t="s">
        <v>9869</v>
      </c>
      <c r="D92" t="str">
        <f>VLOOKUP(MID(C92,7,4),Estrv!I:J,2,FALSE)</f>
        <v>Infraestructura urbana</v>
      </c>
      <c r="E92" t="str">
        <f>VLOOKUP(MID(C92,1,10),Estrv!B:CC,45,FALSE)</f>
        <v>Trabajos de obras para la rehabilitacion de banquetas, guarniciones y escalinatas, señalizacion vial, espacios publicos, infraestructura educativa, deportiva, social y cultural, mercados publicos, rehabilitacion de la superficie de rodamiento con bacheo, repavimentacion a base de empedrado, adoquin, concreto hidraulico y asfaltico, estabilizacion de taludes, relleno de minas y construccion de muros de contencion</v>
      </c>
      <c r="F92" t="s">
        <v>666</v>
      </c>
      <c r="G92" t="b">
        <f t="shared" si="5"/>
        <v>0</v>
      </c>
    </row>
    <row r="93" spans="1:7" hidden="1">
      <c r="A93" t="str">
        <f t="shared" si="6"/>
        <v>02CD01</v>
      </c>
      <c r="B93" t="str">
        <f>CONCATENATE(A93,"_",COUNTIF(A$1:A93,A93))</f>
        <v>02CD01_47</v>
      </c>
      <c r="C93" t="s">
        <v>10543</v>
      </c>
      <c r="D93" t="str">
        <f>VLOOKUP(MID(C93,7,4),Estrv!I:J,2,FALSE)</f>
        <v>Infraestructura urbana</v>
      </c>
      <c r="E93" t="str">
        <f>VLOOKUP(MID(C93,1,10),Estrv!B:CC,48,FALSE)</f>
        <v>Mantenimiento a servicios urbanos como señalamiento y balizamiento de vialidades, rescate y mantenimiento de espacios publicos, saneamiento y poda del arbolado urbano, areas verdes urbanas, transformacion y rehabilitacion de luminarias</v>
      </c>
      <c r="F93" t="s">
        <v>670</v>
      </c>
      <c r="G93" t="b">
        <f t="shared" si="5"/>
        <v>1</v>
      </c>
    </row>
    <row r="94" spans="1:7" hidden="1">
      <c r="A94" t="str">
        <f t="shared" si="6"/>
        <v>02CD01</v>
      </c>
      <c r="B94" t="str">
        <f>CONCATENATE(A94,"_",COUNTIF(A$1:A94,A94))</f>
        <v>02CD01_48</v>
      </c>
      <c r="C94" t="s">
        <v>11217</v>
      </c>
      <c r="D94" t="str">
        <f>VLOOKUP(MID(C94,7,4),Estrv!I:J,2,FALSE)</f>
        <v>Infraestructura urbana</v>
      </c>
      <c r="E94" t="str">
        <f>VLOOKUP(MID(C94,1,10),Estrv!B:CC,51,FALSE)</f>
        <v>Estudio documental y apoyo logistico para los procedimientos tecnicos-administrativos relacionados con la obra publica por contrato</v>
      </c>
      <c r="F94" t="s">
        <v>672</v>
      </c>
      <c r="G94" t="b">
        <f t="shared" si="5"/>
        <v>1</v>
      </c>
    </row>
    <row r="95" spans="1:7">
      <c r="A95" t="str">
        <f t="shared" si="6"/>
        <v>02CD01</v>
      </c>
      <c r="B95" t="str">
        <f>CONCATENATE(A95,"_",COUNTIF(A$1:A95,A95))</f>
        <v>02CD01_49</v>
      </c>
      <c r="C95" t="s">
        <v>9870</v>
      </c>
      <c r="D95" t="str">
        <f>VLOOKUP(MID(C95,7,4),Estrv!I:J,2,FALSE)</f>
        <v>Infraestructura de agua potable en Alcaldías</v>
      </c>
      <c r="E95" t="str">
        <f>VLOOKUP(MID(C95,1,10),Estrv!B:CC,45,FALSE)</f>
        <v>Mantenimiento y rehabilitacion de la red de agua potable en diversas colonias, dentro de la demarcacion territorial.</v>
      </c>
      <c r="F95" t="s">
        <v>687</v>
      </c>
      <c r="G95" t="b">
        <f t="shared" si="5"/>
        <v>0</v>
      </c>
    </row>
    <row r="96" spans="1:7">
      <c r="A96" t="str">
        <f t="shared" ref="A96:A106" si="7">MID(C96,1,6)</f>
        <v>02CD01</v>
      </c>
      <c r="B96" t="str">
        <f>CONCATENATE(A96,"_",COUNTIF(A$1:A96,A96))</f>
        <v>02CD01_50</v>
      </c>
      <c r="C96" t="s">
        <v>9871</v>
      </c>
      <c r="D96" t="str">
        <f>VLOOKUP(MID(C96,7,4),Estrv!I:J,2,FALSE)</f>
        <v>Infraestructura de drenaje, alcantarillado y saneamiento en Alcaldías</v>
      </c>
      <c r="E96" t="str">
        <f>VLOOKUP(MID(C96,1,10),Estrv!B:CC,45,FALSE)</f>
        <v>Mantenimiento y rehabilitacion de la red de drenaje en diversas colonias, dentro de la demarcacion territorial.</v>
      </c>
      <c r="F96" t="s">
        <v>699</v>
      </c>
      <c r="G96" t="b">
        <f t="shared" si="5"/>
        <v>0</v>
      </c>
    </row>
    <row r="97" spans="1:7">
      <c r="A97" t="str">
        <f t="shared" si="7"/>
        <v>02CD01</v>
      </c>
      <c r="B97" t="str">
        <f>CONCATENATE(A97,"_",COUNTIF(A$1:A97,A97))</f>
        <v>02CD01_51</v>
      </c>
      <c r="C97" t="s">
        <v>9872</v>
      </c>
      <c r="D97" t="str">
        <f>VLOOKUP(MID(C97,7,4),Estrv!I:J,2,FALSE)</f>
        <v>Actividades de apoyo administrativo</v>
      </c>
      <c r="E97" t="str">
        <f>VLOOKUP(MID(C97,1,10),Estrv!B:CC,45,FALSE)</f>
        <v>Proporcionar los insumos y herramientas necesarias a traves de la adquisicion de bienes y la contratacion de servicios para atender la demanda y necesidades de las oficinas la Alcaldia</v>
      </c>
      <c r="F97" t="s">
        <v>709</v>
      </c>
      <c r="G97" t="b">
        <f t="shared" si="5"/>
        <v>0</v>
      </c>
    </row>
    <row r="98" spans="1:7">
      <c r="A98" t="str">
        <f t="shared" si="7"/>
        <v>02CD01</v>
      </c>
      <c r="B98" t="str">
        <f>CONCATENATE(A98,"_",COUNTIF(A$1:A98,A98))</f>
        <v>02CD01_52</v>
      </c>
      <c r="C98" t="s">
        <v>9873</v>
      </c>
      <c r="D98" t="str">
        <f>VLOOKUP(MID(C98,7,4),Estrv!I:J,2,FALSE)</f>
        <v>Provisiones para contingencias</v>
      </c>
      <c r="E98" t="str">
        <f>VLOOKUP(MID(C98,1,10),Estrv!B:CC,45,FALSE)</f>
        <v>Atender las sentencias emitas por la autoridad competente.</v>
      </c>
      <c r="F98" t="s">
        <v>719</v>
      </c>
      <c r="G98" t="b">
        <f t="shared" si="5"/>
        <v>0</v>
      </c>
    </row>
    <row r="99" spans="1:7">
      <c r="A99" t="str">
        <f t="shared" si="7"/>
        <v>02CD01</v>
      </c>
      <c r="B99" t="str">
        <f>CONCATENATE(A99,"_",COUNTIF(A$1:A99,A99))</f>
        <v>02CD01_53</v>
      </c>
      <c r="C99" t="s">
        <v>9874</v>
      </c>
      <c r="D99" t="str">
        <f>VLOOKUP(MID(C99,7,4),Estrv!I:J,2,FALSE)</f>
        <v>Cumplimiento de los programas de protección civil</v>
      </c>
      <c r="E99" t="str">
        <f>VLOOKUP(MID(C99,1,10),Estrv!B:CC,45,FALSE)</f>
        <v>Capacitacion en materia de Proteccion Civil</v>
      </c>
      <c r="F99" t="s">
        <v>730</v>
      </c>
      <c r="G99" t="b">
        <f t="shared" si="5"/>
        <v>0</v>
      </c>
    </row>
    <row r="100" spans="1:7" hidden="1">
      <c r="A100" t="str">
        <f t="shared" si="7"/>
        <v>02CD01</v>
      </c>
      <c r="B100" t="str">
        <f>CONCATENATE(A100,"_",COUNTIF(A$1:A100,A100))</f>
        <v>02CD01_54</v>
      </c>
      <c r="C100" t="s">
        <v>10548</v>
      </c>
      <c r="D100" t="str">
        <f>VLOOKUP(MID(C100,7,4),Estrv!I:J,2,FALSE)</f>
        <v>Cumplimiento de los programas de protección civil</v>
      </c>
      <c r="E100" t="str">
        <f>VLOOKUP(MID(C100,1,10),Estrv!B:CC,48,FALSE)</f>
        <v>Atencion pre hospitalaria y de emergencias</v>
      </c>
      <c r="F100" t="s">
        <v>734</v>
      </c>
      <c r="G100" t="b">
        <f t="shared" si="5"/>
        <v>1</v>
      </c>
    </row>
    <row r="101" spans="1:7" hidden="1">
      <c r="A101" t="str">
        <f t="shared" si="7"/>
        <v>02CD01</v>
      </c>
      <c r="B101" t="str">
        <f>CONCATENATE(A101,"_",COUNTIF(A$1:A101,A101))</f>
        <v>02CD01_55</v>
      </c>
      <c r="C101" t="s">
        <v>11222</v>
      </c>
      <c r="D101" t="str">
        <f>VLOOKUP(MID(C101,7,4),Estrv!I:J,2,FALSE)</f>
        <v>Cumplimiento de los programas de protección civil</v>
      </c>
      <c r="E101" t="str">
        <f>VLOOKUP(MID(C101,1,10),Estrv!B:CC,51,FALSE)</f>
        <v>Elaboracion de los Programas en Materia de Proteccion Civil de los inmuebles que integran la Alcaldia</v>
      </c>
      <c r="F101" t="s">
        <v>735</v>
      </c>
      <c r="G101" t="b">
        <f t="shared" si="5"/>
        <v>1</v>
      </c>
    </row>
    <row r="102" spans="1:7" hidden="1">
      <c r="A102" t="str">
        <f t="shared" si="7"/>
        <v>02CD01</v>
      </c>
      <c r="B102" t="str">
        <f>CONCATENATE(A102,"_",COUNTIF(A$1:A102,A102))</f>
        <v>02CD01_56</v>
      </c>
      <c r="C102" t="s">
        <v>11896</v>
      </c>
      <c r="D102" t="str">
        <f>VLOOKUP(MID(C102,7,4),Estrv!I:J,2,FALSE)</f>
        <v>Cumplimiento de los programas de protección civil</v>
      </c>
      <c r="E102" t="str">
        <f>VLOOKUP(MID(C102,1,10),Estrv!B:CC,54,FALSE)</f>
        <v>Desarrollo del sistema digital integral (Atlas de peligros y riesgos)</v>
      </c>
      <c r="F102" t="s">
        <v>736</v>
      </c>
      <c r="G102" t="b">
        <f t="shared" si="5"/>
        <v>1</v>
      </c>
    </row>
    <row r="103" spans="1:7">
      <c r="A103" t="str">
        <f t="shared" si="7"/>
        <v>02CD01</v>
      </c>
      <c r="B103" t="str">
        <f>CONCATENATE(A103,"_",COUNTIF(A$1:A103,A103))</f>
        <v>02CD01_57</v>
      </c>
      <c r="C103" t="s">
        <v>9875</v>
      </c>
      <c r="D103" t="str">
        <f>VLOOKUP(MID(C103,7,4),Estrv!I:J,2,FALSE)</f>
        <v>Presupuesto participativo</v>
      </c>
      <c r="E103" t="str">
        <f>VLOOKUP(MID(C103,1,10),Estrv!B:CC,45,FALSE)</f>
        <v>Clasificacion, registro, recorridos y seguimiento de los diversos proyectos ganadores emanados del proceso de la consulta ciudadana sobre el presupuesto participativo</v>
      </c>
      <c r="F103" t="s">
        <v>749</v>
      </c>
      <c r="G103" t="b">
        <f t="shared" si="5"/>
        <v>0</v>
      </c>
    </row>
    <row r="104" spans="1:7">
      <c r="A104" t="str">
        <f t="shared" si="7"/>
        <v>02CD01</v>
      </c>
      <c r="B104" t="str">
        <f>CONCATENATE(A104,"_",COUNTIF(A$1:A104,A104))</f>
        <v>02CD01_58</v>
      </c>
      <c r="C104" t="s">
        <v>9876</v>
      </c>
      <c r="D104" t="str">
        <f>VLOOKUP(MID(C104,7,4),Estrv!I:J,2,FALSE)</f>
        <v>Apoyo para el desarrollo integral de la mujer</v>
      </c>
      <c r="E104" t="str">
        <f>VLOOKUP(MID(C104,1,10),Estrv!B:CC,45,FALSE)</f>
        <v>Proporcionar apoyos a mujeres que se encuentren por debajo de la linea de bienestar a fin de incrementar sus capacidades de apoyo economico.</v>
      </c>
      <c r="F104" t="s">
        <v>768</v>
      </c>
      <c r="G104" t="b">
        <f t="shared" si="5"/>
        <v>0</v>
      </c>
    </row>
    <row r="105" spans="1:7" hidden="1">
      <c r="A105" t="str">
        <f t="shared" si="7"/>
        <v>02CD01</v>
      </c>
      <c r="B105" t="str">
        <f>CONCATENATE(A105,"_",COUNTIF(A$1:A105,A105))</f>
        <v>02CD01_59</v>
      </c>
      <c r="C105" t="s">
        <v>10550</v>
      </c>
      <c r="D105" t="str">
        <f>VLOOKUP(MID(C105,7,4),Estrv!I:J,2,FALSE)</f>
        <v>Apoyo para el desarrollo integral de la mujer</v>
      </c>
      <c r="E105" t="str">
        <f>VLOOKUP(MID(C105,1,10),Estrv!B:CC,48,FALSE)</f>
        <v>Otorgar apoyos integrales a mujeres vicitmas de violencia, a traves de su atencion en la Casa Aliada Vania y su seguimiento una vez fuera de esta.</v>
      </c>
      <c r="F105" t="s">
        <v>770</v>
      </c>
      <c r="G105" t="b">
        <f t="shared" si="5"/>
        <v>1</v>
      </c>
    </row>
    <row r="106" spans="1:7" hidden="1">
      <c r="A106" t="str">
        <f t="shared" si="7"/>
        <v>02CD01</v>
      </c>
      <c r="B106" t="str">
        <f>CONCATENATE(A106,"_",COUNTIF(A$1:A106,A106))</f>
        <v>02CD01_60</v>
      </c>
      <c r="C106" t="s">
        <v>11224</v>
      </c>
      <c r="D106" t="str">
        <f>VLOOKUP(MID(C106,7,4),Estrv!I:J,2,FALSE)</f>
        <v>Apoyo para el desarrollo integral de la mujer</v>
      </c>
      <c r="E106" t="str">
        <f>VLOOKUP(MID(C106,1,10),Estrv!B:CC,51,FALSE)</f>
        <v>Brindar asesoria juridica y atencion psicologica a mujeres en situacion de violencia, sus hijas e hijos, previa solicitud y autorizacion por medio de la Linea Aliada (Linea Telefonica)</v>
      </c>
      <c r="F106" t="s">
        <v>771</v>
      </c>
      <c r="G106" t="b">
        <f t="shared" si="5"/>
        <v>1</v>
      </c>
    </row>
    <row r="107" spans="1:7">
      <c r="A107" t="str">
        <f t="shared" ref="A107:A128" si="8">MID(C107,1,6)</f>
        <v>02CD01</v>
      </c>
      <c r="B107" t="str">
        <f>CONCATENATE(A107,"_",COUNTIF(A$1:A107,A107))</f>
        <v>02CD01_61</v>
      </c>
      <c r="C107" t="s">
        <v>9877</v>
      </c>
      <c r="D107" t="str">
        <f>VLOOKUP(MID(C107,7,4),Estrv!I:J,2,FALSE)</f>
        <v>Programa para enfermedades crónico degenerativas y discapacidad</v>
      </c>
      <c r="E107" t="str">
        <f>VLOOKUP(MID(C107,1,10),Estrv!B:CC,45,FALSE)</f>
        <v>Cirugias para el tratamiento de cataratas.</v>
      </c>
      <c r="F107" t="s">
        <v>785</v>
      </c>
      <c r="G107" t="b">
        <f t="shared" si="5"/>
        <v>0</v>
      </c>
    </row>
    <row r="108" spans="1:7" hidden="1">
      <c r="A108" t="str">
        <f t="shared" si="8"/>
        <v>02CD01</v>
      </c>
      <c r="B108" t="str">
        <f>CONCATENATE(A108,"_",COUNTIF(A$1:A108,A108))</f>
        <v>02CD01_62</v>
      </c>
      <c r="C108" t="s">
        <v>10551</v>
      </c>
      <c r="D108" t="str">
        <f>VLOOKUP(MID(C108,7,4),Estrv!I:J,2,FALSE)</f>
        <v>Programa para enfermedades crónico degenerativas y discapacidad</v>
      </c>
      <c r="E108" t="str">
        <f>VLOOKUP(MID(C108,1,10),Estrv!B:CC,48,FALSE)</f>
        <v>Entrega de aparatos auditivos</v>
      </c>
      <c r="F108" t="s">
        <v>787</v>
      </c>
      <c r="G108" t="b">
        <f t="shared" si="5"/>
        <v>1</v>
      </c>
    </row>
    <row r="109" spans="1:7" hidden="1">
      <c r="A109" t="str">
        <f t="shared" si="8"/>
        <v>02CD01</v>
      </c>
      <c r="B109" t="str">
        <f>CONCATENATE(A109,"_",COUNTIF(A$1:A109,A109))</f>
        <v>02CD01_63</v>
      </c>
      <c r="C109" t="s">
        <v>11225</v>
      </c>
      <c r="D109" t="str">
        <f>VLOOKUP(MID(C109,7,4),Estrv!I:J,2,FALSE)</f>
        <v>Programa para enfermedades crónico degenerativas y discapacidad</v>
      </c>
      <c r="E109" t="str">
        <f>VLOOKUP(MID(C109,1,10),Estrv!B:CC,51,FALSE)</f>
        <v>Otorgar apoyos en especie a personas con discapacidad en situacion de vulnerabilidad, tales como: sillas de ruedas, bastones puño aleman, andadera para adultos entre otras.</v>
      </c>
      <c r="F109" t="s">
        <v>788</v>
      </c>
      <c r="G109" t="b">
        <f t="shared" si="5"/>
        <v>1</v>
      </c>
    </row>
    <row r="110" spans="1:7">
      <c r="A110" t="str">
        <f t="shared" si="8"/>
        <v>02CD01</v>
      </c>
      <c r="B110" t="str">
        <f>CONCATENATE(A110,"_",COUNTIF(A$1:A110,A110))</f>
        <v>02CD01_64</v>
      </c>
      <c r="C110" t="s">
        <v>9878</v>
      </c>
      <c r="D110" t="str">
        <f>VLOOKUP(MID(C110,7,4),Estrv!I:J,2,FALSE)</f>
        <v>Apoyos sociales</v>
      </c>
      <c r="E110" t="str">
        <f>VLOOKUP(MID(C110,1,10),Estrv!B:CC,45,FALSE)</f>
        <v>Otorgar ayudas sociales y en especie (cobijas y chamarras) a personas en fiestas, tradiciones populares y temporadas invernales</v>
      </c>
      <c r="F110" t="s">
        <v>803</v>
      </c>
      <c r="G110" t="b">
        <f t="shared" si="5"/>
        <v>0</v>
      </c>
    </row>
    <row r="111" spans="1:7" hidden="1">
      <c r="A111" t="str">
        <f t="shared" si="8"/>
        <v>02CD01</v>
      </c>
      <c r="B111" t="str">
        <f>CONCATENATE(A111,"_",COUNTIF(A$1:A111,A111))</f>
        <v>02CD01_65</v>
      </c>
      <c r="C111" t="s">
        <v>10552</v>
      </c>
      <c r="D111" t="str">
        <f>VLOOKUP(MID(C111,7,4),Estrv!I:J,2,FALSE)</f>
        <v>Apoyos sociales</v>
      </c>
      <c r="E111" t="str">
        <f>VLOOKUP(MID(C111,1,10),Estrv!B:CC,48,FALSE)</f>
        <v>Otorgar apoyos funerarios en especie a personas en situacion de vulnerabilidad que sufren el deceso de un familiar</v>
      </c>
      <c r="F111" t="s">
        <v>805</v>
      </c>
      <c r="G111" t="b">
        <f t="shared" si="5"/>
        <v>1</v>
      </c>
    </row>
    <row r="112" spans="1:7" hidden="1">
      <c r="A112" t="str">
        <f t="shared" si="8"/>
        <v>02CD01</v>
      </c>
      <c r="B112" t="str">
        <f>CONCATENATE(A112,"_",COUNTIF(A$1:A112,A112))</f>
        <v>02CD01_66</v>
      </c>
      <c r="C112" t="s">
        <v>11226</v>
      </c>
      <c r="D112" t="str">
        <f>VLOOKUP(MID(C112,7,4),Estrv!I:J,2,FALSE)</f>
        <v>Apoyos sociales</v>
      </c>
      <c r="E112" t="str">
        <f>VLOOKUP(MID(C112,1,10),Estrv!B:CC,51,FALSE)</f>
        <v>Otorgar a la poblacion apoyos en especie (materiales de construccion) para el mejoramiento de sus espacios publicos</v>
      </c>
      <c r="F112" t="s">
        <v>806</v>
      </c>
      <c r="G112" t="b">
        <f t="shared" si="5"/>
        <v>1</v>
      </c>
    </row>
    <row r="113" spans="1:7" hidden="1">
      <c r="A113" t="str">
        <f t="shared" si="8"/>
        <v>02CD01</v>
      </c>
      <c r="B113" t="str">
        <f>CONCATENATE(A113,"_",COUNTIF(A$1:A113,A113))</f>
        <v>02CD01_67</v>
      </c>
      <c r="C113" t="s">
        <v>11900</v>
      </c>
      <c r="D113" t="str">
        <f>VLOOKUP(MID(C113,7,4),Estrv!I:J,2,FALSE)</f>
        <v>Apoyos sociales</v>
      </c>
      <c r="E113" t="str">
        <f>VLOOKUP(MID(C113,1,10),Estrv!B:CC,54,FALSE)</f>
        <v>Otorgar sistemas de captacion de agua pluvial a poblacion en situacion de vulnerabilidad</v>
      </c>
      <c r="F113" t="s">
        <v>807</v>
      </c>
      <c r="G113" t="b">
        <f t="shared" si="5"/>
        <v>1</v>
      </c>
    </row>
    <row r="114" spans="1:7">
      <c r="A114" t="str">
        <f t="shared" si="8"/>
        <v>02CD02</v>
      </c>
      <c r="B114" t="str">
        <f>CONCATENATE(A114,"_",COUNTIF(A$1:A114,A114))</f>
        <v>02CD02_1</v>
      </c>
      <c r="C114" t="s">
        <v>9879</v>
      </c>
      <c r="D114" t="str">
        <f>VLOOKUP(MID(C114,7,4),Estrv!I:J,2,FALSE)</f>
        <v>Gobierno y atención ciudadana</v>
      </c>
      <c r="E114" t="str">
        <f>VLOOKUP(MID(C114,1,10),Estrv!B:CC,45,FALSE)</f>
        <v>Servicios, asesorias y orientacion juridica.</v>
      </c>
      <c r="F114" t="s">
        <v>823</v>
      </c>
      <c r="G114" t="b">
        <f t="shared" si="5"/>
        <v>0</v>
      </c>
    </row>
    <row r="115" spans="1:7" hidden="1">
      <c r="A115" t="str">
        <f t="shared" si="8"/>
        <v>02CD02</v>
      </c>
      <c r="B115" t="str">
        <f>CONCATENATE(A115,"_",COUNTIF(A$1:A115,A115))</f>
        <v>02CD02_2</v>
      </c>
      <c r="C115" t="s">
        <v>10553</v>
      </c>
      <c r="D115" t="str">
        <f>VLOOKUP(MID(C115,7,4),Estrv!I:J,2,FALSE)</f>
        <v>Gobierno y atención ciudadana</v>
      </c>
      <c r="E115" t="str">
        <f>VLOOKUP(MID(C115,1,10),Estrv!B:CC,48,FALSE)</f>
        <v>Regulacion y seguimiento de los padrones de establecimientos mercantiles y comerciales.</v>
      </c>
      <c r="F115" t="s">
        <v>827</v>
      </c>
      <c r="G115" t="b">
        <f t="shared" si="5"/>
        <v>1</v>
      </c>
    </row>
    <row r="116" spans="1:7" hidden="1">
      <c r="A116" t="str">
        <f t="shared" si="8"/>
        <v>02CD02</v>
      </c>
      <c r="B116" t="str">
        <f>CONCATENATE(A116,"_",COUNTIF(A$1:A116,A116))</f>
        <v>02CD02_3</v>
      </c>
      <c r="C116" t="s">
        <v>11227</v>
      </c>
      <c r="D116" t="str">
        <f>VLOOKUP(MID(C116,7,4),Estrv!I:J,2,FALSE)</f>
        <v>Gobierno y atención ciudadana</v>
      </c>
      <c r="E116" t="str">
        <f>VLOOKUP(MID(C116,1,10),Estrv!B:CC,51,FALSE)</f>
        <v>Difusion en medios digitales e impresos de servicios de atencion ciudadana.</v>
      </c>
      <c r="F116" t="s">
        <v>830</v>
      </c>
      <c r="G116" t="b">
        <f t="shared" si="5"/>
        <v>1</v>
      </c>
    </row>
    <row r="117" spans="1:7" hidden="1">
      <c r="A117" t="str">
        <f t="shared" si="8"/>
        <v>02CD02</v>
      </c>
      <c r="B117" t="str">
        <f>CONCATENATE(A117,"_",COUNTIF(A$1:A117,A117))</f>
        <v>02CD02_4</v>
      </c>
      <c r="C117" t="s">
        <v>11901</v>
      </c>
      <c r="D117" t="str">
        <f>VLOOKUP(MID(C117,7,4),Estrv!I:J,2,FALSE)</f>
        <v>Gobierno y atención ciudadana</v>
      </c>
      <c r="E117" t="str">
        <f>VLOOKUP(MID(C117,1,10),Estrv!B:CC,54,FALSE)</f>
        <v>Publicacion de la informacion que se da a conocer a la opinion publica.</v>
      </c>
      <c r="F117" t="s">
        <v>833</v>
      </c>
      <c r="G117" t="b">
        <f t="shared" si="5"/>
        <v>1</v>
      </c>
    </row>
    <row r="118" spans="1:7" hidden="1">
      <c r="A118" t="str">
        <f t="shared" si="8"/>
        <v>02CD02</v>
      </c>
      <c r="B118" t="str">
        <f>CONCATENATE(A118,"_",COUNTIF(A$1:A118,A118))</f>
        <v>02CD02_5</v>
      </c>
      <c r="C118" t="s">
        <v>12575</v>
      </c>
      <c r="D118" t="str">
        <f>VLOOKUP(MID(C118,7,4),Estrv!I:J,2,FALSE)</f>
        <v>Gobierno y atención ciudadana</v>
      </c>
      <c r="E118" t="str">
        <f>VLOOKUP(MID(C118,1,10),Estrv!B:CC,57,FALSE)</f>
        <v>Atencion de solicitudes de informacion y elaboracion de informes por medio de los Sistema de Portales de Obligaciones de Transparencia (SIPOT).</v>
      </c>
      <c r="F118" t="s">
        <v>834</v>
      </c>
      <c r="G118" t="b">
        <f t="shared" si="5"/>
        <v>1</v>
      </c>
    </row>
    <row r="119" spans="1:7" hidden="1">
      <c r="A119" t="str">
        <f t="shared" si="8"/>
        <v>02CD02</v>
      </c>
      <c r="B119" t="str">
        <f>CONCATENATE(A119,"_",COUNTIF(A$1:A119,A119))</f>
        <v>02CD02_6</v>
      </c>
      <c r="C119" t="s">
        <v>13249</v>
      </c>
      <c r="D119" t="str">
        <f>VLOOKUP(MID(C119,7,4),Estrv!I:J,2,FALSE)</f>
        <v>Gobierno y atención ciudadana</v>
      </c>
      <c r="E119" t="str">
        <f>VLOOKUP(MID(C119,1,10),Estrv!B:CC,60,FALSE)</f>
        <v>Capacitacion a servidores publicos en materia de transparencia, acceso a la informacion publica y proteccion de datos personales.</v>
      </c>
      <c r="F119" t="s">
        <v>837</v>
      </c>
      <c r="G119" t="b">
        <f t="shared" si="5"/>
        <v>1</v>
      </c>
    </row>
    <row r="120" spans="1:7" hidden="1">
      <c r="A120" t="str">
        <f t="shared" si="8"/>
        <v>02CD02</v>
      </c>
      <c r="B120" t="str">
        <f>CONCATENATE(A120,"_",COUNTIF(A$1:A120,A120))</f>
        <v>02CD02_7</v>
      </c>
      <c r="C120" t="s">
        <v>13923</v>
      </c>
      <c r="D120" t="str">
        <f>VLOOKUP(MID(C120,7,4),Estrv!I:J,2,FALSE)</f>
        <v>Gobierno y atención ciudadana</v>
      </c>
      <c r="E120" t="str">
        <f>VLOOKUP(MID(C120,1,10),Estrv!B:CC,63,FALSE)</f>
        <v>Brindar atencion ciudadana por medio de resolucion de solicitudes de folios del Sistema Unificado de Atencion Ciudadana (SUAC).</v>
      </c>
      <c r="F120" t="s">
        <v>838</v>
      </c>
      <c r="G120" t="b">
        <f t="shared" si="5"/>
        <v>1</v>
      </c>
    </row>
    <row r="121" spans="1:7">
      <c r="A121" t="str">
        <f t="shared" si="8"/>
        <v>02CD02</v>
      </c>
      <c r="B121" t="str">
        <f>CONCATENATE(A121,"_",COUNTIF(A$1:A121,A121))</f>
        <v>02CD02_8</v>
      </c>
      <c r="C121" t="s">
        <v>9880</v>
      </c>
      <c r="D121" t="str">
        <f>VLOOKUP(MID(C121,7,4),Estrv!I:J,2,FALSE)</f>
        <v>Seguridad en Alcalíias</v>
      </c>
      <c r="E121" t="str">
        <f>VLOOKUP(MID(C121,1,10),Estrv!B:CC,45,FALSE)</f>
        <v>Operativos y atencion a emergencias por parte de la ciudadania, asi como, recorridos para la prevencion del delito en la demarcacion territorial.</v>
      </c>
      <c r="F121" t="s">
        <v>850</v>
      </c>
      <c r="G121" t="b">
        <f t="shared" si="5"/>
        <v>0</v>
      </c>
    </row>
    <row r="122" spans="1:7">
      <c r="A122" t="str">
        <f t="shared" si="8"/>
        <v>02CD02</v>
      </c>
      <c r="B122" t="str">
        <f>CONCATENATE(A122,"_",COUNTIF(A$1:A122,A122))</f>
        <v>02CD02_9</v>
      </c>
      <c r="C122" t="s">
        <v>9881</v>
      </c>
      <c r="D122" t="str">
        <f>VLOOKUP(MID(C122,7,4),Estrv!I:J,2,FALSE)</f>
        <v>Servicios públicos</v>
      </c>
      <c r="E122" t="str">
        <f>VLOOKUP(MID(C122,1,10),Estrv!B:CC,45,FALSE)</f>
        <v>Recoleccion de residuos solidos urbanos.</v>
      </c>
      <c r="F122" t="s">
        <v>861</v>
      </c>
      <c r="G122" t="b">
        <f t="shared" si="5"/>
        <v>0</v>
      </c>
    </row>
    <row r="123" spans="1:7" hidden="1">
      <c r="A123" t="str">
        <f t="shared" si="8"/>
        <v>02CD02</v>
      </c>
      <c r="B123" t="str">
        <f>CONCATENATE(A123,"_",COUNTIF(A$1:A123,A123))</f>
        <v>02CD02_10</v>
      </c>
      <c r="C123" t="s">
        <v>10555</v>
      </c>
      <c r="D123" t="str">
        <f>VLOOKUP(MID(C123,7,4),Estrv!I:J,2,FALSE)</f>
        <v>Servicios públicos</v>
      </c>
      <c r="E123" t="str">
        <f>VLOOKUP(MID(C123,1,10),Estrv!B:CC,48,FALSE)</f>
        <v>Mantenimiento y rehabilitacion a areas verdes e infraestructura urbana.</v>
      </c>
      <c r="F123" t="s">
        <v>864</v>
      </c>
      <c r="G123" t="b">
        <f t="shared" si="5"/>
        <v>1</v>
      </c>
    </row>
    <row r="124" spans="1:7" hidden="1">
      <c r="A124" t="str">
        <f t="shared" si="8"/>
        <v>02CD02</v>
      </c>
      <c r="B124" t="str">
        <f>CONCATENATE(A124,"_",COUNTIF(A$1:A124,A124))</f>
        <v>02CD02_11</v>
      </c>
      <c r="C124" t="s">
        <v>11229</v>
      </c>
      <c r="D124" t="str">
        <f>VLOOKUP(MID(C124,7,4),Estrv!I:J,2,FALSE)</f>
        <v>Servicios públicos</v>
      </c>
      <c r="E124" t="str">
        <f>VLOOKUP(MID(C124,1,10),Estrv!B:CC,51,FALSE)</f>
        <v>Mantenimiento y rehabilitacion a la red de alumbrado publico.</v>
      </c>
      <c r="F124" t="s">
        <v>865</v>
      </c>
      <c r="G124" t="b">
        <f t="shared" si="5"/>
        <v>1</v>
      </c>
    </row>
    <row r="125" spans="1:7" hidden="1">
      <c r="A125" t="str">
        <f t="shared" si="8"/>
        <v>02CD02</v>
      </c>
      <c r="B125" t="str">
        <f>CONCATENATE(A125,"_",COUNTIF(A$1:A125,A125))</f>
        <v>02CD02_12</v>
      </c>
      <c r="C125" t="s">
        <v>11903</v>
      </c>
      <c r="D125" t="str">
        <f>VLOOKUP(MID(C125,7,4),Estrv!I:J,2,FALSE)</f>
        <v>Servicios públicos</v>
      </c>
      <c r="E125" t="str">
        <f>VLOOKUP(MID(C125,1,10),Estrv!B:CC,54,FALSE)</f>
        <v>Servicios funerarios en panteones publicos de la Alcaldia.</v>
      </c>
      <c r="F125" t="s">
        <v>866</v>
      </c>
      <c r="G125" t="b">
        <f t="shared" si="5"/>
        <v>1</v>
      </c>
    </row>
    <row r="126" spans="1:7">
      <c r="A126" t="str">
        <f t="shared" si="8"/>
        <v>02CD02</v>
      </c>
      <c r="B126" t="str">
        <f>CONCATENATE(A126,"_",COUNTIF(A$1:A126,A126))</f>
        <v>02CD02_13</v>
      </c>
      <c r="C126" t="s">
        <v>9882</v>
      </c>
      <c r="D126" t="str">
        <f>VLOOKUP(MID(C126,7,4),Estrv!I:J,2,FALSE)</f>
        <v>Educación, cultura, deporte y recreación</v>
      </c>
      <c r="E126" t="str">
        <f>VLOOKUP(MID(C126,1,10),Estrv!B:CC,45,FALSE)</f>
        <v>Organizacion de eventos y actividades de promocion y fomento a la activacion fisica y el deporte en la Alcaldia.</v>
      </c>
      <c r="F126" t="s">
        <v>871</v>
      </c>
      <c r="G126" t="b">
        <f t="shared" si="5"/>
        <v>0</v>
      </c>
    </row>
    <row r="127" spans="1:7" hidden="1">
      <c r="A127" t="str">
        <f t="shared" si="8"/>
        <v>02CD02</v>
      </c>
      <c r="B127" t="str">
        <f>CONCATENATE(A127,"_",COUNTIF(A$1:A127,A127))</f>
        <v>02CD02_14</v>
      </c>
      <c r="C127" t="s">
        <v>10556</v>
      </c>
      <c r="D127" t="str">
        <f>VLOOKUP(MID(C127,7,4),Estrv!I:J,2,FALSE)</f>
        <v>Educación, cultura, deporte y recreación</v>
      </c>
      <c r="E127" t="str">
        <f>VLOOKUP(MID(C127,1,10),Estrv!B:CC,48,FALSE)</f>
        <v>Organizacion de eventos y actividades de promocion y fomento artisticos, culturales y de tradicion en la Alcaldia.</v>
      </c>
      <c r="F127" t="s">
        <v>875</v>
      </c>
      <c r="G127" t="b">
        <f t="shared" si="5"/>
        <v>1</v>
      </c>
    </row>
    <row r="128" spans="1:7" hidden="1">
      <c r="A128" t="str">
        <f t="shared" si="8"/>
        <v>02CD02</v>
      </c>
      <c r="B128" t="str">
        <f>CONCATENATE(A128,"_",COUNTIF(A$1:A128,A128))</f>
        <v>02CD02_15</v>
      </c>
      <c r="C128" t="s">
        <v>11230</v>
      </c>
      <c r="D128" t="str">
        <f>VLOOKUP(MID(C128,7,4),Estrv!I:J,2,FALSE)</f>
        <v>Educación, cultura, deporte y recreación</v>
      </c>
      <c r="E128" t="str">
        <f>VLOOKUP(MID(C128,1,10),Estrv!B:CC,51,FALSE)</f>
        <v>Diseñar, implementar y fomentar actividades educativas en los Centros de Desarrollo Comunitario y en Bibliotecas para impulsar la educacion en Azcapotzalco.</v>
      </c>
      <c r="F128" t="s">
        <v>876</v>
      </c>
      <c r="G128" t="b">
        <f t="shared" si="5"/>
        <v>1</v>
      </c>
    </row>
    <row r="129" spans="1:7">
      <c r="A129" t="str">
        <f t="shared" ref="A129:A139" si="9">MID(C129,1,6)</f>
        <v>02CD02</v>
      </c>
      <c r="B129" t="str">
        <f>CONCATENATE(A129,"_",COUNTIF(A$1:A129,A129))</f>
        <v>02CD02_16</v>
      </c>
      <c r="C129" t="s">
        <v>9883</v>
      </c>
      <c r="D129" t="str">
        <f>VLOOKUP(MID(C129,7,4),Estrv!I:J,2,FALSE)</f>
        <v>Servicios de cuidado infantil</v>
      </c>
      <c r="E129" t="str">
        <f>VLOOKUP(MID(C129,1,10),Estrv!B:CC,45,FALSE)</f>
        <v>Atencion a niñas y niños inscritos en Centros de Desarrollo Infantil (CENDI) de la Alcaldia Azcapotzalco.</v>
      </c>
      <c r="F129" t="s">
        <v>883</v>
      </c>
      <c r="G129" t="b">
        <f t="shared" si="5"/>
        <v>0</v>
      </c>
    </row>
    <row r="130" spans="1:7" hidden="1">
      <c r="A130" t="str">
        <f t="shared" si="9"/>
        <v>02CD02</v>
      </c>
      <c r="B130" t="str">
        <f>CONCATENATE(A130,"_",COUNTIF(A$1:A130,A130))</f>
        <v>02CD02_17</v>
      </c>
      <c r="C130" t="s">
        <v>10557</v>
      </c>
      <c r="D130" t="str">
        <f>VLOOKUP(MID(C130,7,4),Estrv!I:J,2,FALSE)</f>
        <v>Servicios de cuidado infantil</v>
      </c>
      <c r="E130" t="str">
        <f>VLOOKUP(MID(C130,1,10),Estrv!B:CC,48,FALSE)</f>
        <v>Planear, diseñar y ejecutar programa de cuidado, alimentacion y apoyo educativo a niñas y niños inscritos a CENDI’s.</v>
      </c>
      <c r="F130" t="s">
        <v>885</v>
      </c>
      <c r="G130" t="b">
        <f t="shared" si="5"/>
        <v>1</v>
      </c>
    </row>
    <row r="131" spans="1:7">
      <c r="A131" t="str">
        <f t="shared" si="9"/>
        <v>02CD02</v>
      </c>
      <c r="B131" t="str">
        <f>CONCATENATE(A131,"_",COUNTIF(A$1:A131,A131))</f>
        <v>02CD02_18</v>
      </c>
      <c r="C131" t="s">
        <v>9884</v>
      </c>
      <c r="D131" t="str">
        <f>VLOOKUP(MID(C131,7,4),Estrv!I:J,2,FALSE)</f>
        <v>Turismo, empleo y fomento económico</v>
      </c>
      <c r="E131" t="str">
        <f>VLOOKUP(MID(C131,1,10),Estrv!B:CC,45,FALSE)</f>
        <v>Ferias Economicas y Macro y Micro ferias del empleo.</v>
      </c>
      <c r="F131" t="s">
        <v>893</v>
      </c>
      <c r="G131" t="b">
        <f t="shared" ref="G131:G194" si="10">EXACT(E131,F131)</f>
        <v>0</v>
      </c>
    </row>
    <row r="132" spans="1:7" hidden="1">
      <c r="A132" t="str">
        <f t="shared" si="9"/>
        <v>02CD02</v>
      </c>
      <c r="B132" t="str">
        <f>CONCATENATE(A132,"_",COUNTIF(A$1:A132,A132))</f>
        <v>02CD02_19</v>
      </c>
      <c r="C132" t="s">
        <v>10558</v>
      </c>
      <c r="D132" t="str">
        <f>VLOOKUP(MID(C132,7,4),Estrv!I:J,2,FALSE)</f>
        <v>Turismo, empleo y fomento económico</v>
      </c>
      <c r="E132" t="str">
        <f>VLOOKUP(MID(C132,1,10),Estrv!B:CC,48,FALSE)</f>
        <v>Capacitaciones para el autoempleo</v>
      </c>
      <c r="F132" t="s">
        <v>897</v>
      </c>
      <c r="G132" t="b">
        <f t="shared" si="10"/>
        <v>1</v>
      </c>
    </row>
    <row r="133" spans="1:7">
      <c r="A133" t="str">
        <f t="shared" si="9"/>
        <v>02CD02</v>
      </c>
      <c r="B133" t="str">
        <f>CONCATENATE(A133,"_",COUNTIF(A$1:A133,A133))</f>
        <v>02CD02_20</v>
      </c>
      <c r="C133" t="s">
        <v>9885</v>
      </c>
      <c r="D133" t="str">
        <f>VLOOKUP(MID(C133,7,4),Estrv!I:J,2,FALSE)</f>
        <v>Infraestructura urbana</v>
      </c>
      <c r="E133" t="str">
        <f>VLOOKUP(MID(C133,1,10),Estrv!B:CC,45,FALSE)</f>
        <v>Mantenimiento y Rehabilitacion de la Infraestructura Urbana (Mercados, Escuelas, Deportivos, Edificios Publicos, Espacios Publicos, Vialidades Secundarias y Peatonales e imagen urbana).</v>
      </c>
      <c r="F133" t="s">
        <v>906</v>
      </c>
      <c r="G133" t="b">
        <f t="shared" si="10"/>
        <v>0</v>
      </c>
    </row>
    <row r="134" spans="1:7" hidden="1">
      <c r="A134" t="str">
        <f t="shared" si="9"/>
        <v>02CD02</v>
      </c>
      <c r="B134" t="str">
        <f>CONCATENATE(A134,"_",COUNTIF(A$1:A134,A134))</f>
        <v>02CD02_21</v>
      </c>
      <c r="C134" t="s">
        <v>10559</v>
      </c>
      <c r="D134" t="str">
        <f>VLOOKUP(MID(C134,7,4),Estrv!I:J,2,FALSE)</f>
        <v>Infraestructura urbana</v>
      </c>
      <c r="E134" t="str">
        <f>VLOOKUP(MID(C134,1,10),Estrv!B:CC,48,FALSE)</f>
        <v>Ejecucion de Obra por administracion.</v>
      </c>
      <c r="F134" t="s">
        <v>910</v>
      </c>
      <c r="G134" t="b">
        <f t="shared" si="10"/>
        <v>1</v>
      </c>
    </row>
    <row r="135" spans="1:7" hidden="1">
      <c r="A135" t="str">
        <f t="shared" si="9"/>
        <v>02CD02</v>
      </c>
      <c r="B135" t="str">
        <f>CONCATENATE(A135,"_",COUNTIF(A$1:A135,A135))</f>
        <v>02CD02_22</v>
      </c>
      <c r="C135" t="s">
        <v>11233</v>
      </c>
      <c r="D135" t="str">
        <f>VLOOKUP(MID(C135,7,4),Estrv!I:J,2,FALSE)</f>
        <v>Infraestructura urbana</v>
      </c>
      <c r="E135" t="str">
        <f>VLOOKUP(MID(C135,1,10),Estrv!B:CC,51,FALSE)</f>
        <v>Construccion de Escuela de Artes, Albercas en Deportivos y Arcotechos en Escuelas.</v>
      </c>
      <c r="F135" t="s">
        <v>913</v>
      </c>
      <c r="G135" t="b">
        <f t="shared" si="10"/>
        <v>1</v>
      </c>
    </row>
    <row r="136" spans="1:7">
      <c r="A136" t="str">
        <f t="shared" si="9"/>
        <v>02CD02</v>
      </c>
      <c r="B136" t="str">
        <f>CONCATENATE(A136,"_",COUNTIF(A$1:A136,A136))</f>
        <v>02CD02_23</v>
      </c>
      <c r="C136" t="s">
        <v>9886</v>
      </c>
      <c r="D136" t="str">
        <f>VLOOKUP(MID(C136,7,4),Estrv!I:J,2,FALSE)</f>
        <v>Infraestructura de agua potable en Alcaldías</v>
      </c>
      <c r="E136" t="str">
        <f>VLOOKUP(MID(C136,1,10),Estrv!B:CC,45,FALSE)</f>
        <v>Mantenimiento y Rehabilitacion a la Red Secundaria de Agua Potable.</v>
      </c>
      <c r="F136" t="s">
        <v>920</v>
      </c>
      <c r="G136" t="b">
        <f t="shared" si="10"/>
        <v>0</v>
      </c>
    </row>
    <row r="137" spans="1:7">
      <c r="A137" t="str">
        <f t="shared" si="9"/>
        <v>02CD02</v>
      </c>
      <c r="B137" t="str">
        <f>CONCATENATE(A137,"_",COUNTIF(A$1:A137,A137))</f>
        <v>02CD02_24</v>
      </c>
      <c r="C137" t="s">
        <v>9887</v>
      </c>
      <c r="D137" t="str">
        <f>VLOOKUP(MID(C137,7,4),Estrv!I:J,2,FALSE)</f>
        <v>Infraestructura de drenaje, alcantarillado y saneamiento en Alcaldías</v>
      </c>
      <c r="E137" t="str">
        <f>VLOOKUP(MID(C137,1,10),Estrv!B:CC,45,FALSE)</f>
        <v>Mantenimiento y Rehabilitacion a la Red de Drenaje.</v>
      </c>
      <c r="F137" t="s">
        <v>929</v>
      </c>
      <c r="G137" t="b">
        <f t="shared" si="10"/>
        <v>0</v>
      </c>
    </row>
    <row r="138" spans="1:7">
      <c r="A138" t="str">
        <f t="shared" si="9"/>
        <v>02CD02</v>
      </c>
      <c r="B138" t="str">
        <f>CONCATENATE(A138,"_",COUNTIF(A$1:A138,A138))</f>
        <v>02CD02_25</v>
      </c>
      <c r="C138" t="s">
        <v>9888</v>
      </c>
      <c r="D138" t="str">
        <f>VLOOKUP(MID(C138,7,4),Estrv!I:J,2,FALSE)</f>
        <v>Actividades de apoyo administrativo</v>
      </c>
      <c r="E138" t="str">
        <f>VLOOKUP(MID(C138,1,10),Estrv!B:CC,45,FALSE)</f>
        <v>Proporcionar los insumos y herramientas necesarias a traves de la adquisicion de bienes y la contratacion de servicios para atender la demanda y necesidades de las oficinas de la Alcaldia.</v>
      </c>
      <c r="F138" t="s">
        <v>938</v>
      </c>
      <c r="G138" t="b">
        <f t="shared" si="10"/>
        <v>0</v>
      </c>
    </row>
    <row r="139" spans="1:7">
      <c r="A139" t="str">
        <f t="shared" si="9"/>
        <v>02CD02</v>
      </c>
      <c r="B139" t="str">
        <f>CONCATENATE(A139,"_",COUNTIF(A$1:A139,A139))</f>
        <v>02CD02_26</v>
      </c>
      <c r="C139" t="s">
        <v>9889</v>
      </c>
      <c r="D139" t="str">
        <f>VLOOKUP(MID(C139,7,4),Estrv!I:J,2,FALSE)</f>
        <v>Provisiones para contingencias</v>
      </c>
      <c r="E139" t="str">
        <f>VLOOKUP(MID(C139,1,10),Estrv!B:CC,45,FALSE)</f>
        <v>Atender las sentencias emitas por la autoridad competente</v>
      </c>
      <c r="F139" t="s">
        <v>947</v>
      </c>
      <c r="G139" t="b">
        <f t="shared" si="10"/>
        <v>0</v>
      </c>
    </row>
    <row r="140" spans="1:7">
      <c r="A140" t="str">
        <f t="shared" ref="A140:A163" si="11">MID(C140,1,6)</f>
        <v>02CD02</v>
      </c>
      <c r="B140" t="str">
        <f>CONCATENATE(A140,"_",COUNTIF(A$1:A140,A140))</f>
        <v>02CD02_27</v>
      </c>
      <c r="C140" t="s">
        <v>9890</v>
      </c>
      <c r="D140" t="str">
        <f>VLOOKUP(MID(C140,7,4),Estrv!I:J,2,FALSE)</f>
        <v>Cumplimiento de los programas de protección civil</v>
      </c>
      <c r="E140" t="str">
        <f>VLOOKUP(MID(C140,1,10),Estrv!B:CC,45,FALSE)</f>
        <v>Elaboracion de los Programas y capacitaciones en Materia de Proteccion Civil de la Alcaldia Azcapotzalco</v>
      </c>
      <c r="F140" t="s">
        <v>959</v>
      </c>
      <c r="G140" t="b">
        <f t="shared" si="10"/>
        <v>0</v>
      </c>
    </row>
    <row r="141" spans="1:7" hidden="1">
      <c r="A141" t="str">
        <f t="shared" si="11"/>
        <v>02CD02</v>
      </c>
      <c r="B141" t="str">
        <f>CONCATENATE(A141,"_",COUNTIF(A$1:A141,A141))</f>
        <v>02CD02_28</v>
      </c>
      <c r="C141" t="s">
        <v>10564</v>
      </c>
      <c r="D141" t="str">
        <f>VLOOKUP(MID(C141,7,4),Estrv!I:J,2,FALSE)</f>
        <v>Cumplimiento de los programas de protección civil</v>
      </c>
      <c r="E141" t="str">
        <f>VLOOKUP(MID(C141,1,10),Estrv!B:CC,48,FALSE)</f>
        <v>Atencion a emergencias urbanas</v>
      </c>
      <c r="F141" t="s">
        <v>963</v>
      </c>
      <c r="G141" t="b">
        <f t="shared" si="10"/>
        <v>1</v>
      </c>
    </row>
    <row r="142" spans="1:7">
      <c r="A142" t="str">
        <f t="shared" si="11"/>
        <v>02CD02</v>
      </c>
      <c r="B142" t="str">
        <f>CONCATENATE(A142,"_",COUNTIF(A$1:A142,A142))</f>
        <v>02CD02_29</v>
      </c>
      <c r="C142" t="s">
        <v>9891</v>
      </c>
      <c r="D142" t="str">
        <f>VLOOKUP(MID(C142,7,4),Estrv!I:J,2,FALSE)</f>
        <v>Presupuesto participativo</v>
      </c>
      <c r="E142" t="str">
        <f>VLOOKUP(MID(C142,1,10),Estrv!B:CC,45,FALSE)</f>
        <v>Atencion a proyectos ingresados para el Presupuesto Participativo de la Alcaldia Azcapotzalco.</v>
      </c>
      <c r="F142" t="s">
        <v>970</v>
      </c>
      <c r="G142" t="b">
        <f t="shared" si="10"/>
        <v>0</v>
      </c>
    </row>
    <row r="143" spans="1:7" hidden="1">
      <c r="A143" t="str">
        <f t="shared" si="11"/>
        <v>02CD02</v>
      </c>
      <c r="B143" t="str">
        <f>CONCATENATE(A143,"_",COUNTIF(A$1:A143,A143))</f>
        <v>02CD02_30</v>
      </c>
      <c r="C143" t="s">
        <v>10565</v>
      </c>
      <c r="D143" t="str">
        <f>VLOOKUP(MID(C143,7,4),Estrv!I:J,2,FALSE)</f>
        <v>Presupuesto participativo</v>
      </c>
      <c r="E143" t="str">
        <f>VLOOKUP(MID(C143,1,10),Estrv!B:CC,48,FALSE)</f>
        <v>Diseñar e implementar estrategias para la correcta ejecucion del Presupuesto Participativo es sus diferentes rubros.</v>
      </c>
      <c r="F143" t="s">
        <v>972</v>
      </c>
      <c r="G143" t="b">
        <f t="shared" si="10"/>
        <v>1</v>
      </c>
    </row>
    <row r="144" spans="1:7">
      <c r="A144" t="str">
        <f t="shared" si="11"/>
        <v>02CD02</v>
      </c>
      <c r="B144" t="str">
        <f>CONCATENATE(A144,"_",COUNTIF(A$1:A144,A144))</f>
        <v>02CD02_31</v>
      </c>
      <c r="C144" t="s">
        <v>9892</v>
      </c>
      <c r="D144" t="str">
        <f>VLOOKUP(MID(C144,7,4),Estrv!I:J,2,FALSE)</f>
        <v>Apoyo para el desarrollo integral de la mujer</v>
      </c>
      <c r="E144" t="str">
        <f>VLOOKUP(MID(C145,1,10),Estrv!B:CC,45,FALSE)</f>
        <v>Otorgar servicio de estancia, pernocta y alimento, asi como de asesoria juridica, atencion psicologica y enfermeria a mujeres victimas de violencia.</v>
      </c>
      <c r="F144" t="s">
        <v>982</v>
      </c>
      <c r="G144" t="b">
        <f t="shared" si="10"/>
        <v>0</v>
      </c>
    </row>
    <row r="145" spans="1:7" hidden="1">
      <c r="A145" t="str">
        <f t="shared" si="11"/>
        <v>02CD02</v>
      </c>
      <c r="B145" t="str">
        <f>CONCATENATE(A145,"_",COUNTIF(A$1:A145,A145))</f>
        <v>02CD02_32</v>
      </c>
      <c r="C145" t="s">
        <v>10566</v>
      </c>
      <c r="D145" t="str">
        <f>VLOOKUP(MID(C145,7,4),Estrv!I:J,2,FALSE)</f>
        <v>Apoyo para el desarrollo integral de la mujer</v>
      </c>
      <c r="E145" t="str">
        <f>VLOOKUP(MID(C145,1,10),Estrv!B:CC,48,FALSE)</f>
        <v>Imparticion de talleres en beneficio de las mujeres de la Alcaldia</v>
      </c>
      <c r="F145" t="s">
        <v>986</v>
      </c>
      <c r="G145" t="b">
        <f t="shared" si="10"/>
        <v>1</v>
      </c>
    </row>
    <row r="146" spans="1:7">
      <c r="A146" t="str">
        <f t="shared" si="11"/>
        <v>02CD02</v>
      </c>
      <c r="B146" t="str">
        <f>CONCATENATE(A146,"_",COUNTIF(A$1:A146,A146))</f>
        <v>02CD02_33</v>
      </c>
      <c r="C146" t="s">
        <v>9893</v>
      </c>
      <c r="D146" t="str">
        <f>VLOOKUP(MID(C146,7,4),Estrv!I:J,2,FALSE)</f>
        <v>Programa para enfermedades crónico degenerativas y discapacidad</v>
      </c>
      <c r="E146" t="str">
        <f>VLOOKUP(MID(C146,1,10),Estrv!B:CC,45,FALSE)</f>
        <v>Otorgar apoyos en especie para personas con discapacidad</v>
      </c>
      <c r="F146" t="s">
        <v>995</v>
      </c>
      <c r="G146" t="b">
        <f t="shared" si="10"/>
        <v>0</v>
      </c>
    </row>
    <row r="147" spans="1:7">
      <c r="A147" t="str">
        <f t="shared" si="11"/>
        <v>02CD03</v>
      </c>
      <c r="B147" t="str">
        <f>CONCATENATE(A147,"_",COUNTIF(A$1:A147,A147))</f>
        <v>02CD03_1</v>
      </c>
      <c r="C147" t="s">
        <v>9894</v>
      </c>
      <c r="D147" t="str">
        <f>VLOOKUP(MID(C147,7,4),Estrv!I:J,2,FALSE)</f>
        <v>Gobierno y atención ciudadana</v>
      </c>
      <c r="E147" t="str">
        <f>VLOOKUP(MID(C147,1,10),Estrv!B:CC,45,FALSE)</f>
        <v>Servicios de expedicion de cartillas para los jovenes conscriptos de clase y remisos, asi como resguardar, sellar y entregar las cartillas expedidas durante el ejercicio fiscal correspondiente; Asi como expedir constancias de no registro al S.M.N. de las personas remisas.</v>
      </c>
      <c r="F147" t="s">
        <v>1010</v>
      </c>
      <c r="G147" t="b">
        <f t="shared" si="10"/>
        <v>0</v>
      </c>
    </row>
    <row r="148" spans="1:7" hidden="1">
      <c r="A148" t="str">
        <f t="shared" si="11"/>
        <v>02CD03</v>
      </c>
      <c r="B148" t="str">
        <f>CONCATENATE(A148,"_",COUNTIF(A$1:A148,A148))</f>
        <v>02CD03_2</v>
      </c>
      <c r="C148" t="s">
        <v>10568</v>
      </c>
      <c r="D148" t="str">
        <f>VLOOKUP(MID(C148,7,4),Estrv!I:J,2,FALSE)</f>
        <v>Gobierno y atención ciudadana</v>
      </c>
      <c r="E148" t="str">
        <f>VLOOKUP(MID(C148,1,10),Estrv!B:CC,48,FALSE)</f>
        <v>Asesorar juridica y administrativa a las mujeres que sean victimas de cualquier delito o abuso fisico y/o psicologico.</v>
      </c>
      <c r="F148" t="s">
        <v>1014</v>
      </c>
      <c r="G148" t="b">
        <f t="shared" si="10"/>
        <v>1</v>
      </c>
    </row>
    <row r="149" spans="1:7" hidden="1">
      <c r="A149" t="str">
        <f t="shared" si="11"/>
        <v>02CD03</v>
      </c>
      <c r="B149" t="str">
        <f>CONCATENATE(A149,"_",COUNTIF(A$1:A149,A149))</f>
        <v>02CD03_3</v>
      </c>
      <c r="C149" t="s">
        <v>11242</v>
      </c>
      <c r="D149" t="str">
        <f>VLOOKUP(MID(C149,7,4),Estrv!I:J,2,FALSE)</f>
        <v>Gobierno y atención ciudadana</v>
      </c>
      <c r="E149" t="str">
        <f>VLOOKUP(MID(C149,1,10),Estrv!B:CC,51,FALSE)</f>
        <v>Realizar de tramites y servicios relacionados con el comercio en via publica, con el proposito restablecer rubros en materia de medio ambiente y recuperar el patrimonio artistico y cultural con el reordenamiento comercial en via publica.</v>
      </c>
      <c r="F149" t="s">
        <v>1015</v>
      </c>
      <c r="G149" t="b">
        <f t="shared" si="10"/>
        <v>1</v>
      </c>
    </row>
    <row r="150" spans="1:7" hidden="1">
      <c r="A150" t="str">
        <f t="shared" si="11"/>
        <v>02CD03</v>
      </c>
      <c r="B150" t="str">
        <f>CONCATENATE(A150,"_",COUNTIF(A$1:A150,A150))</f>
        <v>02CD03_4</v>
      </c>
      <c r="C150" t="s">
        <v>11916</v>
      </c>
      <c r="D150" t="str">
        <f>VLOOKUP(MID(C150,7,4),Estrv!I:J,2,FALSE)</f>
        <v>Gobierno y atención ciudadana</v>
      </c>
      <c r="E150" t="str">
        <f>VLOOKUP(MID(C150,1,10),Estrv!B:CC,54,FALSE)</f>
        <v>Atencion de tramites en el ambito de la demarcacion territoriales, que se relacionen con solicitudes, avisos y manifestaciones que presente la ciudadania, asi como la simplificacion administrativa en materia de procesos</v>
      </c>
      <c r="F150" t="s">
        <v>1018</v>
      </c>
      <c r="G150" t="b">
        <f t="shared" si="10"/>
        <v>1</v>
      </c>
    </row>
    <row r="151" spans="1:7" hidden="1">
      <c r="A151" t="str">
        <f t="shared" si="11"/>
        <v>02CD03</v>
      </c>
      <c r="B151" t="str">
        <f>CONCATENATE(A151,"_",COUNTIF(A$1:A151,A151))</f>
        <v>02CD03_5</v>
      </c>
      <c r="C151" t="s">
        <v>12590</v>
      </c>
      <c r="D151" t="str">
        <f>VLOOKUP(MID(C151,7,4),Estrv!I:J,2,FALSE)</f>
        <v>Gobierno y atención ciudadana</v>
      </c>
      <c r="E151" t="str">
        <f>VLOOKUP(MID(C151,1,10),Estrv!B:CC,57,FALSE)</f>
        <v>Implementar mecanismos para la recepcion y canalizacion de solicitudes ciudadanas de los servicios publicos que brinda la alcaldia.</v>
      </c>
      <c r="F151" t="s">
        <v>1019</v>
      </c>
      <c r="G151" t="b">
        <f t="shared" si="10"/>
        <v>1</v>
      </c>
    </row>
    <row r="152" spans="1:7" hidden="1">
      <c r="A152" t="str">
        <f t="shared" si="11"/>
        <v>02CD03</v>
      </c>
      <c r="B152" t="str">
        <f>CONCATENATE(A152,"_",COUNTIF(A$1:A152,A152))</f>
        <v>02CD03_6</v>
      </c>
      <c r="C152" t="s">
        <v>13264</v>
      </c>
      <c r="D152" t="str">
        <f>VLOOKUP(MID(C152,7,4),Estrv!I:J,2,FALSE)</f>
        <v>Gobierno y atención ciudadana</v>
      </c>
      <c r="E152" t="str">
        <f>VLOOKUP(MID(C152,1,10),Estrv!B:CC,60,FALSE)</f>
        <v>Brindar el acceso de comunicacion a internet y mantenimiento a sistemas institucionales e infraestructura, y promover el uso digital mas eficiente. (automatizando procesos con la modernizacion tecnologica.)</v>
      </c>
      <c r="F152" t="s">
        <v>1020</v>
      </c>
      <c r="G152" t="b">
        <f t="shared" si="10"/>
        <v>1</v>
      </c>
    </row>
    <row r="153" spans="1:7" hidden="1">
      <c r="A153" t="str">
        <f t="shared" si="11"/>
        <v>02CD03</v>
      </c>
      <c r="B153" t="str">
        <f>CONCATENATE(A153,"_",COUNTIF(A$1:A153,A153))</f>
        <v>02CD03_7</v>
      </c>
      <c r="C153" t="s">
        <v>13938</v>
      </c>
      <c r="D153" t="str">
        <f>VLOOKUP(MID(C153,7,4),Estrv!I:J,2,FALSE)</f>
        <v>Gobierno y atención ciudadana</v>
      </c>
      <c r="E153" t="str">
        <f>VLOOKUP(MID(C153,1,10),Estrv!B:CC,63,FALSE)</f>
        <v>Realizar programas, proyectos y acciones con perspectiva de genero</v>
      </c>
      <c r="F153" t="s">
        <v>1021</v>
      </c>
      <c r="G153" t="b">
        <f t="shared" si="10"/>
        <v>1</v>
      </c>
    </row>
    <row r="154" spans="1:7" hidden="1">
      <c r="A154" t="str">
        <f t="shared" si="11"/>
        <v>02CD03</v>
      </c>
      <c r="B154" t="str">
        <f>CONCATENATE(A154,"_",COUNTIF(A$1:A154,A154))</f>
        <v>02CD03_8</v>
      </c>
      <c r="C154" t="s">
        <v>14612</v>
      </c>
      <c r="D154" t="str">
        <f>VLOOKUP(MID(C154,7,4),Estrv!I:J,2,FALSE)</f>
        <v>Gobierno y atención ciudadana</v>
      </c>
      <c r="E154" t="str">
        <f>VLOOKUP(MID(C154,1,10),Estrv!B:CC,66,FALSE)</f>
        <v>Monitoreo de la opinion ciudadana de las acciones de gobierno</v>
      </c>
      <c r="F154" t="s">
        <v>1024</v>
      </c>
      <c r="G154" t="b">
        <f t="shared" si="10"/>
        <v>1</v>
      </c>
    </row>
    <row r="155" spans="1:7" hidden="1">
      <c r="A155" t="str">
        <f t="shared" si="11"/>
        <v>02CD03</v>
      </c>
      <c r="B155" t="str">
        <f>CONCATENATE(A155,"_",COUNTIF(A$1:A155,A155))</f>
        <v>02CD03_9</v>
      </c>
      <c r="C155" t="s">
        <v>15286</v>
      </c>
      <c r="D155" t="str">
        <f>VLOOKUP(MID(C155,7,4),Estrv!I:J,2,FALSE)</f>
        <v>Gobierno y atención ciudadana</v>
      </c>
      <c r="E155" t="str">
        <f>VLOOKUP(MID(C155,1,10),Estrv!B:CC,69,FALSE)</f>
        <v>Elaboracion del tablero del control</v>
      </c>
      <c r="F155" t="s">
        <v>1027</v>
      </c>
      <c r="G155" t="b">
        <f t="shared" si="10"/>
        <v>1</v>
      </c>
    </row>
    <row r="156" spans="1:7" hidden="1">
      <c r="A156" t="str">
        <f t="shared" si="11"/>
        <v>02CD03</v>
      </c>
      <c r="B156" t="str">
        <f>CONCATENATE(A156,"_",COUNTIF(A$1:A156,A156))</f>
        <v>02CD03_10</v>
      </c>
      <c r="C156" t="s">
        <v>15960</v>
      </c>
      <c r="D156" t="str">
        <f>VLOOKUP(MID(C156,7,4),Estrv!I:J,2,FALSE)</f>
        <v>Gobierno y atención ciudadana</v>
      </c>
      <c r="E156" t="str">
        <f>VLOOKUP(MID(C156,1,10),Estrv!B:CC,72,FALSE)</f>
        <v>Implementacion del Sistema de Gestion de la Calidad</v>
      </c>
      <c r="F156" t="s">
        <v>1028</v>
      </c>
      <c r="G156" t="b">
        <f t="shared" si="10"/>
        <v>1</v>
      </c>
    </row>
    <row r="157" spans="1:7">
      <c r="A157" t="str">
        <f t="shared" si="11"/>
        <v>02CD03</v>
      </c>
      <c r="B157" t="str">
        <f>CONCATENATE(A157,"_",COUNTIF(A$1:A157,A157))</f>
        <v>02CD03_11</v>
      </c>
      <c r="C157" t="s">
        <v>9895</v>
      </c>
      <c r="D157" t="str">
        <f>VLOOKUP(MID(C157,7,4),Estrv!I:J,2,FALSE)</f>
        <v>Seguridad en Alcalíias</v>
      </c>
      <c r="E157" t="str">
        <f>VLOOKUP(MID(C157,1,10),Estrv!B:CC,45,FALSE)</f>
        <v>Entregar incentivos a las y los elementos de la policia preventiva, policia de investigacion, peritos adscritos y agentes del ministerio publico, en activo y que presten sus servicios en la demarcacion</v>
      </c>
      <c r="F157" t="s">
        <v>1037</v>
      </c>
      <c r="G157" t="b">
        <f t="shared" si="10"/>
        <v>0</v>
      </c>
    </row>
    <row r="158" spans="1:7" hidden="1">
      <c r="A158" t="str">
        <f t="shared" si="11"/>
        <v>02CD03</v>
      </c>
      <c r="B158" t="str">
        <f>CONCATENATE(A158,"_",COUNTIF(A$1:A158,A158))</f>
        <v>02CD03_12</v>
      </c>
      <c r="C158" t="s">
        <v>10569</v>
      </c>
      <c r="D158" t="str">
        <f>VLOOKUP(MID(C158,7,4),Estrv!I:J,2,FALSE)</f>
        <v>Seguridad en Alcalíias</v>
      </c>
      <c r="E158" t="str">
        <f>VLOOKUP(MID(C158,1,10),Estrv!B:CC,48,FALSE)</f>
        <v>Brindar platicas y talleres, con la finalidad de fomentar la cultura de la prevencion en el delito enfocados a las diversas problematicas e incidencias dentro de la alcaldia Benito Juarez, es principalmente dirigidas a habitantes y al sector estudiantil en sus niveles medio superior y superior.</v>
      </c>
      <c r="F158" t="s">
        <v>1041</v>
      </c>
      <c r="G158" t="b">
        <f t="shared" si="10"/>
        <v>1</v>
      </c>
    </row>
    <row r="159" spans="1:7" hidden="1">
      <c r="A159" t="str">
        <f t="shared" si="11"/>
        <v>02CD03</v>
      </c>
      <c r="B159" t="str">
        <f>CONCATENATE(A159,"_",COUNTIF(A$1:A159,A159))</f>
        <v>02CD03_13</v>
      </c>
      <c r="C159" t="s">
        <v>11243</v>
      </c>
      <c r="D159" t="str">
        <f>VLOOKUP(MID(C159,7,4),Estrv!I:J,2,FALSE)</f>
        <v>Seguridad en Alcalíias</v>
      </c>
      <c r="E159" t="str">
        <f>VLOOKUP(MID(C159,1,10),Estrv!B:CC,51,FALSE)</f>
        <v>Realizar campañas de capacitacion y prevencion del delito, con la finalidad de dar herramientas a jovenes y adultos para crear una red de proteccion y seguridad en la Alcaldia.</v>
      </c>
      <c r="F159" t="s">
        <v>1042</v>
      </c>
      <c r="G159" t="b">
        <f t="shared" si="10"/>
        <v>1</v>
      </c>
    </row>
    <row r="160" spans="1:7" hidden="1">
      <c r="A160" t="str">
        <f t="shared" si="11"/>
        <v>02CD03</v>
      </c>
      <c r="B160" t="str">
        <f>CONCATENATE(A160,"_",COUNTIF(A$1:A160,A160))</f>
        <v>02CD03_14</v>
      </c>
      <c r="C160" t="s">
        <v>11917</v>
      </c>
      <c r="D160" t="str">
        <f>VLOOKUP(MID(C160,7,4),Estrv!I:J,2,FALSE)</f>
        <v>Seguridad en Alcalíias</v>
      </c>
      <c r="E160" t="str">
        <f>VLOOKUP(MID(C160,1,10),Estrv!B:CC,54,FALSE)</f>
        <v>Realizar la recuperacion de espacios publicos con la intervencion de la Policia de Proximidad, lo que nos para ejercer el libre transito de los benitojuerences.</v>
      </c>
      <c r="F160" t="s">
        <v>1043</v>
      </c>
      <c r="G160" t="b">
        <f t="shared" si="10"/>
        <v>1</v>
      </c>
    </row>
    <row r="161" spans="1:7" hidden="1">
      <c r="A161" t="str">
        <f t="shared" si="11"/>
        <v>02CD03</v>
      </c>
      <c r="B161" t="str">
        <f>CONCATENATE(A161,"_",COUNTIF(A$1:A161,A161))</f>
        <v>02CD03_15</v>
      </c>
      <c r="C161" t="s">
        <v>12591</v>
      </c>
      <c r="D161" t="str">
        <f>VLOOKUP(MID(C161,7,4),Estrv!I:J,2,FALSE)</f>
        <v>Seguridad en Alcalíias</v>
      </c>
      <c r="E161" t="str">
        <f>VLOOKUP(MID(C161,1,10),Estrv!B:CC,57,FALSE)</f>
        <v>Realizar Patrullaje constante las 24 horas, los 365 dias del año en la demarcacion territorial.</v>
      </c>
      <c r="F161" t="s">
        <v>1044</v>
      </c>
      <c r="G161" t="b">
        <f t="shared" si="10"/>
        <v>1</v>
      </c>
    </row>
    <row r="162" spans="1:7" hidden="1">
      <c r="A162" t="str">
        <f t="shared" si="11"/>
        <v>02CD03</v>
      </c>
      <c r="B162" t="str">
        <f>CONCATENATE(A162,"_",COUNTIF(A$1:A162,A162))</f>
        <v>02CD03_16</v>
      </c>
      <c r="C162" t="s">
        <v>13265</v>
      </c>
      <c r="D162" t="str">
        <f>VLOOKUP(MID(C162,7,4),Estrv!I:J,2,FALSE)</f>
        <v>Seguridad en Alcalíias</v>
      </c>
      <c r="E162" t="str">
        <f>VLOOKUP(MID(C162,1,10),Estrv!B:CC,60,FALSE)</f>
        <v>Llevar a cabo reuniones con vecinos de la demarcacion, para dar atencion a las peticiones ciudadanas</v>
      </c>
      <c r="F162" t="s">
        <v>1045</v>
      </c>
      <c r="G162" t="b">
        <f t="shared" si="10"/>
        <v>1</v>
      </c>
    </row>
    <row r="163" spans="1:7" hidden="1">
      <c r="A163" t="str">
        <f t="shared" si="11"/>
        <v>02CD03</v>
      </c>
      <c r="B163" t="str">
        <f>CONCATENATE(A163,"_",COUNTIF(A$1:A163,A163))</f>
        <v>02CD03_17</v>
      </c>
      <c r="C163" t="s">
        <v>13939</v>
      </c>
      <c r="D163" t="str">
        <f>VLOOKUP(MID(C163,7,4),Estrv!I:J,2,FALSE)</f>
        <v>Seguridad en Alcalíias</v>
      </c>
      <c r="E163" t="str">
        <f>VLOOKUP(MID(C163,1,10),Estrv!B:CC,63,FALSE)</f>
        <v>Actualizacion y seguimiento de la incidencia delictiva, asi como la generacion de mapas y cuadros estadisticos.</v>
      </c>
      <c r="F163" t="s">
        <v>1046</v>
      </c>
      <c r="G163" t="b">
        <f t="shared" si="10"/>
        <v>1</v>
      </c>
    </row>
    <row r="164" spans="1:7" hidden="1">
      <c r="A164" t="str">
        <f t="shared" ref="A164:A188" si="12">MID(C164,1,6)</f>
        <v>02CD03</v>
      </c>
      <c r="B164" t="str">
        <f>CONCATENATE(A164,"_",COUNTIF(A$1:A164,A164))</f>
        <v>02CD03_18</v>
      </c>
      <c r="C164" t="s">
        <v>14613</v>
      </c>
      <c r="D164" t="str">
        <f>VLOOKUP(MID(C164,7,4),Estrv!I:J,2,FALSE)</f>
        <v>Seguridad en Alcalíias</v>
      </c>
      <c r="E164" t="str">
        <f>VLOOKUP(MID(C164,1,10),Estrv!B:CC,66,FALSE)</f>
        <v>Coordinar y supervisar las acciones de los cuerpos de seguridad en materia de vigilancia extramuros e intramuros</v>
      </c>
      <c r="F164" t="s">
        <v>1047</v>
      </c>
      <c r="G164" t="b">
        <f t="shared" si="10"/>
        <v>1</v>
      </c>
    </row>
    <row r="165" spans="1:7" hidden="1">
      <c r="A165" t="str">
        <f t="shared" si="12"/>
        <v>02CD03</v>
      </c>
      <c r="B165" t="str">
        <f>CONCATENATE(A165,"_",COUNTIF(A$1:A165,A165))</f>
        <v>02CD03_19</v>
      </c>
      <c r="C165" t="s">
        <v>15287</v>
      </c>
      <c r="D165" t="str">
        <f>VLOOKUP(MID(C165,7,4),Estrv!I:J,2,FALSE)</f>
        <v>Seguridad en Alcalíias</v>
      </c>
      <c r="E165" t="str">
        <f>VLOOKUP(MID(C165,1,10),Estrv!B:CC,69,FALSE)</f>
        <v>Atencion a emergencias prehospitalarias y urbanas, salvaguardar la vida e integridad de las personas que viven o transitan en la Alcaldia.</v>
      </c>
      <c r="F165" t="s">
        <v>1050</v>
      </c>
      <c r="G165" t="b">
        <f t="shared" si="10"/>
        <v>1</v>
      </c>
    </row>
    <row r="166" spans="1:7" hidden="1">
      <c r="A166" t="str">
        <f t="shared" si="12"/>
        <v>02CD03</v>
      </c>
      <c r="B166" t="str">
        <f>CONCATENATE(A166,"_",COUNTIF(A$1:A166,A166))</f>
        <v>02CD03_20</v>
      </c>
      <c r="C166" t="s">
        <v>15961</v>
      </c>
      <c r="D166" t="str">
        <f>VLOOKUP(MID(C166,7,4),Estrv!I:J,2,FALSE)</f>
        <v>Seguridad en Alcalíias</v>
      </c>
      <c r="E166" t="str">
        <f>VLOOKUP(MID(C166,1,10),Estrv!B:CC,72,FALSE)</f>
        <v>Generacion de opiniones tecnicas de riesgo y avisos de riesgo, para salvaguardar la vida de la poblacion.</v>
      </c>
      <c r="F166" t="s">
        <v>1051</v>
      </c>
      <c r="G166" t="b">
        <f t="shared" si="10"/>
        <v>1</v>
      </c>
    </row>
    <row r="167" spans="1:7">
      <c r="A167" t="str">
        <f t="shared" si="12"/>
        <v>02CD03</v>
      </c>
      <c r="B167" t="str">
        <f>CONCATENATE(A167,"_",COUNTIF(A$1:A167,A167))</f>
        <v>02CD03_21</v>
      </c>
      <c r="C167" t="s">
        <v>9896</v>
      </c>
      <c r="D167" t="str">
        <f>VLOOKUP(MID(C167,7,4),Estrv!I:J,2,FALSE)</f>
        <v>Servicios públicos</v>
      </c>
      <c r="E167" t="str">
        <f>VLOOKUP(MID(C167,1,10),Estrv!B:CC,45,FALSE)</f>
        <v>Limpieza, mantenimiento,conservacion de espacios publicos, retiro de publicidad en mobiliario urbano y poda.</v>
      </c>
      <c r="F167" t="s">
        <v>1060</v>
      </c>
      <c r="G167" t="b">
        <f t="shared" si="10"/>
        <v>0</v>
      </c>
    </row>
    <row r="168" spans="1:7" hidden="1">
      <c r="A168" t="str">
        <f t="shared" si="12"/>
        <v>02CD03</v>
      </c>
      <c r="B168" t="str">
        <f>CONCATENATE(A168,"_",COUNTIF(A$1:A168,A168))</f>
        <v>02CD03_22</v>
      </c>
      <c r="C168" t="s">
        <v>10570</v>
      </c>
      <c r="D168" t="str">
        <f>VLOOKUP(MID(C168,7,4),Estrv!I:J,2,FALSE)</f>
        <v>Servicios públicos</v>
      </c>
      <c r="E168" t="str">
        <f>VLOOKUP(MID(C168,1,10),Estrv!B:CC,48,FALSE)</f>
        <v>Mantenimiento, conservacion y rehabilitacion a edificios publicos.</v>
      </c>
      <c r="F168" t="s">
        <v>1064</v>
      </c>
      <c r="G168" t="b">
        <f t="shared" si="10"/>
        <v>1</v>
      </c>
    </row>
    <row r="169" spans="1:7" hidden="1">
      <c r="A169" t="str">
        <f t="shared" si="12"/>
        <v>02CD03</v>
      </c>
      <c r="B169" t="str">
        <f>CONCATENATE(A169,"_",COUNTIF(A$1:A169,A169))</f>
        <v>02CD03_23</v>
      </c>
      <c r="C169" t="s">
        <v>11244</v>
      </c>
      <c r="D169" t="str">
        <f>VLOOKUP(MID(C169,7,4),Estrv!I:J,2,FALSE)</f>
        <v>Servicios públicos</v>
      </c>
      <c r="E169" t="str">
        <f>VLOOKUP(MID(C169,1,10),Estrv!B:CC,51,FALSE)</f>
        <v>Mantenimiento, colocacion de señalizacion vertical y horizontal, conservacion y rehabilitacion en vialidades secundarias.</v>
      </c>
      <c r="F169" t="s">
        <v>1065</v>
      </c>
      <c r="G169" t="b">
        <f t="shared" si="10"/>
        <v>1</v>
      </c>
    </row>
    <row r="170" spans="1:7" hidden="1">
      <c r="A170" t="str">
        <f t="shared" si="12"/>
        <v>02CD03</v>
      </c>
      <c r="B170" t="str">
        <f>CONCATENATE(A170,"_",COUNTIF(A$1:A170,A170))</f>
        <v>02CD03_24</v>
      </c>
      <c r="C170" t="s">
        <v>11918</v>
      </c>
      <c r="D170" t="str">
        <f>VLOOKUP(MID(C170,7,4),Estrv!I:J,2,FALSE)</f>
        <v>Servicios públicos</v>
      </c>
      <c r="E170" t="str">
        <f>VLOOKUP(MID(C170,1,10),Estrv!B:CC,54,FALSE)</f>
        <v>Mantenimiento, conservacion y rehabilitacion de banquetas y carpeta asfaltica en vialidades secundarias.</v>
      </c>
      <c r="F170" t="s">
        <v>1066</v>
      </c>
      <c r="G170" t="b">
        <f t="shared" si="10"/>
        <v>1</v>
      </c>
    </row>
    <row r="171" spans="1:7" hidden="1">
      <c r="A171" t="str">
        <f t="shared" si="12"/>
        <v>02CD03</v>
      </c>
      <c r="B171" t="str">
        <f>CONCATENATE(A171,"_",COUNTIF(A$1:A171,A171))</f>
        <v>02CD03_25</v>
      </c>
      <c r="C171" t="s">
        <v>12592</v>
      </c>
      <c r="D171" t="str">
        <f>VLOOKUP(MID(C171,7,4),Estrv!I:J,2,FALSE)</f>
        <v>Servicios públicos</v>
      </c>
      <c r="E171" t="str">
        <f>VLOOKUP(MID(C171,1,10),Estrv!B:CC,57,FALSE)</f>
        <v>Mantenimiento preventivo y correctivo a la red de alumbrado publico en vialidades secundarias, parques y plazas publicas de la alcaldia.</v>
      </c>
      <c r="F171" t="s">
        <v>1067</v>
      </c>
      <c r="G171" t="b">
        <f t="shared" si="10"/>
        <v>1</v>
      </c>
    </row>
    <row r="172" spans="1:7" hidden="1">
      <c r="A172" t="str">
        <f t="shared" si="12"/>
        <v>02CD03</v>
      </c>
      <c r="B172" t="str">
        <f>CONCATENATE(A172,"_",COUNTIF(A$1:A172,A172))</f>
        <v>02CD03_26</v>
      </c>
      <c r="C172" t="s">
        <v>13266</v>
      </c>
      <c r="D172" t="str">
        <f>VLOOKUP(MID(C172,7,4),Estrv!I:J,2,FALSE)</f>
        <v>Servicios públicos</v>
      </c>
      <c r="E172" t="str">
        <f>VLOOKUP(MID(C172,1,10),Estrv!B:CC,60,FALSE)</f>
        <v>Servicio de recoleccion de residuos solidos.</v>
      </c>
      <c r="F172" t="s">
        <v>1068</v>
      </c>
      <c r="G172" t="b">
        <f t="shared" si="10"/>
        <v>1</v>
      </c>
    </row>
    <row r="173" spans="1:7">
      <c r="A173" t="str">
        <f t="shared" si="12"/>
        <v>02CD03</v>
      </c>
      <c r="B173" t="str">
        <f>CONCATENATE(A173,"_",COUNTIF(A$1:A173,A173))</f>
        <v>02CD03_27</v>
      </c>
      <c r="C173" t="s">
        <v>9897</v>
      </c>
      <c r="D173" t="str">
        <f>VLOOKUP(MID(C173,7,4),Estrv!I:J,2,FALSE)</f>
        <v>Servicios de atención animal</v>
      </c>
      <c r="E173" t="str">
        <f>VLOOKUP(MID(C173,1,10),Estrv!B:CC,45,FALSE)</f>
        <v>Brindar servicios veterinarios basicos en el Centro de Atencion Veterniaria para animales de compañia BJ.</v>
      </c>
      <c r="F173" t="s">
        <v>1077</v>
      </c>
      <c r="G173" t="b">
        <f t="shared" si="10"/>
        <v>0</v>
      </c>
    </row>
    <row r="174" spans="1:7" hidden="1">
      <c r="A174" t="str">
        <f t="shared" si="12"/>
        <v>02CD03</v>
      </c>
      <c r="B174" t="str">
        <f>CONCATENATE(A174,"_",COUNTIF(A$1:A174,A174))</f>
        <v>02CD03_28</v>
      </c>
      <c r="C174" t="s">
        <v>10571</v>
      </c>
      <c r="D174" t="str">
        <f>VLOOKUP(MID(C174,7,4),Estrv!I:J,2,FALSE)</f>
        <v>Servicios de atención animal</v>
      </c>
      <c r="E174" t="str">
        <f>VLOOKUP(MID(C174,1,10),Estrv!B:CC,48,FALSE)</f>
        <v>Campañas preventivas del cuidado animal.</v>
      </c>
      <c r="F174" t="s">
        <v>1080</v>
      </c>
      <c r="G174" t="b">
        <f t="shared" si="10"/>
        <v>1</v>
      </c>
    </row>
    <row r="175" spans="1:7">
      <c r="A175" t="str">
        <f t="shared" si="12"/>
        <v>02CD03</v>
      </c>
      <c r="B175" t="str">
        <f>CONCATENATE(A175,"_",COUNTIF(A$1:A175,A175))</f>
        <v>02CD03_29</v>
      </c>
      <c r="C175" t="s">
        <v>9898</v>
      </c>
      <c r="D175" t="str">
        <f>VLOOKUP(MID(C175,7,4),Estrv!I:J,2,FALSE)</f>
        <v>Servicios de salud en Alcaldias</v>
      </c>
      <c r="E175" t="str">
        <f>VLOOKUP(MID(C175,1,10),Estrv!B:CC,45,FALSE)</f>
        <v>Otorgar servicios medicos y consultas de primer nivel y especialidad en los diferentes consultorios y centros medicos de la alcaldia; medicina del deporte y terapia fisica a personas con discapacidad;asi como canalizacion de pacientes a segundo y tercer nivel de atencion a diferentes Clinicas e Institutos.</v>
      </c>
      <c r="F175" t="s">
        <v>1087</v>
      </c>
      <c r="G175" t="b">
        <f t="shared" si="10"/>
        <v>0</v>
      </c>
    </row>
    <row r="176" spans="1:7" hidden="1">
      <c r="A176" t="str">
        <f t="shared" si="12"/>
        <v>02CD03</v>
      </c>
      <c r="B176" t="str">
        <f>CONCATENATE(A176,"_",COUNTIF(A$1:A176,A176))</f>
        <v>02CD03_30</v>
      </c>
      <c r="C176" t="s">
        <v>10572</v>
      </c>
      <c r="D176" t="str">
        <f>VLOOKUP(MID(C176,7,4),Estrv!I:J,2,FALSE)</f>
        <v>Servicios de salud en Alcaldias</v>
      </c>
      <c r="E176" t="str">
        <f>VLOOKUP(MID(C176,1,10),Estrv!B:CC,48,FALSE)</f>
        <v>Fomentar el autocuidado y la prevencion de enfermedades mediante Ferias y Campañas de Salud en diferentes puntos de la demarcacion priorizando poblaciones vulnerables.</v>
      </c>
      <c r="F176" t="s">
        <v>1089</v>
      </c>
      <c r="G176" t="b">
        <f t="shared" si="10"/>
        <v>1</v>
      </c>
    </row>
    <row r="177" spans="1:7" hidden="1">
      <c r="A177" t="str">
        <f t="shared" si="12"/>
        <v>02CD03</v>
      </c>
      <c r="B177" t="str">
        <f>CONCATENATE(A177,"_",COUNTIF(A$1:A177,A177))</f>
        <v>02CD03_31</v>
      </c>
      <c r="C177" t="s">
        <v>11246</v>
      </c>
      <c r="D177" t="str">
        <f>VLOOKUP(MID(C177,7,4),Estrv!I:J,2,FALSE)</f>
        <v>Servicios de salud en Alcaldias</v>
      </c>
      <c r="E177" t="str">
        <f>VLOOKUP(MID(C177,1,10),Estrv!B:CC,51,FALSE)</f>
        <v>Rehabilitacion a personas con trastorno por dependencia del consumo de sustancias psicoactivas; Deteccion Oportuna de Consumo en Ambitos Escolares; Mujeres libres de adicciones; Capacitacion Constante del Personal adscrito al CAIA.</v>
      </c>
      <c r="F177" t="s">
        <v>1090</v>
      </c>
      <c r="G177" t="b">
        <f t="shared" si="10"/>
        <v>1</v>
      </c>
    </row>
    <row r="178" spans="1:7" hidden="1">
      <c r="A178" t="str">
        <f t="shared" si="12"/>
        <v>02CD03</v>
      </c>
      <c r="B178" t="str">
        <f>CONCATENATE(A178,"_",COUNTIF(A$1:A178,A178))</f>
        <v>02CD03_32</v>
      </c>
      <c r="C178" t="s">
        <v>11920</v>
      </c>
      <c r="D178" t="str">
        <f>VLOOKUP(MID(C178,7,4),Estrv!I:J,2,FALSE)</f>
        <v>Servicios de salud en Alcaldias</v>
      </c>
      <c r="E178" t="str">
        <f>VLOOKUP(MID(C178,1,10),Estrv!B:CC,54,FALSE)</f>
        <v>Ejecutar las diferentes campañas de salud a traves apoyos del programa Fortalecimiento Tu Salud BJ</v>
      </c>
      <c r="F178" t="s">
        <v>1091</v>
      </c>
      <c r="G178" t="b">
        <f t="shared" si="10"/>
        <v>1</v>
      </c>
    </row>
    <row r="179" spans="1:7">
      <c r="A179" t="str">
        <f t="shared" si="12"/>
        <v>02CD03</v>
      </c>
      <c r="B179" t="str">
        <f>CONCATENATE(A179,"_",COUNTIF(A$1:A179,A179))</f>
        <v>02CD03_33</v>
      </c>
      <c r="C179" t="s">
        <v>9899</v>
      </c>
      <c r="D179" t="str">
        <f>VLOOKUP(MID(C179,7,4),Estrv!I:J,2,FALSE)</f>
        <v>Servicios de cuidado infantil</v>
      </c>
      <c r="E179" t="str">
        <f>VLOOKUP(MID(C179,1,10),Estrv!B:CC,45,FALSE)</f>
        <v>Atencion a niñas y niños en los Centros de Desarrollo Infantil. Impartir educacion integral que sirva de base para la formacion de seres humanos criticos, analiticos y reflexivos con un personal docente capacitado y comprometido con la educacion inicial y preescolar en la ciudad.</v>
      </c>
      <c r="F179" t="s">
        <v>1098</v>
      </c>
      <c r="G179" t="b">
        <f t="shared" si="10"/>
        <v>0</v>
      </c>
    </row>
    <row r="180" spans="1:7" hidden="1">
      <c r="A180" t="str">
        <f t="shared" si="12"/>
        <v>02CD03</v>
      </c>
      <c r="B180" t="str">
        <f>CONCATENATE(A180,"_",COUNTIF(A$1:A180,A180))</f>
        <v>02CD03_34</v>
      </c>
      <c r="C180" t="s">
        <v>10573</v>
      </c>
      <c r="D180" t="str">
        <f>VLOOKUP(MID(C180,7,4),Estrv!I:J,2,FALSE)</f>
        <v>Servicios de cuidado infantil</v>
      </c>
      <c r="E180" t="str">
        <f>VLOOKUP(MID(C180,1,10),Estrv!B:CC,48,FALSE)</f>
        <v>Atencion a niñas y niños en la Estancia Temporal Infantil. Se brindan actividades ludico educativas a niñas y niños ademas de fortalecer su desarrollo integral, mientras sus madres y padres terminan su jornada laboral.</v>
      </c>
      <c r="F180" t="s">
        <v>1101</v>
      </c>
      <c r="G180" t="b">
        <f t="shared" si="10"/>
        <v>1</v>
      </c>
    </row>
    <row r="181" spans="1:7" hidden="1">
      <c r="A181" t="str">
        <f t="shared" si="12"/>
        <v>02CD03</v>
      </c>
      <c r="B181" t="str">
        <f>CONCATENATE(A181,"_",COUNTIF(A$1:A181,A181))</f>
        <v>02CD03_35</v>
      </c>
      <c r="C181" t="s">
        <v>11247</v>
      </c>
      <c r="D181" t="str">
        <f>VLOOKUP(MID(C181,7,4),Estrv!I:J,2,FALSE)</f>
        <v>Servicios de cuidado infantil</v>
      </c>
      <c r="E181" t="str">
        <f>VLOOKUP(MID(C181,1,10),Estrv!B:CC,51,FALSE)</f>
        <v>Entrega de apoyos del programa Estancias infantiles para el desarrollo integral de la niñez</v>
      </c>
      <c r="F181" t="s">
        <v>1102</v>
      </c>
      <c r="G181" t="b">
        <f t="shared" si="10"/>
        <v>1</v>
      </c>
    </row>
    <row r="182" spans="1:7">
      <c r="A182" t="str">
        <f t="shared" si="12"/>
        <v>02CD03</v>
      </c>
      <c r="B182" t="str">
        <f>CONCATENATE(A182,"_",COUNTIF(A$1:A182,A182))</f>
        <v>02CD03_36</v>
      </c>
      <c r="C182" t="s">
        <v>9900</v>
      </c>
      <c r="D182" t="str">
        <f>VLOOKUP(MID(C182,7,4),Estrv!I:J,2,FALSE)</f>
        <v>Turismo, empleo y fomento económico</v>
      </c>
      <c r="E182" t="str">
        <f>VLOOKUP(MID(C182,1,10),Estrv!B:CC,45,FALSE)</f>
        <v>Entrega de Apoyos a Microempresarios y empresarias con la finalidad de realizar actividades productivas para la reactivacion economica.</v>
      </c>
      <c r="F182" t="s">
        <v>1111</v>
      </c>
      <c r="G182" t="b">
        <f t="shared" si="10"/>
        <v>0</v>
      </c>
    </row>
    <row r="183" spans="1:7" hidden="1">
      <c r="A183" t="str">
        <f t="shared" si="12"/>
        <v>02CD03</v>
      </c>
      <c r="B183" t="str">
        <f>CONCATENATE(A183,"_",COUNTIF(A$1:A183,A183))</f>
        <v>02CD03_37</v>
      </c>
      <c r="C183" t="s">
        <v>10574</v>
      </c>
      <c r="D183" t="str">
        <f>VLOOKUP(MID(C183,7,4),Estrv!I:J,2,FALSE)</f>
        <v>Turismo, empleo y fomento económico</v>
      </c>
      <c r="E183" t="str">
        <f>VLOOKUP(MID(C183,1,10),Estrv!B:CC,48,FALSE)</f>
        <v>Otorgamiento de Apoyo a Personas Desempleadas que radican en la Alcaldia Benito Juarez</v>
      </c>
      <c r="F183" t="s">
        <v>1115</v>
      </c>
      <c r="G183" t="b">
        <f t="shared" si="10"/>
        <v>1</v>
      </c>
    </row>
    <row r="184" spans="1:7" hidden="1">
      <c r="A184" t="str">
        <f t="shared" si="12"/>
        <v>02CD03</v>
      </c>
      <c r="B184" t="str">
        <f>CONCATENATE(A184,"_",COUNTIF(A$1:A184,A184))</f>
        <v>02CD03_38</v>
      </c>
      <c r="C184" t="s">
        <v>11248</v>
      </c>
      <c r="D184" t="str">
        <f>VLOOKUP(MID(C184,7,4),Estrv!I:J,2,FALSE)</f>
        <v>Turismo, empleo y fomento económico</v>
      </c>
      <c r="E184" t="str">
        <f>VLOOKUP(MID(C184,1,10),Estrv!B:CC,51,FALSE)</f>
        <v>Realizar ferias de empleo para personas, comunidad LGBTI. y empresas.</v>
      </c>
      <c r="F184" t="s">
        <v>1116</v>
      </c>
      <c r="G184" t="b">
        <f t="shared" si="10"/>
        <v>1</v>
      </c>
    </row>
    <row r="185" spans="1:7" hidden="1">
      <c r="A185" t="str">
        <f t="shared" si="12"/>
        <v>02CD03</v>
      </c>
      <c r="B185" t="str">
        <f>CONCATENATE(A185,"_",COUNTIF(A$1:A185,A185))</f>
        <v>02CD03_39</v>
      </c>
      <c r="C185" t="s">
        <v>11922</v>
      </c>
      <c r="D185" t="str">
        <f>VLOOKUP(MID(C185,7,4),Estrv!I:J,2,FALSE)</f>
        <v>Turismo, empleo y fomento económico</v>
      </c>
      <c r="E185" t="str">
        <f>VLOOKUP(MID(C185,1,10),Estrv!B:CC,54,FALSE)</f>
        <v>Impartir capacitaciones y asesorias a micro y pequeñas empresas con el proposito de tener la posibilidad de acceder a diferentes instrumentos de financiamiento.</v>
      </c>
      <c r="F185" t="s">
        <v>1117</v>
      </c>
      <c r="G185" t="b">
        <f t="shared" si="10"/>
        <v>1</v>
      </c>
    </row>
    <row r="186" spans="1:7">
      <c r="A186" t="str">
        <f t="shared" si="12"/>
        <v>02CD03</v>
      </c>
      <c r="B186" t="str">
        <f>CONCATENATE(A186,"_",COUNTIF(A$1:A186,A186))</f>
        <v>02CD03_40</v>
      </c>
      <c r="C186" t="s">
        <v>9901</v>
      </c>
      <c r="D186" t="str">
        <f>VLOOKUP(MID(C186,7,4),Estrv!I:J,2,FALSE)</f>
        <v>Infraestructura urbana</v>
      </c>
      <c r="E186" t="str">
        <f>VLOOKUP(MID(C186,1,10),Estrv!B:CC,45,FALSE)</f>
        <v>Mantenimiento conservacion y rehabilitacion de Infraestructura de edificios publicos, espacios recreativos, e infraestructura comercial.</v>
      </c>
      <c r="F186" t="s">
        <v>1126</v>
      </c>
      <c r="G186" t="b">
        <f t="shared" si="10"/>
        <v>0</v>
      </c>
    </row>
    <row r="187" spans="1:7" hidden="1">
      <c r="A187" t="str">
        <f t="shared" si="12"/>
        <v>02CD03</v>
      </c>
      <c r="B187" t="str">
        <f>CONCATENATE(A187,"_",COUNTIF(A$1:A187,A187))</f>
        <v>02CD03_41</v>
      </c>
      <c r="C187" t="s">
        <v>10575</v>
      </c>
      <c r="D187" t="str">
        <f>VLOOKUP(MID(C187,7,4),Estrv!I:J,2,FALSE)</f>
        <v>Infraestructura urbana</v>
      </c>
      <c r="E187" t="str">
        <f>VLOOKUP(MID(C187,1,10),Estrv!B:CC,48,FALSE)</f>
        <v>Mantenimiento, conservacion y rehabilitacion de espacios publicos, asfalto y bacheo en vialidades secundarias.</v>
      </c>
      <c r="F187" t="s">
        <v>1128</v>
      </c>
      <c r="G187" t="b">
        <f t="shared" si="10"/>
        <v>1</v>
      </c>
    </row>
    <row r="188" spans="1:7">
      <c r="A188" t="str">
        <f t="shared" si="12"/>
        <v>02CD03</v>
      </c>
      <c r="B188" t="str">
        <f>CONCATENATE(A188,"_",COUNTIF(A$1:A188,A188))</f>
        <v>02CD03_42</v>
      </c>
      <c r="C188" t="s">
        <v>9902</v>
      </c>
      <c r="D188" t="str">
        <f>VLOOKUP(MID(C188,7,4),Estrv!I:J,2,FALSE)</f>
        <v>Infraestructura de agua potable en Alcaldías</v>
      </c>
      <c r="E188" t="str">
        <f>VLOOKUP(MID(C188,1,10),Estrv!B:CC,45,FALSE)</f>
        <v>Mantenimiento preventivo y correctivo a la red secundaria de agua potable</v>
      </c>
      <c r="F188" t="s">
        <v>1136</v>
      </c>
      <c r="G188" t="b">
        <f t="shared" si="10"/>
        <v>0</v>
      </c>
    </row>
    <row r="189" spans="1:7">
      <c r="A189" t="str">
        <f t="shared" ref="A189:A200" si="13">MID(C189,1,6)</f>
        <v>02CD03</v>
      </c>
      <c r="B189" t="str">
        <f>CONCATENATE(A189,"_",COUNTIF(A$1:A189,A189))</f>
        <v>02CD03_43</v>
      </c>
      <c r="C189" t="s">
        <v>9903</v>
      </c>
      <c r="D189" t="str">
        <f>VLOOKUP(MID(C189,7,4),Estrv!I:J,2,FALSE)</f>
        <v>Infraestructura de drenaje, alcantarillado y saneamiento en Alcaldías</v>
      </c>
      <c r="E189" t="str">
        <f>VLOOKUP(MID(C189,1,10),Estrv!B:CC,45,FALSE)</f>
        <v>Mantenimiento de la red secundaria de alcantarillado y saneamiento.</v>
      </c>
      <c r="F189" t="s">
        <v>1126</v>
      </c>
      <c r="G189" t="b">
        <f t="shared" si="10"/>
        <v>0</v>
      </c>
    </row>
    <row r="190" spans="1:7">
      <c r="A190" t="str">
        <f t="shared" si="13"/>
        <v>02CD03</v>
      </c>
      <c r="B190" t="str">
        <f>CONCATENATE(A190,"_",COUNTIF(A$1:A190,A190))</f>
        <v>02CD03_44</v>
      </c>
      <c r="C190" t="s">
        <v>9904</v>
      </c>
      <c r="D190" t="str">
        <f>VLOOKUP(MID(C190,7,4),Estrv!I:J,2,FALSE)</f>
        <v>Cumplimiento de los programas de protección civil</v>
      </c>
      <c r="E190" t="str">
        <f>VLOOKUP(MID(C190,1,10),Estrv!B:CC,45,FALSE)</f>
        <v>Capacitacion a brigadistas que integran el comite de proteccion civil interno.</v>
      </c>
      <c r="F190" t="s">
        <v>1156</v>
      </c>
      <c r="G190" t="b">
        <f t="shared" si="10"/>
        <v>0</v>
      </c>
    </row>
    <row r="191" spans="1:7" hidden="1">
      <c r="A191" t="str">
        <f t="shared" si="13"/>
        <v>02CD03</v>
      </c>
      <c r="B191" t="str">
        <f>CONCATENATE(A191,"_",COUNTIF(A$1:A191,A191))</f>
        <v>02CD03_45</v>
      </c>
      <c r="C191" t="s">
        <v>10578</v>
      </c>
      <c r="D191" t="str">
        <f>VLOOKUP(MID(C191,7,4),Estrv!I:J,2,FALSE)</f>
        <v>Cumplimiento de los programas de protección civil</v>
      </c>
      <c r="E191" t="str">
        <f>VLOOKUP(MID(C191,1,10),Estrv!B:CC,48,FALSE)</f>
        <v>Adquisicion de equipos de seguridad y de identificacion del personal y de las zonas de riesgo de las oficinas de la Alcaldia.</v>
      </c>
      <c r="F191" t="s">
        <v>1160</v>
      </c>
      <c r="G191" t="b">
        <f t="shared" si="10"/>
        <v>1</v>
      </c>
    </row>
    <row r="192" spans="1:7">
      <c r="A192" t="str">
        <f t="shared" si="13"/>
        <v>02CD03</v>
      </c>
      <c r="B192" t="str">
        <f>CONCATENATE(A192,"_",COUNTIF(A$1:A192,A192))</f>
        <v>02CD03_46</v>
      </c>
      <c r="C192" t="s">
        <v>9905</v>
      </c>
      <c r="D192" t="str">
        <f>VLOOKUP(MID(C192,7,4),Estrv!I:J,2,FALSE)</f>
        <v>Presupuesto participativo</v>
      </c>
      <c r="E192" t="str">
        <f>VLOOKUP(MID(C192,1,10),Estrv!B:CC,45,FALSE)</f>
        <v>Brindar los servicios y obras a cada uno de los comites veciales conforme los proyectos ganadores en la consulta ciudadana.</v>
      </c>
      <c r="F192" t="s">
        <v>1168</v>
      </c>
      <c r="G192" t="b">
        <f t="shared" si="10"/>
        <v>0</v>
      </c>
    </row>
    <row r="193" spans="1:7">
      <c r="A193" t="str">
        <f t="shared" si="13"/>
        <v>02CD03</v>
      </c>
      <c r="B193" t="str">
        <f>CONCATENATE(A193,"_",COUNTIF(A$1:A193,A193))</f>
        <v>02CD03_47</v>
      </c>
      <c r="C193" t="s">
        <v>9906</v>
      </c>
      <c r="D193" t="str">
        <f>VLOOKUP(MID(C193,7,4),Estrv!I:J,2,FALSE)</f>
        <v>Programa para enfermedades crónico degenerativas y discapacidad</v>
      </c>
      <c r="E193" t="str">
        <f>VLOOKUP(MID(C193,1,10),Estrv!B:CC,45,FALSE)</f>
        <v>Apoyo a personas con Discpacidad Permanente y/o Enfermedades Cronico Degenerativas.</v>
      </c>
      <c r="F193" t="s">
        <v>1181</v>
      </c>
      <c r="G193" t="b">
        <f t="shared" si="10"/>
        <v>0</v>
      </c>
    </row>
    <row r="194" spans="1:7" hidden="1">
      <c r="A194" t="str">
        <f t="shared" si="13"/>
        <v>02CD03</v>
      </c>
      <c r="B194" t="str">
        <f>CONCATENATE(A194,"_",COUNTIF(A$1:A194,A194))</f>
        <v>02CD03_48</v>
      </c>
      <c r="C194" t="s">
        <v>10580</v>
      </c>
      <c r="D194" t="str">
        <f>VLOOKUP(MID(C194,7,4),Estrv!I:J,2,FALSE)</f>
        <v>Programa para enfermedades crónico degenerativas y discapacidad</v>
      </c>
      <c r="E194" t="str">
        <f>VLOOKUP(MID(C194,1,10),Estrv!B:CC,48,FALSE)</f>
        <v>Apoyos a familias de pacientes con cancer.</v>
      </c>
      <c r="F194" t="s">
        <v>1185</v>
      </c>
      <c r="G194" t="b">
        <f t="shared" si="10"/>
        <v>1</v>
      </c>
    </row>
    <row r="195" spans="1:7">
      <c r="A195" t="str">
        <f t="shared" si="13"/>
        <v>02CD03</v>
      </c>
      <c r="B195" t="str">
        <f>CONCATENATE(A195,"_",COUNTIF(A$1:A195,A195))</f>
        <v>02CD03_49</v>
      </c>
      <c r="C195" t="s">
        <v>9907</v>
      </c>
      <c r="D195" t="str">
        <f>VLOOKUP(MID(C195,7,4),Estrv!I:J,2,FALSE)</f>
        <v>Apoyos para el cuidado del adulto mayor</v>
      </c>
      <c r="E195" t="str">
        <f>VLOOKUP(MID(C195,1,10),Estrv!B:CC,45,FALSE)</f>
        <v>Apoyo a personas adultas mayores BJ</v>
      </c>
      <c r="F195" t="s">
        <v>1202</v>
      </c>
      <c r="G195" t="b">
        <f t="shared" ref="G195:G258" si="14">EXACT(E195,F195)</f>
        <v>0</v>
      </c>
    </row>
    <row r="196" spans="1:7">
      <c r="A196" t="str">
        <f t="shared" si="13"/>
        <v>02CD03</v>
      </c>
      <c r="B196" t="str">
        <f>CONCATENATE(A196,"_",COUNTIF(A$1:A196,A196))</f>
        <v>02CD03_50</v>
      </c>
      <c r="C196" t="s">
        <v>9908</v>
      </c>
      <c r="D196" t="str">
        <f>VLOOKUP(MID(C196,7,4),Estrv!I:J,2,FALSE)</f>
        <v>Educación, cultura, deporte y recreación</v>
      </c>
      <c r="E196" t="str">
        <f>VLOOKUP(MID(C196,1,10),Estrv!B:CC,45,FALSE)</f>
        <v>Creacion de Espacios, Eventos y Platicas; Apoyar y Promocionar a talentos Juveniles; ademas de realizar Convenios de colaboracion y descuentos en Instituciones Educativas privadas para la poblacion juvenil.</v>
      </c>
      <c r="F196" t="s">
        <v>1208</v>
      </c>
      <c r="G196" t="b">
        <f t="shared" si="14"/>
        <v>0</v>
      </c>
    </row>
    <row r="197" spans="1:7" hidden="1">
      <c r="A197" t="str">
        <f t="shared" si="13"/>
        <v>02CD03</v>
      </c>
      <c r="B197" t="str">
        <f>CONCATENATE(A197,"_",COUNTIF(A$1:A197,A197))</f>
        <v>02CD03_51</v>
      </c>
      <c r="C197" t="s">
        <v>10582</v>
      </c>
      <c r="D197" t="str">
        <f>VLOOKUP(MID(C197,7,4),Estrv!I:J,2,FALSE)</f>
        <v>Educación, cultura, deporte y recreación</v>
      </c>
      <c r="E197" t="str">
        <f>VLOOKUP(MID(C197,1,10),Estrv!B:CC,48,FALSE)</f>
        <v>Realizar Festival Narv- Arte BJ, ferias, conciertos, obras de teatro, exposiciones, talleres, proyecciones cinematograficas y demas eventos culturales; asi como la promocion del respeto a los derechos, cultura y patrimonio de los pueblos y barrios originarios de la demarcacion.</v>
      </c>
      <c r="F197" t="s">
        <v>1210</v>
      </c>
      <c r="G197" t="b">
        <f t="shared" si="14"/>
        <v>1</v>
      </c>
    </row>
    <row r="198" spans="1:7" hidden="1">
      <c r="A198" t="str">
        <f t="shared" si="13"/>
        <v>02CD03</v>
      </c>
      <c r="B198" t="str">
        <f>CONCATENATE(A198,"_",COUNTIF(A$1:A198,A198))</f>
        <v>02CD03_52</v>
      </c>
      <c r="C198" t="s">
        <v>11256</v>
      </c>
      <c r="D198" t="str">
        <f>VLOOKUP(MID(C198,7,4),Estrv!I:J,2,FALSE)</f>
        <v>Educación, cultura, deporte y recreación</v>
      </c>
      <c r="E198" t="str">
        <f>VLOOKUP(MID(C198,1,10),Estrv!B:CC,51,FALSE)</f>
        <v>Realizar actividades de promocion cultural, fomento de la lectura, supervision de la operacion en las casas de cultura y bibliotecas.</v>
      </c>
      <c r="F198" t="s">
        <v>1211</v>
      </c>
      <c r="G198" t="b">
        <f t="shared" si="14"/>
        <v>1</v>
      </c>
    </row>
    <row r="199" spans="1:7" hidden="1">
      <c r="A199" t="str">
        <f t="shared" si="13"/>
        <v>02CD03</v>
      </c>
      <c r="B199" t="str">
        <f>CONCATENATE(A199,"_",COUNTIF(A$1:A199,A199))</f>
        <v>02CD03_53</v>
      </c>
      <c r="C199" t="s">
        <v>11930</v>
      </c>
      <c r="D199" t="str">
        <f>VLOOKUP(MID(C199,7,4),Estrv!I:J,2,FALSE)</f>
        <v>Educación, cultura, deporte y recreación</v>
      </c>
      <c r="E199" t="str">
        <f>VLOOKUP(MID(C199,1,10),Estrv!B:CC,54,FALSE)</f>
        <v>Celebracion de Convenios, intercambios y vinculaciones con planteles educativos para la programacion de actividades</v>
      </c>
      <c r="F199" t="s">
        <v>1212</v>
      </c>
      <c r="G199" t="b">
        <f t="shared" si="14"/>
        <v>1</v>
      </c>
    </row>
    <row r="200" spans="1:7" hidden="1">
      <c r="A200" t="str">
        <f t="shared" si="13"/>
        <v>02CD03</v>
      </c>
      <c r="B200" t="str">
        <f>CONCATENATE(A200,"_",COUNTIF(A$1:A200,A200))</f>
        <v>02CD03_54</v>
      </c>
      <c r="C200" t="s">
        <v>12604</v>
      </c>
      <c r="D200" t="str">
        <f>VLOOKUP(MID(C200,7,4),Estrv!I:J,2,FALSE)</f>
        <v>Educación, cultura, deporte y recreación</v>
      </c>
      <c r="E200" t="str">
        <f>VLOOKUP(MID(C200,1,10),Estrv!B:CC,57,FALSE)</f>
        <v>Realizacion de actividades de participacion deportiva y recreativa en la comunidad a traves de eventos deportivos y actividad fisica. (Avanza Deporte BJ)</v>
      </c>
      <c r="F200" t="s">
        <v>1213</v>
      </c>
      <c r="G200" t="b">
        <f t="shared" si="14"/>
        <v>1</v>
      </c>
    </row>
    <row r="201" spans="1:7" hidden="1">
      <c r="A201" t="str">
        <f t="shared" ref="A201:A213" si="15">MID(C201,1,6)</f>
        <v>02CD03</v>
      </c>
      <c r="B201" t="str">
        <f>CONCATENATE(A201,"_",COUNTIF(A$1:A201,A201))</f>
        <v>02CD03_55</v>
      </c>
      <c r="C201" t="s">
        <v>13278</v>
      </c>
      <c r="D201" t="str">
        <f>VLOOKUP(MID(C201,7,4),Estrv!I:J,2,FALSE)</f>
        <v>Educación, cultura, deporte y recreación</v>
      </c>
      <c r="E201" t="str">
        <f>VLOOKUP(MID(C201,1,10),Estrv!B:CC,60,FALSE)</f>
        <v>Brindar servicios a personas en situacion de calle(Albergue), tales como: alimentacion, dormitorio, aseo personal, trabajo social.</v>
      </c>
      <c r="F201" t="s">
        <v>1214</v>
      </c>
      <c r="G201" t="b">
        <f t="shared" si="14"/>
        <v>1</v>
      </c>
    </row>
    <row r="202" spans="1:7" hidden="1">
      <c r="A202" t="str">
        <f t="shared" si="15"/>
        <v>02CD03</v>
      </c>
      <c r="B202" t="str">
        <f>CONCATENATE(A202,"_",COUNTIF(A$1:A202,A202))</f>
        <v>02CD03_56</v>
      </c>
      <c r="C202" t="s">
        <v>13952</v>
      </c>
      <c r="D202" t="str">
        <f>VLOOKUP(MID(C202,7,4),Estrv!I:J,2,FALSE)</f>
        <v>Educación, cultura, deporte y recreación</v>
      </c>
      <c r="E202" t="str">
        <f>VLOOKUP(MID(C202,1,10),Estrv!B:CC,63,FALSE)</f>
        <v>Entrega de Apoyos a las Compañias integrantes de la Programacion 2023-2024 del Teatro Ma. Teresa Montoya</v>
      </c>
      <c r="F202" t="s">
        <v>1215</v>
      </c>
      <c r="G202" t="b">
        <f t="shared" si="14"/>
        <v>1</v>
      </c>
    </row>
    <row r="203" spans="1:7">
      <c r="A203" t="str">
        <f t="shared" si="15"/>
        <v>02CD03</v>
      </c>
      <c r="B203" t="str">
        <f>CONCATENATE(A203,"_",COUNTIF(A$1:A203,A203))</f>
        <v>02CD03_57</v>
      </c>
      <c r="C203" t="s">
        <v>9909</v>
      </c>
      <c r="D203" t="str">
        <f>VLOOKUP(MID(C203,7,4),Estrv!I:J,2,FALSE)</f>
        <v>Actividades de apoyo administrativo</v>
      </c>
      <c r="E203" t="str">
        <f>VLOOKUP(MID(C203,1,10),Estrv!B:CC,45,FALSE)</f>
        <v>Proporcionar los insumos y herramientas necesarias a traves de la adquisicion de bienes y la contratacion de servicios para atender la demanda y necesidades de la Alcaldia</v>
      </c>
      <c r="F203" t="s">
        <v>1223</v>
      </c>
      <c r="G203" t="b">
        <f t="shared" si="14"/>
        <v>0</v>
      </c>
    </row>
    <row r="204" spans="1:7">
      <c r="A204" t="str">
        <f t="shared" si="15"/>
        <v>02CD03</v>
      </c>
      <c r="B204" t="str">
        <f>CONCATENATE(A204,"_",COUNTIF(A$1:A204,A204))</f>
        <v>02CD03_58</v>
      </c>
      <c r="C204" t="s">
        <v>9910</v>
      </c>
      <c r="D204" t="str">
        <f>VLOOKUP(MID(C204,7,4),Estrv!I:J,2,FALSE)</f>
        <v>Provisiones para contingencias</v>
      </c>
      <c r="E204" t="str">
        <f>VLOOKUP(MID(C204,1,10),Estrv!B:CC,45,FALSE)</f>
        <v>Atender las sentencias emitas por la autoridad competente</v>
      </c>
      <c r="F204" t="s">
        <v>1232</v>
      </c>
      <c r="G204" t="b">
        <f t="shared" si="14"/>
        <v>0</v>
      </c>
    </row>
    <row r="205" spans="1:7">
      <c r="A205" t="str">
        <f t="shared" si="15"/>
        <v>02CD03</v>
      </c>
      <c r="B205" t="str">
        <f>CONCATENATE(A205,"_",COUNTIF(A$1:A205,A205))</f>
        <v>02CD03_59</v>
      </c>
      <c r="C205" t="s">
        <v>9911</v>
      </c>
      <c r="D205" t="str">
        <f>VLOOKUP(MID(C205,7,4),Estrv!I:J,2,FALSE)</f>
        <v>Programa de apoyo para el bienestar familiar</v>
      </c>
      <c r="E205" t="str">
        <f>VLOOKUP(MID(C205,1,10),Estrv!B:CC,45,FALSE)</f>
        <v>Apoyo a Jefas y Jefes de Familia BJ</v>
      </c>
      <c r="F205" t="s">
        <v>1247</v>
      </c>
      <c r="G205" t="b">
        <f t="shared" si="14"/>
        <v>0</v>
      </c>
    </row>
    <row r="206" spans="1:7">
      <c r="A206" t="str">
        <f t="shared" si="15"/>
        <v>02CD04</v>
      </c>
      <c r="B206" t="str">
        <f>CONCATENATE(A206,"_",COUNTIF(A$1:A206,A206))</f>
        <v>02CD04_1</v>
      </c>
      <c r="C206" t="s">
        <v>9912</v>
      </c>
      <c r="D206" t="str">
        <f>VLOOKUP(MID(C206,7,4),Estrv!I:J,2,FALSE)</f>
        <v>Gobierno y atención ciudadana</v>
      </c>
      <c r="E206" t="str">
        <f>VLOOKUP(MID(C206,1,10),Estrv!B:CC,45,FALSE)</f>
        <v>Brindar asistencias juridicas a los ciudadanos de la Alcaldia Coyoacan.</v>
      </c>
      <c r="F206" t="s">
        <v>1262</v>
      </c>
      <c r="G206" t="b">
        <f t="shared" si="14"/>
        <v>0</v>
      </c>
    </row>
    <row r="207" spans="1:7" hidden="1">
      <c r="A207" t="str">
        <f t="shared" si="15"/>
        <v>02CD04</v>
      </c>
      <c r="B207" t="str">
        <f>CONCATENATE(A207,"_",COUNTIF(A$1:A207,A207))</f>
        <v>02CD04_2</v>
      </c>
      <c r="C207" t="s">
        <v>10586</v>
      </c>
      <c r="D207" t="str">
        <f>VLOOKUP(MID(C207,7,4),Estrv!I:J,2,FALSE)</f>
        <v>Gobierno y atención ciudadana</v>
      </c>
      <c r="E207" t="str">
        <f>VLOOKUP(MID(C207,1,10),Estrv!B:CC,48,FALSE)</f>
        <v>Atencion de solicitudes y quejas realizadas ante la Ventanilla Unica (CESAC).</v>
      </c>
      <c r="F207" t="s">
        <v>1266</v>
      </c>
      <c r="G207" t="b">
        <f t="shared" si="14"/>
        <v>1</v>
      </c>
    </row>
    <row r="208" spans="1:7" hidden="1">
      <c r="A208" t="str">
        <f t="shared" si="15"/>
        <v>02CD04</v>
      </c>
      <c r="B208" t="str">
        <f>CONCATENATE(A208,"_",COUNTIF(A$1:A208,A208))</f>
        <v>02CD04_3</v>
      </c>
      <c r="C208" t="s">
        <v>11260</v>
      </c>
      <c r="D208" t="str">
        <f>VLOOKUP(MID(C208,7,4),Estrv!I:J,2,FALSE)</f>
        <v>Gobierno y atención ciudadana</v>
      </c>
      <c r="E208" t="str">
        <f>VLOOKUP(MID(C208,1,10),Estrv!B:CC,51,FALSE)</f>
        <v>Brindar servicios de autorizaciones y permisos en materia de obras y establecimientos mercantiles.</v>
      </c>
      <c r="F208" t="s">
        <v>1269</v>
      </c>
      <c r="G208" t="b">
        <f t="shared" si="14"/>
        <v>1</v>
      </c>
    </row>
    <row r="209" spans="1:7">
      <c r="A209" t="str">
        <f t="shared" si="15"/>
        <v>02CD04</v>
      </c>
      <c r="B209" t="str">
        <f>CONCATENATE(A209,"_",COUNTIF(A$1:A209,A209))</f>
        <v>02CD04_4</v>
      </c>
      <c r="C209" t="s">
        <v>9913</v>
      </c>
      <c r="D209" t="str">
        <f>VLOOKUP(MID(C209,7,4),Estrv!I:J,2,FALSE)</f>
        <v>Seguridad en Alcalíias</v>
      </c>
      <c r="E209" t="str">
        <f>VLOOKUP(MID(C209,1,10),Estrv!B:CC,45,FALSE)</f>
        <v>Realizacion de operativos.</v>
      </c>
      <c r="F209" t="s">
        <v>1280</v>
      </c>
      <c r="G209" t="b">
        <f t="shared" si="14"/>
        <v>0</v>
      </c>
    </row>
    <row r="210" spans="1:7" hidden="1">
      <c r="A210" t="str">
        <f t="shared" si="15"/>
        <v>02CD04</v>
      </c>
      <c r="B210" t="str">
        <f>CONCATENATE(A210,"_",COUNTIF(A$1:A210,A210))</f>
        <v>02CD04_5</v>
      </c>
      <c r="C210" t="s">
        <v>10587</v>
      </c>
      <c r="D210" t="str">
        <f>VLOOKUP(MID(C210,7,4),Estrv!I:J,2,FALSE)</f>
        <v>Seguridad en Alcalíias</v>
      </c>
      <c r="E210" t="str">
        <f>VLOOKUP(MID(C210,1,10),Estrv!B:CC,48,FALSE)</f>
        <v>Realizacion de actividades para la prevencion del delito</v>
      </c>
      <c r="F210" t="s">
        <v>1284</v>
      </c>
      <c r="G210" t="b">
        <f t="shared" si="14"/>
        <v>1</v>
      </c>
    </row>
    <row r="211" spans="1:7">
      <c r="A211" t="str">
        <f t="shared" si="15"/>
        <v>02CD04</v>
      </c>
      <c r="B211" t="str">
        <f>CONCATENATE(A211,"_",COUNTIF(A$1:A211,A211))</f>
        <v>02CD04_6</v>
      </c>
      <c r="C211" t="s">
        <v>9914</v>
      </c>
      <c r="D211" t="str">
        <f>VLOOKUP(MID(C211,7,4),Estrv!I:J,2,FALSE)</f>
        <v>Servicios públicos</v>
      </c>
      <c r="E211" t="str">
        <f>VLOOKUP(MID(C211,1,10),Estrv!B:CC,45,FALSE)</f>
        <v>Realizacion de poda de arboles.</v>
      </c>
      <c r="F211" t="s">
        <v>1292</v>
      </c>
      <c r="G211" t="b">
        <f t="shared" si="14"/>
        <v>0</v>
      </c>
    </row>
    <row r="212" spans="1:7" hidden="1">
      <c r="A212" t="str">
        <f t="shared" si="15"/>
        <v>02CD04</v>
      </c>
      <c r="B212" t="str">
        <f>CONCATENATE(A212,"_",COUNTIF(A$1:A212,A212))</f>
        <v>02CD04_7</v>
      </c>
      <c r="C212" t="s">
        <v>10588</v>
      </c>
      <c r="D212" t="str">
        <f>VLOOKUP(MID(C212,7,4),Estrv!I:J,2,FALSE)</f>
        <v>Servicios públicos</v>
      </c>
      <c r="E212" t="str">
        <f>VLOOKUP(MID(C212,1,10),Estrv!B:CC,48,FALSE)</f>
        <v>Recoleccion de residuos solidos.</v>
      </c>
      <c r="F212" t="s">
        <v>1296</v>
      </c>
      <c r="G212" t="b">
        <f t="shared" si="14"/>
        <v>1</v>
      </c>
    </row>
    <row r="213" spans="1:7" hidden="1">
      <c r="A213" t="str">
        <f t="shared" si="15"/>
        <v>02CD04</v>
      </c>
      <c r="B213" t="str">
        <f>CONCATENATE(A213,"_",COUNTIF(A$1:A213,A213))</f>
        <v>02CD04_8</v>
      </c>
      <c r="C213" t="s">
        <v>11262</v>
      </c>
      <c r="D213" t="str">
        <f>VLOOKUP(MID(C213,7,4),Estrv!I:J,2,FALSE)</f>
        <v>Servicios públicos</v>
      </c>
      <c r="E213" t="str">
        <f>VLOOKUP(MID(C213,1,10),Estrv!B:CC,51,FALSE)</f>
        <v>Realizacion de barridos manuales en las calles.</v>
      </c>
      <c r="F213" t="s">
        <v>1297</v>
      </c>
      <c r="G213" t="b">
        <f t="shared" si="14"/>
        <v>1</v>
      </c>
    </row>
    <row r="214" spans="1:7">
      <c r="A214" t="str">
        <f t="shared" ref="A214:A235" si="16">MID(C214,1,6)</f>
        <v>02CD04</v>
      </c>
      <c r="B214" t="str">
        <f>CONCATENATE(A214,"_",COUNTIF(A$1:A214,A214))</f>
        <v>02CD04_9</v>
      </c>
      <c r="C214" t="s">
        <v>9915</v>
      </c>
      <c r="D214" t="str">
        <f>VLOOKUP(MID(C214,7,4),Estrv!I:J,2,FALSE)</f>
        <v>Educación, cultura, deporte y recreación</v>
      </c>
      <c r="E214" t="str">
        <f>VLOOKUP(MID(C214,1,10),Estrv!B:CC,45,FALSE)</f>
        <v>Realizacion de actividades artisticas y culturales.</v>
      </c>
      <c r="F214" t="s">
        <v>1306</v>
      </c>
      <c r="G214" t="b">
        <f t="shared" si="14"/>
        <v>0</v>
      </c>
    </row>
    <row r="215" spans="1:7" hidden="1">
      <c r="A215" t="str">
        <f t="shared" si="16"/>
        <v>02CD04</v>
      </c>
      <c r="B215" t="str">
        <f>CONCATENATE(A215,"_",COUNTIF(A$1:A215,A215))</f>
        <v>02CD04_10</v>
      </c>
      <c r="C215" t="s">
        <v>10589</v>
      </c>
      <c r="D215" t="str">
        <f>VLOOKUP(MID(C215,7,4),Estrv!I:J,2,FALSE)</f>
        <v>Educación, cultura, deporte y recreación</v>
      </c>
      <c r="E215" t="str">
        <f>VLOOKUP(MID(C215,1,10),Estrv!B:CC,48,FALSE)</f>
        <v>Realizacion de campañas para fomentar el uso y disfrute de los espacios culturales.</v>
      </c>
      <c r="F215" t="s">
        <v>1310</v>
      </c>
      <c r="G215" t="b">
        <f t="shared" si="14"/>
        <v>1</v>
      </c>
    </row>
    <row r="216" spans="1:7" hidden="1">
      <c r="A216" t="str">
        <f t="shared" si="16"/>
        <v>02CD04</v>
      </c>
      <c r="B216" t="str">
        <f>CONCATENATE(A216,"_",COUNTIF(A$1:A216,A216))</f>
        <v>02CD04_11</v>
      </c>
      <c r="C216" t="s">
        <v>11263</v>
      </c>
      <c r="D216" t="str">
        <f>VLOOKUP(MID(C216,7,4),Estrv!I:J,2,FALSE)</f>
        <v>Educación, cultura, deporte y recreación</v>
      </c>
      <c r="E216" t="str">
        <f>VLOOKUP(MID(C216,1,10),Estrv!B:CC,51,FALSE)</f>
        <v>Realizacion de actividades para la preservacion del patrimonio historico y artistico de Coyoacan.</v>
      </c>
      <c r="F216" t="s">
        <v>1311</v>
      </c>
      <c r="G216" t="b">
        <f t="shared" si="14"/>
        <v>1</v>
      </c>
    </row>
    <row r="217" spans="1:7">
      <c r="A217" t="str">
        <f t="shared" si="16"/>
        <v>02CD04</v>
      </c>
      <c r="B217" t="str">
        <f>CONCATENATE(A217,"_",COUNTIF(A$1:A217,A217))</f>
        <v>02CD04_12</v>
      </c>
      <c r="C217" t="s">
        <v>9916</v>
      </c>
      <c r="D217" t="str">
        <f>VLOOKUP(MID(C217,7,4),Estrv!I:J,2,FALSE)</f>
        <v>Servicios de salud en Alcaldias</v>
      </c>
      <c r="E217" t="str">
        <f>VLOOKUP(MID(C217,1,10),Estrv!B:CC,45,FALSE)</f>
        <v>Realizacion de actividades para la prevencion y atencion de enfermedades.</v>
      </c>
      <c r="F217" t="s">
        <v>1316</v>
      </c>
      <c r="G217" t="b">
        <f t="shared" si="14"/>
        <v>0</v>
      </c>
    </row>
    <row r="218" spans="1:7" hidden="1">
      <c r="A218" t="str">
        <f t="shared" si="16"/>
        <v>02CD04</v>
      </c>
      <c r="B218" t="str">
        <f>CONCATENATE(A218,"_",COUNTIF(A$1:A218,A218))</f>
        <v>02CD04_13</v>
      </c>
      <c r="C218" t="s">
        <v>10590</v>
      </c>
      <c r="D218" t="str">
        <f>VLOOKUP(MID(C218,7,4),Estrv!I:J,2,FALSE)</f>
        <v>Servicios de salud en Alcaldias</v>
      </c>
      <c r="E218" t="str">
        <f>VLOOKUP(MID(C218,1,10),Estrv!B:CC,48,FALSE)</f>
        <v>Realizacion de actividades para la prevencion y atencion de enfermedades con instituciones gubernamentales y no gubernamentales.</v>
      </c>
      <c r="F218" t="s">
        <v>1320</v>
      </c>
      <c r="G218" t="b">
        <f t="shared" si="14"/>
        <v>1</v>
      </c>
    </row>
    <row r="219" spans="1:7" hidden="1">
      <c r="A219" t="str">
        <f t="shared" si="16"/>
        <v>02CD04</v>
      </c>
      <c r="B219" t="str">
        <f>CONCATENATE(A219,"_",COUNTIF(A$1:A219,A219))</f>
        <v>02CD04_14</v>
      </c>
      <c r="C219" t="s">
        <v>11264</v>
      </c>
      <c r="D219" t="str">
        <f>VLOOKUP(MID(C219,7,4),Estrv!I:J,2,FALSE)</f>
        <v>Servicios de salud en Alcaldias</v>
      </c>
      <c r="E219" t="str">
        <f>VLOOKUP(MID(C219,1,10),Estrv!B:CC,51,FALSE)</f>
        <v>Realizacion de campañas de difusion para la prevencion y atencion de adicciones.</v>
      </c>
      <c r="F219" t="s">
        <v>1321</v>
      </c>
      <c r="G219" t="b">
        <f t="shared" si="14"/>
        <v>1</v>
      </c>
    </row>
    <row r="220" spans="1:7" hidden="1">
      <c r="A220" t="str">
        <f t="shared" si="16"/>
        <v>02CD04</v>
      </c>
      <c r="B220" t="str">
        <f>CONCATENATE(A220,"_",COUNTIF(A$1:A220,A220))</f>
        <v>02CD04_15</v>
      </c>
      <c r="C220" t="s">
        <v>11938</v>
      </c>
      <c r="D220" t="str">
        <f>VLOOKUP(MID(C220,7,4),Estrv!I:J,2,FALSE)</f>
        <v>Servicios de salud en Alcaldias</v>
      </c>
      <c r="E220" t="str">
        <f>VLOOKUP(MID(C220,1,10),Estrv!B:CC,54,FALSE)</f>
        <v>Entrega de medicamentos y estudios de laboratorio en unidades de salud especializadas.</v>
      </c>
      <c r="F220" t="s">
        <v>1322</v>
      </c>
      <c r="G220" t="b">
        <f t="shared" si="14"/>
        <v>1</v>
      </c>
    </row>
    <row r="221" spans="1:7" hidden="1">
      <c r="A221" t="str">
        <f t="shared" si="16"/>
        <v>02CD04</v>
      </c>
      <c r="B221" t="str">
        <f>CONCATENATE(A221,"_",COUNTIF(A$1:A221,A221))</f>
        <v>02CD04_16</v>
      </c>
      <c r="C221" t="s">
        <v>12612</v>
      </c>
      <c r="D221" t="str">
        <f>VLOOKUP(MID(C221,7,4),Estrv!I:J,2,FALSE)</f>
        <v>Servicios de salud en Alcaldias</v>
      </c>
      <c r="E221" t="str">
        <f>VLOOKUP(MID(C221,1,10),Estrv!B:CC,57,FALSE)</f>
        <v>Otorgamiento de servicios medicos profesionales y estudios de laboratorio especializados para mujeres con cancer de mama.</v>
      </c>
      <c r="F221" t="s">
        <v>1323</v>
      </c>
      <c r="G221" t="b">
        <f t="shared" si="14"/>
        <v>1</v>
      </c>
    </row>
    <row r="222" spans="1:7">
      <c r="A222" t="str">
        <f t="shared" si="16"/>
        <v>02CD04</v>
      </c>
      <c r="B222" t="str">
        <f>CONCATENATE(A222,"_",COUNTIF(A$1:A222,A222))</f>
        <v>02CD04_17</v>
      </c>
      <c r="C222" t="s">
        <v>9917</v>
      </c>
      <c r="D222" t="str">
        <f>VLOOKUP(MID(C222,7,4),Estrv!I:J,2,FALSE)</f>
        <v>Servicios de atención animal</v>
      </c>
      <c r="E222" t="str">
        <f>VLOOKUP(MID(C222,1,10),Estrv!B:CC,45,FALSE)</f>
        <v>Realizacion de servicios de atencion veterinaria para los animales de compañia de los habitantes de Coyoacan.</v>
      </c>
      <c r="F222" t="s">
        <v>1327</v>
      </c>
      <c r="G222" t="b">
        <f t="shared" si="14"/>
        <v>0</v>
      </c>
    </row>
    <row r="223" spans="1:7" hidden="1">
      <c r="A223" t="str">
        <f t="shared" si="16"/>
        <v>02CD04</v>
      </c>
      <c r="B223" t="str">
        <f>CONCATENATE(A223,"_",COUNTIF(A$1:A223,A223))</f>
        <v>02CD04_18</v>
      </c>
      <c r="C223" t="s">
        <v>10591</v>
      </c>
      <c r="D223" t="str">
        <f>VLOOKUP(MID(C223,7,4),Estrv!I:J,2,FALSE)</f>
        <v>Servicios de atención animal</v>
      </c>
      <c r="E223" t="str">
        <f>VLOOKUP(MID(C223,1,10),Estrv!B:CC,48,FALSE)</f>
        <v>Realizacion de campañas de difusion de la cultura de cuidado y tutela responsable de los animales de compañia.</v>
      </c>
      <c r="F223" t="s">
        <v>1329</v>
      </c>
      <c r="G223" t="b">
        <f t="shared" si="14"/>
        <v>1</v>
      </c>
    </row>
    <row r="224" spans="1:7">
      <c r="A224" t="str">
        <f t="shared" si="16"/>
        <v>02CD04</v>
      </c>
      <c r="B224" t="str">
        <f>CONCATENATE(A224,"_",COUNTIF(A$1:A224,A224))</f>
        <v>02CD04_19</v>
      </c>
      <c r="C224" t="s">
        <v>9918</v>
      </c>
      <c r="D224" t="str">
        <f>VLOOKUP(MID(C224,7,4),Estrv!I:J,2,FALSE)</f>
        <v>Servicios de cuidado infantil</v>
      </c>
      <c r="E224" t="str">
        <f>VLOOKUP(MID(C224,1,10),Estrv!B:CC,45,FALSE)</f>
        <v>Brindar servicios de atencion pedagogica y asistencial a niñas y niños de 2 años hasta 5 años 11 meses, que asisten a los Centros de Atencion y Cuidado Infantil (CACI) de la Alcaldia Coyoacan.</v>
      </c>
      <c r="F224" t="s">
        <v>1337</v>
      </c>
      <c r="G224" t="b">
        <f t="shared" si="14"/>
        <v>0</v>
      </c>
    </row>
    <row r="225" spans="1:7" hidden="1">
      <c r="A225" t="str">
        <f t="shared" si="16"/>
        <v>02CD04</v>
      </c>
      <c r="B225" t="str">
        <f>CONCATENATE(A225,"_",COUNTIF(A$1:A225,A225))</f>
        <v>02CD04_20</v>
      </c>
      <c r="C225" t="s">
        <v>10592</v>
      </c>
      <c r="D225" t="str">
        <f>VLOOKUP(MID(C225,7,4),Estrv!I:J,2,FALSE)</f>
        <v>Servicios de cuidado infantil</v>
      </c>
      <c r="E225" t="str">
        <f>VLOOKUP(MID(C225,1,10),Estrv!B:CC,48,FALSE)</f>
        <v>Otorgar apoyos alimentarios a niñas y niños de 2 años hasta 5 años 11 meses que asisten a los Centros de Atencion y Cuidado Infantil (CACI) de la Alcaldia Coyoacan.</v>
      </c>
      <c r="F225" t="s">
        <v>1339</v>
      </c>
      <c r="G225" t="b">
        <f t="shared" si="14"/>
        <v>1</v>
      </c>
    </row>
    <row r="226" spans="1:7">
      <c r="A226" t="str">
        <f t="shared" si="16"/>
        <v>02CD04</v>
      </c>
      <c r="B226" t="str">
        <f>CONCATENATE(A226,"_",COUNTIF(A$1:A226,A226))</f>
        <v>02CD04_21</v>
      </c>
      <c r="C226" t="s">
        <v>9919</v>
      </c>
      <c r="D226" t="str">
        <f>VLOOKUP(MID(C226,7,4),Estrv!I:J,2,FALSE)</f>
        <v>Turismo, empleo y fomento económico</v>
      </c>
      <c r="E226" t="str">
        <f>VLOOKUP(MID(C226,1,10),Estrv!B:CC,45,FALSE)</f>
        <v>Realizacion de capacitaciones y acompañamientos a emprendedores de la Alcaldia Coyoacan.</v>
      </c>
      <c r="F226" t="s">
        <v>1347</v>
      </c>
      <c r="G226" t="b">
        <f t="shared" si="14"/>
        <v>0</v>
      </c>
    </row>
    <row r="227" spans="1:7" hidden="1">
      <c r="A227" t="str">
        <f t="shared" si="16"/>
        <v>02CD04</v>
      </c>
      <c r="B227" t="str">
        <f>CONCATENATE(A227,"_",COUNTIF(A$1:A227,A227))</f>
        <v>02CD04_22</v>
      </c>
      <c r="C227" t="s">
        <v>10593</v>
      </c>
      <c r="D227" t="str">
        <f>VLOOKUP(MID(C227,7,4),Estrv!I:J,2,FALSE)</f>
        <v>Turismo, empleo y fomento económico</v>
      </c>
      <c r="E227" t="str">
        <f>VLOOKUP(MID(C227,1,10),Estrv!B:CC,48,FALSE)</f>
        <v>Actividades encaminadas a vincular buscadores de empleo con el sector empresarial y/o academico.</v>
      </c>
      <c r="F227" t="s">
        <v>1349</v>
      </c>
      <c r="G227" t="b">
        <f t="shared" si="14"/>
        <v>1</v>
      </c>
    </row>
    <row r="228" spans="1:7" hidden="1">
      <c r="A228" t="str">
        <f t="shared" si="16"/>
        <v>02CD04</v>
      </c>
      <c r="B228" t="str">
        <f>CONCATENATE(A228,"_",COUNTIF(A$1:A228,A228))</f>
        <v>02CD04_23</v>
      </c>
      <c r="C228" t="s">
        <v>11267</v>
      </c>
      <c r="D228" t="str">
        <f>VLOOKUP(MID(C228,7,4),Estrv!I:J,2,FALSE)</f>
        <v>Turismo, empleo y fomento económico</v>
      </c>
      <c r="E228" t="str">
        <f>VLOOKUP(MID(C228,1,10),Estrv!B:CC,51,FALSE)</f>
        <v>Realizacion de ferias de empleo.</v>
      </c>
      <c r="F228" t="s">
        <v>1350</v>
      </c>
      <c r="G228" t="b">
        <f t="shared" si="14"/>
        <v>1</v>
      </c>
    </row>
    <row r="229" spans="1:7">
      <c r="A229" t="str">
        <f t="shared" si="16"/>
        <v>02CD04</v>
      </c>
      <c r="B229" t="str">
        <f>CONCATENATE(A229,"_",COUNTIF(A$1:A229,A229))</f>
        <v>02CD04_24</v>
      </c>
      <c r="C229" t="s">
        <v>9920</v>
      </c>
      <c r="D229" t="str">
        <f>VLOOKUP(MID(C229,7,4),Estrv!I:J,2,FALSE)</f>
        <v>Infraestructura urbana</v>
      </c>
      <c r="E229" t="str">
        <f>VLOOKUP(MID(C229,1,10),Estrv!B:CC,45,FALSE)</f>
        <v>Rehabilitacion de espacios deportivos.</v>
      </c>
      <c r="F229" t="s">
        <v>1358</v>
      </c>
      <c r="G229" t="b">
        <f t="shared" si="14"/>
        <v>0</v>
      </c>
    </row>
    <row r="230" spans="1:7" hidden="1">
      <c r="A230" t="str">
        <f t="shared" si="16"/>
        <v>02CD04</v>
      </c>
      <c r="B230" t="str">
        <f>CONCATENATE(A230,"_",COUNTIF(A$1:A230,A230))</f>
        <v>02CD04_25</v>
      </c>
      <c r="C230" t="s">
        <v>10594</v>
      </c>
      <c r="D230" t="str">
        <f>VLOOKUP(MID(C230,7,4),Estrv!I:J,2,FALSE)</f>
        <v>Infraestructura urbana</v>
      </c>
      <c r="E230" t="str">
        <f>VLOOKUP(MID(C230,1,10),Estrv!B:CC,48,FALSE)</f>
        <v>Rehabilitacion de la Infraestructura Publica de la Alcaldia.</v>
      </c>
      <c r="F230" t="s">
        <v>1362</v>
      </c>
      <c r="G230" t="b">
        <f t="shared" si="14"/>
        <v>1</v>
      </c>
    </row>
    <row r="231" spans="1:7" hidden="1">
      <c r="A231" t="str">
        <f t="shared" si="16"/>
        <v>02CD04</v>
      </c>
      <c r="B231" t="str">
        <f>CONCATENATE(A231,"_",COUNTIF(A$1:A231,A231))</f>
        <v>02CD04_26</v>
      </c>
      <c r="C231" t="s">
        <v>11268</v>
      </c>
      <c r="D231" t="str">
        <f>VLOOKUP(MID(C231,7,4),Estrv!I:J,2,FALSE)</f>
        <v>Infraestructura urbana</v>
      </c>
      <c r="E231" t="str">
        <f>VLOOKUP(MID(C231,1,10),Estrv!B:CC,51,FALSE)</f>
        <v>Rehabilitacion de carpeta asfaltica.</v>
      </c>
      <c r="F231" t="s">
        <v>1363</v>
      </c>
      <c r="G231" t="b">
        <f t="shared" si="14"/>
        <v>1</v>
      </c>
    </row>
    <row r="232" spans="1:7" hidden="1">
      <c r="A232" t="str">
        <f t="shared" si="16"/>
        <v>02CD04</v>
      </c>
      <c r="B232" t="str">
        <f>CONCATENATE(A232,"_",COUNTIF(A$1:A232,A232))</f>
        <v>02CD04_27</v>
      </c>
      <c r="C232" t="s">
        <v>11942</v>
      </c>
      <c r="D232" t="str">
        <f>VLOOKUP(MID(C232,7,4),Estrv!I:J,2,FALSE)</f>
        <v>Infraestructura urbana</v>
      </c>
      <c r="E232" t="str">
        <f>VLOOKUP(MID(C232,1,10),Estrv!B:CC,54,FALSE)</f>
        <v>Mantenimiento de la Infraestructura Publica de la Alcaldia.</v>
      </c>
      <c r="F232" t="s">
        <v>1364</v>
      </c>
      <c r="G232" t="b">
        <f t="shared" si="14"/>
        <v>1</v>
      </c>
    </row>
    <row r="233" spans="1:7" hidden="1">
      <c r="A233" t="str">
        <f t="shared" si="16"/>
        <v>02CD04</v>
      </c>
      <c r="B233" t="str">
        <f>CONCATENATE(A233,"_",COUNTIF(A$1:A233,A233))</f>
        <v>02CD04_28</v>
      </c>
      <c r="C233" t="s">
        <v>12616</v>
      </c>
      <c r="D233" t="str">
        <f>VLOOKUP(MID(C233,7,4),Estrv!I:J,2,FALSE)</f>
        <v>Infraestructura urbana</v>
      </c>
      <c r="E233" t="str">
        <f>VLOOKUP(MID(C233,1,10),Estrv!B:CC,57,FALSE)</f>
        <v>Rehabilitacion del Alumbrado Publico.</v>
      </c>
      <c r="F233" t="s">
        <v>1365</v>
      </c>
      <c r="G233" t="b">
        <f t="shared" si="14"/>
        <v>1</v>
      </c>
    </row>
    <row r="234" spans="1:7">
      <c r="A234" t="str">
        <f t="shared" si="16"/>
        <v>02CD04</v>
      </c>
      <c r="B234" t="str">
        <f>CONCATENATE(A234,"_",COUNTIF(A$1:A234,A234))</f>
        <v>02CD04_29</v>
      </c>
      <c r="C234" t="s">
        <v>9921</v>
      </c>
      <c r="D234" t="str">
        <f>VLOOKUP(MID(C234,7,4),Estrv!I:J,2,FALSE)</f>
        <v>Infraestructura de agua potable en Alcaldías</v>
      </c>
      <c r="E234" t="str">
        <f>VLOOKUP(MID(C234,1,10),Estrv!B:CC,45,FALSE)</f>
        <v>Atencion de emergencias que presenten los sistemas secundarios de la red de agua potable.</v>
      </c>
      <c r="F234" t="s">
        <v>1373</v>
      </c>
      <c r="G234" t="b">
        <f t="shared" si="14"/>
        <v>0</v>
      </c>
    </row>
    <row r="235" spans="1:7" hidden="1">
      <c r="A235" t="str">
        <f t="shared" si="16"/>
        <v>02CD04</v>
      </c>
      <c r="B235" t="str">
        <f>CONCATENATE(A235,"_",COUNTIF(A$1:A235,A235))</f>
        <v>02CD04_30</v>
      </c>
      <c r="C235" t="s">
        <v>10595</v>
      </c>
      <c r="D235" t="str">
        <f>VLOOKUP(MID(C235,7,4),Estrv!I:J,2,FALSE)</f>
        <v>Infraestructura de agua potable en Alcaldías</v>
      </c>
      <c r="E235" t="str">
        <f>VLOOKUP(MID(C235,1,10),Estrv!B:CC,48,FALSE)</f>
        <v>Servicio de abastecimiento de agua potable en las colonias afectadas por la falta de agua.</v>
      </c>
      <c r="F235" t="s">
        <v>1375</v>
      </c>
      <c r="G235" t="b">
        <f t="shared" si="14"/>
        <v>1</v>
      </c>
    </row>
    <row r="236" spans="1:7">
      <c r="A236" t="str">
        <f t="shared" ref="A236:A244" si="17">MID(C236,1,6)</f>
        <v>02CD04</v>
      </c>
      <c r="B236" t="str">
        <f>CONCATENATE(A236,"_",COUNTIF(A$1:A236,A236))</f>
        <v>02CD04_31</v>
      </c>
      <c r="C236" t="s">
        <v>9922</v>
      </c>
      <c r="D236" t="str">
        <f>VLOOKUP(MID(C236,7,4),Estrv!I:J,2,FALSE)</f>
        <v>Infraestructura de drenaje, alcantarillado y saneamiento en Alcaldías</v>
      </c>
      <c r="E236" t="str">
        <f>VLOOKUP(MID(C236,1,10),Estrv!B:CC,45,FALSE)</f>
        <v>Mantenimiento preventivo o correctivo de la red secundaria de drenaje y alcantarillado.</v>
      </c>
      <c r="F236" t="s">
        <v>1383</v>
      </c>
      <c r="G236" t="b">
        <f t="shared" si="14"/>
        <v>0</v>
      </c>
    </row>
    <row r="237" spans="1:7" hidden="1">
      <c r="A237" t="str">
        <f t="shared" si="17"/>
        <v>02CD04</v>
      </c>
      <c r="B237" t="str">
        <f>CONCATENATE(A237,"_",COUNTIF(A$1:A237,A237))</f>
        <v>02CD04_32</v>
      </c>
      <c r="C237" t="s">
        <v>10596</v>
      </c>
      <c r="D237" t="str">
        <f>VLOOKUP(MID(C237,7,4),Estrv!I:J,2,FALSE)</f>
        <v>Infraestructura de drenaje, alcantarillado y saneamiento en Alcaldías</v>
      </c>
      <c r="E237" t="str">
        <f>VLOOKUP(MID(C237,1,10),Estrv!B:CC,48,FALSE)</f>
        <v>Atencion a las demandas ciudadanas relacionadas a la red secundaria de drenaje y alcantarillado.</v>
      </c>
      <c r="F237" t="s">
        <v>1385</v>
      </c>
      <c r="G237" t="b">
        <f t="shared" si="14"/>
        <v>1</v>
      </c>
    </row>
    <row r="238" spans="1:7">
      <c r="A238" t="str">
        <f t="shared" si="17"/>
        <v>02CD04</v>
      </c>
      <c r="B238" t="str">
        <f>CONCATENATE(A238,"_",COUNTIF(A$1:A238,A238))</f>
        <v>02CD04_33</v>
      </c>
      <c r="C238" t="s">
        <v>9923</v>
      </c>
      <c r="D238" t="str">
        <f>VLOOKUP(MID(C238,7,4),Estrv!I:J,2,FALSE)</f>
        <v>Actividades de apoyo administrativo</v>
      </c>
      <c r="E238" t="str">
        <f>VLOOKUP(MID(C238,1,10),Estrv!B:CC,45,FALSE)</f>
        <v>Adquisicion de bienes y servicios.</v>
      </c>
      <c r="F238" t="s">
        <v>1392</v>
      </c>
      <c r="G238" t="b">
        <f t="shared" si="14"/>
        <v>0</v>
      </c>
    </row>
    <row r="239" spans="1:7">
      <c r="A239" t="str">
        <f t="shared" si="17"/>
        <v>02CD04</v>
      </c>
      <c r="B239" t="str">
        <f>CONCATENATE(A239,"_",COUNTIF(A$1:A239,A239))</f>
        <v>02CD04_34</v>
      </c>
      <c r="C239" t="s">
        <v>9924</v>
      </c>
      <c r="D239" t="str">
        <f>VLOOKUP(MID(C239,7,4),Estrv!I:J,2,FALSE)</f>
        <v>Provisiones para contingencias</v>
      </c>
      <c r="E239" t="str">
        <f>VLOOKUP(MID(C239,1,10),Estrv!B:CC,45,FALSE)</f>
        <v>Pago de laudos instaurados en contra de la Alcaldia.</v>
      </c>
      <c r="F239" t="s">
        <v>1398</v>
      </c>
      <c r="G239" t="b">
        <f t="shared" si="14"/>
        <v>0</v>
      </c>
    </row>
    <row r="240" spans="1:7">
      <c r="A240" t="str">
        <f t="shared" si="17"/>
        <v>02CD04</v>
      </c>
      <c r="B240" t="str">
        <f>CONCATENATE(A240,"_",COUNTIF(A$1:A240,A240))</f>
        <v>02CD04_35</v>
      </c>
      <c r="C240" t="s">
        <v>9925</v>
      </c>
      <c r="D240" t="str">
        <f>VLOOKUP(MID(C240,7,4),Estrv!I:J,2,FALSE)</f>
        <v>Cumplimiento de los programas de protección civil</v>
      </c>
      <c r="E240" t="str">
        <f>VLOOKUP(MID(C240,1,10),Estrv!B:CC,45,FALSE)</f>
        <v>Monitoreo de riesgos causados por fenomenos naturales o antropicos en la Alcaldia.</v>
      </c>
      <c r="F240" t="s">
        <v>1408</v>
      </c>
      <c r="G240" t="b">
        <f t="shared" si="14"/>
        <v>0</v>
      </c>
    </row>
    <row r="241" spans="1:7" hidden="1">
      <c r="A241" t="str">
        <f t="shared" si="17"/>
        <v>02CD04</v>
      </c>
      <c r="B241" t="str">
        <f>CONCATENATE(A241,"_",COUNTIF(A$1:A241,A241))</f>
        <v>02CD04_36</v>
      </c>
      <c r="C241" t="s">
        <v>10599</v>
      </c>
      <c r="D241" t="str">
        <f>VLOOKUP(MID(C241,7,4),Estrv!I:J,2,FALSE)</f>
        <v>Cumplimiento de los programas de protección civil</v>
      </c>
      <c r="E241" t="str">
        <f>VLOOKUP(MID(C241,1,10),Estrv!B:CC,48,FALSE)</f>
        <v>Realizacion de capacitaciones en materia de proteccion civil.</v>
      </c>
      <c r="F241" t="s">
        <v>1412</v>
      </c>
      <c r="G241" t="b">
        <f t="shared" si="14"/>
        <v>1</v>
      </c>
    </row>
    <row r="242" spans="1:7">
      <c r="A242" t="str">
        <f t="shared" si="17"/>
        <v>02CD04</v>
      </c>
      <c r="B242" t="str">
        <f>CONCATENATE(A242,"_",COUNTIF(A$1:A242,A242))</f>
        <v>02CD04_37</v>
      </c>
      <c r="C242" t="s">
        <v>9926</v>
      </c>
      <c r="D242" t="str">
        <f>VLOOKUP(MID(C242,7,4),Estrv!I:J,2,FALSE)</f>
        <v>Presupuesto participativo</v>
      </c>
      <c r="E242" t="str">
        <f>VLOOKUP(MID(C242,1,10),Estrv!B:CC,45,FALSE)</f>
        <v>Evaluacion de proyectos registrados para el presupuesto participativo.</v>
      </c>
      <c r="F242" t="s">
        <v>1420</v>
      </c>
      <c r="G242" t="b">
        <f t="shared" si="14"/>
        <v>0</v>
      </c>
    </row>
    <row r="243" spans="1:7" hidden="1">
      <c r="A243" t="str">
        <f t="shared" si="17"/>
        <v>02CD04</v>
      </c>
      <c r="B243" t="str">
        <f>CONCATENATE(A243,"_",COUNTIF(A$1:A243,A243))</f>
        <v>02CD04_38</v>
      </c>
      <c r="C243" t="s">
        <v>10600</v>
      </c>
      <c r="D243" t="str">
        <f>VLOOKUP(MID(C243,7,4),Estrv!I:J,2,FALSE)</f>
        <v>Presupuesto participativo</v>
      </c>
      <c r="E243" t="str">
        <f>VLOOKUP(MID(C243,1,10),Estrv!B:CC,48,FALSE)</f>
        <v>Ejecucion de proyectos de presupuesto participativo.</v>
      </c>
      <c r="F243" t="s">
        <v>1424</v>
      </c>
      <c r="G243" t="b">
        <f t="shared" si="14"/>
        <v>1</v>
      </c>
    </row>
    <row r="244" spans="1:7">
      <c r="A244" t="str">
        <f t="shared" si="17"/>
        <v>02CD04</v>
      </c>
      <c r="B244" t="str">
        <f>CONCATENATE(A244,"_",COUNTIF(A$1:A244,A244))</f>
        <v>02CD04_39</v>
      </c>
      <c r="C244" t="s">
        <v>9927</v>
      </c>
      <c r="D244" t="str">
        <f>VLOOKUP(MID(C244,7,4),Estrv!I:J,2,FALSE)</f>
        <v>Programa para enfermedades crónico degenerativas y discapacidad</v>
      </c>
      <c r="E244" t="str">
        <f>VLOOKUP(MID(C245,1,10),Estrv!B:CC,45,FALSE)</f>
        <v>Apoyos economicos y/o en especie para los habitantes de la Alcaldia de Coyoacan que se encuentren en condiciones de vulnerabilidad en el hogar,</v>
      </c>
      <c r="F244" t="s">
        <v>1433</v>
      </c>
      <c r="G244" t="b">
        <f t="shared" si="14"/>
        <v>0</v>
      </c>
    </row>
    <row r="245" spans="1:7">
      <c r="A245" t="str">
        <f t="shared" ref="A245:A263" si="18">MID(C245,1,6)</f>
        <v>02CD04</v>
      </c>
      <c r="B245" t="str">
        <f>CONCATENATE(A245,"_",COUNTIF(A$1:A245,A245))</f>
        <v>02CD04_40</v>
      </c>
      <c r="C245" t="s">
        <v>9928</v>
      </c>
      <c r="D245" t="str">
        <f>VLOOKUP(MID(C245,7,4),Estrv!I:J,2,FALSE)</f>
        <v>Programa de apoyo para el bienestar familiar</v>
      </c>
      <c r="E245" t="str">
        <f>VLOOKUP(MID(C245,1,10),Estrv!B:CC,45,FALSE)</f>
        <v>Apoyos economicos y/o en especie para los habitantes de la Alcaldia de Coyoacan que se encuentren en condiciones de vulnerabilidad en el hogar,</v>
      </c>
      <c r="F245" t="s">
        <v>1443</v>
      </c>
      <c r="G245" t="b">
        <f t="shared" si="14"/>
        <v>0</v>
      </c>
    </row>
    <row r="246" spans="1:7" hidden="1">
      <c r="A246" t="str">
        <f t="shared" si="18"/>
        <v>02CD04</v>
      </c>
      <c r="B246" t="str">
        <f>CONCATENATE(A246,"_",COUNTIF(A$1:A246,A246))</f>
        <v>02CD04_41</v>
      </c>
      <c r="C246" t="s">
        <v>10602</v>
      </c>
      <c r="D246" t="str">
        <f>VLOOKUP(MID(C246,7,4),Estrv!I:J,2,FALSE)</f>
        <v>Programa de apoyo para el bienestar familiar</v>
      </c>
      <c r="E246" t="str">
        <f>VLOOKUP(MID(C246,1,10),Estrv!B:CC,48,FALSE)</f>
        <v>Comunidad solidaria, coyoacan contigo (apoyos economicos para profesores y talleristas de los centros generadores).</v>
      </c>
      <c r="F246" t="s">
        <v>1445</v>
      </c>
      <c r="G246" t="b">
        <f t="shared" si="14"/>
        <v>1</v>
      </c>
    </row>
    <row r="247" spans="1:7">
      <c r="A247" t="str">
        <f t="shared" si="18"/>
        <v>02CD04</v>
      </c>
      <c r="B247" t="str">
        <f>CONCATENATE(A247,"_",COUNTIF(A$1:A247,A247))</f>
        <v>02CD04_42</v>
      </c>
      <c r="C247" t="s">
        <v>9929</v>
      </c>
      <c r="D247" t="str">
        <f>VLOOKUP(MID(C247,7,4),Estrv!I:J,2,FALSE)</f>
        <v>Apoyos sociales</v>
      </c>
      <c r="E247" t="str">
        <f>VLOOKUP(MID(C247,1,10),Estrv!B:CC,45,FALSE)</f>
        <v>Rehabilitacion (pintado) de fachadas de viviendas en colonias con un indice de bienestar social inferior al 80% para el mejoramiento de la imagen urbana.</v>
      </c>
      <c r="F247" t="s">
        <v>1450</v>
      </c>
      <c r="G247" t="b">
        <f t="shared" si="14"/>
        <v>0</v>
      </c>
    </row>
    <row r="248" spans="1:7" hidden="1">
      <c r="A248" t="str">
        <f t="shared" si="18"/>
        <v>02CD04</v>
      </c>
      <c r="B248" t="str">
        <f>CONCATENATE(A248,"_",COUNTIF(A$1:A248,A248))</f>
        <v>02CD04_43</v>
      </c>
      <c r="C248" t="s">
        <v>10603</v>
      </c>
      <c r="D248" t="str">
        <f>VLOOKUP(MID(C248,7,4),Estrv!I:J,2,FALSE)</f>
        <v>Apoyos sociales</v>
      </c>
      <c r="E248" t="str">
        <f>VLOOKUP(MID(C248,1,10),Estrv!B:CC,48,FALSE)</f>
        <v>Entrega de apoyos en especie (juguetes) para los niños y niñas en condiciones de vulnerabilidad economica.</v>
      </c>
      <c r="F248" t="s">
        <v>1452</v>
      </c>
      <c r="G248" t="b">
        <f t="shared" si="14"/>
        <v>1</v>
      </c>
    </row>
    <row r="249" spans="1:7" hidden="1">
      <c r="A249" t="str">
        <f t="shared" si="18"/>
        <v>02CD04</v>
      </c>
      <c r="B249" t="str">
        <f>CONCATENATE(A249,"_",COUNTIF(A$1:A249,A249))</f>
        <v>02CD04_44</v>
      </c>
      <c r="C249" t="s">
        <v>11277</v>
      </c>
      <c r="D249" t="str">
        <f>VLOOKUP(MID(C249,7,4),Estrv!I:J,2,FALSE)</f>
        <v>Apoyos sociales</v>
      </c>
      <c r="E249" t="str">
        <f>VLOOKUP(MID(C249,1,10),Estrv!B:CC,51,FALSE)</f>
        <v>Compartiendo la mesa, Coyoacan Contigo (entrega de pavos o piernas de cerdo para cena de navidad o fin de año).</v>
      </c>
      <c r="F249" t="s">
        <v>1453</v>
      </c>
      <c r="G249" t="b">
        <f t="shared" si="14"/>
        <v>1</v>
      </c>
    </row>
    <row r="250" spans="1:7" hidden="1">
      <c r="A250" t="str">
        <f t="shared" si="18"/>
        <v>02CD04</v>
      </c>
      <c r="B250" t="str">
        <f>CONCATENATE(A250,"_",COUNTIF(A$1:A250,A250))</f>
        <v>02CD04_45</v>
      </c>
      <c r="C250" t="s">
        <v>11951</v>
      </c>
      <c r="D250" t="str">
        <f>VLOOKUP(MID(C250,7,4),Estrv!I:J,2,FALSE)</f>
        <v>Apoyos sociales</v>
      </c>
      <c r="E250" t="str">
        <f>VLOOKUP(MID(C250,1,10),Estrv!B:CC,54,FALSE)</f>
        <v>Contra el frio, Coyoacan Contigo (entrega de cobijas).</v>
      </c>
      <c r="F250" t="s">
        <v>1454</v>
      </c>
      <c r="G250" t="b">
        <f t="shared" si="14"/>
        <v>1</v>
      </c>
    </row>
    <row r="251" spans="1:7">
      <c r="A251" t="str">
        <f t="shared" si="18"/>
        <v>02CD05</v>
      </c>
      <c r="B251" t="str">
        <f>CONCATENATE(A251,"_",COUNTIF(A$1:A251,A251))</f>
        <v>02CD05_1</v>
      </c>
      <c r="C251" t="s">
        <v>9930</v>
      </c>
      <c r="D251" t="str">
        <f>VLOOKUP(MID(C251,7,4),Estrv!I:J,2,FALSE)</f>
        <v>Gobierno y atención ciudadana</v>
      </c>
      <c r="E251" t="str">
        <f>VLOOKUP(MID(C251,1,10),Estrv!B:CC,45,FALSE)</f>
        <v>Asesoria juridica</v>
      </c>
      <c r="F251" t="s">
        <v>1468</v>
      </c>
      <c r="G251" t="b">
        <f t="shared" si="14"/>
        <v>0</v>
      </c>
    </row>
    <row r="252" spans="1:7" hidden="1">
      <c r="A252" t="str">
        <f t="shared" si="18"/>
        <v>02CD05</v>
      </c>
      <c r="B252" t="str">
        <f>CONCATENATE(A252,"_",COUNTIF(A$1:A252,A252))</f>
        <v>02CD05_2</v>
      </c>
      <c r="C252" t="s">
        <v>10604</v>
      </c>
      <c r="D252" t="str">
        <f>VLOOKUP(MID(C252,7,4),Estrv!I:J,2,FALSE)</f>
        <v>Gobierno y atención ciudadana</v>
      </c>
      <c r="E252" t="str">
        <f>VLOOKUP(MID(C252,1,10),Estrv!B:CC,48,FALSE)</f>
        <v>Emitir, ejecutar y resolver visitas de verificacion administrativa en materia de obras y establecimientos mercantiles</v>
      </c>
      <c r="F252" t="s">
        <v>1472</v>
      </c>
      <c r="G252" t="b">
        <f t="shared" si="14"/>
        <v>1</v>
      </c>
    </row>
    <row r="253" spans="1:7">
      <c r="A253" t="str">
        <f t="shared" si="18"/>
        <v>02CD05</v>
      </c>
      <c r="B253" t="str">
        <f>CONCATENATE(A253,"_",COUNTIF(A$1:A253,A253))</f>
        <v>02CD05_3</v>
      </c>
      <c r="C253" t="s">
        <v>9931</v>
      </c>
      <c r="D253" t="str">
        <f>VLOOKUP(MID(C253,7,4),Estrv!I:J,2,FALSE)</f>
        <v>Seguridad en Alcalíias</v>
      </c>
      <c r="E253" t="str">
        <f>VLOOKUP(MID(C253,1,10),Estrv!B:CC,45,FALSE)</f>
        <v>Patrullaje de la Alcaldia.</v>
      </c>
      <c r="F253" t="s">
        <v>1481</v>
      </c>
      <c r="G253" t="b">
        <f t="shared" si="14"/>
        <v>0</v>
      </c>
    </row>
    <row r="254" spans="1:7" hidden="1">
      <c r="A254" t="str">
        <f t="shared" si="18"/>
        <v>02CD05</v>
      </c>
      <c r="B254" t="str">
        <f>CONCATENATE(A254,"_",COUNTIF(A$1:A254,A254))</f>
        <v>02CD05_4</v>
      </c>
      <c r="C254" t="s">
        <v>10605</v>
      </c>
      <c r="D254" t="str">
        <f>VLOOKUP(MID(C254,7,4),Estrv!I:J,2,FALSE)</f>
        <v>Seguridad en Alcalíias</v>
      </c>
      <c r="E254" t="str">
        <f>VLOOKUP(MID(C254,1,10),Estrv!B:CC,48,FALSE)</f>
        <v>Recorridos y presencia policial en la Alcaldia</v>
      </c>
      <c r="F254" t="s">
        <v>1485</v>
      </c>
      <c r="G254" t="b">
        <f t="shared" si="14"/>
        <v>1</v>
      </c>
    </row>
    <row r="255" spans="1:7" hidden="1">
      <c r="A255" t="str">
        <f t="shared" si="18"/>
        <v>02CD05</v>
      </c>
      <c r="B255" t="str">
        <f>CONCATENATE(A255,"_",COUNTIF(A$1:A255,A255))</f>
        <v>02CD05_5</v>
      </c>
      <c r="C255" t="s">
        <v>11279</v>
      </c>
      <c r="D255" t="str">
        <f>VLOOKUP(MID(C255,7,4),Estrv!I:J,2,FALSE)</f>
        <v>Seguridad en Alcalíias</v>
      </c>
      <c r="E255" t="str">
        <f>VLOOKUP(MID(C255,1,10),Estrv!B:CC,51,FALSE)</f>
        <v>Atencion a denuncias telefonicas</v>
      </c>
      <c r="F255" t="s">
        <v>1486</v>
      </c>
      <c r="G255" t="b">
        <f t="shared" si="14"/>
        <v>1</v>
      </c>
    </row>
    <row r="256" spans="1:7">
      <c r="A256" t="str">
        <f t="shared" si="18"/>
        <v>02CD05</v>
      </c>
      <c r="B256" t="str">
        <f>CONCATENATE(A256,"_",COUNTIF(A$1:A256,A256))</f>
        <v>02CD05_6</v>
      </c>
      <c r="C256" t="s">
        <v>9932</v>
      </c>
      <c r="D256" t="str">
        <f>VLOOKUP(MID(C256,7,4),Estrv!I:J,2,FALSE)</f>
        <v>Servicios públicos</v>
      </c>
      <c r="E256" t="str">
        <f>VLOOKUP(MID(C256,1,10),Estrv!B:CC,45,FALSE)</f>
        <v>Mantenimiento y sustitucion de alumbrado publico.</v>
      </c>
      <c r="F256" t="s">
        <v>1494</v>
      </c>
      <c r="G256" t="b">
        <f t="shared" si="14"/>
        <v>0</v>
      </c>
    </row>
    <row r="257" spans="1:7" hidden="1">
      <c r="A257" t="str">
        <f t="shared" si="18"/>
        <v>02CD05</v>
      </c>
      <c r="B257" t="str">
        <f>CONCATENATE(A257,"_",COUNTIF(A$1:A257,A257))</f>
        <v>02CD05_7</v>
      </c>
      <c r="C257" t="s">
        <v>10606</v>
      </c>
      <c r="D257" t="str">
        <f>VLOOKUP(MID(C257,7,4),Estrv!I:J,2,FALSE)</f>
        <v>Servicios públicos</v>
      </c>
      <c r="E257" t="str">
        <f>VLOOKUP(MID(C257,1,10),Estrv!B:CC,48,FALSE)</f>
        <v>Mantenimiento y rehabilitacion de areas verdes</v>
      </c>
      <c r="F257" t="s">
        <v>1498</v>
      </c>
      <c r="G257" t="b">
        <f t="shared" si="14"/>
        <v>1</v>
      </c>
    </row>
    <row r="258" spans="1:7" hidden="1">
      <c r="A258" t="str">
        <f t="shared" si="18"/>
        <v>02CD05</v>
      </c>
      <c r="B258" t="str">
        <f>CONCATENATE(A258,"_",COUNTIF(A$1:A258,A258))</f>
        <v>02CD05_8</v>
      </c>
      <c r="C258" t="s">
        <v>11280</v>
      </c>
      <c r="D258" t="str">
        <f>VLOOKUP(MID(C258,7,4),Estrv!I:J,2,FALSE)</f>
        <v>Servicios públicos</v>
      </c>
      <c r="E258" t="str">
        <f>VLOOKUP(MID(C258,1,10),Estrv!B:CC,51,FALSE)</f>
        <v>Recoleccion de residuos solidos</v>
      </c>
      <c r="F258" t="s">
        <v>1499</v>
      </c>
      <c r="G258" t="b">
        <f t="shared" si="14"/>
        <v>1</v>
      </c>
    </row>
    <row r="259" spans="1:7" hidden="1">
      <c r="A259" t="str">
        <f t="shared" si="18"/>
        <v>02CD05</v>
      </c>
      <c r="B259" t="str">
        <f>CONCATENATE(A259,"_",COUNTIF(A$1:A259,A259))</f>
        <v>02CD05_9</v>
      </c>
      <c r="C259" t="s">
        <v>11954</v>
      </c>
      <c r="D259" t="str">
        <f>VLOOKUP(MID(C259,7,4),Estrv!I:J,2,FALSE)</f>
        <v>Servicios públicos</v>
      </c>
      <c r="E259" t="str">
        <f>VLOOKUP(MID(C259,1,10),Estrv!B:CC,54,FALSE)</f>
        <v>Mantenimiento al parque vehicular.</v>
      </c>
      <c r="F259" t="s">
        <v>1500</v>
      </c>
      <c r="G259" t="b">
        <f t="shared" ref="G259:G322" si="19">EXACT(E259,F259)</f>
        <v>1</v>
      </c>
    </row>
    <row r="260" spans="1:7">
      <c r="A260" t="str">
        <f t="shared" si="18"/>
        <v>02CD05</v>
      </c>
      <c r="B260" t="str">
        <f>CONCATENATE(A260,"_",COUNTIF(A$1:A260,A260))</f>
        <v>02CD05_10</v>
      </c>
      <c r="C260" t="s">
        <v>9933</v>
      </c>
      <c r="D260" t="str">
        <f>VLOOKUP(MID(C260,7,4),Estrv!I:J,2,FALSE)</f>
        <v>Educación, cultura, deporte y recreación</v>
      </c>
      <c r="E260" t="str">
        <f>VLOOKUP(MID(C260,1,10),Estrv!B:CC,45,FALSE)</f>
        <v>Eventos deportivos y recreativos realizados en la Alcaldia.</v>
      </c>
      <c r="F260" t="s">
        <v>1506</v>
      </c>
      <c r="G260" t="b">
        <f t="shared" si="19"/>
        <v>0</v>
      </c>
    </row>
    <row r="261" spans="1:7" hidden="1">
      <c r="A261" t="str">
        <f t="shared" si="18"/>
        <v>02CD05</v>
      </c>
      <c r="B261" t="str">
        <f>CONCATENATE(A261,"_",COUNTIF(A$1:A261,A261))</f>
        <v>02CD05_11</v>
      </c>
      <c r="C261" t="s">
        <v>10607</v>
      </c>
      <c r="D261" t="str">
        <f>VLOOKUP(MID(C261,7,4),Estrv!I:J,2,FALSE)</f>
        <v>Educación, cultura, deporte y recreación</v>
      </c>
      <c r="E261" t="str">
        <f>VLOOKUP(MID(C261,1,10),Estrv!B:CC,48,FALSE)</f>
        <v>Eventos culturales en la Alcaldia</v>
      </c>
      <c r="F261" t="s">
        <v>1510</v>
      </c>
      <c r="G261" t="b">
        <f t="shared" si="19"/>
        <v>1</v>
      </c>
    </row>
    <row r="262" spans="1:7" hidden="1">
      <c r="A262" t="str">
        <f t="shared" si="18"/>
        <v>02CD05</v>
      </c>
      <c r="B262" t="str">
        <f>CONCATENATE(A262,"_",COUNTIF(A$1:A262,A262))</f>
        <v>02CD05_12</v>
      </c>
      <c r="C262" t="s">
        <v>11281</v>
      </c>
      <c r="D262" t="str">
        <f>VLOOKUP(MID(C262,7,4),Estrv!I:J,2,FALSE)</f>
        <v>Educación, cultura, deporte y recreación</v>
      </c>
      <c r="E262" t="str">
        <f>VLOOKUP(MID(C262,1,10),Estrv!B:CC,51,FALSE)</f>
        <v>Cursos y actividades sobre concientizacion y difusion de derechos</v>
      </c>
      <c r="F262" t="s">
        <v>1513</v>
      </c>
      <c r="G262" t="b">
        <f t="shared" si="19"/>
        <v>1</v>
      </c>
    </row>
    <row r="263" spans="1:7">
      <c r="A263" t="str">
        <f t="shared" si="18"/>
        <v>02CD05</v>
      </c>
      <c r="B263" t="str">
        <f>CONCATENATE(A263,"_",COUNTIF(A$1:A263,A263))</f>
        <v>02CD05_13</v>
      </c>
      <c r="C263" t="s">
        <v>9934</v>
      </c>
      <c r="D263" t="str">
        <f>VLOOKUP(MID(C263,7,4),Estrv!I:J,2,FALSE)</f>
        <v>Servicios de salud en Alcaldias</v>
      </c>
      <c r="E263" t="str">
        <f>VLOOKUP(MID(C263,1,10),Estrv!B:CC,45,FALSE)</f>
        <v>Consultas medicas gratuitas.</v>
      </c>
      <c r="F263" t="s">
        <v>1523</v>
      </c>
      <c r="G263" t="b">
        <f t="shared" si="19"/>
        <v>0</v>
      </c>
    </row>
    <row r="264" spans="1:7">
      <c r="A264" t="str">
        <f t="shared" ref="A264:A277" si="20">MID(C264,1,6)</f>
        <v>02CD05</v>
      </c>
      <c r="B264" t="str">
        <f>CONCATENATE(A264,"_",COUNTIF(A$1:A264,A264))</f>
        <v>02CD05_14</v>
      </c>
      <c r="C264" t="s">
        <v>9935</v>
      </c>
      <c r="D264" t="str">
        <f>VLOOKUP(MID(C264,7,4),Estrv!I:J,2,FALSE)</f>
        <v>Servicios de atención animal</v>
      </c>
      <c r="E264" t="str">
        <f>VLOOKUP(MID(C264,1,10),Estrv!B:CC,45,FALSE)</f>
        <v>Vacunacion de animales de compañia.</v>
      </c>
      <c r="F264" t="s">
        <v>1533</v>
      </c>
      <c r="G264" t="b">
        <f t="shared" si="19"/>
        <v>0</v>
      </c>
    </row>
    <row r="265" spans="1:7">
      <c r="A265" t="str">
        <f t="shared" si="20"/>
        <v>02CD05</v>
      </c>
      <c r="B265" t="str">
        <f>CONCATENATE(A265,"_",COUNTIF(A$1:A265,A265))</f>
        <v>02CD05_15</v>
      </c>
      <c r="C265" t="s">
        <v>9936</v>
      </c>
      <c r="D265" t="str">
        <f>VLOOKUP(MID(C265,7,4),Estrv!I:J,2,FALSE)</f>
        <v>Servicios de cuidado infantil</v>
      </c>
      <c r="E265" t="str">
        <f>VLOOKUP(MID(C265,1,10),Estrv!B:CC,45,FALSE)</f>
        <v>Alimentacion sana a niñas y niños.</v>
      </c>
      <c r="F265" t="s">
        <v>1539</v>
      </c>
      <c r="G265" t="b">
        <f t="shared" si="19"/>
        <v>0</v>
      </c>
    </row>
    <row r="266" spans="1:7" hidden="1">
      <c r="A266" t="str">
        <f t="shared" si="20"/>
        <v>02CD05</v>
      </c>
      <c r="B266" t="str">
        <f>CONCATENATE(A266,"_",COUNTIF(A$1:A266,A266))</f>
        <v>02CD05_16</v>
      </c>
      <c r="C266" t="s">
        <v>10610</v>
      </c>
      <c r="D266" t="str">
        <f>VLOOKUP(MID(C266,7,4),Estrv!I:J,2,FALSE)</f>
        <v>Servicios de cuidado infantil</v>
      </c>
      <c r="E266" t="str">
        <f>VLOOKUP(MID(C266,1,10),Estrv!B:CC,48,FALSE)</f>
        <v>Servicios educativos y de cuidados en CENDIS</v>
      </c>
      <c r="F266" t="s">
        <v>1543</v>
      </c>
      <c r="G266" t="b">
        <f t="shared" si="19"/>
        <v>1</v>
      </c>
    </row>
    <row r="267" spans="1:7">
      <c r="A267" t="str">
        <f t="shared" si="20"/>
        <v>02CD05</v>
      </c>
      <c r="B267" t="str">
        <f>CONCATENATE(A267,"_",COUNTIF(A$1:A267,A267))</f>
        <v>02CD05_17</v>
      </c>
      <c r="C267" t="s">
        <v>9937</v>
      </c>
      <c r="D267" t="str">
        <f>VLOOKUP(MID(C267,7,4),Estrv!I:J,2,FALSE)</f>
        <v>Turismo, empleo y fomento económico</v>
      </c>
      <c r="E267" t="str">
        <f>VLOOKUP(MID(C267,1,10),Estrv!B:CC,45,FALSE)</f>
        <v>Vinculacion de emprendedores para apoyos.</v>
      </c>
      <c r="F267" t="s">
        <v>1550</v>
      </c>
      <c r="G267" t="b">
        <f t="shared" si="19"/>
        <v>0</v>
      </c>
    </row>
    <row r="268" spans="1:7" hidden="1">
      <c r="A268" t="str">
        <f t="shared" si="20"/>
        <v>02CD05</v>
      </c>
      <c r="B268" t="str">
        <f>CONCATENATE(A268,"_",COUNTIF(A$1:A268,A268))</f>
        <v>02CD05_18</v>
      </c>
      <c r="C268" t="s">
        <v>10611</v>
      </c>
      <c r="D268" t="str">
        <f>VLOOKUP(MID(C268,7,4),Estrv!I:J,2,FALSE)</f>
        <v>Turismo, empleo y fomento económico</v>
      </c>
      <c r="E268" t="str">
        <f>VLOOKUP(MID(C268,1,10),Estrv!B:CC,48,FALSE)</f>
        <v>Ferias y caravanas de empleo</v>
      </c>
      <c r="F268" t="s">
        <v>1554</v>
      </c>
      <c r="G268" t="b">
        <f t="shared" si="19"/>
        <v>1</v>
      </c>
    </row>
    <row r="269" spans="1:7" hidden="1">
      <c r="A269" t="str">
        <f t="shared" si="20"/>
        <v>02CD05</v>
      </c>
      <c r="B269" t="str">
        <f>CONCATENATE(A269,"_",COUNTIF(A$1:A269,A269))</f>
        <v>02CD05_19</v>
      </c>
      <c r="C269" t="s">
        <v>11285</v>
      </c>
      <c r="D269" t="str">
        <f>VLOOKUP(MID(C269,7,4),Estrv!I:J,2,FALSE)</f>
        <v>Turismo, empleo y fomento económico</v>
      </c>
      <c r="E269" t="str">
        <f>VLOOKUP(MID(C269,1,10),Estrv!B:CC,51,FALSE)</f>
        <v>Cursos y capacitaciones de impulso para micro y pequeñas empresas</v>
      </c>
      <c r="F269" t="s">
        <v>1555</v>
      </c>
      <c r="G269" t="b">
        <f t="shared" si="19"/>
        <v>1</v>
      </c>
    </row>
    <row r="270" spans="1:7" hidden="1">
      <c r="A270" t="str">
        <f t="shared" si="20"/>
        <v>02CD05</v>
      </c>
      <c r="B270" t="str">
        <f>CONCATENATE(A270,"_",COUNTIF(A$1:A270,A270))</f>
        <v>02CD05_20</v>
      </c>
      <c r="C270" t="s">
        <v>11959</v>
      </c>
      <c r="D270" t="str">
        <f>VLOOKUP(MID(C270,7,4),Estrv!I:J,2,FALSE)</f>
        <v>Turismo, empleo y fomento económico</v>
      </c>
      <c r="E270" t="str">
        <f>VLOOKUP(MID(C270,1,10),Estrv!B:CC,54,FALSE)</f>
        <v>Pobladores referidos a la bolsa de trabajo.</v>
      </c>
      <c r="F270" t="s">
        <v>1556</v>
      </c>
      <c r="G270" t="b">
        <f t="shared" si="19"/>
        <v>1</v>
      </c>
    </row>
    <row r="271" spans="1:7">
      <c r="A271" t="str">
        <f t="shared" si="20"/>
        <v>02CD05</v>
      </c>
      <c r="B271" t="str">
        <f>CONCATENATE(A271,"_",COUNTIF(A$1:A271,A271))</f>
        <v>02CD05_21</v>
      </c>
      <c r="C271" t="s">
        <v>9938</v>
      </c>
      <c r="D271" t="str">
        <f>VLOOKUP(MID(C271,7,4),Estrv!I:J,2,FALSE)</f>
        <v>Infraestructura urbana</v>
      </c>
      <c r="E271" t="str">
        <f>VLOOKUP(MID(C271,1,10),Estrv!B:CC,45,FALSE)</f>
        <v>Mejoramiento de espacio urbano.</v>
      </c>
      <c r="F271" t="s">
        <v>1562</v>
      </c>
      <c r="G271" t="b">
        <f t="shared" si="19"/>
        <v>0</v>
      </c>
    </row>
    <row r="272" spans="1:7" hidden="1">
      <c r="A272" t="str">
        <f t="shared" si="20"/>
        <v>02CD05</v>
      </c>
      <c r="B272" t="str">
        <f>CONCATENATE(A272,"_",COUNTIF(A$1:A272,A272))</f>
        <v>02CD05_22</v>
      </c>
      <c r="C272" t="s">
        <v>10612</v>
      </c>
      <c r="D272" t="str">
        <f>VLOOKUP(MID(C272,7,4),Estrv!I:J,2,FALSE)</f>
        <v>Infraestructura urbana</v>
      </c>
      <c r="E272" t="str">
        <f>VLOOKUP(MID(C272,1,10),Estrv!B:CC,48,FALSE)</f>
        <v>Rehabilitacion de espacio publico</v>
      </c>
      <c r="F272" t="s">
        <v>1564</v>
      </c>
      <c r="G272" t="b">
        <f t="shared" si="19"/>
        <v>1</v>
      </c>
    </row>
    <row r="273" spans="1:7" hidden="1">
      <c r="A273" t="str">
        <f t="shared" si="20"/>
        <v>02CD05</v>
      </c>
      <c r="B273" t="str">
        <f>CONCATENATE(A273,"_",COUNTIF(A$1:A273,A273))</f>
        <v>02CD05_23</v>
      </c>
      <c r="C273" t="s">
        <v>11286</v>
      </c>
      <c r="D273" t="str">
        <f>VLOOKUP(MID(C273,7,4),Estrv!I:J,2,FALSE)</f>
        <v>Infraestructura urbana</v>
      </c>
      <c r="E273" t="str">
        <f>VLOOKUP(MID(C273,1,10),Estrv!B:CC,51,FALSE)</f>
        <v>Reencarpetado y balizamiento de vialidades</v>
      </c>
      <c r="F273" t="s">
        <v>1565</v>
      </c>
      <c r="G273" t="b">
        <f t="shared" si="19"/>
        <v>1</v>
      </c>
    </row>
    <row r="274" spans="1:7" hidden="1">
      <c r="A274" t="str">
        <f t="shared" si="20"/>
        <v>02CD05</v>
      </c>
      <c r="B274" t="str">
        <f>CONCATENATE(A274,"_",COUNTIF(A$1:A274,A274))</f>
        <v>02CD05_24</v>
      </c>
      <c r="C274" t="s">
        <v>11960</v>
      </c>
      <c r="D274" t="str">
        <f>VLOOKUP(MID(C274,7,4),Estrv!I:J,2,FALSE)</f>
        <v>Infraestructura urbana</v>
      </c>
      <c r="E274" t="str">
        <f>VLOOKUP(MID(C274,1,10),Estrv!B:CC,54,FALSE)</f>
        <v>Construccion de polideportivo.</v>
      </c>
      <c r="F274" t="s">
        <v>1566</v>
      </c>
      <c r="G274" t="b">
        <f t="shared" si="19"/>
        <v>1</v>
      </c>
    </row>
    <row r="275" spans="1:7" hidden="1">
      <c r="A275" t="str">
        <f t="shared" si="20"/>
        <v>02CD05</v>
      </c>
      <c r="B275" t="str">
        <f>CONCATENATE(A275,"_",COUNTIF(A$1:A275,A275))</f>
        <v>02CD05_25</v>
      </c>
      <c r="C275" t="s">
        <v>12634</v>
      </c>
      <c r="D275" t="str">
        <f>VLOOKUP(MID(C275,7,4),Estrv!I:J,2,FALSE)</f>
        <v>Infraestructura urbana</v>
      </c>
      <c r="E275" t="str">
        <f>VLOOKUP(MID(C275,1,10),Estrv!B:CC,57,FALSE)</f>
        <v>Mejora de señalamiento vial y retiro de publicidad.</v>
      </c>
      <c r="F275" t="s">
        <v>1567</v>
      </c>
      <c r="G275" t="b">
        <f t="shared" si="19"/>
        <v>1</v>
      </c>
    </row>
    <row r="276" spans="1:7">
      <c r="A276" t="str">
        <f t="shared" si="20"/>
        <v>02CD05</v>
      </c>
      <c r="B276" t="str">
        <f>CONCATENATE(A276,"_",COUNTIF(A$1:A276,A276))</f>
        <v>02CD05_26</v>
      </c>
      <c r="C276" t="s">
        <v>9939</v>
      </c>
      <c r="D276" t="str">
        <f>VLOOKUP(MID(C276,7,4),Estrv!I:J,2,FALSE)</f>
        <v>Infraestructura de agua potable en Alcaldías</v>
      </c>
      <c r="E276" t="str">
        <f>VLOOKUP(MID(C276,1,10),Estrv!B:CC,45,FALSE)</f>
        <v>Mantenimiento y sustitucion de la red secundaria de agua potable.</v>
      </c>
      <c r="F276" t="s">
        <v>1577</v>
      </c>
      <c r="G276" t="b">
        <f t="shared" si="19"/>
        <v>0</v>
      </c>
    </row>
    <row r="277" spans="1:7">
      <c r="A277" t="str">
        <f t="shared" si="20"/>
        <v>02CD05</v>
      </c>
      <c r="B277" t="str">
        <f>CONCATENATE(A277,"_",COUNTIF(A$1:A277,A277))</f>
        <v>02CD05_27</v>
      </c>
      <c r="C277" t="s">
        <v>9940</v>
      </c>
      <c r="D277" t="str">
        <f>VLOOKUP(MID(C277,7,4),Estrv!I:J,2,FALSE)</f>
        <v>Infraestructura de drenaje, alcantarillado y saneamiento en Alcaldías</v>
      </c>
      <c r="E277" t="str">
        <f>VLOOKUP(MID(C277,1,10),Estrv!B:CC,45,FALSE)</f>
        <v>Sustitucion y mantenimiento de la red de drenaje.</v>
      </c>
      <c r="F277" t="s">
        <v>1586</v>
      </c>
      <c r="G277" t="b">
        <f t="shared" si="19"/>
        <v>0</v>
      </c>
    </row>
    <row r="278" spans="1:7">
      <c r="A278" t="str">
        <f t="shared" ref="A278:A287" si="21">MID(C278,1,6)</f>
        <v>02CD05</v>
      </c>
      <c r="B278" t="str">
        <f>CONCATENATE(A278,"_",COUNTIF(A$1:A278,A278))</f>
        <v>02CD05_28</v>
      </c>
      <c r="C278" t="s">
        <v>9941</v>
      </c>
      <c r="D278" t="str">
        <f>VLOOKUP(MID(C278,7,4),Estrv!I:J,2,FALSE)</f>
        <v>Actividades de apoyo administrativo</v>
      </c>
      <c r="E278" t="str">
        <f>VLOOKUP(MID(C278,1,10),Estrv!B:CC,45,FALSE)</f>
        <v>Recursos materiales, tecnologicos y de infraestructura adquiridos.</v>
      </c>
      <c r="F278" t="s">
        <v>1595</v>
      </c>
      <c r="G278" t="b">
        <f t="shared" si="19"/>
        <v>0</v>
      </c>
    </row>
    <row r="279" spans="1:7">
      <c r="A279" t="str">
        <f t="shared" si="21"/>
        <v>02CD05</v>
      </c>
      <c r="B279" t="str">
        <f>CONCATENATE(A279,"_",COUNTIF(A$1:A279,A279))</f>
        <v>02CD05_29</v>
      </c>
      <c r="C279" t="s">
        <v>9942</v>
      </c>
      <c r="D279" t="str">
        <f>VLOOKUP(MID(C279,7,4),Estrv!I:J,2,FALSE)</f>
        <v>Provisiones para contingencias</v>
      </c>
      <c r="E279" t="str">
        <f>VLOOKUP(MID(C279,1,10),Estrv!B:CC,45,FALSE)</f>
        <v>Dar seguimiento a los conflictos laborales y el pago de laudos.</v>
      </c>
      <c r="F279" t="s">
        <v>1606</v>
      </c>
      <c r="G279" t="b">
        <f t="shared" si="19"/>
        <v>0</v>
      </c>
    </row>
    <row r="280" spans="1:7" hidden="1">
      <c r="A280" t="str">
        <f t="shared" si="21"/>
        <v>02CD05</v>
      </c>
      <c r="B280" t="str">
        <f>CONCATENATE(A280,"_",COUNTIF(A$1:A280,A280))</f>
        <v>02CD05_30</v>
      </c>
      <c r="C280" t="s">
        <v>10616</v>
      </c>
      <c r="D280" t="str">
        <f>VLOOKUP(MID(C280,7,4),Estrv!I:J,2,FALSE)</f>
        <v>Provisiones para contingencias</v>
      </c>
      <c r="E280" t="str">
        <f>VLOOKUP(MID(C280,1,10),Estrv!B:CC,48,FALSE)</f>
        <v>Informar al Tribunal de Conciliacion y Arbitraje el pago del laudo</v>
      </c>
      <c r="F280" t="s">
        <v>1610</v>
      </c>
      <c r="G280" t="b">
        <f t="shared" si="19"/>
        <v>1</v>
      </c>
    </row>
    <row r="281" spans="1:7">
      <c r="A281" t="str">
        <f t="shared" si="21"/>
        <v>02CD05</v>
      </c>
      <c r="B281" t="str">
        <f>CONCATENATE(A281,"_",COUNTIF(A$1:A281,A281))</f>
        <v>02CD05_31</v>
      </c>
      <c r="C281" t="s">
        <v>9943</v>
      </c>
      <c r="D281" t="str">
        <f>VLOOKUP(MID(C281,7,4),Estrv!I:J,2,FALSE)</f>
        <v>Cumplimiento de los programas de protección civil</v>
      </c>
      <c r="E281" t="str">
        <f>VLOOKUP(MID(C281,1,10),Estrv!B:CC,45,FALSE)</f>
        <v>Servicio medico de emergencia.</v>
      </c>
      <c r="F281" t="s">
        <v>1620</v>
      </c>
      <c r="G281" t="b">
        <f t="shared" si="19"/>
        <v>0</v>
      </c>
    </row>
    <row r="282" spans="1:7" hidden="1">
      <c r="A282" t="str">
        <f t="shared" si="21"/>
        <v>02CD05</v>
      </c>
      <c r="B282" t="str">
        <f>CONCATENATE(A282,"_",COUNTIF(A$1:A282,A282))</f>
        <v>02CD05_32</v>
      </c>
      <c r="C282" t="s">
        <v>10617</v>
      </c>
      <c r="D282" t="str">
        <f>VLOOKUP(MID(C282,7,4),Estrv!I:J,2,FALSE)</f>
        <v>Cumplimiento de los programas de protección civil</v>
      </c>
      <c r="E282" t="str">
        <f>VLOOKUP(MID(C282,1,10),Estrv!B:CC,48,FALSE)</f>
        <v>Capacitaciones en materia de gestion de riesgos y proteccion civil</v>
      </c>
      <c r="F282" t="s">
        <v>1624</v>
      </c>
      <c r="G282" t="b">
        <f t="shared" si="19"/>
        <v>1</v>
      </c>
    </row>
    <row r="283" spans="1:7">
      <c r="A283" t="str">
        <f t="shared" si="21"/>
        <v>02CD05</v>
      </c>
      <c r="B283" t="str">
        <f>CONCATENATE(A283,"_",COUNTIF(A$1:A283,A283))</f>
        <v>02CD05_33</v>
      </c>
      <c r="C283" t="s">
        <v>9944</v>
      </c>
      <c r="D283" t="str">
        <f>VLOOKUP(MID(C283,7,4),Estrv!I:J,2,FALSE)</f>
        <v>Presupuesto participativo</v>
      </c>
      <c r="E283" t="str">
        <f>VLOOKUP(MID(C283,1,10),Estrv!B:CC,45,FALSE)</f>
        <v>Dictaminacion de proyectos ciudadanos.</v>
      </c>
      <c r="F283" t="s">
        <v>1630</v>
      </c>
      <c r="G283" t="b">
        <f t="shared" si="19"/>
        <v>0</v>
      </c>
    </row>
    <row r="284" spans="1:7" hidden="1">
      <c r="A284" t="str">
        <f t="shared" si="21"/>
        <v>02CD05</v>
      </c>
      <c r="B284" t="str">
        <f>CONCATENATE(A284,"_",COUNTIF(A$1:A284,A284))</f>
        <v>02CD05_34</v>
      </c>
      <c r="C284" t="s">
        <v>10618</v>
      </c>
      <c r="D284" t="str">
        <f>VLOOKUP(MID(C284,7,4),Estrv!I:J,2,FALSE)</f>
        <v>Presupuesto participativo</v>
      </c>
      <c r="E284" t="str">
        <f>VLOOKUP(MID(C284,1,10),Estrv!B:CC,48,FALSE)</f>
        <v>Ejecucion de los proyectos ciudadanos</v>
      </c>
      <c r="F284" t="s">
        <v>1634</v>
      </c>
      <c r="G284" t="b">
        <f t="shared" si="19"/>
        <v>1</v>
      </c>
    </row>
    <row r="285" spans="1:7">
      <c r="A285" t="str">
        <f t="shared" si="21"/>
        <v>02CD05</v>
      </c>
      <c r="B285" t="str">
        <f>CONCATENATE(A285,"_",COUNTIF(A$1:A285,A285))</f>
        <v>02CD05_35</v>
      </c>
      <c r="C285" t="s">
        <v>9945</v>
      </c>
      <c r="D285" t="str">
        <f>VLOOKUP(MID(C285,7,4),Estrv!I:J,2,FALSE)</f>
        <v>Programa de apoyo para el bienestar familiar</v>
      </c>
      <c r="E285" t="str">
        <f>VLOOKUP(MID(C285,1,10),Estrv!B:CC,45,FALSE)</f>
        <v>Otorgamiento de apoyos economicos a jefas y jefes de familia que vivan en situacion de pobreza y marginacion.</v>
      </c>
      <c r="F285" t="s">
        <v>1644</v>
      </c>
      <c r="G285" t="b">
        <f t="shared" si="19"/>
        <v>0</v>
      </c>
    </row>
    <row r="286" spans="1:7" hidden="1">
      <c r="A286" t="str">
        <f t="shared" si="21"/>
        <v>02CD05</v>
      </c>
      <c r="B286" t="str">
        <f>CONCATENATE(A286,"_",COUNTIF(A$1:A286,A286))</f>
        <v>02CD05_36</v>
      </c>
      <c r="C286" t="s">
        <v>10619</v>
      </c>
      <c r="D286" t="str">
        <f>VLOOKUP(MID(C286,7,4),Estrv!I:J,2,FALSE)</f>
        <v>Programa de apoyo para el bienestar familiar</v>
      </c>
      <c r="E286" t="str">
        <f>VLOOKUP(MID(C286,1,10),Estrv!B:CC,48,FALSE)</f>
        <v>Atencion y prevencion de la violencia intrafamiliar</v>
      </c>
      <c r="F286" t="s">
        <v>1646</v>
      </c>
      <c r="G286" t="b">
        <f t="shared" si="19"/>
        <v>1</v>
      </c>
    </row>
    <row r="287" spans="1:7">
      <c r="A287" t="str">
        <f t="shared" si="21"/>
        <v>02CD05</v>
      </c>
      <c r="B287" t="str">
        <f>CONCATENATE(A287,"_",COUNTIF(A$1:A287,A287))</f>
        <v>02CD05_37</v>
      </c>
      <c r="C287" t="s">
        <v>9946</v>
      </c>
      <c r="D287" t="str">
        <f>VLOOKUP(MID(C287,7,4),Estrv!I:J,2,FALSE)</f>
        <v>Apoyos sociales</v>
      </c>
      <c r="E287" t="str">
        <f>VLOOKUP(MID(C287,1,10),Estrv!B:CC,45,FALSE)</f>
        <v>Entrega de juguetes a los niños, niñas y adolescentes de esta Alcaldia.</v>
      </c>
      <c r="F287" t="s">
        <v>1652</v>
      </c>
      <c r="G287" t="b">
        <f t="shared" si="19"/>
        <v>0</v>
      </c>
    </row>
    <row r="288" spans="1:7">
      <c r="A288" t="str">
        <f t="shared" ref="A288:A313" si="22">MID(C288,1,6)</f>
        <v>02CD06</v>
      </c>
      <c r="B288" t="str">
        <f>CONCATENATE(A288,"_",COUNTIF(A$1:A288,A288))</f>
        <v>02CD06_1</v>
      </c>
      <c r="C288" t="s">
        <v>9947</v>
      </c>
      <c r="D288" t="str">
        <f>VLOOKUP(MID(C288,7,4),Estrv!I:J,2,FALSE)</f>
        <v>Gobierno y atención ciudadana</v>
      </c>
      <c r="E288" t="str">
        <f>VLOOKUP(MID(C288,1,10),Estrv!B:CC,45,FALSE)</f>
        <v>Tramites y servicios diversos de gestion</v>
      </c>
      <c r="F288" t="s">
        <v>1672</v>
      </c>
      <c r="G288" t="b">
        <f t="shared" si="19"/>
        <v>0</v>
      </c>
    </row>
    <row r="289" spans="1:7" hidden="1">
      <c r="A289" t="str">
        <f t="shared" si="22"/>
        <v>02CD06</v>
      </c>
      <c r="B289" t="str">
        <f>CONCATENATE(A289,"_",COUNTIF(A$1:A289,A289))</f>
        <v>02CD06_2</v>
      </c>
      <c r="C289" t="s">
        <v>10621</v>
      </c>
      <c r="D289" t="str">
        <f>VLOOKUP(MID(C289,7,4),Estrv!I:J,2,FALSE)</f>
        <v>Gobierno y atención ciudadana</v>
      </c>
      <c r="E289" t="str">
        <f>VLOOKUP(MID(C289,1,10),Estrv!B:CC,48,FALSE)</f>
        <v>Asuntos y asesorias juridicas y de orientacion a los ciudadanos</v>
      </c>
      <c r="F289" t="s">
        <v>1676</v>
      </c>
      <c r="G289" t="b">
        <f t="shared" si="19"/>
        <v>1</v>
      </c>
    </row>
    <row r="290" spans="1:7" hidden="1">
      <c r="A290" t="str">
        <f t="shared" si="22"/>
        <v>02CD06</v>
      </c>
      <c r="B290" t="str">
        <f>CONCATENATE(A290,"_",COUNTIF(A$1:A290,A290))</f>
        <v>02CD06_3</v>
      </c>
      <c r="C290" t="s">
        <v>11295</v>
      </c>
      <c r="D290" t="str">
        <f>VLOOKUP(MID(C290,7,4),Estrv!I:J,2,FALSE)</f>
        <v>Gobierno y atención ciudadana</v>
      </c>
      <c r="E290" t="str">
        <f>VLOOKUP(MID(C290,1,10),Estrv!B:CC,51,FALSE)</f>
        <v>Regulacion de establecimientos mercantiles y comerciales</v>
      </c>
      <c r="F290" t="s">
        <v>1679</v>
      </c>
      <c r="G290" t="b">
        <f t="shared" si="19"/>
        <v>1</v>
      </c>
    </row>
    <row r="291" spans="1:7" hidden="1">
      <c r="A291" t="str">
        <f t="shared" si="22"/>
        <v>02CD06</v>
      </c>
      <c r="B291" t="str">
        <f>CONCATENATE(A291,"_",COUNTIF(A$1:A291,A291))</f>
        <v>02CD06_4</v>
      </c>
      <c r="C291" t="s">
        <v>11969</v>
      </c>
      <c r="D291" t="str">
        <f>VLOOKUP(MID(C291,7,4),Estrv!I:J,2,FALSE)</f>
        <v>Gobierno y atención ciudadana</v>
      </c>
      <c r="E291" t="str">
        <f>VLOOKUP(MID(C291,1,10),Estrv!B:CC,54,FALSE)</f>
        <v>Atencion de requerimientos relacionados con la Funcion Publica.</v>
      </c>
      <c r="F291" t="s">
        <v>1680</v>
      </c>
      <c r="G291" t="b">
        <f t="shared" si="19"/>
        <v>1</v>
      </c>
    </row>
    <row r="292" spans="1:7">
      <c r="A292" t="str">
        <f t="shared" si="22"/>
        <v>02CD06</v>
      </c>
      <c r="B292" t="str">
        <f>CONCATENATE(A292,"_",COUNTIF(A$1:A292,A292))</f>
        <v>02CD06_5</v>
      </c>
      <c r="C292" t="s">
        <v>9948</v>
      </c>
      <c r="D292" t="str">
        <f>VLOOKUP(MID(C292,7,4),Estrv!I:J,2,FALSE)</f>
        <v>Seguridad en Alcalíias</v>
      </c>
      <c r="E292" t="str">
        <f>VLOOKUP(MID(C292,1,10),Estrv!B:CC,45,FALSE)</f>
        <v>Operativos en las 33 colonias de la Alcaldia.</v>
      </c>
      <c r="F292" t="s">
        <v>1688</v>
      </c>
      <c r="G292" t="b">
        <f t="shared" si="19"/>
        <v>0</v>
      </c>
    </row>
    <row r="293" spans="1:7" hidden="1">
      <c r="A293" t="str">
        <f t="shared" si="22"/>
        <v>02CD06</v>
      </c>
      <c r="B293" t="str">
        <f>CONCATENATE(A293,"_",COUNTIF(A$1:A293,A293))</f>
        <v>02CD06_6</v>
      </c>
      <c r="C293" t="s">
        <v>10622</v>
      </c>
      <c r="D293" t="str">
        <f>VLOOKUP(MID(C293,7,4),Estrv!I:J,2,FALSE)</f>
        <v>Seguridad en Alcalíias</v>
      </c>
      <c r="E293" t="str">
        <f>VLOOKUP(MID(C293,1,10),Estrv!B:CC,48,FALSE)</f>
        <v>Presencia en cuadrantes.</v>
      </c>
      <c r="F293" t="s">
        <v>1692</v>
      </c>
      <c r="G293" t="b">
        <f t="shared" si="19"/>
        <v>1</v>
      </c>
    </row>
    <row r="294" spans="1:7" hidden="1">
      <c r="A294" t="str">
        <f t="shared" si="22"/>
        <v>02CD06</v>
      </c>
      <c r="B294" t="str">
        <f>CONCATENATE(A294,"_",COUNTIF(A$1:A294,A294))</f>
        <v>02CD06_7</v>
      </c>
      <c r="C294" t="s">
        <v>11296</v>
      </c>
      <c r="D294" t="str">
        <f>VLOOKUP(MID(C294,7,4),Estrv!I:J,2,FALSE)</f>
        <v>Seguridad en Alcalíias</v>
      </c>
      <c r="E294" t="str">
        <f>VLOOKUP(MID(C294,1,10),Estrv!B:CC,51,FALSE)</f>
        <v>Mantenimiento y compra de equipo de seguridad y vigilancia.</v>
      </c>
      <c r="F294" t="s">
        <v>1693</v>
      </c>
      <c r="G294" t="b">
        <f t="shared" si="19"/>
        <v>1</v>
      </c>
    </row>
    <row r="295" spans="1:7" hidden="1">
      <c r="A295" t="str">
        <f t="shared" si="22"/>
        <v>02CD06</v>
      </c>
      <c r="B295" t="str">
        <f>CONCATENATE(A295,"_",COUNTIF(A$1:A295,A295))</f>
        <v>02CD06_8</v>
      </c>
      <c r="C295" t="s">
        <v>11970</v>
      </c>
      <c r="D295" t="str">
        <f>VLOOKUP(MID(C295,7,4),Estrv!I:J,2,FALSE)</f>
        <v>Seguridad en Alcalíias</v>
      </c>
      <c r="E295" t="str">
        <f>VLOOKUP(MID(C295,1,10),Estrv!B:CC,54,FALSE)</f>
        <v>Reconocimiento all merito de la Seguridad Ciudadana y la Gestion Integral del Riesgo y Proteccion civil.</v>
      </c>
      <c r="F295" t="s">
        <v>1694</v>
      </c>
      <c r="G295" t="b">
        <f t="shared" si="19"/>
        <v>1</v>
      </c>
    </row>
    <row r="296" spans="1:7">
      <c r="A296" t="str">
        <f t="shared" si="22"/>
        <v>02CD06</v>
      </c>
      <c r="B296" t="str">
        <f>CONCATENATE(A296,"_",COUNTIF(A$1:A296,A296))</f>
        <v>02CD06_9</v>
      </c>
      <c r="C296" t="s">
        <v>9949</v>
      </c>
      <c r="D296" t="str">
        <f>VLOOKUP(MID(C296,7,4),Estrv!I:J,2,FALSE)</f>
        <v>Servicios públicos</v>
      </c>
      <c r="E296" t="str">
        <f>VLOOKUP(MID(C296,1,10),Estrv!B:CC,45,FALSE)</f>
        <v>Recoleccion, traslado, tratamiento y disposicion final de residuos solidos y urbanos.</v>
      </c>
      <c r="F296" t="s">
        <v>1701</v>
      </c>
      <c r="G296" t="b">
        <f t="shared" si="19"/>
        <v>0</v>
      </c>
    </row>
    <row r="297" spans="1:7" hidden="1">
      <c r="A297" t="str">
        <f t="shared" si="22"/>
        <v>02CD06</v>
      </c>
      <c r="B297" t="str">
        <f>CONCATENATE(A297,"_",COUNTIF(A$1:A297,A297))</f>
        <v>02CD06_10</v>
      </c>
      <c r="C297" t="s">
        <v>10623</v>
      </c>
      <c r="D297" t="str">
        <f>VLOOKUP(MID(C297,7,4),Estrv!I:J,2,FALSE)</f>
        <v>Servicios públicos</v>
      </c>
      <c r="E297" t="str">
        <f>VLOOKUP(MID(C297,1,10),Estrv!B:CC,48,FALSE)</f>
        <v>Operacion de panteones, (Inhumaciones, y Cremaciones).</v>
      </c>
      <c r="F297" t="s">
        <v>1705</v>
      </c>
      <c r="G297" t="b">
        <f t="shared" si="19"/>
        <v>1</v>
      </c>
    </row>
    <row r="298" spans="1:7" hidden="1">
      <c r="A298" t="str">
        <f t="shared" si="22"/>
        <v>02CD06</v>
      </c>
      <c r="B298" t="str">
        <f>CONCATENATE(A298,"_",COUNTIF(A$1:A298,A298))</f>
        <v>02CD06_11</v>
      </c>
      <c r="C298" t="s">
        <v>11297</v>
      </c>
      <c r="D298" t="str">
        <f>VLOOKUP(MID(C298,7,4),Estrv!I:J,2,FALSE)</f>
        <v>Servicios públicos</v>
      </c>
      <c r="E298" t="str">
        <f>VLOOKUP(MID(C298,1,10),Estrv!B:CC,51,FALSE)</f>
        <v>Mantenimiento y equipamiento a parques y jardines, servicio de poda de arboles.</v>
      </c>
      <c r="F298" t="s">
        <v>1706</v>
      </c>
      <c r="G298" t="b">
        <f t="shared" si="19"/>
        <v>1</v>
      </c>
    </row>
    <row r="299" spans="1:7" hidden="1">
      <c r="A299" t="str">
        <f t="shared" si="22"/>
        <v>02CD06</v>
      </c>
      <c r="B299" t="str">
        <f>CONCATENATE(A299,"_",COUNTIF(A$1:A299,A299))</f>
        <v>02CD06_12</v>
      </c>
      <c r="C299" t="s">
        <v>11971</v>
      </c>
      <c r="D299" t="str">
        <f>VLOOKUP(MID(C299,7,4),Estrv!I:J,2,FALSE)</f>
        <v>Servicios públicos</v>
      </c>
      <c r="E299" t="str">
        <f>VLOOKUP(MID(C299,1,10),Estrv!B:CC,54,FALSE)</f>
        <v>Mantenimiento, conservacion y rehabilitacion de banquetas, balizamiento, señalamiento en vialidades y alumbrado public en vialidades.</v>
      </c>
      <c r="F299" t="s">
        <v>1707</v>
      </c>
      <c r="G299" t="b">
        <f t="shared" si="19"/>
        <v>1</v>
      </c>
    </row>
    <row r="300" spans="1:7">
      <c r="A300" t="str">
        <f t="shared" si="22"/>
        <v>02CD06</v>
      </c>
      <c r="B300" t="str">
        <f>CONCATENATE(A300,"_",COUNTIF(A$1:A300,A300))</f>
        <v>02CD06_13</v>
      </c>
      <c r="C300" t="s">
        <v>9950</v>
      </c>
      <c r="D300" t="str">
        <f>VLOOKUP(MID(C300,7,4),Estrv!I:J,2,FALSE)</f>
        <v>Educación, cultura, deporte y recreación</v>
      </c>
      <c r="E300" t="str">
        <f>VLOOKUP(MID(C300,1,10),Estrv!B:CC,45,FALSE)</f>
        <v>Eventos y festividades civicos y de cultura tradicional en la Alcaldia Cuauhtemoc.</v>
      </c>
      <c r="F300" t="s">
        <v>1713</v>
      </c>
      <c r="G300" t="b">
        <f t="shared" si="19"/>
        <v>0</v>
      </c>
    </row>
    <row r="301" spans="1:7" hidden="1">
      <c r="A301" t="str">
        <f t="shared" si="22"/>
        <v>02CD06</v>
      </c>
      <c r="B301" t="str">
        <f>CONCATENATE(A301,"_",COUNTIF(A$1:A301,A301))</f>
        <v>02CD06_14</v>
      </c>
      <c r="C301" t="s">
        <v>10624</v>
      </c>
      <c r="D301" t="str">
        <f>VLOOKUP(MID(C301,7,4),Estrv!I:J,2,FALSE)</f>
        <v>Educación, cultura, deporte y recreación</v>
      </c>
      <c r="E301" t="str">
        <f>VLOOKUP(MID(C301,1,10),Estrv!B:CC,48,FALSE)</f>
        <v>Presentaciones de Compañias de danza, musica, y teatro.</v>
      </c>
      <c r="F301" t="s">
        <v>1717</v>
      </c>
      <c r="G301" t="b">
        <f t="shared" si="19"/>
        <v>1</v>
      </c>
    </row>
    <row r="302" spans="1:7" hidden="1">
      <c r="A302" t="str">
        <f t="shared" si="22"/>
        <v>02CD06</v>
      </c>
      <c r="B302" t="str">
        <f>CONCATENATE(A302,"_",COUNTIF(A$1:A302,A302))</f>
        <v>02CD06_15</v>
      </c>
      <c r="C302" t="s">
        <v>11298</v>
      </c>
      <c r="D302" t="str">
        <f>VLOOKUP(MID(C302,7,4),Estrv!I:J,2,FALSE)</f>
        <v>Educación, cultura, deporte y recreación</v>
      </c>
      <c r="E302" t="str">
        <f>VLOOKUP(MID(C302,1,10),Estrv!B:CC,51,FALSE)</f>
        <v>Eventos deportivos, competencias y activacion fisica para participantes que habitan en la Alcaldia Cuauhtemoc.</v>
      </c>
      <c r="F302" t="s">
        <v>1718</v>
      </c>
      <c r="G302" t="b">
        <f t="shared" si="19"/>
        <v>1</v>
      </c>
    </row>
    <row r="303" spans="1:7" hidden="1">
      <c r="A303" t="str">
        <f t="shared" si="22"/>
        <v>02CD06</v>
      </c>
      <c r="B303" t="str">
        <f>CONCATENATE(A303,"_",COUNTIF(A$1:A303,A303))</f>
        <v>02CD06_16</v>
      </c>
      <c r="C303" t="s">
        <v>11972</v>
      </c>
      <c r="D303" t="str">
        <f>VLOOKUP(MID(C303,7,4),Estrv!I:J,2,FALSE)</f>
        <v>Educación, cultura, deporte y recreación</v>
      </c>
      <c r="E303" t="str">
        <f>VLOOKUP(MID(C303,1,10),Estrv!B:CC,54,FALSE)</f>
        <v>Entrega de apoyos economicos a deportistas destacados.</v>
      </c>
      <c r="F303" t="s">
        <v>1721</v>
      </c>
      <c r="G303" t="b">
        <f t="shared" si="19"/>
        <v>1</v>
      </c>
    </row>
    <row r="304" spans="1:7">
      <c r="A304" t="str">
        <f t="shared" si="22"/>
        <v>02CD06</v>
      </c>
      <c r="B304" t="str">
        <f>CONCATENATE(A304,"_",COUNTIF(A$1:A304,A304))</f>
        <v>02CD06_17</v>
      </c>
      <c r="C304" t="s">
        <v>9951</v>
      </c>
      <c r="D304" t="str">
        <f>VLOOKUP(MID(C304,7,4),Estrv!I:J,2,FALSE)</f>
        <v>Servicios de salud en Alcaldias</v>
      </c>
      <c r="E304" t="str">
        <f>VLOOKUP(MID(C304,1,10),Estrv!B:CC,45,FALSE)</f>
        <v>Atenciones medicas de primer nivel.</v>
      </c>
      <c r="F304" t="s">
        <v>1729</v>
      </c>
      <c r="G304" t="b">
        <f t="shared" si="19"/>
        <v>0</v>
      </c>
    </row>
    <row r="305" spans="1:7" hidden="1">
      <c r="A305" t="str">
        <f t="shared" si="22"/>
        <v>02CD06</v>
      </c>
      <c r="B305" t="str">
        <f>CONCATENATE(A305,"_",COUNTIF(A$1:A305,A305))</f>
        <v>02CD06_18</v>
      </c>
      <c r="C305" t="s">
        <v>10625</v>
      </c>
      <c r="D305" t="str">
        <f>VLOOKUP(MID(C305,7,4),Estrv!I:J,2,FALSE)</f>
        <v>Servicios de salud en Alcaldias</v>
      </c>
      <c r="E305" t="str">
        <f>VLOOKUP(MID(C305,1,10),Estrv!B:CC,48,FALSE)</f>
        <v>Jornadas de salud en la Alcaldia.</v>
      </c>
      <c r="F305" t="s">
        <v>1732</v>
      </c>
      <c r="G305" t="b">
        <f t="shared" si="19"/>
        <v>1</v>
      </c>
    </row>
    <row r="306" spans="1:7" hidden="1">
      <c r="A306" t="str">
        <f t="shared" si="22"/>
        <v>02CD06</v>
      </c>
      <c r="B306" t="str">
        <f>CONCATENATE(A306,"_",COUNTIF(A$1:A306,A306))</f>
        <v>02CD06_19</v>
      </c>
      <c r="C306" t="s">
        <v>11299</v>
      </c>
      <c r="D306" t="str">
        <f>VLOOKUP(MID(C306,7,4),Estrv!I:J,2,FALSE)</f>
        <v>Servicios de salud en Alcaldias</v>
      </c>
      <c r="E306" t="str">
        <f>VLOOKUP(MID(C306,1,10),Estrv!B:CC,51,FALSE)</f>
        <v>Campañas de planificacion familiar y prevencion de enfermedades de trasmision sexual.</v>
      </c>
      <c r="F306" t="s">
        <v>1733</v>
      </c>
      <c r="G306" t="b">
        <f t="shared" si="19"/>
        <v>1</v>
      </c>
    </row>
    <row r="307" spans="1:7">
      <c r="A307" t="str">
        <f t="shared" si="22"/>
        <v>02CD06</v>
      </c>
      <c r="B307" t="str">
        <f>CONCATENATE(A307,"_",COUNTIF(A$1:A307,A307))</f>
        <v>02CD06_20</v>
      </c>
      <c r="C307" t="s">
        <v>9952</v>
      </c>
      <c r="D307" t="str">
        <f>VLOOKUP(MID(C307,7,4),Estrv!I:J,2,FALSE)</f>
        <v>Servicios de atención animal</v>
      </c>
      <c r="E307" t="str">
        <f>VLOOKUP(MID(C307,1,10),Estrv!B:CC,45,FALSE)</f>
        <v>Campañas de cirugias, esterilizacion y vacunacion animal gratuita.</v>
      </c>
      <c r="F307" t="s">
        <v>1742</v>
      </c>
      <c r="G307" t="b">
        <f t="shared" si="19"/>
        <v>0</v>
      </c>
    </row>
    <row r="308" spans="1:7" hidden="1">
      <c r="A308" t="str">
        <f t="shared" si="22"/>
        <v>02CD06</v>
      </c>
      <c r="B308" t="str">
        <f>CONCATENATE(A308,"_",COUNTIF(A$1:A308,A308))</f>
        <v>02CD06_21</v>
      </c>
      <c r="C308" t="s">
        <v>10626</v>
      </c>
      <c r="D308" t="str">
        <f>VLOOKUP(MID(C308,7,4),Estrv!I:J,2,FALSE)</f>
        <v>Servicios de atención animal</v>
      </c>
      <c r="E308" t="str">
        <f>VLOOKUP(MID(C308,1,10),Estrv!B:CC,48,FALSE)</f>
        <v>Jornadas de difusion de tendencia responsable de animales de compañia.</v>
      </c>
      <c r="F308" t="s">
        <v>1746</v>
      </c>
      <c r="G308" t="b">
        <f t="shared" si="19"/>
        <v>1</v>
      </c>
    </row>
    <row r="309" spans="1:7" hidden="1">
      <c r="A309" t="str">
        <f t="shared" si="22"/>
        <v>02CD06</v>
      </c>
      <c r="B309" t="str">
        <f>CONCATENATE(A309,"_",COUNTIF(A$1:A309,A309))</f>
        <v>02CD06_22</v>
      </c>
      <c r="C309" t="s">
        <v>11300</v>
      </c>
      <c r="D309" t="str">
        <f>VLOOKUP(MID(C309,7,4),Estrv!I:J,2,FALSE)</f>
        <v>Servicios de atención animal</v>
      </c>
      <c r="E309" t="str">
        <f>VLOOKUP(MID(C309,1,10),Estrv!B:CC,51,FALSE)</f>
        <v>Habilitacion de areas para mascotas en parques y jardines en la Alcaldia.</v>
      </c>
      <c r="F309" t="s">
        <v>1747</v>
      </c>
      <c r="G309" t="b">
        <f t="shared" si="19"/>
        <v>1</v>
      </c>
    </row>
    <row r="310" spans="1:7" hidden="1">
      <c r="A310" t="str">
        <f t="shared" si="22"/>
        <v>02CD06</v>
      </c>
      <c r="B310" t="str">
        <f>CONCATENATE(A310,"_",COUNTIF(A$1:A310,A310))</f>
        <v>02CD06_23</v>
      </c>
      <c r="C310" t="s">
        <v>11974</v>
      </c>
      <c r="D310" t="str">
        <f>VLOOKUP(MID(C310,7,4),Estrv!I:J,2,FALSE)</f>
        <v>Servicios de atención animal</v>
      </c>
      <c r="E310" t="str">
        <f>VLOOKUP(MID(C310,1,10),Estrv!B:CC,54,FALSE)</f>
        <v>Servicios de adiestramiento y adopcion responsable de animales de compañia.</v>
      </c>
      <c r="F310" t="s">
        <v>1748</v>
      </c>
      <c r="G310" t="b">
        <f t="shared" si="19"/>
        <v>1</v>
      </c>
    </row>
    <row r="311" spans="1:7">
      <c r="A311" t="str">
        <f t="shared" si="22"/>
        <v>02CD06</v>
      </c>
      <c r="B311" t="str">
        <f>CONCATENATE(A311,"_",COUNTIF(A$1:A311,A311))</f>
        <v>02CD06_24</v>
      </c>
      <c r="C311" t="s">
        <v>9953</v>
      </c>
      <c r="D311" t="str">
        <f>VLOOKUP(MID(C311,7,4),Estrv!I:J,2,FALSE)</f>
        <v>Servicios de cuidado infantil</v>
      </c>
      <c r="E311" t="str">
        <f>VLOOKUP(MID(C311,1,10),Estrv!B:CC,45,FALSE)</f>
        <v>Atencion integral a los infantes de 0 a 5.11 años de edad inscritos en los Centros de desarrollo infantil que operan dentro de la Alcaldia.</v>
      </c>
      <c r="F311" t="s">
        <v>1753</v>
      </c>
      <c r="G311" t="b">
        <f t="shared" si="19"/>
        <v>0</v>
      </c>
    </row>
    <row r="312" spans="1:7" hidden="1">
      <c r="A312" t="str">
        <f t="shared" si="22"/>
        <v>02CD06</v>
      </c>
      <c r="B312" t="str">
        <f>CONCATENATE(A312,"_",COUNTIF(A$1:A312,A312))</f>
        <v>02CD06_25</v>
      </c>
      <c r="C312" t="s">
        <v>10627</v>
      </c>
      <c r="D312" t="str">
        <f>VLOOKUP(MID(C312,7,4),Estrv!I:J,2,FALSE)</f>
        <v>Servicios de cuidado infantil</v>
      </c>
      <c r="E312" t="str">
        <f>VLOOKUP(MID(C312,1,10),Estrv!B:CC,48,FALSE)</f>
        <v>Entrega de alimentos nutritivos a los infantes de 0 a 5.11 años de edad inscritos en los Centros de desarrollo infantil que operan dentro de la Alcaldia.</v>
      </c>
      <c r="F312" t="s">
        <v>1757</v>
      </c>
      <c r="G312" t="b">
        <f t="shared" si="19"/>
        <v>1</v>
      </c>
    </row>
    <row r="313" spans="1:7" hidden="1">
      <c r="A313" t="str">
        <f t="shared" si="22"/>
        <v>02CD06</v>
      </c>
      <c r="B313" t="str">
        <f>CONCATENATE(A313,"_",COUNTIF(A$1:A313,A313))</f>
        <v>02CD06_26</v>
      </c>
      <c r="C313" t="s">
        <v>11301</v>
      </c>
      <c r="D313" t="str">
        <f>VLOOKUP(MID(C313,7,4),Estrv!I:J,2,FALSE)</f>
        <v>Servicios de cuidado infantil</v>
      </c>
      <c r="E313" t="str">
        <f>VLOOKUP(MID(C313,1,10),Estrv!B:CC,51,FALSE)</f>
        <v>Consultas de atencion Psicopedagogica a los infantes de 0 a 5.11 años de edad inscritos en los Centros de desarrollo infantil que operan dentro de la Alcaldia.</v>
      </c>
      <c r="F313" t="s">
        <v>1758</v>
      </c>
      <c r="G313" t="b">
        <f t="shared" si="19"/>
        <v>1</v>
      </c>
    </row>
    <row r="314" spans="1:7">
      <c r="A314" t="str">
        <f t="shared" ref="A314:A327" si="23">MID(C314,1,6)</f>
        <v>02CD06</v>
      </c>
      <c r="B314" t="str">
        <f>CONCATENATE(A314,"_",COUNTIF(A$1:A314,A314))</f>
        <v>02CD06_27</v>
      </c>
      <c r="C314" t="s">
        <v>9954</v>
      </c>
      <c r="D314" t="str">
        <f>VLOOKUP(MID(C314,7,4),Estrv!I:J,2,FALSE)</f>
        <v>Turismo, empleo y fomento económico</v>
      </c>
      <c r="E314" t="str">
        <f>VLOOKUP(MID(C314,1,10),Estrv!B:CC,45,FALSE)</f>
        <v>Capacitaciones para el trabajo a personas emprendedoras de la Alcaldia.</v>
      </c>
      <c r="F314" t="s">
        <v>1764</v>
      </c>
      <c r="G314" t="b">
        <f t="shared" si="19"/>
        <v>0</v>
      </c>
    </row>
    <row r="315" spans="1:7" hidden="1">
      <c r="A315" t="str">
        <f t="shared" si="23"/>
        <v>02CD06</v>
      </c>
      <c r="B315" t="str">
        <f>CONCATENATE(A315,"_",COUNTIF(A$1:A315,A315))</f>
        <v>02CD06_28</v>
      </c>
      <c r="C315" t="s">
        <v>10628</v>
      </c>
      <c r="D315" t="str">
        <f>VLOOKUP(MID(C315,7,4),Estrv!I:J,2,FALSE)</f>
        <v>Turismo, empleo y fomento económico</v>
      </c>
      <c r="E315" t="str">
        <f>VLOOKUP(MID(C315,1,10),Estrv!B:CC,48,FALSE)</f>
        <v>Proyectos presentados “Impulso emprendedor”.</v>
      </c>
      <c r="F315" t="s">
        <v>1767</v>
      </c>
      <c r="G315" t="b">
        <f t="shared" si="19"/>
        <v>1</v>
      </c>
    </row>
    <row r="316" spans="1:7" hidden="1">
      <c r="A316" t="str">
        <f t="shared" si="23"/>
        <v>02CD06</v>
      </c>
      <c r="B316" t="str">
        <f>CONCATENATE(A316,"_",COUNTIF(A$1:A316,A316))</f>
        <v>02CD06_29</v>
      </c>
      <c r="C316" t="s">
        <v>11302</v>
      </c>
      <c r="D316" t="str">
        <f>VLOOKUP(MID(C316,7,4),Estrv!I:J,2,FALSE)</f>
        <v>Turismo, empleo y fomento económico</v>
      </c>
      <c r="E316" t="str">
        <f>VLOOKUP(MID(C316,1,10),Estrv!B:CC,51,FALSE)</f>
        <v>Creditos presentados a nuevos emprendedores.</v>
      </c>
      <c r="F316" t="s">
        <v>1768</v>
      </c>
      <c r="G316" t="b">
        <f t="shared" si="19"/>
        <v>1</v>
      </c>
    </row>
    <row r="317" spans="1:7" hidden="1">
      <c r="A317" t="str">
        <f t="shared" si="23"/>
        <v>02CD06</v>
      </c>
      <c r="B317" t="str">
        <f>CONCATENATE(A317,"_",COUNTIF(A$1:A317,A317))</f>
        <v>02CD06_30</v>
      </c>
      <c r="C317" t="s">
        <v>11976</v>
      </c>
      <c r="D317" t="str">
        <f>VLOOKUP(MID(C317,7,4),Estrv!I:J,2,FALSE)</f>
        <v>Turismo, empleo y fomento económico</v>
      </c>
      <c r="E317" t="str">
        <f>VLOOKUP(MID(C317,1,10),Estrv!B:CC,54,FALSE)</f>
        <v>Campañas de capacitacion para el trabajo.</v>
      </c>
      <c r="F317" t="s">
        <v>1769</v>
      </c>
      <c r="G317" t="b">
        <f t="shared" si="19"/>
        <v>1</v>
      </c>
    </row>
    <row r="318" spans="1:7">
      <c r="A318" t="str">
        <f t="shared" si="23"/>
        <v>02CD06</v>
      </c>
      <c r="B318" t="str">
        <f>CONCATENATE(A318,"_",COUNTIF(A$1:A318,A318))</f>
        <v>02CD06_31</v>
      </c>
      <c r="C318" t="s">
        <v>9955</v>
      </c>
      <c r="D318" t="str">
        <f>VLOOKUP(MID(C318,7,4),Estrv!I:J,2,FALSE)</f>
        <v>Infraestructura urbana</v>
      </c>
      <c r="E318" t="str">
        <f>VLOOKUP(MID(C318,1,10),Estrv!B:CC,45,FALSE)</f>
        <v>Construccion de banquetas y repavimentacion, rehabilitacion integral de vialidades a traves de obra publica por contrato.</v>
      </c>
      <c r="F318" t="s">
        <v>1776</v>
      </c>
      <c r="G318" t="b">
        <f t="shared" si="19"/>
        <v>0</v>
      </c>
    </row>
    <row r="319" spans="1:7" hidden="1">
      <c r="A319" t="str">
        <f t="shared" si="23"/>
        <v>02CD06</v>
      </c>
      <c r="B319" t="str">
        <f>CONCATENATE(A319,"_",COUNTIF(A$1:A319,A319))</f>
        <v>02CD06_32</v>
      </c>
      <c r="C319" t="s">
        <v>10629</v>
      </c>
      <c r="D319" t="str">
        <f>VLOOKUP(MID(C319,7,4),Estrv!I:J,2,FALSE)</f>
        <v>Infraestructura urbana</v>
      </c>
      <c r="E319" t="str">
        <f>VLOOKUP(MID(C319,1,10),Estrv!B:CC,48,FALSE)</f>
        <v>Rehabilitacion de los mercados publicos a traves de obra publicas por contrato.</v>
      </c>
      <c r="F319" t="s">
        <v>1780</v>
      </c>
      <c r="G319" t="b">
        <f t="shared" si="19"/>
        <v>1</v>
      </c>
    </row>
    <row r="320" spans="1:7" hidden="1">
      <c r="A320" t="str">
        <f t="shared" si="23"/>
        <v>02CD06</v>
      </c>
      <c r="B320" t="str">
        <f>CONCATENATE(A320,"_",COUNTIF(A$1:A320,A320))</f>
        <v>02CD06_33</v>
      </c>
      <c r="C320" t="s">
        <v>11303</v>
      </c>
      <c r="D320" t="str">
        <f>VLOOKUP(MID(C320,7,4),Estrv!I:J,2,FALSE)</f>
        <v>Infraestructura urbana</v>
      </c>
      <c r="E320" t="str">
        <f>VLOOKUP(MID(C320,1,10),Estrv!B:CC,51,FALSE)</f>
        <v>Construccion, ampliacion, mantenimiento y rehabilitacion de deportivos a traves de obra publica por contrato.</v>
      </c>
      <c r="F320" t="s">
        <v>1781</v>
      </c>
      <c r="G320" t="b">
        <f t="shared" si="19"/>
        <v>1</v>
      </c>
    </row>
    <row r="321" spans="1:7" hidden="1">
      <c r="A321" t="str">
        <f t="shared" si="23"/>
        <v>02CD06</v>
      </c>
      <c r="B321" t="str">
        <f>CONCATENATE(A321,"_",COUNTIF(A$1:A321,A321))</f>
        <v>02CD06_34</v>
      </c>
      <c r="C321" t="s">
        <v>11977</v>
      </c>
      <c r="D321" t="str">
        <f>VLOOKUP(MID(C321,7,4),Estrv!I:J,2,FALSE)</f>
        <v>Infraestructura urbana</v>
      </c>
      <c r="E321" t="str">
        <f>VLOOKUP(MID(C321,1,10),Estrv!B:CC,54,FALSE)</f>
        <v>Programa de mejoramiento de las zonas y sitios historicos</v>
      </c>
      <c r="F321" t="s">
        <v>1782</v>
      </c>
      <c r="G321" t="b">
        <f t="shared" si="19"/>
        <v>1</v>
      </c>
    </row>
    <row r="322" spans="1:7">
      <c r="A322" t="str">
        <f t="shared" si="23"/>
        <v>02CD06</v>
      </c>
      <c r="B322" t="str">
        <f>CONCATENATE(A322,"_",COUNTIF(A$1:A322,A322))</f>
        <v>02CD06_35</v>
      </c>
      <c r="C322" t="s">
        <v>9956</v>
      </c>
      <c r="D322" t="str">
        <f>VLOOKUP(MID(C322,7,4),Estrv!I:J,2,FALSE)</f>
        <v>Infraestructura de agua potable en Alcaldías</v>
      </c>
      <c r="E322" t="str">
        <f>VLOOKUP(MID(C322,1,10),Estrv!B:CC,45,FALSE)</f>
        <v>Mantenimiento y rehabilitacion en la infraestructura hidraulica de la red de agua potable de la Alcaldia Cuauhtemoc.</v>
      </c>
      <c r="F322" t="s">
        <v>1789</v>
      </c>
      <c r="G322" t="b">
        <f t="shared" si="19"/>
        <v>0</v>
      </c>
    </row>
    <row r="323" spans="1:7">
      <c r="A323" t="str">
        <f t="shared" si="23"/>
        <v>02CD06</v>
      </c>
      <c r="B323" t="str">
        <f>CONCATENATE(A323,"_",COUNTIF(A$1:A323,A323))</f>
        <v>02CD06_36</v>
      </c>
      <c r="C323" t="s">
        <v>9957</v>
      </c>
      <c r="D323" t="str">
        <f>VLOOKUP(MID(C323,7,4),Estrv!I:J,2,FALSE)</f>
        <v>Infraestructura de drenaje, alcantarillado y saneamiento en Alcaldías</v>
      </c>
      <c r="E323" t="str">
        <f>VLOOKUP(MID(C323,1,10),Estrv!B:CC,45,FALSE)</f>
        <v>Mantenimiento y rehabilitacion de la red hidraulica de drenaje y alcantarillado de las 33 colonias de la Alcaldia Cuauhtemoc.</v>
      </c>
      <c r="F323" t="s">
        <v>1797</v>
      </c>
      <c r="G323" t="b">
        <f t="shared" ref="G323:G386" si="24">EXACT(E323,F323)</f>
        <v>0</v>
      </c>
    </row>
    <row r="324" spans="1:7">
      <c r="A324" t="str">
        <f t="shared" si="23"/>
        <v>02CD06</v>
      </c>
      <c r="B324" t="str">
        <f>CONCATENATE(A324,"_",COUNTIF(A$1:A324,A324))</f>
        <v>02CD06_37</v>
      </c>
      <c r="C324" t="s">
        <v>9958</v>
      </c>
      <c r="D324" t="str">
        <f>VLOOKUP(MID(C324,7,4),Estrv!I:J,2,FALSE)</f>
        <v>Actividades de apoyo administrativo</v>
      </c>
      <c r="E324" t="str">
        <f>VLOOKUP(MID(C324,1,10),Estrv!B:CC,45,FALSE)</f>
        <v>Cursos de capacitacion al personal administrativo y operativos de la Alcaldia.</v>
      </c>
      <c r="F324" t="s">
        <v>1807</v>
      </c>
      <c r="G324" t="b">
        <f t="shared" si="24"/>
        <v>0</v>
      </c>
    </row>
    <row r="325" spans="1:7" hidden="1">
      <c r="A325" t="str">
        <f t="shared" si="23"/>
        <v>02CD06</v>
      </c>
      <c r="B325" t="str">
        <f>CONCATENATE(A325,"_",COUNTIF(A$1:A325,A325))</f>
        <v>02CD06_38</v>
      </c>
      <c r="C325" t="s">
        <v>10632</v>
      </c>
      <c r="D325" t="str">
        <f>VLOOKUP(MID(C325,7,4),Estrv!I:J,2,FALSE)</f>
        <v>Actividades de apoyo administrativo</v>
      </c>
      <c r="E325" t="str">
        <f>VLOOKUP(MID(C325,1,10),Estrv!B:CC,48,FALSE)</f>
        <v>Recursos Materiales necesarios para la operacion de la Alcaldia.</v>
      </c>
      <c r="F325" t="s">
        <v>1811</v>
      </c>
      <c r="G325" t="b">
        <f t="shared" si="24"/>
        <v>1</v>
      </c>
    </row>
    <row r="326" spans="1:7" hidden="1">
      <c r="A326" t="str">
        <f t="shared" si="23"/>
        <v>02CD06</v>
      </c>
      <c r="B326" t="str">
        <f>CONCATENATE(A326,"_",COUNTIF(A$1:A326,A326))</f>
        <v>02CD06_39</v>
      </c>
      <c r="C326" t="s">
        <v>11306</v>
      </c>
      <c r="D326" t="str">
        <f>VLOOKUP(MID(C326,7,4),Estrv!I:J,2,FALSE)</f>
        <v>Actividades de apoyo administrativo</v>
      </c>
      <c r="E326" t="str">
        <f>VLOOKUP(MID(C326,1,10),Estrv!B:CC,51,FALSE)</f>
        <v>Servicios generales necesarios para la operacion de la Alcaldia.</v>
      </c>
      <c r="F326" t="s">
        <v>1814</v>
      </c>
      <c r="G326" t="b">
        <f t="shared" si="24"/>
        <v>1</v>
      </c>
    </row>
    <row r="327" spans="1:7">
      <c r="A327" t="str">
        <f t="shared" si="23"/>
        <v>02CD06</v>
      </c>
      <c r="B327" t="str">
        <f>CONCATENATE(A327,"_",COUNTIF(A$1:A327,A327))</f>
        <v>02CD06_40</v>
      </c>
      <c r="C327" t="s">
        <v>9959</v>
      </c>
      <c r="D327" t="str">
        <f>VLOOKUP(MID(C327,7,4),Estrv!I:J,2,FALSE)</f>
        <v>Provisiones para contingencias</v>
      </c>
      <c r="E327" t="str">
        <f>VLOOKUP(MID(C327,1,10),Estrv!B:CC,45,FALSE)</f>
        <v>Resolucion de Laudos y/o sentencias que se tienen en la Alcaldia.</v>
      </c>
      <c r="F327" t="s">
        <v>1818</v>
      </c>
      <c r="G327" t="b">
        <f t="shared" si="24"/>
        <v>0</v>
      </c>
    </row>
    <row r="328" spans="1:7">
      <c r="A328" t="str">
        <f t="shared" ref="A328:A350" si="25">MID(C328,1,6)</f>
        <v>02CD06</v>
      </c>
      <c r="B328" t="str">
        <f>CONCATENATE(A328,"_",COUNTIF(A$1:A328,A328))</f>
        <v>02CD06_41</v>
      </c>
      <c r="C328" t="s">
        <v>9960</v>
      </c>
      <c r="D328" t="str">
        <f>VLOOKUP(MID(C328,7,4),Estrv!I:J,2,FALSE)</f>
        <v>Cumplimiento de los programas de protección civil</v>
      </c>
      <c r="E328" t="str">
        <f>VLOOKUP(MID(C328,1,10),Estrv!B:CC,45,FALSE)</f>
        <v>Capacitacion en materia de gestion integral de riesgos y proteccion civil a la poblacion en general.</v>
      </c>
      <c r="F328" t="s">
        <v>1828</v>
      </c>
      <c r="G328" t="b">
        <f t="shared" si="24"/>
        <v>0</v>
      </c>
    </row>
    <row r="329" spans="1:7" hidden="1">
      <c r="A329" t="str">
        <f t="shared" si="25"/>
        <v>02CD06</v>
      </c>
      <c r="B329" t="str">
        <f>CONCATENATE(A329,"_",COUNTIF(A$1:A329,A329))</f>
        <v>02CD06_42</v>
      </c>
      <c r="C329" t="s">
        <v>10634</v>
      </c>
      <c r="D329" t="str">
        <f>VLOOKUP(MID(C329,7,4),Estrv!I:J,2,FALSE)</f>
        <v>Cumplimiento de los programas de protección civil</v>
      </c>
      <c r="E329" t="str">
        <f>VLOOKUP(MID(C329,1,10),Estrv!B:CC,48,FALSE)</f>
        <v>Apoyos a la ciudadania de la demarcacion territorial en caso de riesgo.</v>
      </c>
      <c r="F329" t="s">
        <v>1831</v>
      </c>
      <c r="G329" t="b">
        <f t="shared" si="24"/>
        <v>1</v>
      </c>
    </row>
    <row r="330" spans="1:7" hidden="1">
      <c r="A330" t="str">
        <f t="shared" si="25"/>
        <v>02CD06</v>
      </c>
      <c r="B330" t="str">
        <f>CONCATENATE(A330,"_",COUNTIF(A$1:A330,A330))</f>
        <v>02CD06_43</v>
      </c>
      <c r="C330" t="s">
        <v>11308</v>
      </c>
      <c r="D330" t="str">
        <f>VLOOKUP(MID(C330,7,4),Estrv!I:J,2,FALSE)</f>
        <v>Cumplimiento de los programas de protección civil</v>
      </c>
      <c r="E330" t="str">
        <f>VLOOKUP(MID(C330,1,10),Estrv!B:CC,51,FALSE)</f>
        <v>Evaluacion de inmuebles considerados de riesgo.</v>
      </c>
      <c r="F330" t="s">
        <v>1832</v>
      </c>
      <c r="G330" t="b">
        <f t="shared" si="24"/>
        <v>1</v>
      </c>
    </row>
    <row r="331" spans="1:7" hidden="1">
      <c r="A331" t="str">
        <f t="shared" si="25"/>
        <v>02CD06</v>
      </c>
      <c r="B331" t="str">
        <f>CONCATENATE(A331,"_",COUNTIF(A$1:A331,A331))</f>
        <v>02CD06_44</v>
      </c>
      <c r="C331" t="s">
        <v>11982</v>
      </c>
      <c r="D331" t="str">
        <f>VLOOKUP(MID(C331,7,4),Estrv!I:J,2,FALSE)</f>
        <v>Cumplimiento de los programas de protección civil</v>
      </c>
      <c r="E331" t="str">
        <f>VLOOKUP(MID(C331,1,10),Estrv!B:CC,54,FALSE)</f>
        <v>Mantenimiento y revision de extintores que se ubican en los inmuebles de la Alcaldia.</v>
      </c>
      <c r="F331" t="s">
        <v>1833</v>
      </c>
      <c r="G331" t="b">
        <f t="shared" si="24"/>
        <v>1</v>
      </c>
    </row>
    <row r="332" spans="1:7">
      <c r="A332" t="str">
        <f t="shared" si="25"/>
        <v>02CD06</v>
      </c>
      <c r="B332" t="str">
        <f>CONCATENATE(A332,"_",COUNTIF(A$1:A332,A332))</f>
        <v>02CD06_45</v>
      </c>
      <c r="C332" t="s">
        <v>9961</v>
      </c>
      <c r="D332" t="str">
        <f>VLOOKUP(MID(C332,7,4),Estrv!I:J,2,FALSE)</f>
        <v>Presupuesto participativo</v>
      </c>
      <c r="E332" t="str">
        <f>VLOOKUP(MID(C332,1,10),Estrv!B:CC,45,FALSE)</f>
        <v>Proyectos de presupuesto participativo.</v>
      </c>
      <c r="F332" t="s">
        <v>1839</v>
      </c>
      <c r="G332" t="b">
        <f t="shared" si="24"/>
        <v>0</v>
      </c>
    </row>
    <row r="333" spans="1:7">
      <c r="A333" t="str">
        <f t="shared" si="25"/>
        <v>02CD06</v>
      </c>
      <c r="B333" t="str">
        <f>CONCATENATE(A333,"_",COUNTIF(A$1:A333,A333))</f>
        <v>02CD06_46</v>
      </c>
      <c r="C333" t="s">
        <v>9962</v>
      </c>
      <c r="D333" t="str">
        <f>VLOOKUP(MID(C333,7,4),Estrv!I:J,2,FALSE)</f>
        <v>Programa para enfermedades crónico degenerativas y discapacidad</v>
      </c>
      <c r="E333" t="str">
        <f>VLOOKUP(MID(C333,1,10),Estrv!B:CC,45,FALSE)</f>
        <v>Apoyos economicos para personas que cuidan hijos con enfermedades cognitivas, discapacidad y Oncologicas.</v>
      </c>
      <c r="F333" t="s">
        <v>1849</v>
      </c>
      <c r="G333" t="b">
        <f t="shared" si="24"/>
        <v>0</v>
      </c>
    </row>
    <row r="334" spans="1:7" hidden="1">
      <c r="A334" t="str">
        <f t="shared" si="25"/>
        <v>02CD06</v>
      </c>
      <c r="B334" t="str">
        <f>CONCATENATE(A334,"_",COUNTIF(A$1:A334,A334))</f>
        <v>02CD06_47</v>
      </c>
      <c r="C334" t="s">
        <v>10636</v>
      </c>
      <c r="D334" t="str">
        <f>VLOOKUP(MID(C334,7,4),Estrv!I:J,2,FALSE)</f>
        <v>Programa para enfermedades crónico degenerativas y discapacidad</v>
      </c>
      <c r="E334" t="str">
        <f>VLOOKUP(MID(C334,1,10),Estrv!B:CC,48,FALSE)</f>
        <v>Apoyos en especie (medicamentos) a personas con enfermedades cronicodegenerativas.</v>
      </c>
      <c r="F334" t="s">
        <v>1851</v>
      </c>
      <c r="G334" t="b">
        <f t="shared" si="24"/>
        <v>1</v>
      </c>
    </row>
    <row r="335" spans="1:7" hidden="1">
      <c r="A335" t="str">
        <f t="shared" si="25"/>
        <v>02CD06</v>
      </c>
      <c r="B335" t="str">
        <f>CONCATENATE(A335,"_",COUNTIF(A$1:A335,A335))</f>
        <v>02CD06_48</v>
      </c>
      <c r="C335" t="s">
        <v>11310</v>
      </c>
      <c r="D335" t="str">
        <f>VLOOKUP(MID(C335,7,4),Estrv!I:J,2,FALSE)</f>
        <v>Programa para enfermedades crónico degenerativas y discapacidad</v>
      </c>
      <c r="E335" t="str">
        <f>VLOOKUP(MID(C335,1,10),Estrv!B:CC,51,FALSE)</f>
        <v>Apoyos economicos para el traslado y suministro de alimentos a personas diagnosticadas con cancer en situacion de vulnerabilidad economica.</v>
      </c>
      <c r="F335" t="s">
        <v>1852</v>
      </c>
      <c r="G335" t="b">
        <f t="shared" si="24"/>
        <v>1</v>
      </c>
    </row>
    <row r="336" spans="1:7">
      <c r="A336" t="str">
        <f t="shared" si="25"/>
        <v>02CD06</v>
      </c>
      <c r="B336" t="str">
        <f>CONCATENATE(A336,"_",COUNTIF(A$1:A336,A336))</f>
        <v>02CD06_49</v>
      </c>
      <c r="C336" t="s">
        <v>9963</v>
      </c>
      <c r="D336" t="str">
        <f>VLOOKUP(MID(C336,7,4),Estrv!I:J,2,FALSE)</f>
        <v>Ayudas para la comunidad LGBTTTIQ+</v>
      </c>
      <c r="E336" t="str">
        <f>VLOOKUP(MID(C336,1,10),Estrv!B:CC,45,FALSE)</f>
        <v>Ayuda economica para la comunidad LGBTTTIQ+.</v>
      </c>
      <c r="F336" t="s">
        <v>1849</v>
      </c>
      <c r="G336" t="b">
        <f t="shared" si="24"/>
        <v>0</v>
      </c>
    </row>
    <row r="337" spans="1:7" hidden="1">
      <c r="A337" t="str">
        <f t="shared" si="25"/>
        <v>02CD06</v>
      </c>
      <c r="B337" t="str">
        <f>CONCATENATE(A337,"_",COUNTIF(A$1:A337,A337))</f>
        <v>02CD06_50</v>
      </c>
      <c r="C337" t="s">
        <v>10637</v>
      </c>
      <c r="D337" t="str">
        <f>VLOOKUP(MID(C337,7,4),Estrv!I:J,2,FALSE)</f>
        <v>Ayudas para la comunidad LGBTTTIQ+</v>
      </c>
      <c r="E337" t="str">
        <f>VLOOKUP(MID(C337,1,10),Estrv!B:CC,48,FALSE)</f>
        <v>Apoyos en especie (medicamentos) a personas con enfermedades cronicodegenerativas.</v>
      </c>
      <c r="F337" t="s">
        <v>1851</v>
      </c>
      <c r="G337" t="b">
        <f t="shared" si="24"/>
        <v>1</v>
      </c>
    </row>
    <row r="338" spans="1:7" hidden="1">
      <c r="A338" t="str">
        <f t="shared" si="25"/>
        <v>02CD06</v>
      </c>
      <c r="B338" t="str">
        <f>CONCATENATE(A338,"_",COUNTIF(A$1:A338,A338))</f>
        <v>02CD06_51</v>
      </c>
      <c r="C338" t="s">
        <v>11311</v>
      </c>
      <c r="D338" t="str">
        <f>VLOOKUP(MID(C338,7,4),Estrv!I:J,2,FALSE)</f>
        <v>Ayudas para la comunidad LGBTTTIQ+</v>
      </c>
      <c r="E338" t="str">
        <f>VLOOKUP(MID(C338,1,10),Estrv!B:CC,51,FALSE)</f>
        <v>Apoyos economicos para el traslado y suministro de alimentos a personas diagnosticadas con cancer en situacion de vulnerabilidad economica.</v>
      </c>
      <c r="F338" t="s">
        <v>1852</v>
      </c>
      <c r="G338" t="b">
        <f t="shared" si="24"/>
        <v>1</v>
      </c>
    </row>
    <row r="339" spans="1:7">
      <c r="A339" t="str">
        <f t="shared" si="25"/>
        <v>02CD06</v>
      </c>
      <c r="B339" t="str">
        <f>CONCATENATE(A339,"_",COUNTIF(A$1:A339,A339))</f>
        <v>02CD06_52</v>
      </c>
      <c r="C339" t="s">
        <v>9964</v>
      </c>
      <c r="D339" t="str">
        <f>VLOOKUP(MID(C339,7,4),Estrv!I:J,2,FALSE)</f>
        <v>Apoyos sociales</v>
      </c>
      <c r="E339" t="str">
        <f>VLOOKUP(MID(C339,1,10),Estrv!B:CC,45,FALSE)</f>
        <v>Accion social. Entrega de aparatos ortopedicos: sillas de ruedas, bastones de cuatro puntos de apoyo y andaderas para adultos mayores.</v>
      </c>
      <c r="F339" t="s">
        <v>1872</v>
      </c>
      <c r="G339" t="b">
        <f t="shared" si="24"/>
        <v>0</v>
      </c>
    </row>
    <row r="340" spans="1:7" hidden="1">
      <c r="A340" t="str">
        <f t="shared" si="25"/>
        <v>02CD06</v>
      </c>
      <c r="B340" t="str">
        <f>CONCATENATE(A340,"_",COUNTIF(A$1:A340,A340))</f>
        <v>02CD06_53</v>
      </c>
      <c r="C340" t="s">
        <v>10638</v>
      </c>
      <c r="D340" t="str">
        <f>VLOOKUP(MID(C340,7,4),Estrv!I:J,2,FALSE)</f>
        <v>Apoyos sociales</v>
      </c>
      <c r="E340" t="str">
        <f>VLOOKUP(MID(C340,1,10),Estrv!B:CC,48,FALSE)</f>
        <v>Apoyo alimentarioen especie (despensas a familias en situacion de vulnerabilidad)</v>
      </c>
      <c r="F340" t="s">
        <v>1874</v>
      </c>
      <c r="G340" t="b">
        <f t="shared" si="24"/>
        <v>1</v>
      </c>
    </row>
    <row r="341" spans="1:7" hidden="1">
      <c r="A341" t="str">
        <f t="shared" si="25"/>
        <v>02CD06</v>
      </c>
      <c r="B341" t="str">
        <f>CONCATENATE(A341,"_",COUNTIF(A$1:A341,A341))</f>
        <v>02CD06_54</v>
      </c>
      <c r="C341" t="s">
        <v>11312</v>
      </c>
      <c r="D341" t="str">
        <f>VLOOKUP(MID(C341,7,4),Estrv!I:J,2,FALSE)</f>
        <v>Apoyos sociales</v>
      </c>
      <c r="E341" t="str">
        <f>VLOOKUP(MID(C341,1,10),Estrv!B:CC,51,FALSE)</f>
        <v>Accion social. Mantenimiento a viviendas en situacion de vulnerabilidad (pintura, herreria, impermeabilidad en techos, trabajos de albañileria)</v>
      </c>
      <c r="F341" t="s">
        <v>1875</v>
      </c>
      <c r="G341" t="b">
        <f t="shared" si="24"/>
        <v>1</v>
      </c>
    </row>
    <row r="342" spans="1:7" hidden="1">
      <c r="A342" t="str">
        <f t="shared" si="25"/>
        <v>02CD06</v>
      </c>
      <c r="B342" t="str">
        <f>CONCATENATE(A342,"_",COUNTIF(A$1:A342,A342))</f>
        <v>02CD06_55</v>
      </c>
      <c r="C342" t="s">
        <v>11986</v>
      </c>
      <c r="D342" t="str">
        <f>VLOOKUP(MID(C342,7,4),Estrv!I:J,2,FALSE)</f>
        <v>Apoyos sociales</v>
      </c>
      <c r="E342" t="str">
        <f>VLOOKUP(MID(C342,1,10),Estrv!B:CC,54,FALSE)</f>
        <v>Accion social: Cambiemos nuestro tinaco</v>
      </c>
      <c r="F342" t="s">
        <v>1877</v>
      </c>
      <c r="G342" t="b">
        <f t="shared" si="24"/>
        <v>1</v>
      </c>
    </row>
    <row r="343" spans="1:7" hidden="1">
      <c r="A343" t="str">
        <f t="shared" si="25"/>
        <v>02CD06</v>
      </c>
      <c r="B343" t="str">
        <f>CONCATENATE(A343,"_",COUNTIF(A$1:A343,A343))</f>
        <v>02CD06_56</v>
      </c>
      <c r="C343" t="s">
        <v>12660</v>
      </c>
      <c r="D343" t="str">
        <f>VLOOKUP(MID(C343,7,4),Estrv!I:J,2,FALSE)</f>
        <v>Apoyos sociales</v>
      </c>
      <c r="E343" t="str">
        <f>VLOOKUP(MID(C343,1,10),Estrv!B:CC,57,FALSE)</f>
        <v>Accion social. Apoyos Funerarios a personas en situacion vulnerable</v>
      </c>
      <c r="F343" t="s">
        <v>1878</v>
      </c>
      <c r="G343" t="b">
        <f t="shared" si="24"/>
        <v>1</v>
      </c>
    </row>
    <row r="344" spans="1:7">
      <c r="A344" t="str">
        <f t="shared" si="25"/>
        <v>02CD07</v>
      </c>
      <c r="B344" t="str">
        <f>CONCATENATE(A344,"_",COUNTIF(A$1:A344,A344))</f>
        <v>02CD07_1</v>
      </c>
      <c r="C344" t="s">
        <v>9965</v>
      </c>
      <c r="D344" t="str">
        <f>VLOOKUP(MID(C344,7,4),Estrv!I:J,2,FALSE)</f>
        <v>Gobierno y atención ciudadana</v>
      </c>
      <c r="E344" t="str">
        <f>VLOOKUP(MID(C345,1,10),Estrv!B:CC,45,FALSE)</f>
        <v>Audiencias publicas realizadas (dialogos maderenses).</v>
      </c>
      <c r="F344" t="s">
        <v>1891</v>
      </c>
      <c r="G344" t="b">
        <f t="shared" si="24"/>
        <v>0</v>
      </c>
    </row>
    <row r="345" spans="1:7" hidden="1">
      <c r="A345" t="str">
        <f t="shared" si="25"/>
        <v>02CD07</v>
      </c>
      <c r="B345" t="str">
        <f>CONCATENATE(A345,"_",COUNTIF(A$1:A345,A345))</f>
        <v>02CD07_2</v>
      </c>
      <c r="C345" t="s">
        <v>10639</v>
      </c>
      <c r="D345" t="str">
        <f>VLOOKUP(MID(C345,7,4),Estrv!I:J,2,FALSE)</f>
        <v>Gobierno y atención ciudadana</v>
      </c>
      <c r="E345" t="str">
        <f>VLOOKUP(MID(C345,1,10),Estrv!B:CC,48,FALSE)</f>
        <v>Solicitudes y tramites ciudadanos realizados</v>
      </c>
      <c r="F345" t="s">
        <v>1895</v>
      </c>
      <c r="G345" t="b">
        <f t="shared" si="24"/>
        <v>1</v>
      </c>
    </row>
    <row r="346" spans="1:7" hidden="1">
      <c r="A346" t="str">
        <f t="shared" si="25"/>
        <v>02CD07</v>
      </c>
      <c r="B346" t="str">
        <f>CONCATENATE(A346,"_",COUNTIF(A$1:A346,A346))</f>
        <v>02CD07_3</v>
      </c>
      <c r="C346" t="s">
        <v>11313</v>
      </c>
      <c r="D346" t="str">
        <f>VLOOKUP(MID(C346,7,4),Estrv!I:J,2,FALSE)</f>
        <v>Gobierno y atención ciudadana</v>
      </c>
      <c r="E346" t="str">
        <f>VLOOKUP(MID(C346,1,10),Estrv!B:CC,51,FALSE)</f>
        <v>Eventos y talleres para el fomento de la participacion ciudadana realizados</v>
      </c>
      <c r="F346" t="s">
        <v>1896</v>
      </c>
      <c r="G346" t="b">
        <f t="shared" si="24"/>
        <v>1</v>
      </c>
    </row>
    <row r="347" spans="1:7" hidden="1">
      <c r="A347" t="str">
        <f t="shared" si="25"/>
        <v>02CD07</v>
      </c>
      <c r="B347" t="str">
        <f>CONCATENATE(A347,"_",COUNTIF(A$1:A347,A347))</f>
        <v>02CD07_4</v>
      </c>
      <c r="C347" t="s">
        <v>11987</v>
      </c>
      <c r="D347" t="str">
        <f>VLOOKUP(MID(C347,7,4),Estrv!I:J,2,FALSE)</f>
        <v>Gobierno y atención ciudadana</v>
      </c>
      <c r="E347" t="str">
        <f>VLOOKUP(MID(C347,1,10),Estrv!B:CC,54,FALSE)</f>
        <v>Atencion a solicitudes de informacion publica realizadas</v>
      </c>
      <c r="F347" t="s">
        <v>1897</v>
      </c>
      <c r="G347" t="b">
        <f t="shared" si="24"/>
        <v>1</v>
      </c>
    </row>
    <row r="348" spans="1:7" hidden="1">
      <c r="A348" t="str">
        <f t="shared" si="25"/>
        <v>02CD07</v>
      </c>
      <c r="B348" t="str">
        <f>CONCATENATE(A348,"_",COUNTIF(A$1:A348,A348))</f>
        <v>02CD07_5</v>
      </c>
      <c r="C348" t="s">
        <v>12661</v>
      </c>
      <c r="D348" t="str">
        <f>VLOOKUP(MID(C348,7,4),Estrv!I:J,2,FALSE)</f>
        <v>Gobierno y atención ciudadana</v>
      </c>
      <c r="E348" t="str">
        <f>VLOOKUP(MID(C348,1,10),Estrv!B:CC,57,FALSE)</f>
        <v>Reordenamiento del comercio en la via publica ejecutadas</v>
      </c>
      <c r="F348" t="s">
        <v>1900</v>
      </c>
      <c r="G348" t="b">
        <f t="shared" si="24"/>
        <v>1</v>
      </c>
    </row>
    <row r="349" spans="1:7" hidden="1">
      <c r="A349" t="str">
        <f t="shared" si="25"/>
        <v>02CD07</v>
      </c>
      <c r="B349" t="str">
        <f>CONCATENATE(A349,"_",COUNTIF(A$1:A349,A349))</f>
        <v>02CD07_6</v>
      </c>
      <c r="C349" t="s">
        <v>13335</v>
      </c>
      <c r="D349" t="str">
        <f>VLOOKUP(MID(C349,7,4),Estrv!I:J,2,FALSE)</f>
        <v>Gobierno y atención ciudadana</v>
      </c>
      <c r="E349" t="str">
        <f>VLOOKUP(MID(C349,1,10),Estrv!B:CC,60,FALSE)</f>
        <v>Apoyos para el desarrollo de habilidades, fomento al desarrollo economico y social de la comunidad (Pro-Social)</v>
      </c>
      <c r="F349" t="s">
        <v>1903</v>
      </c>
      <c r="G349" t="b">
        <f t="shared" si="24"/>
        <v>1</v>
      </c>
    </row>
    <row r="350" spans="1:7">
      <c r="A350" t="str">
        <f t="shared" si="25"/>
        <v>02CD07</v>
      </c>
      <c r="B350" t="str">
        <f>CONCATENATE(A350,"_",COUNTIF(A$1:A350,A350))</f>
        <v>02CD07_7</v>
      </c>
      <c r="C350" t="s">
        <v>9966</v>
      </c>
      <c r="D350" t="str">
        <f>VLOOKUP(MID(C350,7,4),Estrv!I:J,2,FALSE)</f>
        <v>Seguridad en Alcalíias</v>
      </c>
      <c r="E350" t="str">
        <f>VLOOKUP(MID(C350,1,10),Estrv!B:CC,45,FALSE)</f>
        <v>Acciones para la prevencion del delito realizadas</v>
      </c>
      <c r="F350" t="s">
        <v>1913</v>
      </c>
      <c r="G350" t="b">
        <f t="shared" si="24"/>
        <v>0</v>
      </c>
    </row>
    <row r="351" spans="1:7" hidden="1">
      <c r="A351" t="str">
        <f t="shared" ref="A351:A371" si="26">MID(C351,1,6)</f>
        <v>02CD07</v>
      </c>
      <c r="B351" t="str">
        <f>CONCATENATE(A351,"_",COUNTIF(A$1:A351,A351))</f>
        <v>02CD07_8</v>
      </c>
      <c r="C351" t="s">
        <v>10640</v>
      </c>
      <c r="D351" t="str">
        <f>VLOOKUP(MID(C351,7,4),Estrv!I:J,2,FALSE)</f>
        <v>Seguridad en Alcalíias</v>
      </c>
      <c r="E351" t="str">
        <f>VLOOKUP(MID(C351,1,10),Estrv!B:CC,48,FALSE)</f>
        <v>Acciones operativas y de prevencion de delitos de alto impacto realizadas</v>
      </c>
      <c r="F351" t="s">
        <v>1917</v>
      </c>
      <c r="G351" t="b">
        <f t="shared" si="24"/>
        <v>1</v>
      </c>
    </row>
    <row r="352" spans="1:7">
      <c r="A352" t="str">
        <f t="shared" si="26"/>
        <v>02CD07</v>
      </c>
      <c r="B352" t="str">
        <f>CONCATENATE(A352,"_",COUNTIF(A$1:A352,A352))</f>
        <v>02CD07_9</v>
      </c>
      <c r="C352" t="s">
        <v>9967</v>
      </c>
      <c r="D352" t="str">
        <f>VLOOKUP(MID(C352,7,4),Estrv!I:J,2,FALSE)</f>
        <v>Servicios públicos</v>
      </c>
      <c r="E352" t="str">
        <f>VLOOKUP(MID(C352,1,10),Estrv!B:CC,45,FALSE)</f>
        <v>Recoleccion de basura (organica e inorganica) realizada</v>
      </c>
      <c r="F352" t="s">
        <v>1924</v>
      </c>
      <c r="G352" t="b">
        <f t="shared" si="24"/>
        <v>0</v>
      </c>
    </row>
    <row r="353" spans="1:7" hidden="1">
      <c r="A353" t="str">
        <f t="shared" si="26"/>
        <v>02CD07</v>
      </c>
      <c r="B353" t="str">
        <f>CONCATENATE(A353,"_",COUNTIF(A$1:A353,A353))</f>
        <v>02CD07_10</v>
      </c>
      <c r="C353" t="s">
        <v>10641</v>
      </c>
      <c r="D353" t="str">
        <f>VLOOKUP(MID(C353,7,4),Estrv!I:J,2,FALSE)</f>
        <v>Servicios públicos</v>
      </c>
      <c r="E353" t="str">
        <f>VLOOKUP(MID(C353,1,10),Estrv!B:CC,48,FALSE)</f>
        <v>Distribucion de agua potable realizada</v>
      </c>
      <c r="F353" t="s">
        <v>1928</v>
      </c>
      <c r="G353" t="b">
        <f t="shared" si="24"/>
        <v>1</v>
      </c>
    </row>
    <row r="354" spans="1:7" hidden="1">
      <c r="A354" t="str">
        <f t="shared" si="26"/>
        <v>02CD07</v>
      </c>
      <c r="B354" t="str">
        <f>CONCATENATE(A354,"_",COUNTIF(A$1:A354,A354))</f>
        <v>02CD07_11</v>
      </c>
      <c r="C354" t="s">
        <v>11315</v>
      </c>
      <c r="D354" t="str">
        <f>VLOOKUP(MID(C354,7,4),Estrv!I:J,2,FALSE)</f>
        <v>Servicios públicos</v>
      </c>
      <c r="E354" t="str">
        <f>VLOOKUP(MID(C354,1,10),Estrv!B:CC,51,FALSE)</f>
        <v>Mantenimiento y rehabilitacion de parques y jardines realizado</v>
      </c>
      <c r="F354" t="s">
        <v>1930</v>
      </c>
      <c r="G354" t="b">
        <f t="shared" si="24"/>
        <v>1</v>
      </c>
    </row>
    <row r="355" spans="1:7" hidden="1">
      <c r="A355" t="str">
        <f t="shared" si="26"/>
        <v>02CD07</v>
      </c>
      <c r="B355" t="str">
        <f>CONCATENATE(A355,"_",COUNTIF(A$1:A355,A355))</f>
        <v>02CD07_12</v>
      </c>
      <c r="C355" t="s">
        <v>11989</v>
      </c>
      <c r="D355" t="str">
        <f>VLOOKUP(MID(C355,7,4),Estrv!I:J,2,FALSE)</f>
        <v>Servicios públicos</v>
      </c>
      <c r="E355" t="str">
        <f>VLOOKUP(MID(C355,1,10),Estrv!B:CC,54,FALSE)</f>
        <v>Atencion y servicios de panteones realizados</v>
      </c>
      <c r="F355" t="s">
        <v>1931</v>
      </c>
      <c r="G355" t="b">
        <f t="shared" si="24"/>
        <v>1</v>
      </c>
    </row>
    <row r="356" spans="1:7">
      <c r="A356" t="str">
        <f t="shared" si="26"/>
        <v>02CD07</v>
      </c>
      <c r="B356" t="str">
        <f>CONCATENATE(A356,"_",COUNTIF(A$1:A356,A356))</f>
        <v>02CD07_13</v>
      </c>
      <c r="C356" t="s">
        <v>9968</v>
      </c>
      <c r="D356" t="str">
        <f>VLOOKUP(MID(C356,7,4),Estrv!I:J,2,FALSE)</f>
        <v>Educación, cultura, deporte y recreación</v>
      </c>
      <c r="E356" t="str">
        <f>VLOOKUP(MID(C356,1,10),Estrv!B:CC,45,FALSE)</f>
        <v>Actividades culturales realizadas</v>
      </c>
      <c r="F356" t="s">
        <v>1936</v>
      </c>
      <c r="G356" t="b">
        <f t="shared" si="24"/>
        <v>0</v>
      </c>
    </row>
    <row r="357" spans="1:7" hidden="1">
      <c r="A357" t="str">
        <f t="shared" si="26"/>
        <v>02CD07</v>
      </c>
      <c r="B357" t="str">
        <f>CONCATENATE(A357,"_",COUNTIF(A$1:A357,A357))</f>
        <v>02CD07_14</v>
      </c>
      <c r="C357" t="s">
        <v>10642</v>
      </c>
      <c r="D357" t="str">
        <f>VLOOKUP(MID(C357,7,4),Estrv!I:J,2,FALSE)</f>
        <v>Educación, cultura, deporte y recreación</v>
      </c>
      <c r="E357" t="str">
        <f>VLOOKUP(MID(C357,1,10),Estrv!B:CC,48,FALSE)</f>
        <v>Organizacion de torneos y competencias deportivas</v>
      </c>
      <c r="F357" t="s">
        <v>1940</v>
      </c>
      <c r="G357" t="b">
        <f t="shared" si="24"/>
        <v>1</v>
      </c>
    </row>
    <row r="358" spans="1:7" hidden="1">
      <c r="A358" t="str">
        <f t="shared" si="26"/>
        <v>02CD07</v>
      </c>
      <c r="B358" t="str">
        <f>CONCATENATE(A358,"_",COUNTIF(A$1:A358,A358))</f>
        <v>02CD07_15</v>
      </c>
      <c r="C358" t="s">
        <v>11316</v>
      </c>
      <c r="D358" t="str">
        <f>VLOOKUP(MID(C358,7,4),Estrv!I:J,2,FALSE)</f>
        <v>Educación, cultura, deporte y recreación</v>
      </c>
      <c r="E358" t="str">
        <f>VLOOKUP(MID(C358,1,10),Estrv!B:CC,51,FALSE)</f>
        <v>Festividades patrias y recorridos turisticos</v>
      </c>
      <c r="F358" t="s">
        <v>1941</v>
      </c>
      <c r="G358" t="b">
        <f t="shared" si="24"/>
        <v>1</v>
      </c>
    </row>
    <row r="359" spans="1:7" hidden="1">
      <c r="A359" t="str">
        <f t="shared" si="26"/>
        <v>02CD07</v>
      </c>
      <c r="B359" t="str">
        <f>CONCATENATE(A359,"_",COUNTIF(A$1:A359,A359))</f>
        <v>02CD07_16</v>
      </c>
      <c r="C359" t="s">
        <v>11990</v>
      </c>
      <c r="D359" t="str">
        <f>VLOOKUP(MID(C359,7,4),Estrv!I:J,2,FALSE)</f>
        <v>Educación, cultura, deporte y recreación</v>
      </c>
      <c r="E359" t="str">
        <f>VLOOKUP(MID(C359,1,10),Estrv!B:CC,54,FALSE)</f>
        <v>Proyectos comunitarios realizados</v>
      </c>
      <c r="F359" t="s">
        <v>1942</v>
      </c>
      <c r="G359" t="b">
        <f t="shared" si="24"/>
        <v>1</v>
      </c>
    </row>
    <row r="360" spans="1:7" hidden="1">
      <c r="A360" t="str">
        <f t="shared" si="26"/>
        <v>02CD07</v>
      </c>
      <c r="B360" t="str">
        <f>CONCATENATE(A360,"_",COUNTIF(A$1:A360,A360))</f>
        <v>02CD07_17</v>
      </c>
      <c r="C360" t="s">
        <v>12664</v>
      </c>
      <c r="D360" t="str">
        <f>VLOOKUP(MID(C360,7,4),Estrv!I:J,2,FALSE)</f>
        <v>Educación, cultura, deporte y recreación</v>
      </c>
      <c r="E360" t="str">
        <f>VLOOKUP(MID(C360,1,10),Estrv!B:CC,57,FALSE)</f>
        <v>Regularizacion academica para el ingreso a la preparatoria</v>
      </c>
      <c r="F360" t="s">
        <v>1943</v>
      </c>
      <c r="G360" t="b">
        <f t="shared" si="24"/>
        <v>1</v>
      </c>
    </row>
    <row r="361" spans="1:7">
      <c r="A361" t="str">
        <f t="shared" si="26"/>
        <v>02CD07</v>
      </c>
      <c r="B361" t="str">
        <f>CONCATENATE(A361,"_",COUNTIF(A$1:A361,A361))</f>
        <v>02CD07_18</v>
      </c>
      <c r="C361" t="s">
        <v>9969</v>
      </c>
      <c r="D361" t="str">
        <f>VLOOKUP(MID(C361,7,4),Estrv!I:J,2,FALSE)</f>
        <v>Servicios de salud en Alcaldias</v>
      </c>
      <c r="E361" t="str">
        <f>VLOOKUP(MID(C361,1,10),Estrv!B:CC,45,FALSE)</f>
        <v>Consultas de medicina general realizadas</v>
      </c>
      <c r="F361" t="s">
        <v>1949</v>
      </c>
      <c r="G361" t="b">
        <f t="shared" si="24"/>
        <v>0</v>
      </c>
    </row>
    <row r="362" spans="1:7" hidden="1">
      <c r="A362" t="str">
        <f t="shared" si="26"/>
        <v>02CD07</v>
      </c>
      <c r="B362" t="str">
        <f>CONCATENATE(A362,"_",COUNTIF(A$1:A362,A362))</f>
        <v>02CD07_19</v>
      </c>
      <c r="C362" t="s">
        <v>10643</v>
      </c>
      <c r="D362" t="str">
        <f>VLOOKUP(MID(C362,7,4),Estrv!I:J,2,FALSE)</f>
        <v>Servicios de salud en Alcaldias</v>
      </c>
      <c r="E362" t="str">
        <f>VLOOKUP(MID(C362,1,10),Estrv!B:CC,48,FALSE)</f>
        <v>Pruebas de deteccion de enfermedades cronico degenerativas transmisibles y no transmisibles realizadas</v>
      </c>
      <c r="F362" t="s">
        <v>1951</v>
      </c>
      <c r="G362" t="b">
        <f t="shared" si="24"/>
        <v>1</v>
      </c>
    </row>
    <row r="363" spans="1:7" hidden="1">
      <c r="A363" t="str">
        <f t="shared" si="26"/>
        <v>02CD07</v>
      </c>
      <c r="B363" t="str">
        <f>CONCATENATE(A363,"_",COUNTIF(A$1:A363,A363))</f>
        <v>02CD07_20</v>
      </c>
      <c r="C363" t="s">
        <v>11317</v>
      </c>
      <c r="D363" t="str">
        <f>VLOOKUP(MID(C363,7,4),Estrv!I:J,2,FALSE)</f>
        <v>Servicios de salud en Alcaldias</v>
      </c>
      <c r="E363" t="str">
        <f>VLOOKUP(MID(C363,1,10),Estrv!B:CC,51,FALSE)</f>
        <v>Talleres de salud sexual y reproductiva</v>
      </c>
      <c r="F363" t="s">
        <v>1952</v>
      </c>
      <c r="G363" t="b">
        <f t="shared" si="24"/>
        <v>1</v>
      </c>
    </row>
    <row r="364" spans="1:7">
      <c r="A364" t="str">
        <f t="shared" si="26"/>
        <v>02CD07</v>
      </c>
      <c r="B364" t="str">
        <f>CONCATENATE(A364,"_",COUNTIF(A$1:A364,A364))</f>
        <v>02CD07_21</v>
      </c>
      <c r="C364" t="s">
        <v>9970</v>
      </c>
      <c r="D364" t="str">
        <f>VLOOKUP(MID(C364,7,4),Estrv!I:J,2,FALSE)</f>
        <v>Servicios de atención animal</v>
      </c>
      <c r="E364" t="str">
        <f>VLOOKUP(MID(C364,1,10),Estrv!B:CC,45,FALSE)</f>
        <v>Campañas de vacunacion y esterilizacion animal realizadas</v>
      </c>
      <c r="F364" t="s">
        <v>1958</v>
      </c>
      <c r="G364" t="b">
        <f t="shared" si="24"/>
        <v>0</v>
      </c>
    </row>
    <row r="365" spans="1:7">
      <c r="A365" t="str">
        <f t="shared" si="26"/>
        <v>02CD07</v>
      </c>
      <c r="B365" t="str">
        <f>CONCATENATE(A365,"_",COUNTIF(A$1:A365,A365))</f>
        <v>02CD07_22</v>
      </c>
      <c r="C365" t="s">
        <v>9971</v>
      </c>
      <c r="D365" t="str">
        <f>VLOOKUP(MID(C365,7,4),Estrv!I:J,2,FALSE)</f>
        <v>Servicios de cuidado infantil</v>
      </c>
      <c r="E365" t="str">
        <f>VLOOKUP(MID(C365,1,10),Estrv!B:CC,45,FALSE)</f>
        <v>Atencion a niños de 0 a 5.11 años en CACIS</v>
      </c>
      <c r="F365" t="s">
        <v>1963</v>
      </c>
      <c r="G365" t="b">
        <f t="shared" si="24"/>
        <v>0</v>
      </c>
    </row>
    <row r="366" spans="1:7" hidden="1">
      <c r="A366" t="str">
        <f t="shared" si="26"/>
        <v>02CD07</v>
      </c>
      <c r="B366" t="str">
        <f>CONCATENATE(A366,"_",COUNTIF(A$1:A366,A366))</f>
        <v>02CD07_23</v>
      </c>
      <c r="C366" t="s">
        <v>10645</v>
      </c>
      <c r="D366" t="str">
        <f>VLOOKUP(MID(C366,7,4),Estrv!I:J,2,FALSE)</f>
        <v>Servicios de cuidado infantil</v>
      </c>
      <c r="E366" t="str">
        <f>VLOOKUP(MID(C366,1,10),Estrv!B:CC,48,FALSE)</f>
        <v>Porciones nutricionales (alimentos) entregados</v>
      </c>
      <c r="F366" t="s">
        <v>1965</v>
      </c>
      <c r="G366" t="b">
        <f t="shared" si="24"/>
        <v>1</v>
      </c>
    </row>
    <row r="367" spans="1:7" hidden="1">
      <c r="A367" t="str">
        <f t="shared" si="26"/>
        <v>02CD07</v>
      </c>
      <c r="B367" t="str">
        <f>CONCATENATE(A367,"_",COUNTIF(A$1:A367,A367))</f>
        <v>02CD07_24</v>
      </c>
      <c r="C367" t="s">
        <v>11319</v>
      </c>
      <c r="D367" t="str">
        <f>VLOOKUP(MID(C367,7,4),Estrv!I:J,2,FALSE)</f>
        <v>Servicios de cuidado infantil</v>
      </c>
      <c r="E367" t="str">
        <f>VLOOKUP(MID(C367,1,10),Estrv!B:CC,51,FALSE)</f>
        <v>Atencion psicologica proporcioonada</v>
      </c>
      <c r="F367" t="s">
        <v>1966</v>
      </c>
      <c r="G367" t="b">
        <f t="shared" si="24"/>
        <v>1</v>
      </c>
    </row>
    <row r="368" spans="1:7">
      <c r="A368" t="str">
        <f t="shared" si="26"/>
        <v>02CD07</v>
      </c>
      <c r="B368" t="str">
        <f>CONCATENATE(A368,"_",COUNTIF(A$1:A368,A368))</f>
        <v>02CD07_25</v>
      </c>
      <c r="C368" t="s">
        <v>9972</v>
      </c>
      <c r="D368" t="str">
        <f>VLOOKUP(MID(C368,7,4),Estrv!I:J,2,FALSE)</f>
        <v>Turismo, empleo y fomento económico</v>
      </c>
      <c r="E368" t="str">
        <f>VLOOKUP(MID(C368,1,10),Estrv!B:CC,45,FALSE)</f>
        <v>Gestion creditos para Mipymes y Mercados Publicos ante instancias de gobierno</v>
      </c>
      <c r="F368" t="s">
        <v>1973</v>
      </c>
      <c r="G368" t="b">
        <f t="shared" si="24"/>
        <v>0</v>
      </c>
    </row>
    <row r="369" spans="1:7" hidden="1">
      <c r="A369" t="str">
        <f t="shared" si="26"/>
        <v>02CD07</v>
      </c>
      <c r="B369" t="str">
        <f>CONCATENATE(A369,"_",COUNTIF(A$1:A369,A369))</f>
        <v>02CD07_26</v>
      </c>
      <c r="C369" t="s">
        <v>10646</v>
      </c>
      <c r="D369" t="str">
        <f>VLOOKUP(MID(C369,7,4),Estrv!I:J,2,FALSE)</f>
        <v>Turismo, empleo y fomento económico</v>
      </c>
      <c r="E369" t="str">
        <f>VLOOKUP(MID(C369,1,10),Estrv!B:CC,48,FALSE)</f>
        <v>Ferias para la promocion del empleo y de bienes y servicios realizadas</v>
      </c>
      <c r="F369" t="s">
        <v>1977</v>
      </c>
      <c r="G369" t="b">
        <f t="shared" si="24"/>
        <v>1</v>
      </c>
    </row>
    <row r="370" spans="1:7" hidden="1">
      <c r="A370" t="str">
        <f t="shared" si="26"/>
        <v>02CD07</v>
      </c>
      <c r="B370" t="str">
        <f>CONCATENATE(A370,"_",COUNTIF(A$1:A370,A370))</f>
        <v>02CD07_27</v>
      </c>
      <c r="C370" t="s">
        <v>11320</v>
      </c>
      <c r="D370" t="str">
        <f>VLOOKUP(MID(C370,7,4),Estrv!I:J,2,FALSE)</f>
        <v>Turismo, empleo y fomento económico</v>
      </c>
      <c r="E370" t="str">
        <f>VLOOKUP(MID(C370,1,10),Estrv!B:CC,51,FALSE)</f>
        <v>Cursos y asesorias para Mipymes y locatarios de mercados realizadas</v>
      </c>
      <c r="F370" t="s">
        <v>1978</v>
      </c>
      <c r="G370" t="b">
        <f t="shared" si="24"/>
        <v>1</v>
      </c>
    </row>
    <row r="371" spans="1:7" hidden="1">
      <c r="A371" t="str">
        <f t="shared" si="26"/>
        <v>02CD07</v>
      </c>
      <c r="B371" t="str">
        <f>CONCATENATE(A371,"_",COUNTIF(A$1:A371,A371))</f>
        <v>02CD07_28</v>
      </c>
      <c r="C371" t="s">
        <v>11994</v>
      </c>
      <c r="D371" t="str">
        <f>VLOOKUP(MID(C371,7,4),Estrv!I:J,2,FALSE)</f>
        <v>Turismo, empleo y fomento económico</v>
      </c>
      <c r="E371" t="str">
        <f>VLOOKUP(MID(C371,1,10),Estrv!B:CC,54,FALSE)</f>
        <v>Mejoramiento de la imagen urbana (PROCOMUR)</v>
      </c>
      <c r="F371" t="s">
        <v>1979</v>
      </c>
      <c r="G371" t="b">
        <f t="shared" si="24"/>
        <v>1</v>
      </c>
    </row>
    <row r="372" spans="1:7">
      <c r="A372" t="str">
        <f t="shared" ref="A372:A387" si="27">MID(C372,1,6)</f>
        <v>02CD07</v>
      </c>
      <c r="B372" t="str">
        <f>CONCATENATE(A372,"_",COUNTIF(A$1:A372,A372))</f>
        <v>02CD07_29</v>
      </c>
      <c r="C372" t="s">
        <v>9973</v>
      </c>
      <c r="D372" t="str">
        <f>VLOOKUP(MID(C372,7,4),Estrv!I:J,2,FALSE)</f>
        <v>Infraestructura urbana</v>
      </c>
      <c r="E372" t="str">
        <f>VLOOKUP(MID(C372,1,10),Estrv!B:CC,45,FALSE)</f>
        <v>Rehabilitacion, mantenimiento y recuperacion de espacios publicos</v>
      </c>
      <c r="F372" t="s">
        <v>1985</v>
      </c>
      <c r="G372" t="b">
        <f t="shared" si="24"/>
        <v>0</v>
      </c>
    </row>
    <row r="373" spans="1:7" hidden="1">
      <c r="A373" t="str">
        <f t="shared" si="27"/>
        <v>02CD07</v>
      </c>
      <c r="B373" t="str">
        <f>CONCATENATE(A373,"_",COUNTIF(A$1:A373,A373))</f>
        <v>02CD07_30</v>
      </c>
      <c r="C373" t="s">
        <v>10647</v>
      </c>
      <c r="D373" t="str">
        <f>VLOOKUP(MID(C373,7,4),Estrv!I:J,2,FALSE)</f>
        <v>Infraestructura urbana</v>
      </c>
      <c r="E373" t="str">
        <f>VLOOKUP(MID(C373,1,10),Estrv!B:CC,48,FALSE)</f>
        <v>Rehabilitacion y mantenimiento de planteles escolares de nivel basico</v>
      </c>
      <c r="F373" t="s">
        <v>1987</v>
      </c>
      <c r="G373" t="b">
        <f t="shared" si="24"/>
        <v>1</v>
      </c>
    </row>
    <row r="374" spans="1:7" hidden="1">
      <c r="A374" t="str">
        <f t="shared" si="27"/>
        <v>02CD07</v>
      </c>
      <c r="B374" t="str">
        <f>CONCATENATE(A374,"_",COUNTIF(A$1:A374,A374))</f>
        <v>02CD07_31</v>
      </c>
      <c r="C374" t="s">
        <v>11321</v>
      </c>
      <c r="D374" t="str">
        <f>VLOOKUP(MID(C374,7,4),Estrv!I:J,2,FALSE)</f>
        <v>Infraestructura urbana</v>
      </c>
      <c r="E374" t="str">
        <f>VLOOKUP(MID(C374,1,10),Estrv!B:CC,51,FALSE)</f>
        <v>Atencion a zonas de riesgo de la Alcaldia</v>
      </c>
      <c r="F374" t="s">
        <v>1989</v>
      </c>
      <c r="G374" t="b">
        <f t="shared" si="24"/>
        <v>1</v>
      </c>
    </row>
    <row r="375" spans="1:7" hidden="1">
      <c r="A375" t="str">
        <f t="shared" si="27"/>
        <v>02CD07</v>
      </c>
      <c r="B375" t="str">
        <f>CONCATENATE(A375,"_",COUNTIF(A$1:A375,A375))</f>
        <v>02CD07_32</v>
      </c>
      <c r="C375" t="s">
        <v>11995</v>
      </c>
      <c r="D375" t="str">
        <f>VLOOKUP(MID(C375,7,4),Estrv!I:J,2,FALSE)</f>
        <v>Infraestructura urbana</v>
      </c>
      <c r="E375" t="str">
        <f>VLOOKUP(MID(C375,1,10),Estrv!B:CC,54,FALSE)</f>
        <v>Rehabilitacion y mantenimiento de edificios publicos</v>
      </c>
      <c r="F375" t="s">
        <v>1990</v>
      </c>
      <c r="G375" t="b">
        <f t="shared" si="24"/>
        <v>1</v>
      </c>
    </row>
    <row r="376" spans="1:7">
      <c r="A376" t="str">
        <f t="shared" si="27"/>
        <v>02CD07</v>
      </c>
      <c r="B376" t="str">
        <f>CONCATENATE(A376,"_",COUNTIF(A$1:A376,A376))</f>
        <v>02CD07_33</v>
      </c>
      <c r="C376" t="s">
        <v>9974</v>
      </c>
      <c r="D376" t="str">
        <f>VLOOKUP(MID(C376,7,4),Estrv!I:J,2,FALSE)</f>
        <v>Infraestructura de agua potable en Alcaldías</v>
      </c>
      <c r="E376" t="str">
        <f>VLOOKUP(MID(C376,1,10),Estrv!B:CC,45,FALSE)</f>
        <v>Rehabilitacion y conservacion de la red secundaria del sistema de agua potable</v>
      </c>
      <c r="F376" t="s">
        <v>1996</v>
      </c>
      <c r="G376" t="b">
        <f t="shared" si="24"/>
        <v>0</v>
      </c>
    </row>
    <row r="377" spans="1:7">
      <c r="A377" t="str">
        <f t="shared" si="27"/>
        <v>02CD07</v>
      </c>
      <c r="B377" t="str">
        <f>CONCATENATE(A377,"_",COUNTIF(A$1:A377,A377))</f>
        <v>02CD07_34</v>
      </c>
      <c r="C377" t="s">
        <v>9975</v>
      </c>
      <c r="D377" t="str">
        <f>VLOOKUP(MID(C377,7,4),Estrv!I:J,2,FALSE)</f>
        <v>Infraestructura de drenaje, alcantarillado y saneamiento en Alcaldías</v>
      </c>
      <c r="E377" t="str">
        <f>VLOOKUP(MID(C377,1,10),Estrv!B:CC,45,FALSE)</f>
        <v>Rehabilitacion y conservacion de la red secundaria del sistema de drenaje y alcantarillado</v>
      </c>
      <c r="F377" t="s">
        <v>2003</v>
      </c>
      <c r="G377" t="b">
        <f t="shared" si="24"/>
        <v>0</v>
      </c>
    </row>
    <row r="378" spans="1:7">
      <c r="A378" t="str">
        <f t="shared" si="27"/>
        <v>02CD07</v>
      </c>
      <c r="B378" t="str">
        <f>CONCATENATE(A378,"_",COUNTIF(A$1:A378,A378))</f>
        <v>02CD07_35</v>
      </c>
      <c r="C378" t="s">
        <v>9976</v>
      </c>
      <c r="D378" t="str">
        <f>VLOOKUP(MID(C378,7,4),Estrv!I:J,2,FALSE)</f>
        <v>Actividades de apoyo administrativo</v>
      </c>
      <c r="E378" t="str">
        <f>VLOOKUP(MID(C378,1,10),Estrv!B:CC,45,FALSE)</f>
        <v>Adquisiciones realizadas</v>
      </c>
      <c r="F378" t="s">
        <v>2012</v>
      </c>
      <c r="G378" t="b">
        <f t="shared" si="24"/>
        <v>0</v>
      </c>
    </row>
    <row r="379" spans="1:7" hidden="1">
      <c r="A379" t="str">
        <f t="shared" si="27"/>
        <v>02CD07</v>
      </c>
      <c r="B379" t="str">
        <f>CONCATENATE(A379,"_",COUNTIF(A$1:A379,A379))</f>
        <v>02CD07_36</v>
      </c>
      <c r="C379" t="s">
        <v>10650</v>
      </c>
      <c r="D379" t="str">
        <f>VLOOKUP(MID(C379,7,4),Estrv!I:J,2,FALSE)</f>
        <v>Actividades de apoyo administrativo</v>
      </c>
      <c r="E379" t="str">
        <f>VLOOKUP(MID(C379,1,10),Estrv!B:CC,48,FALSE)</f>
        <v>Mantenimiento general</v>
      </c>
      <c r="F379" t="s">
        <v>2016</v>
      </c>
      <c r="G379" t="b">
        <f t="shared" si="24"/>
        <v>1</v>
      </c>
    </row>
    <row r="380" spans="1:7" hidden="1">
      <c r="A380" t="str">
        <f t="shared" si="27"/>
        <v>02CD07</v>
      </c>
      <c r="B380" t="str">
        <f>CONCATENATE(A380,"_",COUNTIF(A$1:A380,A380))</f>
        <v>02CD07_37</v>
      </c>
      <c r="C380" t="s">
        <v>11324</v>
      </c>
      <c r="D380" t="str">
        <f>VLOOKUP(MID(C380,7,4),Estrv!I:J,2,FALSE)</f>
        <v>Actividades de apoyo administrativo</v>
      </c>
      <c r="E380" t="str">
        <f>VLOOKUP(MID(C380,1,10),Estrv!B:CC,51,FALSE)</f>
        <v>Cursos de capacitacion realizados</v>
      </c>
      <c r="F380" t="s">
        <v>2018</v>
      </c>
      <c r="G380" t="b">
        <f t="shared" si="24"/>
        <v>1</v>
      </c>
    </row>
    <row r="381" spans="1:7" hidden="1">
      <c r="A381" t="str">
        <f t="shared" si="27"/>
        <v>02CD07</v>
      </c>
      <c r="B381" t="str">
        <f>CONCATENATE(A381,"_",COUNTIF(A$1:A381,A381))</f>
        <v>02CD07_38</v>
      </c>
      <c r="C381" t="s">
        <v>11998</v>
      </c>
      <c r="D381" t="str">
        <f>VLOOKUP(MID(C381,7,4),Estrv!I:J,2,FALSE)</f>
        <v>Actividades de apoyo administrativo</v>
      </c>
      <c r="E381" t="str">
        <f>VLOOKUP(MID(C381,1,10),Estrv!B:CC,54,FALSE)</f>
        <v>Regularizacion y operacion de Centros de Servicios</v>
      </c>
      <c r="F381" t="s">
        <v>2019</v>
      </c>
      <c r="G381" t="b">
        <f t="shared" si="24"/>
        <v>1</v>
      </c>
    </row>
    <row r="382" spans="1:7">
      <c r="A382" t="str">
        <f t="shared" si="27"/>
        <v>02CD07</v>
      </c>
      <c r="B382" t="str">
        <f>CONCATENATE(A382,"_",COUNTIF(A$1:A382,A382))</f>
        <v>02CD07_39</v>
      </c>
      <c r="C382" t="s">
        <v>9977</v>
      </c>
      <c r="D382" t="str">
        <f>VLOOKUP(MID(C382,7,4),Estrv!I:J,2,FALSE)</f>
        <v>Provisiones para contingencias</v>
      </c>
      <c r="E382" t="str">
        <f>VLOOKUP(MID(C382,1,10),Estrv!B:CC,45,FALSE)</f>
        <v>Juicios laborales y laudos atendidos</v>
      </c>
      <c r="F382" t="s">
        <v>2025</v>
      </c>
      <c r="G382" t="b">
        <f t="shared" si="24"/>
        <v>0</v>
      </c>
    </row>
    <row r="383" spans="1:7">
      <c r="A383" t="str">
        <f t="shared" si="27"/>
        <v>02CD07</v>
      </c>
      <c r="B383" t="str">
        <f>CONCATENATE(A383,"_",COUNTIF(A$1:A383,A383))</f>
        <v>02CD07_40</v>
      </c>
      <c r="C383" t="s">
        <v>9978</v>
      </c>
      <c r="D383" t="str">
        <f>VLOOKUP(MID(C383,7,4),Estrv!I:J,2,FALSE)</f>
        <v>Cumplimiento de los programas de protección civil</v>
      </c>
      <c r="E383" t="str">
        <f>VLOOKUP(MID(C383,1,10),Estrv!B:CC,45,FALSE)</f>
        <v>Desarrollo del Programa Anual de Proteccion Civil</v>
      </c>
      <c r="F383" t="s">
        <v>2033</v>
      </c>
      <c r="G383" t="b">
        <f t="shared" si="24"/>
        <v>0</v>
      </c>
    </row>
    <row r="384" spans="1:7" hidden="1">
      <c r="A384" t="str">
        <f t="shared" si="27"/>
        <v>02CD07</v>
      </c>
      <c r="B384" t="str">
        <f>CONCATENATE(A384,"_",COUNTIF(A$1:A384,A384))</f>
        <v>02CD07_41</v>
      </c>
      <c r="C384" t="s">
        <v>10652</v>
      </c>
      <c r="D384" t="str">
        <f>VLOOKUP(MID(C384,7,4),Estrv!I:J,2,FALSE)</f>
        <v>Cumplimiento de los programas de protección civil</v>
      </c>
      <c r="E384" t="str">
        <f>VLOOKUP(MID(C384,1,10),Estrv!B:CC,48,FALSE)</f>
        <v>Atencion de emergencias (siniestros y desastres)</v>
      </c>
      <c r="F384" t="s">
        <v>2035</v>
      </c>
      <c r="G384" t="b">
        <f t="shared" si="24"/>
        <v>1</v>
      </c>
    </row>
    <row r="385" spans="1:7" hidden="1">
      <c r="A385" t="str">
        <f t="shared" si="27"/>
        <v>02CD07</v>
      </c>
      <c r="B385" t="str">
        <f>CONCATENATE(A385,"_",COUNTIF(A$1:A385,A385))</f>
        <v>02CD07_42</v>
      </c>
      <c r="C385" t="s">
        <v>11326</v>
      </c>
      <c r="D385" t="str">
        <f>VLOOKUP(MID(C385,7,4),Estrv!I:J,2,FALSE)</f>
        <v>Cumplimiento de los programas de protección civil</v>
      </c>
      <c r="E385" t="str">
        <f>VLOOKUP(MID(C385,1,10),Estrv!B:CC,51,FALSE)</f>
        <v>Platicas y taller en materia de proteccion civil</v>
      </c>
      <c r="F385" t="s">
        <v>2036</v>
      </c>
      <c r="G385" t="b">
        <f t="shared" si="24"/>
        <v>1</v>
      </c>
    </row>
    <row r="386" spans="1:7" hidden="1">
      <c r="A386" t="str">
        <f t="shared" si="27"/>
        <v>02CD07</v>
      </c>
      <c r="B386" t="str">
        <f>CONCATENATE(A386,"_",COUNTIF(A$1:A386,A386))</f>
        <v>02CD07_43</v>
      </c>
      <c r="C386" t="s">
        <v>12000</v>
      </c>
      <c r="D386" t="str">
        <f>VLOOKUP(MID(C386,7,4),Estrv!I:J,2,FALSE)</f>
        <v>Cumplimiento de los programas de protección civil</v>
      </c>
      <c r="E386" t="str">
        <f>VLOOKUP(MID(C386,1,10),Estrv!B:CC,54,FALSE)</f>
        <v>Simulacros realizados</v>
      </c>
      <c r="F386" t="s">
        <v>2037</v>
      </c>
      <c r="G386" t="b">
        <f t="shared" si="24"/>
        <v>1</v>
      </c>
    </row>
    <row r="387" spans="1:7" hidden="1">
      <c r="A387" t="str">
        <f t="shared" si="27"/>
        <v>02CD07</v>
      </c>
      <c r="B387" t="str">
        <f>CONCATENATE(A387,"_",COUNTIF(A$1:A387,A387))</f>
        <v>02CD07_44</v>
      </c>
      <c r="C387" t="s">
        <v>12674</v>
      </c>
      <c r="D387" t="str">
        <f>VLOOKUP(MID(C387,7,4),Estrv!I:J,2,FALSE)</f>
        <v>Cumplimiento de los programas de protección civil</v>
      </c>
      <c r="E387" t="str">
        <f>VLOOKUP(MID(C387,1,10),Estrv!B:CC,57,FALSE)</f>
        <v>Revision de estudios de riesgo y dictaminacion</v>
      </c>
      <c r="F387" t="s">
        <v>2038</v>
      </c>
      <c r="G387" t="b">
        <f t="shared" ref="G387:G450" si="28">EXACT(E387,F387)</f>
        <v>1</v>
      </c>
    </row>
    <row r="388" spans="1:7">
      <c r="A388" t="str">
        <f t="shared" ref="A388:A406" si="29">MID(C388,1,6)</f>
        <v>02CD07</v>
      </c>
      <c r="B388" t="str">
        <f>CONCATENATE(A388,"_",COUNTIF(A$1:A388,A388))</f>
        <v>02CD07_45</v>
      </c>
      <c r="C388" t="s">
        <v>9979</v>
      </c>
      <c r="D388" t="str">
        <f>VLOOKUP(MID(C388,7,4),Estrv!I:J,2,FALSE)</f>
        <v>Presupuesto participativo</v>
      </c>
      <c r="E388" t="str">
        <f>VLOOKUP(MID(C388,1,10),Estrv!B:CC,45,FALSE)</f>
        <v>Evaluacion de proyectos registrados para el Presupuesto participativo</v>
      </c>
      <c r="F388" t="s">
        <v>2044</v>
      </c>
      <c r="G388" t="b">
        <f t="shared" si="28"/>
        <v>0</v>
      </c>
    </row>
    <row r="389" spans="1:7" hidden="1">
      <c r="A389" t="str">
        <f t="shared" si="29"/>
        <v>02CD07</v>
      </c>
      <c r="B389" t="str">
        <f>CONCATENATE(A389,"_",COUNTIF(A$1:A389,A389))</f>
        <v>02CD07_46</v>
      </c>
      <c r="C389" t="s">
        <v>10653</v>
      </c>
      <c r="D389" t="str">
        <f>VLOOKUP(MID(C389,7,4),Estrv!I:J,2,FALSE)</f>
        <v>Presupuesto participativo</v>
      </c>
      <c r="E389" t="str">
        <f>VLOOKUP(MID(C389,1,10),Estrv!B:CC,48,FALSE)</f>
        <v>Ejecucion de proyectos de presupuesto participativo</v>
      </c>
      <c r="F389" t="s">
        <v>2046</v>
      </c>
      <c r="G389" t="b">
        <f t="shared" si="28"/>
        <v>1</v>
      </c>
    </row>
    <row r="390" spans="1:7">
      <c r="A390" t="str">
        <f t="shared" si="29"/>
        <v>02CD07</v>
      </c>
      <c r="B390" t="str">
        <f>CONCATENATE(A390,"_",COUNTIF(A$1:A390,A390))</f>
        <v>02CD07_47</v>
      </c>
      <c r="C390" t="s">
        <v>9980</v>
      </c>
      <c r="D390" t="str">
        <f>VLOOKUP(MID(C390,7,4),Estrv!I:J,2,FALSE)</f>
        <v>Apoyo para el desarrollo integral de la mujer</v>
      </c>
      <c r="E390" t="str">
        <f>VLOOKUP(MID(C390,1,10),Estrv!B:CC,45,FALSE)</f>
        <v>Programa Social Seguro contra la violencia de genero 2023: brindar apoyo economico a mujeres victimas de violencia de genero, en un rango de 18 a 55 años, con el proposito de brindar condiciones para separarse de su agresor.</v>
      </c>
      <c r="F390" t="s">
        <v>2056</v>
      </c>
      <c r="G390" t="b">
        <f t="shared" si="28"/>
        <v>0</v>
      </c>
    </row>
    <row r="391" spans="1:7">
      <c r="A391" t="str">
        <f t="shared" si="29"/>
        <v>02CD07</v>
      </c>
      <c r="B391" t="str">
        <f>CONCATENATE(A391,"_",COUNTIF(A$1:A391,A391))</f>
        <v>02CD07_48</v>
      </c>
      <c r="C391" t="s">
        <v>9981</v>
      </c>
      <c r="D391" t="str">
        <f>VLOOKUP(MID(C391,7,4),Estrv!I:J,2,FALSE)</f>
        <v>Programa para enfermedades crónico degenerativas y discapacidad</v>
      </c>
      <c r="E391" t="str">
        <f>VLOOKUP(MID(C391,1,10),Estrv!B:CC,45,FALSE)</f>
        <v>Programa Social Impulso Social; contribuir a la economia familiar de grupos de atencion prioritaria, como son: Adultos Mayores de 60 a 67 años de edad, Personas con Discapacidad de 18 a 59 años de edad, Madre sola o Padre solo con hijo de 0 a 4 años de edad y Personas con enfermedades cronico-degenerativas y/o cronicoinvalidantes, a traves de la entrega de apoyos economicos.</v>
      </c>
      <c r="F391" t="s">
        <v>2067</v>
      </c>
      <c r="G391" t="b">
        <f t="shared" si="28"/>
        <v>0</v>
      </c>
    </row>
    <row r="392" spans="1:7" hidden="1">
      <c r="A392" t="str">
        <f t="shared" si="29"/>
        <v>02CD07</v>
      </c>
      <c r="B392" t="str">
        <f>CONCATENATE(A392,"_",COUNTIF(A$1:A392,A392))</f>
        <v>02CD07_49</v>
      </c>
      <c r="C392" t="s">
        <v>10655</v>
      </c>
      <c r="D392" t="str">
        <f>VLOOKUP(MID(C392,7,4),Estrv!I:J,2,FALSE)</f>
        <v>Programa para enfermedades crónico degenerativas y discapacidad</v>
      </c>
      <c r="E392" t="str">
        <f>VLOOKUP(MID(C392,1,10),Estrv!B:CC,48,FALSE)</f>
        <v>Programa Social Transformando Vidas; otorgar apoyos en especie a personas hombres y mujeres con discapacidad auditiva y motora, que habiten preferentemente en alguna de las colonias con un indice bajo y muy bajo de desarrollo social de la Demarcacion GAM (auxiliares auditivos, sillas de ruedas, bastones, andaderas).</v>
      </c>
      <c r="F392" t="s">
        <v>2069</v>
      </c>
      <c r="G392" t="b">
        <f t="shared" si="28"/>
        <v>1</v>
      </c>
    </row>
    <row r="393" spans="1:7" hidden="1">
      <c r="A393" t="str">
        <f t="shared" si="29"/>
        <v>02CD07</v>
      </c>
      <c r="B393" t="str">
        <f>CONCATENATE(A393,"_",COUNTIF(A$1:A393,A393))</f>
        <v>02CD07_50</v>
      </c>
      <c r="C393" t="s">
        <v>11329</v>
      </c>
      <c r="D393" t="str">
        <f>VLOOKUP(MID(C393,7,4),Estrv!I:J,2,FALSE)</f>
        <v>Programa para enfermedades crónico degenerativas y discapacidad</v>
      </c>
      <c r="E393" t="str">
        <f>VLOOKUP(MID(C393,1,10),Estrv!B:CC,51,FALSE)</f>
        <v>Accion Social GAM/Cuida tu salud; orientar y tratar el sobrepeso, la obesidad, diabetes e hipertension de habitantes de la Alcaldia Gustavo A. Madero que adolecen estas enfrermedades, a traves de consultas, capacitaciones, terapias y talleres semanales, con una duracion de cuatro meses.</v>
      </c>
      <c r="F393" t="s">
        <v>2070</v>
      </c>
      <c r="G393" t="b">
        <f t="shared" si="28"/>
        <v>1</v>
      </c>
    </row>
    <row r="394" spans="1:7">
      <c r="A394" t="str">
        <f t="shared" si="29"/>
        <v>02CD07</v>
      </c>
      <c r="B394" t="str">
        <f>CONCATENATE(A394,"_",COUNTIF(A$1:A394,A394))</f>
        <v>02CD07_51</v>
      </c>
      <c r="C394" t="s">
        <v>9982</v>
      </c>
      <c r="D394" t="str">
        <f>VLOOKUP(MID(C394,7,4),Estrv!I:J,2,FALSE)</f>
        <v>Apoyos sociales</v>
      </c>
      <c r="E394" t="str">
        <f>VLOOKUP(MID(C394,1,10),Estrv!B:CC,45,FALSE)</f>
        <v>Programa Social Tlakualli Ik Altepetl (Alimento del Pueblo); apoyo economico a Hombres y Mujeres de 18 a 59 años de edad, pertenecientes a alguna de las comunidades indigenas ubicadas en las colonias de bajo y muy bajo indice de desarrollo social.</v>
      </c>
      <c r="F394" t="s">
        <v>2073</v>
      </c>
      <c r="G394" t="b">
        <f t="shared" si="28"/>
        <v>0</v>
      </c>
    </row>
    <row r="395" spans="1:7" hidden="1">
      <c r="A395" t="str">
        <f t="shared" si="29"/>
        <v>02CD07</v>
      </c>
      <c r="B395" t="str">
        <f>CONCATENATE(A395,"_",COUNTIF(A$1:A395,A395))</f>
        <v>02CD07_52</v>
      </c>
      <c r="C395" t="s">
        <v>10656</v>
      </c>
      <c r="D395" t="str">
        <f>VLOOKUP(MID(C395,7,4),Estrv!I:J,2,FALSE)</f>
        <v>Apoyos sociales</v>
      </c>
      <c r="E395" t="str">
        <f>VLOOKUP(MID(C395,1,10),Estrv!B:CC,48,FALSE)</f>
        <v>Accion Social Apoyo emergente para pintura en fachadas de viviendas en Gustavo A. Madero (casas y multifamiliares); ayuda en especie para contribuir a garantizar una vivienda digna a los habitantes de la demarcacion, rehabilitando las casas y multifamiliares ubicados en las zonas afectadas por la pandemia del covid-19.</v>
      </c>
      <c r="F395" t="s">
        <v>2075</v>
      </c>
      <c r="G395" t="b">
        <f t="shared" si="28"/>
        <v>1</v>
      </c>
    </row>
    <row r="396" spans="1:7" hidden="1">
      <c r="A396" t="str">
        <f t="shared" si="29"/>
        <v>02CD07</v>
      </c>
      <c r="B396" t="str">
        <f>CONCATENATE(A396,"_",COUNTIF(A$1:A396,A396))</f>
        <v>02CD07_53</v>
      </c>
      <c r="C396" t="s">
        <v>11330</v>
      </c>
      <c r="D396" t="str">
        <f>VLOOKUP(MID(C396,7,4),Estrv!I:J,2,FALSE)</f>
        <v>Apoyos sociales</v>
      </c>
      <c r="E396" t="str">
        <f>VLOOKUP(MID(C396,1,10),Estrv!B:CC,51,FALSE)</f>
        <v>Accion Social Mejoramiento de vivienda en situacion prioritaria 2023 (FAIS); Apoyos en especie para la construccion o rehabilitacion de viviendas en Zonas de Atencion Prioritarias en diversas colonias de la Alcaldia Gustavo A. Madero.</v>
      </c>
      <c r="F396" t="s">
        <v>2076</v>
      </c>
      <c r="G396" t="b">
        <f t="shared" si="28"/>
        <v>1</v>
      </c>
    </row>
    <row r="397" spans="1:7" hidden="1">
      <c r="A397" t="str">
        <f t="shared" si="29"/>
        <v>02CD07</v>
      </c>
      <c r="B397" t="str">
        <f>CONCATENATE(A397,"_",COUNTIF(A$1:A397,A397))</f>
        <v>02CD07_54</v>
      </c>
      <c r="C397" t="s">
        <v>12004</v>
      </c>
      <c r="D397" t="str">
        <f>VLOOKUP(MID(C397,7,4),Estrv!I:J,2,FALSE)</f>
        <v>Apoyos sociales</v>
      </c>
      <c r="E397" t="str">
        <f>VLOOKUP(MID(C397,1,10),Estrv!B:CC,54,FALSE)</f>
        <v>Accion Social Celebrando tradiciones GAM; contribuir a la convivencia familiar de los maderenses y fortalecer la celebracion y conservacion de las tradiciones en la Alcaldia, a traves de la entrega de juguetes, roscas de reyes y leches de sabores, con motivo del festejo del “Dia de Reyes” y con la entrega de juguetes con motivo del festejo del “Dia del Niño”.</v>
      </c>
      <c r="F397" t="s">
        <v>2077</v>
      </c>
      <c r="G397" t="b">
        <f t="shared" si="28"/>
        <v>1</v>
      </c>
    </row>
    <row r="398" spans="1:7" hidden="1">
      <c r="A398" t="str">
        <f t="shared" si="29"/>
        <v>02CD07</v>
      </c>
      <c r="B398" t="str">
        <f>CONCATENATE(A398,"_",COUNTIF(A$1:A398,A398))</f>
        <v>02CD07_55</v>
      </c>
      <c r="C398" t="s">
        <v>12678</v>
      </c>
      <c r="D398" t="str">
        <f>VLOOKUP(MID(C398,7,4),Estrv!I:J,2,FALSE)</f>
        <v>Apoyos sociales</v>
      </c>
      <c r="E398" t="str">
        <f>VLOOKUP(MID(C398,1,10),Estrv!B:CC,57,FALSE)</f>
        <v>Programa Social Apoyo de atencion especial GAM; apoyar economicamente a poblacion vulnerable en edades de 15 a 67 años de edad, para atender alguna eventualidad que derive de algun suceso imprevisto (en cuestion de salud, educacion o deporte)</v>
      </c>
      <c r="F398" t="s">
        <v>2078</v>
      </c>
      <c r="G398" t="b">
        <f t="shared" si="28"/>
        <v>1</v>
      </c>
    </row>
    <row r="399" spans="1:7">
      <c r="A399" t="str">
        <f t="shared" si="29"/>
        <v>02CD08</v>
      </c>
      <c r="B399" t="str">
        <f>CONCATENATE(A399,"_",COUNTIF(A$1:A399,A399))</f>
        <v>02CD08_1</v>
      </c>
      <c r="C399" t="s">
        <v>9983</v>
      </c>
      <c r="D399" t="str">
        <f>VLOOKUP(MID(C399,7,4),Estrv!I:J,2,FALSE)</f>
        <v>Gobierno y atención ciudadana</v>
      </c>
      <c r="E399" t="str">
        <f>VLOOKUP(MID(C399,1,10),Estrv!B:CC,45,FALSE)</f>
        <v>Equipo de areas de atencion ciudadana entregado.</v>
      </c>
      <c r="F399" t="s">
        <v>2091</v>
      </c>
      <c r="G399" t="b">
        <f t="shared" si="28"/>
        <v>0</v>
      </c>
    </row>
    <row r="400" spans="1:7" hidden="1">
      <c r="A400" t="str">
        <f t="shared" si="29"/>
        <v>02CD08</v>
      </c>
      <c r="B400" t="str">
        <f>CONCATENATE(A400,"_",COUNTIF(A$1:A400,A400))</f>
        <v>02CD08_2</v>
      </c>
      <c r="C400" t="s">
        <v>10657</v>
      </c>
      <c r="D400" t="str">
        <f>VLOOKUP(MID(C400,7,4),Estrv!I:J,2,FALSE)</f>
        <v>Gobierno y atención ciudadana</v>
      </c>
      <c r="E400" t="str">
        <f>VLOOKUP(MID(C400,1,10),Estrv!B:CC,48,FALSE)</f>
        <v>Atencion de tramites de la ciudadania</v>
      </c>
      <c r="F400" t="s">
        <v>2095</v>
      </c>
      <c r="G400" t="b">
        <f t="shared" si="28"/>
        <v>1</v>
      </c>
    </row>
    <row r="401" spans="1:7">
      <c r="A401" t="str">
        <f t="shared" si="29"/>
        <v>02CD08</v>
      </c>
      <c r="B401" t="str">
        <f>CONCATENATE(A401,"_",COUNTIF(A$1:A401,A401))</f>
        <v>02CD08_3</v>
      </c>
      <c r="C401" t="s">
        <v>9984</v>
      </c>
      <c r="D401" t="str">
        <f>VLOOKUP(MID(C401,7,4),Estrv!I:J,2,FALSE)</f>
        <v>Seguridad en Alcalíias</v>
      </c>
      <c r="E401" t="str">
        <f>VLOOKUP(MID(C401,1,10),Estrv!B:CC,45,FALSE)</f>
        <v>Resguardo de seguridad en edificios publicos</v>
      </c>
      <c r="F401" t="s">
        <v>2103</v>
      </c>
      <c r="G401" t="b">
        <f t="shared" si="28"/>
        <v>0</v>
      </c>
    </row>
    <row r="402" spans="1:7" hidden="1">
      <c r="A402" t="str">
        <f t="shared" si="29"/>
        <v>02CD08</v>
      </c>
      <c r="B402" t="str">
        <f>CONCATENATE(A402,"_",COUNTIF(A$1:A402,A402))</f>
        <v>02CD08_4</v>
      </c>
      <c r="C402" t="s">
        <v>10658</v>
      </c>
      <c r="D402" t="str">
        <f>VLOOKUP(MID(C402,7,4),Estrv!I:J,2,FALSE)</f>
        <v>Seguridad en Alcalíias</v>
      </c>
      <c r="E402" t="str">
        <f>VLOOKUP(MID(C402,1,10),Estrv!B:CC,48,FALSE)</f>
        <v>Capacitacion para policia auxiliar de la Alcaldia</v>
      </c>
      <c r="F402" t="s">
        <v>2106</v>
      </c>
      <c r="G402" t="b">
        <f t="shared" si="28"/>
        <v>1</v>
      </c>
    </row>
    <row r="403" spans="1:7" hidden="1">
      <c r="A403" t="str">
        <f t="shared" si="29"/>
        <v>02CD08</v>
      </c>
      <c r="B403" t="str">
        <f>CONCATENATE(A403,"_",COUNTIF(A$1:A403,A403))</f>
        <v>02CD08_5</v>
      </c>
      <c r="C403" t="s">
        <v>11332</v>
      </c>
      <c r="D403" t="str">
        <f>VLOOKUP(MID(C403,7,4),Estrv!I:J,2,FALSE)</f>
        <v>Seguridad en Alcalíias</v>
      </c>
      <c r="E403" t="str">
        <f>VLOOKUP(MID(C403,1,10),Estrv!B:CC,51,FALSE)</f>
        <v>Premios a Policias Auxiliares</v>
      </c>
      <c r="F403" t="s">
        <v>2107</v>
      </c>
      <c r="G403" t="b">
        <f t="shared" si="28"/>
        <v>1</v>
      </c>
    </row>
    <row r="404" spans="1:7">
      <c r="A404" t="str">
        <f t="shared" si="29"/>
        <v>02CD08</v>
      </c>
      <c r="B404" t="str">
        <f>CONCATENATE(A404,"_",COUNTIF(A$1:A404,A404))</f>
        <v>02CD08_6</v>
      </c>
      <c r="C404" t="s">
        <v>9985</v>
      </c>
      <c r="D404" t="str">
        <f>VLOOKUP(MID(C404,7,4),Estrv!I:J,2,FALSE)</f>
        <v>Servicios públicos</v>
      </c>
      <c r="E404" t="str">
        <f>VLOOKUP(MID(C404,1,10),Estrv!B:CC,45,FALSE)</f>
        <v>Recoleccion de residuos Solidos Urbanos Domesticos</v>
      </c>
      <c r="F404" t="s">
        <v>2113</v>
      </c>
      <c r="G404" t="b">
        <f t="shared" si="28"/>
        <v>0</v>
      </c>
    </row>
    <row r="405" spans="1:7" hidden="1">
      <c r="A405" t="str">
        <f t="shared" si="29"/>
        <v>02CD08</v>
      </c>
      <c r="B405" t="str">
        <f>CONCATENATE(A405,"_",COUNTIF(A$1:A405,A405))</f>
        <v>02CD08_7</v>
      </c>
      <c r="C405" t="s">
        <v>10659</v>
      </c>
      <c r="D405" t="str">
        <f>VLOOKUP(MID(C405,7,4),Estrv!I:J,2,FALSE)</f>
        <v>Servicios públicos</v>
      </c>
      <c r="E405" t="str">
        <f>VLOOKUP(MID(C405,1,10),Estrv!B:CC,48,FALSE)</f>
        <v>Recoleccion de Cascajo</v>
      </c>
      <c r="F405" t="s">
        <v>2116</v>
      </c>
      <c r="G405" t="b">
        <f t="shared" si="28"/>
        <v>1</v>
      </c>
    </row>
    <row r="406" spans="1:7" hidden="1">
      <c r="A406" t="str">
        <f t="shared" si="29"/>
        <v>02CD08</v>
      </c>
      <c r="B406" t="str">
        <f>CONCATENATE(A406,"_",COUNTIF(A$1:A406,A406))</f>
        <v>02CD08_8</v>
      </c>
      <c r="C406" t="s">
        <v>11333</v>
      </c>
      <c r="D406" t="str">
        <f>VLOOKUP(MID(C406,7,4),Estrv!I:J,2,FALSE)</f>
        <v>Servicios públicos</v>
      </c>
      <c r="E406" t="str">
        <f>VLOOKUP(MID(C406,1,10),Estrv!B:CC,51,FALSE)</f>
        <v>Barrido de Vias Secundarias</v>
      </c>
      <c r="F406" t="s">
        <v>2117</v>
      </c>
      <c r="G406" t="b">
        <f t="shared" si="28"/>
        <v>1</v>
      </c>
    </row>
    <row r="407" spans="1:7" hidden="1">
      <c r="A407" t="str">
        <f t="shared" ref="A407:A427" si="30">MID(C407,1,6)</f>
        <v>02CD08</v>
      </c>
      <c r="B407" t="str">
        <f>CONCATENATE(A407,"_",COUNTIF(A$1:A407,A407))</f>
        <v>02CD08_9</v>
      </c>
      <c r="C407" t="s">
        <v>12007</v>
      </c>
      <c r="D407" t="str">
        <f>VLOOKUP(MID(C407,7,4),Estrv!I:J,2,FALSE)</f>
        <v>Servicios públicos</v>
      </c>
      <c r="E407" t="str">
        <f>VLOOKUP(MID(C407,1,10),Estrv!B:CC,54,FALSE)</f>
        <v>Realizacion de trabajos de mantenimiento a parques y jardines</v>
      </c>
      <c r="F407" t="s">
        <v>2118</v>
      </c>
      <c r="G407" t="b">
        <f t="shared" si="28"/>
        <v>1</v>
      </c>
    </row>
    <row r="408" spans="1:7" hidden="1">
      <c r="A408" t="str">
        <f t="shared" si="30"/>
        <v>02CD08</v>
      </c>
      <c r="B408" t="str">
        <f>CONCATENATE(A408,"_",COUNTIF(A$1:A408,A408))</f>
        <v>02CD08_10</v>
      </c>
      <c r="C408" t="s">
        <v>12681</v>
      </c>
      <c r="D408" t="str">
        <f>VLOOKUP(MID(C408,7,4),Estrv!I:J,2,FALSE)</f>
        <v>Servicios públicos</v>
      </c>
      <c r="E408" t="str">
        <f>VLOOKUP(MID(C408,1,10),Estrv!B:CC,57,FALSE)</f>
        <v>Sustitucion e instalacion de luminarias en vias secundarias, parques y jardines</v>
      </c>
      <c r="F408" t="s">
        <v>2119</v>
      </c>
      <c r="G408" t="b">
        <f t="shared" si="28"/>
        <v>1</v>
      </c>
    </row>
    <row r="409" spans="1:7" hidden="1">
      <c r="A409" t="str">
        <f t="shared" si="30"/>
        <v>02CD08</v>
      </c>
      <c r="B409" t="str">
        <f>CONCATENATE(A409,"_",COUNTIF(A$1:A409,A409))</f>
        <v>02CD08_11</v>
      </c>
      <c r="C409" t="s">
        <v>13355</v>
      </c>
      <c r="D409" t="str">
        <f>VLOOKUP(MID(C409,7,4),Estrv!I:J,2,FALSE)</f>
        <v>Servicios públicos</v>
      </c>
      <c r="E409" t="str">
        <f>VLOOKUP(MID(C409,1,10),Estrv!B:CC,60,FALSE)</f>
        <v>Realizacion de trabajos de mantenimiento al Panteon San Jose</v>
      </c>
      <c r="F409" t="s">
        <v>2120</v>
      </c>
      <c r="G409" t="b">
        <f t="shared" si="28"/>
        <v>1</v>
      </c>
    </row>
    <row r="410" spans="1:7" hidden="1">
      <c r="A410" t="str">
        <f t="shared" si="30"/>
        <v>02CD08</v>
      </c>
      <c r="B410" t="str">
        <f>CONCATENATE(A410,"_",COUNTIF(A$1:A410,A410))</f>
        <v>02CD08_12</v>
      </c>
      <c r="C410" t="s">
        <v>14029</v>
      </c>
      <c r="D410" t="str">
        <f>VLOOKUP(MID(C410,7,4),Estrv!I:J,2,FALSE)</f>
        <v>Servicios públicos</v>
      </c>
      <c r="E410" t="str">
        <f>VLOOKUP(MID(C410,1,10),Estrv!B:CC,63,FALSE)</f>
        <v>Mejoramiento de Equipo de Recoleccion y Limpieza</v>
      </c>
      <c r="F410" t="s">
        <v>2121</v>
      </c>
      <c r="G410" t="b">
        <f t="shared" si="28"/>
        <v>1</v>
      </c>
    </row>
    <row r="411" spans="1:7">
      <c r="A411" t="str">
        <f t="shared" si="30"/>
        <v>02CD08</v>
      </c>
      <c r="B411" t="str">
        <f>CONCATENATE(A411,"_",COUNTIF(A$1:A411,A411))</f>
        <v>02CD08_13</v>
      </c>
      <c r="C411" t="s">
        <v>9986</v>
      </c>
      <c r="D411" t="str">
        <f>VLOOKUP(MID(C411,7,4),Estrv!I:J,2,FALSE)</f>
        <v>Educación, cultura, deporte y recreación</v>
      </c>
      <c r="E411" t="str">
        <f>VLOOKUP(MID(C411,1,10),Estrv!B:CC,45,FALSE)</f>
        <v>Eventos sociales, culturales y deportivos.</v>
      </c>
      <c r="F411" t="s">
        <v>2127</v>
      </c>
      <c r="G411" t="b">
        <f t="shared" si="28"/>
        <v>0</v>
      </c>
    </row>
    <row r="412" spans="1:7" hidden="1">
      <c r="A412" t="str">
        <f t="shared" si="30"/>
        <v>02CD08</v>
      </c>
      <c r="B412" t="str">
        <f>CONCATENATE(A412,"_",COUNTIF(A$1:A412,A412))</f>
        <v>02CD08_14</v>
      </c>
      <c r="C412" t="s">
        <v>10660</v>
      </c>
      <c r="D412" t="str">
        <f>VLOOKUP(MID(C412,7,4),Estrv!I:J,2,FALSE)</f>
        <v>Educación, cultura, deporte y recreación</v>
      </c>
      <c r="E412" t="str">
        <f>VLOOKUP(MID(C412,1,10),Estrv!B:CC,48,FALSE)</f>
        <v>Promocion de eventos y torneos culturales y deportivos</v>
      </c>
      <c r="F412" t="s">
        <v>2130</v>
      </c>
      <c r="G412" t="b">
        <f t="shared" si="28"/>
        <v>1</v>
      </c>
    </row>
    <row r="413" spans="1:7" hidden="1">
      <c r="A413" t="str">
        <f t="shared" si="30"/>
        <v>02CD08</v>
      </c>
      <c r="B413" t="str">
        <f>CONCATENATE(A413,"_",COUNTIF(A$1:A413,A413))</f>
        <v>02CD08_15</v>
      </c>
      <c r="C413" t="s">
        <v>11334</v>
      </c>
      <c r="D413" t="str">
        <f>VLOOKUP(MID(C413,7,4),Estrv!I:J,2,FALSE)</f>
        <v>Educación, cultura, deporte y recreación</v>
      </c>
      <c r="E413" t="str">
        <f>VLOOKUP(MID(C413,1,10),Estrv!B:CC,51,FALSE)</f>
        <v>Presentaciones y festivales de danza</v>
      </c>
      <c r="F413" t="s">
        <v>2131</v>
      </c>
      <c r="G413" t="b">
        <f t="shared" si="28"/>
        <v>1</v>
      </c>
    </row>
    <row r="414" spans="1:7" hidden="1">
      <c r="A414" t="str">
        <f t="shared" si="30"/>
        <v>02CD08</v>
      </c>
      <c r="B414" t="str">
        <f>CONCATENATE(A414,"_",COUNTIF(A$1:A414,A414))</f>
        <v>02CD08_16</v>
      </c>
      <c r="C414" t="s">
        <v>12008</v>
      </c>
      <c r="D414" t="str">
        <f>VLOOKUP(MID(C414,7,4),Estrv!I:J,2,FALSE)</f>
        <v>Educación, cultura, deporte y recreación</v>
      </c>
      <c r="E414" t="str">
        <f>VLOOKUP(MID(C414,1,10),Estrv!B:CC,54,FALSE)</f>
        <v>Presentaciones y festivales de musica.</v>
      </c>
      <c r="F414" t="s">
        <v>2132</v>
      </c>
      <c r="G414" t="b">
        <f t="shared" si="28"/>
        <v>1</v>
      </c>
    </row>
    <row r="415" spans="1:7" hidden="1">
      <c r="A415" t="str">
        <f t="shared" si="30"/>
        <v>02CD08</v>
      </c>
      <c r="B415" t="str">
        <f>CONCATENATE(A415,"_",COUNTIF(A$1:A415,A415))</f>
        <v>02CD08_17</v>
      </c>
      <c r="C415" t="s">
        <v>12682</v>
      </c>
      <c r="D415" t="str">
        <f>VLOOKUP(MID(C415,7,4),Estrv!I:J,2,FALSE)</f>
        <v>Educación, cultura, deporte y recreación</v>
      </c>
      <c r="E415" t="str">
        <f>VLOOKUP(MID(C415,1,10),Estrv!B:CC,57,FALSE)</f>
        <v>Reconocimiento a estudiantes de nivel basico.</v>
      </c>
      <c r="F415" t="s">
        <v>2133</v>
      </c>
      <c r="G415" t="b">
        <f t="shared" si="28"/>
        <v>1</v>
      </c>
    </row>
    <row r="416" spans="1:7" hidden="1">
      <c r="A416" t="str">
        <f t="shared" si="30"/>
        <v>02CD08</v>
      </c>
      <c r="B416" t="str">
        <f>CONCATENATE(A416,"_",COUNTIF(A$1:A416,A416))</f>
        <v>02CD08_18</v>
      </c>
      <c r="C416" t="s">
        <v>13356</v>
      </c>
      <c r="D416" t="str">
        <f>VLOOKUP(MID(C416,7,4),Estrv!I:J,2,FALSE)</f>
        <v>Educación, cultura, deporte y recreación</v>
      </c>
      <c r="E416" t="str">
        <f>VLOOKUP(MID(C416,1,10),Estrv!B:CC,60,FALSE)</f>
        <v>Cursos de regularizacion, preparacion y de verano en la Alcaldia.</v>
      </c>
      <c r="F416" t="s">
        <v>2136</v>
      </c>
      <c r="G416" t="b">
        <f t="shared" si="28"/>
        <v>1</v>
      </c>
    </row>
    <row r="417" spans="1:7">
      <c r="A417" t="str">
        <f t="shared" si="30"/>
        <v>02CD08</v>
      </c>
      <c r="B417" t="str">
        <f>CONCATENATE(A417,"_",COUNTIF(A$1:A417,A417))</f>
        <v>02CD08_19</v>
      </c>
      <c r="C417" t="s">
        <v>9987</v>
      </c>
      <c r="D417" t="str">
        <f>VLOOKUP(MID(C417,7,4),Estrv!I:J,2,FALSE)</f>
        <v>Servicios de salud en Alcaldias</v>
      </c>
      <c r="E417" t="str">
        <f>VLOOKUP(MID(C417,1,10),Estrv!B:CC,45,FALSE)</f>
        <v>Realizacion de campañas de Salud y Nutricion.</v>
      </c>
      <c r="F417" t="s">
        <v>2143</v>
      </c>
      <c r="G417" t="b">
        <f t="shared" si="28"/>
        <v>0</v>
      </c>
    </row>
    <row r="418" spans="1:7" hidden="1">
      <c r="A418" t="str">
        <f t="shared" si="30"/>
        <v>02CD08</v>
      </c>
      <c r="B418" t="str">
        <f>CONCATENATE(A418,"_",COUNTIF(A$1:A418,A418))</f>
        <v>02CD08_20</v>
      </c>
      <c r="C418" t="s">
        <v>10661</v>
      </c>
      <c r="D418" t="str">
        <f>VLOOKUP(MID(C418,7,4),Estrv!I:J,2,FALSE)</f>
        <v>Servicios de salud en Alcaldias</v>
      </c>
      <c r="E418" t="str">
        <f>VLOOKUP(MID(C418,1,10),Estrv!B:CC,48,FALSE)</f>
        <v>Realizacion de eventos de Informacion y difusion en salud publica.</v>
      </c>
      <c r="F418" t="s">
        <v>2145</v>
      </c>
      <c r="G418" t="b">
        <f t="shared" si="28"/>
        <v>1</v>
      </c>
    </row>
    <row r="419" spans="1:7">
      <c r="A419" t="str">
        <f t="shared" si="30"/>
        <v>02CD08</v>
      </c>
      <c r="B419" t="str">
        <f>CONCATENATE(A419,"_",COUNTIF(A$1:A419,A419))</f>
        <v>02CD08_21</v>
      </c>
      <c r="C419" t="s">
        <v>9988</v>
      </c>
      <c r="D419" t="str">
        <f>VLOOKUP(MID(C419,7,4),Estrv!I:J,2,FALSE)</f>
        <v>Servicios de atención animal</v>
      </c>
      <c r="E419" t="str">
        <f>VLOOKUP(MID(C419,1,10),Estrv!B:CC,45,FALSE)</f>
        <v>Adquisicion de equipamiento, bienes y servicios para el cuidado animal.</v>
      </c>
      <c r="F419" t="s">
        <v>2152</v>
      </c>
      <c r="G419" t="b">
        <f t="shared" si="28"/>
        <v>0</v>
      </c>
    </row>
    <row r="420" spans="1:7" hidden="1">
      <c r="A420" t="str">
        <f t="shared" si="30"/>
        <v>02CD08</v>
      </c>
      <c r="B420" t="str">
        <f>CONCATENATE(A420,"_",COUNTIF(A$1:A420,A420))</f>
        <v>02CD08_22</v>
      </c>
      <c r="C420" t="s">
        <v>10662</v>
      </c>
      <c r="D420" t="str">
        <f>VLOOKUP(MID(C420,7,4),Estrv!I:J,2,FALSE)</f>
        <v>Servicios de atención animal</v>
      </c>
      <c r="E420" t="str">
        <f>VLOOKUP(MID(C420,1,10),Estrv!B:CC,48,FALSE)</f>
        <v>Realizacion de campañas de Cuidado de Animales de Compañia</v>
      </c>
      <c r="F420" t="s">
        <v>2154</v>
      </c>
      <c r="G420" t="b">
        <f t="shared" si="28"/>
        <v>1</v>
      </c>
    </row>
    <row r="421" spans="1:7">
      <c r="A421" t="str">
        <f t="shared" si="30"/>
        <v>02CD08</v>
      </c>
      <c r="B421" t="str">
        <f>CONCATENATE(A421,"_",COUNTIF(A$1:A421,A421))</f>
        <v>02CD08_23</v>
      </c>
      <c r="C421" t="s">
        <v>9989</v>
      </c>
      <c r="D421" t="str">
        <f>VLOOKUP(MID(C421,7,4),Estrv!I:J,2,FALSE)</f>
        <v>Servicios de cuidado infantil</v>
      </c>
      <c r="E421" t="str">
        <f>VLOOKUP(MID(C421,1,10),Estrv!B:CC,45,FALSE)</f>
        <v>Atencion y cuidados de niñas y niños menores de un año.</v>
      </c>
      <c r="F421" t="s">
        <v>2159</v>
      </c>
      <c r="G421" t="b">
        <f t="shared" si="28"/>
        <v>0</v>
      </c>
    </row>
    <row r="422" spans="1:7" hidden="1">
      <c r="A422" t="str">
        <f t="shared" si="30"/>
        <v>02CD08</v>
      </c>
      <c r="B422" t="str">
        <f>CONCATENATE(A422,"_",COUNTIF(A$1:A422,A422))</f>
        <v>02CD08_24</v>
      </c>
      <c r="C422" t="s">
        <v>10663</v>
      </c>
      <c r="D422" t="str">
        <f>VLOOKUP(MID(C422,7,4),Estrv!I:J,2,FALSE)</f>
        <v>Servicios de cuidado infantil</v>
      </c>
      <c r="E422" t="str">
        <f>VLOOKUP(MID(C422,1,10),Estrv!B:CC,48,FALSE)</f>
        <v>Atencion y cuidados de niñas y niños mayores de un año y menores de seis</v>
      </c>
      <c r="F422" t="s">
        <v>2161</v>
      </c>
      <c r="G422" t="b">
        <f t="shared" si="28"/>
        <v>1</v>
      </c>
    </row>
    <row r="423" spans="1:7">
      <c r="A423" t="str">
        <f t="shared" si="30"/>
        <v>02CD08</v>
      </c>
      <c r="B423" t="str">
        <f>CONCATENATE(A423,"_",COUNTIF(A$1:A423,A423))</f>
        <v>02CD08_25</v>
      </c>
      <c r="C423" t="s">
        <v>9990</v>
      </c>
      <c r="D423" t="str">
        <f>VLOOKUP(MID(C423,7,4),Estrv!I:J,2,FALSE)</f>
        <v>Turismo, empleo y fomento económico</v>
      </c>
      <c r="E423" t="str">
        <f>VLOOKUP(MID(C423,1,10),Estrv!B:CC,45,FALSE)</f>
        <v>Realizacion de ferias, talleres y eventos de promocion economica, empleo y oferta educativa en la Alcaldia.</v>
      </c>
      <c r="F423" t="s">
        <v>2166</v>
      </c>
      <c r="G423" t="b">
        <f t="shared" si="28"/>
        <v>0</v>
      </c>
    </row>
    <row r="424" spans="1:7" hidden="1">
      <c r="A424" t="str">
        <f t="shared" si="30"/>
        <v>02CD08</v>
      </c>
      <c r="B424" t="str">
        <f>CONCATENATE(A424,"_",COUNTIF(A$1:A424,A424))</f>
        <v>02CD08_26</v>
      </c>
      <c r="C424" t="s">
        <v>10664</v>
      </c>
      <c r="D424" t="str">
        <f>VLOOKUP(MID(C424,7,4),Estrv!I:J,2,FALSE)</f>
        <v>Turismo, empleo y fomento económico</v>
      </c>
      <c r="E424" t="str">
        <f>VLOOKUP(MID(C424,1,10),Estrv!B:CC,48,FALSE)</f>
        <v>Promocion de actividades de turismo.</v>
      </c>
      <c r="F424" t="s">
        <v>2170</v>
      </c>
      <c r="G424" t="b">
        <f t="shared" si="28"/>
        <v>1</v>
      </c>
    </row>
    <row r="425" spans="1:7">
      <c r="A425" t="str">
        <f t="shared" si="30"/>
        <v>02CD08</v>
      </c>
      <c r="B425" t="str">
        <f>CONCATENATE(A425,"_",COUNTIF(A$1:A425,A425))</f>
        <v>02CD08_27</v>
      </c>
      <c r="C425" t="s">
        <v>9991</v>
      </c>
      <c r="D425" t="str">
        <f>VLOOKUP(MID(C425,7,4),Estrv!I:J,2,FALSE)</f>
        <v>Infraestructura urbana</v>
      </c>
      <c r="E425" t="str">
        <f>VLOOKUP(MID(C425,1,10),Estrv!B:CC,45,FALSE)</f>
        <v>Construccion, rehabilitacion y mantenimiento de edificios y espacios publicos.</v>
      </c>
      <c r="F425" t="s">
        <v>2177</v>
      </c>
      <c r="G425" t="b">
        <f t="shared" si="28"/>
        <v>0</v>
      </c>
    </row>
    <row r="426" spans="1:7" hidden="1">
      <c r="A426" t="str">
        <f t="shared" si="30"/>
        <v>02CD08</v>
      </c>
      <c r="B426" t="str">
        <f>CONCATENATE(A426,"_",COUNTIF(A$1:A426,A426))</f>
        <v>02CD08_28</v>
      </c>
      <c r="C426" t="s">
        <v>10665</v>
      </c>
      <c r="D426" t="str">
        <f>VLOOKUP(MID(C426,7,4),Estrv!I:J,2,FALSE)</f>
        <v>Infraestructura urbana</v>
      </c>
      <c r="E426" t="str">
        <f>VLOOKUP(MID(C426,1,10),Estrv!B:CC,48,FALSE)</f>
        <v>Construccion, rehabilitacion y mantenimiento de mercados publicos realizado</v>
      </c>
      <c r="F426" t="s">
        <v>2180</v>
      </c>
      <c r="G426" t="b">
        <f t="shared" si="28"/>
        <v>1</v>
      </c>
    </row>
    <row r="427" spans="1:7" hidden="1">
      <c r="A427" t="str">
        <f t="shared" si="30"/>
        <v>02CD08</v>
      </c>
      <c r="B427" t="str">
        <f>CONCATENATE(A427,"_",COUNTIF(A$1:A427,A427))</f>
        <v>02CD08_29</v>
      </c>
      <c r="C427" t="s">
        <v>11339</v>
      </c>
      <c r="D427" t="str">
        <f>VLOOKUP(MID(C427,7,4),Estrv!I:J,2,FALSE)</f>
        <v>Infraestructura urbana</v>
      </c>
      <c r="E427" t="str">
        <f>VLOOKUP(MID(C427,1,10),Estrv!B:CC,51,FALSE)</f>
        <v>Construccion, repavimentacion, bacheo y banquetas en vias secundarias realizado</v>
      </c>
      <c r="F427" t="s">
        <v>2181</v>
      </c>
      <c r="G427" t="b">
        <f t="shared" si="28"/>
        <v>1</v>
      </c>
    </row>
    <row r="428" spans="1:7">
      <c r="A428" t="str">
        <f t="shared" ref="A428:A446" si="31">MID(C428,1,6)</f>
        <v>02CD08</v>
      </c>
      <c r="B428" t="str">
        <f>CONCATENATE(A428,"_",COUNTIF(A$1:A428,A428))</f>
        <v>02CD08_30</v>
      </c>
      <c r="C428" t="s">
        <v>9992</v>
      </c>
      <c r="D428" t="str">
        <f>VLOOKUP(MID(C428,7,4),Estrv!I:J,2,FALSE)</f>
        <v>Infraestructura de agua potable en Alcaldías</v>
      </c>
      <c r="E428" t="str">
        <f>VLOOKUP(MID(C428,1,10),Estrv!B:CC,45,FALSE)</f>
        <v>Rehabilitacion de la red secundaria de agua potable.</v>
      </c>
      <c r="F428" t="s">
        <v>2177</v>
      </c>
      <c r="G428" t="b">
        <f t="shared" si="28"/>
        <v>0</v>
      </c>
    </row>
    <row r="429" spans="1:7" hidden="1">
      <c r="A429" t="str">
        <f t="shared" si="31"/>
        <v>02CD08</v>
      </c>
      <c r="B429" t="str">
        <f>CONCATENATE(A429,"_",COUNTIF(A$1:A429,A429))</f>
        <v>02CD08_31</v>
      </c>
      <c r="C429" t="s">
        <v>10666</v>
      </c>
      <c r="D429" t="str">
        <f>VLOOKUP(MID(C429,7,4),Estrv!I:J,2,FALSE)</f>
        <v>Infraestructura de agua potable en Alcaldías</v>
      </c>
      <c r="E429" t="str">
        <f>VLOOKUP(MID(C429,1,10),Estrv!B:CC,48,FALSE)</f>
        <v>Suministro de agua potable a traves de pipas</v>
      </c>
      <c r="F429" t="s">
        <v>2190</v>
      </c>
      <c r="G429" t="b">
        <f t="shared" si="28"/>
        <v>1</v>
      </c>
    </row>
    <row r="430" spans="1:7" hidden="1">
      <c r="A430" t="str">
        <f t="shared" si="31"/>
        <v>02CD08</v>
      </c>
      <c r="B430" t="str">
        <f>CONCATENATE(A430,"_",COUNTIF(A$1:A430,A430))</f>
        <v>02CD08_32</v>
      </c>
      <c r="C430" t="s">
        <v>11340</v>
      </c>
      <c r="D430" t="str">
        <f>VLOOKUP(MID(C430,7,4),Estrv!I:J,2,FALSE)</f>
        <v>Infraestructura de agua potable en Alcaldías</v>
      </c>
      <c r="E430" t="str">
        <f>VLOOKUP(MID(C430,1,10),Estrv!B:CC,51,FALSE)</f>
        <v>Reparaciones menores de tuberias y fugas de agua potable</v>
      </c>
      <c r="F430" t="s">
        <v>2191</v>
      </c>
      <c r="G430" t="b">
        <f t="shared" si="28"/>
        <v>1</v>
      </c>
    </row>
    <row r="431" spans="1:7">
      <c r="A431" t="str">
        <f t="shared" si="31"/>
        <v>02CD08</v>
      </c>
      <c r="B431" t="str">
        <f>CONCATENATE(A431,"_",COUNTIF(A$1:A431,A431))</f>
        <v>02CD08_33</v>
      </c>
      <c r="C431" t="s">
        <v>9993</v>
      </c>
      <c r="D431" t="str">
        <f>VLOOKUP(MID(C431,7,4),Estrv!I:J,2,FALSE)</f>
        <v>Infraestructura de drenaje, alcantarillado y saneamiento en Alcaldías</v>
      </c>
      <c r="E431" t="str">
        <f>VLOOKUP(MID(C431,1,10),Estrv!B:CC,45,FALSE)</f>
        <v>Rehabilitacion a la red secundaria de drenaje.</v>
      </c>
      <c r="F431" t="s">
        <v>2197</v>
      </c>
      <c r="G431" t="b">
        <f t="shared" si="28"/>
        <v>0</v>
      </c>
    </row>
    <row r="432" spans="1:7" hidden="1">
      <c r="A432" t="str">
        <f t="shared" si="31"/>
        <v>02CD08</v>
      </c>
      <c r="B432" t="str">
        <f>CONCATENATE(A432,"_",COUNTIF(A$1:A432,A432))</f>
        <v>02CD08_34</v>
      </c>
      <c r="C432" t="s">
        <v>10667</v>
      </c>
      <c r="D432" t="str">
        <f>VLOOKUP(MID(C432,7,4),Estrv!I:J,2,FALSE)</f>
        <v>Infraestructura de drenaje, alcantarillado y saneamiento en Alcaldías</v>
      </c>
      <c r="E432" t="str">
        <f>VLOOKUP(MID(C432,1,10),Estrv!B:CC,48,FALSE)</f>
        <v>Mantenimiento preventivo a red secundaria de drenaje</v>
      </c>
      <c r="F432" t="s">
        <v>2199</v>
      </c>
      <c r="G432" t="b">
        <f t="shared" si="28"/>
        <v>1</v>
      </c>
    </row>
    <row r="433" spans="1:7">
      <c r="A433" t="str">
        <f t="shared" si="31"/>
        <v>02CD08</v>
      </c>
      <c r="B433" t="str">
        <f>CONCATENATE(A433,"_",COUNTIF(A$1:A433,A433))</f>
        <v>02CD08_35</v>
      </c>
      <c r="C433" t="s">
        <v>9994</v>
      </c>
      <c r="D433" t="str">
        <f>VLOOKUP(MID(C433,7,4),Estrv!I:J,2,FALSE)</f>
        <v>Actividades de apoyo administrativo</v>
      </c>
      <c r="E433" t="str">
        <f>VLOOKUP(MID(C433,1,10),Estrv!B:CC,45,FALSE)</f>
        <v>Recursos materiales, tecnologicos y de infraestructura adquiridos.</v>
      </c>
      <c r="F433" t="s">
        <v>2201</v>
      </c>
      <c r="G433" t="b">
        <f t="shared" si="28"/>
        <v>0</v>
      </c>
    </row>
    <row r="434" spans="1:7" hidden="1">
      <c r="A434" t="str">
        <f t="shared" si="31"/>
        <v>02CD08</v>
      </c>
      <c r="B434" t="str">
        <f>CONCATENATE(A434,"_",COUNTIF(A$1:A434,A434))</f>
        <v>02CD08_36</v>
      </c>
      <c r="C434" t="s">
        <v>10668</v>
      </c>
      <c r="D434" t="str">
        <f>VLOOKUP(MID(C434,7,4),Estrv!I:J,2,FALSE)</f>
        <v>Actividades de apoyo administrativo</v>
      </c>
      <c r="E434" t="str">
        <f>VLOOKUP(MID(C434,1,10),Estrv!B:CC,48,FALSE)</f>
        <v>Adquisicion de bienes y servicios</v>
      </c>
      <c r="F434" t="s">
        <v>2204</v>
      </c>
      <c r="G434" t="b">
        <f t="shared" si="28"/>
        <v>1</v>
      </c>
    </row>
    <row r="435" spans="1:7">
      <c r="A435" t="str">
        <f t="shared" si="31"/>
        <v>02CD08</v>
      </c>
      <c r="B435" t="str">
        <f>CONCATENATE(A435,"_",COUNTIF(A$1:A435,A435))</f>
        <v>02CD08_37</v>
      </c>
      <c r="C435" t="s">
        <v>9995</v>
      </c>
      <c r="D435" t="str">
        <f>VLOOKUP(MID(C435,7,4),Estrv!I:J,2,FALSE)</f>
        <v>Provisiones para contingencias</v>
      </c>
      <c r="E435" t="str">
        <f>VLOOKUP(MID(C435,1,10),Estrv!B:CC,45,FALSE)</f>
        <v>Seguimiento y pago de los laudos de la Alcaldia.</v>
      </c>
      <c r="F435" t="s">
        <v>2207</v>
      </c>
      <c r="G435" t="b">
        <f t="shared" si="28"/>
        <v>0</v>
      </c>
    </row>
    <row r="436" spans="1:7">
      <c r="A436" t="str">
        <f t="shared" si="31"/>
        <v>02CD08</v>
      </c>
      <c r="B436" t="str">
        <f>CONCATENATE(A436,"_",COUNTIF(A$1:A436,A436))</f>
        <v>02CD08_38</v>
      </c>
      <c r="C436" t="s">
        <v>9996</v>
      </c>
      <c r="D436" t="str">
        <f>VLOOKUP(MID(C436,7,4),Estrv!I:J,2,FALSE)</f>
        <v>Cumplimiento de los programas de protección civil</v>
      </c>
      <c r="E436" t="str">
        <f>VLOOKUP(MID(C436,1,10),Estrv!B:CC,45,FALSE)</f>
        <v>Capacitacion al personal de proteccion civil.</v>
      </c>
      <c r="F436" t="s">
        <v>2219</v>
      </c>
      <c r="G436" t="b">
        <f t="shared" si="28"/>
        <v>0</v>
      </c>
    </row>
    <row r="437" spans="1:7" hidden="1">
      <c r="A437" t="str">
        <f t="shared" si="31"/>
        <v>02CD08</v>
      </c>
      <c r="B437" t="str">
        <f>CONCATENATE(A437,"_",COUNTIF(A$1:A437,A437))</f>
        <v>02CD08_39</v>
      </c>
      <c r="C437" t="s">
        <v>10670</v>
      </c>
      <c r="D437" t="str">
        <f>VLOOKUP(MID(C437,7,4),Estrv!I:J,2,FALSE)</f>
        <v>Cumplimiento de los programas de protección civil</v>
      </c>
      <c r="E437" t="str">
        <f>VLOOKUP(MID(C437,1,10),Estrv!B:CC,48,FALSE)</f>
        <v>Implementacion de protocolos de accion para la atencion de emergencias</v>
      </c>
      <c r="F437" t="s">
        <v>2223</v>
      </c>
      <c r="G437" t="b">
        <f t="shared" si="28"/>
        <v>1</v>
      </c>
    </row>
    <row r="438" spans="1:7" hidden="1">
      <c r="A438" t="str">
        <f t="shared" si="31"/>
        <v>02CD08</v>
      </c>
      <c r="B438" t="str">
        <f>CONCATENATE(A438,"_",COUNTIF(A$1:A438,A438))</f>
        <v>02CD08_40</v>
      </c>
      <c r="C438" t="s">
        <v>11344</v>
      </c>
      <c r="D438" t="str">
        <f>VLOOKUP(MID(C438,7,4),Estrv!I:J,2,FALSE)</f>
        <v>Cumplimiento de los programas de protección civil</v>
      </c>
      <c r="E438" t="str">
        <f>VLOOKUP(MID(C438,1,10),Estrv!B:CC,51,FALSE)</f>
        <v>Atencion de emergencias</v>
      </c>
      <c r="F438" t="s">
        <v>2224</v>
      </c>
      <c r="G438" t="b">
        <f t="shared" si="28"/>
        <v>1</v>
      </c>
    </row>
    <row r="439" spans="1:7" hidden="1">
      <c r="A439" t="str">
        <f t="shared" si="31"/>
        <v>02CD08</v>
      </c>
      <c r="B439" t="str">
        <f>CONCATENATE(A439,"_",COUNTIF(A$1:A439,A439))</f>
        <v>02CD08_41</v>
      </c>
      <c r="C439" t="s">
        <v>12018</v>
      </c>
      <c r="D439" t="str">
        <f>VLOOKUP(MID(C439,7,4),Estrv!I:J,2,FALSE)</f>
        <v>Cumplimiento de los programas de protección civil</v>
      </c>
      <c r="E439" t="str">
        <f>VLOOKUP(MID(C439,1,10),Estrv!B:CC,54,FALSE)</f>
        <v>Elaboracion de opiniones tecnicas.</v>
      </c>
      <c r="F439" t="s">
        <v>2225</v>
      </c>
      <c r="G439" t="b">
        <f t="shared" si="28"/>
        <v>1</v>
      </c>
    </row>
    <row r="440" spans="1:7">
      <c r="A440" t="str">
        <f t="shared" si="31"/>
        <v>02CD08</v>
      </c>
      <c r="B440" t="str">
        <f>CONCATENATE(A440,"_",COUNTIF(A$1:A440,A440))</f>
        <v>02CD08_42</v>
      </c>
      <c r="C440" t="s">
        <v>12692</v>
      </c>
      <c r="D440" t="str">
        <f>VLOOKUP(MID(C440,7,4),Estrv!I:J,2,FALSE)</f>
        <v>Cumplimiento de los programas de protección civil</v>
      </c>
      <c r="E440">
        <f>VLOOKUP(MID(C450,1,10),Estrv!B:CC,57,FALSE)</f>
        <v>0</v>
      </c>
      <c r="F440" t="s">
        <v>2226</v>
      </c>
      <c r="G440" t="b">
        <f t="shared" si="28"/>
        <v>0</v>
      </c>
    </row>
    <row r="441" spans="1:7">
      <c r="A441" t="str">
        <f t="shared" si="31"/>
        <v>02CD08</v>
      </c>
      <c r="B441" t="str">
        <f>CONCATENATE(A441,"_",COUNTIF(A$1:A441,A441))</f>
        <v>02CD08_43</v>
      </c>
      <c r="C441" t="s">
        <v>13366</v>
      </c>
      <c r="D441" t="str">
        <f>VLOOKUP(MID(C441,7,4),Estrv!I:J,2,FALSE)</f>
        <v>Cumplimiento de los programas de protección civil</v>
      </c>
      <c r="E441">
        <f>VLOOKUP(MID(C451,1,10),Estrv!B:CC,60,FALSE)</f>
        <v>0</v>
      </c>
      <c r="F441" t="s">
        <v>2227</v>
      </c>
      <c r="G441" t="b">
        <f t="shared" si="28"/>
        <v>0</v>
      </c>
    </row>
    <row r="442" spans="1:7">
      <c r="A442" t="str">
        <f t="shared" si="31"/>
        <v>02CD08</v>
      </c>
      <c r="B442" t="str">
        <f>CONCATENATE(A442,"_",COUNTIF(A$1:A442,A442))</f>
        <v>02CD08_44</v>
      </c>
      <c r="C442" t="s">
        <v>14040</v>
      </c>
      <c r="D442" t="str">
        <f>VLOOKUP(MID(C442,7,4),Estrv!I:J,2,FALSE)</f>
        <v>Cumplimiento de los programas de protección civil</v>
      </c>
      <c r="E442">
        <f>VLOOKUP(MID(C452,1,10),Estrv!B:CC,63,FALSE)</f>
        <v>0</v>
      </c>
      <c r="F442" t="s">
        <v>2228</v>
      </c>
      <c r="G442" t="b">
        <f t="shared" si="28"/>
        <v>0</v>
      </c>
    </row>
    <row r="443" spans="1:7">
      <c r="A443" t="str">
        <f t="shared" si="31"/>
        <v>02CD08</v>
      </c>
      <c r="B443" t="str">
        <f>CONCATENATE(A443,"_",COUNTIF(A$1:A443,A443))</f>
        <v>02CD08_45</v>
      </c>
      <c r="C443" t="s">
        <v>9997</v>
      </c>
      <c r="D443" t="str">
        <f>VLOOKUP(MID(C443,7,4),Estrv!I:J,2,FALSE)</f>
        <v>Presupuesto participativo</v>
      </c>
      <c r="E443" t="str">
        <f>VLOOKUP(MID(C453,1,10),Estrv!B:CC,45,FALSE)</f>
        <v>Entrega de sillas de ruedas.</v>
      </c>
      <c r="F443" t="s">
        <v>2236</v>
      </c>
      <c r="G443" t="b">
        <f t="shared" si="28"/>
        <v>0</v>
      </c>
    </row>
    <row r="444" spans="1:7">
      <c r="A444" t="str">
        <f t="shared" si="31"/>
        <v>02CD08</v>
      </c>
      <c r="B444" t="str">
        <f>CONCATENATE(A444,"_",COUNTIF(A$1:A444,A444))</f>
        <v>02CD08_46</v>
      </c>
      <c r="C444" t="s">
        <v>10671</v>
      </c>
      <c r="D444" t="str">
        <f>VLOOKUP(MID(C444,7,4),Estrv!I:J,2,FALSE)</f>
        <v>Presupuesto participativo</v>
      </c>
      <c r="E444" t="str">
        <f>VLOOKUP(MID(C454,1,10),Estrv!B:CC,48,FALSE)</f>
        <v>Entrega de apoyos a adultos mayores de 60 años.</v>
      </c>
      <c r="F444" t="s">
        <v>2239</v>
      </c>
      <c r="G444" t="b">
        <f t="shared" si="28"/>
        <v>0</v>
      </c>
    </row>
    <row r="445" spans="1:7">
      <c r="A445" t="str">
        <f t="shared" si="31"/>
        <v>02CD08</v>
      </c>
      <c r="B445" t="str">
        <f>CONCATENATE(A445,"_",COUNTIF(A$1:A445,A445))</f>
        <v>02CD08_47</v>
      </c>
      <c r="C445" t="s">
        <v>11345</v>
      </c>
      <c r="D445" t="str">
        <f>VLOOKUP(MID(C445,7,4),Estrv!I:J,2,FALSE)</f>
        <v>Presupuesto participativo</v>
      </c>
      <c r="E445" t="str">
        <f>VLOOKUP(MID(C455,1,10),Estrv!B:CC,51,FALSE)</f>
        <v>Entrega de apoyos a Unidades Habitacionales.</v>
      </c>
      <c r="F445" t="s">
        <v>2240</v>
      </c>
      <c r="G445" t="b">
        <f t="shared" si="28"/>
        <v>0</v>
      </c>
    </row>
    <row r="446" spans="1:7">
      <c r="A446" t="str">
        <f t="shared" si="31"/>
        <v>02CD08</v>
      </c>
      <c r="B446" t="str">
        <f>CONCATENATE(A446,"_",COUNTIF(A$1:A446,A446))</f>
        <v>02CD08_48</v>
      </c>
      <c r="C446" t="s">
        <v>9998</v>
      </c>
      <c r="D446" t="str">
        <f>VLOOKUP(MID(C446,7,4),Estrv!I:J,2,FALSE)</f>
        <v>Apoyo para el desarrollo integral de la mujer</v>
      </c>
      <c r="E446" t="str">
        <f>VLOOKUP(MID(C456,1,10),Estrv!B:CC,45,FALSE)</f>
        <v>Entrega de apoyos economicos a personas vulnerables.</v>
      </c>
      <c r="F446" t="s">
        <v>2250</v>
      </c>
      <c r="G446" t="b">
        <f t="shared" si="28"/>
        <v>0</v>
      </c>
    </row>
    <row r="447" spans="1:7">
      <c r="A447" t="str">
        <f t="shared" ref="A447:A472" si="32">MID(C447,1,6)</f>
        <v>02CD08</v>
      </c>
      <c r="B447" t="str">
        <f>CONCATENATE(A447,"_",COUNTIF(A$1:A447,A447))</f>
        <v>02CD08_49</v>
      </c>
      <c r="C447" t="s">
        <v>10672</v>
      </c>
      <c r="D447" t="str">
        <f>VLOOKUP(MID(C447,7,4),Estrv!I:J,2,FALSE)</f>
        <v>Apoyo para el desarrollo integral de la mujer</v>
      </c>
      <c r="E447" t="str">
        <f>VLOOKUP(MID(C457,1,10),Estrv!B:CC,48,FALSE)</f>
        <v>Entrega de apoyos a adultos mayores de 60 años.</v>
      </c>
      <c r="F447" t="s">
        <v>2252</v>
      </c>
      <c r="G447" t="b">
        <f t="shared" si="28"/>
        <v>0</v>
      </c>
    </row>
    <row r="448" spans="1:7">
      <c r="A448" t="str">
        <f t="shared" si="32"/>
        <v>02CD08</v>
      </c>
      <c r="B448" t="str">
        <f>CONCATENATE(A448,"_",COUNTIF(A$1:A448,A448))</f>
        <v>02CD08_50</v>
      </c>
      <c r="C448" t="s">
        <v>11346</v>
      </c>
      <c r="D448" t="str">
        <f>VLOOKUP(MID(C448,7,4),Estrv!I:J,2,FALSE)</f>
        <v>Apoyo para el desarrollo integral de la mujer</v>
      </c>
      <c r="E448" t="str">
        <f>VLOOKUP(MID(C458,1,10),Estrv!B:CC,51,FALSE)</f>
        <v>Entrega de apoyos a Unidades Habitacionales.</v>
      </c>
      <c r="F448" t="s">
        <v>2253</v>
      </c>
      <c r="G448" t="b">
        <f t="shared" si="28"/>
        <v>0</v>
      </c>
    </row>
    <row r="449" spans="1:7">
      <c r="A449" t="str">
        <f t="shared" si="32"/>
        <v>02CD08</v>
      </c>
      <c r="B449" t="str">
        <f>CONCATENATE(A449,"_",COUNTIF(A$1:A449,A449))</f>
        <v>02CD08_51</v>
      </c>
      <c r="C449" t="s">
        <v>12020</v>
      </c>
      <c r="D449" t="str">
        <f>VLOOKUP(MID(C449,7,4),Estrv!I:J,2,FALSE)</f>
        <v>Apoyo para el desarrollo integral de la mujer</v>
      </c>
      <c r="E449">
        <f>VLOOKUP(MID(C459,1,10),Estrv!B:CC,54,FALSE)</f>
        <v>0</v>
      </c>
      <c r="F449" t="s">
        <v>2254</v>
      </c>
      <c r="G449" t="b">
        <f t="shared" si="28"/>
        <v>0</v>
      </c>
    </row>
    <row r="450" spans="1:7">
      <c r="A450" t="str">
        <f t="shared" si="32"/>
        <v>02CD08</v>
      </c>
      <c r="B450" t="str">
        <f>CONCATENATE(A450,"_",COUNTIF(A$1:A450,A450))</f>
        <v>02CD08_52</v>
      </c>
      <c r="C450" t="s">
        <v>9999</v>
      </c>
      <c r="D450" t="str">
        <f>VLOOKUP(MID(C450,7,4),Estrv!I:J,2,FALSE)</f>
        <v>Programa para enfermedades crónico degenerativas y discapacidad</v>
      </c>
      <c r="E450" t="str">
        <f>VLOOKUP(MID(C450,1,10),Estrv!B:CC,45,FALSE)</f>
        <v>Entrega de sillas de ruedas.</v>
      </c>
      <c r="F450" t="s">
        <v>2264</v>
      </c>
      <c r="G450" t="b">
        <f t="shared" si="28"/>
        <v>0</v>
      </c>
    </row>
    <row r="451" spans="1:7" hidden="1">
      <c r="A451" t="str">
        <f t="shared" si="32"/>
        <v>02CD08</v>
      </c>
      <c r="B451" t="str">
        <f>CONCATENATE(A451,"_",COUNTIF(A$1:A451,A451))</f>
        <v>02CD08_53</v>
      </c>
      <c r="C451" t="s">
        <v>10673</v>
      </c>
      <c r="D451" t="str">
        <f>VLOOKUP(MID(C451,7,4),Estrv!I:J,2,FALSE)</f>
        <v>Programa para enfermedades crónico degenerativas y discapacidad</v>
      </c>
      <c r="E451" t="str">
        <f>VLOOKUP(MID(C451,1,10),Estrv!B:CC,48,FALSE)</f>
        <v>Entrega de Bastones.</v>
      </c>
      <c r="F451" t="s">
        <v>2266</v>
      </c>
      <c r="G451" t="b">
        <f t="shared" ref="G451:G514" si="33">EXACT(E451,F451)</f>
        <v>1</v>
      </c>
    </row>
    <row r="452" spans="1:7" hidden="1">
      <c r="A452" t="str">
        <f t="shared" si="32"/>
        <v>02CD08</v>
      </c>
      <c r="B452" t="str">
        <f>CONCATENATE(A452,"_",COUNTIF(A$1:A452,A452))</f>
        <v>02CD08_54</v>
      </c>
      <c r="C452" t="s">
        <v>11347</v>
      </c>
      <c r="D452" t="str">
        <f>VLOOKUP(MID(C452,7,4),Estrv!I:J,2,FALSE)</f>
        <v>Programa para enfermedades crónico degenerativas y discapacidad</v>
      </c>
      <c r="E452" t="str">
        <f>VLOOKUP(MID(C452,1,10),Estrv!B:CC,51,FALSE)</f>
        <v>Entrega de andaderas.</v>
      </c>
      <c r="F452" t="s">
        <v>2267</v>
      </c>
      <c r="G452" t="b">
        <f t="shared" si="33"/>
        <v>1</v>
      </c>
    </row>
    <row r="453" spans="1:7" hidden="1">
      <c r="A453" t="str">
        <f t="shared" si="32"/>
        <v>02CD08</v>
      </c>
      <c r="B453" t="str">
        <f>CONCATENATE(A453,"_",COUNTIF(A$1:A453,A453))</f>
        <v>02CD08_55</v>
      </c>
      <c r="C453" t="s">
        <v>12021</v>
      </c>
      <c r="D453" t="str">
        <f>VLOOKUP(MID(C453,7,4),Estrv!I:J,2,FALSE)</f>
        <v>Programa para enfermedades crónico degenerativas y discapacidad</v>
      </c>
      <c r="E453" t="str">
        <f>VLOOKUP(MID(C453,1,10),Estrv!B:CC,54,FALSE)</f>
        <v>Entrega de muletas.</v>
      </c>
      <c r="F453" t="s">
        <v>2268</v>
      </c>
      <c r="G453" t="b">
        <f t="shared" si="33"/>
        <v>1</v>
      </c>
    </row>
    <row r="454" spans="1:7">
      <c r="A454" t="str">
        <f t="shared" si="32"/>
        <v>02CD08</v>
      </c>
      <c r="B454" t="str">
        <f>CONCATENATE(A454,"_",COUNTIF(A$1:A454,A454))</f>
        <v>02CD08_56</v>
      </c>
      <c r="C454" t="s">
        <v>10000</v>
      </c>
      <c r="D454" t="str">
        <f>VLOOKUP(MID(C454,7,4),Estrv!I:J,2,FALSE)</f>
        <v>Apoyos sociales</v>
      </c>
      <c r="E454" t="str">
        <f>VLOOKUP(MID(C454,1,10),Estrv!B:CC,45,FALSE)</f>
        <v>Entrega de apoyos economicos a personas vulnerables.</v>
      </c>
      <c r="F454" t="s">
        <v>2127</v>
      </c>
      <c r="G454" t="b">
        <f t="shared" si="33"/>
        <v>0</v>
      </c>
    </row>
    <row r="455" spans="1:7" hidden="1">
      <c r="A455" t="str">
        <f t="shared" si="32"/>
        <v>02CD08</v>
      </c>
      <c r="B455" t="str">
        <f>CONCATENATE(A455,"_",COUNTIF(A$1:A455,A455))</f>
        <v>02CD08_57</v>
      </c>
      <c r="C455" t="s">
        <v>10674</v>
      </c>
      <c r="D455" t="str">
        <f>VLOOKUP(MID(C455,7,4),Estrv!I:J,2,FALSE)</f>
        <v>Apoyos sociales</v>
      </c>
      <c r="E455" t="str">
        <f>VLOOKUP(MID(C455,1,10),Estrv!B:CC,48,FALSE)</f>
        <v>Entrega de apoyos a adultos mayores de 60 años.</v>
      </c>
      <c r="F455" t="s">
        <v>2279</v>
      </c>
      <c r="G455" t="b">
        <f t="shared" si="33"/>
        <v>1</v>
      </c>
    </row>
    <row r="456" spans="1:7" hidden="1">
      <c r="A456" t="str">
        <f t="shared" si="32"/>
        <v>02CD08</v>
      </c>
      <c r="B456" t="str">
        <f>CONCATENATE(A456,"_",COUNTIF(A$1:A456,A456))</f>
        <v>02CD08_58</v>
      </c>
      <c r="C456" t="s">
        <v>11348</v>
      </c>
      <c r="D456" t="str">
        <f>VLOOKUP(MID(C456,7,4),Estrv!I:J,2,FALSE)</f>
        <v>Apoyos sociales</v>
      </c>
      <c r="E456" t="str">
        <f>VLOOKUP(MID(C456,1,10),Estrv!B:CC,51,FALSE)</f>
        <v>Entrega de apoyos a Unidades Habitacionales.</v>
      </c>
      <c r="F456" t="s">
        <v>2280</v>
      </c>
      <c r="G456" t="b">
        <f t="shared" si="33"/>
        <v>1</v>
      </c>
    </row>
    <row r="457" spans="1:7" hidden="1">
      <c r="A457" t="str">
        <f t="shared" si="32"/>
        <v>02CD08</v>
      </c>
      <c r="B457" t="str">
        <f>CONCATENATE(A457,"_",COUNTIF(A$1:A457,A457))</f>
        <v>02CD08_59</v>
      </c>
      <c r="C457" t="s">
        <v>12022</v>
      </c>
      <c r="D457" t="str">
        <f>VLOOKUP(MID(C457,7,4),Estrv!I:J,2,FALSE)</f>
        <v>Apoyos sociales</v>
      </c>
      <c r="E457" t="str">
        <f>VLOOKUP(MID(C457,1,10),Estrv!B:CC,54,FALSE)</f>
        <v>Entrega de Apoyos a viviendas de alto riesgo.</v>
      </c>
      <c r="F457" t="s">
        <v>2281</v>
      </c>
      <c r="G457" t="b">
        <f t="shared" si="33"/>
        <v>1</v>
      </c>
    </row>
    <row r="458" spans="1:7" hidden="1">
      <c r="A458" t="str">
        <f t="shared" si="32"/>
        <v>02CD08</v>
      </c>
      <c r="B458" t="str">
        <f>CONCATENATE(A458,"_",COUNTIF(A$1:A458,A458))</f>
        <v>02CD08_60</v>
      </c>
      <c r="C458" t="s">
        <v>12696</v>
      </c>
      <c r="D458" t="str">
        <f>VLOOKUP(MID(C458,7,4),Estrv!I:J,2,FALSE)</f>
        <v>Apoyos sociales</v>
      </c>
      <c r="E458" t="str">
        <f>VLOOKUP(MID(C458,1,10),Estrv!B:CC,57,FALSE)</f>
        <v>Entrega de apoyos a Asociaciones Civiles.</v>
      </c>
      <c r="F458" t="s">
        <v>2282</v>
      </c>
      <c r="G458" t="b">
        <f t="shared" si="33"/>
        <v>1</v>
      </c>
    </row>
    <row r="459" spans="1:7">
      <c r="A459" t="str">
        <f t="shared" si="32"/>
        <v>02CD09</v>
      </c>
      <c r="B459" t="str">
        <f>CONCATENATE(A459,"_",COUNTIF(A$1:A459,A459))</f>
        <v>02CD09_1</v>
      </c>
      <c r="C459" t="s">
        <v>10001</v>
      </c>
      <c r="D459" t="str">
        <f>VLOOKUP(MID(C459,7,4),Estrv!I:J,2,FALSE)</f>
        <v>Gobierno y atención ciudadana</v>
      </c>
      <c r="E459" t="str">
        <f>VLOOKUP(MID(C459,1,10),Estrv!B:CC,45,FALSE)</f>
        <v>Informacion sobre tramites y servicios brindada.</v>
      </c>
      <c r="F459" t="s">
        <v>2295</v>
      </c>
      <c r="G459" t="b">
        <f t="shared" si="33"/>
        <v>0</v>
      </c>
    </row>
    <row r="460" spans="1:7" hidden="1">
      <c r="A460" t="str">
        <f t="shared" si="32"/>
        <v>02CD09</v>
      </c>
      <c r="B460" t="str">
        <f>CONCATENATE(A460,"_",COUNTIF(A$1:A460,A460))</f>
        <v>02CD09_2</v>
      </c>
      <c r="C460" t="s">
        <v>10675</v>
      </c>
      <c r="D460" t="str">
        <f>VLOOKUP(MID(C460,7,4),Estrv!I:J,2,FALSE)</f>
        <v>Gobierno y atención ciudadana</v>
      </c>
      <c r="E460" t="str">
        <f>VLOOKUP(MID(C460,1,10),Estrv!B:CC,48,FALSE)</f>
        <v>Expedientes de tramites y servicios procesados.</v>
      </c>
      <c r="F460" t="s">
        <v>2299</v>
      </c>
      <c r="G460" t="b">
        <f t="shared" si="33"/>
        <v>1</v>
      </c>
    </row>
    <row r="461" spans="1:7" hidden="1">
      <c r="A461" t="str">
        <f t="shared" si="32"/>
        <v>02CD09</v>
      </c>
      <c r="B461" t="str">
        <f>CONCATENATE(A461,"_",COUNTIF(A$1:A461,A461))</f>
        <v>02CD09_3</v>
      </c>
      <c r="C461" t="s">
        <v>11349</v>
      </c>
      <c r="D461" t="str">
        <f>VLOOKUP(MID(C461,7,4),Estrv!I:J,2,FALSE)</f>
        <v>Gobierno y atención ciudadana</v>
      </c>
      <c r="E461" t="str">
        <f>VLOOKUP(MID(C461,1,10),Estrv!B:CC,51,FALSE)</f>
        <v>Recepcion y Gestion de los tramites solicitados por los habitantes de la Demarcacion.</v>
      </c>
      <c r="F461" t="s">
        <v>2300</v>
      </c>
      <c r="G461" t="b">
        <f t="shared" si="33"/>
        <v>1</v>
      </c>
    </row>
    <row r="462" spans="1:7">
      <c r="A462" t="str">
        <f t="shared" si="32"/>
        <v>02CD09</v>
      </c>
      <c r="B462" t="str">
        <f>CONCATENATE(A462,"_",COUNTIF(A$1:A462,A462))</f>
        <v>02CD09_4</v>
      </c>
      <c r="C462" t="s">
        <v>10002</v>
      </c>
      <c r="D462" t="str">
        <f>VLOOKUP(MID(C462,7,4),Estrv!I:J,2,FALSE)</f>
        <v>Seguridad en Alcalíias</v>
      </c>
      <c r="E462" t="str">
        <f>VLOOKUP(MID(C462,1,10),Estrv!B:CC,45,FALSE)</f>
        <v>Patrullajes en caminos seguros de la Alcaldia realizados.</v>
      </c>
      <c r="F462" t="s">
        <v>2306</v>
      </c>
      <c r="G462" t="b">
        <f t="shared" si="33"/>
        <v>0</v>
      </c>
    </row>
    <row r="463" spans="1:7" hidden="1">
      <c r="A463" t="str">
        <f t="shared" si="32"/>
        <v>02CD09</v>
      </c>
      <c r="B463" t="str">
        <f>CONCATENATE(A463,"_",COUNTIF(A$1:A463,A463))</f>
        <v>02CD09_5</v>
      </c>
      <c r="C463" t="s">
        <v>10676</v>
      </c>
      <c r="D463" t="str">
        <f>VLOOKUP(MID(C463,7,4),Estrv!I:J,2,FALSE)</f>
        <v>Seguridad en Alcalíias</v>
      </c>
      <c r="E463" t="str">
        <f>VLOOKUP(MID(C463,1,10),Estrv!B:CC,48,FALSE)</f>
        <v>Operacion del sistema de video vigilancia en las colonias de mayor indice delictivo.</v>
      </c>
      <c r="F463" t="s">
        <v>2310</v>
      </c>
      <c r="G463" t="b">
        <f t="shared" si="33"/>
        <v>1</v>
      </c>
    </row>
    <row r="464" spans="1:7">
      <c r="A464" t="str">
        <f t="shared" si="32"/>
        <v>02CD09</v>
      </c>
      <c r="B464" t="str">
        <f>CONCATENATE(A464,"_",COUNTIF(A$1:A464,A464))</f>
        <v>02CD09_6</v>
      </c>
      <c r="C464" t="s">
        <v>10003</v>
      </c>
      <c r="D464" t="str">
        <f>VLOOKUP(MID(C464,7,4),Estrv!I:J,2,FALSE)</f>
        <v>Servicios públicos</v>
      </c>
      <c r="E464" t="str">
        <f>VLOOKUP(MID(C464,1,10),Estrv!B:CC,45,FALSE)</f>
        <v>Forestacion y reforestacion en la Alcaldia.</v>
      </c>
      <c r="F464" t="s">
        <v>2315</v>
      </c>
      <c r="G464" t="b">
        <f t="shared" si="33"/>
        <v>0</v>
      </c>
    </row>
    <row r="465" spans="1:7" hidden="1">
      <c r="A465" t="str">
        <f t="shared" si="32"/>
        <v>02CD09</v>
      </c>
      <c r="B465" t="str">
        <f>CONCATENATE(A465,"_",COUNTIF(A$1:A465,A465))</f>
        <v>02CD09_7</v>
      </c>
      <c r="C465" t="s">
        <v>10677</v>
      </c>
      <c r="D465" t="str">
        <f>VLOOKUP(MID(C465,7,4),Estrv!I:J,2,FALSE)</f>
        <v>Servicios públicos</v>
      </c>
      <c r="E465" t="str">
        <f>VLOOKUP(MID(C465,1,10),Estrv!B:CC,48,FALSE)</f>
        <v>Mantenimiento, poda y conservacion de areas verdes y espacios urbanos.</v>
      </c>
      <c r="F465" t="s">
        <v>2319</v>
      </c>
      <c r="G465" t="b">
        <f t="shared" si="33"/>
        <v>1</v>
      </c>
    </row>
    <row r="466" spans="1:7" hidden="1">
      <c r="A466" t="str">
        <f t="shared" si="32"/>
        <v>02CD09</v>
      </c>
      <c r="B466" t="str">
        <f>CONCATENATE(A466,"_",COUNTIF(A$1:A466,A466))</f>
        <v>02CD09_8</v>
      </c>
      <c r="C466" t="s">
        <v>11351</v>
      </c>
      <c r="D466" t="str">
        <f>VLOOKUP(MID(C466,7,4),Estrv!I:J,2,FALSE)</f>
        <v>Servicios públicos</v>
      </c>
      <c r="E466" t="str">
        <f>VLOOKUP(MID(C466,1,10),Estrv!B:CC,51,FALSE)</f>
        <v>Talleres y actividades de educacion ambiental</v>
      </c>
      <c r="F466" t="s">
        <v>2321</v>
      </c>
      <c r="G466" t="b">
        <f t="shared" si="33"/>
        <v>1</v>
      </c>
    </row>
    <row r="467" spans="1:7" hidden="1">
      <c r="A467" t="str">
        <f t="shared" si="32"/>
        <v>02CD09</v>
      </c>
      <c r="B467" t="str">
        <f>CONCATENATE(A467,"_",COUNTIF(A$1:A467,A467))</f>
        <v>02CD09_9</v>
      </c>
      <c r="C467" t="s">
        <v>12025</v>
      </c>
      <c r="D467" t="str">
        <f>VLOOKUP(MID(C467,7,4),Estrv!I:J,2,FALSE)</f>
        <v>Servicios públicos</v>
      </c>
      <c r="E467" t="str">
        <f>VLOOKUP(MID(C467,1,10),Estrv!B:CC,54,FALSE)</f>
        <v>Recoleccion y barrido de residuos solidos en la Alcaldia.</v>
      </c>
      <c r="F467" t="s">
        <v>2322</v>
      </c>
      <c r="G467" t="b">
        <f t="shared" si="33"/>
        <v>1</v>
      </c>
    </row>
    <row r="468" spans="1:7" hidden="1">
      <c r="A468" t="str">
        <f t="shared" si="32"/>
        <v>02CD09</v>
      </c>
      <c r="B468" t="str">
        <f>CONCATENATE(A468,"_",COUNTIF(A$1:A468,A468))</f>
        <v>02CD09_10</v>
      </c>
      <c r="C468" t="s">
        <v>12699</v>
      </c>
      <c r="D468" t="str">
        <f>VLOOKUP(MID(C468,7,4),Estrv!I:J,2,FALSE)</f>
        <v>Servicios públicos</v>
      </c>
      <c r="E468" t="str">
        <f>VLOOKUP(MID(C468,1,10),Estrv!B:CC,57,FALSE)</f>
        <v>Servicios y trabajos en la Alcaldia con participacion ciudadana.</v>
      </c>
      <c r="F468" t="s">
        <v>2325</v>
      </c>
      <c r="G468" t="b">
        <f t="shared" si="33"/>
        <v>1</v>
      </c>
    </row>
    <row r="469" spans="1:7">
      <c r="A469" t="str">
        <f t="shared" si="32"/>
        <v>02CD09</v>
      </c>
      <c r="B469" t="str">
        <f>CONCATENATE(A469,"_",COUNTIF(A$1:A469,A469))</f>
        <v>02CD09_11</v>
      </c>
      <c r="C469" t="s">
        <v>10004</v>
      </c>
      <c r="D469" t="str">
        <f>VLOOKUP(MID(C469,7,4),Estrv!I:J,2,FALSE)</f>
        <v>Educación, cultura, deporte y recreación</v>
      </c>
      <c r="E469" t="str">
        <f>VLOOKUP(MID(C469,1,10),Estrv!B:CC,45,FALSE)</f>
        <v>Operacion de recintos culturales.</v>
      </c>
      <c r="F469" t="s">
        <v>2329</v>
      </c>
      <c r="G469" t="b">
        <f t="shared" si="33"/>
        <v>0</v>
      </c>
    </row>
    <row r="470" spans="1:7" hidden="1">
      <c r="A470" t="str">
        <f t="shared" si="32"/>
        <v>02CD09</v>
      </c>
      <c r="B470" t="str">
        <f>CONCATENATE(A470,"_",COUNTIF(A$1:A470,A470))</f>
        <v>02CD09_12</v>
      </c>
      <c r="C470" t="s">
        <v>10678</v>
      </c>
      <c r="D470" t="str">
        <f>VLOOKUP(MID(C470,7,4),Estrv!I:J,2,FALSE)</f>
        <v>Educación, cultura, deporte y recreación</v>
      </c>
      <c r="E470" t="str">
        <f>VLOOKUP(MID(C470,1,10),Estrv!B:CC,48,FALSE)</f>
        <v>Talleres artisticos gratuitos impartidos.</v>
      </c>
      <c r="F470" t="s">
        <v>2333</v>
      </c>
      <c r="G470" t="b">
        <f t="shared" si="33"/>
        <v>1</v>
      </c>
    </row>
    <row r="471" spans="1:7" hidden="1">
      <c r="A471" t="str">
        <f t="shared" si="32"/>
        <v>02CD09</v>
      </c>
      <c r="B471" t="str">
        <f>CONCATENATE(A471,"_",COUNTIF(A$1:A471,A471))</f>
        <v>02CD09_13</v>
      </c>
      <c r="C471" t="s">
        <v>11352</v>
      </c>
      <c r="D471" t="str">
        <f>VLOOKUP(MID(C471,7,4),Estrv!I:J,2,FALSE)</f>
        <v>Educación, cultura, deporte y recreación</v>
      </c>
      <c r="E471" t="str">
        <f>VLOOKUP(MID(C471,1,10),Estrv!B:CC,51,FALSE)</f>
        <v>Espectaculos culturales masivos</v>
      </c>
      <c r="F471" t="s">
        <v>2334</v>
      </c>
      <c r="G471" t="b">
        <f t="shared" si="33"/>
        <v>1</v>
      </c>
    </row>
    <row r="472" spans="1:7" hidden="1">
      <c r="A472" t="str">
        <f t="shared" si="32"/>
        <v>02CD09</v>
      </c>
      <c r="B472" t="str">
        <f>CONCATENATE(A472,"_",COUNTIF(A$1:A472,A472))</f>
        <v>02CD09_14</v>
      </c>
      <c r="C472" t="s">
        <v>12026</v>
      </c>
      <c r="D472" t="str">
        <f>VLOOKUP(MID(C472,7,4),Estrv!I:J,2,FALSE)</f>
        <v>Educación, cultura, deporte y recreación</v>
      </c>
      <c r="E472" t="str">
        <f>VLOOKUP(MID(C472,1,10),Estrv!B:CC,54,FALSE)</f>
        <v>Activaciones deportivas y recreativas realizadas.</v>
      </c>
      <c r="F472" t="s">
        <v>2335</v>
      </c>
      <c r="G472" t="b">
        <f t="shared" si="33"/>
        <v>1</v>
      </c>
    </row>
    <row r="473" spans="1:7">
      <c r="A473" t="str">
        <f t="shared" ref="A473:A486" si="34">MID(C473,1,6)</f>
        <v>02CD09</v>
      </c>
      <c r="B473" t="str">
        <f>CONCATENATE(A473,"_",COUNTIF(A$1:A473,A473))</f>
        <v>02CD09_15</v>
      </c>
      <c r="C473" t="s">
        <v>10005</v>
      </c>
      <c r="D473" t="str">
        <f>VLOOKUP(MID(C473,7,4),Estrv!I:J,2,FALSE)</f>
        <v>Servicios de salud en Alcaldias</v>
      </c>
      <c r="E473" t="str">
        <f>VLOOKUP(MID(C473,1,10),Estrv!B:CC,45,FALSE)</f>
        <v>Atencion medica en consultorios de la Alcaldia.</v>
      </c>
      <c r="F473" t="s">
        <v>2342</v>
      </c>
      <c r="G473" t="b">
        <f t="shared" si="33"/>
        <v>0</v>
      </c>
    </row>
    <row r="474" spans="1:7" hidden="1">
      <c r="A474" t="str">
        <f t="shared" si="34"/>
        <v>02CD09</v>
      </c>
      <c r="B474" t="str">
        <f>CONCATENATE(A474,"_",COUNTIF(A$1:A474,A474))</f>
        <v>02CD09_16</v>
      </c>
      <c r="C474" t="s">
        <v>10679</v>
      </c>
      <c r="D474" t="str">
        <f>VLOOKUP(MID(C474,7,4),Estrv!I:J,2,FALSE)</f>
        <v>Servicios de salud en Alcaldias</v>
      </c>
      <c r="E474" t="str">
        <f>VLOOKUP(MID(C474,1,10),Estrv!B:CC,48,FALSE)</f>
        <v>Jornadas de salud y eventos de acceso gratuitos a estudios.</v>
      </c>
      <c r="F474" t="s">
        <v>2346</v>
      </c>
      <c r="G474" t="b">
        <f t="shared" si="33"/>
        <v>1</v>
      </c>
    </row>
    <row r="475" spans="1:7">
      <c r="A475" t="str">
        <f t="shared" si="34"/>
        <v>02CD09</v>
      </c>
      <c r="B475" t="str">
        <f>CONCATENATE(A475,"_",COUNTIF(A$1:A475,A475))</f>
        <v>02CD09_17</v>
      </c>
      <c r="C475" t="s">
        <v>10006</v>
      </c>
      <c r="D475" t="str">
        <f>VLOOKUP(MID(C475,7,4),Estrv!I:J,2,FALSE)</f>
        <v>Servicios de atención animal</v>
      </c>
      <c r="E475" t="str">
        <f>VLOOKUP(MID(C475,1,10),Estrv!B:CC,45,FALSE)</f>
        <v>Esterilizaciones a perros y gatos.</v>
      </c>
      <c r="F475" t="s">
        <v>2352</v>
      </c>
      <c r="G475" t="b">
        <f t="shared" si="33"/>
        <v>0</v>
      </c>
    </row>
    <row r="476" spans="1:7" hidden="1">
      <c r="A476" t="str">
        <f t="shared" si="34"/>
        <v>02CD09</v>
      </c>
      <c r="B476" t="str">
        <f>CONCATENATE(A476,"_",COUNTIF(A$1:A476,A476))</f>
        <v>02CD09_18</v>
      </c>
      <c r="C476" t="s">
        <v>10680</v>
      </c>
      <c r="D476" t="str">
        <f>VLOOKUP(MID(C476,7,4),Estrv!I:J,2,FALSE)</f>
        <v>Servicios de atención animal</v>
      </c>
      <c r="E476" t="str">
        <f>VLOOKUP(MID(C476,1,10),Estrv!B:CC,48,FALSE)</f>
        <v>Platica de tutela responsable de animales de compañia</v>
      </c>
      <c r="F476" t="s">
        <v>2354</v>
      </c>
      <c r="G476" t="b">
        <f t="shared" si="33"/>
        <v>1</v>
      </c>
    </row>
    <row r="477" spans="1:7">
      <c r="A477" t="str">
        <f t="shared" si="34"/>
        <v>02CD09</v>
      </c>
      <c r="B477" t="str">
        <f>CONCATENATE(A477,"_",COUNTIF(A$1:A477,A477))</f>
        <v>02CD09_19</v>
      </c>
      <c r="C477" t="s">
        <v>10007</v>
      </c>
      <c r="D477" t="str">
        <f>VLOOKUP(MID(C477,7,4),Estrv!I:J,2,FALSE)</f>
        <v>Servicios de cuidado infantil</v>
      </c>
      <c r="E477" t="str">
        <f>VLOOKUP(MID(C477,1,10),Estrv!B:CC,45,FALSE)</f>
        <v>Entrega de menus calientes para niñas y niños inscritos en los CENDI's en 2 horarios (desayuno y comida).</v>
      </c>
      <c r="F477" t="s">
        <v>2365</v>
      </c>
      <c r="G477" t="b">
        <f t="shared" si="33"/>
        <v>0</v>
      </c>
    </row>
    <row r="478" spans="1:7" hidden="1">
      <c r="A478" t="str">
        <f t="shared" si="34"/>
        <v>02CD09</v>
      </c>
      <c r="B478" t="str">
        <f>CONCATENATE(A478,"_",COUNTIF(A$1:A478,A478))</f>
        <v>02CD09_20</v>
      </c>
      <c r="C478" t="s">
        <v>10681</v>
      </c>
      <c r="D478" t="str">
        <f>VLOOKUP(MID(C478,7,4),Estrv!I:J,2,FALSE)</f>
        <v>Servicios de cuidado infantil</v>
      </c>
      <c r="E478" t="str">
        <f>VLOOKUP(MID(C478,1,10),Estrv!B:CC,48,FALSE)</f>
        <v>Servicio de educacion a infantes otorgado</v>
      </c>
      <c r="F478" t="s">
        <v>2368</v>
      </c>
      <c r="G478" t="b">
        <f t="shared" si="33"/>
        <v>1</v>
      </c>
    </row>
    <row r="479" spans="1:7" hidden="1">
      <c r="A479" t="str">
        <f t="shared" si="34"/>
        <v>02CD09</v>
      </c>
      <c r="B479" t="str">
        <f>CONCATENATE(A479,"_",COUNTIF(A$1:A479,A479))</f>
        <v>02CD09_21</v>
      </c>
      <c r="C479" t="s">
        <v>11355</v>
      </c>
      <c r="D479" t="str">
        <f>VLOOKUP(MID(C479,7,4),Estrv!I:J,2,FALSE)</f>
        <v>Servicios de cuidado infantil</v>
      </c>
      <c r="E479" t="str">
        <f>VLOOKUP(MID(C479,1,10),Estrv!B:CC,51,FALSE)</f>
        <v>Mantenimiento a CENDIS.</v>
      </c>
      <c r="F479" t="s">
        <v>2369</v>
      </c>
      <c r="G479" t="b">
        <f t="shared" si="33"/>
        <v>1</v>
      </c>
    </row>
    <row r="480" spans="1:7">
      <c r="A480" t="str">
        <f t="shared" si="34"/>
        <v>02CD09</v>
      </c>
      <c r="B480" t="str">
        <f>CONCATENATE(A480,"_",COUNTIF(A$1:A480,A480))</f>
        <v>02CD09_22</v>
      </c>
      <c r="C480" t="s">
        <v>10008</v>
      </c>
      <c r="D480" t="str">
        <f>VLOOKUP(MID(C480,7,4),Estrv!I:J,2,FALSE)</f>
        <v>Turismo, empleo y fomento económico</v>
      </c>
      <c r="E480" t="str">
        <f>VLOOKUP(MID(C480,1,10),Estrv!B:CC,45,FALSE)</f>
        <v>Realizacion de foros, ferias y programas de empleo.</v>
      </c>
      <c r="F480" t="s">
        <v>2373</v>
      </c>
      <c r="G480" t="b">
        <f t="shared" si="33"/>
        <v>0</v>
      </c>
    </row>
    <row r="481" spans="1:7" hidden="1">
      <c r="A481" t="str">
        <f t="shared" si="34"/>
        <v>02CD09</v>
      </c>
      <c r="B481" t="str">
        <f>CONCATENATE(A481,"_",COUNTIF(A$1:A481,A481))</f>
        <v>02CD09_23</v>
      </c>
      <c r="C481" t="s">
        <v>10682</v>
      </c>
      <c r="D481" t="str">
        <f>VLOOKUP(MID(C481,7,4),Estrv!I:J,2,FALSE)</f>
        <v>Turismo, empleo y fomento económico</v>
      </c>
      <c r="E481" t="str">
        <f>VLOOKUP(MID(C481,1,10),Estrv!B:CC,48,FALSE)</f>
        <v>Coordinacion con empresarios, pequeños comercios, grupos sociales y ciudadania para proyectos de generacion de empleos</v>
      </c>
      <c r="F481" t="s">
        <v>2377</v>
      </c>
      <c r="G481" t="b">
        <f t="shared" si="33"/>
        <v>1</v>
      </c>
    </row>
    <row r="482" spans="1:7" hidden="1">
      <c r="A482" t="str">
        <f t="shared" si="34"/>
        <v>02CD09</v>
      </c>
      <c r="B482" t="str">
        <f>CONCATENATE(A482,"_",COUNTIF(A$1:A482,A482))</f>
        <v>02CD09_24</v>
      </c>
      <c r="C482" t="s">
        <v>11356</v>
      </c>
      <c r="D482" t="str">
        <f>VLOOKUP(MID(C482,7,4),Estrv!I:J,2,FALSE)</f>
        <v>Turismo, empleo y fomento económico</v>
      </c>
      <c r="E482" t="str">
        <f>VLOOKUP(MID(C482,1,10),Estrv!B:CC,51,FALSE)</f>
        <v>Otorgamiento de apoyos a familias y comerciantes locales.</v>
      </c>
      <c r="F482" t="s">
        <v>2378</v>
      </c>
      <c r="G482" t="b">
        <f t="shared" si="33"/>
        <v>1</v>
      </c>
    </row>
    <row r="483" spans="1:7">
      <c r="A483" t="str">
        <f t="shared" si="34"/>
        <v>02CD09</v>
      </c>
      <c r="B483" t="str">
        <f>CONCATENATE(A483,"_",COUNTIF(A$1:A483,A483))</f>
        <v>02CD09_25</v>
      </c>
      <c r="C483" t="s">
        <v>10009</v>
      </c>
      <c r="D483" t="str">
        <f>VLOOKUP(MID(C483,7,4),Estrv!I:J,2,FALSE)</f>
        <v>Infraestructura urbana</v>
      </c>
      <c r="E483" t="str">
        <f>VLOOKUP(MID(C483,1,10),Estrv!B:CC,45,FALSE)</f>
        <v>Mantenimiento y sustitucion de alumbrado publico.</v>
      </c>
      <c r="F483" t="s">
        <v>2386</v>
      </c>
      <c r="G483" t="b">
        <f t="shared" si="33"/>
        <v>0</v>
      </c>
    </row>
    <row r="484" spans="1:7" hidden="1">
      <c r="A484" t="str">
        <f t="shared" si="34"/>
        <v>02CD09</v>
      </c>
      <c r="B484" t="str">
        <f>CONCATENATE(A484,"_",COUNTIF(A$1:A484,A484))</f>
        <v>02CD09_26</v>
      </c>
      <c r="C484" t="s">
        <v>10683</v>
      </c>
      <c r="D484" t="str">
        <f>VLOOKUP(MID(C484,7,4),Estrv!I:J,2,FALSE)</f>
        <v>Infraestructura urbana</v>
      </c>
      <c r="E484" t="str">
        <f>VLOOKUP(MID(C484,1,10),Estrv!B:CC,48,FALSE)</f>
        <v>Construccion, mantenimiento y ampliacion de infraestructura</v>
      </c>
      <c r="F484" t="s">
        <v>2387</v>
      </c>
      <c r="G484" t="b">
        <f t="shared" si="33"/>
        <v>1</v>
      </c>
    </row>
    <row r="485" spans="1:7">
      <c r="A485" t="str">
        <f t="shared" si="34"/>
        <v>02CD09</v>
      </c>
      <c r="B485" t="str">
        <f>CONCATENATE(A485,"_",COUNTIF(A$1:A485,A485))</f>
        <v>02CD09_27</v>
      </c>
      <c r="C485" t="s">
        <v>10010</v>
      </c>
      <c r="D485" t="str">
        <f>VLOOKUP(MID(C485,7,4),Estrv!I:J,2,FALSE)</f>
        <v>Infraestructura de agua potable en Alcaldías</v>
      </c>
      <c r="E485" t="str">
        <f>VLOOKUP(MID(C485,1,10),Estrv!B:CC,45,FALSE)</f>
        <v>Mantenimiento y sustitucion de la red secundaria de agua potable.</v>
      </c>
      <c r="F485" t="s">
        <v>2394</v>
      </c>
      <c r="G485" t="b">
        <f t="shared" si="33"/>
        <v>0</v>
      </c>
    </row>
    <row r="486" spans="1:7" hidden="1">
      <c r="A486" t="str">
        <f t="shared" si="34"/>
        <v>02CD09</v>
      </c>
      <c r="B486" t="str">
        <f>CONCATENATE(A486,"_",COUNTIF(A$1:A486,A486))</f>
        <v>02CD09_28</v>
      </c>
      <c r="C486" t="s">
        <v>10684</v>
      </c>
      <c r="D486" t="str">
        <f>VLOOKUP(MID(C486,7,4),Estrv!I:J,2,FALSE)</f>
        <v>Infraestructura de agua potable en Alcaldías</v>
      </c>
      <c r="E486" t="str">
        <f>VLOOKUP(MID(C486,1,10),Estrv!B:CC,48,FALSE)</f>
        <v>Distribucion de agua a traves de pipas</v>
      </c>
      <c r="F486" t="s">
        <v>2395</v>
      </c>
      <c r="G486" t="b">
        <f t="shared" si="33"/>
        <v>1</v>
      </c>
    </row>
    <row r="487" spans="1:7">
      <c r="A487" t="str">
        <f t="shared" ref="A487:A499" si="35">MID(C487,1,6)</f>
        <v>02CD09</v>
      </c>
      <c r="B487" t="str">
        <f>CONCATENATE(A487,"_",COUNTIF(A$1:A487,A487))</f>
        <v>02CD09_29</v>
      </c>
      <c r="C487" t="s">
        <v>10011</v>
      </c>
      <c r="D487" t="str">
        <f>VLOOKUP(MID(C487,7,4),Estrv!I:J,2,FALSE)</f>
        <v>Infraestructura de drenaje, alcantarillado y saneamiento en Alcaldías</v>
      </c>
      <c r="E487" t="str">
        <f>VLOOKUP(MID(C487,1,10),Estrv!B:CC,45,FALSE)</f>
        <v>Sustitucion y mantenimiento del sistema de drenaje de la Alcaldia.</v>
      </c>
      <c r="F487" t="s">
        <v>2402</v>
      </c>
      <c r="G487" t="b">
        <f t="shared" si="33"/>
        <v>0</v>
      </c>
    </row>
    <row r="488" spans="1:7">
      <c r="A488" t="str">
        <f t="shared" si="35"/>
        <v>02CD09</v>
      </c>
      <c r="B488" t="str">
        <f>CONCATENATE(A488,"_",COUNTIF(A$1:A488,A488))</f>
        <v>02CD09_30</v>
      </c>
      <c r="C488" t="s">
        <v>10012</v>
      </c>
      <c r="D488" t="str">
        <f>VLOOKUP(MID(C488,7,4),Estrv!I:J,2,FALSE)</f>
        <v>Actividades de apoyo administrativo</v>
      </c>
      <c r="E488" t="str">
        <f>VLOOKUP(MID(C488,1,10),Estrv!B:CC,45,FALSE)</f>
        <v>Recursos materiales, tecnologicos y de infraestructura adquiridos.</v>
      </c>
      <c r="F488" t="s">
        <v>2201</v>
      </c>
      <c r="G488" t="b">
        <f t="shared" si="33"/>
        <v>0</v>
      </c>
    </row>
    <row r="489" spans="1:7">
      <c r="A489" t="str">
        <f t="shared" si="35"/>
        <v>02CD09</v>
      </c>
      <c r="B489" t="str">
        <f>CONCATENATE(A489,"_",COUNTIF(A$1:A489,A489))</f>
        <v>02CD09_31</v>
      </c>
      <c r="C489" t="s">
        <v>10013</v>
      </c>
      <c r="D489" t="str">
        <f>VLOOKUP(MID(C489,7,4),Estrv!I:J,2,FALSE)</f>
        <v>Provisiones para contingencias</v>
      </c>
      <c r="E489" t="str">
        <f>VLOOKUP(MID(C489,1,10),Estrv!B:CC,45,FALSE)</f>
        <v>Seguimiento y pago de los laudos de la Alcaldia.</v>
      </c>
      <c r="F489" t="s">
        <v>2207</v>
      </c>
      <c r="G489" t="b">
        <f t="shared" si="33"/>
        <v>0</v>
      </c>
    </row>
    <row r="490" spans="1:7">
      <c r="A490" t="str">
        <f t="shared" si="35"/>
        <v>02CD09</v>
      </c>
      <c r="B490" t="str">
        <f>CONCATENATE(A490,"_",COUNTIF(A$1:A490,A490))</f>
        <v>02CD09_32</v>
      </c>
      <c r="C490" t="s">
        <v>10014</v>
      </c>
      <c r="D490" t="str">
        <f>VLOOKUP(MID(C490,7,4),Estrv!I:J,2,FALSE)</f>
        <v>Cumplimiento de los programas de protección civil</v>
      </c>
      <c r="E490" t="str">
        <f>VLOOKUP(MID(C490,1,10),Estrv!B:CC,45,FALSE)</f>
        <v>Inspecciones y dictamenes a hogares y establecimientos</v>
      </c>
      <c r="F490" t="s">
        <v>959</v>
      </c>
      <c r="G490" t="b">
        <f t="shared" si="33"/>
        <v>0</v>
      </c>
    </row>
    <row r="491" spans="1:7" hidden="1">
      <c r="A491" t="str">
        <f t="shared" si="35"/>
        <v>02CD09</v>
      </c>
      <c r="B491" t="str">
        <f>CONCATENATE(A491,"_",COUNTIF(A$1:A491,A491))</f>
        <v>02CD09_33</v>
      </c>
      <c r="C491" t="s">
        <v>10688</v>
      </c>
      <c r="D491" t="str">
        <f>VLOOKUP(MID(C491,7,4),Estrv!I:J,2,FALSE)</f>
        <v>Cumplimiento de los programas de protección civil</v>
      </c>
      <c r="E491" t="str">
        <f>VLOOKUP(MID(C491,1,10),Estrv!B:CC,48,FALSE)</f>
        <v>Capitaciones y simulacros en materia de proteccion civil</v>
      </c>
      <c r="F491" t="s">
        <v>2419</v>
      </c>
      <c r="G491" t="b">
        <f t="shared" si="33"/>
        <v>1</v>
      </c>
    </row>
    <row r="492" spans="1:7" hidden="1">
      <c r="A492" t="str">
        <f t="shared" si="35"/>
        <v>02CD09</v>
      </c>
      <c r="B492" t="str">
        <f>CONCATENATE(A492,"_",COUNTIF(A$1:A492,A492))</f>
        <v>02CD09_34</v>
      </c>
      <c r="C492" t="s">
        <v>11362</v>
      </c>
      <c r="D492" t="str">
        <f>VLOOKUP(MID(C492,7,4),Estrv!I:J,2,FALSE)</f>
        <v>Cumplimiento de los programas de protección civil</v>
      </c>
      <c r="E492" t="str">
        <f>VLOOKUP(MID(C492,1,10),Estrv!B:CC,51,FALSE)</f>
        <v>Atencion a personas en caso de emergencia</v>
      </c>
      <c r="F492" t="s">
        <v>2420</v>
      </c>
      <c r="G492" t="b">
        <f t="shared" si="33"/>
        <v>1</v>
      </c>
    </row>
    <row r="493" spans="1:7">
      <c r="A493" t="str">
        <f t="shared" si="35"/>
        <v>02CD09</v>
      </c>
      <c r="B493" t="str">
        <f>CONCATENATE(A493,"_",COUNTIF(A$1:A493,A493))</f>
        <v>02CD09_35</v>
      </c>
      <c r="C493" t="s">
        <v>10015</v>
      </c>
      <c r="D493" t="str">
        <f>VLOOKUP(MID(C493,7,4),Estrv!I:J,2,FALSE)</f>
        <v>Presupuesto participativo</v>
      </c>
      <c r="E493" t="str">
        <f>VLOOKUP(MID(C493,1,10),Estrv!B:CC,45,FALSE)</f>
        <v>Ejecucion de los Proyectos de la Consulta Ciudadana Sobre Presupuesto Participativo.</v>
      </c>
      <c r="F493" t="s">
        <v>2425</v>
      </c>
      <c r="G493" t="b">
        <f t="shared" si="33"/>
        <v>0</v>
      </c>
    </row>
    <row r="494" spans="1:7">
      <c r="A494" t="str">
        <f t="shared" si="35"/>
        <v>02CD09</v>
      </c>
      <c r="B494" t="str">
        <f>CONCATENATE(A494,"_",COUNTIF(A$1:A494,A494))</f>
        <v>02CD09_36</v>
      </c>
      <c r="C494" t="s">
        <v>10016</v>
      </c>
      <c r="D494" t="str">
        <f>VLOOKUP(MID(C494,7,4),Estrv!I:J,2,FALSE)</f>
        <v>Apoyo para el desarrollo integral de la mujer</v>
      </c>
      <c r="E494" t="str">
        <f>VLOOKUP(MID(C494,1,10),Estrv!B:CC,45,FALSE)</f>
        <v>Convocar a las mujeres de 30 años o mas, residentes de la demarcacion que encuentren en rezago educativo.</v>
      </c>
      <c r="F494" t="s">
        <v>2439</v>
      </c>
      <c r="G494" t="b">
        <f t="shared" si="33"/>
        <v>0</v>
      </c>
    </row>
    <row r="495" spans="1:7" hidden="1">
      <c r="A495" t="str">
        <f t="shared" si="35"/>
        <v>02CD09</v>
      </c>
      <c r="B495" t="str">
        <f>CONCATENATE(A495,"_",COUNTIF(A$1:A495,A495))</f>
        <v>02CD09_37</v>
      </c>
      <c r="C495" t="s">
        <v>10690</v>
      </c>
      <c r="D495" t="str">
        <f>VLOOKUP(MID(C495,7,4),Estrv!I:J,2,FALSE)</f>
        <v>Apoyo para el desarrollo integral de la mujer</v>
      </c>
      <c r="E495" t="str">
        <f>VLOOKUP(MID(C495,1,10),Estrv!B:CC,48,FALSE)</f>
        <v>Proporcionar una transferencia monetaria.</v>
      </c>
      <c r="F495" t="s">
        <v>2441</v>
      </c>
      <c r="G495" t="b">
        <f t="shared" si="33"/>
        <v>1</v>
      </c>
    </row>
    <row r="496" spans="1:7" hidden="1">
      <c r="A496" t="str">
        <f t="shared" si="35"/>
        <v>02CD09</v>
      </c>
      <c r="B496" t="str">
        <f>CONCATENATE(A496,"_",COUNTIF(A$1:A496,A496))</f>
        <v>02CD09_38</v>
      </c>
      <c r="C496" t="s">
        <v>11364</v>
      </c>
      <c r="D496" t="str">
        <f>VLOOKUP(MID(C496,7,4),Estrv!I:J,2,FALSE)</f>
        <v>Apoyo para el desarrollo integral de la mujer</v>
      </c>
      <c r="E496" t="str">
        <f>VLOOKUP(MID(C496,1,10),Estrv!B:CC,51,FALSE)</f>
        <v>Talleres de vida.</v>
      </c>
      <c r="F496" t="s">
        <v>2442</v>
      </c>
      <c r="G496" t="b">
        <f t="shared" si="33"/>
        <v>1</v>
      </c>
    </row>
    <row r="497" spans="1:7">
      <c r="A497" t="str">
        <f t="shared" si="35"/>
        <v>02CD09</v>
      </c>
      <c r="B497" t="str">
        <f>CONCATENATE(A497,"_",COUNTIF(A$1:A497,A497))</f>
        <v>02CD09_39</v>
      </c>
      <c r="C497" t="s">
        <v>10017</v>
      </c>
      <c r="D497" t="str">
        <f>VLOOKUP(MID(C497,7,4),Estrv!I:J,2,FALSE)</f>
        <v>Programa para enfermedades crónico degenerativas y discapacidad</v>
      </c>
      <c r="E497" t="str">
        <f>VLOOKUP(MID(C497,1,10),Estrv!B:CC,45,FALSE)</f>
        <v>Entrega de apoyos economicos y en especie.</v>
      </c>
      <c r="F497" t="s">
        <v>2447</v>
      </c>
      <c r="G497" t="b">
        <f t="shared" si="33"/>
        <v>0</v>
      </c>
    </row>
    <row r="498" spans="1:7" hidden="1">
      <c r="A498" t="str">
        <f t="shared" si="35"/>
        <v>02CD09</v>
      </c>
      <c r="B498" t="str">
        <f>CONCATENATE(A498,"_",COUNTIF(A$1:A498,A498))</f>
        <v>02CD09_40</v>
      </c>
      <c r="C498" t="s">
        <v>10691</v>
      </c>
      <c r="D498" t="str">
        <f>VLOOKUP(MID(C498,7,4),Estrv!I:J,2,FALSE)</f>
        <v>Programa para enfermedades crónico degenerativas y discapacidad</v>
      </c>
      <c r="E498" t="str">
        <f>VLOOKUP(MID(C498,1,10),Estrv!B:CC,48,FALSE)</f>
        <v>Servicios para personas beneficiarias y cuidadores.</v>
      </c>
      <c r="F498" t="s">
        <v>2452</v>
      </c>
      <c r="G498" t="b">
        <f t="shared" si="33"/>
        <v>1</v>
      </c>
    </row>
    <row r="499" spans="1:7" hidden="1">
      <c r="A499" t="str">
        <f t="shared" si="35"/>
        <v>02CD09</v>
      </c>
      <c r="B499" t="str">
        <f>CONCATENATE(A499,"_",COUNTIF(A$1:A499,A499))</f>
        <v>02CD09_41</v>
      </c>
      <c r="C499" t="s">
        <v>11365</v>
      </c>
      <c r="D499" t="str">
        <f>VLOOKUP(MID(C499,7,4),Estrv!I:J,2,FALSE)</f>
        <v>Programa para enfermedades crónico degenerativas y discapacidad</v>
      </c>
      <c r="E499" t="str">
        <f>VLOOKUP(MID(C499,1,10),Estrv!B:CC,51,FALSE)</f>
        <v>Capacitacion a personas cuidadoras y demas beneficiarios.</v>
      </c>
      <c r="F499" t="s">
        <v>2453</v>
      </c>
      <c r="G499" t="b">
        <f t="shared" si="33"/>
        <v>1</v>
      </c>
    </row>
    <row r="500" spans="1:7">
      <c r="A500" t="str">
        <f t="shared" ref="A500:A529" si="36">MID(C500,1,6)</f>
        <v>02CD09</v>
      </c>
      <c r="B500" t="str">
        <f>CONCATENATE(A500,"_",COUNTIF(A$1:A500,A500))</f>
        <v>02CD09_42</v>
      </c>
      <c r="C500" t="s">
        <v>10018</v>
      </c>
      <c r="D500" t="str">
        <f>VLOOKUP(MID(C500,7,4),Estrv!I:J,2,FALSE)</f>
        <v>Apoyos sociales</v>
      </c>
      <c r="E500" t="str">
        <f>VLOOKUP(MID(C500,1,10),Estrv!B:CC,45,FALSE)</f>
        <v>Acciones sociales encaminadas a mejorar las condiciones de vida de los habitantes de la Alcaldia, tendiendo principalmente problemas educativos, eventos desafortunados, apoyo a victimas.</v>
      </c>
      <c r="F500" t="s">
        <v>2463</v>
      </c>
      <c r="G500" t="b">
        <f t="shared" si="33"/>
        <v>0</v>
      </c>
    </row>
    <row r="501" spans="1:7">
      <c r="A501" t="str">
        <f t="shared" si="36"/>
        <v>02CD10</v>
      </c>
      <c r="B501" t="str">
        <f>CONCATENATE(A501,"_",COUNTIF(A$1:A501,A501))</f>
        <v>02CD10_1</v>
      </c>
      <c r="C501" t="s">
        <v>10019</v>
      </c>
      <c r="D501" t="str">
        <f>VLOOKUP(MID(C501,7,4),Estrv!I:J,2,FALSE)</f>
        <v>Gobierno y atención ciudadana</v>
      </c>
      <c r="E501" t="str">
        <f>VLOOKUP(MID(C501,1,10),Estrv!B:CC,45,FALSE)</f>
        <v>Realizacion de recorridos para prevenir la invasion del suelo de conservacion en el perimetro de la demarcacion.</v>
      </c>
      <c r="F501" t="s">
        <v>2477</v>
      </c>
      <c r="G501" t="b">
        <f t="shared" si="33"/>
        <v>0</v>
      </c>
    </row>
    <row r="502" spans="1:7" hidden="1">
      <c r="A502" t="str">
        <f t="shared" si="36"/>
        <v>02CD10</v>
      </c>
      <c r="B502" t="str">
        <f>CONCATENATE(A502,"_",COUNTIF(A$1:A502,A502))</f>
        <v>02CD10_2</v>
      </c>
      <c r="C502" t="s">
        <v>10693</v>
      </c>
      <c r="D502" t="str">
        <f>VLOOKUP(MID(C502,7,4),Estrv!I:J,2,FALSE)</f>
        <v>Gobierno y atención ciudadana</v>
      </c>
      <c r="E502" t="str">
        <f>VLOOKUP(MID(C502,1,10),Estrv!B:CC,48,FALSE)</f>
        <v>Atencion a las denuncias ciudadanas de verificacion administrativa.</v>
      </c>
      <c r="F502" t="s">
        <v>2481</v>
      </c>
      <c r="G502" t="b">
        <f t="shared" si="33"/>
        <v>1</v>
      </c>
    </row>
    <row r="503" spans="1:7" hidden="1">
      <c r="A503" t="str">
        <f t="shared" si="36"/>
        <v>02CD10</v>
      </c>
      <c r="B503" t="str">
        <f>CONCATENATE(A503,"_",COUNTIF(A$1:A503,A503))</f>
        <v>02CD10_3</v>
      </c>
      <c r="C503" t="s">
        <v>11367</v>
      </c>
      <c r="D503" t="str">
        <f>VLOOKUP(MID(C503,7,4),Estrv!I:J,2,FALSE)</f>
        <v>Gobierno y atención ciudadana</v>
      </c>
      <c r="E503" t="str">
        <f>VLOOKUP(MID(C503,1,10),Estrv!B:CC,51,FALSE)</f>
        <v>Brindar servicios de asesorias juridicas.</v>
      </c>
      <c r="F503" t="s">
        <v>2484</v>
      </c>
      <c r="G503" t="b">
        <f t="shared" si="33"/>
        <v>1</v>
      </c>
    </row>
    <row r="504" spans="1:7" hidden="1">
      <c r="A504" t="str">
        <f t="shared" si="36"/>
        <v>02CD10</v>
      </c>
      <c r="B504" t="str">
        <f>CONCATENATE(A504,"_",COUNTIF(A$1:A504,A504))</f>
        <v>02CD10_4</v>
      </c>
      <c r="C504" t="s">
        <v>12041</v>
      </c>
      <c r="D504" t="str">
        <f>VLOOKUP(MID(C504,7,4),Estrv!I:J,2,FALSE)</f>
        <v>Gobierno y atención ciudadana</v>
      </c>
      <c r="E504" t="str">
        <f>VLOOKUP(MID(C504,1,10),Estrv!B:CC,54,FALSE)</f>
        <v>Tramites para mercados y cementerios.</v>
      </c>
      <c r="F504" t="s">
        <v>2485</v>
      </c>
      <c r="G504" t="b">
        <f t="shared" si="33"/>
        <v>1</v>
      </c>
    </row>
    <row r="505" spans="1:7" hidden="1">
      <c r="A505" t="str">
        <f t="shared" si="36"/>
        <v>02CD10</v>
      </c>
      <c r="B505" t="str">
        <f>CONCATENATE(A505,"_",COUNTIF(A$1:A505,A505))</f>
        <v>02CD10_5</v>
      </c>
      <c r="C505" t="s">
        <v>12715</v>
      </c>
      <c r="D505" t="str">
        <f>VLOOKUP(MID(C505,7,4),Estrv!I:J,2,FALSE)</f>
        <v>Gobierno y atención ciudadana</v>
      </c>
      <c r="E505" t="str">
        <f>VLOOKUP(MID(C505,1,10),Estrv!B:CC,57,FALSE)</f>
        <v>Apoyos economicos para compra de ataudes.</v>
      </c>
      <c r="F505" t="s">
        <v>2488</v>
      </c>
      <c r="G505" t="b">
        <f t="shared" si="33"/>
        <v>1</v>
      </c>
    </row>
    <row r="506" spans="1:7">
      <c r="A506" t="str">
        <f t="shared" si="36"/>
        <v>02CD10</v>
      </c>
      <c r="B506" t="str">
        <f>CONCATENATE(A506,"_",COUNTIF(A$1:A506,A506))</f>
        <v>02CD10_6</v>
      </c>
      <c r="C506" t="s">
        <v>10020</v>
      </c>
      <c r="D506" t="str">
        <f>VLOOKUP(MID(C506,7,4),Estrv!I:J,2,FALSE)</f>
        <v>Seguridad en Alcalíias</v>
      </c>
      <c r="E506" t="str">
        <f>VLOOKUP(MID(C506,1,10),Estrv!B:CC,45,FALSE)</f>
        <v>Realizacion de actividades para la prevencion del delito.</v>
      </c>
      <c r="F506" t="s">
        <v>2498</v>
      </c>
      <c r="G506" t="b">
        <f t="shared" si="33"/>
        <v>0</v>
      </c>
    </row>
    <row r="507" spans="1:7" hidden="1">
      <c r="A507" t="str">
        <f t="shared" si="36"/>
        <v>02CD10</v>
      </c>
      <c r="B507" t="str">
        <f>CONCATENATE(A507,"_",COUNTIF(A$1:A507,A507))</f>
        <v>02CD10_7</v>
      </c>
      <c r="C507" t="s">
        <v>10694</v>
      </c>
      <c r="D507" t="str">
        <f>VLOOKUP(MID(C507,7,4),Estrv!I:J,2,FALSE)</f>
        <v>Seguridad en Alcalíias</v>
      </c>
      <c r="E507" t="str">
        <f>VLOOKUP(MID(C507,1,10),Estrv!B:CC,48,FALSE)</f>
        <v>Realizacion de recorridos de vigilancia (Programa Sendero Seguro).</v>
      </c>
      <c r="F507" t="s">
        <v>2502</v>
      </c>
      <c r="G507" t="b">
        <f t="shared" si="33"/>
        <v>1</v>
      </c>
    </row>
    <row r="508" spans="1:7">
      <c r="A508" t="str">
        <f t="shared" si="36"/>
        <v>02CD10</v>
      </c>
      <c r="B508" t="str">
        <f>CONCATENATE(A508,"_",COUNTIF(A$1:A508,A508))</f>
        <v>02CD10_8</v>
      </c>
      <c r="C508" t="s">
        <v>10021</v>
      </c>
      <c r="D508" t="str">
        <f>VLOOKUP(MID(C508,7,4),Estrv!I:J,2,FALSE)</f>
        <v>Servicios públicos</v>
      </c>
      <c r="E508" t="str">
        <f>VLOOKUP(MID(C508,1,10),Estrv!B:CC,45,FALSE)</f>
        <v>Reproduccion de diferentes especies de plantas.</v>
      </c>
      <c r="F508" t="s">
        <v>2510</v>
      </c>
      <c r="G508" t="b">
        <f t="shared" si="33"/>
        <v>0</v>
      </c>
    </row>
    <row r="509" spans="1:7" hidden="1">
      <c r="A509" t="str">
        <f t="shared" si="36"/>
        <v>02CD10</v>
      </c>
      <c r="B509" t="str">
        <f>CONCATENATE(A509,"_",COUNTIF(A$1:A509,A509))</f>
        <v>02CD10_9</v>
      </c>
      <c r="C509" t="s">
        <v>10695</v>
      </c>
      <c r="D509" t="str">
        <f>VLOOKUP(MID(C509,7,4),Estrv!I:J,2,FALSE)</f>
        <v>Servicios públicos</v>
      </c>
      <c r="E509" t="str">
        <f>VLOOKUP(MID(C509,1,10),Estrv!B:CC,48,FALSE)</f>
        <v>Realizacion de actividades ludicas para fomentar la educacion ambiental.</v>
      </c>
      <c r="F509" t="s">
        <v>2514</v>
      </c>
      <c r="G509" t="b">
        <f t="shared" si="33"/>
        <v>1</v>
      </c>
    </row>
    <row r="510" spans="1:7" hidden="1">
      <c r="A510" t="str">
        <f t="shared" si="36"/>
        <v>02CD10</v>
      </c>
      <c r="B510" t="str">
        <f>CONCATENATE(A510,"_",COUNTIF(A$1:A510,A510))</f>
        <v>02CD10_10</v>
      </c>
      <c r="C510" t="s">
        <v>11369</v>
      </c>
      <c r="D510" t="str">
        <f>VLOOKUP(MID(C510,7,4),Estrv!I:J,2,FALSE)</f>
        <v>Servicios públicos</v>
      </c>
      <c r="E510" t="str">
        <f>VLOOKUP(MID(C510,1,10),Estrv!B:CC,51,FALSE)</f>
        <v>Realizacion de recorridos de inspeccion y vigilancia ambiental en las zonas boscosas del suelo de conservacion y urbanas de la Alcaldia.</v>
      </c>
      <c r="F510" t="s">
        <v>2515</v>
      </c>
      <c r="G510" t="b">
        <f t="shared" si="33"/>
        <v>1</v>
      </c>
    </row>
    <row r="511" spans="1:7" hidden="1">
      <c r="A511" t="str">
        <f t="shared" si="36"/>
        <v>02CD10</v>
      </c>
      <c r="B511" t="str">
        <f>CONCATENATE(A511,"_",COUNTIF(A$1:A511,A511))</f>
        <v>02CD10_11</v>
      </c>
      <c r="C511" t="s">
        <v>12043</v>
      </c>
      <c r="D511" t="str">
        <f>VLOOKUP(MID(C511,7,4),Estrv!I:J,2,FALSE)</f>
        <v>Servicios públicos</v>
      </c>
      <c r="E511" t="str">
        <f>VLOOKUP(MID(C511,1,10),Estrv!B:CC,54,FALSE)</f>
        <v>Recoleccion de residuos solidos (organicos e inorganicos) en via publica y rutas establecidas.</v>
      </c>
      <c r="F511" t="s">
        <v>2516</v>
      </c>
      <c r="G511" t="b">
        <f t="shared" si="33"/>
        <v>1</v>
      </c>
    </row>
    <row r="512" spans="1:7" hidden="1">
      <c r="A512" t="str">
        <f t="shared" si="36"/>
        <v>02CD10</v>
      </c>
      <c r="B512" t="str">
        <f>CONCATENATE(A512,"_",COUNTIF(A$1:A512,A512))</f>
        <v>02CD10_12</v>
      </c>
      <c r="C512" t="s">
        <v>12717</v>
      </c>
      <c r="D512" t="str">
        <f>VLOOKUP(MID(C512,7,4),Estrv!I:J,2,FALSE)</f>
        <v>Servicios públicos</v>
      </c>
      <c r="E512" t="str">
        <f>VLOOKUP(MID(C512,1,10),Estrv!B:CC,57,FALSE)</f>
        <v>Mantenimiento del suelo de conservacion.</v>
      </c>
      <c r="F512" t="s">
        <v>2517</v>
      </c>
      <c r="G512" t="b">
        <f t="shared" si="33"/>
        <v>1</v>
      </c>
    </row>
    <row r="513" spans="1:7" hidden="1">
      <c r="A513" t="str">
        <f t="shared" si="36"/>
        <v>02CD10</v>
      </c>
      <c r="B513" t="str">
        <f>CONCATENATE(A513,"_",COUNTIF(A$1:A513,A513))</f>
        <v>02CD10_13</v>
      </c>
      <c r="C513" t="s">
        <v>13391</v>
      </c>
      <c r="D513" t="str">
        <f>VLOOKUP(MID(C513,7,4),Estrv!I:J,2,FALSE)</f>
        <v>Servicios públicos</v>
      </c>
      <c r="E513" t="str">
        <f>VLOOKUP(MID(C513,1,10),Estrv!B:CC,60,FALSE)</f>
        <v>Reforestacion en zonas dañadas por el abuso de los recursos naturales, incendios forestales y acciones que erosionen los suelos.</v>
      </c>
      <c r="F513" t="s">
        <v>2518</v>
      </c>
      <c r="G513" t="b">
        <f t="shared" si="33"/>
        <v>1</v>
      </c>
    </row>
    <row r="514" spans="1:7">
      <c r="A514" t="str">
        <f t="shared" si="36"/>
        <v>02CD10</v>
      </c>
      <c r="B514" t="str">
        <f>CONCATENATE(A514,"_",COUNTIF(A$1:A514,A514))</f>
        <v>02CD10_14</v>
      </c>
      <c r="C514" t="s">
        <v>10022</v>
      </c>
      <c r="D514" t="str">
        <f>VLOOKUP(MID(C514,7,4),Estrv!I:J,2,FALSE)</f>
        <v>Educación, cultura, deporte y recreación</v>
      </c>
      <c r="E514" t="str">
        <f>VLOOKUP(MID(C514,1,10),Estrv!B:CC,45,FALSE)</f>
        <v>Realizacion de actividades civicas y sociales educativas con instituciones publicas y privadas.</v>
      </c>
      <c r="F514" t="s">
        <v>2526</v>
      </c>
      <c r="G514" t="b">
        <f t="shared" si="33"/>
        <v>0</v>
      </c>
    </row>
    <row r="515" spans="1:7" hidden="1">
      <c r="A515" t="str">
        <f t="shared" si="36"/>
        <v>02CD10</v>
      </c>
      <c r="B515" t="str">
        <f>CONCATENATE(A515,"_",COUNTIF(A$1:A515,A515))</f>
        <v>02CD10_15</v>
      </c>
      <c r="C515" t="s">
        <v>10696</v>
      </c>
      <c r="D515" t="str">
        <f>VLOOKUP(MID(C515,7,4),Estrv!I:J,2,FALSE)</f>
        <v>Educación, cultura, deporte y recreación</v>
      </c>
      <c r="E515" t="str">
        <f>VLOOKUP(MID(C515,1,10),Estrv!B:CC,48,FALSE)</f>
        <v>Realizacion de actividades sociales sobre arte y cultura.</v>
      </c>
      <c r="F515" t="s">
        <v>2529</v>
      </c>
      <c r="G515" t="b">
        <f t="shared" ref="G515:G578" si="37">EXACT(E515,F515)</f>
        <v>1</v>
      </c>
    </row>
    <row r="516" spans="1:7" hidden="1">
      <c r="A516" t="str">
        <f t="shared" si="36"/>
        <v>02CD10</v>
      </c>
      <c r="B516" t="str">
        <f>CONCATENATE(A516,"_",COUNTIF(A$1:A516,A516))</f>
        <v>02CD10_16</v>
      </c>
      <c r="C516" t="s">
        <v>11370</v>
      </c>
      <c r="D516" t="str">
        <f>VLOOKUP(MID(C516,7,4),Estrv!I:J,2,FALSE)</f>
        <v>Educación, cultura, deporte y recreación</v>
      </c>
      <c r="E516" t="str">
        <f>VLOOKUP(MID(C516,1,10),Estrv!B:CC,51,FALSE)</f>
        <v>Realizacion de eventos artisticos-culturales que fortalezcan la identidad de los pueblos, barrios, fiestas y hechos historicos.</v>
      </c>
      <c r="F516" t="s">
        <v>2530</v>
      </c>
      <c r="G516" t="b">
        <f t="shared" si="37"/>
        <v>1</v>
      </c>
    </row>
    <row r="517" spans="1:7" hidden="1">
      <c r="A517" t="str">
        <f t="shared" si="36"/>
        <v>02CD10</v>
      </c>
      <c r="B517" t="str">
        <f>CONCATENATE(A517,"_",COUNTIF(A$1:A517,A517))</f>
        <v>02CD10_17</v>
      </c>
      <c r="C517" t="s">
        <v>12044</v>
      </c>
      <c r="D517" t="str">
        <f>VLOOKUP(MID(C517,7,4),Estrv!I:J,2,FALSE)</f>
        <v>Educación, cultura, deporte y recreación</v>
      </c>
      <c r="E517" t="str">
        <f>VLOOKUP(MID(C517,1,10),Estrv!B:CC,54,FALSE)</f>
        <v>Realizacion de proyectos que impulsen el turismo cultural en las zonas iconicas de la demarcacion.</v>
      </c>
      <c r="F517" t="s">
        <v>2531</v>
      </c>
      <c r="G517" t="b">
        <f t="shared" si="37"/>
        <v>1</v>
      </c>
    </row>
    <row r="518" spans="1:7" hidden="1">
      <c r="A518" t="str">
        <f t="shared" si="36"/>
        <v>02CD10</v>
      </c>
      <c r="B518" t="str">
        <f>CONCATENATE(A518,"_",COUNTIF(A$1:A518,A518))</f>
        <v>02CD10_18</v>
      </c>
      <c r="C518" t="s">
        <v>12718</v>
      </c>
      <c r="D518" t="str">
        <f>VLOOKUP(MID(C518,7,4),Estrv!I:J,2,FALSE)</f>
        <v>Educación, cultura, deporte y recreación</v>
      </c>
      <c r="E518" t="str">
        <f>VLOOKUP(MID(C518,1,10),Estrv!B:CC,57,FALSE)</f>
        <v>Acciones de fomento de los derechos culturales.</v>
      </c>
      <c r="F518" t="s">
        <v>2532</v>
      </c>
      <c r="G518" t="b">
        <f t="shared" si="37"/>
        <v>1</v>
      </c>
    </row>
    <row r="519" spans="1:7" hidden="1">
      <c r="A519" t="str">
        <f t="shared" si="36"/>
        <v>02CD10</v>
      </c>
      <c r="B519" t="str">
        <f>CONCATENATE(A519,"_",COUNTIF(A$1:A519,A519))</f>
        <v>02CD10_19</v>
      </c>
      <c r="C519" t="s">
        <v>13392</v>
      </c>
      <c r="D519" t="str">
        <f>VLOOKUP(MID(C519,7,4),Estrv!I:J,2,FALSE)</f>
        <v>Educación, cultura, deporte y recreación</v>
      </c>
      <c r="E519" t="str">
        <f>VLOOKUP(MID(C519,1,10),Estrv!B:CC,60,FALSE)</f>
        <v>Realizacion de competencias deportivas.</v>
      </c>
      <c r="F519" t="s">
        <v>2533</v>
      </c>
      <c r="G519" t="b">
        <f t="shared" si="37"/>
        <v>1</v>
      </c>
    </row>
    <row r="520" spans="1:7" hidden="1">
      <c r="A520" t="str">
        <f t="shared" si="36"/>
        <v>02CD10</v>
      </c>
      <c r="B520" t="str">
        <f>CONCATENATE(A520,"_",COUNTIF(A$1:A520,A520))</f>
        <v>02CD10_20</v>
      </c>
      <c r="C520" t="s">
        <v>14066</v>
      </c>
      <c r="D520" t="str">
        <f>VLOOKUP(MID(C520,7,4),Estrv!I:J,2,FALSE)</f>
        <v>Educación, cultura, deporte y recreación</v>
      </c>
      <c r="E520" t="str">
        <f>VLOOKUP(MID(C520,1,10),Estrv!B:CC,63,FALSE)</f>
        <v>Otorgamiento de becas universitarias a estudiantes de escasos recursos.</v>
      </c>
      <c r="F520" t="s">
        <v>2534</v>
      </c>
      <c r="G520" t="b">
        <f t="shared" si="37"/>
        <v>1</v>
      </c>
    </row>
    <row r="521" spans="1:7" hidden="1">
      <c r="A521" t="str">
        <f t="shared" si="36"/>
        <v>02CD10</v>
      </c>
      <c r="B521" t="str">
        <f>CONCATENATE(A521,"_",COUNTIF(A$1:A521,A521))</f>
        <v>02CD10_21</v>
      </c>
      <c r="C521" t="s">
        <v>14740</v>
      </c>
      <c r="D521" t="str">
        <f>VLOOKUP(MID(C521,7,4),Estrv!I:J,2,FALSE)</f>
        <v>Educación, cultura, deporte y recreación</v>
      </c>
      <c r="E521" t="str">
        <f>VLOOKUP(MID(C521,1,10),Estrv!B:CC,66,FALSE)</f>
        <v>Apoyos para alumnos sobresalientes y de escasos recursos.</v>
      </c>
      <c r="F521" t="s">
        <v>2535</v>
      </c>
      <c r="G521" t="b">
        <f t="shared" si="37"/>
        <v>1</v>
      </c>
    </row>
    <row r="522" spans="1:7" hidden="1">
      <c r="A522" t="str">
        <f t="shared" si="36"/>
        <v>02CD10</v>
      </c>
      <c r="B522" t="str">
        <f>CONCATENATE(A522,"_",COUNTIF(A$1:A522,A522))</f>
        <v>02CD10_22</v>
      </c>
      <c r="C522" t="s">
        <v>15414</v>
      </c>
      <c r="D522" t="str">
        <f>VLOOKUP(MID(C522,7,4),Estrv!I:J,2,FALSE)</f>
        <v>Educación, cultura, deporte y recreación</v>
      </c>
      <c r="E522" t="str">
        <f>VLOOKUP(MID(C522,1,10),Estrv!B:CC,69,FALSE)</f>
        <v>Realizacion de cursos de preparacion para examen de admision para educacion media superior y superior.</v>
      </c>
      <c r="F522" t="s">
        <v>2536</v>
      </c>
      <c r="G522" t="b">
        <f t="shared" si="37"/>
        <v>1</v>
      </c>
    </row>
    <row r="523" spans="1:7" hidden="1">
      <c r="A523" t="str">
        <f t="shared" si="36"/>
        <v>02CD10</v>
      </c>
      <c r="B523" t="str">
        <f>CONCATENATE(A523,"_",COUNTIF(A$1:A523,A523))</f>
        <v>02CD10_23</v>
      </c>
      <c r="C523" t="s">
        <v>16088</v>
      </c>
      <c r="D523" t="str">
        <f>VLOOKUP(MID(C523,7,4),Estrv!I:J,2,FALSE)</f>
        <v>Educación, cultura, deporte y recreación</v>
      </c>
      <c r="E523" t="str">
        <f>VLOOKUP(MID(C523,1,10),Estrv!B:CC,72,FALSE)</f>
        <v>Otorgamiento de becas a deportistas.</v>
      </c>
      <c r="F523" t="s">
        <v>2537</v>
      </c>
      <c r="G523" t="b">
        <f t="shared" si="37"/>
        <v>1</v>
      </c>
    </row>
    <row r="524" spans="1:7">
      <c r="A524" t="str">
        <f t="shared" si="36"/>
        <v>02CD10</v>
      </c>
      <c r="B524" t="str">
        <f>CONCATENATE(A524,"_",COUNTIF(A$1:A524,A524))</f>
        <v>02CD10_24</v>
      </c>
      <c r="C524" t="s">
        <v>10023</v>
      </c>
      <c r="D524" t="str">
        <f>VLOOKUP(MID(C524,7,4),Estrv!I:J,2,FALSE)</f>
        <v>Servicios de salud en Alcaldias</v>
      </c>
      <c r="E524" t="str">
        <f>VLOOKUP(MID(C524,1,10),Estrv!B:CC,45,FALSE)</f>
        <v>Talleres, cursos y campañas para la prevencion y control de enfermedades							.</v>
      </c>
      <c r="F524" t="s">
        <v>2542</v>
      </c>
      <c r="G524" t="b">
        <f t="shared" si="37"/>
        <v>0</v>
      </c>
    </row>
    <row r="525" spans="1:7" hidden="1">
      <c r="A525" t="str">
        <f t="shared" si="36"/>
        <v>02CD10</v>
      </c>
      <c r="B525" t="str">
        <f>CONCATENATE(A525,"_",COUNTIF(A$1:A525,A525))</f>
        <v>02CD10_25</v>
      </c>
      <c r="C525" t="s">
        <v>10697</v>
      </c>
      <c r="D525" t="str">
        <f>VLOOKUP(MID(C525,7,4),Estrv!I:J,2,FALSE)</f>
        <v>Servicios de salud en Alcaldias</v>
      </c>
      <c r="E525" t="str">
        <f>VLOOKUP(MID(C525,1,10),Estrv!B:CC,48,FALSE)</f>
        <v>Realizacion de brigadas de salud, dental y psicologica.</v>
      </c>
      <c r="F525" t="s">
        <v>2544</v>
      </c>
      <c r="G525" t="b">
        <f t="shared" si="37"/>
        <v>1</v>
      </c>
    </row>
    <row r="526" spans="1:7" hidden="1">
      <c r="A526" t="str">
        <f t="shared" si="36"/>
        <v>02CD10</v>
      </c>
      <c r="B526" t="str">
        <f>CONCATENATE(A526,"_",COUNTIF(A$1:A526,A526))</f>
        <v>02CD10_26</v>
      </c>
      <c r="C526" t="s">
        <v>11371</v>
      </c>
      <c r="D526" t="str">
        <f>VLOOKUP(MID(C526,7,4),Estrv!I:J,2,FALSE)</f>
        <v>Servicios de salud en Alcaldias</v>
      </c>
      <c r="E526" t="str">
        <f>VLOOKUP(MID(C526,1,10),Estrv!B:CC,51,FALSE)</f>
        <v>Servicio de atencion medica en consultorio de la Alcaldia.</v>
      </c>
      <c r="F526" t="s">
        <v>2545</v>
      </c>
      <c r="G526" t="b">
        <f t="shared" si="37"/>
        <v>1</v>
      </c>
    </row>
    <row r="527" spans="1:7" hidden="1">
      <c r="A527" t="str">
        <f t="shared" si="36"/>
        <v>02CD10</v>
      </c>
      <c r="B527" t="str">
        <f>CONCATENATE(A527,"_",COUNTIF(A$1:A527,A527))</f>
        <v>02CD10_27</v>
      </c>
      <c r="C527" t="s">
        <v>12045</v>
      </c>
      <c r="D527" t="str">
        <f>VLOOKUP(MID(C527,7,4),Estrv!I:J,2,FALSE)</f>
        <v>Servicios de salud en Alcaldias</v>
      </c>
      <c r="E527" t="str">
        <f>VLOOKUP(MID(C527,1,10),Estrv!B:CC,54,FALSE)</f>
        <v>Talleres, platicas y obras de teatro para la prevencion de adicciones.</v>
      </c>
      <c r="F527" t="s">
        <v>2546</v>
      </c>
      <c r="G527" t="b">
        <f t="shared" si="37"/>
        <v>1</v>
      </c>
    </row>
    <row r="528" spans="1:7" hidden="1">
      <c r="A528" t="str">
        <f t="shared" si="36"/>
        <v>02CD10</v>
      </c>
      <c r="B528" t="str">
        <f>CONCATENATE(A528,"_",COUNTIF(A$1:A528,A528))</f>
        <v>02CD10_28</v>
      </c>
      <c r="C528" t="s">
        <v>12719</v>
      </c>
      <c r="D528" t="str">
        <f>VLOOKUP(MID(C528,7,4),Estrv!I:J,2,FALSE)</f>
        <v>Servicios de salud en Alcaldias</v>
      </c>
      <c r="E528" t="str">
        <f>VLOOKUP(MID(C528,1,10),Estrv!B:CC,57,FALSE)</f>
        <v>Servicio de traslados para atencion medica pre hospitalaria.</v>
      </c>
      <c r="F528" t="s">
        <v>2547</v>
      </c>
      <c r="G528" t="b">
        <f t="shared" si="37"/>
        <v>1</v>
      </c>
    </row>
    <row r="529" spans="1:7" hidden="1">
      <c r="A529" t="str">
        <f t="shared" si="36"/>
        <v>02CD10</v>
      </c>
      <c r="B529" t="str">
        <f>CONCATENATE(A529,"_",COUNTIF(A$1:A529,A529))</f>
        <v>02CD10_29</v>
      </c>
      <c r="C529" t="s">
        <v>13393</v>
      </c>
      <c r="D529" t="str">
        <f>VLOOKUP(MID(C529,7,4),Estrv!I:J,2,FALSE)</f>
        <v>Servicios de salud en Alcaldias</v>
      </c>
      <c r="E529" t="str">
        <f>VLOOKUP(MID(C529,1,10),Estrv!B:CC,60,FALSE)</f>
        <v>Cursos de capacitacion al personal operativo que se situan en el area medica de la demarcacion.</v>
      </c>
      <c r="F529" t="s">
        <v>2548</v>
      </c>
      <c r="G529" t="b">
        <f t="shared" si="37"/>
        <v>1</v>
      </c>
    </row>
    <row r="530" spans="1:7">
      <c r="A530" t="str">
        <f t="shared" ref="A530:A548" si="38">MID(C530,1,6)</f>
        <v>02CD10</v>
      </c>
      <c r="B530" t="str">
        <f>CONCATENATE(A530,"_",COUNTIF(A$1:A530,A530))</f>
        <v>02CD10_30</v>
      </c>
      <c r="C530" t="s">
        <v>10024</v>
      </c>
      <c r="D530" t="str">
        <f>VLOOKUP(MID(C530,7,4),Estrv!I:J,2,FALSE)</f>
        <v>Servicios de atención animal</v>
      </c>
      <c r="E530" t="str">
        <f>VLOOKUP(MID(C530,1,10),Estrv!B:CC,45,FALSE)</f>
        <v>Servicio de consultas veterinarias.</v>
      </c>
      <c r="F530" t="s">
        <v>2552</v>
      </c>
      <c r="G530" t="b">
        <f t="shared" si="37"/>
        <v>0</v>
      </c>
    </row>
    <row r="531" spans="1:7" hidden="1">
      <c r="A531" t="str">
        <f t="shared" si="38"/>
        <v>02CD10</v>
      </c>
      <c r="B531" t="str">
        <f>CONCATENATE(A531,"_",COUNTIF(A$1:A531,A531))</f>
        <v>02CD10_31</v>
      </c>
      <c r="C531" t="s">
        <v>10698</v>
      </c>
      <c r="D531" t="str">
        <f>VLOOKUP(MID(C531,7,4),Estrv!I:J,2,FALSE)</f>
        <v>Servicios de atención animal</v>
      </c>
      <c r="E531" t="str">
        <f>VLOOKUP(MID(C531,1,10),Estrv!B:CC,48,FALSE)</f>
        <v>Realizacion de campañas de esterilizacion gratuitas.</v>
      </c>
      <c r="F531" t="s">
        <v>2554</v>
      </c>
      <c r="G531" t="b">
        <f t="shared" si="37"/>
        <v>1</v>
      </c>
    </row>
    <row r="532" spans="1:7" hidden="1">
      <c r="A532" t="str">
        <f t="shared" si="38"/>
        <v>02CD10</v>
      </c>
      <c r="B532" t="str">
        <f>CONCATENATE(A532,"_",COUNTIF(A$1:A532,A532))</f>
        <v>02CD10_32</v>
      </c>
      <c r="C532" t="s">
        <v>11372</v>
      </c>
      <c r="D532" t="str">
        <f>VLOOKUP(MID(C532,7,4),Estrv!I:J,2,FALSE)</f>
        <v>Servicios de atención animal</v>
      </c>
      <c r="E532" t="str">
        <f>VLOOKUP(MID(C532,1,10),Estrv!B:CC,51,FALSE)</f>
        <v>Realizacion de campañas de vacunacion gratuitas.</v>
      </c>
      <c r="F532" t="s">
        <v>2555</v>
      </c>
      <c r="G532" t="b">
        <f t="shared" si="37"/>
        <v>1</v>
      </c>
    </row>
    <row r="533" spans="1:7" hidden="1">
      <c r="A533" t="str">
        <f t="shared" si="38"/>
        <v>02CD10</v>
      </c>
      <c r="B533" t="str">
        <f>CONCATENATE(A533,"_",COUNTIF(A$1:A533,A533))</f>
        <v>02CD10_33</v>
      </c>
      <c r="C533" t="s">
        <v>12046</v>
      </c>
      <c r="D533" t="str">
        <f>VLOOKUP(MID(C533,7,4),Estrv!I:J,2,FALSE)</f>
        <v>Servicios de atención animal</v>
      </c>
      <c r="E533" t="str">
        <f>VLOOKUP(MID(C533,1,10),Estrv!B:CC,54,FALSE)</f>
        <v>Cursos de capacitacion a personal operativo para el tratamiento de los animales de compañia.</v>
      </c>
      <c r="F533" t="s">
        <v>2556</v>
      </c>
      <c r="G533" t="b">
        <f t="shared" si="37"/>
        <v>1</v>
      </c>
    </row>
    <row r="534" spans="1:7" hidden="1">
      <c r="A534" t="str">
        <f t="shared" si="38"/>
        <v>02CD10</v>
      </c>
      <c r="B534" t="str">
        <f>CONCATENATE(A534,"_",COUNTIF(A$1:A534,A534))</f>
        <v>02CD10_34</v>
      </c>
      <c r="C534" t="s">
        <v>12720</v>
      </c>
      <c r="D534" t="str">
        <f>VLOOKUP(MID(C534,7,4),Estrv!I:J,2,FALSE)</f>
        <v>Servicios de atención animal</v>
      </c>
      <c r="E534" t="str">
        <f>VLOOKUP(MID(C534,1,10),Estrv!B:CC,57,FALSE)</f>
        <v>Campañas de difusion para el bienestar animal.</v>
      </c>
      <c r="F534" t="s">
        <v>2557</v>
      </c>
      <c r="G534" t="b">
        <f t="shared" si="37"/>
        <v>1</v>
      </c>
    </row>
    <row r="535" spans="1:7">
      <c r="A535" t="str">
        <f t="shared" si="38"/>
        <v>02CD10</v>
      </c>
      <c r="B535" t="str">
        <f>CONCATENATE(A535,"_",COUNTIF(A$1:A535,A535))</f>
        <v>02CD10_35</v>
      </c>
      <c r="C535" t="s">
        <v>10025</v>
      </c>
      <c r="D535" t="str">
        <f>VLOOKUP(MID(C535,7,4),Estrv!I:J,2,FALSE)</f>
        <v>Servicios de cuidado infantil</v>
      </c>
      <c r="E535" t="str">
        <f>VLOOKUP(MID(C535,1,10),Estrv!B:CC,45,FALSE)</f>
        <v>Brindar servicios de atencion pedagogica y asistencial a niñas y niños de 2 años hasta 5 años 11 meses, que asisten a los Centros de Atencion y Cuidado Infantil (CACI) de la Alcaldia La Magdalena Contreras.</v>
      </c>
      <c r="F535" t="s">
        <v>2561</v>
      </c>
      <c r="G535" t="b">
        <f t="shared" si="37"/>
        <v>0</v>
      </c>
    </row>
    <row r="536" spans="1:7" hidden="1">
      <c r="A536" t="str">
        <f t="shared" si="38"/>
        <v>02CD10</v>
      </c>
      <c r="B536" t="str">
        <f>CONCATENATE(A536,"_",COUNTIF(A$1:A536,A536))</f>
        <v>02CD10_36</v>
      </c>
      <c r="C536" t="s">
        <v>10699</v>
      </c>
      <c r="D536" t="str">
        <f>VLOOKUP(MID(C536,7,4),Estrv!I:J,2,FALSE)</f>
        <v>Servicios de cuidado infantil</v>
      </c>
      <c r="E536" t="str">
        <f>VLOOKUP(MID(C536,1,10),Estrv!B:CC,48,FALSE)</f>
        <v>Otorgar apoyos alimentarios a niñas y niños de 2 años hasta 5 años 11 meses que asisten a los Centros de Atencion y Cuidado Infantil (CACI) de la Alcaldia La Magdalena Contreras.</v>
      </c>
      <c r="F536" t="s">
        <v>2565</v>
      </c>
      <c r="G536" t="b">
        <f t="shared" si="37"/>
        <v>1</v>
      </c>
    </row>
    <row r="537" spans="1:7">
      <c r="A537" t="str">
        <f t="shared" si="38"/>
        <v>02CD10</v>
      </c>
      <c r="B537" t="str">
        <f>CONCATENATE(A537,"_",COUNTIF(A$1:A537,A537))</f>
        <v>02CD10_37</v>
      </c>
      <c r="C537" t="s">
        <v>10026</v>
      </c>
      <c r="D537" t="str">
        <f>VLOOKUP(MID(C537,7,4),Estrv!I:J,2,FALSE)</f>
        <v>Turismo, empleo y fomento económico</v>
      </c>
      <c r="E537" t="str">
        <f>VLOOKUP(MID(C537,1,10),Estrv!B:CC,45,FALSE)</f>
        <v>Realizacion de ferias para el empleo y servicios.</v>
      </c>
      <c r="F537" t="s">
        <v>2574</v>
      </c>
      <c r="G537" t="b">
        <f t="shared" si="37"/>
        <v>0</v>
      </c>
    </row>
    <row r="538" spans="1:7" hidden="1">
      <c r="A538" t="str">
        <f t="shared" si="38"/>
        <v>02CD10</v>
      </c>
      <c r="B538" t="str">
        <f>CONCATENATE(A538,"_",COUNTIF(A$1:A538,A538))</f>
        <v>02CD10_38</v>
      </c>
      <c r="C538" t="s">
        <v>10700</v>
      </c>
      <c r="D538" t="str">
        <f>VLOOKUP(MID(C538,7,4),Estrv!I:J,2,FALSE)</f>
        <v>Turismo, empleo y fomento económico</v>
      </c>
      <c r="E538" t="str">
        <f>VLOOKUP(MID(C538,1,10),Estrv!B:CC,48,FALSE)</f>
        <v>Vinculacion con agentes economicos y actividades relacionadas con el sector servicios.</v>
      </c>
      <c r="F538" t="s">
        <v>2577</v>
      </c>
      <c r="G538" t="b">
        <f t="shared" si="37"/>
        <v>1</v>
      </c>
    </row>
    <row r="539" spans="1:7" hidden="1">
      <c r="A539" t="str">
        <f t="shared" si="38"/>
        <v>02CD10</v>
      </c>
      <c r="B539" t="str">
        <f>CONCATENATE(A539,"_",COUNTIF(A$1:A539,A539))</f>
        <v>02CD10_39</v>
      </c>
      <c r="C539" t="s">
        <v>11374</v>
      </c>
      <c r="D539" t="str">
        <f>VLOOKUP(MID(C539,7,4),Estrv!I:J,2,FALSE)</f>
        <v>Turismo, empleo y fomento económico</v>
      </c>
      <c r="E539" t="str">
        <f>VLOOKUP(MID(C539,1,10),Estrv!B:CC,51,FALSE)</f>
        <v>Campañas de fomento a MYPIMES, sociedades cooperativas y autoempleo.</v>
      </c>
      <c r="F539" t="s">
        <v>2578</v>
      </c>
      <c r="G539" t="b">
        <f t="shared" si="37"/>
        <v>1</v>
      </c>
    </row>
    <row r="540" spans="1:7" hidden="1">
      <c r="A540" t="str">
        <f t="shared" si="38"/>
        <v>02CD10</v>
      </c>
      <c r="B540" t="str">
        <f>CONCATENATE(A540,"_",COUNTIF(A$1:A540,A540))</f>
        <v>02CD10_40</v>
      </c>
      <c r="C540" t="s">
        <v>12048</v>
      </c>
      <c r="D540" t="str">
        <f>VLOOKUP(MID(C540,7,4),Estrv!I:J,2,FALSE)</f>
        <v>Turismo, empleo y fomento económico</v>
      </c>
      <c r="E540" t="str">
        <f>VLOOKUP(MID(C540,1,10),Estrv!B:CC,54,FALSE)</f>
        <v>Cursos de capacitacion para el trabajo.</v>
      </c>
      <c r="F540" t="s">
        <v>2579</v>
      </c>
      <c r="G540" t="b">
        <f t="shared" si="37"/>
        <v>1</v>
      </c>
    </row>
    <row r="541" spans="1:7" hidden="1">
      <c r="A541" t="str">
        <f t="shared" si="38"/>
        <v>02CD10</v>
      </c>
      <c r="B541" t="str">
        <f>CONCATENATE(A541,"_",COUNTIF(A$1:A541,A541))</f>
        <v>02CD10_41</v>
      </c>
      <c r="C541" t="s">
        <v>12722</v>
      </c>
      <c r="D541" t="str">
        <f>VLOOKUP(MID(C541,7,4),Estrv!I:J,2,FALSE)</f>
        <v>Turismo, empleo y fomento económico</v>
      </c>
      <c r="E541" t="str">
        <f>VLOOKUP(MID(C541,1,10),Estrv!B:CC,57,FALSE)</f>
        <v>Otorgamiento de creditos y financiamientos a la poblacion Contrerense.</v>
      </c>
      <c r="F541" t="s">
        <v>2580</v>
      </c>
      <c r="G541" t="b">
        <f t="shared" si="37"/>
        <v>1</v>
      </c>
    </row>
    <row r="542" spans="1:7">
      <c r="A542" t="str">
        <f t="shared" si="38"/>
        <v>02CD10</v>
      </c>
      <c r="B542" t="str">
        <f>CONCATENATE(A542,"_",COUNTIF(A$1:A542,A542))</f>
        <v>02CD10_42</v>
      </c>
      <c r="C542" t="s">
        <v>10027</v>
      </c>
      <c r="D542" t="str">
        <f>VLOOKUP(MID(C542,7,4),Estrv!I:J,2,FALSE)</f>
        <v>Infraestructura urbana</v>
      </c>
      <c r="E542" t="str">
        <f>VLOOKUP(MID(C542,1,10),Estrv!B:CC,45,FALSE)</f>
        <v>Mantenimiento y rehabilitacion de vialidades secundarias.</v>
      </c>
      <c r="F542" t="s">
        <v>2588</v>
      </c>
      <c r="G542" t="b">
        <f t="shared" si="37"/>
        <v>0</v>
      </c>
    </row>
    <row r="543" spans="1:7" hidden="1">
      <c r="A543" t="str">
        <f t="shared" si="38"/>
        <v>02CD10</v>
      </c>
      <c r="B543" t="str">
        <f>CONCATENATE(A543,"_",COUNTIF(A$1:A543,A543))</f>
        <v>02CD10_43</v>
      </c>
      <c r="C543" t="s">
        <v>10701</v>
      </c>
      <c r="D543" t="str">
        <f>VLOOKUP(MID(C543,7,4),Estrv!I:J,2,FALSE)</f>
        <v>Infraestructura urbana</v>
      </c>
      <c r="E543" t="str">
        <f>VLOOKUP(MID(C543,1,10),Estrv!B:CC,48,FALSE)</f>
        <v>Ampliacion de la red de alumbrado publico.</v>
      </c>
      <c r="F543" t="s">
        <v>2591</v>
      </c>
      <c r="G543" t="b">
        <f t="shared" si="37"/>
        <v>1</v>
      </c>
    </row>
    <row r="544" spans="1:7" hidden="1">
      <c r="A544" t="str">
        <f t="shared" si="38"/>
        <v>02CD10</v>
      </c>
      <c r="B544" t="str">
        <f>CONCATENATE(A544,"_",COUNTIF(A$1:A544,A544))</f>
        <v>02CD10_44</v>
      </c>
      <c r="C544" t="s">
        <v>11375</v>
      </c>
      <c r="D544" t="str">
        <f>VLOOKUP(MID(C544,7,4),Estrv!I:J,2,FALSE)</f>
        <v>Infraestructura urbana</v>
      </c>
      <c r="E544" t="str">
        <f>VLOOKUP(MID(C545,1,10),Estrv!B:CC,51,FALSE)</f>
        <v>Construccion y mantenimiento de espacios publicos.</v>
      </c>
      <c r="F544" t="s">
        <v>2592</v>
      </c>
      <c r="G544" t="b">
        <f t="shared" si="37"/>
        <v>1</v>
      </c>
    </row>
    <row r="545" spans="1:7" hidden="1">
      <c r="A545" t="str">
        <f t="shared" si="38"/>
        <v>02CD10</v>
      </c>
      <c r="B545" t="str">
        <f>CONCATENATE(A545,"_",COUNTIF(A$1:A545,A545))</f>
        <v>02CD10_45</v>
      </c>
      <c r="C545" t="s">
        <v>12049</v>
      </c>
      <c r="D545" t="str">
        <f>VLOOKUP(MID(C545,7,4),Estrv!I:J,2,FALSE)</f>
        <v>Infraestructura urbana</v>
      </c>
      <c r="E545" t="str">
        <f>VLOOKUP(MID(C545,1,10),Estrv!B:CC,54,FALSE)</f>
        <v>Construccion y mantenimiento de edificios publicos.</v>
      </c>
      <c r="F545" t="s">
        <v>2593</v>
      </c>
      <c r="G545" t="b">
        <f t="shared" si="37"/>
        <v>1</v>
      </c>
    </row>
    <row r="546" spans="1:7">
      <c r="A546" t="str">
        <f t="shared" si="38"/>
        <v>02CD10</v>
      </c>
      <c r="B546" t="str">
        <f>CONCATENATE(A546,"_",COUNTIF(A$1:A546,A546))</f>
        <v>02CD10_46</v>
      </c>
      <c r="C546" t="s">
        <v>10028</v>
      </c>
      <c r="D546" t="str">
        <f>VLOOKUP(MID(C546,7,4),Estrv!I:J,2,FALSE)</f>
        <v>Infraestructura de agua potable en Alcaldías</v>
      </c>
      <c r="E546" t="str">
        <f>VLOOKUP(MID(C546,1,10),Estrv!B:CC,45,FALSE)</f>
        <v>Construccion y mantenimiento de la red de agua potable.</v>
      </c>
      <c r="F546" t="s">
        <v>2601</v>
      </c>
      <c r="G546" t="b">
        <f t="shared" si="37"/>
        <v>0</v>
      </c>
    </row>
    <row r="547" spans="1:7">
      <c r="A547" t="str">
        <f t="shared" si="38"/>
        <v>02CD10</v>
      </c>
      <c r="B547" t="str">
        <f>CONCATENATE(A547,"_",COUNTIF(A$1:A547,A547))</f>
        <v>02CD10_47</v>
      </c>
      <c r="C547" t="s">
        <v>10029</v>
      </c>
      <c r="D547" t="str">
        <f>VLOOKUP(MID(C547,7,4),Estrv!I:J,2,FALSE)</f>
        <v>Infraestructura de drenaje, alcantarillado y saneamiento en Alcaldías</v>
      </c>
      <c r="E547" t="str">
        <f>VLOOKUP(MID(C547,1,10),Estrv!B:CC,45,FALSE)</f>
        <v>Construccion y mantenimiento preventivo o correctivo de la red secundaria de drenaje y alcantarillado.</v>
      </c>
      <c r="F547" t="s">
        <v>2610</v>
      </c>
      <c r="G547" t="b">
        <f t="shared" si="37"/>
        <v>0</v>
      </c>
    </row>
    <row r="548" spans="1:7">
      <c r="A548" t="str">
        <f t="shared" si="38"/>
        <v>02CD10</v>
      </c>
      <c r="B548" t="str">
        <f>CONCATENATE(A548,"_",COUNTIF(A$1:A548,A548))</f>
        <v>02CD10_48</v>
      </c>
      <c r="C548" t="s">
        <v>10030</v>
      </c>
      <c r="D548" t="str">
        <f>VLOOKUP(MID(C548,7,4),Estrv!I:J,2,FALSE)</f>
        <v>Actividades de apoyo administrativo</v>
      </c>
      <c r="E548" t="str">
        <f>VLOOKUP(MID(C548,1,10),Estrv!B:CC,45,FALSE)</f>
        <v>Adquisicion de bienes y servicios.</v>
      </c>
      <c r="F548" t="s">
        <v>2617</v>
      </c>
      <c r="G548" t="b">
        <f t="shared" si="37"/>
        <v>0</v>
      </c>
    </row>
    <row r="549" spans="1:7">
      <c r="A549" t="str">
        <f t="shared" ref="A549:A558" si="39">MID(C549,1,6)</f>
        <v>02CD10</v>
      </c>
      <c r="B549" t="str">
        <f>CONCATENATE(A549,"_",COUNTIF(A$1:A549,A549))</f>
        <v>02CD10_49</v>
      </c>
      <c r="C549" t="s">
        <v>10031</v>
      </c>
      <c r="D549" t="str">
        <f>VLOOKUP(MID(C549,7,4),Estrv!I:J,2,FALSE)</f>
        <v>Provisiones para contingencias</v>
      </c>
      <c r="E549" t="str">
        <f>VLOOKUP(MID(C549,1,10),Estrv!B:CC,45,FALSE)</f>
        <v>Pago de laudos instaurados en contra de la Alcaldia.</v>
      </c>
      <c r="F549" t="s">
        <v>2619</v>
      </c>
      <c r="G549" t="b">
        <f t="shared" si="37"/>
        <v>0</v>
      </c>
    </row>
    <row r="550" spans="1:7">
      <c r="A550" t="str">
        <f t="shared" si="39"/>
        <v>02CD10</v>
      </c>
      <c r="B550" t="str">
        <f>CONCATENATE(A550,"_",COUNTIF(A$1:A550,A550))</f>
        <v>02CD10_50</v>
      </c>
      <c r="C550" t="s">
        <v>10032</v>
      </c>
      <c r="D550" t="str">
        <f>VLOOKUP(MID(C550,7,4),Estrv!I:J,2,FALSE)</f>
        <v>Cumplimiento de los programas de protección civil</v>
      </c>
      <c r="E550" t="str">
        <f>VLOOKUP(MID(C550,1,10),Estrv!B:CC,45,FALSE)</f>
        <v>Realizacion de cursos y talleres para la capacitacion del personal y de la poblacion en materia de proteccion civil.</v>
      </c>
      <c r="F550" t="s">
        <v>1408</v>
      </c>
      <c r="G550" t="b">
        <f t="shared" si="37"/>
        <v>0</v>
      </c>
    </row>
    <row r="551" spans="1:7" hidden="1">
      <c r="A551" t="str">
        <f t="shared" si="39"/>
        <v>02CD10</v>
      </c>
      <c r="B551" t="str">
        <f>CONCATENATE(A551,"_",COUNTIF(A$1:A551,A551))</f>
        <v>02CD10_51</v>
      </c>
      <c r="C551" t="s">
        <v>10706</v>
      </c>
      <c r="D551" t="str">
        <f>VLOOKUP(MID(C551,7,4),Estrv!I:J,2,FALSE)</f>
        <v>Cumplimiento de los programas de protección civil</v>
      </c>
      <c r="E551" t="str">
        <f>VLOOKUP(MID(C551,1,10),Estrv!B:CC,48,FALSE)</f>
        <v>Atencion medica pre hospitalaria en casos de siniestros (atencion y traslado en ambulancia).</v>
      </c>
      <c r="F551" t="s">
        <v>2629</v>
      </c>
      <c r="G551" t="b">
        <f t="shared" si="37"/>
        <v>1</v>
      </c>
    </row>
    <row r="552" spans="1:7">
      <c r="A552" t="str">
        <f t="shared" si="39"/>
        <v>02CD10</v>
      </c>
      <c r="B552" t="str">
        <f>CONCATENATE(A552,"_",COUNTIF(A$1:A552,A552))</f>
        <v>02CD10_52</v>
      </c>
      <c r="C552" t="s">
        <v>10033</v>
      </c>
      <c r="D552" t="str">
        <f>VLOOKUP(MID(C552,7,4),Estrv!I:J,2,FALSE)</f>
        <v>Presupuesto participativo</v>
      </c>
      <c r="E552" t="str">
        <f>VLOOKUP(MID(C552,1,10),Estrv!B:CC,45,FALSE)</f>
        <v>Evaluacion de proyectos registrados para el presupuesto participativo.</v>
      </c>
      <c r="F552" t="s">
        <v>1420</v>
      </c>
      <c r="G552" t="b">
        <f t="shared" si="37"/>
        <v>0</v>
      </c>
    </row>
    <row r="553" spans="1:7" hidden="1">
      <c r="A553" t="str">
        <f t="shared" si="39"/>
        <v>02CD10</v>
      </c>
      <c r="B553" t="str">
        <f>CONCATENATE(A553,"_",COUNTIF(A$1:A553,A553))</f>
        <v>02CD10_53</v>
      </c>
      <c r="C553" t="s">
        <v>10707</v>
      </c>
      <c r="D553" t="str">
        <f>VLOOKUP(MID(C553,7,4),Estrv!I:J,2,FALSE)</f>
        <v>Presupuesto participativo</v>
      </c>
      <c r="E553" t="str">
        <f>VLOOKUP(MID(C553,1,10),Estrv!B:CC,48,FALSE)</f>
        <v>Ejecucion de proyectos de presupuesto participativo.</v>
      </c>
      <c r="F553" t="s">
        <v>1424</v>
      </c>
      <c r="G553" t="b">
        <f t="shared" si="37"/>
        <v>1</v>
      </c>
    </row>
    <row r="554" spans="1:7">
      <c r="A554" t="str">
        <f t="shared" si="39"/>
        <v>02CD10</v>
      </c>
      <c r="B554" t="str">
        <f>CONCATENATE(A554,"_",COUNTIF(A$1:A554,A554))</f>
        <v>02CD10_54</v>
      </c>
      <c r="C554" t="s">
        <v>10034</v>
      </c>
      <c r="D554" t="str">
        <f>VLOOKUP(MID(C554,7,4),Estrv!I:J,2,FALSE)</f>
        <v>Programa para enfermedades crónico degenerativas y discapacidad</v>
      </c>
      <c r="E554" t="str">
        <f>VLOOKUP(MID(C554,1,10),Estrv!B:CC,45,FALSE)</f>
        <v>Apoyos economicos o en especie para personas con discapacidad o enfermedades cronico degenerativas.</v>
      </c>
      <c r="F554" t="s">
        <v>2642</v>
      </c>
      <c r="G554" t="b">
        <f t="shared" si="37"/>
        <v>0</v>
      </c>
    </row>
    <row r="555" spans="1:7">
      <c r="A555" t="str">
        <f t="shared" si="39"/>
        <v>02CD10</v>
      </c>
      <c r="B555" t="str">
        <f>CONCATENATE(A555,"_",COUNTIF(A$1:A555,A555))</f>
        <v>02CD10_55</v>
      </c>
      <c r="C555" t="s">
        <v>10035</v>
      </c>
      <c r="D555" t="str">
        <f>VLOOKUP(MID(C555,7,4),Estrv!I:J,2,FALSE)</f>
        <v>Programa para el impulso agroalimentario</v>
      </c>
      <c r="E555" t="str">
        <f>VLOOKUP(MID(C555,1,10),Estrv!B:CC,45,FALSE)</f>
        <v>Apoyos para actividades productivas del sector.</v>
      </c>
      <c r="F555" t="s">
        <v>2659</v>
      </c>
      <c r="G555" t="b">
        <f t="shared" si="37"/>
        <v>0</v>
      </c>
    </row>
    <row r="556" spans="1:7" hidden="1">
      <c r="A556" t="str">
        <f t="shared" si="39"/>
        <v>02CD10</v>
      </c>
      <c r="B556" t="str">
        <f>CONCATENATE(A556,"_",COUNTIF(A$1:A556,A556))</f>
        <v>02CD10_56</v>
      </c>
      <c r="C556" t="s">
        <v>10709</v>
      </c>
      <c r="D556" t="str">
        <f>VLOOKUP(MID(C556,7,4),Estrv!I:J,2,FALSE)</f>
        <v>Programa para el impulso agroalimentario</v>
      </c>
      <c r="E556" t="str">
        <f>VLOOKUP(MID(C556,1,10),Estrv!B:CC,48,FALSE)</f>
        <v>Realizacion de platicas, cursos y talleres a Ejidatarios y Comuneros, con el fin de que obtengan buenas practicas productivas.</v>
      </c>
      <c r="F556" t="s">
        <v>2661</v>
      </c>
      <c r="G556" t="b">
        <f t="shared" si="37"/>
        <v>1</v>
      </c>
    </row>
    <row r="557" spans="1:7">
      <c r="A557" t="str">
        <f t="shared" si="39"/>
        <v>02CD10</v>
      </c>
      <c r="B557" t="str">
        <f>CONCATENATE(A557,"_",COUNTIF(A$1:A557,A557))</f>
        <v>02CD10_57</v>
      </c>
      <c r="C557" t="s">
        <v>10036</v>
      </c>
      <c r="D557" t="str">
        <f>VLOOKUP(MID(C557,7,4),Estrv!I:J,2,FALSE)</f>
        <v>Ayudas para la comunidad LGBTTTIQ+</v>
      </c>
      <c r="E557" t="str">
        <f>VLOOKUP(MID(C557,1,10),Estrv!B:CC,45,FALSE)</f>
        <v>Se brindaran talleres de autoestima, de no discriminacion y asesorias de salud y juridicas a la comunidad LGBTTTIQ+.</v>
      </c>
      <c r="F557" t="s">
        <v>2670</v>
      </c>
      <c r="G557" t="b">
        <f t="shared" si="37"/>
        <v>0</v>
      </c>
    </row>
    <row r="558" spans="1:7" hidden="1">
      <c r="A558" t="str">
        <f t="shared" si="39"/>
        <v>02CD10</v>
      </c>
      <c r="B558" t="str">
        <f>CONCATENATE(A558,"_",COUNTIF(A$1:A558,A558))</f>
        <v>02CD10_58</v>
      </c>
      <c r="C558" t="s">
        <v>10710</v>
      </c>
      <c r="D558" t="str">
        <f>VLOOKUP(MID(C558,7,4),Estrv!I:J,2,FALSE)</f>
        <v>Ayudas para la comunidad LGBTTTIQ+</v>
      </c>
      <c r="E558" t="str">
        <f>VLOOKUP(MID(C558,1,10),Estrv!B:CC,48,FALSE)</f>
        <v>Apoyos en especie o economicos para la comunidad LGBTTTIQ+.</v>
      </c>
      <c r="F558" t="s">
        <v>2672</v>
      </c>
      <c r="G558" t="b">
        <f t="shared" si="37"/>
        <v>1</v>
      </c>
    </row>
    <row r="559" spans="1:7">
      <c r="A559" t="str">
        <f t="shared" ref="A559:A585" si="40">MID(C559,1,6)</f>
        <v>02CD10</v>
      </c>
      <c r="B559" t="str">
        <f>CONCATENATE(A559,"_",COUNTIF(A$1:A559,A559))</f>
        <v>02CD10_59</v>
      </c>
      <c r="C559" t="s">
        <v>10037</v>
      </c>
      <c r="D559" t="str">
        <f>VLOOKUP(MID(C559,7,4),Estrv!I:J,2,FALSE)</f>
        <v>Apoyo de alimentación y refugio para personas vulnerables</v>
      </c>
      <c r="E559" t="str">
        <f>VLOOKUP(MID(C559,1,10),Estrv!B:CC,45,FALSE)</f>
        <v>Apoyos economicos o en especie para la poblacion de escasos recursos y que vive en zonas marginadas.</v>
      </c>
      <c r="F559" t="s">
        <v>2684</v>
      </c>
      <c r="G559" t="b">
        <f t="shared" si="37"/>
        <v>0</v>
      </c>
    </row>
    <row r="560" spans="1:7">
      <c r="A560" t="str">
        <f t="shared" si="40"/>
        <v>02CD10</v>
      </c>
      <c r="B560" t="str">
        <f>CONCATENATE(A560,"_",COUNTIF(A$1:A560,A560))</f>
        <v>02CD10_60</v>
      </c>
      <c r="C560" t="s">
        <v>10038</v>
      </c>
      <c r="D560" t="str">
        <f>VLOOKUP(MID(C560,7,4),Estrv!I:J,2,FALSE)</f>
        <v>Programa de apoyo para el bienestar familiar</v>
      </c>
      <c r="E560" t="str">
        <f>VLOOKUP(MID(C560,1,10),Estrv!B:CC,45,FALSE)</f>
        <v>Brindar apoyo economico o en especie mediante la linea de accion Programa Social Juntos por la Familia</v>
      </c>
      <c r="F560" t="s">
        <v>2690</v>
      </c>
      <c r="G560" t="b">
        <f t="shared" si="37"/>
        <v>0</v>
      </c>
    </row>
    <row r="561" spans="1:7">
      <c r="A561" t="str">
        <f t="shared" si="40"/>
        <v>02CD10</v>
      </c>
      <c r="B561" t="str">
        <f>CONCATENATE(A561,"_",COUNTIF(A$1:A561,A561))</f>
        <v>02CD10_61</v>
      </c>
      <c r="C561" t="s">
        <v>10039</v>
      </c>
      <c r="D561" t="str">
        <f>VLOOKUP(MID(C561,7,4),Estrv!I:J,2,FALSE)</f>
        <v>Apoyos para el cuidado del adulto mayor</v>
      </c>
      <c r="E561" t="str">
        <f>VLOOKUP(MID(C561,1,10),Estrv!B:CC,45,FALSE)</f>
        <v>Apoyos economicos o en especie para adultos mayores.</v>
      </c>
      <c r="F561" t="s">
        <v>2700</v>
      </c>
      <c r="G561" t="b">
        <f t="shared" si="37"/>
        <v>0</v>
      </c>
    </row>
    <row r="562" spans="1:7">
      <c r="A562" t="str">
        <f t="shared" si="40"/>
        <v>02CD10</v>
      </c>
      <c r="B562" t="str">
        <f>CONCATENATE(A562,"_",COUNTIF(A$1:A562,A562))</f>
        <v>02CD10_62</v>
      </c>
      <c r="C562" t="s">
        <v>10040</v>
      </c>
      <c r="D562" t="str">
        <f>VLOOKUP(MID(C562,7,4),Estrv!I:J,2,FALSE)</f>
        <v>Apoyos sociales</v>
      </c>
      <c r="E562" t="str">
        <f>VLOOKUP(MID(C562,1,10),Estrv!B:CC,45,FALSE)</f>
        <v>Apoyos invernales.</v>
      </c>
      <c r="F562" t="s">
        <v>2709</v>
      </c>
      <c r="G562" t="b">
        <f t="shared" si="37"/>
        <v>0</v>
      </c>
    </row>
    <row r="563" spans="1:7" hidden="1">
      <c r="A563" t="str">
        <f t="shared" si="40"/>
        <v>02CD10</v>
      </c>
      <c r="B563" t="str">
        <f>CONCATENATE(A563,"_",COUNTIF(A$1:A563,A563))</f>
        <v>02CD10_63</v>
      </c>
      <c r="C563" t="s">
        <v>10714</v>
      </c>
      <c r="D563" t="str">
        <f>VLOOKUP(MID(C563,7,4),Estrv!I:J,2,FALSE)</f>
        <v>Apoyos sociales</v>
      </c>
      <c r="E563" t="str">
        <f>VLOOKUP(MID(C563,1,10),Estrv!B:CC,48,FALSE)</f>
        <v>Apoyos decembrinos.</v>
      </c>
      <c r="F563" t="s">
        <v>2711</v>
      </c>
      <c r="G563" t="b">
        <f t="shared" si="37"/>
        <v>1</v>
      </c>
    </row>
    <row r="564" spans="1:7" hidden="1">
      <c r="A564" t="str">
        <f t="shared" si="40"/>
        <v>02CD10</v>
      </c>
      <c r="B564" t="str">
        <f>CONCATENATE(A564,"_",COUNTIF(A$1:A564,A564))</f>
        <v>02CD10_64</v>
      </c>
      <c r="C564" t="s">
        <v>11388</v>
      </c>
      <c r="D564" t="str">
        <f>VLOOKUP(MID(C564,7,4),Estrv!I:J,2,FALSE)</f>
        <v>Apoyos sociales</v>
      </c>
      <c r="E564" t="str">
        <f>VLOOKUP(MID(C564,1,10),Estrv!B:CC,51,FALSE)</f>
        <v>Apoyos relacionados con la linea de accion diviertete en verano</v>
      </c>
      <c r="F564" t="s">
        <v>2712</v>
      </c>
      <c r="G564" t="b">
        <f t="shared" si="37"/>
        <v>1</v>
      </c>
    </row>
    <row r="565" spans="1:7" hidden="1">
      <c r="A565" t="str">
        <f t="shared" si="40"/>
        <v>02CD10</v>
      </c>
      <c r="B565" t="str">
        <f>CONCATENATE(A565,"_",COUNTIF(A$1:A565,A565))</f>
        <v>02CD10_65</v>
      </c>
      <c r="C565" t="s">
        <v>12062</v>
      </c>
      <c r="D565" t="str">
        <f>VLOOKUP(MID(C565,7,4),Estrv!I:J,2,FALSE)</f>
        <v>Apoyos sociales</v>
      </c>
      <c r="E565" t="str">
        <f>VLOOKUP(MID(C565,1,10),Estrv!B:CC,54,FALSE)</f>
        <v>Apoyos relacionados con la linea de accion premios y estimulos.</v>
      </c>
      <c r="F565" t="s">
        <v>2713</v>
      </c>
      <c r="G565" t="b">
        <f t="shared" si="37"/>
        <v>1</v>
      </c>
    </row>
    <row r="566" spans="1:7" hidden="1">
      <c r="A566" t="str">
        <f t="shared" si="40"/>
        <v>02CD10</v>
      </c>
      <c r="B566" t="str">
        <f>CONCATENATE(A566,"_",COUNTIF(A$1:A566,A566))</f>
        <v>02CD10_66</v>
      </c>
      <c r="C566" t="s">
        <v>12736</v>
      </c>
      <c r="D566" t="str">
        <f>VLOOKUP(MID(C566,7,4),Estrv!I:J,2,FALSE)</f>
        <v>Apoyos sociales</v>
      </c>
      <c r="E566" t="str">
        <f>VLOOKUP(MID(C566,1,10),Estrv!B:CC,57,FALSE)</f>
        <v>Apoyos para la reactivacion economica a negocios.</v>
      </c>
      <c r="F566" t="s">
        <v>2714</v>
      </c>
      <c r="G566" t="b">
        <f t="shared" si="37"/>
        <v>1</v>
      </c>
    </row>
    <row r="567" spans="1:7">
      <c r="A567" t="str">
        <f t="shared" si="40"/>
        <v>02CD11</v>
      </c>
      <c r="B567" t="str">
        <f>CONCATENATE(A567,"_",COUNTIF(A$1:A567,A567))</f>
        <v>02CD11_1</v>
      </c>
      <c r="C567" t="s">
        <v>10041</v>
      </c>
      <c r="D567" t="str">
        <f>VLOOKUP(MID(C567,7,4),Estrv!I:J,2,FALSE)</f>
        <v>Gobierno y atención ciudadana</v>
      </c>
      <c r="E567" t="str">
        <f>VLOOKUP(MID(C567,1,10),Estrv!B:CC,45,FALSE)</f>
        <v>Mesas de trabajo con la ciudadana para la Elaboracion del POT</v>
      </c>
      <c r="F567" t="s">
        <v>2727</v>
      </c>
      <c r="G567" t="b">
        <f t="shared" si="37"/>
        <v>0</v>
      </c>
    </row>
    <row r="568" spans="1:7" hidden="1">
      <c r="A568" t="str">
        <f t="shared" si="40"/>
        <v>02CD11</v>
      </c>
      <c r="B568" t="str">
        <f>CONCATENATE(A568,"_",COUNTIF(A$1:A568,A568))</f>
        <v>02CD11_2</v>
      </c>
      <c r="C568" t="s">
        <v>10715</v>
      </c>
      <c r="D568" t="str">
        <f>VLOOKUP(MID(C568,7,4),Estrv!I:J,2,FALSE)</f>
        <v>Gobierno y atención ciudadana</v>
      </c>
      <c r="E568" t="str">
        <f>VLOOKUP(MID(C568,1,10),Estrv!B:CC,48,FALSE)</f>
        <v>Elaboracion del Diagnostico del POT</v>
      </c>
      <c r="F568" t="s">
        <v>2729</v>
      </c>
      <c r="G568" t="b">
        <f t="shared" si="37"/>
        <v>1</v>
      </c>
    </row>
    <row r="569" spans="1:7" hidden="1">
      <c r="A569" t="str">
        <f t="shared" si="40"/>
        <v>02CD11</v>
      </c>
      <c r="B569" t="str">
        <f>CONCATENATE(A569,"_",COUNTIF(A$1:A569,A569))</f>
        <v>02CD11_3</v>
      </c>
      <c r="C569" t="s">
        <v>11389</v>
      </c>
      <c r="D569" t="str">
        <f>VLOOKUP(MID(C569,7,4),Estrv!I:J,2,FALSE)</f>
        <v>Gobierno y atención ciudadana</v>
      </c>
      <c r="E569" t="str">
        <f>VLOOKUP(MID(C569,1,10),Estrv!B:CC,51,FALSE)</f>
        <v>Difusion de acciones, programas, obras y servicios a traves de diferentes medios de difusion como: materiales impresos, inserciones en periodicos de circulacion nacional, medios digitales (redes sociales institucionales y portales de internet de medios de comunicacion), boletines y conferencias</v>
      </c>
      <c r="F569" t="s">
        <v>2730</v>
      </c>
      <c r="G569" t="b">
        <f t="shared" si="37"/>
        <v>1</v>
      </c>
    </row>
    <row r="570" spans="1:7" hidden="1">
      <c r="A570" t="str">
        <f t="shared" si="40"/>
        <v>02CD11</v>
      </c>
      <c r="B570" t="str">
        <f>CONCATENATE(A570,"_",COUNTIF(A$1:A570,A570))</f>
        <v>02CD11_4</v>
      </c>
      <c r="C570" t="s">
        <v>12063</v>
      </c>
      <c r="D570" t="str">
        <f>VLOOKUP(MID(C570,7,4),Estrv!I:J,2,FALSE)</f>
        <v>Gobierno y atención ciudadana</v>
      </c>
      <c r="E570" t="str">
        <f>VLOOKUP(MID(C570,1,10),Estrv!B:CC,54,FALSE)</f>
        <v>Realizacion de eventos con embajadas</v>
      </c>
      <c r="F570" t="s">
        <v>2733</v>
      </c>
      <c r="G570" t="b">
        <f t="shared" si="37"/>
        <v>1</v>
      </c>
    </row>
    <row r="571" spans="1:7" hidden="1">
      <c r="A571" t="str">
        <f t="shared" si="40"/>
        <v>02CD11</v>
      </c>
      <c r="B571" t="str">
        <f>CONCATENATE(A571,"_",COUNTIF(A$1:A571,A571))</f>
        <v>02CD11_5</v>
      </c>
      <c r="C571" t="s">
        <v>12737</v>
      </c>
      <c r="D571" t="str">
        <f>VLOOKUP(MID(C571,7,4),Estrv!I:J,2,FALSE)</f>
        <v>Gobierno y atención ciudadana</v>
      </c>
      <c r="E571" t="str">
        <f>VLOOKUP(MID(C571,1,10),Estrv!B:CC,57,FALSE)</f>
        <v>Logistica del evento Jornada Notarial, Cartilla Militar, de concertacion y asesorias juridicas</v>
      </c>
      <c r="F571" t="s">
        <v>2736</v>
      </c>
      <c r="G571" t="b">
        <f t="shared" si="37"/>
        <v>1</v>
      </c>
    </row>
    <row r="572" spans="1:7" hidden="1">
      <c r="A572" t="str">
        <f t="shared" si="40"/>
        <v>02CD11</v>
      </c>
      <c r="B572" t="str">
        <f>CONCATENATE(A572,"_",COUNTIF(A$1:A572,A572))</f>
        <v>02CD11_6</v>
      </c>
      <c r="C572" t="s">
        <v>13411</v>
      </c>
      <c r="D572" t="str">
        <f>VLOOKUP(MID(C572,7,4),Estrv!I:J,2,FALSE)</f>
        <v>Gobierno y atención ciudadana</v>
      </c>
      <c r="E572" t="str">
        <f>VLOOKUP(MID(C572,1,10),Estrv!B:CC,60,FALSE)</f>
        <v>Colocacion de sellos de clausura y suspension de actividades</v>
      </c>
      <c r="F572" t="s">
        <v>2739</v>
      </c>
      <c r="G572" t="b">
        <f t="shared" si="37"/>
        <v>1</v>
      </c>
    </row>
    <row r="573" spans="1:7" hidden="1">
      <c r="A573" t="str">
        <f t="shared" si="40"/>
        <v>02CD11</v>
      </c>
      <c r="B573" t="str">
        <f>CONCATENATE(A573,"_",COUNTIF(A$1:A573,A573))</f>
        <v>02CD11_7</v>
      </c>
      <c r="C573" t="s">
        <v>14085</v>
      </c>
      <c r="D573" t="str">
        <f>VLOOKUP(MID(C573,7,4),Estrv!I:J,2,FALSE)</f>
        <v>Gobierno y atención ciudadana</v>
      </c>
      <c r="E573" t="str">
        <f>VLOOKUP(MID(C573,1,10),Estrv!B:CC,63,FALSE)</f>
        <v>Verificaciones a establecimientos mercantiles</v>
      </c>
      <c r="F573" t="s">
        <v>2740</v>
      </c>
      <c r="G573" t="b">
        <f t="shared" si="37"/>
        <v>1</v>
      </c>
    </row>
    <row r="574" spans="1:7" hidden="1">
      <c r="A574" t="str">
        <f t="shared" si="40"/>
        <v>02CD11</v>
      </c>
      <c r="B574" t="str">
        <f>CONCATENATE(A574,"_",COUNTIF(A$1:A574,A574))</f>
        <v>02CD11_8</v>
      </c>
      <c r="C574" t="s">
        <v>14759</v>
      </c>
      <c r="D574" t="str">
        <f>VLOOKUP(MID(C574,7,4),Estrv!I:J,2,FALSE)</f>
        <v>Gobierno y atención ciudadana</v>
      </c>
      <c r="E574" t="str">
        <f>VLOOKUP(MID(C574,1,10),Estrv!B:CC,66,FALSE)</f>
        <v>Monitoreo de la opinion ciudadana de las acciones de gobierno</v>
      </c>
      <c r="F574" t="s">
        <v>1024</v>
      </c>
      <c r="G574" t="b">
        <f t="shared" si="37"/>
        <v>1</v>
      </c>
    </row>
    <row r="575" spans="1:7" hidden="1">
      <c r="A575" t="str">
        <f t="shared" si="40"/>
        <v>02CD11</v>
      </c>
      <c r="B575" t="str">
        <f>CONCATENATE(A575,"_",COUNTIF(A$1:A575,A575))</f>
        <v>02CD11_9</v>
      </c>
      <c r="C575" t="s">
        <v>15433</v>
      </c>
      <c r="D575" t="str">
        <f>VLOOKUP(MID(C575,7,4),Estrv!I:J,2,FALSE)</f>
        <v>Gobierno y atención ciudadana</v>
      </c>
      <c r="E575" t="str">
        <f>VLOOKUP(MID(C575,1,10),Estrv!B:CC,69,FALSE)</f>
        <v>Elaboracion del tablero del control</v>
      </c>
      <c r="F575" t="s">
        <v>1027</v>
      </c>
      <c r="G575" t="b">
        <f t="shared" si="37"/>
        <v>1</v>
      </c>
    </row>
    <row r="576" spans="1:7" hidden="1">
      <c r="A576" t="str">
        <f t="shared" si="40"/>
        <v>02CD11</v>
      </c>
      <c r="B576" t="str">
        <f>CONCATENATE(A576,"_",COUNTIF(A$1:A576,A576))</f>
        <v>02CD11_10</v>
      </c>
      <c r="C576" t="s">
        <v>16107</v>
      </c>
      <c r="D576" t="str">
        <f>VLOOKUP(MID(C576,7,4),Estrv!I:J,2,FALSE)</f>
        <v>Gobierno y atención ciudadana</v>
      </c>
      <c r="E576" t="str">
        <f>VLOOKUP(MID(C576,1,10),Estrv!B:CC,72,FALSE)</f>
        <v>Implementacion del Sistema de Gestion de la Calidad</v>
      </c>
      <c r="F576" t="s">
        <v>1028</v>
      </c>
      <c r="G576" t="b">
        <f t="shared" si="37"/>
        <v>1</v>
      </c>
    </row>
    <row r="577" spans="1:7">
      <c r="A577" t="str">
        <f t="shared" si="40"/>
        <v>02CD11</v>
      </c>
      <c r="B577" t="str">
        <f>CONCATENATE(A577,"_",COUNTIF(A$1:A577,A577))</f>
        <v>02CD11_11</v>
      </c>
      <c r="C577" t="s">
        <v>10042</v>
      </c>
      <c r="D577" t="str">
        <f>VLOOKUP(MID(C577,7,4),Estrv!I:J,2,FALSE)</f>
        <v>Seguridad en Alcalíias</v>
      </c>
      <c r="E577" t="str">
        <f>VLOOKUP(MID(C577,1,10),Estrv!B:CC,45,FALSE)</f>
        <v>Realizar Gabinetes de Seguridad con las autoridades competentes</v>
      </c>
      <c r="F577" t="s">
        <v>1037</v>
      </c>
      <c r="G577" t="b">
        <f t="shared" si="37"/>
        <v>0</v>
      </c>
    </row>
    <row r="578" spans="1:7" hidden="1">
      <c r="A578" t="str">
        <f t="shared" si="40"/>
        <v>02CD11</v>
      </c>
      <c r="B578" t="str">
        <f>CONCATENATE(A578,"_",COUNTIF(A$1:A578,A578))</f>
        <v>02CD11_12</v>
      </c>
      <c r="C578" t="s">
        <v>10716</v>
      </c>
      <c r="D578" t="str">
        <f>VLOOKUP(MID(C578,7,4),Estrv!I:J,2,FALSE)</f>
        <v>Seguridad en Alcalíias</v>
      </c>
      <c r="E578" t="str">
        <f>VLOOKUP(MID(C578,1,10),Estrv!B:CC,48,FALSE)</f>
        <v>Captar, atender y canalizar reportes ciudadanos (sistema PROMAD, redes sociales, radiocomunicacion y via telefonica)</v>
      </c>
      <c r="F578" t="s">
        <v>2750</v>
      </c>
      <c r="G578" t="b">
        <f t="shared" si="37"/>
        <v>1</v>
      </c>
    </row>
    <row r="579" spans="1:7" hidden="1">
      <c r="A579" t="str">
        <f t="shared" si="40"/>
        <v>02CD11</v>
      </c>
      <c r="B579" t="str">
        <f>CONCATENATE(A579,"_",COUNTIF(A$1:A579,A579))</f>
        <v>02CD11_13</v>
      </c>
      <c r="C579" t="s">
        <v>11390</v>
      </c>
      <c r="D579" t="str">
        <f>VLOOKUP(MID(C579,7,4),Estrv!I:J,2,FALSE)</f>
        <v>Seguridad en Alcalíias</v>
      </c>
      <c r="E579" t="str">
        <f>VLOOKUP(MID(C579,1,10),Estrv!B:CC,51,FALSE)</f>
        <v>Elaborar georreferenciacion de los incidentes delictivos de alto impacto</v>
      </c>
      <c r="F579" t="s">
        <v>2751</v>
      </c>
      <c r="G579" t="b">
        <f t="shared" ref="G579:G642" si="41">EXACT(E579,F579)</f>
        <v>1</v>
      </c>
    </row>
    <row r="580" spans="1:7" hidden="1">
      <c r="A580" t="str">
        <f t="shared" si="40"/>
        <v>02CD11</v>
      </c>
      <c r="B580" t="str">
        <f>CONCATENATE(A580,"_",COUNTIF(A$1:A580,A580))</f>
        <v>02CD11_14</v>
      </c>
      <c r="C580" t="s">
        <v>12064</v>
      </c>
      <c r="D580" t="str">
        <f>VLOOKUP(MID(C580,7,4),Estrv!I:J,2,FALSE)</f>
        <v>Seguridad en Alcalíias</v>
      </c>
      <c r="E580" t="str">
        <f>VLOOKUP(MID(C580,1,10),Estrv!B:CC,54,FALSE)</f>
        <v>Retirar elementos u obstaculos y gestionar la remocion de vehiculos abandonados que obstaculicen, limiten o impidan el uso adecuado de las vias peatonales y vehiculares</v>
      </c>
      <c r="F580" t="s">
        <v>2752</v>
      </c>
      <c r="G580" t="b">
        <f t="shared" si="41"/>
        <v>1</v>
      </c>
    </row>
    <row r="581" spans="1:7" hidden="1">
      <c r="A581" t="str">
        <f t="shared" si="40"/>
        <v>02CD11</v>
      </c>
      <c r="B581" t="str">
        <f>CONCATENATE(A581,"_",COUNTIF(A$1:A581,A581))</f>
        <v>02CD11_15</v>
      </c>
      <c r="C581" t="s">
        <v>12738</v>
      </c>
      <c r="D581" t="str">
        <f>VLOOKUP(MID(C581,7,4),Estrv!I:J,2,FALSE)</f>
        <v>Seguridad en Alcalíias</v>
      </c>
      <c r="E581" t="str">
        <f>VLOOKUP(MID(C581,1,10),Estrv!B:CC,57,FALSE)</f>
        <v>Impartir en espacios publicos platicas con el objetivo de difundir y sensibilizar a los ciudadanos sobre las problematicas sociales en los que se desarrolla la violencia</v>
      </c>
      <c r="F581" t="s">
        <v>2753</v>
      </c>
      <c r="G581" t="b">
        <f t="shared" si="41"/>
        <v>1</v>
      </c>
    </row>
    <row r="582" spans="1:7" hidden="1">
      <c r="A582" t="str">
        <f t="shared" si="40"/>
        <v>02CD11</v>
      </c>
      <c r="B582" t="str">
        <f>CONCATENATE(A582,"_",COUNTIF(A$1:A582,A582))</f>
        <v>02CD11_16</v>
      </c>
      <c r="C582" t="s">
        <v>13412</v>
      </c>
      <c r="D582" t="str">
        <f>VLOOKUP(MID(C582,7,4),Estrv!I:J,2,FALSE)</f>
        <v>Seguridad en Alcalíias</v>
      </c>
      <c r="E582" t="str">
        <f>VLOOKUP(MID(C582,1,10),Estrv!B:CC,60,FALSE)</f>
        <v>Recuperar Modulos de Seguridad e implementar la seguridad con elementos de la Policia Auxiliar</v>
      </c>
      <c r="F582" t="s">
        <v>2754</v>
      </c>
      <c r="G582" t="b">
        <f t="shared" si="41"/>
        <v>1</v>
      </c>
    </row>
    <row r="583" spans="1:7" hidden="1">
      <c r="A583" t="str">
        <f t="shared" si="40"/>
        <v>02CD11</v>
      </c>
      <c r="B583" t="str">
        <f>CONCATENATE(A583,"_",COUNTIF(A$1:A583,A583))</f>
        <v>02CD11_17</v>
      </c>
      <c r="C583" t="s">
        <v>14086</v>
      </c>
      <c r="D583" t="str">
        <f>VLOOKUP(MID(C583,7,4),Estrv!I:J,2,FALSE)</f>
        <v>Seguridad en Alcalíias</v>
      </c>
      <c r="E583" t="str">
        <f>VLOOKUP(MID(C583,1,10),Estrv!B:CC,63,FALSE)</f>
        <v>Establecer acciones coordinadas entre los distintos niveles de gobierno</v>
      </c>
      <c r="F583" t="s">
        <v>2755</v>
      </c>
      <c r="G583" t="b">
        <f t="shared" si="41"/>
        <v>1</v>
      </c>
    </row>
    <row r="584" spans="1:7" hidden="1">
      <c r="A584" t="str">
        <f t="shared" si="40"/>
        <v>02CD11</v>
      </c>
      <c r="B584" t="str">
        <f>CONCATENATE(A584,"_",COUNTIF(A$1:A584,A584))</f>
        <v>02CD11_18</v>
      </c>
      <c r="C584" t="s">
        <v>14760</v>
      </c>
      <c r="D584" t="str">
        <f>VLOOKUP(MID(C584,7,4),Estrv!I:J,2,FALSE)</f>
        <v>Seguridad en Alcalíias</v>
      </c>
      <c r="E584" t="str">
        <f>VLOOKUP(MID(C584,1,10),Estrv!B:CC,66,FALSE)</f>
        <v>Coordinar y supervisar las acciones de los cuerpos de seguridad en materia de vigilancia extramuros e intramuros</v>
      </c>
      <c r="F584" t="s">
        <v>1047</v>
      </c>
      <c r="G584" t="b">
        <f t="shared" si="41"/>
        <v>1</v>
      </c>
    </row>
    <row r="585" spans="1:7" hidden="1">
      <c r="A585" t="str">
        <f t="shared" si="40"/>
        <v>02CD11</v>
      </c>
      <c r="B585" t="str">
        <f>CONCATENATE(A585,"_",COUNTIF(A$1:A585,A585))</f>
        <v>02CD11_19</v>
      </c>
      <c r="C585" t="s">
        <v>15434</v>
      </c>
      <c r="D585" t="str">
        <f>VLOOKUP(MID(C585,7,4),Estrv!I:J,2,FALSE)</f>
        <v>Seguridad en Alcalíias</v>
      </c>
      <c r="E585" t="str">
        <f>VLOOKUP(MID(C585,1,10),Estrv!B:CC,69,FALSE)</f>
        <v>Atencion a emergencias prehospitalarias y urbanas, salvaguardar la vida e integridad de las personas que viven o transitan en la Alcaldia.</v>
      </c>
      <c r="F585" t="s">
        <v>1050</v>
      </c>
      <c r="G585" t="b">
        <f t="shared" si="41"/>
        <v>1</v>
      </c>
    </row>
    <row r="586" spans="1:7" hidden="1">
      <c r="A586" t="str">
        <f t="shared" ref="A586:A617" si="42">MID(C586,1,6)</f>
        <v>02CD11</v>
      </c>
      <c r="B586" t="str">
        <f>CONCATENATE(A586,"_",COUNTIF(A$1:A586,A586))</f>
        <v>02CD11_20</v>
      </c>
      <c r="C586" t="s">
        <v>16108</v>
      </c>
      <c r="D586" t="str">
        <f>VLOOKUP(MID(C586,7,4),Estrv!I:J,2,FALSE)</f>
        <v>Seguridad en Alcalíias</v>
      </c>
      <c r="E586" t="str">
        <f>VLOOKUP(MID(C586,1,10),Estrv!B:CC,72,FALSE)</f>
        <v>Generacion de opiniones tecnicas de riesgo y avisos de riesgo, para salvaguardar la vida de la poblacion.</v>
      </c>
      <c r="F586" t="s">
        <v>1051</v>
      </c>
      <c r="G586" t="b">
        <f t="shared" si="41"/>
        <v>1</v>
      </c>
    </row>
    <row r="587" spans="1:7">
      <c r="A587" t="str">
        <f t="shared" si="42"/>
        <v>02CD11</v>
      </c>
      <c r="B587" t="str">
        <f>CONCATENATE(A587,"_",COUNTIF(A$1:A587,A587))</f>
        <v>02CD11_21</v>
      </c>
      <c r="C587" t="s">
        <v>10043</v>
      </c>
      <c r="D587" t="str">
        <f>VLOOKUP(MID(C587,7,4),Estrv!I:J,2,FALSE)</f>
        <v>Servicios públicos</v>
      </c>
      <c r="E587" t="str">
        <f>VLOOKUP(MID(C587,1,10),Estrv!B:CC,45,FALSE)</f>
        <v>Recoleccion de residuos solidos (domiciliarios,mercados publicos,papeleras, heces caninas,emergencias urbanas)</v>
      </c>
      <c r="F587" t="s">
        <v>1060</v>
      </c>
      <c r="G587" t="b">
        <f t="shared" si="41"/>
        <v>0</v>
      </c>
    </row>
    <row r="588" spans="1:7" hidden="1">
      <c r="A588" t="str">
        <f t="shared" si="42"/>
        <v>02CD11</v>
      </c>
      <c r="B588" t="str">
        <f>CONCATENATE(A588,"_",COUNTIF(A$1:A588,A588))</f>
        <v>02CD11_22</v>
      </c>
      <c r="C588" t="s">
        <v>10717</v>
      </c>
      <c r="D588" t="str">
        <f>VLOOKUP(MID(C588,7,4),Estrv!I:J,2,FALSE)</f>
        <v>Servicios públicos</v>
      </c>
      <c r="E588" t="str">
        <f>VLOOKUP(MID(C588,1,10),Estrv!B:CC,48,FALSE)</f>
        <v>Barrido( manual y mecanico)</v>
      </c>
      <c r="F588" t="s">
        <v>2765</v>
      </c>
      <c r="G588" t="b">
        <f t="shared" si="41"/>
        <v>1</v>
      </c>
    </row>
    <row r="589" spans="1:7" hidden="1">
      <c r="A589" t="str">
        <f t="shared" si="42"/>
        <v>02CD11</v>
      </c>
      <c r="B589" t="str">
        <f>CONCATENATE(A589,"_",COUNTIF(A$1:A589,A589))</f>
        <v>02CD11_23</v>
      </c>
      <c r="C589" t="s">
        <v>11391</v>
      </c>
      <c r="D589" t="str">
        <f>VLOOKUP(MID(C589,7,4),Estrv!I:J,2,FALSE)</f>
        <v>Servicios públicos</v>
      </c>
      <c r="E589" t="str">
        <f>VLOOKUP(MID(C589,1,10),Estrv!B:CC,51,FALSE)</f>
        <v>Limpieza y lavado urbano del espacio publico</v>
      </c>
      <c r="F589" t="s">
        <v>2766</v>
      </c>
      <c r="G589" t="b">
        <f t="shared" si="41"/>
        <v>1</v>
      </c>
    </row>
    <row r="590" spans="1:7" hidden="1">
      <c r="A590" t="str">
        <f t="shared" si="42"/>
        <v>02CD11</v>
      </c>
      <c r="B590" t="str">
        <f>CONCATENATE(A590,"_",COUNTIF(A$1:A590,A590))</f>
        <v>02CD11_24</v>
      </c>
      <c r="C590" t="s">
        <v>12065</v>
      </c>
      <c r="D590" t="str">
        <f>VLOOKUP(MID(C590,7,4),Estrv!I:J,2,FALSE)</f>
        <v>Servicios públicos</v>
      </c>
      <c r="E590" t="str">
        <f>VLOOKUP(MID(C590,1,10),Estrv!B:CC,54,FALSE)</f>
        <v>Recoleccion tiraderos en via publica a traves de servicio tecolote y colocacion de contenedores.</v>
      </c>
      <c r="F590" t="s">
        <v>2767</v>
      </c>
      <c r="G590" t="b">
        <f t="shared" si="41"/>
        <v>1</v>
      </c>
    </row>
    <row r="591" spans="1:7" hidden="1">
      <c r="A591" t="str">
        <f t="shared" si="42"/>
        <v>02CD11</v>
      </c>
      <c r="B591" t="str">
        <f>CONCATENATE(A591,"_",COUNTIF(A$1:A591,A591))</f>
        <v>02CD11_25</v>
      </c>
      <c r="C591" t="s">
        <v>12739</v>
      </c>
      <c r="D591" t="str">
        <f>VLOOKUP(MID(C591,7,4),Estrv!I:J,2,FALSE)</f>
        <v>Servicios públicos</v>
      </c>
      <c r="E591" t="str">
        <f>VLOOKUP(MID(C591,1,10),Estrv!B:CC,57,FALSE)</f>
        <v>Mantenimiento y rehabilitacion de la infraestructura del Alumbrado Publico de vias secundarias.</v>
      </c>
      <c r="F591" t="s">
        <v>2768</v>
      </c>
      <c r="G591" t="b">
        <f t="shared" si="41"/>
        <v>1</v>
      </c>
    </row>
    <row r="592" spans="1:7" hidden="1">
      <c r="A592" t="str">
        <f t="shared" si="42"/>
        <v>02CD11</v>
      </c>
      <c r="B592" t="str">
        <f>CONCATENATE(A592,"_",COUNTIF(A$1:A592,A592))</f>
        <v>02CD11_26</v>
      </c>
      <c r="C592" t="s">
        <v>13413</v>
      </c>
      <c r="D592" t="str">
        <f>VLOOKUP(MID(C592,7,4),Estrv!I:J,2,FALSE)</f>
        <v>Servicios públicos</v>
      </c>
      <c r="E592" t="str">
        <f>VLOOKUP(MID(C592,1,10),Estrv!B:CC,60,FALSE)</f>
        <v>Mantenimiento preventivo y correctivo integral a parques, jardines, camellones y sujetos forestales</v>
      </c>
      <c r="F592" t="s">
        <v>2769</v>
      </c>
      <c r="G592" t="b">
        <f t="shared" si="41"/>
        <v>1</v>
      </c>
    </row>
    <row r="593" spans="1:7" hidden="1">
      <c r="A593" t="str">
        <f t="shared" si="42"/>
        <v>02CD11</v>
      </c>
      <c r="B593" t="str">
        <f>CONCATENATE(A593,"_",COUNTIF(A$1:A593,A593))</f>
        <v>02CD11_27</v>
      </c>
      <c r="C593" t="s">
        <v>14087</v>
      </c>
      <c r="D593" t="str">
        <f>VLOOKUP(MID(C593,7,4),Estrv!I:J,2,FALSE)</f>
        <v>Servicios públicos</v>
      </c>
      <c r="E593" t="str">
        <f>VLOOKUP(MID(C593,1,10),Estrv!B:CC,63,FALSE)</f>
        <v>Mantenimiento de camellones</v>
      </c>
      <c r="F593" t="s">
        <v>2770</v>
      </c>
      <c r="G593" t="b">
        <f t="shared" si="41"/>
        <v>1</v>
      </c>
    </row>
    <row r="594" spans="1:7" hidden="1">
      <c r="A594" t="str">
        <f t="shared" si="42"/>
        <v>02CD11</v>
      </c>
      <c r="B594" t="str">
        <f>CONCATENATE(A594,"_",COUNTIF(A$1:A594,A594))</f>
        <v>02CD11_28</v>
      </c>
      <c r="C594" t="s">
        <v>14761</v>
      </c>
      <c r="D594" t="str">
        <f>VLOOKUP(MID(C594,7,4),Estrv!I:J,2,FALSE)</f>
        <v>Servicios públicos</v>
      </c>
      <c r="E594" t="str">
        <f>VLOOKUP(MID(C594,1,10),Estrv!B:CC,66,FALSE)</f>
        <v>Mantenimiento, conservacion y rehabilitacion en vialidades secundarias en la Alcaldia Miguel Hidalgo</v>
      </c>
      <c r="F594" t="s">
        <v>2771</v>
      </c>
      <c r="G594" t="b">
        <f t="shared" si="41"/>
        <v>1</v>
      </c>
    </row>
    <row r="595" spans="1:7" hidden="1">
      <c r="A595" t="str">
        <f t="shared" si="42"/>
        <v>02CD11</v>
      </c>
      <c r="B595" t="str">
        <f>CONCATENATE(A595,"_",COUNTIF(A$1:A595,A595))</f>
        <v>02CD11_29</v>
      </c>
      <c r="C595" t="s">
        <v>15435</v>
      </c>
      <c r="D595" t="str">
        <f>VLOOKUP(MID(C595,7,4),Estrv!I:J,2,FALSE)</f>
        <v>Servicios públicos</v>
      </c>
      <c r="E595" t="str">
        <f>VLOOKUP(MID(C595,1,10),Estrv!B:CC,69,FALSE)</f>
        <v>Mantenimiento, conservacion y rehabilitacion del señalamiento horizontal y vertical en vialidades secundarias de la demarcacion.</v>
      </c>
      <c r="F595" t="s">
        <v>2772</v>
      </c>
      <c r="G595" t="b">
        <f t="shared" si="41"/>
        <v>1</v>
      </c>
    </row>
    <row r="596" spans="1:7">
      <c r="A596" t="str">
        <f t="shared" si="42"/>
        <v>02CD11</v>
      </c>
      <c r="B596" t="str">
        <f>CONCATENATE(A596,"_",COUNTIF(A$1:A596,A596))</f>
        <v>02CD11_30</v>
      </c>
      <c r="C596" t="s">
        <v>10044</v>
      </c>
      <c r="D596" t="str">
        <f>VLOOKUP(MID(C596,7,4),Estrv!I:J,2,FALSE)</f>
        <v>Educación, cultura, deporte y recreación</v>
      </c>
      <c r="E596" t="str">
        <f>VLOOKUP(MID(C596,1,10),Estrv!B:CC,45,FALSE)</f>
        <v>Actividades en conmemoracion de las fechas mas destacadas del calendario civico y de la cultura general</v>
      </c>
      <c r="F596" t="s">
        <v>2777</v>
      </c>
      <c r="G596" t="b">
        <f t="shared" si="41"/>
        <v>0</v>
      </c>
    </row>
    <row r="597" spans="1:7" hidden="1">
      <c r="A597" t="str">
        <f t="shared" si="42"/>
        <v>02CD11</v>
      </c>
      <c r="B597" t="str">
        <f>CONCATENATE(A597,"_",COUNTIF(A$1:A597,A597))</f>
        <v>02CD11_31</v>
      </c>
      <c r="C597" t="s">
        <v>10718</v>
      </c>
      <c r="D597" t="str">
        <f>VLOOKUP(MID(C597,7,4),Estrv!I:J,2,FALSE)</f>
        <v>Educación, cultura, deporte y recreación</v>
      </c>
      <c r="E597" t="str">
        <f>VLOOKUP(MID(C597,1,10),Estrv!B:CC,48,FALSE)</f>
        <v>Eventos ludicos, recreativos, holisticos y convivencia de vinculacion con la Sociedad Civil dentro de las instalaciones deportivas adscritas a la Coordinacion de Promocion Deportiva (22 eventos mensuales)</v>
      </c>
      <c r="F597" t="s">
        <v>2780</v>
      </c>
      <c r="G597" t="b">
        <f t="shared" si="41"/>
        <v>1</v>
      </c>
    </row>
    <row r="598" spans="1:7" hidden="1">
      <c r="A598" t="str">
        <f t="shared" si="42"/>
        <v>02CD11</v>
      </c>
      <c r="B598" t="str">
        <f>CONCATENATE(A598,"_",COUNTIF(A$1:A598,A598))</f>
        <v>02CD11_32</v>
      </c>
      <c r="C598" t="s">
        <v>11392</v>
      </c>
      <c r="D598" t="str">
        <f>VLOOKUP(MID(C598,7,4),Estrv!I:J,2,FALSE)</f>
        <v>Educación, cultura, deporte y recreación</v>
      </c>
      <c r="E598" t="str">
        <f>VLOOKUP(MID(C598,1,10),Estrv!B:CC,51,FALSE)</f>
        <v>Curso de verano en las instalaciones deportivas de la Alcaldia</v>
      </c>
      <c r="F598" t="s">
        <v>2781</v>
      </c>
      <c r="G598" t="b">
        <f t="shared" si="41"/>
        <v>1</v>
      </c>
    </row>
    <row r="599" spans="1:7" hidden="1">
      <c r="A599" t="str">
        <f t="shared" si="42"/>
        <v>02CD11</v>
      </c>
      <c r="B599" t="str">
        <f>CONCATENATE(A599,"_",COUNTIF(A$1:A599,A599))</f>
        <v>02CD11_33</v>
      </c>
      <c r="C599" t="s">
        <v>12066</v>
      </c>
      <c r="D599" t="str">
        <f>VLOOKUP(MID(C599,7,4),Estrv!I:J,2,FALSE)</f>
        <v>Educación, cultura, deporte y recreación</v>
      </c>
      <c r="E599" t="str">
        <f>VLOOKUP(MID(C599,1,10),Estrv!B:CC,54,FALSE)</f>
        <v>Convivencias Atleticas en via publica (1 carrera bimestral)</v>
      </c>
      <c r="F599" t="s">
        <v>2782</v>
      </c>
      <c r="G599" t="b">
        <f t="shared" si="41"/>
        <v>1</v>
      </c>
    </row>
    <row r="600" spans="1:7" hidden="1">
      <c r="A600" t="str">
        <f t="shared" si="42"/>
        <v>02CD11</v>
      </c>
      <c r="B600" t="str">
        <f>CONCATENATE(A600,"_",COUNTIF(A$1:A600,A600))</f>
        <v>02CD11_34</v>
      </c>
      <c r="C600" t="s">
        <v>12740</v>
      </c>
      <c r="D600" t="str">
        <f>VLOOKUP(MID(C600,7,4),Estrv!I:J,2,FALSE)</f>
        <v>Educación, cultura, deporte y recreación</v>
      </c>
      <c r="E600" t="str">
        <f>VLOOKUP(MID(C600,1,10),Estrv!B:CC,57,FALSE)</f>
        <v>Convivencia de futbol en via publica arma tu reta (1 evento mensual)</v>
      </c>
      <c r="F600" t="s">
        <v>2783</v>
      </c>
      <c r="G600" t="b">
        <f t="shared" si="41"/>
        <v>1</v>
      </c>
    </row>
    <row r="601" spans="1:7" hidden="1">
      <c r="A601" t="str">
        <f t="shared" si="42"/>
        <v>02CD11</v>
      </c>
      <c r="B601" t="str">
        <f>CONCATENATE(A601,"_",COUNTIF(A$1:A601,A601))</f>
        <v>02CD11_35</v>
      </c>
      <c r="C601" t="s">
        <v>13414</v>
      </c>
      <c r="D601" t="str">
        <f>VLOOKUP(MID(C601,7,4),Estrv!I:J,2,FALSE)</f>
        <v>Educación, cultura, deporte y recreación</v>
      </c>
      <c r="E601" t="str">
        <f>VLOOKUP(MID(C601,1,10),Estrv!B:CC,60,FALSE)</f>
        <v>Promocion del deporte mediante eventos tales como: Exhibiciones deportivas en escuelas de la demarcacion, Jornadas de Deteccion de Talentos, Competencias eliminatorias internas rumbo a Juegos de la Ciudad de Mexico, Juegos Populares, Encuentro Indigena y Juegos Tradicionales y Autoctonos, Competencia eliminatoria interna de los trabajadores de la Alcaldia, tercera edad, comunidad LGBTQ+ y sector de educacion basica y media superior, Promocion de Boxeo "Del regreso al Barrio, Encuentros de Luchas Asociadas Luchando contra las calles, Torneo de Barrios Futbol, Voleibol y Basquetbol, Liga intra escuelas tecnico deportivas de verano y de invierno, Encuentros de preparacion de Equipos Representativos Copa MH, Capacitacion Deportiva para entrenadores, Clinicas Deportivas para Equipos Representativos.</v>
      </c>
      <c r="F601" t="s">
        <v>2784</v>
      </c>
      <c r="G601" t="b">
        <f t="shared" si="41"/>
        <v>1</v>
      </c>
    </row>
    <row r="602" spans="1:7" hidden="1">
      <c r="A602" t="str">
        <f t="shared" si="42"/>
        <v>02CD11</v>
      </c>
      <c r="B602" t="str">
        <f>CONCATENATE(A602,"_",COUNTIF(A$1:A602,A602))</f>
        <v>02CD11_36</v>
      </c>
      <c r="C602" t="s">
        <v>14088</v>
      </c>
      <c r="D602" t="str">
        <f>VLOOKUP(MID(C602,7,4),Estrv!I:J,2,FALSE)</f>
        <v>Educación, cultura, deporte y recreación</v>
      </c>
      <c r="E602" t="str">
        <f>VLOOKUP(MID(C602,1,10),Estrv!B:CC,63,FALSE)</f>
        <v>Entrega de becas a promotores deportivos</v>
      </c>
      <c r="F602" t="s">
        <v>2785</v>
      </c>
      <c r="G602" t="b">
        <f t="shared" si="41"/>
        <v>1</v>
      </c>
    </row>
    <row r="603" spans="1:7" hidden="1">
      <c r="A603" t="str">
        <f t="shared" si="42"/>
        <v>02CD11</v>
      </c>
      <c r="B603" t="str">
        <f>CONCATENATE(A603,"_",COUNTIF(A$1:A603,A603))</f>
        <v>02CD11_37</v>
      </c>
      <c r="C603" t="s">
        <v>14762</v>
      </c>
      <c r="D603" t="str">
        <f>VLOOKUP(MID(C603,7,4),Estrv!I:J,2,FALSE)</f>
        <v>Educación, cultura, deporte y recreación</v>
      </c>
      <c r="E603" t="str">
        <f>VLOOKUP(MID(C603,1,10),Estrv!B:CC,66,FALSE)</f>
        <v>Realizacion de actividades ludicas, recreativas, deportivas y deportivas por parte de los promotores deportivos</v>
      </c>
      <c r="F603" t="s">
        <v>2786</v>
      </c>
      <c r="G603" t="b">
        <f t="shared" si="41"/>
        <v>1</v>
      </c>
    </row>
    <row r="604" spans="1:7">
      <c r="A604" t="str">
        <f t="shared" si="42"/>
        <v>02CD11</v>
      </c>
      <c r="B604" t="str">
        <f>CONCATENATE(A604,"_",COUNTIF(A$1:A604,A604))</f>
        <v>02CD11_38</v>
      </c>
      <c r="C604" t="s">
        <v>10045</v>
      </c>
      <c r="D604" t="str">
        <f>VLOOKUP(MID(C604,7,4),Estrv!I:J,2,FALSE)</f>
        <v>Servicios de salud en Alcaldias</v>
      </c>
      <c r="E604" t="str">
        <f>VLOOKUP(MID(C604,1,10),Estrv!B:CC,45,FALSE)</f>
        <v>Brindar a la ciudadania servicios de medicina general y de salud preventiva en jornadas de salud</v>
      </c>
      <c r="F604" t="s">
        <v>2790</v>
      </c>
      <c r="G604" t="b">
        <f t="shared" si="41"/>
        <v>0</v>
      </c>
    </row>
    <row r="605" spans="1:7">
      <c r="A605" t="str">
        <f t="shared" si="42"/>
        <v>02CD11</v>
      </c>
      <c r="B605" t="str">
        <f>CONCATENATE(A605,"_",COUNTIF(A$1:A605,A605))</f>
        <v>02CD11_39</v>
      </c>
      <c r="C605" t="s">
        <v>10046</v>
      </c>
      <c r="D605" t="str">
        <f>VLOOKUP(MID(C605,7,4),Estrv!I:J,2,FALSE)</f>
        <v>Servicios de atención animal</v>
      </c>
      <c r="E605" t="str">
        <f>VLOOKUP(MID(C605,1,10),Estrv!B:CC,45,FALSE)</f>
        <v>Servicio integral de veterinaria</v>
      </c>
      <c r="F605" t="s">
        <v>2796</v>
      </c>
      <c r="G605" t="b">
        <f t="shared" si="41"/>
        <v>0</v>
      </c>
    </row>
    <row r="606" spans="1:7" hidden="1">
      <c r="A606" t="str">
        <f t="shared" si="42"/>
        <v>02CD11</v>
      </c>
      <c r="B606" t="str">
        <f>CONCATENATE(A606,"_",COUNTIF(A$1:A606,A606))</f>
        <v>02CD11_40</v>
      </c>
      <c r="C606" t="s">
        <v>10720</v>
      </c>
      <c r="D606" t="str">
        <f>VLOOKUP(MID(C606,7,4),Estrv!I:J,2,FALSE)</f>
        <v>Servicios de atención animal</v>
      </c>
      <c r="E606" t="str">
        <f>VLOOKUP(MID(C606,1,10),Estrv!B:CC,48,FALSE)</f>
        <v>Platicas en el Aviario Abraham Lincoln</v>
      </c>
      <c r="F606" t="s">
        <v>2798</v>
      </c>
      <c r="G606" t="b">
        <f t="shared" si="41"/>
        <v>1</v>
      </c>
    </row>
    <row r="607" spans="1:7" hidden="1">
      <c r="A607" t="str">
        <f t="shared" si="42"/>
        <v>02CD11</v>
      </c>
      <c r="B607" t="str">
        <f>CONCATENATE(A607,"_",COUNTIF(A$1:A607,A607))</f>
        <v>02CD11_41</v>
      </c>
      <c r="C607" t="s">
        <v>11394</v>
      </c>
      <c r="D607" t="str">
        <f>VLOOKUP(MID(C607,7,4),Estrv!I:J,2,FALSE)</f>
        <v>Servicios de atención animal</v>
      </c>
      <c r="E607" t="str">
        <f>VLOOKUP(MID(C607,1,10),Estrv!B:CC,51,FALSE)</f>
        <v>Unidad movil de vacunacion y esterilizacion</v>
      </c>
      <c r="F607" t="s">
        <v>2799</v>
      </c>
      <c r="G607" t="b">
        <f t="shared" si="41"/>
        <v>1</v>
      </c>
    </row>
    <row r="608" spans="1:7">
      <c r="A608" t="str">
        <f t="shared" si="42"/>
        <v>02CD11</v>
      </c>
      <c r="B608" t="str">
        <f>CONCATENATE(A608,"_",COUNTIF(A$1:A608,A608))</f>
        <v>02CD11_42</v>
      </c>
      <c r="C608" t="s">
        <v>10047</v>
      </c>
      <c r="D608" t="str">
        <f>VLOOKUP(MID(C608,7,4),Estrv!I:J,2,FALSE)</f>
        <v>Servicios de cuidado infantil</v>
      </c>
      <c r="E608" t="str">
        <f>VLOOKUP(MID(C608,1,10),Estrv!B:CC,45,FALSE)</f>
        <v>Entrega de alimentos a niñas y nños en CENDI</v>
      </c>
      <c r="F608" t="s">
        <v>2804</v>
      </c>
      <c r="G608" t="b">
        <f t="shared" si="41"/>
        <v>0</v>
      </c>
    </row>
    <row r="609" spans="1:7" hidden="1">
      <c r="A609" t="str">
        <f t="shared" si="42"/>
        <v>02CD11</v>
      </c>
      <c r="B609" t="str">
        <f>CONCATENATE(A609,"_",COUNTIF(A$1:A609,A609))</f>
        <v>02CD11_43</v>
      </c>
      <c r="C609" t="s">
        <v>10721</v>
      </c>
      <c r="D609" t="str">
        <f>VLOOKUP(MID(C609,7,4),Estrv!I:J,2,FALSE)</f>
        <v>Servicios de cuidado infantil</v>
      </c>
      <c r="E609" t="str">
        <f>VLOOKUP(MID(C609,1,10),Estrv!B:CC,48,FALSE)</f>
        <v>Entrega de apoyos economicos a niñas y nños en CENDI</v>
      </c>
      <c r="F609" t="s">
        <v>2806</v>
      </c>
      <c r="G609" t="b">
        <f t="shared" si="41"/>
        <v>1</v>
      </c>
    </row>
    <row r="610" spans="1:7">
      <c r="A610" t="str">
        <f t="shared" si="42"/>
        <v>02CD11</v>
      </c>
      <c r="B610" t="str">
        <f>CONCATENATE(A610,"_",COUNTIF(A$1:A610,A610))</f>
        <v>02CD11_44</v>
      </c>
      <c r="C610" t="s">
        <v>10048</v>
      </c>
      <c r="D610" t="str">
        <f>VLOOKUP(MID(C610,7,4),Estrv!I:J,2,FALSE)</f>
        <v>Turismo, empleo y fomento económico</v>
      </c>
      <c r="E610" t="str">
        <f>VLOOKUP(MID(C610,1,10),Estrv!B:CC,45,FALSE)</f>
        <v>Vinculacion laboral mediante la bolsa de empleo</v>
      </c>
      <c r="F610" t="s">
        <v>2813</v>
      </c>
      <c r="G610" t="b">
        <f t="shared" si="41"/>
        <v>0</v>
      </c>
    </row>
    <row r="611" spans="1:7" hidden="1">
      <c r="A611" t="str">
        <f t="shared" si="42"/>
        <v>02CD11</v>
      </c>
      <c r="B611" t="str">
        <f>CONCATENATE(A611,"_",COUNTIF(A$1:A611,A611))</f>
        <v>02CD11_45</v>
      </c>
      <c r="C611" t="s">
        <v>10722</v>
      </c>
      <c r="D611" t="str">
        <f>VLOOKUP(MID(C611,7,4),Estrv!I:J,2,FALSE)</f>
        <v>Turismo, empleo y fomento económico</v>
      </c>
      <c r="E611" t="str">
        <f>VLOOKUP(MID(C611,1,10),Estrv!B:CC,48,FALSE)</f>
        <v>Realizacion de ferias de empleo</v>
      </c>
      <c r="F611" t="s">
        <v>2817</v>
      </c>
      <c r="G611" t="b">
        <f t="shared" si="41"/>
        <v>1</v>
      </c>
    </row>
    <row r="612" spans="1:7" hidden="1">
      <c r="A612" t="str">
        <f t="shared" si="42"/>
        <v>02CD11</v>
      </c>
      <c r="B612" t="str">
        <f>CONCATENATE(A612,"_",COUNTIF(A$1:A612,A612))</f>
        <v>02CD11_46</v>
      </c>
      <c r="C612" t="s">
        <v>11396</v>
      </c>
      <c r="D612" t="str">
        <f>VLOOKUP(MID(C612,7,4),Estrv!I:J,2,FALSE)</f>
        <v>Turismo, empleo y fomento económico</v>
      </c>
      <c r="E612" t="str">
        <f>VLOOKUP(MID(C612,1,10),Estrv!B:CC,51,FALSE)</f>
        <v>Capacitacion y asesoria a posibles emprendedores</v>
      </c>
      <c r="F612" t="s">
        <v>2818</v>
      </c>
      <c r="G612" t="b">
        <f t="shared" si="41"/>
        <v>1</v>
      </c>
    </row>
    <row r="613" spans="1:7" hidden="1">
      <c r="A613" t="str">
        <f t="shared" si="42"/>
        <v>02CD11</v>
      </c>
      <c r="B613" t="str">
        <f>CONCATENATE(A613,"_",COUNTIF(A$1:A613,A613))</f>
        <v>02CD11_47</v>
      </c>
      <c r="C613" t="s">
        <v>12070</v>
      </c>
      <c r="D613" t="str">
        <f>VLOOKUP(MID(C613,7,4),Estrv!I:J,2,FALSE)</f>
        <v>Turismo, empleo y fomento económico</v>
      </c>
      <c r="E613" t="str">
        <f>VLOOKUP(MID(C613,1,10),Estrv!B:CC,54,FALSE)</f>
        <v>Capacitacion y asesoria a emprendedores</v>
      </c>
      <c r="F613" t="s">
        <v>2819</v>
      </c>
      <c r="G613" t="b">
        <f t="shared" si="41"/>
        <v>1</v>
      </c>
    </row>
    <row r="614" spans="1:7" hidden="1">
      <c r="A614" t="str">
        <f t="shared" si="42"/>
        <v>02CD11</v>
      </c>
      <c r="B614" t="str">
        <f>CONCATENATE(A614,"_",COUNTIF(A$1:A614,A614))</f>
        <v>02CD11_48</v>
      </c>
      <c r="C614" t="s">
        <v>12744</v>
      </c>
      <c r="D614" t="str">
        <f>VLOOKUP(MID(C614,7,4),Estrv!I:J,2,FALSE)</f>
        <v>Turismo, empleo y fomento económico</v>
      </c>
      <c r="E614" t="str">
        <f>VLOOKUP(MID(C614,1,10),Estrv!B:CC,57,FALSE)</f>
        <v>Entrega de apoyos economicos</v>
      </c>
      <c r="F614" t="s">
        <v>2820</v>
      </c>
      <c r="G614" t="b">
        <f t="shared" si="41"/>
        <v>1</v>
      </c>
    </row>
    <row r="615" spans="1:7" hidden="1">
      <c r="A615" t="str">
        <f t="shared" si="42"/>
        <v>02CD11</v>
      </c>
      <c r="B615" t="str">
        <f>CONCATENATE(A615,"_",COUNTIF(A$1:A615,A615))</f>
        <v>02CD11_49</v>
      </c>
      <c r="C615" t="s">
        <v>13418</v>
      </c>
      <c r="D615" t="str">
        <f>VLOOKUP(MID(C615,7,4),Estrv!I:J,2,FALSE)</f>
        <v>Turismo, empleo y fomento económico</v>
      </c>
      <c r="E615" t="str">
        <f>VLOOKUP(MID(C615,1,10),Estrv!B:CC,60,FALSE)</f>
        <v>Imparticion de capacitaciones en diversas materias</v>
      </c>
      <c r="F615" t="s">
        <v>2822</v>
      </c>
      <c r="G615" t="b">
        <f t="shared" si="41"/>
        <v>1</v>
      </c>
    </row>
    <row r="616" spans="1:7">
      <c r="A616" t="str">
        <f t="shared" si="42"/>
        <v>02CD11</v>
      </c>
      <c r="B616" t="str">
        <f>CONCATENATE(A616,"_",COUNTIF(A$1:A616,A616))</f>
        <v>02CD11_50</v>
      </c>
      <c r="C616" t="s">
        <v>10049</v>
      </c>
      <c r="D616" t="str">
        <f>VLOOKUP(MID(C616,7,4),Estrv!I:J,2,FALSE)</f>
        <v>Infraestructura urbana</v>
      </c>
      <c r="E616" t="str">
        <f>VLOOKUP(MID(C616,1,10),Estrv!B:CC,45,FALSE)</f>
        <v>Rehabilitacion de Edificios Publicos de la Alcaldia Miguel Hidalgo</v>
      </c>
      <c r="F616" t="s">
        <v>2830</v>
      </c>
      <c r="G616" t="b">
        <f t="shared" si="41"/>
        <v>0</v>
      </c>
    </row>
    <row r="617" spans="1:7" hidden="1">
      <c r="A617" t="str">
        <f t="shared" si="42"/>
        <v>02CD11</v>
      </c>
      <c r="B617" t="str">
        <f>CONCATENATE(A617,"_",COUNTIF(A$1:A617,A617))</f>
        <v>02CD11_51</v>
      </c>
      <c r="C617" t="s">
        <v>10723</v>
      </c>
      <c r="D617" t="str">
        <f>VLOOKUP(MID(C617,7,4),Estrv!I:J,2,FALSE)</f>
        <v>Infraestructura urbana</v>
      </c>
      <c r="E617" t="str">
        <f>VLOOKUP(MID(C617,1,10),Estrv!B:CC,48,FALSE)</f>
        <v>Mejoramiento y rehabilitacion de la infraestructura urbana de la Alcaldia Miguel Hidalgo</v>
      </c>
      <c r="F617" t="s">
        <v>2834</v>
      </c>
      <c r="G617" t="b">
        <f t="shared" si="41"/>
        <v>1</v>
      </c>
    </row>
    <row r="618" spans="1:7">
      <c r="A618" t="str">
        <f t="shared" ref="A618:A636" si="43">MID(C618,1,6)</f>
        <v>02CD11</v>
      </c>
      <c r="B618" t="str">
        <f>CONCATENATE(A618,"_",COUNTIF(A$1:A618,A618))</f>
        <v>02CD11_52</v>
      </c>
      <c r="C618" t="s">
        <v>10050</v>
      </c>
      <c r="D618" t="str">
        <f>VLOOKUP(MID(C618,7,4),Estrv!I:J,2,FALSE)</f>
        <v>Infraestructura de agua potable en Alcaldías</v>
      </c>
      <c r="E618" t="str">
        <f>VLOOKUP(MID(C618,1,10),Estrv!B:CC,45,FALSE)</f>
        <v>Reparacion de fugas de agua potable</v>
      </c>
      <c r="F618" t="s">
        <v>2841</v>
      </c>
      <c r="G618" t="b">
        <f t="shared" si="41"/>
        <v>0</v>
      </c>
    </row>
    <row r="619" spans="1:7" hidden="1">
      <c r="A619" t="str">
        <f t="shared" si="43"/>
        <v>02CD11</v>
      </c>
      <c r="B619" t="str">
        <f>CONCATENATE(A619,"_",COUNTIF(A$1:A619,A619))</f>
        <v>02CD11_53</v>
      </c>
      <c r="C619" t="s">
        <v>10724</v>
      </c>
      <c r="D619" t="str">
        <f>VLOOKUP(MID(C619,7,4),Estrv!I:J,2,FALSE)</f>
        <v>Infraestructura de agua potable en Alcaldías</v>
      </c>
      <c r="E619" t="str">
        <f>VLOOKUP(MID(C619,1,10),Estrv!B:CC,48,FALSE)</f>
        <v>Atencion a reportes por falta de agua potable</v>
      </c>
      <c r="F619" t="s">
        <v>2845</v>
      </c>
      <c r="G619" t="b">
        <f t="shared" si="41"/>
        <v>1</v>
      </c>
    </row>
    <row r="620" spans="1:7" hidden="1">
      <c r="A620" t="str">
        <f t="shared" si="43"/>
        <v>02CD11</v>
      </c>
      <c r="B620" t="str">
        <f>CONCATENATE(A620,"_",COUNTIF(A$1:A620,A620))</f>
        <v>02CD11_54</v>
      </c>
      <c r="C620" t="s">
        <v>11398</v>
      </c>
      <c r="D620" t="str">
        <f>VLOOKUP(MID(C620,7,4),Estrv!I:J,2,FALSE)</f>
        <v>Infraestructura de agua potable en Alcaldías</v>
      </c>
      <c r="E620" t="str">
        <f>VLOOKUP(MID(C620,1,10),Estrv!B:CC,51,FALSE)</f>
        <v>Suministro de agua potable en pipas</v>
      </c>
      <c r="F620" t="s">
        <v>2846</v>
      </c>
      <c r="G620" t="b">
        <f t="shared" si="41"/>
        <v>1</v>
      </c>
    </row>
    <row r="621" spans="1:7" hidden="1">
      <c r="A621" t="str">
        <f t="shared" si="43"/>
        <v>02CD11</v>
      </c>
      <c r="B621" t="str">
        <f>CONCATENATE(A621,"_",COUNTIF(A$1:A621,A621))</f>
        <v>02CD11_55</v>
      </c>
      <c r="C621" t="s">
        <v>12072</v>
      </c>
      <c r="D621" t="str">
        <f>VLOOKUP(MID(C621,7,4),Estrv!I:J,2,FALSE)</f>
        <v>Infraestructura de agua potable en Alcaldías</v>
      </c>
      <c r="E621" t="str">
        <f>VLOOKUP(MID(C621,1,10),Estrv!B:CC,54,FALSE)</f>
        <v>Revision de toma de agua y/o medidor</v>
      </c>
      <c r="F621" t="s">
        <v>2847</v>
      </c>
      <c r="G621" t="b">
        <f t="shared" si="41"/>
        <v>1</v>
      </c>
    </row>
    <row r="622" spans="1:7">
      <c r="A622" t="str">
        <f t="shared" si="43"/>
        <v>02CD11</v>
      </c>
      <c r="B622" t="str">
        <f>CONCATENATE(A622,"_",COUNTIF(A$1:A622,A622))</f>
        <v>02CD11_56</v>
      </c>
      <c r="C622" t="s">
        <v>10051</v>
      </c>
      <c r="D622" t="str">
        <f>VLOOKUP(MID(C622,7,4),Estrv!I:J,2,FALSE)</f>
        <v>Infraestructura de drenaje, alcantarillado y saneamiento en Alcaldías</v>
      </c>
      <c r="E622" t="str">
        <f>VLOOKUP(MID(C622,1,10),Estrv!B:CC,45,FALSE)</f>
        <v>Rehabilitacion de la infraestructura de drenaje</v>
      </c>
      <c r="F622" t="s">
        <v>2854</v>
      </c>
      <c r="G622" t="b">
        <f t="shared" si="41"/>
        <v>0</v>
      </c>
    </row>
    <row r="623" spans="1:7" hidden="1">
      <c r="A623" t="str">
        <f t="shared" si="43"/>
        <v>02CD11</v>
      </c>
      <c r="B623" t="str">
        <f>CONCATENATE(A623,"_",COUNTIF(A$1:A623,A623))</f>
        <v>02CD11_57</v>
      </c>
      <c r="C623" t="s">
        <v>10725</v>
      </c>
      <c r="D623" t="str">
        <f>VLOOKUP(MID(C623,7,4),Estrv!I:J,2,FALSE)</f>
        <v>Infraestructura de drenaje, alcantarillado y saneamiento en Alcaldías</v>
      </c>
      <c r="E623" t="str">
        <f>VLOOKUP(MID(C623,1,10),Estrv!B:CC,48,FALSE)</f>
        <v>Conservacion y mantenimiento de la red secundaria de drenaje</v>
      </c>
      <c r="F623" t="s">
        <v>2856</v>
      </c>
      <c r="G623" t="b">
        <f t="shared" si="41"/>
        <v>1</v>
      </c>
    </row>
    <row r="624" spans="1:7" hidden="1">
      <c r="A624" t="str">
        <f t="shared" si="43"/>
        <v>02CD11</v>
      </c>
      <c r="B624" t="str">
        <f>CONCATENATE(A624,"_",COUNTIF(A$1:A624,A624))</f>
        <v>02CD11_58</v>
      </c>
      <c r="C624" t="s">
        <v>11399</v>
      </c>
      <c r="D624" t="str">
        <f>VLOOKUP(MID(C624,7,4),Estrv!I:J,2,FALSE)</f>
        <v>Infraestructura de drenaje, alcantarillado y saneamiento en Alcaldías</v>
      </c>
      <c r="E624" t="str">
        <f>VLOOKUP(MID(C624,1,10),Estrv!B:CC,51,FALSE)</f>
        <v>Desazolvar de la red secundaria de drenaje</v>
      </c>
      <c r="F624" t="s">
        <v>2857</v>
      </c>
      <c r="G624" t="b">
        <f t="shared" si="41"/>
        <v>1</v>
      </c>
    </row>
    <row r="625" spans="1:7" hidden="1">
      <c r="A625" t="str">
        <f t="shared" si="43"/>
        <v>02CD11</v>
      </c>
      <c r="B625" t="str">
        <f>CONCATENATE(A625,"_",COUNTIF(A$1:A625,A625))</f>
        <v>02CD11_59</v>
      </c>
      <c r="C625" t="s">
        <v>12073</v>
      </c>
      <c r="D625" t="str">
        <f>VLOOKUP(MID(C625,7,4),Estrv!I:J,2,FALSE)</f>
        <v>Infraestructura de drenaje, alcantarillado y saneamiento en Alcaldías</v>
      </c>
      <c r="E625" t="str">
        <f>VLOOKUP(MID(C625,1,10),Estrv!B:CC,54,FALSE)</f>
        <v>Mantenimiento a los accesorios como coladeras pluviales, pozos de visita, y rejillas de piso</v>
      </c>
      <c r="F625" t="s">
        <v>2858</v>
      </c>
      <c r="G625" t="b">
        <f t="shared" si="41"/>
        <v>1</v>
      </c>
    </row>
    <row r="626" spans="1:7">
      <c r="A626" t="str">
        <f t="shared" si="43"/>
        <v>02CD11</v>
      </c>
      <c r="B626" t="str">
        <f>CONCATENATE(A626,"_",COUNTIF(A$1:A626,A626))</f>
        <v>02CD11_60</v>
      </c>
      <c r="C626" t="s">
        <v>10052</v>
      </c>
      <c r="D626" t="str">
        <f>VLOOKUP(MID(C626,7,4),Estrv!I:J,2,FALSE)</f>
        <v>Actividades de apoyo administrativo</v>
      </c>
      <c r="E626" t="str">
        <f>VLOOKUP(MID(C626,1,10),Estrv!B:CC,45,FALSE)</f>
        <v>Proporcionar los insumos y herramientas necesarias a traves de la adquisicion de bienes y la contratacion de servicios para atender la demanda y necesidades de la Alcaldia</v>
      </c>
      <c r="F626" t="s">
        <v>2864</v>
      </c>
      <c r="G626" t="b">
        <f t="shared" si="41"/>
        <v>0</v>
      </c>
    </row>
    <row r="627" spans="1:7">
      <c r="A627" t="str">
        <f t="shared" si="43"/>
        <v>02CD11</v>
      </c>
      <c r="B627" t="str">
        <f>CONCATENATE(A627,"_",COUNTIF(A$1:A627,A627))</f>
        <v>02CD11_61</v>
      </c>
      <c r="C627" t="s">
        <v>10053</v>
      </c>
      <c r="D627" t="str">
        <f>VLOOKUP(MID(C627,7,4),Estrv!I:J,2,FALSE)</f>
        <v>Provisiones para contingencias</v>
      </c>
      <c r="E627" t="str">
        <f>VLOOKUP(MID(C627,1,10),Estrv!B:CC,45,FALSE)</f>
        <v>Atender las sentencias emitas por la autoridad competente</v>
      </c>
      <c r="F627" t="s">
        <v>2871</v>
      </c>
      <c r="G627" t="b">
        <f t="shared" si="41"/>
        <v>0</v>
      </c>
    </row>
    <row r="628" spans="1:7">
      <c r="A628" t="str">
        <f t="shared" si="43"/>
        <v>02CD11</v>
      </c>
      <c r="B628" t="str">
        <f>CONCATENATE(A628,"_",COUNTIF(A$1:A628,A628))</f>
        <v>02CD11_62</v>
      </c>
      <c r="C628" t="s">
        <v>10054</v>
      </c>
      <c r="D628" t="str">
        <f>VLOOKUP(MID(C628,7,4),Estrv!I:J,2,FALSE)</f>
        <v>Presupuesto participativo</v>
      </c>
      <c r="E628" t="str">
        <f>VLOOKUP(MID(C628,1,10),Estrv!B:CC,45,FALSE)</f>
        <v>Dictaminacion de proyectos y Asambleas vecinales</v>
      </c>
      <c r="F628" t="s">
        <v>2875</v>
      </c>
      <c r="G628" t="b">
        <f t="shared" si="41"/>
        <v>0</v>
      </c>
    </row>
    <row r="629" spans="1:7" hidden="1">
      <c r="A629" t="str">
        <f t="shared" si="43"/>
        <v>02CD11</v>
      </c>
      <c r="B629" t="str">
        <f>CONCATENATE(A629,"_",COUNTIF(A$1:A629,A629))</f>
        <v>02CD11_63</v>
      </c>
      <c r="C629" t="s">
        <v>10728</v>
      </c>
      <c r="D629" t="str">
        <f>VLOOKUP(MID(C629,7,4),Estrv!I:J,2,FALSE)</f>
        <v>Presupuesto participativo</v>
      </c>
      <c r="E629" t="str">
        <f>VLOOKUP(MID(C629,1,10),Estrv!B:CC,48,FALSE)</f>
        <v>Realizacion y Seguimiento a los proyectos</v>
      </c>
      <c r="F629" t="s">
        <v>2879</v>
      </c>
      <c r="G629" t="b">
        <f t="shared" si="41"/>
        <v>1</v>
      </c>
    </row>
    <row r="630" spans="1:7">
      <c r="A630" t="str">
        <f t="shared" si="43"/>
        <v>02CD11</v>
      </c>
      <c r="B630" t="str">
        <f>CONCATENATE(A630,"_",COUNTIF(A$1:A630,A630))</f>
        <v>02CD11_64</v>
      </c>
      <c r="C630" t="s">
        <v>10055</v>
      </c>
      <c r="D630" t="str">
        <f>VLOOKUP(MID(C630,7,4),Estrv!I:J,2,FALSE)</f>
        <v>Apoyo para el desarrollo integral de la mujer</v>
      </c>
      <c r="E630" t="str">
        <f>VLOOKUP(MID(C630,1,10),Estrv!B:CC,45,FALSE)</f>
        <v>Acompañamiento legal</v>
      </c>
      <c r="F630" t="s">
        <v>2887</v>
      </c>
      <c r="G630" t="b">
        <f t="shared" si="41"/>
        <v>0</v>
      </c>
    </row>
    <row r="631" spans="1:7" hidden="1">
      <c r="A631" t="str">
        <f t="shared" si="43"/>
        <v>02CD11</v>
      </c>
      <c r="B631" t="str">
        <f>CONCATENATE(A631,"_",COUNTIF(A$1:A631,A631))</f>
        <v>02CD11_65</v>
      </c>
      <c r="C631" t="s">
        <v>10729</v>
      </c>
      <c r="D631" t="str">
        <f>VLOOKUP(MID(C631,7,4),Estrv!I:J,2,FALSE)</f>
        <v>Apoyo para el desarrollo integral de la mujer</v>
      </c>
      <c r="E631" t="str">
        <f>VLOOKUP(MID(C631,1,10),Estrv!B:CC,48,FALSE)</f>
        <v>Acampamiento psicologico</v>
      </c>
      <c r="F631" t="s">
        <v>2889</v>
      </c>
      <c r="G631" t="b">
        <f t="shared" si="41"/>
        <v>1</v>
      </c>
    </row>
    <row r="632" spans="1:7" hidden="1">
      <c r="A632" t="str">
        <f t="shared" si="43"/>
        <v>02CD11</v>
      </c>
      <c r="B632" t="str">
        <f>CONCATENATE(A632,"_",COUNTIF(A$1:A632,A632))</f>
        <v>02CD11_66</v>
      </c>
      <c r="C632" t="s">
        <v>11403</v>
      </c>
      <c r="D632" t="str">
        <f>VLOOKUP(MID(C632,7,4),Estrv!I:J,2,FALSE)</f>
        <v>Apoyo para el desarrollo integral de la mujer</v>
      </c>
      <c r="E632" t="str">
        <f>VLOOKUP(MID(C632,1,10),Estrv!B:CC,51,FALSE)</f>
        <v>Apoyos economicos entregados</v>
      </c>
      <c r="F632" t="s">
        <v>2890</v>
      </c>
      <c r="G632" t="b">
        <f t="shared" si="41"/>
        <v>1</v>
      </c>
    </row>
    <row r="633" spans="1:7" hidden="1">
      <c r="A633" t="str">
        <f t="shared" si="43"/>
        <v>02CD11</v>
      </c>
      <c r="B633" t="str">
        <f>CONCATENATE(A633,"_",COUNTIF(A$1:A633,A633))</f>
        <v>02CD11_67</v>
      </c>
      <c r="C633" t="s">
        <v>12077</v>
      </c>
      <c r="D633" t="str">
        <f>VLOOKUP(MID(C633,7,4),Estrv!I:J,2,FALSE)</f>
        <v>Apoyo para el desarrollo integral de la mujer</v>
      </c>
      <c r="E633" t="str">
        <f>VLOOKUP(MID(C633,1,10),Estrv!B:CC,54,FALSE)</f>
        <v>Feria para el ejercicio de los derechos de las mujeres MH FEM</v>
      </c>
      <c r="F633" t="s">
        <v>2891</v>
      </c>
      <c r="G633" t="b">
        <f t="shared" si="41"/>
        <v>1</v>
      </c>
    </row>
    <row r="634" spans="1:7" hidden="1">
      <c r="A634" t="str">
        <f t="shared" si="43"/>
        <v>02CD11</v>
      </c>
      <c r="B634" t="str">
        <f>CONCATENATE(A634,"_",COUNTIF(A$1:A634,A634))</f>
        <v>02CD11_68</v>
      </c>
      <c r="C634" t="s">
        <v>12751</v>
      </c>
      <c r="D634" t="str">
        <f>VLOOKUP(MID(C634,7,4),Estrv!I:J,2,FALSE)</f>
        <v>Apoyo para el desarrollo integral de la mujer</v>
      </c>
      <c r="E634" t="str">
        <f>VLOOKUP(MID(C634,1,10),Estrv!B:CC,57,FALSE)</f>
        <v>Realizacion de jornadas de informacion MH FEM en tu colonia</v>
      </c>
      <c r="F634" t="s">
        <v>2892</v>
      </c>
      <c r="G634" t="b">
        <f t="shared" si="41"/>
        <v>1</v>
      </c>
    </row>
    <row r="635" spans="1:7" hidden="1">
      <c r="A635" t="str">
        <f t="shared" si="43"/>
        <v>02CD11</v>
      </c>
      <c r="B635" t="str">
        <f>CONCATENATE(A635,"_",COUNTIF(A$1:A635,A635))</f>
        <v>02CD11_69</v>
      </c>
      <c r="C635" t="s">
        <v>13425</v>
      </c>
      <c r="D635" t="str">
        <f>VLOOKUP(MID(C635,7,4),Estrv!I:J,2,FALSE)</f>
        <v>Apoyo para el desarrollo integral de la mujer</v>
      </c>
      <c r="E635" t="str">
        <f>VLOOKUP(MID(C635,1,10),Estrv!B:CC,60,FALSE)</f>
        <v>Instalacion de puntos violeta</v>
      </c>
      <c r="F635" t="s">
        <v>2893</v>
      </c>
      <c r="G635" t="b">
        <f t="shared" si="41"/>
        <v>1</v>
      </c>
    </row>
    <row r="636" spans="1:7" hidden="1">
      <c r="A636" t="str">
        <f t="shared" si="43"/>
        <v>02CD11</v>
      </c>
      <c r="B636" t="str">
        <f>CONCATENATE(A636,"_",COUNTIF(A$1:A636,A636))</f>
        <v>02CD11_70</v>
      </c>
      <c r="C636" t="s">
        <v>14099</v>
      </c>
      <c r="D636" t="str">
        <f>VLOOKUP(MID(C636,7,4),Estrv!I:J,2,FALSE)</f>
        <v>Apoyo para el desarrollo integral de la mujer</v>
      </c>
      <c r="E636" t="str">
        <f>VLOOKUP(MID(C636,1,10),Estrv!B:CC,63,FALSE)</f>
        <v>Capacitacion a servidores publicos en atencion con perspectiva de genero y derechos humanos</v>
      </c>
      <c r="F636" t="s">
        <v>2894</v>
      </c>
      <c r="G636" t="b">
        <f t="shared" si="41"/>
        <v>1</v>
      </c>
    </row>
    <row r="637" spans="1:7" hidden="1">
      <c r="A637" t="str">
        <f t="shared" ref="A637:A666" si="44">MID(C637,1,6)</f>
        <v>02CD11</v>
      </c>
      <c r="B637" t="str">
        <f>CONCATENATE(A637,"_",COUNTIF(A$1:A637,A637))</f>
        <v>02CD11_71</v>
      </c>
      <c r="C637" t="s">
        <v>14773</v>
      </c>
      <c r="D637" t="str">
        <f>VLOOKUP(MID(C637,7,4),Estrv!I:J,2,FALSE)</f>
        <v>Apoyo para el desarrollo integral de la mujer</v>
      </c>
      <c r="E637" t="str">
        <f>VLOOKUP(MID(C637,1,10),Estrv!B:CC,66,FALSE)</f>
        <v>Publicacion de convocatoria</v>
      </c>
      <c r="F637" t="s">
        <v>2895</v>
      </c>
      <c r="G637" t="b">
        <f t="shared" si="41"/>
        <v>1</v>
      </c>
    </row>
    <row r="638" spans="1:7" hidden="1">
      <c r="A638" t="str">
        <f t="shared" si="44"/>
        <v>02CD11</v>
      </c>
      <c r="B638" t="str">
        <f>CONCATENATE(A638,"_",COUNTIF(A$1:A638,A638))</f>
        <v>02CD11_72</v>
      </c>
      <c r="C638" t="s">
        <v>15447</v>
      </c>
      <c r="D638" t="str">
        <f>VLOOKUP(MID(C638,7,4),Estrv!I:J,2,FALSE)</f>
        <v>Apoyo para el desarrollo integral de la mujer</v>
      </c>
      <c r="E638" t="str">
        <f>VLOOKUP(MID(C638,1,10),Estrv!B:CC,69,FALSE)</f>
        <v>Seleccion de beneficiarios</v>
      </c>
      <c r="F638" t="s">
        <v>2896</v>
      </c>
      <c r="G638" t="b">
        <f t="shared" si="41"/>
        <v>1</v>
      </c>
    </row>
    <row r="639" spans="1:7" hidden="1">
      <c r="A639" t="str">
        <f t="shared" si="44"/>
        <v>02CD11</v>
      </c>
      <c r="B639" t="str">
        <f>CONCATENATE(A639,"_",COUNTIF(A$1:A639,A639))</f>
        <v>02CD11_73</v>
      </c>
      <c r="C639" t="s">
        <v>16121</v>
      </c>
      <c r="D639" t="str">
        <f>VLOOKUP(MID(C639,7,4),Estrv!I:J,2,FALSE)</f>
        <v>Apoyo para el desarrollo integral de la mujer</v>
      </c>
      <c r="E639" t="str">
        <f>VLOOKUP(MID(C639,1,10),Estrv!B:CC,72,FALSE)</f>
        <v>Entrega de ayuda economica a 2, 600 beneficiarias</v>
      </c>
      <c r="F639" t="s">
        <v>2897</v>
      </c>
      <c r="G639" t="b">
        <f t="shared" si="41"/>
        <v>1</v>
      </c>
    </row>
    <row r="640" spans="1:7">
      <c r="A640" t="str">
        <f t="shared" si="44"/>
        <v>02CD11</v>
      </c>
      <c r="B640" t="str">
        <f>CONCATENATE(A640,"_",COUNTIF(A$1:A640,A640))</f>
        <v>02CD11_74</v>
      </c>
      <c r="C640" t="s">
        <v>10056</v>
      </c>
      <c r="D640" t="str">
        <f>VLOOKUP(MID(C640,7,4),Estrv!I:J,2,FALSE)</f>
        <v>Apoyo de alimentación y refugio para personas vulnerables</v>
      </c>
      <c r="E640" t="str">
        <f>VLOOKUP(MID(C640,1,10),Estrv!B:CC,45,FALSE)</f>
        <v>Entrega de apoyo economico a los operadores de los comedores</v>
      </c>
      <c r="F640" t="s">
        <v>2907</v>
      </c>
      <c r="G640" t="b">
        <f t="shared" si="41"/>
        <v>0</v>
      </c>
    </row>
    <row r="641" spans="1:7" hidden="1">
      <c r="A641" t="str">
        <f t="shared" si="44"/>
        <v>02CD11</v>
      </c>
      <c r="B641" t="str">
        <f>CONCATENATE(A641,"_",COUNTIF(A$1:A641,A641))</f>
        <v>02CD11_75</v>
      </c>
      <c r="C641" t="s">
        <v>10730</v>
      </c>
      <c r="D641" t="str">
        <f>VLOOKUP(MID(C641,7,4),Estrv!I:J,2,FALSE)</f>
        <v>Apoyo de alimentación y refugio para personas vulnerables</v>
      </c>
      <c r="E641" t="str">
        <f>VLOOKUP(MID(C641,1,10),Estrv!B:CC,48,FALSE)</f>
        <v>Entrega de electrodomesticos</v>
      </c>
      <c r="F641" t="s">
        <v>2909</v>
      </c>
      <c r="G641" t="b">
        <f t="shared" si="41"/>
        <v>1</v>
      </c>
    </row>
    <row r="642" spans="1:7" hidden="1">
      <c r="A642" t="str">
        <f t="shared" si="44"/>
        <v>02CD11</v>
      </c>
      <c r="B642" t="str">
        <f>CONCATENATE(A642,"_",COUNTIF(A$1:A642,A642))</f>
        <v>02CD11_76</v>
      </c>
      <c r="C642" t="s">
        <v>11404</v>
      </c>
      <c r="D642" t="str">
        <f>VLOOKUP(MID(C642,7,4),Estrv!I:J,2,FALSE)</f>
        <v>Apoyo de alimentación y refugio para personas vulnerables</v>
      </c>
      <c r="E642" t="str">
        <f>VLOOKUP(MID(C642,1,10),Estrv!B:CC,51,FALSE)</f>
        <v>Entrega de insumos</v>
      </c>
      <c r="F642" t="s">
        <v>2910</v>
      </c>
      <c r="G642" t="b">
        <f t="shared" si="41"/>
        <v>1</v>
      </c>
    </row>
    <row r="643" spans="1:7" hidden="1">
      <c r="A643" t="str">
        <f t="shared" si="44"/>
        <v>02CD11</v>
      </c>
      <c r="B643" t="str">
        <f>CONCATENATE(A643,"_",COUNTIF(A$1:A643,A643))</f>
        <v>02CD11_77</v>
      </c>
      <c r="C643" t="s">
        <v>12078</v>
      </c>
      <c r="D643" t="str">
        <f>VLOOKUP(MID(C643,7,4),Estrv!I:J,2,FALSE)</f>
        <v>Apoyo de alimentación y refugio para personas vulnerables</v>
      </c>
      <c r="E643" t="str">
        <f>VLOOKUP(MID(C643,1,10),Estrv!B:CC,54,FALSE)</f>
        <v>Entrega de alimentos</v>
      </c>
      <c r="F643" t="s">
        <v>2911</v>
      </c>
      <c r="G643" t="b">
        <f t="shared" ref="G643:G706" si="45">EXACT(E643,F643)</f>
        <v>1</v>
      </c>
    </row>
    <row r="644" spans="1:7">
      <c r="A644" t="str">
        <f t="shared" si="44"/>
        <v>02CD11</v>
      </c>
      <c r="B644" t="str">
        <f>CONCATENATE(A644,"_",COUNTIF(A$1:A644,A644))</f>
        <v>02CD11_78</v>
      </c>
      <c r="C644" t="s">
        <v>10057</v>
      </c>
      <c r="D644" t="str">
        <f>VLOOKUP(MID(C644,7,4),Estrv!I:J,2,FALSE)</f>
        <v>Cumplimiento de los programas de protección civil</v>
      </c>
      <c r="E644" t="str">
        <f>VLOOKUP(MID(C645,1,10),Estrv!B:CC,45,FALSE)</f>
        <v>Capacitacion para desarrollar una cultura de la prevencion y resiliencia</v>
      </c>
      <c r="F644" t="s">
        <v>2920</v>
      </c>
      <c r="G644" t="b">
        <f t="shared" si="45"/>
        <v>0</v>
      </c>
    </row>
    <row r="645" spans="1:7" hidden="1">
      <c r="A645" t="str">
        <f t="shared" si="44"/>
        <v>02CD11</v>
      </c>
      <c r="B645" t="str">
        <f>CONCATENATE(A645,"_",COUNTIF(A$1:A645,A645))</f>
        <v>02CD11_79</v>
      </c>
      <c r="C645" t="s">
        <v>10731</v>
      </c>
      <c r="D645" t="str">
        <f>VLOOKUP(MID(C645,7,4),Estrv!I:J,2,FALSE)</f>
        <v>Cumplimiento de los programas de protección civil</v>
      </c>
      <c r="E645" t="str">
        <f>VLOOKUP(MID(C645,1,10),Estrv!B:CC,48,FALSE)</f>
        <v>Actualizacion mensual del Atlas de Riesgo</v>
      </c>
      <c r="F645" t="s">
        <v>2923</v>
      </c>
      <c r="G645" t="b">
        <f t="shared" si="45"/>
        <v>1</v>
      </c>
    </row>
    <row r="646" spans="1:7" hidden="1">
      <c r="A646" t="str">
        <f t="shared" si="44"/>
        <v>02CD11</v>
      </c>
      <c r="B646" t="str">
        <f>CONCATENATE(A646,"_",COUNTIF(A$1:A646,A646))</f>
        <v>02CD11_80</v>
      </c>
      <c r="C646" t="s">
        <v>11405</v>
      </c>
      <c r="D646" t="str">
        <f>VLOOKUP(MID(C646,7,4),Estrv!I:J,2,FALSE)</f>
        <v>Cumplimiento de los programas de protección civil</v>
      </c>
      <c r="E646" t="str">
        <f>VLOOKUP(MID(C646,1,10),Estrv!B:CC,51,FALSE)</f>
        <v>Generar Opiniones Tecnicas de Riesgos para informar a la poblacion sobre condiciones de riesgo y su respectiva mitigacion</v>
      </c>
      <c r="F646" t="s">
        <v>2924</v>
      </c>
      <c r="G646" t="b">
        <f t="shared" si="45"/>
        <v>1</v>
      </c>
    </row>
    <row r="647" spans="1:7" hidden="1">
      <c r="A647" t="str">
        <f t="shared" si="44"/>
        <v>02CD11</v>
      </c>
      <c r="B647" t="str">
        <f>CONCATENATE(A647,"_",COUNTIF(A$1:A647,A647))</f>
        <v>02CD11_81</v>
      </c>
      <c r="C647" t="s">
        <v>12079</v>
      </c>
      <c r="D647" t="str">
        <f>VLOOKUP(MID(C647,7,4),Estrv!I:J,2,FALSE)</f>
        <v>Cumplimiento de los programas de protección civil</v>
      </c>
      <c r="E647" t="str">
        <f>VLOOKUP(MID(C647,1,10),Estrv!B:CC,54,FALSE)</f>
        <v>Generar Avisos de Riesgos para informar de forma inmediata a la poblacion sobre condiciones de Alto Riesgo</v>
      </c>
      <c r="F647" t="s">
        <v>2925</v>
      </c>
      <c r="G647" t="b">
        <f t="shared" si="45"/>
        <v>1</v>
      </c>
    </row>
    <row r="648" spans="1:7" hidden="1">
      <c r="A648" t="str">
        <f t="shared" si="44"/>
        <v>02CD11</v>
      </c>
      <c r="B648" t="str">
        <f>CONCATENATE(A648,"_",COUNTIF(A$1:A648,A648))</f>
        <v>02CD11_82</v>
      </c>
      <c r="C648" t="s">
        <v>12753</v>
      </c>
      <c r="D648" t="str">
        <f>VLOOKUP(MID(C648,7,4),Estrv!I:J,2,FALSE)</f>
        <v>Cumplimiento de los programas de protección civil</v>
      </c>
      <c r="E648" t="str">
        <f>VLOOKUP(MID(C648,1,10),Estrv!B:CC,57,FALSE)</f>
        <v>Asesorar y elaborar Programas de Proteccion Civil (especiales, estacionales e internos)</v>
      </c>
      <c r="F648" t="s">
        <v>2926</v>
      </c>
      <c r="G648" t="b">
        <f t="shared" si="45"/>
        <v>1</v>
      </c>
    </row>
    <row r="649" spans="1:7">
      <c r="A649" t="str">
        <f t="shared" si="44"/>
        <v>02CD12</v>
      </c>
      <c r="B649" t="str">
        <f>CONCATENATE(A649,"_",COUNTIF(A$1:A649,A649))</f>
        <v>02CD12_1</v>
      </c>
      <c r="C649" t="s">
        <v>10058</v>
      </c>
      <c r="D649" t="str">
        <f>VLOOKUP(MID(C649,7,4),Estrv!I:J,2,FALSE)</f>
        <v>Gobierno y atención ciudadana</v>
      </c>
      <c r="E649" t="str">
        <f>VLOOKUP(MID(C649,1,10),Estrv!B:CC,45,FALSE)</f>
        <v>Asesoria a los comerciantes en materia de cumplimiento normativo de las actividades mercantiles</v>
      </c>
      <c r="F649" t="s">
        <v>2940</v>
      </c>
      <c r="G649" t="b">
        <f t="shared" si="45"/>
        <v>0</v>
      </c>
    </row>
    <row r="650" spans="1:7">
      <c r="A650" t="str">
        <f t="shared" si="44"/>
        <v>02CD12</v>
      </c>
      <c r="B650" t="str">
        <f>CONCATENATE(A650,"_",COUNTIF(A$1:A650,A650))</f>
        <v>02CD12_2</v>
      </c>
      <c r="C650" t="s">
        <v>10059</v>
      </c>
      <c r="D650" t="str">
        <f>VLOOKUP(MID(C650,7,4),Estrv!I:J,2,FALSE)</f>
        <v>Seguridad en Alcalíias</v>
      </c>
      <c r="E650" t="str">
        <f>VLOOKUP(MID(C650,1,10),Estrv!B:CC,45,FALSE)</f>
        <v>Optimizar el funcionamiento del sistema de videovigilancia</v>
      </c>
      <c r="F650" t="s">
        <v>2950</v>
      </c>
      <c r="G650" t="b">
        <f t="shared" si="45"/>
        <v>0</v>
      </c>
    </row>
    <row r="651" spans="1:7" hidden="1">
      <c r="A651" t="str">
        <f t="shared" si="44"/>
        <v>02CD12</v>
      </c>
      <c r="B651" t="str">
        <f>CONCATENATE(A651,"_",COUNTIF(A$1:A651,A651))</f>
        <v>02CD12_3</v>
      </c>
      <c r="C651" t="s">
        <v>10733</v>
      </c>
      <c r="D651" t="str">
        <f>VLOOKUP(MID(C651,7,4),Estrv!I:J,2,FALSE)</f>
        <v>Seguridad en Alcalíias</v>
      </c>
      <c r="E651" t="str">
        <f>VLOOKUP(MID(C651,1,10),Estrv!B:CC,48,FALSE)</f>
        <v>Canalizacion oportuna de las llamadas de emergencia</v>
      </c>
      <c r="F651" t="s">
        <v>2954</v>
      </c>
      <c r="G651" t="b">
        <f t="shared" si="45"/>
        <v>1</v>
      </c>
    </row>
    <row r="652" spans="1:7" hidden="1">
      <c r="A652" t="str">
        <f t="shared" si="44"/>
        <v>02CD12</v>
      </c>
      <c r="B652" t="str">
        <f>CONCATENATE(A652,"_",COUNTIF(A$1:A652,A652))</f>
        <v>02CD12_4</v>
      </c>
      <c r="C652" t="s">
        <v>11407</v>
      </c>
      <c r="D652" t="str">
        <f>VLOOKUP(MID(C652,7,4),Estrv!I:J,2,FALSE)</f>
        <v>Seguridad en Alcalíias</v>
      </c>
      <c r="E652" t="str">
        <f>VLOOKUP(MID(C652,1,10),Estrv!B:CC,51,FALSE)</f>
        <v>Llevar a cabo operativos policiales en zonas de incidencia delictiva</v>
      </c>
      <c r="F652" t="s">
        <v>2955</v>
      </c>
      <c r="G652" t="b">
        <f t="shared" si="45"/>
        <v>1</v>
      </c>
    </row>
    <row r="653" spans="1:7" hidden="1">
      <c r="A653" t="str">
        <f t="shared" si="44"/>
        <v>02CD12</v>
      </c>
      <c r="B653" t="str">
        <f>CONCATENATE(A653,"_",COUNTIF(A$1:A653,A653))</f>
        <v>02CD12_5</v>
      </c>
      <c r="C653" t="s">
        <v>12081</v>
      </c>
      <c r="D653" t="str">
        <f>VLOOKUP(MID(C653,7,4),Estrv!I:J,2,FALSE)</f>
        <v>Seguridad en Alcalíias</v>
      </c>
      <c r="E653" t="str">
        <f>VLOOKUP(MID(C653,1,10),Estrv!B:CC,54,FALSE)</f>
        <v>Talleres de sensibilizacion para la introyeccion de conductas positivas</v>
      </c>
      <c r="F653" t="s">
        <v>2956</v>
      </c>
      <c r="G653" t="b">
        <f t="shared" si="45"/>
        <v>1</v>
      </c>
    </row>
    <row r="654" spans="1:7">
      <c r="A654" t="str">
        <f t="shared" si="44"/>
        <v>02CD12</v>
      </c>
      <c r="B654" t="str">
        <f>CONCATENATE(A654,"_",COUNTIF(A$1:A654,A654))</f>
        <v>02CD12_6</v>
      </c>
      <c r="C654" t="s">
        <v>10060</v>
      </c>
      <c r="D654" t="str">
        <f>VLOOKUP(MID(C654,7,4),Estrv!I:J,2,FALSE)</f>
        <v>Servicios públicos</v>
      </c>
      <c r="E654" t="str">
        <f>VLOOKUP(MID(C654,1,10),Estrv!B:CC,45,FALSE)</f>
        <v>Implementar acciones de conservacion, proteccion y restauracion para el suelo de conservacion y de los recursos naturales</v>
      </c>
      <c r="F654" t="s">
        <v>1060</v>
      </c>
      <c r="G654" t="b">
        <f t="shared" si="45"/>
        <v>0</v>
      </c>
    </row>
    <row r="655" spans="1:7" hidden="1">
      <c r="A655" t="str">
        <f t="shared" si="44"/>
        <v>02CD12</v>
      </c>
      <c r="B655" t="str">
        <f>CONCATENATE(A655,"_",COUNTIF(A$1:A655,A655))</f>
        <v>02CD12_7</v>
      </c>
      <c r="C655" t="s">
        <v>10734</v>
      </c>
      <c r="D655" t="str">
        <f>VLOOKUP(MID(C655,7,4),Estrv!I:J,2,FALSE)</f>
        <v>Servicios públicos</v>
      </c>
      <c r="E655" t="str">
        <f>VLOOKUP(MID(C655,1,10),Estrv!B:CC,48,FALSE)</f>
        <v>Recoleccion de residuos solidos, organicos e inorganicos</v>
      </c>
      <c r="F655" t="s">
        <v>2965</v>
      </c>
      <c r="G655" t="b">
        <f t="shared" si="45"/>
        <v>1</v>
      </c>
    </row>
    <row r="656" spans="1:7" hidden="1">
      <c r="A656" t="str">
        <f t="shared" si="44"/>
        <v>02CD12</v>
      </c>
      <c r="B656" t="str">
        <f>CONCATENATE(A656,"_",COUNTIF(A$1:A656,A656))</f>
        <v>02CD12_8</v>
      </c>
      <c r="C656" t="s">
        <v>11408</v>
      </c>
      <c r="D656" t="str">
        <f>VLOOKUP(MID(C656,7,4),Estrv!I:J,2,FALSE)</f>
        <v>Servicios públicos</v>
      </c>
      <c r="E656" t="str">
        <f>VLOOKUP(MID(C656,1,10),Estrv!B:CC,51,FALSE)</f>
        <v>Rehabilitacion y mantenimiento de panteones, parques, jardines y areas verdes dentro del casco urbano</v>
      </c>
      <c r="F656" t="s">
        <v>2967</v>
      </c>
      <c r="G656" t="b">
        <f t="shared" si="45"/>
        <v>1</v>
      </c>
    </row>
    <row r="657" spans="1:7" hidden="1">
      <c r="A657" t="str">
        <f t="shared" si="44"/>
        <v>02CD12</v>
      </c>
      <c r="B657" t="str">
        <f>CONCATENATE(A657,"_",COUNTIF(A$1:A657,A657))</f>
        <v>02CD12_9</v>
      </c>
      <c r="C657" t="s">
        <v>12082</v>
      </c>
      <c r="D657" t="str">
        <f>VLOOKUP(MID(C657,7,4),Estrv!I:J,2,FALSE)</f>
        <v>Servicios públicos</v>
      </c>
      <c r="E657" t="str">
        <f>VLOOKUP(MID(C657,1,10),Estrv!B:CC,54,FALSE)</f>
        <v>Mantenimiento a la infraestructura del servicio del alumbrado publico y apoyos a eventos civico-culturales</v>
      </c>
      <c r="F657" t="s">
        <v>2970</v>
      </c>
      <c r="G657" t="b">
        <f t="shared" si="45"/>
        <v>1</v>
      </c>
    </row>
    <row r="658" spans="1:7" hidden="1">
      <c r="A658" t="str">
        <f t="shared" si="44"/>
        <v>02CD12</v>
      </c>
      <c r="B658" t="str">
        <f>CONCATENATE(A658,"_",COUNTIF(A$1:A658,A658))</f>
        <v>02CD12_10</v>
      </c>
      <c r="C658" t="s">
        <v>12756</v>
      </c>
      <c r="D658" t="str">
        <f>VLOOKUP(MID(C658,7,4),Estrv!I:J,2,FALSE)</f>
        <v>Servicios públicos</v>
      </c>
      <c r="E658" t="str">
        <f>VLOOKUP(MID(C658,1,10),Estrv!B:CC,57,FALSE)</f>
        <v>Instalacion y mantenimiento de señalamiento vial vertical y horizontal y acciones de mejoramiento de la imagen urbana.</v>
      </c>
      <c r="F658" t="s">
        <v>2971</v>
      </c>
      <c r="G658" t="b">
        <f t="shared" si="45"/>
        <v>1</v>
      </c>
    </row>
    <row r="659" spans="1:7">
      <c r="A659" t="str">
        <f t="shared" si="44"/>
        <v>02CD12</v>
      </c>
      <c r="B659" t="str">
        <f>CONCATENATE(A659,"_",COUNTIF(A$1:A659,A659))</f>
        <v>02CD12_11</v>
      </c>
      <c r="C659" t="s">
        <v>10061</v>
      </c>
      <c r="D659" t="str">
        <f>VLOOKUP(MID(C659,7,4),Estrv!I:J,2,FALSE)</f>
        <v>Educación, cultura, deporte y recreación</v>
      </c>
      <c r="E659" t="str">
        <f>VLOOKUP(MID(C659,1,10),Estrv!B:CC,45,FALSE)</f>
        <v>Rehabilitacion, mantenimiento y construccion de infraestructura deportiva y de espacios civicos de la Alcaldia</v>
      </c>
      <c r="F659" t="s">
        <v>1207</v>
      </c>
      <c r="G659" t="b">
        <f t="shared" si="45"/>
        <v>0</v>
      </c>
    </row>
    <row r="660" spans="1:7" hidden="1">
      <c r="A660" t="str">
        <f t="shared" si="44"/>
        <v>02CD12</v>
      </c>
      <c r="B660" t="str">
        <f>CONCATENATE(A660,"_",COUNTIF(A$1:A660,A660))</f>
        <v>02CD12_12</v>
      </c>
      <c r="C660" t="s">
        <v>10735</v>
      </c>
      <c r="D660" t="str">
        <f>VLOOKUP(MID(C660,7,4),Estrv!I:J,2,FALSE)</f>
        <v>Educación, cultura, deporte y recreación</v>
      </c>
      <c r="E660" t="str">
        <f>VLOOKUP(MID(C660,1,10),Estrv!B:CC,48,FALSE)</f>
        <v>Entregar apoyos en especie para el fortalecimiento de actividades civicas, deportivas, fiestas patrias y tradiciones</v>
      </c>
      <c r="F660" t="s">
        <v>2980</v>
      </c>
      <c r="G660" t="b">
        <f t="shared" si="45"/>
        <v>1</v>
      </c>
    </row>
    <row r="661" spans="1:7" hidden="1">
      <c r="A661" t="str">
        <f t="shared" si="44"/>
        <v>02CD12</v>
      </c>
      <c r="B661" t="str">
        <f>CONCATENATE(A661,"_",COUNTIF(A$1:A661,A661))</f>
        <v>02CD12_13</v>
      </c>
      <c r="C661" t="s">
        <v>11409</v>
      </c>
      <c r="D661" t="str">
        <f>VLOOKUP(MID(C661,7,4),Estrv!I:J,2,FALSE)</f>
        <v>Educación, cultura, deporte y recreación</v>
      </c>
      <c r="E661" t="str">
        <f>VLOOKUP(MID(C661,1,10),Estrv!B:CC,51,FALSE)</f>
        <v>Realizacion de ferias culturales que promuevan las costumbres, tradiciones e identidad de la alcaldia</v>
      </c>
      <c r="F661" t="s">
        <v>2981</v>
      </c>
      <c r="G661" t="b">
        <f t="shared" si="45"/>
        <v>1</v>
      </c>
    </row>
    <row r="662" spans="1:7" hidden="1">
      <c r="A662" t="str">
        <f t="shared" si="44"/>
        <v>02CD12</v>
      </c>
      <c r="B662" t="str">
        <f>CONCATENATE(A662,"_",COUNTIF(A$1:A662,A662))</f>
        <v>02CD12_14</v>
      </c>
      <c r="C662" t="s">
        <v>12083</v>
      </c>
      <c r="D662" t="str">
        <f>VLOOKUP(MID(C662,7,4),Estrv!I:J,2,FALSE)</f>
        <v>Educación, cultura, deporte y recreación</v>
      </c>
      <c r="E662" t="str">
        <f>VLOOKUP(MID(C662,1,10),Estrv!B:CC,54,FALSE)</f>
        <v>Implementacion de campañas de difusion de informacion en el ambito cultural de la Alcaldia Milpa Alta</v>
      </c>
      <c r="F662" t="s">
        <v>2982</v>
      </c>
      <c r="G662" t="b">
        <f t="shared" si="45"/>
        <v>1</v>
      </c>
    </row>
    <row r="663" spans="1:7" hidden="1">
      <c r="A663" t="str">
        <f t="shared" si="44"/>
        <v>02CD12</v>
      </c>
      <c r="B663" t="str">
        <f>CONCATENATE(A663,"_",COUNTIF(A$1:A663,A663))</f>
        <v>02CD12_15</v>
      </c>
      <c r="C663" t="s">
        <v>12757</v>
      </c>
      <c r="D663" t="str">
        <f>VLOOKUP(MID(C663,7,4),Estrv!I:J,2,FALSE)</f>
        <v>Educación, cultura, deporte y recreación</v>
      </c>
      <c r="E663" t="str">
        <f>VLOOKUP(MID(C663,1,10),Estrv!B:CC,57,FALSE)</f>
        <v>Realizacion de eventos deportivos, asi como entrega de material y equipo deportivo</v>
      </c>
      <c r="F663" t="s">
        <v>2983</v>
      </c>
      <c r="G663" t="b">
        <f t="shared" si="45"/>
        <v>1</v>
      </c>
    </row>
    <row r="664" spans="1:7" hidden="1">
      <c r="A664" t="str">
        <f t="shared" si="44"/>
        <v>02CD12</v>
      </c>
      <c r="B664" t="str">
        <f>CONCATENATE(A664,"_",COUNTIF(A$1:A664,A664))</f>
        <v>02CD12_16</v>
      </c>
      <c r="C664" t="s">
        <v>13431</v>
      </c>
      <c r="D664" t="str">
        <f>VLOOKUP(MID(C664,7,4),Estrv!I:J,2,FALSE)</f>
        <v>Educación, cultura, deporte y recreación</v>
      </c>
      <c r="E664" t="str">
        <f>VLOOKUP(MID(C664,1,10),Estrv!B:CC,60,FALSE)</f>
        <v>Mantenimiento de equipo deportivo de la alcaldia Milpa Alta</v>
      </c>
      <c r="F664" t="s">
        <v>2984</v>
      </c>
      <c r="G664" t="b">
        <f t="shared" si="45"/>
        <v>1</v>
      </c>
    </row>
    <row r="665" spans="1:7" hidden="1">
      <c r="A665" t="str">
        <f t="shared" si="44"/>
        <v>02CD12</v>
      </c>
      <c r="B665" t="str">
        <f>CONCATENATE(A665,"_",COUNTIF(A$1:A665,A665))</f>
        <v>02CD12_17</v>
      </c>
      <c r="C665" t="s">
        <v>14105</v>
      </c>
      <c r="D665" t="str">
        <f>VLOOKUP(MID(C665,7,4),Estrv!I:J,2,FALSE)</f>
        <v>Educación, cultura, deporte y recreación</v>
      </c>
      <c r="E665" t="str">
        <f>VLOOKUP(MID(C665,1,10),Estrv!B:CC,63,FALSE)</f>
        <v>Apoyo en especie y economico para el fomento de actividades de usos y costumbres de la region</v>
      </c>
      <c r="F665" t="s">
        <v>2985</v>
      </c>
      <c r="G665" t="b">
        <f t="shared" si="45"/>
        <v>1</v>
      </c>
    </row>
    <row r="666" spans="1:7">
      <c r="A666" t="str">
        <f t="shared" si="44"/>
        <v>02CD12</v>
      </c>
      <c r="B666" t="str">
        <f>CONCATENATE(A666,"_",COUNTIF(A$1:A666,A666))</f>
        <v>02CD12_18</v>
      </c>
      <c r="C666" t="s">
        <v>10062</v>
      </c>
      <c r="D666" t="str">
        <f>VLOOKUP(MID(C666,7,4),Estrv!I:J,2,FALSE)</f>
        <v>Servicios de salud en Alcaldias</v>
      </c>
      <c r="E666" t="str">
        <f>VLOOKUP(MID(C666,1,10),Estrv!B:CC,45,FALSE)</f>
        <v>Atencion medica general a personas residentes de Milpa Alta</v>
      </c>
      <c r="F666" t="s">
        <v>2995</v>
      </c>
      <c r="G666" t="b">
        <f t="shared" si="45"/>
        <v>0</v>
      </c>
    </row>
    <row r="667" spans="1:7" hidden="1">
      <c r="A667" t="str">
        <f t="shared" ref="A667:A692" si="46">MID(C667,1,6)</f>
        <v>02CD12</v>
      </c>
      <c r="B667" t="str">
        <f>CONCATENATE(A667,"_",COUNTIF(A$1:A667,A667))</f>
        <v>02CD12_19</v>
      </c>
      <c r="C667" t="s">
        <v>10736</v>
      </c>
      <c r="D667" t="str">
        <f>VLOOKUP(MID(C667,7,4),Estrv!I:J,2,FALSE)</f>
        <v>Servicios de salud en Alcaldias</v>
      </c>
      <c r="E667" t="str">
        <f>VLOOKUP(MID(C667,1,10),Estrv!B:CC,48,FALSE)</f>
        <v>Prescripcion y dotacion de medicamentos de uso humano para la poblacion que acuda a los servicios medicos de la alcaldia</v>
      </c>
      <c r="F667" t="s">
        <v>2997</v>
      </c>
      <c r="G667" t="b">
        <f t="shared" si="45"/>
        <v>1</v>
      </c>
    </row>
    <row r="668" spans="1:7" hidden="1">
      <c r="A668" t="str">
        <f t="shared" si="46"/>
        <v>02CD12</v>
      </c>
      <c r="B668" t="str">
        <f>CONCATENATE(A668,"_",COUNTIF(A$1:A668,A668))</f>
        <v>02CD12_20</v>
      </c>
      <c r="C668" t="s">
        <v>11410</v>
      </c>
      <c r="D668" t="str">
        <f>VLOOKUP(MID(C668,7,4),Estrv!I:J,2,FALSE)</f>
        <v>Servicios de salud en Alcaldias</v>
      </c>
      <c r="E668" t="str">
        <f>VLOOKUP(MID(C668,1,10),Estrv!B:CC,51,FALSE)</f>
        <v>Atencion odontologica, optometrica, psicologica, y nutricional a personas residentes de Milpa Alta</v>
      </c>
      <c r="F668" t="s">
        <v>2998</v>
      </c>
      <c r="G668" t="b">
        <f t="shared" si="45"/>
        <v>1</v>
      </c>
    </row>
    <row r="669" spans="1:7" hidden="1">
      <c r="A669" t="str">
        <f t="shared" si="46"/>
        <v>02CD12</v>
      </c>
      <c r="B669" t="str">
        <f>CONCATENATE(A669,"_",COUNTIF(A$1:A669,A669))</f>
        <v>02CD12_21</v>
      </c>
      <c r="C669" t="s">
        <v>12084</v>
      </c>
      <c r="D669" t="str">
        <f>VLOOKUP(MID(C669,7,4),Estrv!I:J,2,FALSE)</f>
        <v>Servicios de salud en Alcaldias</v>
      </c>
      <c r="E669" t="str">
        <f>VLOOKUP(MID(C669,1,10),Estrv!B:CC,54,FALSE)</f>
        <v>Consulta medica de rehabilitacion fisica para personas que padecieron COVID- 19</v>
      </c>
      <c r="F669" t="s">
        <v>2999</v>
      </c>
      <c r="G669" t="b">
        <f t="shared" si="45"/>
        <v>1</v>
      </c>
    </row>
    <row r="670" spans="1:7" hidden="1">
      <c r="A670" t="str">
        <f t="shared" si="46"/>
        <v>02CD12</v>
      </c>
      <c r="B670" t="str">
        <f>CONCATENATE(A670,"_",COUNTIF(A$1:A670,A670))</f>
        <v>02CD12_22</v>
      </c>
      <c r="C670" t="s">
        <v>12758</v>
      </c>
      <c r="D670" t="str">
        <f>VLOOKUP(MID(C670,7,4),Estrv!I:J,2,FALSE)</f>
        <v>Servicios de salud en Alcaldias</v>
      </c>
      <c r="E670" t="str">
        <f>VLOOKUP(MID(C670,1,10),Estrv!B:CC,57,FALSE)</f>
        <v>Atencion a mujeres victimas de violencia en el refugio temporal</v>
      </c>
      <c r="F670" t="s">
        <v>3000</v>
      </c>
      <c r="G670" t="b">
        <f t="shared" si="45"/>
        <v>1</v>
      </c>
    </row>
    <row r="671" spans="1:7" hidden="1">
      <c r="A671" t="str">
        <f t="shared" si="46"/>
        <v>02CD12</v>
      </c>
      <c r="B671" t="str">
        <f>CONCATENATE(A671,"_",COUNTIF(A$1:A671,A671))</f>
        <v>02CD12_23</v>
      </c>
      <c r="C671" t="s">
        <v>13432</v>
      </c>
      <c r="D671" t="str">
        <f>VLOOKUP(MID(C671,7,4),Estrv!I:J,2,FALSE)</f>
        <v>Servicios de salud en Alcaldias</v>
      </c>
      <c r="E671" t="str">
        <f>VLOOKUP(MID(C671,1,10),Estrv!B:CC,60,FALSE)</f>
        <v>Apoyo en especie y/o economico para personas con discapacidad</v>
      </c>
      <c r="F671" t="s">
        <v>3003</v>
      </c>
      <c r="G671" t="b">
        <f t="shared" si="45"/>
        <v>1</v>
      </c>
    </row>
    <row r="672" spans="1:7">
      <c r="A672" t="str">
        <f t="shared" si="46"/>
        <v>02CD12</v>
      </c>
      <c r="B672" t="str">
        <f>CONCATENATE(A672,"_",COUNTIF(A$1:A672,A672))</f>
        <v>02CD12_24</v>
      </c>
      <c r="C672" t="s">
        <v>10063</v>
      </c>
      <c r="D672" t="str">
        <f>VLOOKUP(MID(C672,7,4),Estrv!I:J,2,FALSE)</f>
        <v>Servicios de atención animal</v>
      </c>
      <c r="E672" t="str">
        <f>VLOOKUP(MID(C672,1,10),Estrv!B:CC,45,FALSE)</f>
        <v>Esterilizaciones y cirugias menores</v>
      </c>
      <c r="F672" t="s">
        <v>1077</v>
      </c>
      <c r="G672" t="b">
        <f t="shared" si="45"/>
        <v>0</v>
      </c>
    </row>
    <row r="673" spans="1:7" hidden="1">
      <c r="A673" t="str">
        <f t="shared" si="46"/>
        <v>02CD12</v>
      </c>
      <c r="B673" t="str">
        <f>CONCATENATE(A673,"_",COUNTIF(A$1:A673,A673))</f>
        <v>02CD12_25</v>
      </c>
      <c r="C673" t="s">
        <v>10737</v>
      </c>
      <c r="D673" t="str">
        <f>VLOOKUP(MID(C673,7,4),Estrv!I:J,2,FALSE)</f>
        <v>Servicios de atención animal</v>
      </c>
      <c r="E673" t="str">
        <f>VLOOKUP(MID(C673,1,10),Estrv!B:CC,48,FALSE)</f>
        <v>Consultas veterinaria aanimales de compañia y de pequeñas especies</v>
      </c>
      <c r="F673" t="s">
        <v>3007</v>
      </c>
      <c r="G673" t="b">
        <f t="shared" si="45"/>
        <v>1</v>
      </c>
    </row>
    <row r="674" spans="1:7" hidden="1">
      <c r="A674" t="str">
        <f t="shared" si="46"/>
        <v>02CD12</v>
      </c>
      <c r="B674" t="str">
        <f>CONCATENATE(A674,"_",COUNTIF(A$1:A674,A674))</f>
        <v>02CD12_26</v>
      </c>
      <c r="C674" t="s">
        <v>11411</v>
      </c>
      <c r="D674" t="str">
        <f>VLOOKUP(MID(C674,7,4),Estrv!I:J,2,FALSE)</f>
        <v>Servicios de atención animal</v>
      </c>
      <c r="E674" t="str">
        <f>VLOOKUP(MID(C674,1,10),Estrv!B:CC,51,FALSE)</f>
        <v>Adquisicion de alimento seco para animales de compañia que son atendidos en la clinica veterninaria de la Alcaldia Milpa Alta.</v>
      </c>
      <c r="F674" t="s">
        <v>3008</v>
      </c>
      <c r="G674" t="b">
        <f t="shared" si="45"/>
        <v>1</v>
      </c>
    </row>
    <row r="675" spans="1:7" hidden="1">
      <c r="A675" t="str">
        <f t="shared" si="46"/>
        <v>02CD12</v>
      </c>
      <c r="B675" t="str">
        <f>CONCATENATE(A675,"_",COUNTIF(A$1:A675,A675))</f>
        <v>02CD12_27</v>
      </c>
      <c r="C675" t="s">
        <v>12085</v>
      </c>
      <c r="D675" t="str">
        <f>VLOOKUP(MID(C675,7,4),Estrv!I:J,2,FALSE)</f>
        <v>Servicios de atención animal</v>
      </c>
      <c r="E675" t="str">
        <f>VLOOKUP(MID(C675,1,10),Estrv!B:CC,54,FALSE)</f>
        <v>Adquisicion de medicamentos, materiales de curacion, equipo e instrumental medico veterinario</v>
      </c>
      <c r="F675" t="s">
        <v>3009</v>
      </c>
      <c r="G675" t="b">
        <f t="shared" si="45"/>
        <v>1</v>
      </c>
    </row>
    <row r="676" spans="1:7">
      <c r="A676" t="str">
        <f t="shared" si="46"/>
        <v>02CD12</v>
      </c>
      <c r="B676" t="str">
        <f>CONCATENATE(A676,"_",COUNTIF(A$1:A676,A676))</f>
        <v>02CD12_28</v>
      </c>
      <c r="C676" t="s">
        <v>10064</v>
      </c>
      <c r="D676" t="str">
        <f>VLOOKUP(MID(C676,7,4),Estrv!I:J,2,FALSE)</f>
        <v>Servicios de cuidado infantil</v>
      </c>
      <c r="E676" t="str">
        <f>VLOOKUP(MID(C676,1,10),Estrv!B:CC,45,FALSE)</f>
        <v>Reparticion de alimentos nutritivos y balanceados para niñas y niños de los CENDIS</v>
      </c>
      <c r="F676" t="s">
        <v>3014</v>
      </c>
      <c r="G676" t="b">
        <f t="shared" si="45"/>
        <v>0</v>
      </c>
    </row>
    <row r="677" spans="1:7" hidden="1">
      <c r="A677" t="str">
        <f t="shared" si="46"/>
        <v>02CD12</v>
      </c>
      <c r="B677" t="str">
        <f>CONCATENATE(A677,"_",COUNTIF(A$1:A677,A677))</f>
        <v>02CD12_29</v>
      </c>
      <c r="C677" t="s">
        <v>10738</v>
      </c>
      <c r="D677" t="str">
        <f>VLOOKUP(MID(C677,7,4),Estrv!I:J,2,FALSE)</f>
        <v>Servicios de cuidado infantil</v>
      </c>
      <c r="E677" t="str">
        <f>VLOOKUP(MID(C677,1,10),Estrv!B:CC,48,FALSE)</f>
        <v>Otorgar suministros requeridos para elaboracion, preparacion y conservacion de alimentos nutrititvos y balanceados, en CENDIS</v>
      </c>
      <c r="F677" t="s">
        <v>3016</v>
      </c>
      <c r="G677" t="b">
        <f t="shared" si="45"/>
        <v>1</v>
      </c>
    </row>
    <row r="678" spans="1:7" hidden="1">
      <c r="A678" t="str">
        <f t="shared" si="46"/>
        <v>02CD12</v>
      </c>
      <c r="B678" t="str">
        <f>CONCATENATE(A678,"_",COUNTIF(A$1:A678,A678))</f>
        <v>02CD12_30</v>
      </c>
      <c r="C678" t="s">
        <v>11412</v>
      </c>
      <c r="D678" t="str">
        <f>VLOOKUP(MID(C678,7,4),Estrv!I:J,2,FALSE)</f>
        <v>Servicios de cuidado infantil</v>
      </c>
      <c r="E678" t="str">
        <f>VLOOKUP(MID(C678,1,10),Estrv!B:CC,51,FALSE)</f>
        <v>Capacitacion para la estructura de los CENDIS</v>
      </c>
      <c r="F678" t="s">
        <v>3017</v>
      </c>
      <c r="G678" t="b">
        <f t="shared" si="45"/>
        <v>1</v>
      </c>
    </row>
    <row r="679" spans="1:7" hidden="1">
      <c r="A679" t="str">
        <f t="shared" si="46"/>
        <v>02CD12</v>
      </c>
      <c r="B679" t="str">
        <f>CONCATENATE(A679,"_",COUNTIF(A$1:A679,A679))</f>
        <v>02CD12_31</v>
      </c>
      <c r="C679" t="s">
        <v>12086</v>
      </c>
      <c r="D679" t="str">
        <f>VLOOKUP(MID(C679,7,4),Estrv!I:J,2,FALSE)</f>
        <v>Servicios de cuidado infantil</v>
      </c>
      <c r="E679" t="str">
        <f>VLOOKUP(MID(C679,1,10),Estrv!B:CC,54,FALSE)</f>
        <v>Taller de capacitacion para las familias usuarias de los CENDIS</v>
      </c>
      <c r="F679" t="s">
        <v>3018</v>
      </c>
      <c r="G679" t="b">
        <f t="shared" si="45"/>
        <v>1</v>
      </c>
    </row>
    <row r="680" spans="1:7">
      <c r="A680" t="str">
        <f t="shared" si="46"/>
        <v>02CD12</v>
      </c>
      <c r="B680" t="str">
        <f>CONCATENATE(A680,"_",COUNTIF(A$1:A680,A680))</f>
        <v>02CD12_32</v>
      </c>
      <c r="C680" t="s">
        <v>10065</v>
      </c>
      <c r="D680" t="str">
        <f>VLOOKUP(MID(C680,7,4),Estrv!I:J,2,FALSE)</f>
        <v>Turismo, empleo y fomento económico</v>
      </c>
      <c r="E680" t="str">
        <f>VLOOKUP(MID(C680,1,10),Estrv!B:CC,45,FALSE)</f>
        <v>Realizar campañas de promocion Turistica de lugares emblematicos y de atraccion turistica de la alcaldia.</v>
      </c>
      <c r="F680" t="s">
        <v>3027</v>
      </c>
      <c r="G680" t="b">
        <f t="shared" si="45"/>
        <v>0</v>
      </c>
    </row>
    <row r="681" spans="1:7" hidden="1">
      <c r="A681" t="str">
        <f t="shared" si="46"/>
        <v>02CD12</v>
      </c>
      <c r="B681" t="str">
        <f>CONCATENATE(A681,"_",COUNTIF(A$1:A681,A681))</f>
        <v>02CD12_33</v>
      </c>
      <c r="C681" t="s">
        <v>10739</v>
      </c>
      <c r="D681" t="str">
        <f>VLOOKUP(MID(C681,7,4),Estrv!I:J,2,FALSE)</f>
        <v>Turismo, empleo y fomento económico</v>
      </c>
      <c r="E681" t="str">
        <f>VLOOKUP(MID(C681,1,10),Estrv!B:CC,48,FALSE)</f>
        <v>Entregar apoyos a los productores agricolas, con el abastecimiento de composta, agua tratada y mecanizacion</v>
      </c>
      <c r="F681" t="s">
        <v>3030</v>
      </c>
      <c r="G681" t="b">
        <f t="shared" si="45"/>
        <v>1</v>
      </c>
    </row>
    <row r="682" spans="1:7" hidden="1">
      <c r="A682" t="str">
        <f t="shared" si="46"/>
        <v>02CD12</v>
      </c>
      <c r="B682" t="str">
        <f>CONCATENATE(A682,"_",COUNTIF(A$1:A682,A682))</f>
        <v>02CD12_34</v>
      </c>
      <c r="C682" t="s">
        <v>11413</v>
      </c>
      <c r="D682" t="str">
        <f>VLOOKUP(MID(C682,7,4),Estrv!I:J,2,FALSE)</f>
        <v>Turismo, empleo y fomento económico</v>
      </c>
      <c r="E682" t="str">
        <f>VLOOKUP(MID(C682,1,10),Estrv!B:CC,51,FALSE)</f>
        <v>Realizar actividades de impulso para la estructuracion de modelo de negocios, cooperativismo y economia social y solidaria, como ferias informativas y la imparticion de talleres.</v>
      </c>
      <c r="F682" t="s">
        <v>3031</v>
      </c>
      <c r="G682" t="b">
        <f t="shared" si="45"/>
        <v>1</v>
      </c>
    </row>
    <row r="683" spans="1:7" hidden="1">
      <c r="A683" t="str">
        <f t="shared" si="46"/>
        <v>02CD12</v>
      </c>
      <c r="B683" t="str">
        <f>CONCATENATE(A683,"_",COUNTIF(A$1:A683,A683))</f>
        <v>02CD12_35</v>
      </c>
      <c r="C683" t="s">
        <v>12087</v>
      </c>
      <c r="D683" t="str">
        <f>VLOOKUP(MID(C683,7,4),Estrv!I:J,2,FALSE)</f>
        <v>Turismo, empleo y fomento económico</v>
      </c>
      <c r="E683" t="str">
        <f>VLOOKUP(MID(C683,1,10),Estrv!B:CC,54,FALSE)</f>
        <v>Realizar eventos de exhibicion de tradiciones, artesanias, gastronomia, costumbres y cosmologia de los barrios y pueblos originarios para la atraccion turistica.</v>
      </c>
      <c r="F683" t="s">
        <v>3032</v>
      </c>
      <c r="G683" t="b">
        <f t="shared" si="45"/>
        <v>1</v>
      </c>
    </row>
    <row r="684" spans="1:7" hidden="1">
      <c r="A684" t="str">
        <f t="shared" si="46"/>
        <v>02CD12</v>
      </c>
      <c r="B684" t="str">
        <f>CONCATENATE(A684,"_",COUNTIF(A$1:A684,A684))</f>
        <v>02CD12_36</v>
      </c>
      <c r="C684" t="s">
        <v>12761</v>
      </c>
      <c r="D684" t="str">
        <f>VLOOKUP(MID(C684,7,4),Estrv!I:J,2,FALSE)</f>
        <v>Turismo, empleo y fomento económico</v>
      </c>
      <c r="E684" t="str">
        <f>VLOOKUP(MID(C684,1,10),Estrv!B:CC,57,FALSE)</f>
        <v>Realizacion y/o apoyo de las ferias sectoriales, culturales y gastronomicas</v>
      </c>
      <c r="F684" t="s">
        <v>3033</v>
      </c>
      <c r="G684" t="b">
        <f t="shared" si="45"/>
        <v>1</v>
      </c>
    </row>
    <row r="685" spans="1:7" hidden="1">
      <c r="A685" t="str">
        <f t="shared" si="46"/>
        <v>02CD12</v>
      </c>
      <c r="B685" t="str">
        <f>CONCATENATE(A685,"_",COUNTIF(A$1:A685,A685))</f>
        <v>02CD12_37</v>
      </c>
      <c r="C685" t="s">
        <v>13435</v>
      </c>
      <c r="D685" t="str">
        <f>VLOOKUP(MID(C685,7,4),Estrv!I:J,2,FALSE)</f>
        <v>Turismo, empleo y fomento económico</v>
      </c>
      <c r="E685" t="str">
        <f>VLOOKUP(MID(C685,1,10),Estrv!B:CC,60,FALSE)</f>
        <v>Apoyo economico para personas desempleadas</v>
      </c>
      <c r="F685" t="s">
        <v>3034</v>
      </c>
      <c r="G685" t="b">
        <f t="shared" si="45"/>
        <v>1</v>
      </c>
    </row>
    <row r="686" spans="1:7">
      <c r="A686" t="str">
        <f t="shared" si="46"/>
        <v>02CD12</v>
      </c>
      <c r="B686" t="str">
        <f>CONCATENATE(A686,"_",COUNTIF(A$1:A686,A686))</f>
        <v>02CD12_38</v>
      </c>
      <c r="C686" t="s">
        <v>10066</v>
      </c>
      <c r="D686" t="str">
        <f>VLOOKUP(MID(C686,7,4),Estrv!I:J,2,FALSE)</f>
        <v>Infraestructura urbana</v>
      </c>
      <c r="E686" t="str">
        <f>VLOOKUP(MID(C686,1,10),Estrv!B:CC,45,FALSE)</f>
        <v>Construccion de infraestructura publica y vial a traves de pavimentacion, construccion y ampliacion de banquetas y guarniciones.</v>
      </c>
      <c r="F686" t="s">
        <v>1126</v>
      </c>
      <c r="G686" t="b">
        <f t="shared" si="45"/>
        <v>0</v>
      </c>
    </row>
    <row r="687" spans="1:7" hidden="1">
      <c r="A687" t="str">
        <f t="shared" si="46"/>
        <v>02CD12</v>
      </c>
      <c r="B687" t="str">
        <f>CONCATENATE(A687,"_",COUNTIF(A$1:A687,A687))</f>
        <v>02CD12_39</v>
      </c>
      <c r="C687" t="s">
        <v>10740</v>
      </c>
      <c r="D687" t="str">
        <f>VLOOKUP(MID(C687,7,4),Estrv!I:J,2,FALSE)</f>
        <v>Infraestructura urbana</v>
      </c>
      <c r="E687" t="str">
        <f>VLOOKUP(MID(C687,1,10),Estrv!B:CC,48,FALSE)</f>
        <v>Mantenimiento y rehabilitacion de la infraestructura publica y vial a traves de pavimentacion y ampliacion de banquetas y guarniciones.</v>
      </c>
      <c r="F687" t="s">
        <v>3043</v>
      </c>
      <c r="G687" t="b">
        <f t="shared" si="45"/>
        <v>1</v>
      </c>
    </row>
    <row r="688" spans="1:7">
      <c r="A688" t="str">
        <f t="shared" si="46"/>
        <v>02CD12</v>
      </c>
      <c r="B688" t="str">
        <f>CONCATENATE(A688,"_",COUNTIF(A$1:A688,A688))</f>
        <v>02CD12_40</v>
      </c>
      <c r="C688" t="s">
        <v>10067</v>
      </c>
      <c r="D688" t="str">
        <f>VLOOKUP(MID(C688,7,4),Estrv!I:J,2,FALSE)</f>
        <v>Infraestructura de agua potable en Alcaldías</v>
      </c>
      <c r="E688" t="str">
        <f>VLOOKUP(MID(C688,1,10),Estrv!B:CC,45,FALSE)</f>
        <v>Construir, dar mantenimiento y rehabilitacion a la infraestructura de servicios basicos agua potable.</v>
      </c>
      <c r="F688" t="s">
        <v>3049</v>
      </c>
      <c r="G688" t="b">
        <f t="shared" si="45"/>
        <v>0</v>
      </c>
    </row>
    <row r="689" spans="1:7" hidden="1">
      <c r="A689" t="str">
        <f t="shared" si="46"/>
        <v>02CD12</v>
      </c>
      <c r="B689" t="str">
        <f>CONCATENATE(A689,"_",COUNTIF(A$1:A689,A689))</f>
        <v>02CD12_41</v>
      </c>
      <c r="C689" t="s">
        <v>10741</v>
      </c>
      <c r="D689" t="str">
        <f>VLOOKUP(MID(C689,7,4),Estrv!I:J,2,FALSE)</f>
        <v>Infraestructura de agua potable en Alcaldías</v>
      </c>
      <c r="E689" t="str">
        <f>VLOOKUP(MID(C689,1,10),Estrv!B:CC,48,FALSE)</f>
        <v>Proveer del servicio de abasto de agua potable en carro cisterna a los habitantes de la alcaldia que se encuentran fuera del casco urbano y no cuentan con red hidraulica dentro de la Alcaldia Milpa Alta</v>
      </c>
      <c r="F689" t="s">
        <v>3051</v>
      </c>
      <c r="G689" t="b">
        <f t="shared" si="45"/>
        <v>1</v>
      </c>
    </row>
    <row r="690" spans="1:7" hidden="1">
      <c r="A690" t="str">
        <f t="shared" si="46"/>
        <v>02CD12</v>
      </c>
      <c r="B690" t="str">
        <f>CONCATENATE(A690,"_",COUNTIF(A$1:A690,A690))</f>
        <v>02CD12_42</v>
      </c>
      <c r="C690" t="s">
        <v>11415</v>
      </c>
      <c r="D690" t="str">
        <f>VLOOKUP(MID(C690,7,4),Estrv!I:J,2,FALSE)</f>
        <v>Infraestructura de agua potable en Alcaldías</v>
      </c>
      <c r="E690" t="str">
        <f>VLOOKUP(MID(C690,1,10),Estrv!B:CC,51,FALSE)</f>
        <v>Implementar tecnologias alternativas para la captacion de agua pluvial.</v>
      </c>
      <c r="F690" t="s">
        <v>3052</v>
      </c>
      <c r="G690" t="b">
        <f t="shared" si="45"/>
        <v>1</v>
      </c>
    </row>
    <row r="691" spans="1:7">
      <c r="A691" t="str">
        <f t="shared" si="46"/>
        <v>02CD12</v>
      </c>
      <c r="B691" t="str">
        <f>CONCATENATE(A691,"_",COUNTIF(A$1:A691,A691))</f>
        <v>02CD12_43</v>
      </c>
      <c r="C691" t="s">
        <v>10068</v>
      </c>
      <c r="D691" t="str">
        <f>VLOOKUP(MID(C691,7,4),Estrv!I:J,2,FALSE)</f>
        <v>Infraestructura de drenaje, alcantarillado y saneamiento en Alcaldías</v>
      </c>
      <c r="E691" t="str">
        <f>VLOOKUP(MID(C691,1,10),Estrv!B:CC,45,FALSE)</f>
        <v>Construir infraestructura publica de servicios basicos de drenaje y alcantarillado.</v>
      </c>
      <c r="F691" t="s">
        <v>3059</v>
      </c>
      <c r="G691" t="b">
        <f t="shared" si="45"/>
        <v>0</v>
      </c>
    </row>
    <row r="692" spans="1:7" hidden="1">
      <c r="A692" t="str">
        <f t="shared" si="46"/>
        <v>02CD12</v>
      </c>
      <c r="B692" t="str">
        <f>CONCATENATE(A692,"_",COUNTIF(A$1:A692,A692))</f>
        <v>02CD12_44</v>
      </c>
      <c r="C692" t="s">
        <v>10742</v>
      </c>
      <c r="D692" t="str">
        <f>VLOOKUP(MID(C692,7,4),Estrv!I:J,2,FALSE)</f>
        <v>Infraestructura de drenaje, alcantarillado y saneamiento en Alcaldías</v>
      </c>
      <c r="E692" t="str">
        <f>VLOOKUP(MID(C692,1,10),Estrv!B:CC,48,FALSE)</f>
        <v>Mantenimiento y rehabilitacion a la infraestructura publica de servicios de drenaje y alcantarillado.</v>
      </c>
      <c r="F692" t="s">
        <v>3061</v>
      </c>
      <c r="G692" t="b">
        <f t="shared" si="45"/>
        <v>1</v>
      </c>
    </row>
    <row r="693" spans="1:7">
      <c r="A693" t="str">
        <f t="shared" ref="A693:A703" si="47">MID(C693,1,6)</f>
        <v>02CD12</v>
      </c>
      <c r="B693" t="str">
        <f>CONCATENATE(A693,"_",COUNTIF(A$1:A693,A693))</f>
        <v>02CD12_45</v>
      </c>
      <c r="C693" t="s">
        <v>10069</v>
      </c>
      <c r="D693" t="str">
        <f>VLOOKUP(MID(C693,7,4),Estrv!I:J,2,FALSE)</f>
        <v>Cumplimiento de los programas de protección civil</v>
      </c>
      <c r="E693" t="str">
        <f>VLOOKUP(MID(C693,1,10),Estrv!B:CC,45,FALSE)</f>
        <v>Capacitacion a brigadistas que integran el comite de proteccion civil interno.</v>
      </c>
      <c r="F693" t="s">
        <v>2920</v>
      </c>
      <c r="G693" t="b">
        <f t="shared" si="45"/>
        <v>0</v>
      </c>
    </row>
    <row r="694" spans="1:7" hidden="1">
      <c r="A694" t="str">
        <f t="shared" si="47"/>
        <v>02CD12</v>
      </c>
      <c r="B694" t="str">
        <f>CONCATENATE(A694,"_",COUNTIF(A$1:A694,A694))</f>
        <v>02CD12_46</v>
      </c>
      <c r="C694" t="s">
        <v>10743</v>
      </c>
      <c r="D694" t="str">
        <f>VLOOKUP(MID(C694,7,4),Estrv!I:J,2,FALSE)</f>
        <v>Cumplimiento de los programas de protección civil</v>
      </c>
      <c r="E694" t="str">
        <f>VLOOKUP(MID(C694,1,10),Estrv!B:CC,48,FALSE)</f>
        <v>Adquisicion de equipos de seguridad y de identificacion del personal y de las zonas de riesgo de las oficinas de la Alcaldia.</v>
      </c>
      <c r="F694" t="s">
        <v>1160</v>
      </c>
      <c r="G694" t="b">
        <f t="shared" si="45"/>
        <v>1</v>
      </c>
    </row>
    <row r="695" spans="1:7">
      <c r="A695" t="str">
        <f t="shared" si="47"/>
        <v>02CD12</v>
      </c>
      <c r="B695" t="str">
        <f>CONCATENATE(A695,"_",COUNTIF(A$1:A695,A695))</f>
        <v>02CD12_47</v>
      </c>
      <c r="C695" t="s">
        <v>10070</v>
      </c>
      <c r="D695" t="str">
        <f>VLOOKUP(MID(C695,7,4),Estrv!I:J,2,FALSE)</f>
        <v>Presupuesto participativo</v>
      </c>
      <c r="E695" t="str">
        <f>VLOOKUP(MID(C695,1,10),Estrv!B:CC,45,FALSE)</f>
        <v>Realizacion de los proyectos de obra</v>
      </c>
      <c r="F695" t="s">
        <v>1168</v>
      </c>
      <c r="G695" t="b">
        <f t="shared" si="45"/>
        <v>0</v>
      </c>
    </row>
    <row r="696" spans="1:7" hidden="1">
      <c r="A696" t="str">
        <f t="shared" si="47"/>
        <v>02CD12</v>
      </c>
      <c r="B696" t="str">
        <f>CONCATENATE(A696,"_",COUNTIF(A$1:A696,A696))</f>
        <v>02CD12_48</v>
      </c>
      <c r="C696" t="s">
        <v>10744</v>
      </c>
      <c r="D696" t="str">
        <f>VLOOKUP(MID(C696,7,4),Estrv!I:J,2,FALSE)</f>
        <v>Presupuesto participativo</v>
      </c>
      <c r="E696" t="str">
        <f>VLOOKUP(MID(C696,1,10),Estrv!B:CC,48,FALSE)</f>
        <v>Realizacion de los proyectos, servicios y mantenimiento de la infraestructura publica</v>
      </c>
      <c r="F696" t="s">
        <v>3073</v>
      </c>
      <c r="G696" t="b">
        <f t="shared" si="45"/>
        <v>1</v>
      </c>
    </row>
    <row r="697" spans="1:7">
      <c r="A697" t="str">
        <f t="shared" si="47"/>
        <v>02CD12</v>
      </c>
      <c r="B697" t="str">
        <f>CONCATENATE(A697,"_",COUNTIF(A$1:A697,A697))</f>
        <v>02CD12_49</v>
      </c>
      <c r="C697" t="s">
        <v>10071</v>
      </c>
      <c r="D697" t="str">
        <f>VLOOKUP(MID(C697,7,4),Estrv!I:J,2,FALSE)</f>
        <v>Programa para el impulso agroalimentario</v>
      </c>
      <c r="E697" t="str">
        <f>VLOOKUP(MID(C697,1,10),Estrv!B:CC,45,FALSE)</f>
        <v>Otorgar apoyos a productores de nopal</v>
      </c>
      <c r="F697" t="s">
        <v>3083</v>
      </c>
      <c r="G697" t="b">
        <f t="shared" si="45"/>
        <v>0</v>
      </c>
    </row>
    <row r="698" spans="1:7" hidden="1">
      <c r="A698" t="str">
        <f t="shared" si="47"/>
        <v>02CD12</v>
      </c>
      <c r="B698" t="str">
        <f>CONCATENATE(A698,"_",COUNTIF(A$1:A698,A698))</f>
        <v>02CD12_50</v>
      </c>
      <c r="C698" t="s">
        <v>10745</v>
      </c>
      <c r="D698" t="str">
        <f>VLOOKUP(MID(C698,7,4),Estrv!I:J,2,FALSE)</f>
        <v>Programa para el impulso agroalimentario</v>
      </c>
      <c r="E698" t="str">
        <f>VLOOKUP(MID(C698,1,10),Estrv!B:CC,48,FALSE)</f>
        <v>Otorgar apoyos para la implementacion de proyectos de conservacion, restauracion, preservacion de los recursos naturales, en beneficio de la biodiversidad y de los agro ecosistemas.</v>
      </c>
      <c r="F698" t="s">
        <v>3085</v>
      </c>
      <c r="G698" t="b">
        <f t="shared" si="45"/>
        <v>1</v>
      </c>
    </row>
    <row r="699" spans="1:7" hidden="1">
      <c r="A699" t="str">
        <f t="shared" si="47"/>
        <v>02CD12</v>
      </c>
      <c r="B699" t="str">
        <f>CONCATENATE(A699,"_",COUNTIF(A$1:A699,A699))</f>
        <v>02CD12_51</v>
      </c>
      <c r="C699" t="s">
        <v>11419</v>
      </c>
      <c r="D699" t="str">
        <f>VLOOKUP(MID(C699,7,4),Estrv!I:J,2,FALSE)</f>
        <v>Programa para el impulso agroalimentario</v>
      </c>
      <c r="E699" t="str">
        <f>VLOOKUP(MID(C699,1,10),Estrv!B:CC,51,FALSE)</f>
        <v>Otorgar apoyos economicos para la mejora de las unidades productivas en la Alcaldia Milpa Alta</v>
      </c>
      <c r="F699" t="s">
        <v>3086</v>
      </c>
      <c r="G699" t="b">
        <f t="shared" si="45"/>
        <v>1</v>
      </c>
    </row>
    <row r="700" spans="1:7" hidden="1">
      <c r="A700" t="str">
        <f t="shared" si="47"/>
        <v>02CD12</v>
      </c>
      <c r="B700" t="str">
        <f>CONCATENATE(A700,"_",COUNTIF(A$1:A700,A700))</f>
        <v>02CD12_52</v>
      </c>
      <c r="C700" t="s">
        <v>12093</v>
      </c>
      <c r="D700" t="str">
        <f>VLOOKUP(MID(C700,7,4),Estrv!I:J,2,FALSE)</f>
        <v>Programa para el impulso agroalimentario</v>
      </c>
      <c r="E700" t="str">
        <f>VLOOKUP(MID(C700,1,10),Estrv!B:CC,54,FALSE)</f>
        <v>Acciones para desarrollo rural sustentable</v>
      </c>
      <c r="F700" t="s">
        <v>3087</v>
      </c>
      <c r="G700" t="b">
        <f t="shared" si="45"/>
        <v>1</v>
      </c>
    </row>
    <row r="701" spans="1:7">
      <c r="A701" t="str">
        <f t="shared" si="47"/>
        <v>02CD12</v>
      </c>
      <c r="B701" t="str">
        <f>CONCATENATE(A701,"_",COUNTIF(A$1:A701,A701))</f>
        <v>02CD12_53</v>
      </c>
      <c r="C701" t="s">
        <v>10072</v>
      </c>
      <c r="D701" t="str">
        <f>VLOOKUP(MID(C701,7,4),Estrv!I:J,2,FALSE)</f>
        <v>Apoyo de alimentación y refugio para personas vulnerables</v>
      </c>
      <c r="E701" t="str">
        <f>VLOOKUP(MID(C701,1,10),Estrv!B:CC,45,FALSE)</f>
        <v>Entrega de paquetes alimentarios para una sana alimentacion</v>
      </c>
      <c r="F701" t="s">
        <v>3097</v>
      </c>
      <c r="G701" t="b">
        <f t="shared" si="45"/>
        <v>0</v>
      </c>
    </row>
    <row r="702" spans="1:7">
      <c r="A702" t="str">
        <f t="shared" si="47"/>
        <v>02CD12</v>
      </c>
      <c r="B702" t="str">
        <f>CONCATENATE(A702,"_",COUNTIF(A$1:A702,A702))</f>
        <v>02CD12_54</v>
      </c>
      <c r="C702" t="s">
        <v>10073</v>
      </c>
      <c r="D702" t="str">
        <f>VLOOKUP(MID(C702,7,4),Estrv!I:J,2,FALSE)</f>
        <v>Actividades de apoyo administrativo</v>
      </c>
      <c r="E702" t="str">
        <f>VLOOKUP(MID(C702,1,10),Estrv!B:CC,45,FALSE)</f>
        <v>Proporcionar los insumos y herramientas necesarias a traves de la adquisicion de bienes y la contratacion de servicios para atender la demanda y necesidades de la Alcaldia</v>
      </c>
      <c r="F702" t="s">
        <v>3103</v>
      </c>
      <c r="G702" t="b">
        <f t="shared" si="45"/>
        <v>0</v>
      </c>
    </row>
    <row r="703" spans="1:7">
      <c r="A703" t="str">
        <f t="shared" si="47"/>
        <v>02CD12</v>
      </c>
      <c r="B703" t="str">
        <f>CONCATENATE(A703,"_",COUNTIF(A$1:A703,A703))</f>
        <v>02CD12_55</v>
      </c>
      <c r="C703" t="s">
        <v>10074</v>
      </c>
      <c r="D703" t="str">
        <f>VLOOKUP(MID(C703,7,4),Estrv!I:J,2,FALSE)</f>
        <v>Provisiones para contingencias</v>
      </c>
      <c r="E703" t="str">
        <f>VLOOKUP(MID(C703,1,10),Estrv!B:CC,45,FALSE)</f>
        <v>Atender las sentencias emitas por la autoridad competente</v>
      </c>
      <c r="F703" t="s">
        <v>3108</v>
      </c>
      <c r="G703" t="b">
        <f t="shared" si="45"/>
        <v>0</v>
      </c>
    </row>
    <row r="704" spans="1:7">
      <c r="A704" t="str">
        <f t="shared" ref="A704:A727" si="48">MID(C704,1,6)</f>
        <v>02CD12</v>
      </c>
      <c r="B704" t="str">
        <f>CONCATENATE(A704,"_",COUNTIF(A$1:A704,A704))</f>
        <v>02CD12_56</v>
      </c>
      <c r="C704" t="s">
        <v>10075</v>
      </c>
      <c r="D704" t="str">
        <f>VLOOKUP(MID(C704,7,4),Estrv!I:J,2,FALSE)</f>
        <v>Apoyos sociales</v>
      </c>
      <c r="E704" t="str">
        <f>VLOOKUP(MID(C704,1,10),Estrv!B:CC,45,FALSE)</f>
        <v>Apoyo en especie y/o economico para personas mayores.</v>
      </c>
      <c r="F704" t="s">
        <v>3118</v>
      </c>
      <c r="G704" t="b">
        <f t="shared" si="45"/>
        <v>0</v>
      </c>
    </row>
    <row r="705" spans="1:7" hidden="1">
      <c r="A705" t="str">
        <f t="shared" si="48"/>
        <v>02CD12</v>
      </c>
      <c r="B705" t="str">
        <f>CONCATENATE(A705,"_",COUNTIF(A$1:A705,A705))</f>
        <v>02CD12_57</v>
      </c>
      <c r="C705" t="s">
        <v>10749</v>
      </c>
      <c r="D705" t="str">
        <f>VLOOKUP(MID(C705,7,4),Estrv!I:J,2,FALSE)</f>
        <v>Apoyos sociales</v>
      </c>
      <c r="E705" t="str">
        <f>VLOOKUP(MID(C705,1,10),Estrv!B:CC,48,FALSE)</f>
        <v>Entrega de apoyos economicos para funerarios a la poblacion vulnerable</v>
      </c>
      <c r="F705" t="s">
        <v>3122</v>
      </c>
      <c r="G705" t="b">
        <f t="shared" si="45"/>
        <v>1</v>
      </c>
    </row>
    <row r="706" spans="1:7">
      <c r="A706" t="str">
        <f t="shared" si="48"/>
        <v>02CD13</v>
      </c>
      <c r="B706" t="str">
        <f>CONCATENATE(A706,"_",COUNTIF(A$1:A706,A706))</f>
        <v>02CD13_1</v>
      </c>
      <c r="C706" t="s">
        <v>10076</v>
      </c>
      <c r="D706" t="str">
        <f>VLOOKUP(MID(C706,7,4),Estrv!I:J,2,FALSE)</f>
        <v>Gobierno y atención ciudadana</v>
      </c>
      <c r="E706" t="str">
        <f>VLOOKUP(MID(C706,1,10),Estrv!B:CC,45,FALSE)</f>
        <v>Atencion a unidades habitacionales y coordinaciones territoriales</v>
      </c>
      <c r="F706" t="s">
        <v>3135</v>
      </c>
      <c r="G706" t="b">
        <f t="shared" si="45"/>
        <v>0</v>
      </c>
    </row>
    <row r="707" spans="1:7" hidden="1">
      <c r="A707" t="str">
        <f t="shared" si="48"/>
        <v>02CD13</v>
      </c>
      <c r="B707" t="str">
        <f>CONCATENATE(A707,"_",COUNTIF(A$1:A707,A707))</f>
        <v>02CD13_2</v>
      </c>
      <c r="C707" t="s">
        <v>10750</v>
      </c>
      <c r="D707" t="str">
        <f>VLOOKUP(MID(C707,7,4),Estrv!I:J,2,FALSE)</f>
        <v>Gobierno y atención ciudadana</v>
      </c>
      <c r="E707" t="str">
        <f>VLOOKUP(MID(C707,1,10),Estrv!B:CC,48,FALSE)</f>
        <v>Recorridos barriales para la difusion de acciones de gobierno</v>
      </c>
      <c r="F707" t="s">
        <v>3139</v>
      </c>
      <c r="G707" t="b">
        <f t="shared" ref="G707:G770" si="49">EXACT(E707,F707)</f>
        <v>1</v>
      </c>
    </row>
    <row r="708" spans="1:7" hidden="1">
      <c r="A708" t="str">
        <f t="shared" si="48"/>
        <v>02CD13</v>
      </c>
      <c r="B708" t="str">
        <f>CONCATENATE(A708,"_",COUNTIF(A$1:A708,A708))</f>
        <v>02CD13_3</v>
      </c>
      <c r="C708" t="s">
        <v>11424</v>
      </c>
      <c r="D708" t="str">
        <f>VLOOKUP(MID(C708,7,4),Estrv!I:J,2,FALSE)</f>
        <v>Gobierno y atención ciudadana</v>
      </c>
      <c r="E708" t="str">
        <f>VLOOKUP(MID(C708,1,10),Estrv!B:CC,51,FALSE)</f>
        <v>Atencion de Tramites y servicios publicos a la comunidad en materia juridica, vehicular y administrativa (gestion y atencion)</v>
      </c>
      <c r="F708" t="s">
        <v>3140</v>
      </c>
      <c r="G708" t="b">
        <f t="shared" si="49"/>
        <v>1</v>
      </c>
    </row>
    <row r="709" spans="1:7" hidden="1">
      <c r="A709" t="str">
        <f t="shared" si="48"/>
        <v>02CD13</v>
      </c>
      <c r="B709" t="str">
        <f>CONCATENATE(A709,"_",COUNTIF(A$1:A709,A709))</f>
        <v>02CD13_4</v>
      </c>
      <c r="C709" t="s">
        <v>12098</v>
      </c>
      <c r="D709" t="str">
        <f>VLOOKUP(MID(C709,7,4),Estrv!I:J,2,FALSE)</f>
        <v>Gobierno y atención ciudadana</v>
      </c>
      <c r="E709" t="str">
        <f>VLOOKUP(MID(C709,1,10),Estrv!B:CC,54,FALSE)</f>
        <v>Difusion institucional de actividades y programas de la alcaldia en diferentes medios de comunicacion</v>
      </c>
      <c r="F709" t="s">
        <v>3142</v>
      </c>
      <c r="G709" t="b">
        <f t="shared" si="49"/>
        <v>1</v>
      </c>
    </row>
    <row r="710" spans="1:7" hidden="1">
      <c r="A710" t="str">
        <f t="shared" si="48"/>
        <v>02CD13</v>
      </c>
      <c r="B710" t="str">
        <f>CONCATENATE(A710,"_",COUNTIF(A$1:A710,A710))</f>
        <v>02CD13_5</v>
      </c>
      <c r="C710" t="s">
        <v>12772</v>
      </c>
      <c r="D710" t="str">
        <f>VLOOKUP(MID(C710,7,4),Estrv!I:J,2,FALSE)</f>
        <v>Gobierno y atención ciudadana</v>
      </c>
      <c r="E710" t="str">
        <f>VLOOKUP(MID(C710,1,10),Estrv!B:CC,57,FALSE)</f>
        <v>Difusion y acompañamiento para el fomento y promocion de los programas y actividades institucionales de la Alcaldia mediante promotores ciudadanos para el bienestar</v>
      </c>
      <c r="F710" t="s">
        <v>3145</v>
      </c>
      <c r="G710" t="b">
        <f t="shared" si="49"/>
        <v>1</v>
      </c>
    </row>
    <row r="711" spans="1:7" hidden="1">
      <c r="A711" t="str">
        <f t="shared" si="48"/>
        <v>02CD13</v>
      </c>
      <c r="B711" t="str">
        <f>CONCATENATE(A711,"_",COUNTIF(A$1:A711,A711))</f>
        <v>02CD13_6</v>
      </c>
      <c r="C711" t="s">
        <v>13446</v>
      </c>
      <c r="D711" t="str">
        <f>VLOOKUP(MID(C711,7,4),Estrv!I:J,2,FALSE)</f>
        <v>Gobierno y atención ciudadana</v>
      </c>
      <c r="E711" t="str">
        <f>VLOOKUP(MID(C711,1,10),Estrv!B:CC,60,FALSE)</f>
        <v>Cursos y platicas en materia de derechos humanos</v>
      </c>
      <c r="F711" t="s">
        <v>3146</v>
      </c>
      <c r="G711" t="b">
        <f t="shared" si="49"/>
        <v>1</v>
      </c>
    </row>
    <row r="712" spans="1:7">
      <c r="A712" t="str">
        <f t="shared" si="48"/>
        <v>02CD13</v>
      </c>
      <c r="B712" t="str">
        <f>CONCATENATE(A712,"_",COUNTIF(A$1:A712,A712))</f>
        <v>02CD13_7</v>
      </c>
      <c r="C712" t="s">
        <v>10077</v>
      </c>
      <c r="D712" t="str">
        <f>VLOOKUP(MID(C712,7,4),Estrv!I:J,2,FALSE)</f>
        <v>Seguridad en Alcalíias</v>
      </c>
      <c r="E712" t="str">
        <f>VLOOKUP(MID(C712,1,10),Estrv!B:CC,45,FALSE)</f>
        <v>Operativos de vigilancia realizados</v>
      </c>
      <c r="F712" t="s">
        <v>3154</v>
      </c>
      <c r="G712" t="b">
        <f t="shared" si="49"/>
        <v>0</v>
      </c>
    </row>
    <row r="713" spans="1:7" hidden="1">
      <c r="A713" t="str">
        <f t="shared" si="48"/>
        <v>02CD13</v>
      </c>
      <c r="B713" t="str">
        <f>CONCATENATE(A713,"_",COUNTIF(A$1:A713,A713))</f>
        <v>02CD13_8</v>
      </c>
      <c r="C713" t="s">
        <v>10751</v>
      </c>
      <c r="D713" t="str">
        <f>VLOOKUP(MID(C713,7,4),Estrv!I:J,2,FALSE)</f>
        <v>Seguridad en Alcalíias</v>
      </c>
      <c r="E713" t="str">
        <f>VLOOKUP(MID(C713,1,10),Estrv!B:CC,48,FALSE)</f>
        <v>Cursos y platicas informativas en materia de prevencion del delito realizadas</v>
      </c>
      <c r="F713" t="s">
        <v>3158</v>
      </c>
      <c r="G713" t="b">
        <f t="shared" si="49"/>
        <v>1</v>
      </c>
    </row>
    <row r="714" spans="1:7" hidden="1">
      <c r="A714" t="str">
        <f t="shared" si="48"/>
        <v>02CD13</v>
      </c>
      <c r="B714" t="str">
        <f>CONCATENATE(A714,"_",COUNTIF(A$1:A714,A714))</f>
        <v>02CD13_9</v>
      </c>
      <c r="C714" t="s">
        <v>11425</v>
      </c>
      <c r="D714" t="str">
        <f>VLOOKUP(MID(C714,7,4),Estrv!I:J,2,FALSE)</f>
        <v>Seguridad en Alcalíias</v>
      </c>
      <c r="E714" t="str">
        <f>VLOOKUP(MID(C714,1,10),Estrv!B:CC,51,FALSE)</f>
        <v>Cursos y platicas en materia de derechos humanos de las niñas y mujeres realizadas</v>
      </c>
      <c r="F714" t="s">
        <v>3159</v>
      </c>
      <c r="G714" t="b">
        <f t="shared" si="49"/>
        <v>1</v>
      </c>
    </row>
    <row r="715" spans="1:7">
      <c r="A715" t="str">
        <f t="shared" si="48"/>
        <v>02CD13</v>
      </c>
      <c r="B715" t="str">
        <f>CONCATENATE(A715,"_",COUNTIF(A$1:A715,A715))</f>
        <v>02CD13_10</v>
      </c>
      <c r="C715" t="s">
        <v>10078</v>
      </c>
      <c r="D715" t="str">
        <f>VLOOKUP(MID(C715,7,4),Estrv!I:J,2,FALSE)</f>
        <v>Servicios públicos</v>
      </c>
      <c r="E715" t="str">
        <f>VLOOKUP(MID(C715,1,10),Estrv!B:CC,45,FALSE)</f>
        <v>Reforestacion, conservacion y mantenimiento de zonas ecologicas y urbanas</v>
      </c>
      <c r="F715" t="s">
        <v>3165</v>
      </c>
      <c r="G715" t="b">
        <f t="shared" si="49"/>
        <v>0</v>
      </c>
    </row>
    <row r="716" spans="1:7" hidden="1">
      <c r="A716" t="str">
        <f t="shared" si="48"/>
        <v>02CD13</v>
      </c>
      <c r="B716" t="str">
        <f>CONCATENATE(A716,"_",COUNTIF(A$1:A716,A716))</f>
        <v>02CD13_11</v>
      </c>
      <c r="C716" t="s">
        <v>10752</v>
      </c>
      <c r="D716" t="str">
        <f>VLOOKUP(MID(C716,7,4),Estrv!I:J,2,FALSE)</f>
        <v>Servicios públicos</v>
      </c>
      <c r="E716" t="str">
        <f>VLOOKUP(MID(C716,1,10),Estrv!B:CC,48,FALSE)</f>
        <v>Cursos y talleres de educacion ambiental</v>
      </c>
      <c r="F716" t="s">
        <v>3169</v>
      </c>
      <c r="G716" t="b">
        <f t="shared" si="49"/>
        <v>1</v>
      </c>
    </row>
    <row r="717" spans="1:7" hidden="1">
      <c r="A717" t="str">
        <f t="shared" si="48"/>
        <v>02CD13</v>
      </c>
      <c r="B717" t="str">
        <f>CONCATENATE(A717,"_",COUNTIF(A$1:A717,A717))</f>
        <v>02CD13_12</v>
      </c>
      <c r="C717" t="s">
        <v>11426</v>
      </c>
      <c r="D717" t="str">
        <f>VLOOKUP(MID(C717,7,4),Estrv!I:J,2,FALSE)</f>
        <v>Servicios públicos</v>
      </c>
      <c r="E717" t="str">
        <f>VLOOKUP(MID(C717,1,10),Estrv!B:CC,51,FALSE)</f>
        <v>Recoleccion de RSU y limpieza urbana</v>
      </c>
      <c r="F717" t="s">
        <v>3172</v>
      </c>
      <c r="G717" t="b">
        <f t="shared" si="49"/>
        <v>1</v>
      </c>
    </row>
    <row r="718" spans="1:7" hidden="1">
      <c r="A718" t="str">
        <f t="shared" si="48"/>
        <v>02CD13</v>
      </c>
      <c r="B718" t="str">
        <f>CONCATENATE(A718,"_",COUNTIF(A$1:A718,A718))</f>
        <v>02CD13_13</v>
      </c>
      <c r="C718" t="s">
        <v>12100</v>
      </c>
      <c r="D718" t="str">
        <f>VLOOKUP(MID(C718,7,4),Estrv!I:J,2,FALSE)</f>
        <v>Servicios públicos</v>
      </c>
      <c r="E718" t="str">
        <f>VLOOKUP(MID(C718,1,10),Estrv!B:CC,54,FALSE)</f>
        <v>Mantenimiento y mejoramiento de la imagen urbana</v>
      </c>
      <c r="F718" t="s">
        <v>3174</v>
      </c>
      <c r="G718" t="b">
        <f t="shared" si="49"/>
        <v>1</v>
      </c>
    </row>
    <row r="719" spans="1:7" hidden="1">
      <c r="A719" t="str">
        <f t="shared" si="48"/>
        <v>02CD13</v>
      </c>
      <c r="B719" t="str">
        <f>CONCATENATE(A719,"_",COUNTIF(A$1:A719,A719))</f>
        <v>02CD13_14</v>
      </c>
      <c r="C719" t="s">
        <v>12774</v>
      </c>
      <c r="D719" t="str">
        <f>VLOOKUP(MID(C719,7,4),Estrv!I:J,2,FALSE)</f>
        <v>Servicios públicos</v>
      </c>
      <c r="E719" t="str">
        <f>VLOOKUP(MID(C719,1,10),Estrv!B:CC,57,FALSE)</f>
        <v>Servicios de inhumacion, exhumacion y reinhumacion en panteones publicos</v>
      </c>
      <c r="F719" t="s">
        <v>3175</v>
      </c>
      <c r="G719" t="b">
        <f t="shared" si="49"/>
        <v>1</v>
      </c>
    </row>
    <row r="720" spans="1:7" hidden="1">
      <c r="A720" t="str">
        <f t="shared" si="48"/>
        <v>02CD13</v>
      </c>
      <c r="B720" t="str">
        <f>CONCATENATE(A720,"_",COUNTIF(A$1:A720,A720))</f>
        <v>02CD13_15</v>
      </c>
      <c r="C720" t="s">
        <v>13448</v>
      </c>
      <c r="D720" t="str">
        <f>VLOOKUP(MID(C720,7,4),Estrv!I:J,2,FALSE)</f>
        <v>Servicios públicos</v>
      </c>
      <c r="E720" t="str">
        <f>VLOOKUP(MID(C720,1,10),Estrv!B:CC,60,FALSE)</f>
        <v>Jornadas de limpieza y mantenimiento vecinales</v>
      </c>
      <c r="F720" t="s">
        <v>3176</v>
      </c>
      <c r="G720" t="b">
        <f t="shared" si="49"/>
        <v>1</v>
      </c>
    </row>
    <row r="721" spans="1:7">
      <c r="A721" t="str">
        <f t="shared" si="48"/>
        <v>02CD13</v>
      </c>
      <c r="B721" t="str">
        <f>CONCATENATE(A721,"_",COUNTIF(A$1:A721,A721))</f>
        <v>02CD13_16</v>
      </c>
      <c r="C721" t="s">
        <v>10079</v>
      </c>
      <c r="D721" t="str">
        <f>VLOOKUP(MID(C721,7,4),Estrv!I:J,2,FALSE)</f>
        <v>Educación, cultura, deporte y recreación</v>
      </c>
      <c r="E721" t="str">
        <f>VLOOKUP(MID(C721,1,10),Estrv!B:CC,45,FALSE)</f>
        <v>Fomento y apoyo a eventos civico-culturales y festividades patronales y regionales</v>
      </c>
      <c r="F721" t="s">
        <v>3182</v>
      </c>
      <c r="G721" t="b">
        <f t="shared" si="49"/>
        <v>0</v>
      </c>
    </row>
    <row r="722" spans="1:7" hidden="1">
      <c r="A722" t="str">
        <f t="shared" si="48"/>
        <v>02CD13</v>
      </c>
      <c r="B722" t="str">
        <f>CONCATENATE(A722,"_",COUNTIF(A$1:A722,A722))</f>
        <v>02CD13_17</v>
      </c>
      <c r="C722" t="s">
        <v>10753</v>
      </c>
      <c r="D722" t="str">
        <f>VLOOKUP(MID(C722,7,4),Estrv!I:J,2,FALSE)</f>
        <v>Educación, cultura, deporte y recreación</v>
      </c>
      <c r="E722" t="str">
        <f>VLOOKUP(MID(C722,1,10),Estrv!B:CC,48,FALSE)</f>
        <v>Fomento y promocion de la cultura fisica y deportiva</v>
      </c>
      <c r="F722" t="s">
        <v>3184</v>
      </c>
      <c r="G722" t="b">
        <f t="shared" si="49"/>
        <v>1</v>
      </c>
    </row>
    <row r="723" spans="1:7" hidden="1">
      <c r="A723" t="str">
        <f t="shared" si="48"/>
        <v>02CD13</v>
      </c>
      <c r="B723" t="str">
        <f>CONCATENATE(A723,"_",COUNTIF(A$1:A723,A723))</f>
        <v>02CD13_18</v>
      </c>
      <c r="C723" t="s">
        <v>11427</v>
      </c>
      <c r="D723" t="str">
        <f>VLOOKUP(MID(C723,7,4),Estrv!I:J,2,FALSE)</f>
        <v>Educación, cultura, deporte y recreación</v>
      </c>
      <c r="E723" t="str">
        <f>VLOOKUP(MID(C723,1,10),Estrv!B:CC,51,FALSE)</f>
        <v>Fomento y promocion de la cultura y el arte</v>
      </c>
      <c r="F723" t="s">
        <v>3185</v>
      </c>
      <c r="G723" t="b">
        <f t="shared" si="49"/>
        <v>1</v>
      </c>
    </row>
    <row r="724" spans="1:7" hidden="1">
      <c r="A724" t="str">
        <f t="shared" si="48"/>
        <v>02CD13</v>
      </c>
      <c r="B724" t="str">
        <f>CONCATENATE(A724,"_",COUNTIF(A$1:A724,A724))</f>
        <v>02CD13_19</v>
      </c>
      <c r="C724" t="s">
        <v>12101</v>
      </c>
      <c r="D724" t="str">
        <f>VLOOKUP(MID(C724,7,4),Estrv!I:J,2,FALSE)</f>
        <v>Educación, cultura, deporte y recreación</v>
      </c>
      <c r="E724" t="str">
        <f>VLOOKUP(MID(C724,1,10),Estrv!B:CC,54,FALSE)</f>
        <v>Nivelacion academica para el ingreso el nivel medio superior</v>
      </c>
      <c r="F724" t="s">
        <v>3186</v>
      </c>
      <c r="G724" t="b">
        <f t="shared" si="49"/>
        <v>1</v>
      </c>
    </row>
    <row r="725" spans="1:7">
      <c r="A725" t="str">
        <f t="shared" si="48"/>
        <v>02CD13</v>
      </c>
      <c r="B725" t="str">
        <f>CONCATENATE(A725,"_",COUNTIF(A$1:A725,A725))</f>
        <v>02CD13_20</v>
      </c>
      <c r="C725" t="s">
        <v>10080</v>
      </c>
      <c r="D725" t="str">
        <f>VLOOKUP(MID(C725,7,4),Estrv!I:J,2,FALSE)</f>
        <v>Servicios de salud en Alcaldias</v>
      </c>
      <c r="E725" t="str">
        <f>VLOOKUP(MID(C725,1,10),Estrv!B:CC,45,FALSE)</f>
        <v>Jornadas de salud realizadas</v>
      </c>
      <c r="F725" t="s">
        <v>3192</v>
      </c>
      <c r="G725" t="b">
        <f t="shared" si="49"/>
        <v>0</v>
      </c>
    </row>
    <row r="726" spans="1:7">
      <c r="A726" t="str">
        <f t="shared" si="48"/>
        <v>02CD13</v>
      </c>
      <c r="B726" t="str">
        <f>CONCATENATE(A726,"_",COUNTIF(A$1:A726,A726))</f>
        <v>02CD13_21</v>
      </c>
      <c r="C726" t="s">
        <v>10081</v>
      </c>
      <c r="D726" t="str">
        <f>VLOOKUP(MID(C726,7,4),Estrv!I:J,2,FALSE)</f>
        <v>Servicios de atención animal</v>
      </c>
      <c r="E726" t="str">
        <f>VLOOKUP(MID(C726,1,10),Estrv!B:CC,45,FALSE)</f>
        <v>Consultas medico-veterinaria, bienestar animal y vacunacion realizadas</v>
      </c>
      <c r="F726" t="s">
        <v>3199</v>
      </c>
      <c r="G726" t="b">
        <f t="shared" si="49"/>
        <v>0</v>
      </c>
    </row>
    <row r="727" spans="1:7" hidden="1">
      <c r="A727" t="str">
        <f t="shared" si="48"/>
        <v>02CD13</v>
      </c>
      <c r="B727" t="str">
        <f>CONCATENATE(A727,"_",COUNTIF(A$1:A727,A727))</f>
        <v>02CD13_22</v>
      </c>
      <c r="C727" t="s">
        <v>10755</v>
      </c>
      <c r="D727" t="str">
        <f>VLOOKUP(MID(C727,7,4),Estrv!I:J,2,FALSE)</f>
        <v>Servicios de atención animal</v>
      </c>
      <c r="E727" t="str">
        <f>VLOOKUP(MID(C727,1,10),Estrv!B:CC,48,FALSE)</f>
        <v>Jornadas de salud animal realizadas</v>
      </c>
      <c r="F727" t="s">
        <v>3201</v>
      </c>
      <c r="G727" t="b">
        <f t="shared" si="49"/>
        <v>1</v>
      </c>
    </row>
    <row r="728" spans="1:7">
      <c r="A728" t="str">
        <f t="shared" ref="A728:A748" si="50">MID(C728,1,6)</f>
        <v>02CD13</v>
      </c>
      <c r="B728" t="str">
        <f>CONCATENATE(A728,"_",COUNTIF(A$1:A728,A728))</f>
        <v>02CD13_23</v>
      </c>
      <c r="C728" t="s">
        <v>10082</v>
      </c>
      <c r="D728" t="str">
        <f>VLOOKUP(MID(C728,7,4),Estrv!I:J,2,FALSE)</f>
        <v>Servicios de cuidado infantil</v>
      </c>
      <c r="E728" t="str">
        <f>VLOOKUP(MID(C728,1,10),Estrv!B:CC,45,FALSE)</f>
        <v>Servicio de estancias infantiles a niñas y niños de 7 meses a 5 años 11 meses.</v>
      </c>
      <c r="F728" t="s">
        <v>3205</v>
      </c>
      <c r="G728" t="b">
        <f t="shared" si="49"/>
        <v>0</v>
      </c>
    </row>
    <row r="729" spans="1:7" hidden="1">
      <c r="A729" t="str">
        <f t="shared" si="50"/>
        <v>02CD13</v>
      </c>
      <c r="B729" t="str">
        <f>CONCATENATE(A729,"_",COUNTIF(A$1:A729,A729))</f>
        <v>02CD13_24</v>
      </c>
      <c r="C729" t="s">
        <v>10756</v>
      </c>
      <c r="D729" t="str">
        <f>VLOOKUP(MID(C729,7,4),Estrv!I:J,2,FALSE)</f>
        <v>Servicios de cuidado infantil</v>
      </c>
      <c r="E729" t="str">
        <f>VLOOKUP(MID(C729,1,10),Estrv!B:CC,48,FALSE)</f>
        <v>Platicas y talleres en materia de derechos humanos de las niñas, niños y adolescentes</v>
      </c>
      <c r="F729" t="s">
        <v>3207</v>
      </c>
      <c r="G729" t="b">
        <f t="shared" si="49"/>
        <v>1</v>
      </c>
    </row>
    <row r="730" spans="1:7">
      <c r="A730" t="str">
        <f t="shared" si="50"/>
        <v>02CD13</v>
      </c>
      <c r="B730" t="str">
        <f>CONCATENATE(A730,"_",COUNTIF(A$1:A730,A730))</f>
        <v>02CD13_25</v>
      </c>
      <c r="C730" t="s">
        <v>10083</v>
      </c>
      <c r="D730" t="str">
        <f>VLOOKUP(MID(C730,7,4),Estrv!I:J,2,FALSE)</f>
        <v>Turismo, empleo y fomento económico</v>
      </c>
      <c r="E730" t="str">
        <f>VLOOKUP(MID(C730,1,10),Estrv!B:CC,45,FALSE)</f>
        <v>Apoyo a productores y artesanos</v>
      </c>
      <c r="F730" t="s">
        <v>3213</v>
      </c>
      <c r="G730" t="b">
        <f t="shared" si="49"/>
        <v>0</v>
      </c>
    </row>
    <row r="731" spans="1:7" hidden="1">
      <c r="A731" t="str">
        <f t="shared" si="50"/>
        <v>02CD13</v>
      </c>
      <c r="B731" t="str">
        <f>CONCATENATE(A731,"_",COUNTIF(A$1:A731,A731))</f>
        <v>02CD13_26</v>
      </c>
      <c r="C731" t="s">
        <v>10757</v>
      </c>
      <c r="D731" t="str">
        <f>VLOOKUP(MID(C731,7,4),Estrv!I:J,2,FALSE)</f>
        <v>Turismo, empleo y fomento económico</v>
      </c>
      <c r="E731" t="str">
        <f>VLOOKUP(MID(C731,1,10),Estrv!B:CC,48,FALSE)</f>
        <v>Apoyo a Mypimes</v>
      </c>
      <c r="F731" t="s">
        <v>3215</v>
      </c>
      <c r="G731" t="b">
        <f t="shared" si="49"/>
        <v>1</v>
      </c>
    </row>
    <row r="732" spans="1:7" hidden="1">
      <c r="A732" t="str">
        <f t="shared" si="50"/>
        <v>02CD13</v>
      </c>
      <c r="B732" t="str">
        <f>CONCATENATE(A732,"_",COUNTIF(A$1:A732,A732))</f>
        <v>02CD13_27</v>
      </c>
      <c r="C732" t="s">
        <v>11431</v>
      </c>
      <c r="D732" t="str">
        <f>VLOOKUP(MID(C732,7,4),Estrv!I:J,2,FALSE)</f>
        <v>Turismo, empleo y fomento económico</v>
      </c>
      <c r="E732" t="str">
        <f>VLOOKUP(MID(C732,1,10),Estrv!B:CC,51,FALSE)</f>
        <v>Produccion de actividades turisticas</v>
      </c>
      <c r="F732" t="s">
        <v>3216</v>
      </c>
      <c r="G732" t="b">
        <f t="shared" si="49"/>
        <v>1</v>
      </c>
    </row>
    <row r="733" spans="1:7" hidden="1">
      <c r="A733" t="str">
        <f t="shared" si="50"/>
        <v>02CD13</v>
      </c>
      <c r="B733" t="str">
        <f>CONCATENATE(A733,"_",COUNTIF(A$1:A733,A733))</f>
        <v>02CD13_28</v>
      </c>
      <c r="C733" t="s">
        <v>12105</v>
      </c>
      <c r="D733" t="str">
        <f>VLOOKUP(MID(C733,7,4),Estrv!I:J,2,FALSE)</f>
        <v>Turismo, empleo y fomento económico</v>
      </c>
      <c r="E733" t="str">
        <f>VLOOKUP(MID(C733,1,10),Estrv!B:CC,54,FALSE)</f>
        <v>Apoyo a pequeños productores en ferias y exposiciones</v>
      </c>
      <c r="F733" t="s">
        <v>3217</v>
      </c>
      <c r="G733" t="b">
        <f t="shared" si="49"/>
        <v>1</v>
      </c>
    </row>
    <row r="734" spans="1:7" hidden="1">
      <c r="A734" t="str">
        <f t="shared" si="50"/>
        <v>02CD13</v>
      </c>
      <c r="B734" t="str">
        <f>CONCATENATE(A734,"_",COUNTIF(A$1:A734,A734))</f>
        <v>02CD13_29</v>
      </c>
      <c r="C734" t="s">
        <v>12779</v>
      </c>
      <c r="D734" t="str">
        <f>VLOOKUP(MID(C734,7,4),Estrv!I:J,2,FALSE)</f>
        <v>Turismo, empleo y fomento económico</v>
      </c>
      <c r="E734" t="str">
        <f>VLOOKUP(MID(C734,1,10),Estrv!B:CC,57,FALSE)</f>
        <v>Asesorias para la constitucion de Sociedades Cooperativas</v>
      </c>
      <c r="F734" t="s">
        <v>3218</v>
      </c>
      <c r="G734" t="b">
        <f t="shared" si="49"/>
        <v>1</v>
      </c>
    </row>
    <row r="735" spans="1:7" hidden="1">
      <c r="A735" t="str">
        <f t="shared" si="50"/>
        <v>02CD13</v>
      </c>
      <c r="B735" t="str">
        <f>CONCATENATE(A735,"_",COUNTIF(A$1:A735,A735))</f>
        <v>02CD13_30</v>
      </c>
      <c r="C735" t="s">
        <v>13453</v>
      </c>
      <c r="D735" t="str">
        <f>VLOOKUP(MID(C735,7,4),Estrv!I:J,2,FALSE)</f>
        <v>Turismo, empleo y fomento económico</v>
      </c>
      <c r="E735" t="str">
        <f>VLOOKUP(MID(C735,1,10),Estrv!B:CC,60,FALSE)</f>
        <v>Apoyo para la mecanizacion agricola de tierras de cultivo</v>
      </c>
      <c r="F735" t="s">
        <v>3219</v>
      </c>
      <c r="G735" t="b">
        <f t="shared" si="49"/>
        <v>1</v>
      </c>
    </row>
    <row r="736" spans="1:7" hidden="1">
      <c r="A736" t="str">
        <f t="shared" si="50"/>
        <v>02CD13</v>
      </c>
      <c r="B736" t="str">
        <f>CONCATENATE(A736,"_",COUNTIF(A$1:A736,A736))</f>
        <v>02CD13_31</v>
      </c>
      <c r="C736" t="s">
        <v>14127</v>
      </c>
      <c r="D736" t="str">
        <f>VLOOKUP(MID(C736,7,4),Estrv!I:J,2,FALSE)</f>
        <v>Turismo, empleo y fomento económico</v>
      </c>
      <c r="E736" t="str">
        <f>VLOOKUP(MID(C736,1,10),Estrv!B:CC,63,FALSE)</f>
        <v>Rehabilitacion y construccion de canales de riego</v>
      </c>
      <c r="F736" t="s">
        <v>3220</v>
      </c>
      <c r="G736" t="b">
        <f t="shared" si="49"/>
        <v>1</v>
      </c>
    </row>
    <row r="737" spans="1:7" hidden="1">
      <c r="A737" t="str">
        <f t="shared" si="50"/>
        <v>02CD13</v>
      </c>
      <c r="B737" t="str">
        <f>CONCATENATE(A737,"_",COUNTIF(A$1:A737,A737))</f>
        <v>02CD13_32</v>
      </c>
      <c r="C737" t="s">
        <v>14801</v>
      </c>
      <c r="D737" t="str">
        <f>VLOOKUP(MID(C737,7,4),Estrv!I:J,2,FALSE)</f>
        <v>Turismo, empleo y fomento económico</v>
      </c>
      <c r="E737" t="str">
        <f>VLOOKUP(MID(C737,1,10),Estrv!B:CC,66,FALSE)</f>
        <v>Capacitacion y asesoria tecnica agropecuaria y pecuaria</v>
      </c>
      <c r="F737" t="s">
        <v>3221</v>
      </c>
      <c r="G737" t="b">
        <f t="shared" si="49"/>
        <v>1</v>
      </c>
    </row>
    <row r="738" spans="1:7">
      <c r="A738" t="str">
        <f t="shared" si="50"/>
        <v>02CD13</v>
      </c>
      <c r="B738" t="str">
        <f>CONCATENATE(A738,"_",COUNTIF(A$1:A738,A738))</f>
        <v>02CD13_33</v>
      </c>
      <c r="C738" t="s">
        <v>10084</v>
      </c>
      <c r="D738" t="str">
        <f>VLOOKUP(MID(C738,7,4),Estrv!I:J,2,FALSE)</f>
        <v>Infraestructura urbana</v>
      </c>
      <c r="E738" t="str">
        <f>VLOOKUP(MID(C738,1,10),Estrv!B:CC,45,FALSE)</f>
        <v>Mantenimiento, conservacion y adecuacion de vialidades</v>
      </c>
      <c r="F738" t="s">
        <v>3227</v>
      </c>
      <c r="G738" t="b">
        <f t="shared" si="49"/>
        <v>0</v>
      </c>
    </row>
    <row r="739" spans="1:7" hidden="1">
      <c r="A739" t="str">
        <f t="shared" si="50"/>
        <v>02CD13</v>
      </c>
      <c r="B739" t="str">
        <f>CONCATENATE(A739,"_",COUNTIF(A$1:A739,A739))</f>
        <v>02CD13_34</v>
      </c>
      <c r="C739" t="s">
        <v>10758</v>
      </c>
      <c r="D739" t="str">
        <f>VLOOKUP(MID(C739,7,4),Estrv!I:J,2,FALSE)</f>
        <v>Infraestructura urbana</v>
      </c>
      <c r="E739" t="str">
        <f>VLOOKUP(MID(C739,1,10),Estrv!B:CC,48,FALSE)</f>
        <v>Rehabilitacion, mantenimiento y sustitucion de banquetas y guarniciones</v>
      </c>
      <c r="F739" t="s">
        <v>3230</v>
      </c>
      <c r="G739" t="b">
        <f t="shared" si="49"/>
        <v>1</v>
      </c>
    </row>
    <row r="740" spans="1:7" hidden="1">
      <c r="A740" t="str">
        <f t="shared" si="50"/>
        <v>02CD13</v>
      </c>
      <c r="B740" t="str">
        <f>CONCATENATE(A740,"_",COUNTIF(A$1:A740,A740))</f>
        <v>02CD13_35</v>
      </c>
      <c r="C740" t="s">
        <v>11432</v>
      </c>
      <c r="D740" t="str">
        <f>VLOOKUP(MID(C740,7,4),Estrv!I:J,2,FALSE)</f>
        <v>Infraestructura urbana</v>
      </c>
      <c r="E740" t="str">
        <f>VLOOKUP(MID(C740,1,10),Estrv!B:CC,51,FALSE)</f>
        <v>Construccion y rehabilitacion de mercados publicos</v>
      </c>
      <c r="F740" t="s">
        <v>3231</v>
      </c>
      <c r="G740" t="b">
        <f t="shared" si="49"/>
        <v>1</v>
      </c>
    </row>
    <row r="741" spans="1:7" hidden="1">
      <c r="A741" t="str">
        <f t="shared" si="50"/>
        <v>02CD13</v>
      </c>
      <c r="B741" t="str">
        <f>CONCATENATE(A741,"_",COUNTIF(A$1:A741,A741))</f>
        <v>02CD13_36</v>
      </c>
      <c r="C741" t="s">
        <v>12106</v>
      </c>
      <c r="D741" t="str">
        <f>VLOOKUP(MID(C741,7,4),Estrv!I:J,2,FALSE)</f>
        <v>Infraestructura urbana</v>
      </c>
      <c r="E741" t="str">
        <f>VLOOKUP(MID(C741,1,10),Estrv!B:CC,54,FALSE)</f>
        <v>Construccion, mantenimiento, conservacion y rehabilitacion de edificios publicos</v>
      </c>
      <c r="F741" t="s">
        <v>3232</v>
      </c>
      <c r="G741" t="b">
        <f t="shared" si="49"/>
        <v>1</v>
      </c>
    </row>
    <row r="742" spans="1:7" hidden="1">
      <c r="A742" t="str">
        <f t="shared" si="50"/>
        <v>02CD13</v>
      </c>
      <c r="B742" t="str">
        <f>CONCATENATE(A742,"_",COUNTIF(A$1:A742,A742))</f>
        <v>02CD13_37</v>
      </c>
      <c r="C742" t="s">
        <v>12780</v>
      </c>
      <c r="D742" t="str">
        <f>VLOOKUP(MID(C742,7,4),Estrv!I:J,2,FALSE)</f>
        <v>Infraestructura urbana</v>
      </c>
      <c r="E742" t="str">
        <f>VLOOKUP(MID(C742,1,10),Estrv!B:CC,57,FALSE)</f>
        <v>Construccion, rehabilitacion, mantenimiento y conservacion de espacios publicos</v>
      </c>
      <c r="F742" t="s">
        <v>3233</v>
      </c>
      <c r="G742" t="b">
        <f t="shared" si="49"/>
        <v>1</v>
      </c>
    </row>
    <row r="743" spans="1:7" hidden="1">
      <c r="A743" t="str">
        <f t="shared" si="50"/>
        <v>02CD13</v>
      </c>
      <c r="B743" t="str">
        <f>CONCATENATE(A743,"_",COUNTIF(A$1:A743,A743))</f>
        <v>02CD13_38</v>
      </c>
      <c r="C743" t="s">
        <v>13454</v>
      </c>
      <c r="D743" t="str">
        <f>VLOOKUP(MID(C743,7,4),Estrv!I:J,2,FALSE)</f>
        <v>Infraestructura urbana</v>
      </c>
      <c r="E743" t="str">
        <f>VLOOKUP(MID(C743,1,10),Estrv!B:CC,60,FALSE)</f>
        <v>Encarpetado y pavimentacion de calles</v>
      </c>
      <c r="F743" t="s">
        <v>3234</v>
      </c>
      <c r="G743" t="b">
        <f t="shared" si="49"/>
        <v>1</v>
      </c>
    </row>
    <row r="744" spans="1:7">
      <c r="A744" t="str">
        <f t="shared" si="50"/>
        <v>02CD13</v>
      </c>
      <c r="B744" t="str">
        <f>CONCATENATE(A744,"_",COUNTIF(A$1:A744,A744))</f>
        <v>02CD13_39</v>
      </c>
      <c r="C744" t="s">
        <v>10085</v>
      </c>
      <c r="D744" t="str">
        <f>VLOOKUP(MID(C744,7,4),Estrv!I:J,2,FALSE)</f>
        <v>Infraestructura de agua potable en Alcaldías</v>
      </c>
      <c r="E744" t="str">
        <f>VLOOKUP(MID(C745,1,10),Estrv!B:CC,45,FALSE)</f>
        <v>Rehabilitacion, mantenimiento y sustitucion de la red secundaria del sistema de agua potable</v>
      </c>
      <c r="F744" t="s">
        <v>3239</v>
      </c>
      <c r="G744" t="b">
        <f t="shared" si="49"/>
        <v>0</v>
      </c>
    </row>
    <row r="745" spans="1:7" hidden="1">
      <c r="A745" t="str">
        <f t="shared" si="50"/>
        <v>02CD13</v>
      </c>
      <c r="B745" t="str">
        <f>CONCATENATE(A745,"_",COUNTIF(A$1:A745,A745))</f>
        <v>02CD13_40</v>
      </c>
      <c r="C745" t="s">
        <v>10759</v>
      </c>
      <c r="D745" t="str">
        <f>VLOOKUP(MID(C745,7,4),Estrv!I:J,2,FALSE)</f>
        <v>Infraestructura de agua potable en Alcaldías</v>
      </c>
      <c r="E745" t="str">
        <f>VLOOKUP(MID(C745,1,10),Estrv!B:CC,48,FALSE)</f>
        <v>Entrega de agua potable en camion cisterna</v>
      </c>
      <c r="F745" t="s">
        <v>3241</v>
      </c>
      <c r="G745" t="b">
        <f t="shared" si="49"/>
        <v>1</v>
      </c>
    </row>
    <row r="746" spans="1:7">
      <c r="A746" t="str">
        <f t="shared" si="50"/>
        <v>02CD13</v>
      </c>
      <c r="B746" t="str">
        <f>CONCATENATE(A746,"_",COUNTIF(A$1:A746,A746))</f>
        <v>02CD13_41</v>
      </c>
      <c r="C746" t="s">
        <v>10086</v>
      </c>
      <c r="D746" t="str">
        <f>VLOOKUP(MID(C746,7,4),Estrv!I:J,2,FALSE)</f>
        <v>Infraestructura de drenaje, alcantarillado y saneamiento en Alcaldías</v>
      </c>
      <c r="E746" t="str">
        <f>VLOOKUP(MID(C746,1,10),Estrv!B:CC,45,FALSE)</f>
        <v>Rehabilitacion, mantenimiento y sustitucion de la red secundaria de drenaje</v>
      </c>
      <c r="F746" t="s">
        <v>3247</v>
      </c>
      <c r="G746" t="b">
        <f t="shared" si="49"/>
        <v>0</v>
      </c>
    </row>
    <row r="747" spans="1:7" hidden="1">
      <c r="A747" t="str">
        <f t="shared" si="50"/>
        <v>02CD13</v>
      </c>
      <c r="B747" t="str">
        <f>CONCATENATE(A747,"_",COUNTIF(A$1:A747,A747))</f>
        <v>02CD13_42</v>
      </c>
      <c r="C747" t="s">
        <v>10760</v>
      </c>
      <c r="D747" t="str">
        <f>VLOOKUP(MID(C747,7,4),Estrv!I:J,2,FALSE)</f>
        <v>Infraestructura de drenaje, alcantarillado y saneamiento en Alcaldías</v>
      </c>
      <c r="E747" t="str">
        <f>VLOOKUP(MID(C747,1,10),Estrv!B:CC,48,FALSE)</f>
        <v>Desazolve de la red secundaria de drenaje</v>
      </c>
      <c r="F747" t="s">
        <v>3249</v>
      </c>
      <c r="G747" t="b">
        <f t="shared" si="49"/>
        <v>1</v>
      </c>
    </row>
    <row r="748" spans="1:7">
      <c r="A748" t="str">
        <f t="shared" si="50"/>
        <v>02CD13</v>
      </c>
      <c r="B748" t="str">
        <f>CONCATENATE(A748,"_",COUNTIF(A$1:A748,A748))</f>
        <v>02CD13_43</v>
      </c>
      <c r="C748" t="s">
        <v>10087</v>
      </c>
      <c r="D748" t="str">
        <f>VLOOKUP(MID(C748,7,4),Estrv!I:J,2,FALSE)</f>
        <v>Actividades de apoyo administrativo</v>
      </c>
      <c r="E748" t="str">
        <f>VLOOKUP(MID(C748,1,10),Estrv!B:CC,45,FALSE)</f>
        <v>Adquisicion de bienes y servicios</v>
      </c>
      <c r="F748" t="s">
        <v>3255</v>
      </c>
      <c r="G748" t="b">
        <f t="shared" si="49"/>
        <v>0</v>
      </c>
    </row>
    <row r="749" spans="1:7">
      <c r="A749" t="str">
        <f t="shared" ref="A749:A775" si="51">MID(C749,1,6)</f>
        <v>02CD13</v>
      </c>
      <c r="B749" t="str">
        <f>CONCATENATE(A749,"_",COUNTIF(A$1:A749,A749))</f>
        <v>02CD13_44</v>
      </c>
      <c r="C749" t="s">
        <v>10088</v>
      </c>
      <c r="D749" t="str">
        <f>VLOOKUP(MID(C749,7,4),Estrv!I:J,2,FALSE)</f>
        <v>Provisiones para contingencias</v>
      </c>
      <c r="E749" t="str">
        <f>VLOOKUP(MID(C749,1,10),Estrv!B:CC,45,FALSE)</f>
        <v>Seguimiento a pago de laudos y juicios de la Alcaldia</v>
      </c>
      <c r="F749" t="s">
        <v>3261</v>
      </c>
      <c r="G749" t="b">
        <f t="shared" si="49"/>
        <v>0</v>
      </c>
    </row>
    <row r="750" spans="1:7">
      <c r="A750" t="str">
        <f t="shared" si="51"/>
        <v>02CD13</v>
      </c>
      <c r="B750" t="str">
        <f>CONCATENATE(A750,"_",COUNTIF(A$1:A750,A750))</f>
        <v>02CD13_45</v>
      </c>
      <c r="C750" t="s">
        <v>10089</v>
      </c>
      <c r="D750" t="str">
        <f>VLOOKUP(MID(C750,7,4),Estrv!I:J,2,FALSE)</f>
        <v>Cumplimiento de los programas de protección civil</v>
      </c>
      <c r="E750" t="str">
        <f>VLOOKUP(MID(C750,1,10),Estrv!B:CC,45,FALSE)</f>
        <v>Atencion medica pre hospitalaria en casos de siniestros (atencion y traslado en ambulancia)</v>
      </c>
      <c r="F750" t="s">
        <v>2033</v>
      </c>
      <c r="G750" t="b">
        <f t="shared" si="49"/>
        <v>0</v>
      </c>
    </row>
    <row r="751" spans="1:7" hidden="1">
      <c r="A751" t="str">
        <f t="shared" si="51"/>
        <v>02CD13</v>
      </c>
      <c r="B751" t="str">
        <f>CONCATENATE(A751,"_",COUNTIF(A$1:A751,A751))</f>
        <v>02CD13_46</v>
      </c>
      <c r="C751" t="s">
        <v>10763</v>
      </c>
      <c r="D751" t="str">
        <f>VLOOKUP(MID(C751,7,4),Estrv!I:J,2,FALSE)</f>
        <v>Cumplimiento de los programas de protección civil</v>
      </c>
      <c r="E751" t="str">
        <f>VLOOKUP(MID(C751,1,10),Estrv!B:CC,48,FALSE)</f>
        <v>Monitoreo de riesgos causados por fenomenos naturales o antropicos en la alcaldia</v>
      </c>
      <c r="F751" t="s">
        <v>3271</v>
      </c>
      <c r="G751" t="b">
        <f t="shared" si="49"/>
        <v>1</v>
      </c>
    </row>
    <row r="752" spans="1:7" hidden="1">
      <c r="A752" t="str">
        <f t="shared" si="51"/>
        <v>02CD13</v>
      </c>
      <c r="B752" t="str">
        <f>CONCATENATE(A752,"_",COUNTIF(A$1:A752,A752))</f>
        <v>02CD13_47</v>
      </c>
      <c r="C752" t="s">
        <v>11437</v>
      </c>
      <c r="D752" t="str">
        <f>VLOOKUP(MID(C752,7,4),Estrv!I:J,2,FALSE)</f>
        <v>Cumplimiento de los programas de protección civil</v>
      </c>
      <c r="E752" t="str">
        <f>VLOOKUP(MID(C752,1,10),Estrv!B:CC,51,FALSE)</f>
        <v>Capacitacion en materia de proteccion civil</v>
      </c>
      <c r="F752" t="s">
        <v>3272</v>
      </c>
      <c r="G752" t="b">
        <f t="shared" si="49"/>
        <v>1</v>
      </c>
    </row>
    <row r="753" spans="1:7">
      <c r="A753" t="str">
        <f t="shared" si="51"/>
        <v>02CD13</v>
      </c>
      <c r="B753" t="str">
        <f>CONCATENATE(A753,"_",COUNTIF(A$1:A753,A753))</f>
        <v>02CD13_48</v>
      </c>
      <c r="C753" t="s">
        <v>10090</v>
      </c>
      <c r="D753" t="str">
        <f>VLOOKUP(MID(C753,7,4),Estrv!I:J,2,FALSE)</f>
        <v>Presupuesto participativo</v>
      </c>
      <c r="E753" t="str">
        <f>VLOOKUP(MID(C753,1,10),Estrv!B:CC,45,FALSE)</f>
        <v>Evaluacion de proyectos registrados para el Presupuesto participativo</v>
      </c>
      <c r="F753" t="s">
        <v>3275</v>
      </c>
      <c r="G753" t="b">
        <f t="shared" si="49"/>
        <v>0</v>
      </c>
    </row>
    <row r="754" spans="1:7" hidden="1">
      <c r="A754" t="str">
        <f t="shared" si="51"/>
        <v>02CD13</v>
      </c>
      <c r="B754" t="str">
        <f>CONCATENATE(A754,"_",COUNTIF(A$1:A754,A754))</f>
        <v>02CD13_49</v>
      </c>
      <c r="C754" t="s">
        <v>10764</v>
      </c>
      <c r="D754" t="str">
        <f>VLOOKUP(MID(C754,7,4),Estrv!I:J,2,FALSE)</f>
        <v>Presupuesto participativo</v>
      </c>
      <c r="E754" t="str">
        <f>VLOOKUP(MID(C754,1,10),Estrv!B:CC,48,FALSE)</f>
        <v>Ejecucion de proyectos de presupuesto participativo</v>
      </c>
      <c r="F754" t="s">
        <v>2046</v>
      </c>
      <c r="G754" t="b">
        <f t="shared" si="49"/>
        <v>1</v>
      </c>
    </row>
    <row r="755" spans="1:7">
      <c r="A755" t="str">
        <f t="shared" si="51"/>
        <v>02CD13</v>
      </c>
      <c r="B755" t="str">
        <f>CONCATENATE(A755,"_",COUNTIF(A$1:A755,A755))</f>
        <v>02CD13_50</v>
      </c>
      <c r="C755" t="s">
        <v>10091</v>
      </c>
      <c r="D755" t="str">
        <f>VLOOKUP(MID(C755,7,4),Estrv!I:J,2,FALSE)</f>
        <v>Apoyos sociales</v>
      </c>
      <c r="E755" t="str">
        <f>VLOOKUP(MID(C755,1,10),Estrv!B:CC,45,FALSE)</f>
        <v>Ayudas sociales a personas en situacion de marginacion para un sepelio digno</v>
      </c>
      <c r="F755" t="s">
        <v>3283</v>
      </c>
      <c r="G755" t="b">
        <f t="shared" si="49"/>
        <v>0</v>
      </c>
    </row>
    <row r="756" spans="1:7" hidden="1">
      <c r="A756" t="str">
        <f t="shared" si="51"/>
        <v>02CD13</v>
      </c>
      <c r="B756" t="str">
        <f>CONCATENATE(A756,"_",COUNTIF(A$1:A756,A756))</f>
        <v>02CD13_51</v>
      </c>
      <c r="C756" t="s">
        <v>10765</v>
      </c>
      <c r="D756" t="str">
        <f>VLOOKUP(MID(C756,7,4),Estrv!I:J,2,FALSE)</f>
        <v>Apoyos sociales</v>
      </c>
      <c r="E756" t="str">
        <f>VLOOKUP(MID(C756,1,10),Estrv!B:CC,48,FALSE)</f>
        <v>Ayudas Sociales en especie que otorga juguetes por el dia de Reyes</v>
      </c>
      <c r="F756" t="s">
        <v>3285</v>
      </c>
      <c r="G756" t="b">
        <f t="shared" si="49"/>
        <v>1</v>
      </c>
    </row>
    <row r="757" spans="1:7" hidden="1">
      <c r="A757" t="str">
        <f t="shared" si="51"/>
        <v>02CD13</v>
      </c>
      <c r="B757" t="str">
        <f>CONCATENATE(A757,"_",COUNTIF(A$1:A757,A757))</f>
        <v>02CD13_52</v>
      </c>
      <c r="C757" t="s">
        <v>11439</v>
      </c>
      <c r="D757" t="str">
        <f>VLOOKUP(MID(C757,7,4),Estrv!I:J,2,FALSE)</f>
        <v>Apoyos sociales</v>
      </c>
      <c r="E757" t="str">
        <f>VLOOKUP(MID(C757,1,10),Estrv!B:CC,51,FALSE)</f>
        <v>Ayudas Sociales en especie para representantes Fiestas Patrias</v>
      </c>
      <c r="F757" t="s">
        <v>3286</v>
      </c>
      <c r="G757" t="b">
        <f t="shared" si="49"/>
        <v>1</v>
      </c>
    </row>
    <row r="758" spans="1:7" hidden="1">
      <c r="A758" t="str">
        <f t="shared" si="51"/>
        <v>02CD13</v>
      </c>
      <c r="B758" t="str">
        <f>CONCATENATE(A758,"_",COUNTIF(A$1:A758,A758))</f>
        <v>02CD13_53</v>
      </c>
      <c r="C758" t="s">
        <v>12113</v>
      </c>
      <c r="D758" t="str">
        <f>VLOOKUP(MID(C758,7,4),Estrv!I:J,2,FALSE)</f>
        <v>Apoyos sociales</v>
      </c>
      <c r="E758" t="str">
        <f>VLOOKUP(MID(C758,1,10),Estrv!B:CC,54,FALSE)</f>
        <v>Ayudas Sociales en especie que otorga juguetes por el dia del niño</v>
      </c>
      <c r="F758" t="s">
        <v>3287</v>
      </c>
      <c r="G758" t="b">
        <f t="shared" si="49"/>
        <v>1</v>
      </c>
    </row>
    <row r="759" spans="1:7" hidden="1">
      <c r="A759" t="str">
        <f t="shared" si="51"/>
        <v>02CD13</v>
      </c>
      <c r="B759" t="str">
        <f>CONCATENATE(A759,"_",COUNTIF(A$1:A759,A759))</f>
        <v>02CD13_54</v>
      </c>
      <c r="C759" t="s">
        <v>12787</v>
      </c>
      <c r="D759" t="str">
        <f>VLOOKUP(MID(C759,7,4),Estrv!I:J,2,FALSE)</f>
        <v>Apoyos sociales</v>
      </c>
      <c r="E759" t="str">
        <f>VLOOKUP(MID(C759,1,10),Estrv!B:CC,57,FALSE)</f>
        <v>Apoyo para personas que requieren aparatos ortopedicos</v>
      </c>
      <c r="F759" t="s">
        <v>3288</v>
      </c>
      <c r="G759" t="b">
        <f t="shared" si="49"/>
        <v>1</v>
      </c>
    </row>
    <row r="760" spans="1:7" hidden="1">
      <c r="A760" t="str">
        <f t="shared" si="51"/>
        <v>02CD13</v>
      </c>
      <c r="B760" t="str">
        <f>CONCATENATE(A760,"_",COUNTIF(A$1:A760,A760))</f>
        <v>02CD13_55</v>
      </c>
      <c r="C760" t="s">
        <v>13461</v>
      </c>
      <c r="D760" t="str">
        <f>VLOOKUP(MID(C760,7,4),Estrv!I:J,2,FALSE)</f>
        <v>Apoyos sociales</v>
      </c>
      <c r="E760" t="str">
        <f>VLOOKUP(MID(C760,1,10),Estrv!B:CC,60,FALSE)</f>
        <v>Ayudas sociales diversas a la comunidad para el desarrollo y mejora de la calidad de vida</v>
      </c>
      <c r="F760" t="s">
        <v>3289</v>
      </c>
      <c r="G760" t="b">
        <f t="shared" si="49"/>
        <v>1</v>
      </c>
    </row>
    <row r="761" spans="1:7" hidden="1">
      <c r="A761" t="str">
        <f t="shared" si="51"/>
        <v>02CD13</v>
      </c>
      <c r="B761" t="str">
        <f>CONCATENATE(A761,"_",COUNTIF(A$1:A761,A761))</f>
        <v>02CD13_56</v>
      </c>
      <c r="C761" t="s">
        <v>14135</v>
      </c>
      <c r="D761" t="str">
        <f>VLOOKUP(MID(C761,7,4),Estrv!I:J,2,FALSE)</f>
        <v>Apoyos sociales</v>
      </c>
      <c r="E761" t="str">
        <f>VLOOKUP(MID(C761,1,10),Estrv!B:CC,63,FALSE)</f>
        <v>Cursos y platicas promocion de los derechos humanos de las niñas, mujeres y perspectiva de genero en la Alcaldia.</v>
      </c>
      <c r="F761" t="s">
        <v>3290</v>
      </c>
      <c r="G761" t="b">
        <f t="shared" si="49"/>
        <v>1</v>
      </c>
    </row>
    <row r="762" spans="1:7">
      <c r="A762" t="str">
        <f t="shared" si="51"/>
        <v>02CD14</v>
      </c>
      <c r="B762" t="str">
        <f>CONCATENATE(A762,"_",COUNTIF(A$1:A762,A762))</f>
        <v>02CD14_1</v>
      </c>
      <c r="C762" t="s">
        <v>10092</v>
      </c>
      <c r="D762" t="str">
        <f>VLOOKUP(MID(C762,7,4),Estrv!I:J,2,FALSE)</f>
        <v>Gobierno y atención ciudadana</v>
      </c>
      <c r="E762" t="str">
        <f>VLOOKUP(MID(C762,1,10),Estrv!B:CC,45,FALSE)</f>
        <v>Actualizacion de censos de asentamientos irregulares.</v>
      </c>
      <c r="F762" t="s">
        <v>3304</v>
      </c>
      <c r="G762" t="b">
        <f t="shared" si="49"/>
        <v>0</v>
      </c>
    </row>
    <row r="763" spans="1:7" hidden="1">
      <c r="A763" t="str">
        <f t="shared" si="51"/>
        <v>02CD14</v>
      </c>
      <c r="B763" t="str">
        <f>CONCATENATE(A763,"_",COUNTIF(A$1:A763,A763))</f>
        <v>02CD14_2</v>
      </c>
      <c r="C763" t="s">
        <v>10766</v>
      </c>
      <c r="D763" t="str">
        <f>VLOOKUP(MID(C763,7,4),Estrv!I:J,2,FALSE)</f>
        <v>Gobierno y atención ciudadana</v>
      </c>
      <c r="E763" t="str">
        <f>VLOOKUP(MID(C763,1,10),Estrv!B:CC,48,FALSE)</f>
        <v>Tramites y servicios en materia de: giros mercantiles.</v>
      </c>
      <c r="F763" t="s">
        <v>3308</v>
      </c>
      <c r="G763" t="b">
        <f t="shared" si="49"/>
        <v>1</v>
      </c>
    </row>
    <row r="764" spans="1:7" hidden="1">
      <c r="A764" t="str">
        <f t="shared" si="51"/>
        <v>02CD14</v>
      </c>
      <c r="B764" t="str">
        <f>CONCATENATE(A764,"_",COUNTIF(A$1:A764,A764))</f>
        <v>02CD14_3</v>
      </c>
      <c r="C764" t="s">
        <v>11440</v>
      </c>
      <c r="D764" t="str">
        <f>VLOOKUP(MID(C764,7,4),Estrv!I:J,2,FALSE)</f>
        <v>Gobierno y atención ciudadana</v>
      </c>
      <c r="E764" t="str">
        <f>VLOOKUP(MID(C764,1,10),Estrv!B:CC,51,FALSE)</f>
        <v>Servicios de asesorias juridicas y promocion de los Derechos Humanos.</v>
      </c>
      <c r="F764" t="s">
        <v>3311</v>
      </c>
      <c r="G764" t="b">
        <f t="shared" si="49"/>
        <v>1</v>
      </c>
    </row>
    <row r="765" spans="1:7" hidden="1">
      <c r="A765" t="str">
        <f t="shared" si="51"/>
        <v>02CD14</v>
      </c>
      <c r="B765" t="str">
        <f>CONCATENATE(A765,"_",COUNTIF(A$1:A765,A765))</f>
        <v>02CD14_4</v>
      </c>
      <c r="C765" t="s">
        <v>12114</v>
      </c>
      <c r="D765" t="str">
        <f>VLOOKUP(MID(C765,7,4),Estrv!I:J,2,FALSE)</f>
        <v>Gobierno y atención ciudadana</v>
      </c>
      <c r="E765" t="str">
        <f>VLOOKUP(MID(C765,1,10),Estrv!B:CC,54,FALSE)</f>
        <v>Orientaciones en materia de colaboracion, vinculacion, concertacion y participacion ciudadana</v>
      </c>
      <c r="F765" t="s">
        <v>3313</v>
      </c>
      <c r="G765" t="b">
        <f t="shared" si="49"/>
        <v>1</v>
      </c>
    </row>
    <row r="766" spans="1:7" hidden="1">
      <c r="A766" t="str">
        <f t="shared" si="51"/>
        <v>02CD14</v>
      </c>
      <c r="B766" t="str">
        <f>CONCATENATE(A766,"_",COUNTIF(A$1:A766,A766))</f>
        <v>02CD14_5</v>
      </c>
      <c r="C766" t="s">
        <v>12788</v>
      </c>
      <c r="D766" t="str">
        <f>VLOOKUP(MID(C766,7,4),Estrv!I:J,2,FALSE)</f>
        <v>Gobierno y atención ciudadana</v>
      </c>
      <c r="E766" t="str">
        <f>VLOOKUP(MID(C766,1,10),Estrv!B:CC,57,FALSE)</f>
        <v>Levantar diagnosticos de necesidades en colonias, barrios y pueblos.</v>
      </c>
      <c r="F766" t="s">
        <v>3316</v>
      </c>
      <c r="G766" t="b">
        <f t="shared" si="49"/>
        <v>1</v>
      </c>
    </row>
    <row r="767" spans="1:7" hidden="1">
      <c r="A767" t="str">
        <f t="shared" si="51"/>
        <v>02CD14</v>
      </c>
      <c r="B767" t="str">
        <f>CONCATENATE(A767,"_",COUNTIF(A$1:A767,A767))</f>
        <v>02CD14_6</v>
      </c>
      <c r="C767" t="s">
        <v>13462</v>
      </c>
      <c r="D767" t="str">
        <f>VLOOKUP(MID(C767,7,4),Estrv!I:J,2,FALSE)</f>
        <v>Gobierno y atención ciudadana</v>
      </c>
      <c r="E767" t="str">
        <f>VLOOKUP(MID(C767,1,10),Estrv!B:CC,60,FALSE)</f>
        <v>Atender las solicitudes de Informacion Publica y solventacion de requerimientos a traves de los INFOMEX</v>
      </c>
      <c r="F767" t="s">
        <v>3317</v>
      </c>
      <c r="G767" t="b">
        <f t="shared" si="49"/>
        <v>1</v>
      </c>
    </row>
    <row r="768" spans="1:7" hidden="1">
      <c r="A768" t="str">
        <f t="shared" si="51"/>
        <v>02CD14</v>
      </c>
      <c r="B768" t="str">
        <f>CONCATENATE(A768,"_",COUNTIF(A$1:A768,A768))</f>
        <v>02CD14_7</v>
      </c>
      <c r="C768" t="s">
        <v>14136</v>
      </c>
      <c r="D768" t="str">
        <f>VLOOKUP(MID(C768,7,4),Estrv!I:J,2,FALSE)</f>
        <v>Gobierno y atención ciudadana</v>
      </c>
      <c r="E768" t="str">
        <f>VLOOKUP(MID(C768,1,10),Estrv!B:CC,63,FALSE)</f>
        <v>Atencion de requerimientos de infromacion por parte de los organos de fiscalizacion.</v>
      </c>
      <c r="F768" t="s">
        <v>3320</v>
      </c>
      <c r="G768" t="b">
        <f t="shared" si="49"/>
        <v>1</v>
      </c>
    </row>
    <row r="769" spans="1:7" hidden="1">
      <c r="A769" t="str">
        <f t="shared" si="51"/>
        <v>02CD14</v>
      </c>
      <c r="B769" t="str">
        <f>CONCATENATE(A769,"_",COUNTIF(A$1:A769,A769))</f>
        <v>02CD14_8</v>
      </c>
      <c r="C769" t="s">
        <v>14810</v>
      </c>
      <c r="D769" t="str">
        <f>VLOOKUP(MID(C769,7,4),Estrv!I:J,2,FALSE)</f>
        <v>Gobierno y atención ciudadana</v>
      </c>
      <c r="E769" t="str">
        <f>VLOOKUP(MID(C769,1,10),Estrv!B:CC,66,FALSE)</f>
        <v>Difusion de las actividades que se realizan en la Alcaldia Tlalpan.</v>
      </c>
      <c r="F769" t="s">
        <v>3323</v>
      </c>
      <c r="G769" t="b">
        <f t="shared" si="49"/>
        <v>1</v>
      </c>
    </row>
    <row r="770" spans="1:7" hidden="1">
      <c r="A770" t="str">
        <f t="shared" si="51"/>
        <v>02CD14</v>
      </c>
      <c r="B770" t="str">
        <f>CONCATENATE(A770,"_",COUNTIF(A$1:A770,A770))</f>
        <v>02CD14_9</v>
      </c>
      <c r="C770" t="s">
        <v>15484</v>
      </c>
      <c r="D770" t="str">
        <f>VLOOKUP(MID(C770,7,4),Estrv!I:J,2,FALSE)</f>
        <v>Gobierno y atención ciudadana</v>
      </c>
      <c r="E770" t="str">
        <f>VLOOKUP(MID(C770,1,10),Estrv!B:CC,69,FALSE)</f>
        <v>Implementar el Modelo Integral de Atencion Ciudadana y asegurar su cumplimiento y funcionamiento y Establecer mecanismos de evaluacion que contemplen aspectos de satisfaccion ciudadana como encuestas, reuniones o analisis estadistico.</v>
      </c>
      <c r="F770" t="s">
        <v>3326</v>
      </c>
      <c r="G770" t="b">
        <f t="shared" si="49"/>
        <v>1</v>
      </c>
    </row>
    <row r="771" spans="1:7">
      <c r="A771" t="str">
        <f t="shared" si="51"/>
        <v>02CD14</v>
      </c>
      <c r="B771" t="str">
        <f>CONCATENATE(A771,"_",COUNTIF(A$1:A771,A771))</f>
        <v>02CD14_10</v>
      </c>
      <c r="C771" t="s">
        <v>10093</v>
      </c>
      <c r="D771" t="str">
        <f>VLOOKUP(MID(C771,7,4),Estrv!I:J,2,FALSE)</f>
        <v>Seguridad en Alcalíias</v>
      </c>
      <c r="E771" t="str">
        <f>VLOOKUP(MID(C771,1,10),Estrv!B:CC,45,FALSE)</f>
        <v>Operativos de Seguridad en las colonias, barrios y pueblos de la Alcaldia.</v>
      </c>
      <c r="F771" t="s">
        <v>3334</v>
      </c>
      <c r="G771" t="b">
        <f t="shared" ref="G771:G834" si="52">EXACT(E771,F771)</f>
        <v>0</v>
      </c>
    </row>
    <row r="772" spans="1:7" hidden="1">
      <c r="A772" t="str">
        <f t="shared" si="51"/>
        <v>02CD14</v>
      </c>
      <c r="B772" t="str">
        <f>CONCATENATE(A772,"_",COUNTIF(A$1:A772,A772))</f>
        <v>02CD14_11</v>
      </c>
      <c r="C772" t="s">
        <v>10767</v>
      </c>
      <c r="D772" t="str">
        <f>VLOOKUP(MID(C772,7,4),Estrv!I:J,2,FALSE)</f>
        <v>Seguridad en Alcalíias</v>
      </c>
      <c r="E772" t="str">
        <f>VLOOKUP(MID(C772,1,10),Estrv!B:CC,48,FALSE)</f>
        <v>Remision y acompañamiento institucional ante el juzgado civico y la fiscalia.</v>
      </c>
      <c r="F772" t="s">
        <v>3338</v>
      </c>
      <c r="G772" t="b">
        <f t="shared" si="52"/>
        <v>1</v>
      </c>
    </row>
    <row r="773" spans="1:7" hidden="1">
      <c r="A773" t="str">
        <f t="shared" si="51"/>
        <v>02CD14</v>
      </c>
      <c r="B773" t="str">
        <f>CONCATENATE(A773,"_",COUNTIF(A$1:A773,A773))</f>
        <v>02CD14_12</v>
      </c>
      <c r="C773" t="s">
        <v>11441</v>
      </c>
      <c r="D773" t="str">
        <f>VLOOKUP(MID(C773,7,4),Estrv!I:J,2,FALSE)</f>
        <v>Seguridad en Alcalíias</v>
      </c>
      <c r="E773" t="str">
        <f>VLOOKUP(MID(C773,1,10),Estrv!B:CC,51,FALSE)</f>
        <v>Estrategias operativas atencion integral para apoyo a los habitantes de las colonias con mayor indice delictivo.</v>
      </c>
      <c r="F773" t="s">
        <v>3339</v>
      </c>
      <c r="G773" t="b">
        <f t="shared" si="52"/>
        <v>1</v>
      </c>
    </row>
    <row r="774" spans="1:7" hidden="1">
      <c r="A774" t="str">
        <f t="shared" si="51"/>
        <v>02CD14</v>
      </c>
      <c r="B774" t="str">
        <f>CONCATENATE(A774,"_",COUNTIF(A$1:A774,A774))</f>
        <v>02CD14_13</v>
      </c>
      <c r="C774" t="s">
        <v>12115</v>
      </c>
      <c r="D774" t="str">
        <f>VLOOKUP(MID(C774,7,4),Estrv!I:J,2,FALSE)</f>
        <v>Seguridad en Alcalíias</v>
      </c>
      <c r="E774" t="str">
        <f>VLOOKUP(MID(C774,1,10),Estrv!B:CC,54,FALSE)</f>
        <v>Talleres en materia de prevencion de la violencia y cultura de la denuncia.</v>
      </c>
      <c r="F774" t="s">
        <v>3340</v>
      </c>
      <c r="G774" t="b">
        <f t="shared" si="52"/>
        <v>1</v>
      </c>
    </row>
    <row r="775" spans="1:7">
      <c r="A775" t="str">
        <f t="shared" si="51"/>
        <v>02CD14</v>
      </c>
      <c r="B775" t="str">
        <f>CONCATENATE(A775,"_",COUNTIF(A$1:A775,A775))</f>
        <v>02CD14_14</v>
      </c>
      <c r="C775" t="s">
        <v>10094</v>
      </c>
      <c r="D775" t="str">
        <f>VLOOKUP(MID(C775,7,4),Estrv!I:J,2,FALSE)</f>
        <v>Servicios públicos</v>
      </c>
      <c r="E775" t="str">
        <f>VLOOKUP(MID(C775,1,10),Estrv!B:CC,45,FALSE)</f>
        <v>Recoleccion domiciliaria de residuos organicos, inorganicos e industriales</v>
      </c>
      <c r="F775" t="s">
        <v>3347</v>
      </c>
      <c r="G775" t="b">
        <f t="shared" si="52"/>
        <v>0</v>
      </c>
    </row>
    <row r="776" spans="1:7" hidden="1">
      <c r="A776" t="str">
        <f t="shared" ref="A776:A819" si="53">MID(C776,1,6)</f>
        <v>02CD14</v>
      </c>
      <c r="B776" t="str">
        <f>CONCATENATE(A776,"_",COUNTIF(A$1:A776,A776))</f>
        <v>02CD14_15</v>
      </c>
      <c r="C776" t="s">
        <v>10768</v>
      </c>
      <c r="D776" t="str">
        <f>VLOOKUP(MID(C776,7,4),Estrv!I:J,2,FALSE)</f>
        <v>Servicios públicos</v>
      </c>
      <c r="E776" t="str">
        <f>VLOOKUP(MID(C776,1,10),Estrv!B:CC,48,FALSE)</f>
        <v>Rehabilitar, consevar y mantener luminarias de la Red Alumbrado Publico, con el cambio y actualizacion de nuevas tecnologias de iluminacion y ahorro de energia y la conservacion de la infraestructura existentes con mantenimiento preventivo y correctivo en calles, vialidades secundarias y espacios publicos.</v>
      </c>
      <c r="F776" t="s">
        <v>3351</v>
      </c>
      <c r="G776" t="b">
        <f t="shared" si="52"/>
        <v>1</v>
      </c>
    </row>
    <row r="777" spans="1:7" hidden="1">
      <c r="A777" t="str">
        <f t="shared" si="53"/>
        <v>02CD14</v>
      </c>
      <c r="B777" t="str">
        <f>CONCATENATE(A777,"_",COUNTIF(A$1:A777,A777))</f>
        <v>02CD14_16</v>
      </c>
      <c r="C777" t="s">
        <v>11442</v>
      </c>
      <c r="D777" t="str">
        <f>VLOOKUP(MID(C777,7,4),Estrv!I:J,2,FALSE)</f>
        <v>Servicios públicos</v>
      </c>
      <c r="E777" t="str">
        <f>VLOOKUP(MID(C777,1,10),Estrv!B:CC,51,FALSE)</f>
        <v>Actividades de mejoramiento en la movilidad y el ordenamiento urbano en intervenciones, con la aplicacion de pintura para balizamiento, realizacion de señalamientos y adecuaciones geometricas, a efecto de mejorar la vialidad y seguridad de las personas.</v>
      </c>
      <c r="F777" t="s">
        <v>3352</v>
      </c>
      <c r="G777" t="b">
        <f t="shared" si="52"/>
        <v>1</v>
      </c>
    </row>
    <row r="778" spans="1:7" hidden="1">
      <c r="A778" t="str">
        <f t="shared" si="53"/>
        <v>02CD14</v>
      </c>
      <c r="B778" t="str">
        <f>CONCATENATE(A778,"_",COUNTIF(A$1:A778,A778))</f>
        <v>02CD14_17</v>
      </c>
      <c r="C778" t="s">
        <v>12116</v>
      </c>
      <c r="D778" t="str">
        <f>VLOOKUP(MID(C778,7,4),Estrv!I:J,2,FALSE)</f>
        <v>Servicios públicos</v>
      </c>
      <c r="E778" t="str">
        <f>VLOOKUP(MID(C778,1,10),Estrv!B:CC,54,FALSE)</f>
        <v>Mantenimiento de areas verdes en parques, jardines, camellones, plazas y espacios publicos, conservandolos limpios y seguros con actividades de poda de arboles, poda de pasto, riego de areas verdes, barrido de areas verdes, retiro de hierba y maleza.</v>
      </c>
      <c r="F778" t="s">
        <v>3353</v>
      </c>
      <c r="G778" t="b">
        <f t="shared" si="52"/>
        <v>1</v>
      </c>
    </row>
    <row r="779" spans="1:7" hidden="1">
      <c r="A779" t="str">
        <f t="shared" si="53"/>
        <v>02CD14</v>
      </c>
      <c r="B779" t="str">
        <f>CONCATENATE(A779,"_",COUNTIF(A$1:A779,A779))</f>
        <v>02CD14_18</v>
      </c>
      <c r="C779" t="s">
        <v>12790</v>
      </c>
      <c r="D779" t="str">
        <f>VLOOKUP(MID(C779,7,4),Estrv!I:J,2,FALSE)</f>
        <v>Servicios públicos</v>
      </c>
      <c r="E779" t="str">
        <f>VLOOKUP(MID(C779,1,10),Estrv!B:CC,57,FALSE)</f>
        <v>Mantenimiento y conservacion del mobiliario urbano en espacios publicos como: kioscos, fuentes ornamentales, bustos, monumentos, bajo puentes, etc. con trabajos de eliminacion y borrado de grafiti con la aplicacion de pintura en muros y bardas, colocacion de malla ciclonica, etc.</v>
      </c>
      <c r="F779" t="s">
        <v>3354</v>
      </c>
      <c r="G779" t="b">
        <f t="shared" si="52"/>
        <v>1</v>
      </c>
    </row>
    <row r="780" spans="1:7" hidden="1">
      <c r="A780" t="str">
        <f t="shared" si="53"/>
        <v>02CD14</v>
      </c>
      <c r="B780" t="str">
        <f>CONCATENATE(A780,"_",COUNTIF(A$1:A780,A780))</f>
        <v>02CD14_19</v>
      </c>
      <c r="C780" t="s">
        <v>13464</v>
      </c>
      <c r="D780" t="str">
        <f>VLOOKUP(MID(C780,7,4),Estrv!I:J,2,FALSE)</f>
        <v>Servicios públicos</v>
      </c>
      <c r="E780" t="str">
        <f>VLOOKUP(MID(C780,1,10),Estrv!B:CC,60,FALSE)</f>
        <v>Otorgar servicios funerarios y dar mantenimiento a panteones.</v>
      </c>
      <c r="F780" t="s">
        <v>3355</v>
      </c>
      <c r="G780" t="b">
        <f t="shared" si="52"/>
        <v>1</v>
      </c>
    </row>
    <row r="781" spans="1:7" hidden="1">
      <c r="A781" t="str">
        <f t="shared" si="53"/>
        <v>02CD14</v>
      </c>
      <c r="B781" t="str">
        <f>CONCATENATE(A781,"_",COUNTIF(A$1:A781,A781))</f>
        <v>02CD14_20</v>
      </c>
      <c r="C781" t="s">
        <v>14138</v>
      </c>
      <c r="D781" t="str">
        <f>VLOOKUP(MID(C781,7,4),Estrv!I:J,2,FALSE)</f>
        <v>Servicios públicos</v>
      </c>
      <c r="E781" t="str">
        <f>VLOOKUP(MID(C781,1,10),Estrv!B:CC,63,FALSE)</f>
        <v>Contribuir al derecho de la poblacion a contar con el agua potable en sus viviendas, principalmente en las zonas de marginacion.</v>
      </c>
      <c r="F781" t="s">
        <v>3357</v>
      </c>
      <c r="G781" t="b">
        <f t="shared" si="52"/>
        <v>1</v>
      </c>
    </row>
    <row r="782" spans="1:7" hidden="1">
      <c r="A782" t="str">
        <f t="shared" si="53"/>
        <v>02CD14</v>
      </c>
      <c r="B782" t="str">
        <f>CONCATENATE(A782,"_",COUNTIF(A$1:A782,A782))</f>
        <v>02CD14_21</v>
      </c>
      <c r="C782" t="s">
        <v>14812</v>
      </c>
      <c r="D782" t="str">
        <f>VLOOKUP(MID(C782,7,4),Estrv!I:J,2,FALSE)</f>
        <v>Servicios públicos</v>
      </c>
      <c r="E782" t="str">
        <f>VLOOKUP(MID(C782,1,10),Estrv!B:CC,66,FALSE)</f>
        <v>Difusion de informacion sobre el cuidado del medio ambiente, el desarrollo sustentable, el cambio climatico, los efectos de la contaminacion y conservacion de la biodiversidad entre la poblacion tlalpense.</v>
      </c>
      <c r="F782" t="s">
        <v>3358</v>
      </c>
      <c r="G782" t="b">
        <f t="shared" si="52"/>
        <v>1</v>
      </c>
    </row>
    <row r="783" spans="1:7" hidden="1">
      <c r="A783" t="str">
        <f t="shared" si="53"/>
        <v>02CD14</v>
      </c>
      <c r="B783" t="str">
        <f>CONCATENATE(A783,"_",COUNTIF(A$1:A783,A783))</f>
        <v>02CD14_22</v>
      </c>
      <c r="C783" t="s">
        <v>15486</v>
      </c>
      <c r="D783" t="str">
        <f>VLOOKUP(MID(C783,7,4),Estrv!I:J,2,FALSE)</f>
        <v>Servicios públicos</v>
      </c>
      <c r="E783" t="str">
        <f>VLOOKUP(MID(C783,1,10),Estrv!B:CC,69,FALSE)</f>
        <v>Capacitacion a inspectores, dictaminadores, funcionarios y personal de la alcaldia, en temas ambientales.</v>
      </c>
      <c r="F783" t="s">
        <v>3361</v>
      </c>
      <c r="G783" t="b">
        <f t="shared" si="52"/>
        <v>1</v>
      </c>
    </row>
    <row r="784" spans="1:7" hidden="1">
      <c r="A784" t="str">
        <f t="shared" si="53"/>
        <v>02CD14</v>
      </c>
      <c r="B784" t="str">
        <f>CONCATENATE(A784,"_",COUNTIF(A$1:A784,A784))</f>
        <v>02CD14_23</v>
      </c>
      <c r="C784" t="s">
        <v>16160</v>
      </c>
      <c r="D784" t="str">
        <f>VLOOKUP(MID(C784,7,4),Estrv!I:J,2,FALSE)</f>
        <v>Servicios públicos</v>
      </c>
      <c r="E784" t="str">
        <f>VLOOKUP(MID(C784,1,10),Estrv!B:CC,72,FALSE)</f>
        <v>Contribucion a la proteccion, preservacion y conservacion de los recursos naturales,</v>
      </c>
      <c r="F784" t="s">
        <v>3362</v>
      </c>
      <c r="G784" t="b">
        <f t="shared" si="52"/>
        <v>1</v>
      </c>
    </row>
    <row r="785" spans="1:7">
      <c r="A785" t="str">
        <f t="shared" si="53"/>
        <v>02CD14</v>
      </c>
      <c r="B785" t="str">
        <f>CONCATENATE(A785,"_",COUNTIF(A$1:A785,A785))</f>
        <v>02CD14_24</v>
      </c>
      <c r="C785" t="s">
        <v>10095</v>
      </c>
      <c r="D785" t="str">
        <f>VLOOKUP(MID(C785,7,4),Estrv!I:J,2,FALSE)</f>
        <v>Educación, cultura, deporte y recreación</v>
      </c>
      <c r="E785" t="str">
        <f>VLOOKUP(MID(C785,1,10),Estrv!B:CC,45,FALSE)</f>
        <v>Realizar actividades culturales de diversas expresiones artisticas (como fotografia, escultura, musica, danza, literatura, teatro, etc.)</v>
      </c>
      <c r="F785" t="s">
        <v>3369</v>
      </c>
      <c r="G785" t="b">
        <f t="shared" si="52"/>
        <v>0</v>
      </c>
    </row>
    <row r="786" spans="1:7" hidden="1">
      <c r="A786" t="str">
        <f t="shared" si="53"/>
        <v>02CD14</v>
      </c>
      <c r="B786" t="str">
        <f>CONCATENATE(A786,"_",COUNTIF(A$1:A786,A786))</f>
        <v>02CD14_25</v>
      </c>
      <c r="C786" t="s">
        <v>10769</v>
      </c>
      <c r="D786" t="str">
        <f>VLOOKUP(MID(C786,7,4),Estrv!I:J,2,FALSE)</f>
        <v>Educación, cultura, deporte y recreación</v>
      </c>
      <c r="E786" t="str">
        <f>VLOOKUP(MID(C786,1,10),Estrv!B:CC,48,FALSE)</f>
        <v>Implementar actividades culturales</v>
      </c>
      <c r="F786" t="s">
        <v>3373</v>
      </c>
      <c r="G786" t="b">
        <f t="shared" si="52"/>
        <v>1</v>
      </c>
    </row>
    <row r="787" spans="1:7" hidden="1">
      <c r="A787" t="str">
        <f t="shared" si="53"/>
        <v>02CD14</v>
      </c>
      <c r="B787" t="str">
        <f>CONCATENATE(A787,"_",COUNTIF(A$1:A787,A787))</f>
        <v>02CD14_26</v>
      </c>
      <c r="C787" t="s">
        <v>11443</v>
      </c>
      <c r="D787" t="str">
        <f>VLOOKUP(MID(C787,7,4),Estrv!I:J,2,FALSE)</f>
        <v>Educación, cultura, deporte y recreación</v>
      </c>
      <c r="E787" t="str">
        <f>VLOOKUP(MID(C787,1,10),Estrv!B:CC,51,FALSE)</f>
        <v>Impartir de clases deportivas en Modulos y Centros Deportivos a traves de las Escuelas Tecnico Deportivas.</v>
      </c>
      <c r="F787" t="s">
        <v>3374</v>
      </c>
      <c r="G787" t="b">
        <f t="shared" si="52"/>
        <v>1</v>
      </c>
    </row>
    <row r="788" spans="1:7" hidden="1">
      <c r="A788" t="str">
        <f t="shared" si="53"/>
        <v>02CD14</v>
      </c>
      <c r="B788" t="str">
        <f>CONCATENATE(A788,"_",COUNTIF(A$1:A788,A788))</f>
        <v>02CD14_27</v>
      </c>
      <c r="C788" t="s">
        <v>12117</v>
      </c>
      <c r="D788" t="str">
        <f>VLOOKUP(MID(C788,7,4),Estrv!I:J,2,FALSE)</f>
        <v>Educación, cultura, deporte y recreación</v>
      </c>
      <c r="E788" t="str">
        <f>VLOOKUP(MID(C788,1,10),Estrv!B:CC,54,FALSE)</f>
        <v>Fomentar la cultura fisica y promocion deportiva organizando eventos deportivos gratuitos.</v>
      </c>
      <c r="F788" t="s">
        <v>3377</v>
      </c>
      <c r="G788" t="b">
        <f t="shared" si="52"/>
        <v>1</v>
      </c>
    </row>
    <row r="789" spans="1:7" hidden="1">
      <c r="A789" t="str">
        <f t="shared" si="53"/>
        <v>02CD14</v>
      </c>
      <c r="B789" t="str">
        <f>CONCATENATE(A789,"_",COUNTIF(A$1:A789,A789))</f>
        <v>02CD14_28</v>
      </c>
      <c r="C789" t="s">
        <v>12791</v>
      </c>
      <c r="D789" t="str">
        <f>VLOOKUP(MID(C789,7,4),Estrv!I:J,2,FALSE)</f>
        <v>Educación, cultura, deporte y recreación</v>
      </c>
      <c r="E789" t="str">
        <f>VLOOKUP(MID(C789,1,10),Estrv!B:CC,57,FALSE)</f>
        <v>Realizar actividades de mantenimiento menor a Centros y Modulos Deportivos a cargo de la Alcaldia Tlalpan</v>
      </c>
      <c r="F789" t="s">
        <v>3378</v>
      </c>
      <c r="G789" t="b">
        <f t="shared" si="52"/>
        <v>1</v>
      </c>
    </row>
    <row r="790" spans="1:7">
      <c r="A790" t="str">
        <f t="shared" si="53"/>
        <v>02CD14</v>
      </c>
      <c r="B790" t="str">
        <f>CONCATENATE(A790,"_",COUNTIF(A$1:A790,A790))</f>
        <v>02CD14_29</v>
      </c>
      <c r="C790" t="s">
        <v>10096</v>
      </c>
      <c r="D790" t="str">
        <f>VLOOKUP(MID(C790,7,4),Estrv!I:J,2,FALSE)</f>
        <v>Servicios de salud en Alcaldias</v>
      </c>
      <c r="E790" t="str">
        <f>VLOOKUP(MID(C790,1,10),Estrv!B:CC,45,FALSE)</f>
        <v>Otorgar Consultas Medica tales como: Odontologica, Optometrista, Nutricional y Alternativa.</v>
      </c>
      <c r="F790" t="s">
        <v>3386</v>
      </c>
      <c r="G790" t="b">
        <f t="shared" si="52"/>
        <v>0</v>
      </c>
    </row>
    <row r="791" spans="1:7" hidden="1">
      <c r="A791" t="str">
        <f t="shared" si="53"/>
        <v>02CD14</v>
      </c>
      <c r="B791" t="str">
        <f>CONCATENATE(A791,"_",COUNTIF(A$1:A791,A791))</f>
        <v>02CD14_30</v>
      </c>
      <c r="C791" t="s">
        <v>10770</v>
      </c>
      <c r="D791" t="str">
        <f>VLOOKUP(MID(C791,7,4),Estrv!I:J,2,FALSE)</f>
        <v>Servicios de salud en Alcaldias</v>
      </c>
      <c r="E791" t="str">
        <f>VLOOKUP(MID(C791,1,10),Estrv!B:CC,48,FALSE)</f>
        <v>Brindar Servicios de Salud Mental (Atencion Psicologica, Talleres de Ccrianza Positiva y Grupos Focales de Prevencion de Adicciones)</v>
      </c>
      <c r="F791" t="s">
        <v>3390</v>
      </c>
      <c r="G791" t="b">
        <f t="shared" si="52"/>
        <v>1</v>
      </c>
    </row>
    <row r="792" spans="1:7" hidden="1">
      <c r="A792" t="str">
        <f t="shared" si="53"/>
        <v>02CD14</v>
      </c>
      <c r="B792" t="str">
        <f>CONCATENATE(A792,"_",COUNTIF(A$1:A792,A792))</f>
        <v>02CD14_31</v>
      </c>
      <c r="C792" t="s">
        <v>11444</v>
      </c>
      <c r="D792" t="str">
        <f>VLOOKUP(MID(C792,7,4),Estrv!I:J,2,FALSE)</f>
        <v>Servicios de salud en Alcaldias</v>
      </c>
      <c r="E792" t="str">
        <f>VLOOKUP(MID(C792,1,10),Estrv!B:CC,51,FALSE)</f>
        <v>Proporcionar Servicios de Detecciones: Presion arterial, glicemia capilar, cancer de mama, cervicouterino, cancer de prostata y VIH.</v>
      </c>
      <c r="F792" t="s">
        <v>3391</v>
      </c>
      <c r="G792" t="b">
        <f t="shared" si="52"/>
        <v>1</v>
      </c>
    </row>
    <row r="793" spans="1:7" hidden="1">
      <c r="A793" t="str">
        <f t="shared" si="53"/>
        <v>02CD14</v>
      </c>
      <c r="B793" t="str">
        <f>CONCATENATE(A793,"_",COUNTIF(A$1:A793,A793))</f>
        <v>02CD14_32</v>
      </c>
      <c r="C793" t="s">
        <v>12118</v>
      </c>
      <c r="D793" t="str">
        <f>VLOOKUP(MID(C793,7,4),Estrv!I:J,2,FALSE)</f>
        <v>Servicios de salud en Alcaldias</v>
      </c>
      <c r="E793" t="str">
        <f>VLOOKUP(MID(C793,1,10),Estrv!B:CC,54,FALSE)</f>
        <v>Brindara Servicios de Salud Preventiva como : Vacunacion, Somatometria, Primeros Auxilios, Prevencion y Promocion a la Salud.</v>
      </c>
      <c r="F793" t="s">
        <v>3392</v>
      </c>
      <c r="G793" t="b">
        <f t="shared" si="52"/>
        <v>1</v>
      </c>
    </row>
    <row r="794" spans="1:7" hidden="1">
      <c r="A794" t="str">
        <f t="shared" si="53"/>
        <v>02CD14</v>
      </c>
      <c r="B794" t="str">
        <f>CONCATENATE(A794,"_",COUNTIF(A$1:A794,A794))</f>
        <v>02CD14_33</v>
      </c>
      <c r="C794" t="s">
        <v>12792</v>
      </c>
      <c r="D794" t="str">
        <f>VLOOKUP(MID(C794,7,4),Estrv!I:J,2,FALSE)</f>
        <v>Servicios de salud en Alcaldias</v>
      </c>
      <c r="E794" t="str">
        <f>VLOOKUP(MID(C794,1,10),Estrv!B:CC,57,FALSE)</f>
        <v>Realizar el seguimiento de atencion temprana en el neurodesarrollo a niñas y niños entre 0 y 4 años 6 meses de edad cumplidos, mediante Evaluaciones del Desarrollo Infantil.</v>
      </c>
      <c r="F794" t="s">
        <v>3393</v>
      </c>
      <c r="G794" t="b">
        <f t="shared" si="52"/>
        <v>1</v>
      </c>
    </row>
    <row r="795" spans="1:7" hidden="1">
      <c r="A795" t="str">
        <f t="shared" si="53"/>
        <v>02CD14</v>
      </c>
      <c r="B795" t="str">
        <f>CONCATENATE(A795,"_",COUNTIF(A$1:A795,A795))</f>
        <v>02CD14_34</v>
      </c>
      <c r="C795" t="s">
        <v>13466</v>
      </c>
      <c r="D795" t="str">
        <f>VLOOKUP(MID(C795,7,4),Estrv!I:J,2,FALSE)</f>
        <v>Servicios de salud en Alcaldias</v>
      </c>
      <c r="E795" t="str">
        <f>VLOOKUP(MID(C795,1,10),Estrv!B:CC,60,FALSE)</f>
        <v>Realizar servicios de deteccion, manejo y rehabilitacion musculoesqueletica</v>
      </c>
      <c r="F795" t="s">
        <v>3394</v>
      </c>
      <c r="G795" t="b">
        <f t="shared" si="52"/>
        <v>1</v>
      </c>
    </row>
    <row r="796" spans="1:7" hidden="1">
      <c r="A796" t="str">
        <f t="shared" si="53"/>
        <v>02CD14</v>
      </c>
      <c r="B796" t="str">
        <f>CONCATENATE(A796,"_",COUNTIF(A$1:A796,A796))</f>
        <v>02CD14_35</v>
      </c>
      <c r="C796" t="s">
        <v>14140</v>
      </c>
      <c r="D796" t="str">
        <f>VLOOKUP(MID(C796,7,4),Estrv!I:J,2,FALSE)</f>
        <v>Servicios de salud en Alcaldias</v>
      </c>
      <c r="E796" t="str">
        <f>VLOOKUP(MID(C796,1,10),Estrv!B:CC,63,FALSE)</f>
        <v>Brindar talleres sobre Derechos de las Personas con Discapacidad, lenguaje incluyente, Lengua de Señas Mexicanas y Sistema de lecto-escritura Braile.</v>
      </c>
      <c r="F796" t="s">
        <v>3395</v>
      </c>
      <c r="G796" t="b">
        <f t="shared" si="52"/>
        <v>1</v>
      </c>
    </row>
    <row r="797" spans="1:7">
      <c r="A797" t="str">
        <f t="shared" si="53"/>
        <v>02CD14</v>
      </c>
      <c r="B797" t="str">
        <f>CONCATENATE(A797,"_",COUNTIF(A$1:A797,A797))</f>
        <v>02CD14_36</v>
      </c>
      <c r="C797" t="s">
        <v>10097</v>
      </c>
      <c r="D797" t="str">
        <f>VLOOKUP(MID(C797,7,4),Estrv!I:J,2,FALSE)</f>
        <v>Servicios de atención animal</v>
      </c>
      <c r="E797" t="str">
        <f>VLOOKUP(MID(C797,1,10),Estrv!B:CC,45,FALSE)</f>
        <v>Contribuir a la salud animal entre los que destacan las cirugias, esterilizaciones y vacunas</v>
      </c>
      <c r="F797" t="s">
        <v>3402</v>
      </c>
      <c r="G797" t="b">
        <f t="shared" si="52"/>
        <v>0</v>
      </c>
    </row>
    <row r="798" spans="1:7" hidden="1">
      <c r="A798" t="str">
        <f t="shared" si="53"/>
        <v>02CD14</v>
      </c>
      <c r="B798" t="str">
        <f>CONCATENATE(A798,"_",COUNTIF(A$1:A798,A798))</f>
        <v>02CD14_37</v>
      </c>
      <c r="C798" t="s">
        <v>10771</v>
      </c>
      <c r="D798" t="str">
        <f>VLOOKUP(MID(C798,7,4),Estrv!I:J,2,FALSE)</f>
        <v>Servicios de atención animal</v>
      </c>
      <c r="E798" t="str">
        <f>VLOOKUP(MID(C798,1,10),Estrv!B:CC,48,FALSE)</f>
        <v>Proporcionar servicios a animales de compañia como rehabilitaciones, adiestramiento, adopciones, etc.</v>
      </c>
      <c r="F798" t="s">
        <v>3406</v>
      </c>
      <c r="G798" t="b">
        <f t="shared" si="52"/>
        <v>1</v>
      </c>
    </row>
    <row r="799" spans="1:7" hidden="1">
      <c r="A799" t="str">
        <f t="shared" si="53"/>
        <v>02CD14</v>
      </c>
      <c r="B799" t="str">
        <f>CONCATENATE(A799,"_",COUNTIF(A$1:A799,A799))</f>
        <v>02CD14_38</v>
      </c>
      <c r="C799" t="s">
        <v>11445</v>
      </c>
      <c r="D799" t="str">
        <f>VLOOKUP(MID(C799,7,4),Estrv!I:J,2,FALSE)</f>
        <v>Servicios de atención animal</v>
      </c>
      <c r="E799" t="str">
        <f>VLOOKUP(MID(C799,1,10),Estrv!B:CC,51,FALSE)</f>
        <v>Recepcion de animales donados voluntariamente a razon de lo comprendido en el Articulo 51 de la Ley de Proteccion a los Animales de la Ciudad de Mexico.</v>
      </c>
      <c r="F799" t="s">
        <v>3407</v>
      </c>
      <c r="G799" t="b">
        <f t="shared" si="52"/>
        <v>1</v>
      </c>
    </row>
    <row r="800" spans="1:7" hidden="1">
      <c r="A800" t="str">
        <f t="shared" si="53"/>
        <v>02CD14</v>
      </c>
      <c r="B800" t="str">
        <f>CONCATENATE(A800,"_",COUNTIF(A$1:A800,A800))</f>
        <v>02CD14_39</v>
      </c>
      <c r="C800" t="s">
        <v>12119</v>
      </c>
      <c r="D800" t="str">
        <f>VLOOKUP(MID(C800,7,4),Estrv!I:J,2,FALSE)</f>
        <v>Servicios de atención animal</v>
      </c>
      <c r="E800" t="str">
        <f>VLOOKUP(MID(C800,1,10),Estrv!B:CC,54,FALSE)</f>
        <v>Difusion en redes oficiales a traves de materiales pedagogicos para dar Atencion a personas sobre la tutela responsable de animales de compañia y el respeto por la vida</v>
      </c>
      <c r="F800" t="s">
        <v>3409</v>
      </c>
      <c r="G800" t="b">
        <f t="shared" si="52"/>
        <v>1</v>
      </c>
    </row>
    <row r="801" spans="1:7" hidden="1">
      <c r="A801" t="str">
        <f t="shared" si="53"/>
        <v>02CD14</v>
      </c>
      <c r="B801" t="str">
        <f>CONCATENATE(A801,"_",COUNTIF(A$1:A801,A801))</f>
        <v>02CD14_40</v>
      </c>
      <c r="C801" t="s">
        <v>12793</v>
      </c>
      <c r="D801" t="str">
        <f>VLOOKUP(MID(C801,7,4),Estrv!I:J,2,FALSE)</f>
        <v>Servicios de atención animal</v>
      </c>
      <c r="E801" t="str">
        <f>VLOOKUP(MID(C801,1,10),Estrv!B:CC,57,FALSE)</f>
        <v>Realizar desparasitaciones internas de la poblacion canina y felina en las instalaciones de la clinica veterinaria para la prevencion de enfermedades transmitidas entre animales y humanos</v>
      </c>
      <c r="F801" t="s">
        <v>3410</v>
      </c>
      <c r="G801" t="b">
        <f t="shared" si="52"/>
        <v>1</v>
      </c>
    </row>
    <row r="802" spans="1:7" hidden="1">
      <c r="A802" t="str">
        <f t="shared" si="53"/>
        <v>02CD14</v>
      </c>
      <c r="B802" t="str">
        <f>CONCATENATE(A802,"_",COUNTIF(A$1:A802,A802))</f>
        <v>02CD14_41</v>
      </c>
      <c r="C802" t="s">
        <v>13467</v>
      </c>
      <c r="D802" t="str">
        <f>VLOOKUP(MID(C802,7,4),Estrv!I:J,2,FALSE)</f>
        <v>Servicios de atención animal</v>
      </c>
      <c r="E802" t="str">
        <f>VLOOKUP(MID(C802,1,10),Estrv!B:CC,60,FALSE)</f>
        <v>Brindar asesorias medicas veterinarias en las instalaciones de la clinica veterinaria</v>
      </c>
      <c r="F802" t="s">
        <v>3411</v>
      </c>
      <c r="G802" t="b">
        <f t="shared" si="52"/>
        <v>1</v>
      </c>
    </row>
    <row r="803" spans="1:7">
      <c r="A803" t="str">
        <f t="shared" si="53"/>
        <v>02CD14</v>
      </c>
      <c r="B803" t="str">
        <f>CONCATENATE(A803,"_",COUNTIF(A$1:A803,A803))</f>
        <v>02CD14_42</v>
      </c>
      <c r="C803" t="s">
        <v>10098</v>
      </c>
      <c r="D803" t="str">
        <f>VLOOKUP(MID(C803,7,4),Estrv!I:J,2,FALSE)</f>
        <v>Servicios de cuidado infantil</v>
      </c>
      <c r="E803" t="str">
        <f>VLOOKUP(MID(C803,1,10),Estrv!B:CC,45,FALSE)</f>
        <v>Realizar acciones de consolidacion del Consejo de niñas y niños como parte del proyecto internacional Ciudad de las niñas y niños, para promover el derecho a la participacion, al juego y a la autonomia de las niñas y niños, con ello integrar la participacion de las infancias como parametro para la propuesta y ejecucion de iniciativas de gobierno. Dar voz a las infancias y adolescentes.</v>
      </c>
      <c r="F803" t="s">
        <v>3417</v>
      </c>
      <c r="G803" t="b">
        <f t="shared" si="52"/>
        <v>0</v>
      </c>
    </row>
    <row r="804" spans="1:7" hidden="1">
      <c r="A804" t="str">
        <f t="shared" si="53"/>
        <v>02CD14</v>
      </c>
      <c r="B804" t="str">
        <f>CONCATENATE(A804,"_",COUNTIF(A$1:A804,A804))</f>
        <v>02CD14_43</v>
      </c>
      <c r="C804" t="s">
        <v>10772</v>
      </c>
      <c r="D804" t="str">
        <f>VLOOKUP(MID(C804,7,4),Estrv!I:J,2,FALSE)</f>
        <v>Servicios de cuidado infantil</v>
      </c>
      <c r="E804" t="str">
        <f>VLOOKUP(MID(C804,1,10),Estrv!B:CC,48,FALSE)</f>
        <v>Realizar acciones de consolidacion del Sistema Protecion de las Niñas, Niños y Adolescentes SIPINNA Tlalpan, respondiendo al mandato de la Ley General de los derechos de las niñas, niños y adolescentes, asi como a la Convencion de los derechos del niño.</v>
      </c>
      <c r="F804" t="s">
        <v>3421</v>
      </c>
      <c r="G804" t="b">
        <f t="shared" si="52"/>
        <v>1</v>
      </c>
    </row>
    <row r="805" spans="1:7" hidden="1">
      <c r="A805" t="str">
        <f t="shared" si="53"/>
        <v>02CD14</v>
      </c>
      <c r="B805" t="str">
        <f>CONCATENATE(A805,"_",COUNTIF(A$1:A805,A805))</f>
        <v>02CD14_44</v>
      </c>
      <c r="C805" t="s">
        <v>11446</v>
      </c>
      <c r="D805" t="str">
        <f>VLOOKUP(MID(C805,7,4),Estrv!I:J,2,FALSE)</f>
        <v>Servicios de cuidado infantil</v>
      </c>
      <c r="E805" t="str">
        <f>VLOOKUP(MID(C805,1,10),Estrv!B:CC,51,FALSE)</f>
        <v>Implementar Audiencias Publicas Infantiles, con el objetivo de generar un espacio de dialogo-escucha para y con niñas y niños de la Alcaldia Tlalpan</v>
      </c>
      <c r="F805" t="s">
        <v>3422</v>
      </c>
      <c r="G805" t="b">
        <f t="shared" si="52"/>
        <v>1</v>
      </c>
    </row>
    <row r="806" spans="1:7" hidden="1">
      <c r="A806" t="str">
        <f t="shared" si="53"/>
        <v>02CD14</v>
      </c>
      <c r="B806" t="str">
        <f>CONCATENATE(A806,"_",COUNTIF(A$1:A806,A806))</f>
        <v>02CD14_45</v>
      </c>
      <c r="C806" t="s">
        <v>12120</v>
      </c>
      <c r="D806" t="str">
        <f>VLOOKUP(MID(C806,7,4),Estrv!I:J,2,FALSE)</f>
        <v>Servicios de cuidado infantil</v>
      </c>
      <c r="E806" t="str">
        <f>VLOOKUP(MID(C806,1,10),Estrv!B:CC,54,FALSE)</f>
        <v>Creacion de una campaña promocion de los derechos de las niñas, niños y adolescentes, con la finalidad de contribuir a una cultura del respeto a sus derechos.</v>
      </c>
      <c r="F806" t="s">
        <v>3423</v>
      </c>
      <c r="G806" t="b">
        <f t="shared" si="52"/>
        <v>1</v>
      </c>
    </row>
    <row r="807" spans="1:7">
      <c r="A807" t="str">
        <f t="shared" si="53"/>
        <v>02CD14</v>
      </c>
      <c r="B807" t="str">
        <f>CONCATENATE(A807,"_",COUNTIF(A$1:A807,A807))</f>
        <v>02CD14_46</v>
      </c>
      <c r="C807" t="s">
        <v>10099</v>
      </c>
      <c r="D807" t="str">
        <f>VLOOKUP(MID(C807,7,4),Estrv!I:J,2,FALSE)</f>
        <v>Turismo, empleo y fomento económico</v>
      </c>
      <c r="E807" t="str">
        <f>VLOOKUP(MID(C807,1,10),Estrv!B:CC,45,FALSE)</f>
        <v>Organizar ferias relacionadas al sector primario de los sectores de la economia</v>
      </c>
      <c r="F807" t="s">
        <v>3429</v>
      </c>
      <c r="G807" t="b">
        <f t="shared" si="52"/>
        <v>0</v>
      </c>
    </row>
    <row r="808" spans="1:7" hidden="1">
      <c r="A808" t="str">
        <f t="shared" si="53"/>
        <v>02CD14</v>
      </c>
      <c r="B808" t="str">
        <f>CONCATENATE(A808,"_",COUNTIF(A$1:A808,A808))</f>
        <v>02CD14_47</v>
      </c>
      <c r="C808" t="s">
        <v>10773</v>
      </c>
      <c r="D808" t="str">
        <f>VLOOKUP(MID(C808,7,4),Estrv!I:J,2,FALSE)</f>
        <v>Turismo, empleo y fomento económico</v>
      </c>
      <c r="E808" t="str">
        <f>VLOOKUP(MID(C808,1,10),Estrv!B:CC,48,FALSE)</f>
        <v>Coordinar ferias para la promocion de empleo y de bienes y servicios locales, para apoyar al comercio y productores locales.</v>
      </c>
      <c r="F808" t="s">
        <v>3433</v>
      </c>
      <c r="G808" t="b">
        <f t="shared" si="52"/>
        <v>1</v>
      </c>
    </row>
    <row r="809" spans="1:7" hidden="1">
      <c r="A809" t="str">
        <f t="shared" si="53"/>
        <v>02CD14</v>
      </c>
      <c r="B809" t="str">
        <f>CONCATENATE(A809,"_",COUNTIF(A$1:A809,A809))</f>
        <v>02CD14_48</v>
      </c>
      <c r="C809" t="s">
        <v>11447</v>
      </c>
      <c r="D809" t="str">
        <f>VLOOKUP(MID(C809,7,4),Estrv!I:J,2,FALSE)</f>
        <v>Turismo, empleo y fomento económico</v>
      </c>
      <c r="E809" t="str">
        <f>VLOOKUP(MID(C809,1,10),Estrv!B:CC,51,FALSE)</f>
        <v>Contactar agentes economicos y realizar actividades relacionadas con el sector de servicios</v>
      </c>
      <c r="F809" t="s">
        <v>3434</v>
      </c>
      <c r="G809" t="b">
        <f t="shared" si="52"/>
        <v>1</v>
      </c>
    </row>
    <row r="810" spans="1:7" hidden="1">
      <c r="A810" t="str">
        <f t="shared" si="53"/>
        <v>02CD14</v>
      </c>
      <c r="B810" t="str">
        <f>CONCATENATE(A810,"_",COUNTIF(A$1:A810,A810))</f>
        <v>02CD14_49</v>
      </c>
      <c r="C810" t="s">
        <v>12121</v>
      </c>
      <c r="D810" t="str">
        <f>VLOOKUP(MID(C810,7,4),Estrv!I:J,2,FALSE)</f>
        <v>Turismo, empleo y fomento económico</v>
      </c>
      <c r="E810" t="str">
        <f>VLOOKUP(MID(C810,1,10),Estrv!B:CC,54,FALSE)</f>
        <v>Realizar actividades para fomentar el desarrollo de MYPIMES y sociedades cooperativas</v>
      </c>
      <c r="F810" t="s">
        <v>3435</v>
      </c>
      <c r="G810" t="b">
        <f t="shared" si="52"/>
        <v>1</v>
      </c>
    </row>
    <row r="811" spans="1:7" hidden="1">
      <c r="A811" t="str">
        <f t="shared" si="53"/>
        <v>02CD14</v>
      </c>
      <c r="B811" t="str">
        <f>CONCATENATE(A811,"_",COUNTIF(A$1:A811,A811))</f>
        <v>02CD14_50</v>
      </c>
      <c r="C811" t="s">
        <v>12795</v>
      </c>
      <c r="D811" t="str">
        <f>VLOOKUP(MID(C811,7,4),Estrv!I:J,2,FALSE)</f>
        <v>Turismo, empleo y fomento económico</v>
      </c>
      <c r="E811" t="str">
        <f>VLOOKUP(MID(C811,1,10),Estrv!B:CC,57,FALSE)</f>
        <v>Generar capacitaciones para el trabajo y promocion del autoempleo para personas jovenes</v>
      </c>
      <c r="F811" t="s">
        <v>3436</v>
      </c>
      <c r="G811" t="b">
        <f t="shared" si="52"/>
        <v>1</v>
      </c>
    </row>
    <row r="812" spans="1:7" hidden="1">
      <c r="A812" t="str">
        <f t="shared" si="53"/>
        <v>02CD14</v>
      </c>
      <c r="B812" t="str">
        <f>CONCATENATE(A812,"_",COUNTIF(A$1:A812,A812))</f>
        <v>02CD14_51</v>
      </c>
      <c r="C812" t="s">
        <v>13469</v>
      </c>
      <c r="D812" t="str">
        <f>VLOOKUP(MID(C812,7,4),Estrv!I:J,2,FALSE)</f>
        <v>Turismo, empleo y fomento económico</v>
      </c>
      <c r="E812" t="str">
        <f>VLOOKUP(MID(C812,1,10),Estrv!B:CC,60,FALSE)</f>
        <v>Facilitar creditos y financiamientos a personas dedicadas a la produccion agricola y aquellas que se encuentran en condicion de desempleo o no cuentan con los recursos necesarios para emprender.</v>
      </c>
      <c r="F812" t="s">
        <v>3437</v>
      </c>
      <c r="G812" t="b">
        <f t="shared" si="52"/>
        <v>1</v>
      </c>
    </row>
    <row r="813" spans="1:7" hidden="1">
      <c r="A813" t="str">
        <f t="shared" si="53"/>
        <v>02CD14</v>
      </c>
      <c r="B813" t="str">
        <f>CONCATENATE(A813,"_",COUNTIF(A$1:A813,A813))</f>
        <v>02CD14_52</v>
      </c>
      <c r="C813" t="s">
        <v>14143</v>
      </c>
      <c r="D813" t="str">
        <f>VLOOKUP(MID(C813,7,4),Estrv!I:J,2,FALSE)</f>
        <v>Turismo, empleo y fomento económico</v>
      </c>
      <c r="E813" t="str">
        <f>VLOOKUP(MID(C813,1,10),Estrv!B:CC,63,FALSE)</f>
        <v>Generar capacitaciones para el trabajo y promocion del autoempleo para personas adultas</v>
      </c>
      <c r="F813" t="s">
        <v>3438</v>
      </c>
      <c r="G813" t="b">
        <f t="shared" si="52"/>
        <v>1</v>
      </c>
    </row>
    <row r="814" spans="1:7" hidden="1">
      <c r="A814" t="str">
        <f t="shared" si="53"/>
        <v>02CD14</v>
      </c>
      <c r="B814" t="str">
        <f>CONCATENATE(A814,"_",COUNTIF(A$1:A814,A814))</f>
        <v>02CD14_53</v>
      </c>
      <c r="C814" t="s">
        <v>14817</v>
      </c>
      <c r="D814" t="str">
        <f>VLOOKUP(MID(C814,7,4),Estrv!I:J,2,FALSE)</f>
        <v>Turismo, empleo y fomento económico</v>
      </c>
      <c r="E814" t="str">
        <f>VLOOKUP(MID(C814,1,10),Estrv!B:CC,66,FALSE)</f>
        <v>Realizar actividades para fomentar y Promocionar el Turismo en la Alcaldia Tlalpan</v>
      </c>
      <c r="F814" t="s">
        <v>3439</v>
      </c>
      <c r="G814" t="b">
        <f t="shared" si="52"/>
        <v>1</v>
      </c>
    </row>
    <row r="815" spans="1:7">
      <c r="A815" t="str">
        <f t="shared" si="53"/>
        <v>02CD14</v>
      </c>
      <c r="B815" t="str">
        <f>CONCATENATE(A815,"_",COUNTIF(A$1:A815,A815))</f>
        <v>02CD14_54</v>
      </c>
      <c r="C815" t="s">
        <v>10100</v>
      </c>
      <c r="D815" t="str">
        <f>VLOOKUP(MID(C815,7,4),Estrv!I:J,2,FALSE)</f>
        <v>Infraestructura urbana</v>
      </c>
      <c r="E815" t="str">
        <f>VLOOKUP(MID(C815,1,10),Estrv!B:CC,45,FALSE)</f>
        <v>Construccion, ampliacion, rehabilitacion, mantenimiento, mejoramiento de inmuebles deportivos,culturales, educativos y sociales en diversas ubicaciones de la Alcaldia, con el objetivo de elevar la calidad de vida de la poblacion.</v>
      </c>
      <c r="F815" t="s">
        <v>3446</v>
      </c>
      <c r="G815" t="b">
        <f t="shared" si="52"/>
        <v>0</v>
      </c>
    </row>
    <row r="816" spans="1:7" hidden="1">
      <c r="A816" t="str">
        <f t="shared" si="53"/>
        <v>02CD14</v>
      </c>
      <c r="B816" t="str">
        <f>CONCATENATE(A816,"_",COUNTIF(A$1:A816,A816))</f>
        <v>02CD14_55</v>
      </c>
      <c r="C816" t="s">
        <v>10774</v>
      </c>
      <c r="D816" t="str">
        <f>VLOOKUP(MID(C816,7,4),Estrv!I:J,2,FALSE)</f>
        <v>Infraestructura urbana</v>
      </c>
      <c r="E816" t="str">
        <f>VLOOKUP(MID(C816,1,10),Estrv!B:CC,48,FALSE)</f>
        <v>Construccion, ampliacion, rehabilitacion, mantenimiento, mejoramiento de edificios publicos en diversas ubicaciones de la Alcaldia, con el objetivo de mejorar la calidad de los servicios.</v>
      </c>
      <c r="F816" t="s">
        <v>3450</v>
      </c>
      <c r="G816" t="b">
        <f t="shared" si="52"/>
        <v>1</v>
      </c>
    </row>
    <row r="817" spans="1:7" hidden="1">
      <c r="A817" t="str">
        <f t="shared" si="53"/>
        <v>02CD14</v>
      </c>
      <c r="B817" t="str">
        <f>CONCATENATE(A817,"_",COUNTIF(A$1:A817,A817))</f>
        <v>02CD14_56</v>
      </c>
      <c r="C817" t="s">
        <v>11448</v>
      </c>
      <c r="D817" t="str">
        <f>VLOOKUP(MID(C817,7,4),Estrv!I:J,2,FALSE)</f>
        <v>Infraestructura urbana</v>
      </c>
      <c r="E817" t="str">
        <f>VLOOKUP(MID(C817,1,10),Estrv!B:CC,51,FALSE)</f>
        <v>Construccion, ampliacion, rehabilitacion, mantenimiento, mejoramiento de espacios publicos, asi como proyectos de alumbrado publico en diversas ubicaciones de la Alcaldia, con el objetivo de dotar a la poblacion de espacios para esparcimiento</v>
      </c>
      <c r="F817" t="s">
        <v>3451</v>
      </c>
      <c r="G817" t="b">
        <f t="shared" si="52"/>
        <v>1</v>
      </c>
    </row>
    <row r="818" spans="1:7" hidden="1">
      <c r="A818" t="str">
        <f t="shared" si="53"/>
        <v>02CD14</v>
      </c>
      <c r="B818" t="str">
        <f>CONCATENATE(A818,"_",COUNTIF(A$1:A818,A818))</f>
        <v>02CD14_57</v>
      </c>
      <c r="C818" t="s">
        <v>12122</v>
      </c>
      <c r="D818" t="str">
        <f>VLOOKUP(MID(C818,7,4),Estrv!I:J,2,FALSE)</f>
        <v>Infraestructura urbana</v>
      </c>
      <c r="E818" t="str">
        <f>VLOOKUP(MID(C818,1,10),Estrv!B:CC,54,FALSE)</f>
        <v>Construccion, ampliacion, rehabilitacion, mantenimiento, mejoramiento de asfalto y balizamiento en vialidades secundarias,en diversas ubicaciones de la Alcaldia, garantizando un libre transito peatonal y vehicular mas eficiente y seguro.</v>
      </c>
      <c r="F818" t="s">
        <v>3452</v>
      </c>
      <c r="G818" t="b">
        <f t="shared" si="52"/>
        <v>1</v>
      </c>
    </row>
    <row r="819" spans="1:7" hidden="1">
      <c r="A819" t="str">
        <f t="shared" si="53"/>
        <v>02CD14</v>
      </c>
      <c r="B819" t="str">
        <f>CONCATENATE(A819,"_",COUNTIF(A$1:A819,A819))</f>
        <v>02CD14_58</v>
      </c>
      <c r="C819" t="s">
        <v>12796</v>
      </c>
      <c r="D819" t="str">
        <f>VLOOKUP(MID(C819,7,4),Estrv!I:J,2,FALSE)</f>
        <v>Infraestructura urbana</v>
      </c>
      <c r="E819" t="str">
        <f>VLOOKUP(MID(C819,1,10),Estrv!B:CC,57,FALSE)</f>
        <v>Construccion, ampliacion, rehabilitacion, mantenimiento,obra para la mitigacion de riesgos, en diversas ubicaciones de la Alcaldia, con el fin de evitar derrumbres, deslaves, en zonas de alto riesgo</v>
      </c>
      <c r="F819" t="s">
        <v>3453</v>
      </c>
      <c r="G819" t="b">
        <f t="shared" si="52"/>
        <v>1</v>
      </c>
    </row>
    <row r="820" spans="1:7" hidden="1">
      <c r="A820" t="str">
        <f t="shared" ref="A820:A841" si="54">MID(C820,1,6)</f>
        <v>02CD14</v>
      </c>
      <c r="B820" t="str">
        <f>CONCATENATE(A820,"_",COUNTIF(A$1:A820,A820))</f>
        <v>02CD14_59</v>
      </c>
      <c r="C820" t="s">
        <v>13470</v>
      </c>
      <c r="D820" t="str">
        <f>VLOOKUP(MID(C820,7,4),Estrv!I:J,2,FALSE)</f>
        <v>Infraestructura urbana</v>
      </c>
      <c r="E820" t="str">
        <f>VLOOKUP(MID(C820,1,10),Estrv!B:CC,60,FALSE)</f>
        <v>Construccion, ampliacion, rehabilitacion, mantenimiento, mejoramiento en de banquetas en diversas ubicaciones de la Alcaldia, con el objetivo de garantizar un libre transito peatonal mas eficiente, seguro y con accesibilidad para personas con capacidades diferentes</v>
      </c>
      <c r="F820" t="s">
        <v>3454</v>
      </c>
      <c r="G820" t="b">
        <f t="shared" si="52"/>
        <v>1</v>
      </c>
    </row>
    <row r="821" spans="1:7" hidden="1">
      <c r="A821" t="str">
        <f t="shared" si="54"/>
        <v>02CD14</v>
      </c>
      <c r="B821" t="str">
        <f>CONCATENATE(A821,"_",COUNTIF(A$1:A821,A821))</f>
        <v>02CD14_60</v>
      </c>
      <c r="C821" t="s">
        <v>14144</v>
      </c>
      <c r="D821" t="str">
        <f>VLOOKUP(MID(C821,7,4),Estrv!I:J,2,FALSE)</f>
        <v>Infraestructura urbana</v>
      </c>
      <c r="E821" t="str">
        <f>VLOOKUP(MID(C821,1,10),Estrv!B:CC,63,FALSE)</f>
        <v>Actividades de mejoramiento en la movilidad y el ordenamiento urbano en intervenciones,mejorando la circulacion y transito en las calles y vialidades secundarias de esta Alcaldia, con la aplicacion de pintura para balizamiento, la realizacion de señalamientos y adecuaciones geometricas, a efecto de mejorar la vialidad y seguridad de las personas.</v>
      </c>
      <c r="F821" t="s">
        <v>3455</v>
      </c>
      <c r="G821" t="b">
        <f t="shared" si="52"/>
        <v>1</v>
      </c>
    </row>
    <row r="822" spans="1:7" hidden="1">
      <c r="A822" t="str">
        <f t="shared" si="54"/>
        <v>02CD14</v>
      </c>
      <c r="B822" t="str">
        <f>CONCATENATE(A822,"_",COUNTIF(A$1:A822,A822))</f>
        <v>02CD14_61</v>
      </c>
      <c r="C822" t="s">
        <v>14818</v>
      </c>
      <c r="D822" t="str">
        <f>VLOOKUP(MID(C822,7,4),Estrv!I:J,2,FALSE)</f>
        <v>Infraestructura urbana</v>
      </c>
      <c r="E822" t="str">
        <f>VLOOKUP(MID(C822,1,10),Estrv!B:CC,66,FALSE)</f>
        <v>Mantenimiento de areas verdes en parques, jardines, camellones, plazas y espacios publicos, conservandolos limpios y seguros con actividades de poda de arboles, poda de pasto, riego de areas verdes, barrido de areas verdes, retiro de hierba y maleza.</v>
      </c>
      <c r="F822" t="s">
        <v>3353</v>
      </c>
      <c r="G822" t="b">
        <f t="shared" si="52"/>
        <v>1</v>
      </c>
    </row>
    <row r="823" spans="1:7" hidden="1">
      <c r="A823" t="str">
        <f t="shared" si="54"/>
        <v>02CD14</v>
      </c>
      <c r="B823" t="str">
        <f>CONCATENATE(A823,"_",COUNTIF(A$1:A823,A823))</f>
        <v>02CD14_62</v>
      </c>
      <c r="C823" t="s">
        <v>15492</v>
      </c>
      <c r="D823" t="str">
        <f>VLOOKUP(MID(C823,7,4),Estrv!I:J,2,FALSE)</f>
        <v>Infraestructura urbana</v>
      </c>
      <c r="E823" t="str">
        <f>VLOOKUP(MID(C823,1,10),Estrv!B:CC,69,FALSE)</f>
        <v>Mantenimiento y conservacion del mobiliario urbano en espacios publicos como: kioscos, fuentes ornamentales, bustos, monumentos, bajo puentes, etc. con trabajos de eliminacion y borrado de grafiti con la aplicacion de pintura en muros y bardas, colocacion de malla ciclonica, etc.</v>
      </c>
      <c r="F823" t="s">
        <v>3354</v>
      </c>
      <c r="G823" t="b">
        <f t="shared" si="52"/>
        <v>1</v>
      </c>
    </row>
    <row r="824" spans="1:7" hidden="1">
      <c r="A824" t="str">
        <f t="shared" si="54"/>
        <v>02CD14</v>
      </c>
      <c r="B824" t="str">
        <f>CONCATENATE(A824,"_",COUNTIF(A$1:A824,A824))</f>
        <v>02CD14_63</v>
      </c>
      <c r="C824" t="s">
        <v>16166</v>
      </c>
      <c r="D824" t="str">
        <f>VLOOKUP(MID(C824,7,4),Estrv!I:J,2,FALSE)</f>
        <v>Infraestructura urbana</v>
      </c>
      <c r="E824" t="str">
        <f>VLOOKUP(MID(C824,1,10),Estrv!B:CC,72,FALSE)</f>
        <v>Rehabilitar, consevar y mantener luminarias de la Red Alumbrado Publico, con el cambio y actualizacion de nuevas tecnologias de iluminacion y ahorro de energia y la conservacion de la infraestructura existentes con mantenimiento preventivo y correctivo en calles, vialidades secundarias y espacios publicos.</v>
      </c>
      <c r="F824" t="s">
        <v>3351</v>
      </c>
      <c r="G824" t="b">
        <f t="shared" si="52"/>
        <v>1</v>
      </c>
    </row>
    <row r="825" spans="1:7">
      <c r="A825" t="str">
        <f t="shared" si="54"/>
        <v>02CD14</v>
      </c>
      <c r="B825" t="str">
        <f>CONCATENATE(A825,"_",COUNTIF(A$1:A825,A825))</f>
        <v>02CD14_64</v>
      </c>
      <c r="C825" t="s">
        <v>10101</v>
      </c>
      <c r="D825" t="str">
        <f>VLOOKUP(MID(C825,7,4),Estrv!I:J,2,FALSE)</f>
        <v>Infraestructura de agua potable en Alcaldías</v>
      </c>
      <c r="E825" t="str">
        <f>VLOOKUP(MID(C825,1,10),Estrv!B:CC,45,FALSE)</f>
        <v>Construccion, ampliacion, rehabilitacion, mantenimiento, mejoramiento en metros de la red de agua potable en diversas ubicaciones de la Alcaldia, con el objetivo de que la poblacion cuente con mas y mejores servicios.</v>
      </c>
      <c r="F825" t="s">
        <v>3462</v>
      </c>
      <c r="G825" t="b">
        <f t="shared" si="52"/>
        <v>0</v>
      </c>
    </row>
    <row r="826" spans="1:7">
      <c r="A826" t="str">
        <f t="shared" si="54"/>
        <v>02CD14</v>
      </c>
      <c r="B826" t="str">
        <f>CONCATENATE(A826,"_",COUNTIF(A$1:A826,A826))</f>
        <v>02CD14_65</v>
      </c>
      <c r="C826" t="s">
        <v>10102</v>
      </c>
      <c r="D826" t="str">
        <f>VLOOKUP(MID(C826,7,4),Estrv!I:J,2,FALSE)</f>
        <v>Infraestructura de drenaje, alcantarillado y saneamiento en Alcaldías</v>
      </c>
      <c r="E826" t="str">
        <f>VLOOKUP(MID(C826,1,10),Estrv!B:CC,45,FALSE)</f>
        <v>Construccion, ampliacion, rehabilitacion, mantenimiento, mejoramiento, desazolvede la red de drenaje en diversas ubicaciones de la Alcaldia, con el objetivo que la poblacion cuente con mas y mejores servicios.</v>
      </c>
      <c r="F826" t="s">
        <v>3470</v>
      </c>
      <c r="G826" t="b">
        <f t="shared" si="52"/>
        <v>0</v>
      </c>
    </row>
    <row r="827" spans="1:7" hidden="1">
      <c r="A827" t="str">
        <f t="shared" si="54"/>
        <v>02CD14</v>
      </c>
      <c r="B827" t="str">
        <f>CONCATENATE(A827,"_",COUNTIF(A$1:A827,A827))</f>
        <v>02CD14_66</v>
      </c>
      <c r="C827" t="s">
        <v>10776</v>
      </c>
      <c r="D827" t="str">
        <f>VLOOKUP(MID(C827,7,4),Estrv!I:J,2,FALSE)</f>
        <v>Infraestructura de drenaje, alcantarillado y saneamiento en Alcaldías</v>
      </c>
      <c r="E827" t="str">
        <f>VLOOKUP(MID(C827,1,10),Estrv!B:CC,48,FALSE)</f>
        <v>Construccion, ampliacion, rehabilitacion, mantenimiento, mejoramiento en en resumideros.</v>
      </c>
      <c r="F827" t="s">
        <v>3472</v>
      </c>
      <c r="G827" t="b">
        <f t="shared" si="52"/>
        <v>1</v>
      </c>
    </row>
    <row r="828" spans="1:7" hidden="1">
      <c r="A828" t="str">
        <f t="shared" si="54"/>
        <v>02CD14</v>
      </c>
      <c r="B828" t="str">
        <f>CONCATENATE(A828,"_",COUNTIF(A$1:A828,A828))</f>
        <v>02CD14_67</v>
      </c>
      <c r="C828" t="s">
        <v>11450</v>
      </c>
      <c r="D828" t="str">
        <f>VLOOKUP(MID(C828,7,4),Estrv!I:J,2,FALSE)</f>
        <v>Infraestructura de drenaje, alcantarillado y saneamiento en Alcaldías</v>
      </c>
      <c r="E828" t="str">
        <f>VLOOKUP(MID(C828,1,10),Estrv!B:CC,51,FALSE)</f>
        <v>Construccion, ampliacion, rehabilitacion, mantenimiento, mejoramiento, de la red de drenaje en diversas ubicaciones de la Alcaldia, con el objetivo que la poblacion cuente con mas y mejores servicios.</v>
      </c>
      <c r="F828" t="s">
        <v>3473</v>
      </c>
      <c r="G828" t="b">
        <f t="shared" si="52"/>
        <v>1</v>
      </c>
    </row>
    <row r="829" spans="1:7">
      <c r="A829" t="str">
        <f t="shared" si="54"/>
        <v>02CD14</v>
      </c>
      <c r="B829" t="str">
        <f>CONCATENATE(A829,"_",COUNTIF(A$1:A829,A829))</f>
        <v>02CD14_68</v>
      </c>
      <c r="C829" t="s">
        <v>10103</v>
      </c>
      <c r="D829" t="str">
        <f>VLOOKUP(MID(C829,7,4),Estrv!I:J,2,FALSE)</f>
        <v>Actividades de apoyo administrativo</v>
      </c>
      <c r="E829" t="str">
        <f>VLOOKUP(MID(C829,1,10),Estrv!B:CC,45,FALSE)</f>
        <v>Recursos Materiales necesarios para la operacion de la Alcaldia.</v>
      </c>
      <c r="F829" t="s">
        <v>3480</v>
      </c>
      <c r="G829" t="b">
        <f t="shared" si="52"/>
        <v>0</v>
      </c>
    </row>
    <row r="830" spans="1:7" hidden="1">
      <c r="A830" t="str">
        <f t="shared" si="54"/>
        <v>02CD14</v>
      </c>
      <c r="B830" t="str">
        <f>CONCATENATE(A830,"_",COUNTIF(A$1:A830,A830))</f>
        <v>02CD14_69</v>
      </c>
      <c r="C830" t="s">
        <v>10777</v>
      </c>
      <c r="D830" t="str">
        <f>VLOOKUP(MID(C830,7,4),Estrv!I:J,2,FALSE)</f>
        <v>Actividades de apoyo administrativo</v>
      </c>
      <c r="E830" t="str">
        <f>VLOOKUP(MID(C830,1,10),Estrv!B:CC,48,FALSE)</f>
        <v>Servicios generales necesarios para la operacion de la Alcaldia.</v>
      </c>
      <c r="F830" t="s">
        <v>1814</v>
      </c>
      <c r="G830" t="b">
        <f t="shared" si="52"/>
        <v>1</v>
      </c>
    </row>
    <row r="831" spans="1:7" hidden="1">
      <c r="A831" t="str">
        <f t="shared" si="54"/>
        <v>02CD14</v>
      </c>
      <c r="B831" t="str">
        <f>CONCATENATE(A831,"_",COUNTIF(A$1:A831,A831))</f>
        <v>02CD14_70</v>
      </c>
      <c r="C831" t="s">
        <v>11451</v>
      </c>
      <c r="D831" t="str">
        <f>VLOOKUP(MID(C831,7,4),Estrv!I:J,2,FALSE)</f>
        <v>Actividades de apoyo administrativo</v>
      </c>
      <c r="E831" t="str">
        <f>VLOOKUP(MID(C831,1,10),Estrv!B:CC,51,FALSE)</f>
        <v>Planear y atender los requerimientos en funcion del programa en materia de adquisiciones: insumos, bienes y servicios</v>
      </c>
      <c r="F831" t="s">
        <v>3483</v>
      </c>
      <c r="G831" t="b">
        <f t="shared" si="52"/>
        <v>1</v>
      </c>
    </row>
    <row r="832" spans="1:7" hidden="1">
      <c r="A832" t="str">
        <f t="shared" si="54"/>
        <v>02CD14</v>
      </c>
      <c r="B832" t="str">
        <f>CONCATENATE(A832,"_",COUNTIF(A$1:A832,A832))</f>
        <v>02CD14_71</v>
      </c>
      <c r="C832" t="s">
        <v>12125</v>
      </c>
      <c r="D832" t="str">
        <f>VLOOKUP(MID(C832,7,4),Estrv!I:J,2,FALSE)</f>
        <v>Actividades de apoyo administrativo</v>
      </c>
      <c r="E832" t="str">
        <f>VLOOKUP(MID(C832,1,10),Estrv!B:CC,54,FALSE)</f>
        <v>Administrar de manera eficiente los sistemas informaticos, de soporte tecnico y de procesos administrativos</v>
      </c>
      <c r="F832" t="s">
        <v>3484</v>
      </c>
      <c r="G832" t="b">
        <f t="shared" si="52"/>
        <v>1</v>
      </c>
    </row>
    <row r="833" spans="1:7" hidden="1">
      <c r="A833" t="str">
        <f t="shared" si="54"/>
        <v>02CD14</v>
      </c>
      <c r="B833" t="str">
        <f>CONCATENATE(A833,"_",COUNTIF(A$1:A833,A833))</f>
        <v>02CD14_72</v>
      </c>
      <c r="C833" t="s">
        <v>12799</v>
      </c>
      <c r="D833" t="str">
        <f>VLOOKUP(MID(C833,7,4),Estrv!I:J,2,FALSE)</f>
        <v>Actividades de apoyo administrativo</v>
      </c>
      <c r="E833" t="str">
        <f>VLOOKUP(MID(C833,1,10),Estrv!B:CC,57,FALSE)</f>
        <v>Contribuir al fortalecimiento de las finanzas de la Alcaldia a traves de estrategias que permitan controlar, asegurar y eficientar la recaudacion de los ingresos de aplicacion automatica de la Alcaldia, asi como la correcta consolidacion y administracion</v>
      </c>
      <c r="F833" t="s">
        <v>3487</v>
      </c>
      <c r="G833" t="b">
        <f t="shared" si="52"/>
        <v>1</v>
      </c>
    </row>
    <row r="834" spans="1:7">
      <c r="A834" t="str">
        <f t="shared" si="54"/>
        <v>02CD14</v>
      </c>
      <c r="B834" t="str">
        <f>CONCATENATE(A834,"_",COUNTIF(A$1:A834,A834))</f>
        <v>02CD14_73</v>
      </c>
      <c r="C834" t="s">
        <v>10104</v>
      </c>
      <c r="D834" t="str">
        <f>VLOOKUP(MID(C834,7,4),Estrv!I:J,2,FALSE)</f>
        <v>Provisiones para contingencias</v>
      </c>
      <c r="E834" t="str">
        <f>VLOOKUP(MID(C834,1,10),Estrv!B:CC,45,FALSE)</f>
        <v>Brindar recursos para cubrir las obligaciones que deriven de laudos emitidos o sentencias definitivas dictadas por autoridad competente.</v>
      </c>
      <c r="F834" t="s">
        <v>1818</v>
      </c>
      <c r="G834" t="b">
        <f t="shared" si="52"/>
        <v>0</v>
      </c>
    </row>
    <row r="835" spans="1:7">
      <c r="A835" t="str">
        <f t="shared" si="54"/>
        <v>02CD14</v>
      </c>
      <c r="B835" t="str">
        <f>CONCATENATE(A835,"_",COUNTIF(A$1:A835,A835))</f>
        <v>02CD14_74</v>
      </c>
      <c r="C835" t="s">
        <v>10105</v>
      </c>
      <c r="D835" t="str">
        <f>VLOOKUP(MID(C835,7,4),Estrv!I:J,2,FALSE)</f>
        <v>Cumplimiento de los programas de protección civil</v>
      </c>
      <c r="E835" t="str">
        <f>VLOOKUP(MID(C835,1,10),Estrv!B:CC,45,FALSE)</f>
        <v>Reconocimientos y vigilancia de medidas de seguridad en los establecimientos mercantiles, asi como la revision de sus programas internos en materia de proteccion civil.</v>
      </c>
      <c r="F835" t="s">
        <v>3498</v>
      </c>
      <c r="G835" t="b">
        <f t="shared" ref="G835:G898" si="55">EXACT(E835,F835)</f>
        <v>0</v>
      </c>
    </row>
    <row r="836" spans="1:7" hidden="1">
      <c r="A836" t="str">
        <f t="shared" si="54"/>
        <v>02CD14</v>
      </c>
      <c r="B836" t="str">
        <f>CONCATENATE(A836,"_",COUNTIF(A$1:A836,A836))</f>
        <v>02CD14_75</v>
      </c>
      <c r="C836" t="s">
        <v>10779</v>
      </c>
      <c r="D836" t="str">
        <f>VLOOKUP(MID(C836,7,4),Estrv!I:J,2,FALSE)</f>
        <v>Cumplimiento de los programas de protección civil</v>
      </c>
      <c r="E836" t="str">
        <f>VLOOKUP(MID(C836,1,10),Estrv!B:CC,48,FALSE)</f>
        <v>Emision de dictamenes de riesgo sustentados en un analisis tecnico profesional, garantizando la integridad del individuo, sus bienes y entorno</v>
      </c>
      <c r="F836" t="s">
        <v>3502</v>
      </c>
      <c r="G836" t="b">
        <f t="shared" si="55"/>
        <v>1</v>
      </c>
    </row>
    <row r="837" spans="1:7" hidden="1">
      <c r="A837" t="str">
        <f t="shared" si="54"/>
        <v>02CD14</v>
      </c>
      <c r="B837" t="str">
        <f>CONCATENATE(A837,"_",COUNTIF(A$1:A837,A837))</f>
        <v>02CD14_76</v>
      </c>
      <c r="C837" t="s">
        <v>11453</v>
      </c>
      <c r="D837" t="str">
        <f>VLOOKUP(MID(C837,7,4),Estrv!I:J,2,FALSE)</f>
        <v>Cumplimiento de los programas de protección civil</v>
      </c>
      <c r="E837" t="str">
        <f>VLOOKUP(MID(C837,1,10),Estrv!B:CC,51,FALSE)</f>
        <v>Respuesta a las solicitudes o llamados de emergencias para salvaguardar la integridad fisica de la poblacion, de sus bienes y entorno.</v>
      </c>
      <c r="F837" t="s">
        <v>3503</v>
      </c>
      <c r="G837" t="b">
        <f t="shared" si="55"/>
        <v>1</v>
      </c>
    </row>
    <row r="838" spans="1:7" hidden="1">
      <c r="A838" t="str">
        <f t="shared" si="54"/>
        <v>02CD14</v>
      </c>
      <c r="B838" t="str">
        <f>CONCATENATE(A838,"_",COUNTIF(A$1:A838,A838))</f>
        <v>02CD14_77</v>
      </c>
      <c r="C838" t="s">
        <v>12127</v>
      </c>
      <c r="D838" t="str">
        <f>VLOOKUP(MID(C838,7,4),Estrv!I:J,2,FALSE)</f>
        <v>Cumplimiento de los programas de protección civil</v>
      </c>
      <c r="E838" t="str">
        <f>VLOOKUP(MID(C838,1,10),Estrv!B:CC,54,FALSE)</f>
        <v>Capacitacion de simulacros y asesorias en temas como: Primeros auxilios; prevencion,evacuacion, repliegue y combate de incendios; brigadas de Proteccion Civil, Plan Familiar de Proteccion Civil.</v>
      </c>
      <c r="F838" t="s">
        <v>3504</v>
      </c>
      <c r="G838" t="b">
        <f t="shared" si="55"/>
        <v>1</v>
      </c>
    </row>
    <row r="839" spans="1:7">
      <c r="A839" t="str">
        <f t="shared" si="54"/>
        <v>02CD14</v>
      </c>
      <c r="B839" t="str">
        <f>CONCATENATE(A839,"_",COUNTIF(A$1:A839,A839))</f>
        <v>02CD14_78</v>
      </c>
      <c r="C839" t="s">
        <v>10106</v>
      </c>
      <c r="D839" t="str">
        <f>VLOOKUP(MID(C839,7,4),Estrv!I:J,2,FALSE)</f>
        <v>Presupuesto participativo</v>
      </c>
      <c r="E839" t="str">
        <f>VLOOKUP(MID(C839,1,10),Estrv!B:CC,45,FALSE)</f>
        <v>Llevar a cabo los procedimientos necesarios, para ejecutar los Proyectos ganadores, correspondientes a los 179 comites ciudadano del Programa de Presupuesto Participativo 2023 de la Alcaldia</v>
      </c>
      <c r="F839" t="s">
        <v>3510</v>
      </c>
      <c r="G839" t="b">
        <f t="shared" si="55"/>
        <v>0</v>
      </c>
    </row>
    <row r="840" spans="1:7" hidden="1">
      <c r="A840" t="str">
        <f t="shared" si="54"/>
        <v>02CD14</v>
      </c>
      <c r="B840" t="str">
        <f>CONCATENATE(A840,"_",COUNTIF(A$1:A840,A840))</f>
        <v>02CD14_79</v>
      </c>
      <c r="C840" t="s">
        <v>10780</v>
      </c>
      <c r="D840" t="str">
        <f>VLOOKUP(MID(C840,7,4),Estrv!I:J,2,FALSE)</f>
        <v>Presupuesto participativo</v>
      </c>
      <c r="E840" t="str">
        <f>VLOOKUP(MID(C840,1,10),Estrv!B:CC,48,FALSE)</f>
        <v>Se llevaran a cabo obras en Vialidades, Luminarias, Banquetas y Guarniciones, Espacios Publicos, Drenaje, areas comunes de Unidades Habitacionales, etc. en el Marco del Presupuesto Participativo en 179 Comites Ciudadanos en diversas ubicaciones del perimetro de la Alcaldia</v>
      </c>
      <c r="F840" t="s">
        <v>3513</v>
      </c>
      <c r="G840" t="b">
        <f t="shared" si="55"/>
        <v>1</v>
      </c>
    </row>
    <row r="841" spans="1:7" hidden="1">
      <c r="A841" t="str">
        <f t="shared" si="54"/>
        <v>02CD14</v>
      </c>
      <c r="B841" t="str">
        <f>CONCATENATE(A841,"_",COUNTIF(A$1:A841,A841))</f>
        <v>02CD14_80</v>
      </c>
      <c r="C841" t="s">
        <v>11454</v>
      </c>
      <c r="D841" t="str">
        <f>VLOOKUP(MID(C841,7,4),Estrv!I:J,2,FALSE)</f>
        <v>Presupuesto participativo</v>
      </c>
      <c r="E841" t="str">
        <f>VLOOKUP(MID(C841,1,10),Estrv!B:CC,51,FALSE)</f>
        <v>Seguimiento de los avances en los proyectos del Programa de Presupuesto Participativo a traves de los comites ciudadanos e informar a las areas correspondientes,</v>
      </c>
      <c r="F841" t="s">
        <v>3514</v>
      </c>
      <c r="G841" t="b">
        <f t="shared" si="55"/>
        <v>1</v>
      </c>
    </row>
    <row r="842" spans="1:7">
      <c r="A842" t="str">
        <f t="shared" ref="A842:A871" si="56">MID(C842,1,6)</f>
        <v>02CD14</v>
      </c>
      <c r="B842" t="str">
        <f>CONCATENATE(A842,"_",COUNTIF(A$1:A842,A842))</f>
        <v>02CD14_81</v>
      </c>
      <c r="C842" t="s">
        <v>10107</v>
      </c>
      <c r="D842" t="str">
        <f>VLOOKUP(MID(C842,7,4),Estrv!I:J,2,FALSE)</f>
        <v>Apoyo para el desarrollo integral de la mujer</v>
      </c>
      <c r="E842" t="str">
        <f>VLOOKUP(MID(C842,1,10),Estrv!B:CC,45,FALSE)</f>
        <v>Otorgar apoyos economicos o en especie a mujeres habitantes de la Alcaldia Tlalpan que sean victimas de violencia de genero y con ello contribuir a mejorar su calidad de vida.</v>
      </c>
      <c r="F842" t="s">
        <v>3524</v>
      </c>
      <c r="G842" t="b">
        <f t="shared" si="55"/>
        <v>0</v>
      </c>
    </row>
    <row r="843" spans="1:7" hidden="1">
      <c r="A843" t="str">
        <f t="shared" si="56"/>
        <v>02CD14</v>
      </c>
      <c r="B843" t="str">
        <f>CONCATENATE(A843,"_",COUNTIF(A$1:A843,A843))</f>
        <v>02CD14_82</v>
      </c>
      <c r="C843" t="s">
        <v>10781</v>
      </c>
      <c r="D843" t="str">
        <f>VLOOKUP(MID(C843,7,4),Estrv!I:J,2,FALSE)</f>
        <v>Apoyo para el desarrollo integral de la mujer</v>
      </c>
      <c r="E843" t="str">
        <f>VLOOKUP(MID(C843,1,10),Estrv!B:CC,48,FALSE)</f>
        <v>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v>
      </c>
      <c r="F843" t="s">
        <v>3528</v>
      </c>
      <c r="G843" t="b">
        <f t="shared" si="55"/>
        <v>1</v>
      </c>
    </row>
    <row r="844" spans="1:7">
      <c r="A844" t="str">
        <f t="shared" si="56"/>
        <v>02CD14</v>
      </c>
      <c r="B844" t="str">
        <f>CONCATENATE(A844,"_",COUNTIF(A$1:A844,A844))</f>
        <v>02CD14_83</v>
      </c>
      <c r="C844" t="s">
        <v>11455</v>
      </c>
      <c r="D844" t="str">
        <f>VLOOKUP(MID(C844,7,4),Estrv!I:J,2,FALSE)</f>
        <v>Apoyo para el desarrollo integral de la mujer</v>
      </c>
      <c r="E844" t="str">
        <f>VLOOKUP(MID(C845,1,10),Estrv!B:CC,51,FALSE)</f>
        <v>Produccion Agropecuaria: Con el fin de fomentar las actividades productivas rurales sustentables de la Alcaldia Tlalpan, se otorgara apoyos economicos a las mujeres y los hombres de ejidos y comunidades, a las y los pequeños propietarios y a las y los posesionarios o arrendatarios que se interesen y/o realicen actividades agropecuarias, apoyando los programas de trabajo que contribuyan a la recuperacion de tierras ociosas y al impulso de los cultivos nativos de Tlalpan, asi mismo se brindara capacitacion de manera virtual o presencial que promueva entre los productores involucrarse en el diseño e implementacion de acciones que contribuyan con alcanzar el objetivo denominado hambre cero, a traves del aprendizaje tecnico de buenas practicas para mejorar la produccion y comercializacion de sus productos.</v>
      </c>
      <c r="F844" t="s">
        <v>3529</v>
      </c>
      <c r="G844" t="b">
        <f t="shared" si="55"/>
        <v>0</v>
      </c>
    </row>
    <row r="845" spans="1:7">
      <c r="A845" t="str">
        <f t="shared" si="56"/>
        <v>02CD14</v>
      </c>
      <c r="B845" t="str">
        <f>CONCATENATE(A845,"_",COUNTIF(A$1:A845,A845))</f>
        <v>02CD14_84</v>
      </c>
      <c r="C845" t="s">
        <v>10108</v>
      </c>
      <c r="D845" t="str">
        <f>VLOOKUP(MID(C845,7,4),Estrv!I:J,2,FALSE)</f>
        <v>Programa para el impulso agroalimentario</v>
      </c>
      <c r="E845" t="str">
        <f>VLOOKUP(MID(C845,1,10),Estrv!B:CC,45,FALSE)</f>
        <v>Economia Sustentable: Impulsar la creacion y fortalecimiento de micro, pequeñas y medianas empresas, sociedades cooperativas, proyectos ecoturisticos, asi como, impulsar emprendimientos en las areas de comercializacion y capacitacion en temas especificos contando con la supervision y acompañamiento en campo por parte de la Unidad Tecnico Operativa a las unidades economicas apoyadas, con el objetivo de coadyuvar a la sostenibilidad de las unidades economicas en el mercado, incorporando a personas en condicion de desempleo con alguna vocacion productiva.</v>
      </c>
      <c r="F845" t="s">
        <v>3539</v>
      </c>
      <c r="G845" t="b">
        <f t="shared" si="55"/>
        <v>0</v>
      </c>
    </row>
    <row r="846" spans="1:7" hidden="1">
      <c r="A846" t="str">
        <f t="shared" si="56"/>
        <v>02CD14</v>
      </c>
      <c r="B846" t="str">
        <f>CONCATENATE(A846,"_",COUNTIF(A$1:A846,A846))</f>
        <v>02CD14_85</v>
      </c>
      <c r="C846" t="s">
        <v>10782</v>
      </c>
      <c r="D846" t="str">
        <f>VLOOKUP(MID(C846,7,4),Estrv!I:J,2,FALSE)</f>
        <v>Programa para el impulso agroalimentario</v>
      </c>
      <c r="E846" t="str">
        <f>VLOOKUP(MID(C846,1,10),Estrv!B:CC,48,FALSE)</f>
        <v>Manejo de recursos naturales: Implementar proyectos que vayan encaminados a la proteccion y conservacion del ambiente, fomentando la participacion activa de las y los posesionarios o usufructuarios de este territorio, permitiendo a los posesionarios de tierras, bosques y comunidades de hecho y a los habitantes de los pueblos originarios ubicados dentro de la Alcaldia Tlalpan, realizar actividades de conservacion, mantenimiento y restauracion del suelo, agua y monitoreo de la biodiversidad del suelo de conservacion para mantener los servicios ecosistemicos y la proteccion de Areas Naturales Protegidas en sus distintas categorias.</v>
      </c>
      <c r="F846" t="s">
        <v>3543</v>
      </c>
      <c r="G846" t="b">
        <f t="shared" si="55"/>
        <v>1</v>
      </c>
    </row>
    <row r="847" spans="1:7" hidden="1">
      <c r="A847" t="str">
        <f t="shared" si="56"/>
        <v>02CD14</v>
      </c>
      <c r="B847" t="str">
        <f>CONCATENATE(A847,"_",COUNTIF(A$1:A847,A847))</f>
        <v>02CD14_86</v>
      </c>
      <c r="C847" t="s">
        <v>11456</v>
      </c>
      <c r="D847" t="str">
        <f>VLOOKUP(MID(C847,7,4),Estrv!I:J,2,FALSE)</f>
        <v>Programa para el impulso agroalimentario</v>
      </c>
      <c r="E847" t="str">
        <f>VLOOKUP(MID(C847,1,10),Estrv!B:CC,51,FALSE)</f>
        <v>Produccion Agropecuaria: Con el fin de fomentar las actividades productivas rurales sustentables de la Alcaldia Tlalpan, se otorgara apoyos economicos a las mujeres y los hombres de ejidos y comunidades, a las y los pequeños propietarios y a las y los posesionarios o arrendatarios que se interesen y/o realicen actividades agropecuarias, apoyando los programas de trabajo que contribuyan a la recuperacion de tierras ociosas y al impulso de los cultivos nativos de Tlalpan, asi mismo se brindara capacitacion de manera virtual o presencial que promueva entre los productores involucrarse en el diseño e implementacion de acciones que contribuyan con alcanzar el objetivo denominado hambre cero, a traves del aprendizaje tecnico de buenas practicas para mejorar la produccion y comercializacion de sus productos.</v>
      </c>
      <c r="F847" t="s">
        <v>3544</v>
      </c>
      <c r="G847" t="b">
        <f t="shared" si="55"/>
        <v>1</v>
      </c>
    </row>
    <row r="848" spans="1:7" hidden="1">
      <c r="A848" t="str">
        <f t="shared" si="56"/>
        <v>02CD14</v>
      </c>
      <c r="B848" t="str">
        <f>CONCATENATE(A848,"_",COUNTIF(A$1:A848,A848))</f>
        <v>02CD14_87</v>
      </c>
      <c r="C848" t="s">
        <v>12130</v>
      </c>
      <c r="D848" t="str">
        <f>VLOOKUP(MID(C848,7,4),Estrv!I:J,2,FALSE)</f>
        <v>Programa para el impulso agroalimentario</v>
      </c>
      <c r="E848" t="str">
        <f>VLOOKUP(MID(C848,1,10),Estrv!B:CC,54,FALSE)</f>
        <v>Ecotecnologias: Se pretende reducir el problema de abastecimiento de agua, disminuir el gasto familiar por la obtencion del recurso y capacitar a los habitantes en materia de educacion ambiental acerca del cuidado y aprovechamiento racional del agua, a traves de un proceso de capacitacion y concientizacion previo para el beneficiario sobre las implicaciones de implementar eco tecnologias y los habitos que requieren adaptarse al proceso de cosecha de agua de lluvia y de energia solar a traves de paneles solares, se pretende reducir el problema de abastecimiento de agua, disminuir el gasto familiar por la obtencion del recurso y capacitar a los habitantes en materia de educacion ambiental acerca del cuidado y aprovechamiento racional del agua.</v>
      </c>
      <c r="F848" t="s">
        <v>3545</v>
      </c>
      <c r="G848" t="b">
        <f t="shared" si="55"/>
        <v>1</v>
      </c>
    </row>
    <row r="849" spans="1:7">
      <c r="A849" t="str">
        <f t="shared" si="56"/>
        <v>02CD14</v>
      </c>
      <c r="B849" t="str">
        <f>CONCATENATE(A849,"_",COUNTIF(A$1:A849,A849))</f>
        <v>02CD14_88</v>
      </c>
      <c r="C849" t="s">
        <v>10109</v>
      </c>
      <c r="D849" t="str">
        <f>VLOOKUP(MID(C849,7,4),Estrv!I:J,2,FALSE)</f>
        <v>Apoyo de alimentación y refugio para personas vulnerables</v>
      </c>
      <c r="E849" t="str">
        <f>VLOOKUP(MID(C849,1,10),Estrv!B:CC,45,FALSE)</f>
        <v>Otorgar apoyos economicos para que niñas y niñas entre 1 año y 3 años 11 meses de edad, incluyendo niñas y niños con discapacidad cuyas madres, padres o tutores legales residan preferentemente en la Alcaldia Tlalpan, o que tengan su centro de trabajo en la Alcaldia Tlalpan reciben el servicio de cuidado y atencion infantil.</v>
      </c>
      <c r="F849" t="s">
        <v>3555</v>
      </c>
      <c r="G849" t="b">
        <f t="shared" si="55"/>
        <v>0</v>
      </c>
    </row>
    <row r="850" spans="1:7" hidden="1">
      <c r="A850" t="str">
        <f t="shared" si="56"/>
        <v>02CD14</v>
      </c>
      <c r="B850" t="str">
        <f>CONCATENATE(A850,"_",COUNTIF(A$1:A850,A850))</f>
        <v>02CD14_89</v>
      </c>
      <c r="C850" t="s">
        <v>10783</v>
      </c>
      <c r="D850" t="str">
        <f>VLOOKUP(MID(C850,7,4),Estrv!I:J,2,FALSE)</f>
        <v>Apoyo de alimentación y refugio para personas vulnerables</v>
      </c>
      <c r="E850" t="str">
        <f>VLOOKUP(MID(C850,1,10),Estrv!B:CC,48,FALSE)</f>
        <v>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v>
      </c>
      <c r="F850" t="s">
        <v>3557</v>
      </c>
      <c r="G850" t="b">
        <f t="shared" si="55"/>
        <v>1</v>
      </c>
    </row>
    <row r="851" spans="1:7" hidden="1">
      <c r="A851" t="str">
        <f t="shared" si="56"/>
        <v>02CD14</v>
      </c>
      <c r="B851" t="str">
        <f>CONCATENATE(A851,"_",COUNTIF(A$1:A851,A851))</f>
        <v>02CD14_90</v>
      </c>
      <c r="C851" t="s">
        <v>11457</v>
      </c>
      <c r="D851" t="str">
        <f>VLOOKUP(MID(C851,7,4),Estrv!I:J,2,FALSE)</f>
        <v>Apoyo de alimentación y refugio para personas vulnerables</v>
      </c>
      <c r="E851" t="str">
        <f>VLOOKUP(MID(C851,1,10),Estrv!B:CC,51,FALSE)</f>
        <v>Otorgar apoyos economicos o en especie a mujeres habitantes de la Alcaldia Tlalpan que desarrollen proyectos economicos, comunitarios, culturales, educativos.</v>
      </c>
      <c r="F851" t="s">
        <v>3529</v>
      </c>
      <c r="G851" t="b">
        <f t="shared" si="55"/>
        <v>1</v>
      </c>
    </row>
    <row r="852" spans="1:7">
      <c r="A852" t="str">
        <f t="shared" si="56"/>
        <v>02CD14</v>
      </c>
      <c r="B852" t="str">
        <f>CONCATENATE(A852,"_",COUNTIF(A$1:A852,A852))</f>
        <v>02CD14_91</v>
      </c>
      <c r="C852" t="s">
        <v>10110</v>
      </c>
      <c r="D852" t="str">
        <f>VLOOKUP(MID(C852,7,4),Estrv!I:J,2,FALSE)</f>
        <v>Programa de apoyo para el bienestar familiar</v>
      </c>
      <c r="E852" t="str">
        <f>VLOOKUP(MID(C852,1,10),Estrv!B:CC,45,FALSE)</f>
        <v>Otorgar apoyos economicos o en especie, a jovenes de tercer grado de secundaria, y aquellos que han concluido este nivel educativo provenientes de cualquiera de las escuelas secundarias publicas ubicadas en la Alcaldia Tlalpan y jovenes residentes de la demarcacion, interesados en presentar el examen del Concurso de Asignacion a la EMS 2023, convocado por la COMIPEMS.</v>
      </c>
      <c r="F852" t="s">
        <v>3567</v>
      </c>
      <c r="G852" t="b">
        <f t="shared" si="55"/>
        <v>0</v>
      </c>
    </row>
    <row r="853" spans="1:7" hidden="1">
      <c r="A853" t="str">
        <f t="shared" si="56"/>
        <v>02CD14</v>
      </c>
      <c r="B853" t="str">
        <f>CONCATENATE(A853,"_",COUNTIF(A$1:A853,A853))</f>
        <v>02CD14_92</v>
      </c>
      <c r="C853" t="s">
        <v>10784</v>
      </c>
      <c r="D853" t="str">
        <f>VLOOKUP(MID(C853,7,4),Estrv!I:J,2,FALSE)</f>
        <v>Programa de apoyo para el bienestar familiar</v>
      </c>
      <c r="E853" t="str">
        <f>VLOOKUP(MID(C853,1,10),Estrv!B:CC,48,FALSE)</f>
        <v>Otorgar apoyos economicos o en especie con el fin de proveer del servicio de Internet a niños con rezago educativo y que encuentran en desigualdad de oportunidades, que se residan en las zonas de bajo indice de desarrollo social en la alcaldia Tlalpan, asimismo se capacitaran facilitadores que coadyuvaran en el seguimiento de el programa social que se implemente. contribuyendo a mejorar su calidad de vida y solventar sus necesidades basicas.</v>
      </c>
      <c r="F853" t="s">
        <v>3571</v>
      </c>
      <c r="G853" t="b">
        <f t="shared" si="55"/>
        <v>1</v>
      </c>
    </row>
    <row r="854" spans="1:7" hidden="1">
      <c r="A854" t="str">
        <f t="shared" si="56"/>
        <v>02CD14</v>
      </c>
      <c r="B854" t="str">
        <f>CONCATENATE(A854,"_",COUNTIF(A$1:A854,A854))</f>
        <v>02CD14_93</v>
      </c>
      <c r="C854" t="s">
        <v>11458</v>
      </c>
      <c r="D854" t="str">
        <f>VLOOKUP(MID(C854,7,4),Estrv!I:J,2,FALSE)</f>
        <v>Programa de apoyo para el bienestar familiar</v>
      </c>
      <c r="E854" t="str">
        <f>VLOOKUP(MID(C854,1,10),Estrv!B:CC,51,FALSE)</f>
        <v>Otorgar apoyos economicos o en especie para la formacion musical de los integrantes de la Camerata infantil y Juvenil de Tlalpan, para extender y ampliar los derechos sociales de la atencion a grupos vulnerables y no vulnerables, garantizando el acceso a la formacion musical, promoviendo el pleno ejercicio de los derechos culturales, mejorando la calidad de vida de los habitantes de esta Alcaldia.</v>
      </c>
      <c r="F854" t="s">
        <v>3572</v>
      </c>
      <c r="G854" t="b">
        <f t="shared" si="55"/>
        <v>1</v>
      </c>
    </row>
    <row r="855" spans="1:7" hidden="1">
      <c r="A855" t="str">
        <f t="shared" si="56"/>
        <v>02CD14</v>
      </c>
      <c r="B855" t="str">
        <f>CONCATENATE(A855,"_",COUNTIF(A$1:A855,A855))</f>
        <v>02CD14_94</v>
      </c>
      <c r="C855" t="s">
        <v>12132</v>
      </c>
      <c r="D855" t="str">
        <f>VLOOKUP(MID(C855,7,4),Estrv!I:J,2,FALSE)</f>
        <v>Programa de apoyo para el bienestar familiar</v>
      </c>
      <c r="E855" t="str">
        <f>VLOOKUP(MID(C855,1,10),Estrv!B:CC,54,FALSE)</f>
        <v>Otorgar apoyos economicos o en especie a niñas, niños y adolescentes a traves de sus cuidadores y/o tutores, que permitan contribuir a su desarrollo, promoviendo el ejercicio de los derechos humanos de niñas, niños y adolescentes en condicion de orfandad mediante talleres, actividades y acciones didacticas y contribuir a mejorar su calidad de vida y con ello solventen sus necesidades basicas.</v>
      </c>
      <c r="F855" t="s">
        <v>3573</v>
      </c>
      <c r="G855" t="b">
        <f t="shared" si="55"/>
        <v>1</v>
      </c>
    </row>
    <row r="856" spans="1:7" hidden="1">
      <c r="A856" t="str">
        <f t="shared" si="56"/>
        <v>02CD14</v>
      </c>
      <c r="B856" t="str">
        <f>CONCATENATE(A856,"_",COUNTIF(A$1:A856,A856))</f>
        <v>02CD14_95</v>
      </c>
      <c r="C856" t="s">
        <v>12806</v>
      </c>
      <c r="D856" t="str">
        <f>VLOOKUP(MID(C856,7,4),Estrv!I:J,2,FALSE)</f>
        <v>Programa de apoyo para el bienestar familiar</v>
      </c>
      <c r="E856" t="str">
        <f>VLOOKUP(MID(C856,1,10),Estrv!B:CC,57,FALSE)</f>
        <v>Otorgar apoyos economicos o en especie a habitantes de la Alcaldia Tlalpan en la promocion de la salud relacionadas con la tutela responsable de animales de compañia y la prevencion de enfermedades zoonoticas de manera presencial y a distancia.</v>
      </c>
      <c r="F856" t="s">
        <v>3574</v>
      </c>
      <c r="G856" t="b">
        <f t="shared" si="55"/>
        <v>1</v>
      </c>
    </row>
    <row r="857" spans="1:7" hidden="1">
      <c r="A857" t="str">
        <f t="shared" si="56"/>
        <v>02CD14</v>
      </c>
      <c r="B857" t="str">
        <f>CONCATENATE(A857,"_",COUNTIF(A$1:A857,A857))</f>
        <v>02CD14_96</v>
      </c>
      <c r="C857" t="s">
        <v>13480</v>
      </c>
      <c r="D857" t="str">
        <f>VLOOKUP(MID(C857,7,4),Estrv!I:J,2,FALSE)</f>
        <v>Programa de apoyo para el bienestar familiar</v>
      </c>
      <c r="E857" t="str">
        <f>VLOOKUP(MID(C857,1,10),Estrv!B:CC,60,FALSE)</f>
        <v>Otorgar apoyos economicos o en especie a habitantes de la Alcaldia Tlalpan que realicen actividades fisicas y deportivas en diferentes disciplinas, en diferentes espacios deportivos de la Alcaldia, para fomentar la practica de actividades fisicas y deportivas en los habitantes de la demarcacion. Para contribuir a mejorar su calidad de vida.</v>
      </c>
      <c r="F857" t="s">
        <v>3575</v>
      </c>
      <c r="G857" t="b">
        <f t="shared" si="55"/>
        <v>1</v>
      </c>
    </row>
    <row r="858" spans="1:7" hidden="1">
      <c r="A858" t="str">
        <f t="shared" si="56"/>
        <v>02CD14</v>
      </c>
      <c r="B858" t="str">
        <f>CONCATENATE(A858,"_",COUNTIF(A$1:A858,A858))</f>
        <v>02CD14_97</v>
      </c>
      <c r="C858" t="s">
        <v>14154</v>
      </c>
      <c r="D858" t="str">
        <f>VLOOKUP(MID(C858,7,4),Estrv!I:J,2,FALSE)</f>
        <v>Programa de apoyo para el bienestar familiar</v>
      </c>
      <c r="E858" t="str">
        <f>VLOOKUP(MID(C858,1,10),Estrv!B:CC,63,FALSE)</f>
        <v>Otorgar apoyos economicos o en especie a "colectivos juveniles” que desarrollen e implementen proyectos que atiendan problematicas juveniles en sus comunidades.</v>
      </c>
      <c r="F858" t="s">
        <v>3576</v>
      </c>
      <c r="G858" t="b">
        <f t="shared" si="55"/>
        <v>1</v>
      </c>
    </row>
    <row r="859" spans="1:7" hidden="1">
      <c r="A859" t="str">
        <f t="shared" si="56"/>
        <v>02CD14</v>
      </c>
      <c r="B859" t="str">
        <f>CONCATENATE(A859,"_",COUNTIF(A$1:A859,A859))</f>
        <v>02CD14_98</v>
      </c>
      <c r="C859" t="s">
        <v>14828</v>
      </c>
      <c r="D859" t="str">
        <f>VLOOKUP(MID(C859,7,4),Estrv!I:J,2,FALSE)</f>
        <v>Programa de apoyo para el bienestar familiar</v>
      </c>
      <c r="E859" t="str">
        <f>VLOOKUP(MID(C859,1,10),Estrv!B:CC,66,FALSE)</f>
        <v>Otorgar apoyos economicos a personas beneficiarias denominadas facilitadores que coadyuven a desarrollar las siguientes actividades: 1 ) Identificar obstaculos en via publica que dificulten la movilidad, reportar y canalizar a diferentes areas de la Alcaldia para su atencion correspondiente. 2) Prevencion de las violencias, como orientacion psicologica, juridica, establecer mecanismos y acciones para concientizar a la poblacion en general. 3 ) impartir asesorias educativas presenciales o virtuales, a traves de la utilizacion de medios electronicos y plataformas digitales. 4) Realizacion y disfrute de actividades artisticas, ludicas y de oficios en la poblacion Tlalpense que busca generar una vida mas recreativa, cultural y artistica por medio de los Centros de Artes y Oficios. 5) impartir talleres ludicos, formativos, participativos y ocupacionales de manera personal o mediante materiales audiovisuales a personas que habiten en zonas de muy bajo y bajo indice de desarrollo social. 6) Servicios de mejoramiento y mantenimiento de espacios publicos, en colonias, barrios, pueblos originarios y unidades habitacionales de la Alcaldia Tlalpan, que padecen conflictos sociales o requieren mejoramiento de su entorno fisico. 7) Implementar actividades del programa social brindando accesibilidad a la informacion de programas y servicios mediante la difusion y contacto directo con la ciudadania. Propiciar la organizacion y realizacion de actividades que fortalezcan la organizacion vecinal en las colonias, barrios, pueblos originarios y unidades y conjuntos habitacionales de la demarcacion Tlalpan.</v>
      </c>
      <c r="F859" t="s">
        <v>3577</v>
      </c>
      <c r="G859" t="b">
        <f t="shared" si="55"/>
        <v>1</v>
      </c>
    </row>
    <row r="860" spans="1:7">
      <c r="A860" t="str">
        <f t="shared" si="56"/>
        <v>02CD14</v>
      </c>
      <c r="B860" t="str">
        <f>CONCATENATE(A860,"_",COUNTIF(A$1:A860,A860))</f>
        <v>02CD14_99</v>
      </c>
      <c r="C860" t="s">
        <v>10111</v>
      </c>
      <c r="D860" t="str">
        <f>VLOOKUP(MID(C860,7,4),Estrv!I:J,2,FALSE)</f>
        <v>Apoyos para el cuidado del adulto mayor</v>
      </c>
      <c r="E860" t="str">
        <f>VLOOKUP(MID(C860,1,10),Estrv!B:CC,45,FALSE)</f>
        <v>Otorgar apoyos economicos a personas mayores de 60 años en estado de vulnerabilidad agrupados en colectivos</v>
      </c>
      <c r="F860" t="s">
        <v>3589</v>
      </c>
      <c r="G860" t="b">
        <f t="shared" si="55"/>
        <v>0</v>
      </c>
    </row>
    <row r="861" spans="1:7" hidden="1">
      <c r="A861" t="str">
        <f t="shared" si="56"/>
        <v>02CD14</v>
      </c>
      <c r="B861" t="str">
        <f>CONCATENATE(A861,"_",COUNTIF(A$1:A861,A861))</f>
        <v>02CD14_100</v>
      </c>
      <c r="C861" t="s">
        <v>10785</v>
      </c>
      <c r="D861" t="str">
        <f>VLOOKUP(MID(C861,7,4),Estrv!I:J,2,FALSE)</f>
        <v>Apoyos para el cuidado del adulto mayor</v>
      </c>
      <c r="E861" t="str">
        <f>VLOOKUP(MID(C861,1,10),Estrv!B:CC,48,FALSE)</f>
        <v>Capacitacion de personas facilitadoras de servicios, que les permita contar con las herramientas necesaria para impulsar la construccion de un modelo de envejecimiento, mediante formas de organizacion colectiva y la participacion en la cultura de los cuidados.</v>
      </c>
      <c r="F861" t="s">
        <v>3591</v>
      </c>
      <c r="G861" t="b">
        <f t="shared" si="55"/>
        <v>1</v>
      </c>
    </row>
    <row r="862" spans="1:7" hidden="1">
      <c r="A862" t="str">
        <f t="shared" si="56"/>
        <v>02CD14</v>
      </c>
      <c r="B862" t="str">
        <f>CONCATENATE(A862,"_",COUNTIF(A$1:A862,A862))</f>
        <v>02CD14_101</v>
      </c>
      <c r="C862" t="s">
        <v>11459</v>
      </c>
      <c r="D862" t="str">
        <f>VLOOKUP(MID(C862,7,4),Estrv!I:J,2,FALSE)</f>
        <v>Apoyos para el cuidado del adulto mayor</v>
      </c>
      <c r="E862" t="str">
        <f>VLOOKUP(MID(C862,1,10),Estrv!B:CC,51,FALSE)</f>
        <v>Por medio de las personas facilitadores, se brinda acompañamiento, asesorias e informacion sobre el autocuidado y cuidado a personas mayores y sus familias residentes de colonias de muy bajo y bajo indice de desarrollo social, generando la cultura de los cuidado.</v>
      </c>
      <c r="F862" t="s">
        <v>3592</v>
      </c>
      <c r="G862" t="b">
        <f t="shared" si="55"/>
        <v>1</v>
      </c>
    </row>
    <row r="863" spans="1:7">
      <c r="A863" t="str">
        <f t="shared" si="56"/>
        <v>02CD14</v>
      </c>
      <c r="B863" t="str">
        <f>CONCATENATE(A863,"_",COUNTIF(A$1:A863,A863))</f>
        <v>02CD14_102</v>
      </c>
      <c r="C863" t="s">
        <v>10112</v>
      </c>
      <c r="D863" t="str">
        <f>VLOOKUP(MID(C863,7,4),Estrv!I:J,2,FALSE)</f>
        <v>Apoyos sociales</v>
      </c>
      <c r="E863" t="str">
        <f>VLOOKUP(MID(C863,1,10),Estrv!B:CC,45,FALSE)</f>
        <v>Brindar apoyos economicos a personas con discapacidad permanente que vivan en la Alcaldia Tlalpan y 10 facilitadores que apoyan en el proceso de registro. 2.- Brindar talleres sobre derechos de las personas con discapacidad, lenguaje incluyente, lengua de señas mexicana y sistema de lecto-escritura braille. 3.- Dar 5 sesiones de capacitacion para personas cuidadoras. 4.- Brindar talleres a las personas servidoras publicos en materia de discapacidad, lenguaje incluyente y lengua de señas mexicana. 5.- Promover proyectos de inclusion economica para personas con discapacidad</v>
      </c>
      <c r="F863" t="s">
        <v>3596</v>
      </c>
      <c r="G863" t="b">
        <f t="shared" si="55"/>
        <v>0</v>
      </c>
    </row>
    <row r="864" spans="1:7" hidden="1">
      <c r="A864" t="str">
        <f t="shared" si="56"/>
        <v>02CD14</v>
      </c>
      <c r="B864" t="str">
        <f>CONCATENATE(A864,"_",COUNTIF(A$1:A864,A864))</f>
        <v>02CD14_103</v>
      </c>
      <c r="C864" t="s">
        <v>10786</v>
      </c>
      <c r="D864" t="str">
        <f>VLOOKUP(MID(C864,7,4),Estrv!I:J,2,FALSE)</f>
        <v>Apoyos sociales</v>
      </c>
      <c r="E864" t="str">
        <f>VLOOKUP(MID(C864,1,10),Estrv!B:CC,48,FALSE)</f>
        <v>Apoyos economicos a deportistas destacados y prospectos deportivos 2023; Ayudas economicas para cubrir gastos de participacion en eventos deportivos 2023: XVII Carrera Tlalpense 10 km. 2023; XV Circuito Tlalpense de Pista y Campo 2023</v>
      </c>
      <c r="F864" t="s">
        <v>3598</v>
      </c>
      <c r="G864" t="b">
        <f t="shared" si="55"/>
        <v>1</v>
      </c>
    </row>
    <row r="865" spans="1:7" hidden="1">
      <c r="A865" t="str">
        <f t="shared" si="56"/>
        <v>02CD14</v>
      </c>
      <c r="B865" t="str">
        <f>CONCATENATE(A865,"_",COUNTIF(A$1:A865,A865))</f>
        <v>02CD14_104</v>
      </c>
      <c r="C865" t="s">
        <v>11460</v>
      </c>
      <c r="D865" t="str">
        <f>VLOOKUP(MID(C865,7,4),Estrv!I:J,2,FALSE)</f>
        <v>Apoyos sociales</v>
      </c>
      <c r="E865" t="str">
        <f>VLOOKUP(MID(C865,1,10),Estrv!B:CC,51,FALSE)</f>
        <v>Apoyos de emergencia social a personas con situacion de vulnerabiliad en la Alcaldia Tlalpan</v>
      </c>
      <c r="F865" t="s">
        <v>3599</v>
      </c>
      <c r="G865" t="b">
        <f t="shared" si="55"/>
        <v>1</v>
      </c>
    </row>
    <row r="866" spans="1:7" hidden="1">
      <c r="A866" t="str">
        <f t="shared" si="56"/>
        <v>02CD14</v>
      </c>
      <c r="B866" t="str">
        <f>CONCATENATE(A866,"_",COUNTIF(A$1:A866,A866))</f>
        <v>02CD14_105</v>
      </c>
      <c r="C866" t="s">
        <v>12134</v>
      </c>
      <c r="D866" t="str">
        <f>VLOOKUP(MID(C866,7,4),Estrv!I:J,2,FALSE)</f>
        <v>Apoyos sociales</v>
      </c>
      <c r="E866" t="str">
        <f>VLOOKUP(MID(C866,1,10),Estrv!B:CC,54,FALSE)</f>
        <v>Apoyo alimentario a las familias de Tlalpan por una emergencia sanitaria o desastre natural</v>
      </c>
      <c r="F866" t="s">
        <v>3600</v>
      </c>
      <c r="G866" t="b">
        <f t="shared" si="55"/>
        <v>1</v>
      </c>
    </row>
    <row r="867" spans="1:7" hidden="1">
      <c r="A867" t="str">
        <f t="shared" si="56"/>
        <v>02CD14</v>
      </c>
      <c r="B867" t="str">
        <f>CONCATENATE(A867,"_",COUNTIF(A$1:A867,A867))</f>
        <v>02CD14_106</v>
      </c>
      <c r="C867" t="s">
        <v>12808</v>
      </c>
      <c r="D867" t="str">
        <f>VLOOKUP(MID(C867,7,4),Estrv!I:J,2,FALSE)</f>
        <v>Apoyos sociales</v>
      </c>
      <c r="E867" t="str">
        <f>VLOOKUP(MID(C867,1,10),Estrv!B:CC,57,FALSE)</f>
        <v>Apoyos de emergencia por desatres naturales a las familias de Tlalpan que sean afectadas en sus bienes.</v>
      </c>
      <c r="F867" t="s">
        <v>3601</v>
      </c>
      <c r="G867" t="b">
        <f t="shared" si="55"/>
        <v>1</v>
      </c>
    </row>
    <row r="868" spans="1:7" hidden="1">
      <c r="A868" t="str">
        <f t="shared" si="56"/>
        <v>02CD14</v>
      </c>
      <c r="B868" t="str">
        <f>CONCATENATE(A868,"_",COUNTIF(A$1:A868,A868))</f>
        <v>02CD14_107</v>
      </c>
      <c r="C868" t="s">
        <v>13482</v>
      </c>
      <c r="D868" t="str">
        <f>VLOOKUP(MID(C868,7,4),Estrv!I:J,2,FALSE)</f>
        <v>Apoyos sociales</v>
      </c>
      <c r="E868" t="str">
        <f>VLOOKUP(MID(C868,1,10),Estrv!B:CC,60,FALSE)</f>
        <v>Apoyo de la economia familiar en temporada invernal, reparto de cobijas y chamarras.</v>
      </c>
      <c r="F868" t="s">
        <v>3602</v>
      </c>
      <c r="G868" t="b">
        <f t="shared" si="55"/>
        <v>1</v>
      </c>
    </row>
    <row r="869" spans="1:7">
      <c r="A869" t="str">
        <f t="shared" si="56"/>
        <v>02CD15</v>
      </c>
      <c r="B869" t="str">
        <f>CONCATENATE(A869,"_",COUNTIF(A$1:A869,A869))</f>
        <v>02CD15_1</v>
      </c>
      <c r="C869" t="s">
        <v>10113</v>
      </c>
      <c r="D869" t="str">
        <f>VLOOKUP(MID(C869,7,4),Estrv!I:J,2,FALSE)</f>
        <v>Gobierno y atención ciudadana</v>
      </c>
      <c r="E869" t="str">
        <f>VLOOKUP(MID(C869,1,10),Estrv!B:CC,45,FALSE)</f>
        <v>Implementacion del Modelo integral de atencion ciudadana</v>
      </c>
      <c r="F869" t="s">
        <v>3135</v>
      </c>
      <c r="G869" t="b">
        <f t="shared" si="55"/>
        <v>0</v>
      </c>
    </row>
    <row r="870" spans="1:7" hidden="1">
      <c r="A870" t="str">
        <f t="shared" si="56"/>
        <v>02CD15</v>
      </c>
      <c r="B870" t="str">
        <f>CONCATENATE(A870,"_",COUNTIF(A$1:A870,A870))</f>
        <v>02CD15_2</v>
      </c>
      <c r="C870" t="s">
        <v>10787</v>
      </c>
      <c r="D870" t="str">
        <f>VLOOKUP(MID(C870,7,4),Estrv!I:J,2,FALSE)</f>
        <v>Gobierno y atención ciudadana</v>
      </c>
      <c r="E870" t="str">
        <f>VLOOKUP(MID(C870,1,10),Estrv!B:CC,48,FALSE)</f>
        <v>Atencion de asuntos juridicos</v>
      </c>
      <c r="F870" t="s">
        <v>3618</v>
      </c>
      <c r="G870" t="b">
        <f t="shared" si="55"/>
        <v>1</v>
      </c>
    </row>
    <row r="871" spans="1:7" hidden="1">
      <c r="A871" t="str">
        <f t="shared" si="56"/>
        <v>02CD15</v>
      </c>
      <c r="B871" t="str">
        <f>CONCATENATE(A871,"_",COUNTIF(A$1:A871,A871))</f>
        <v>02CD15_3</v>
      </c>
      <c r="C871" t="s">
        <v>11461</v>
      </c>
      <c r="D871" t="str">
        <f>VLOOKUP(MID(C871,7,4),Estrv!I:J,2,FALSE)</f>
        <v>Gobierno y atención ciudadana</v>
      </c>
      <c r="E871" t="str">
        <f>VLOOKUP(MID(C871,1,10),Estrv!B:CC,51,FALSE)</f>
        <v>Verificaciones administrativas en establecimientos mercantiles, construcciones y mercados publicos</v>
      </c>
      <c r="F871" t="s">
        <v>3621</v>
      </c>
      <c r="G871" t="b">
        <f t="shared" si="55"/>
        <v>1</v>
      </c>
    </row>
    <row r="872" spans="1:7" hidden="1">
      <c r="A872" t="str">
        <f t="shared" ref="A872:A887" si="57">MID(C872,1,6)</f>
        <v>02CD15</v>
      </c>
      <c r="B872" t="str">
        <f>CONCATENATE(A872,"_",COUNTIF(A$1:A872,A872))</f>
        <v>02CD15_4</v>
      </c>
      <c r="C872" t="s">
        <v>12135</v>
      </c>
      <c r="D872" t="str">
        <f>VLOOKUP(MID(C872,7,4),Estrv!I:J,2,FALSE)</f>
        <v>Gobierno y atención ciudadana</v>
      </c>
      <c r="E872" t="str">
        <f>VLOOKUP(MID(C872,1,10),Estrv!B:CC,54,FALSE)</f>
        <v>Supervisiones y reordenamiento de la via publica</v>
      </c>
      <c r="F872" t="s">
        <v>3624</v>
      </c>
      <c r="G872" t="b">
        <f t="shared" si="55"/>
        <v>1</v>
      </c>
    </row>
    <row r="873" spans="1:7">
      <c r="A873" t="str">
        <f t="shared" si="57"/>
        <v>02CD15</v>
      </c>
      <c r="B873" t="str">
        <f>CONCATENATE(A873,"_",COUNTIF(A$1:A873,A873))</f>
        <v>02CD15_5</v>
      </c>
      <c r="C873" t="s">
        <v>10114</v>
      </c>
      <c r="D873" t="str">
        <f>VLOOKUP(MID(C873,7,4),Estrv!I:J,2,FALSE)</f>
        <v>Seguridad en Alcalíias</v>
      </c>
      <c r="E873" t="str">
        <f>VLOOKUP(MID(C873,1,10),Estrv!B:CC,45,FALSE)</f>
        <v>Patrullajes y Supervisiones realizados</v>
      </c>
      <c r="F873" t="s">
        <v>3630</v>
      </c>
      <c r="G873" t="b">
        <f t="shared" si="55"/>
        <v>0</v>
      </c>
    </row>
    <row r="874" spans="1:7" hidden="1">
      <c r="A874" t="str">
        <f t="shared" si="57"/>
        <v>02CD15</v>
      </c>
      <c r="B874" t="str">
        <f>CONCATENATE(A874,"_",COUNTIF(A$1:A874,A874))</f>
        <v>02CD15_6</v>
      </c>
      <c r="C874" t="s">
        <v>10788</v>
      </c>
      <c r="D874" t="str">
        <f>VLOOKUP(MID(C874,7,4),Estrv!I:J,2,FALSE)</f>
        <v>Seguridad en Alcalíias</v>
      </c>
      <c r="E874" t="str">
        <f>VLOOKUP(MID(C874,1,10),Estrv!B:CC,48,FALSE)</f>
        <v>Atencion de Emergencias realizadas</v>
      </c>
      <c r="F874" t="s">
        <v>3634</v>
      </c>
      <c r="G874" t="b">
        <f t="shared" si="55"/>
        <v>1</v>
      </c>
    </row>
    <row r="875" spans="1:7" hidden="1">
      <c r="A875" t="str">
        <f t="shared" si="57"/>
        <v>02CD15</v>
      </c>
      <c r="B875" t="str">
        <f>CONCATENATE(A875,"_",COUNTIF(A$1:A875,A875))</f>
        <v>02CD15_7</v>
      </c>
      <c r="C875" t="s">
        <v>11462</v>
      </c>
      <c r="D875" t="str">
        <f>VLOOKUP(MID(C875,7,4),Estrv!I:J,2,FALSE)</f>
        <v>Seguridad en Alcalíias</v>
      </c>
      <c r="E875" t="str">
        <f>VLOOKUP(MID(C875,1,10),Estrv!B:CC,51,FALSE)</f>
        <v>Estudios y Controles Estadisticos realizados</v>
      </c>
      <c r="F875" t="s">
        <v>3635</v>
      </c>
      <c r="G875" t="b">
        <f t="shared" si="55"/>
        <v>1</v>
      </c>
    </row>
    <row r="876" spans="1:7" hidden="1">
      <c r="A876" t="str">
        <f t="shared" si="57"/>
        <v>02CD15</v>
      </c>
      <c r="B876" t="str">
        <f>CONCATENATE(A876,"_",COUNTIF(A$1:A876,A876))</f>
        <v>02CD15_8</v>
      </c>
      <c r="C876" t="s">
        <v>12136</v>
      </c>
      <c r="D876" t="str">
        <f>VLOOKUP(MID(C876,7,4),Estrv!I:J,2,FALSE)</f>
        <v>Seguridad en Alcalíias</v>
      </c>
      <c r="E876" t="str">
        <f>VLOOKUP(MID(C876,1,10),Estrv!B:CC,54,FALSE)</f>
        <v>Instalacion de camaras de seguridad (retornos seguros)</v>
      </c>
      <c r="F876" t="s">
        <v>3636</v>
      </c>
      <c r="G876" t="b">
        <f t="shared" si="55"/>
        <v>1</v>
      </c>
    </row>
    <row r="877" spans="1:7">
      <c r="A877" t="str">
        <f t="shared" si="57"/>
        <v>02CD15</v>
      </c>
      <c r="B877" t="str">
        <f>CONCATENATE(A877,"_",COUNTIF(A$1:A877,A877))</f>
        <v>02CD15_9</v>
      </c>
      <c r="C877" t="s">
        <v>10115</v>
      </c>
      <c r="D877" t="str">
        <f>VLOOKUP(MID(C877,7,4),Estrv!I:J,2,FALSE)</f>
        <v>Servicios públicos</v>
      </c>
      <c r="E877" t="str">
        <f>VLOOKUP(MID(C877,1,10),Estrv!B:CC,45,FALSE)</f>
        <v>Suministro de agua potable en carros tanque (pipas)</v>
      </c>
      <c r="F877" t="s">
        <v>3642</v>
      </c>
      <c r="G877" t="b">
        <f t="shared" si="55"/>
        <v>0</v>
      </c>
    </row>
    <row r="878" spans="1:7" hidden="1">
      <c r="A878" t="str">
        <f t="shared" si="57"/>
        <v>02CD15</v>
      </c>
      <c r="B878" t="str">
        <f>CONCATENATE(A878,"_",COUNTIF(A$1:A878,A878))</f>
        <v>02CD15_10</v>
      </c>
      <c r="C878" t="s">
        <v>10789</v>
      </c>
      <c r="D878" t="str">
        <f>VLOOKUP(MID(C878,7,4),Estrv!I:J,2,FALSE)</f>
        <v>Servicios públicos</v>
      </c>
      <c r="E878" t="str">
        <f>VLOOKUP(MID(C878,1,10),Estrv!B:CC,48,FALSE)</f>
        <v>Recoleccion de residuos solidos urbanos</v>
      </c>
      <c r="F878" t="s">
        <v>3646</v>
      </c>
      <c r="G878" t="b">
        <f t="shared" si="55"/>
        <v>1</v>
      </c>
    </row>
    <row r="879" spans="1:7" hidden="1">
      <c r="A879" t="str">
        <f t="shared" si="57"/>
        <v>02CD15</v>
      </c>
      <c r="B879" t="str">
        <f>CONCATENATE(A879,"_",COUNTIF(A$1:A879,A879))</f>
        <v>02CD15_11</v>
      </c>
      <c r="C879" t="s">
        <v>11463</v>
      </c>
      <c r="D879" t="str">
        <f>VLOOKUP(MID(C879,7,4),Estrv!I:J,2,FALSE)</f>
        <v>Servicios públicos</v>
      </c>
      <c r="E879" t="str">
        <f>VLOOKUP(MID(C879,1,10),Estrv!B:CC,51,FALSE)</f>
        <v>Mantenimiento y conservacion de areas verdes y arbolado urbano y cuidado del medio ambiente</v>
      </c>
      <c r="F879" t="s">
        <v>3649</v>
      </c>
      <c r="G879" t="b">
        <f t="shared" si="55"/>
        <v>1</v>
      </c>
    </row>
    <row r="880" spans="1:7">
      <c r="A880" t="str">
        <f t="shared" si="57"/>
        <v>02CD15</v>
      </c>
      <c r="B880" t="str">
        <f>CONCATENATE(A880,"_",COUNTIF(A$1:A880,A880))</f>
        <v>02CD15_12</v>
      </c>
      <c r="C880" t="s">
        <v>10116</v>
      </c>
      <c r="D880" t="str">
        <f>VLOOKUP(MID(C880,7,4),Estrv!I:J,2,FALSE)</f>
        <v>Educación, cultura, deporte y recreación</v>
      </c>
      <c r="E880" t="str">
        <f>VLOOKUP(MID(C880,1,10),Estrv!B:CC,45,FALSE)</f>
        <v>Actividades y eventos culturales, recreativos y deportivos</v>
      </c>
      <c r="F880" t="s">
        <v>3182</v>
      </c>
      <c r="G880" t="b">
        <f t="shared" si="55"/>
        <v>0</v>
      </c>
    </row>
    <row r="881" spans="1:7" hidden="1">
      <c r="A881" t="str">
        <f t="shared" si="57"/>
        <v>02CD15</v>
      </c>
      <c r="B881" t="str">
        <f>CONCATENATE(A881,"_",COUNTIF(A$1:A881,A881))</f>
        <v>02CD15_13</v>
      </c>
      <c r="C881" t="s">
        <v>10790</v>
      </c>
      <c r="D881" t="str">
        <f>VLOOKUP(MID(C881,7,4),Estrv!I:J,2,FALSE)</f>
        <v>Educación, cultura, deporte y recreación</v>
      </c>
      <c r="E881" t="str">
        <f>VLOOKUP(MID(C881,1,10),Estrv!B:CC,48,FALSE)</f>
        <v>Apoyos para atletas en competencia y entregadores entregados</v>
      </c>
      <c r="F881" t="s">
        <v>3657</v>
      </c>
      <c r="G881" t="b">
        <f t="shared" si="55"/>
        <v>1</v>
      </c>
    </row>
    <row r="882" spans="1:7" hidden="1">
      <c r="A882" t="str">
        <f t="shared" si="57"/>
        <v>02CD15</v>
      </c>
      <c r="B882" t="str">
        <f>CONCATENATE(A882,"_",COUNTIF(A$1:A882,A882))</f>
        <v>02CD15_14</v>
      </c>
      <c r="C882" t="s">
        <v>11464</v>
      </c>
      <c r="D882" t="str">
        <f>VLOOKUP(MID(C882,7,4),Estrv!I:J,2,FALSE)</f>
        <v>Educación, cultura, deporte y recreación</v>
      </c>
      <c r="E882" t="str">
        <f>VLOOKUP(MID(C882,1,10),Estrv!B:CC,51,FALSE)</f>
        <v>Entrega de conjuntos deportivos</v>
      </c>
      <c r="F882" t="s">
        <v>3658</v>
      </c>
      <c r="G882" t="b">
        <f t="shared" si="55"/>
        <v>1</v>
      </c>
    </row>
    <row r="883" spans="1:7" hidden="1">
      <c r="A883" t="str">
        <f t="shared" si="57"/>
        <v>02CD15</v>
      </c>
      <c r="B883" t="str">
        <f>CONCATENATE(A883,"_",COUNTIF(A$1:A883,A883))</f>
        <v>02CD15_15</v>
      </c>
      <c r="C883" t="s">
        <v>12138</v>
      </c>
      <c r="D883" t="str">
        <f>VLOOKUP(MID(C883,7,4),Estrv!I:J,2,FALSE)</f>
        <v>Educación, cultura, deporte y recreación</v>
      </c>
      <c r="E883" t="str">
        <f>VLOOKUP(MID(C883,1,10),Estrv!B:CC,54,FALSE)</f>
        <v>Apoyo a festividades, tradiciones y constumbres.</v>
      </c>
      <c r="F883" t="s">
        <v>3659</v>
      </c>
      <c r="G883" t="b">
        <f t="shared" si="55"/>
        <v>1</v>
      </c>
    </row>
    <row r="884" spans="1:7">
      <c r="A884" t="str">
        <f t="shared" si="57"/>
        <v>02CD15</v>
      </c>
      <c r="B884" t="str">
        <f>CONCATENATE(A884,"_",COUNTIF(A$1:A884,A884))</f>
        <v>02CD15_16</v>
      </c>
      <c r="C884" t="s">
        <v>10117</v>
      </c>
      <c r="D884" t="str">
        <f>VLOOKUP(MID(C884,7,4),Estrv!I:J,2,FALSE)</f>
        <v>Servicios de salud en Alcaldias</v>
      </c>
      <c r="E884" t="str">
        <f>VLOOKUP(MID(C884,1,10),Estrv!B:CC,45,FALSE)</f>
        <v>Servicios medicos gratuitos otorgados</v>
      </c>
      <c r="F884" t="s">
        <v>3665</v>
      </c>
      <c r="G884" t="b">
        <f t="shared" si="55"/>
        <v>0</v>
      </c>
    </row>
    <row r="885" spans="1:7" hidden="1">
      <c r="A885" t="str">
        <f t="shared" si="57"/>
        <v>02CD15</v>
      </c>
      <c r="B885" t="str">
        <f>CONCATENATE(A885,"_",COUNTIF(A$1:A885,A885))</f>
        <v>02CD15_17</v>
      </c>
      <c r="C885" t="s">
        <v>10791</v>
      </c>
      <c r="D885" t="str">
        <f>VLOOKUP(MID(C885,7,4),Estrv!I:J,2,FALSE)</f>
        <v>Servicios de salud en Alcaldias</v>
      </c>
      <c r="E885" t="str">
        <f>VLOOKUP(MID(C885,1,10),Estrv!B:CC,48,FALSE)</f>
        <v>Atencion en la Unidad de Salud Medica y Post COVID 19</v>
      </c>
      <c r="F885" t="s">
        <v>3669</v>
      </c>
      <c r="G885" t="b">
        <f t="shared" si="55"/>
        <v>1</v>
      </c>
    </row>
    <row r="886" spans="1:7">
      <c r="A886" t="str">
        <f t="shared" si="57"/>
        <v>02CD15</v>
      </c>
      <c r="B886" t="str">
        <f>CONCATENATE(A886,"_",COUNTIF(A$1:A886,A886))</f>
        <v>02CD15_18</v>
      </c>
      <c r="C886" t="s">
        <v>10118</v>
      </c>
      <c r="D886" t="str">
        <f>VLOOKUP(MID(C886,7,4),Estrv!I:J,2,FALSE)</f>
        <v>Servicios de atención animal</v>
      </c>
      <c r="E886" t="str">
        <f>VLOOKUP(MID(C886,1,10),Estrv!B:CC,45,FALSE)</f>
        <v>Servicios de atencion animal otorgados</v>
      </c>
      <c r="F886" t="s">
        <v>3676</v>
      </c>
      <c r="G886" t="b">
        <f t="shared" si="55"/>
        <v>0</v>
      </c>
    </row>
    <row r="887" spans="1:7">
      <c r="A887" t="str">
        <f t="shared" si="57"/>
        <v>02CD15</v>
      </c>
      <c r="B887" t="str">
        <f>CONCATENATE(A887,"_",COUNTIF(A$1:A887,A887))</f>
        <v>02CD15_19</v>
      </c>
      <c r="C887" t="s">
        <v>10119</v>
      </c>
      <c r="D887" t="str">
        <f>VLOOKUP(MID(C887,7,4),Estrv!I:J,2,FALSE)</f>
        <v>Servicios de cuidado infantil</v>
      </c>
      <c r="E887" t="str">
        <f>VLOOKUP(MID(C887,1,10),Estrv!B:CC,45,FALSE)</f>
        <v>Atencion y alimentacion a niños y niñas inscritos en los Centros de Desarrollo Infantil Cendis</v>
      </c>
      <c r="F887" t="s">
        <v>1963</v>
      </c>
      <c r="G887" t="b">
        <f t="shared" si="55"/>
        <v>0</v>
      </c>
    </row>
    <row r="888" spans="1:7">
      <c r="A888" t="str">
        <f t="shared" ref="A888:A898" si="58">MID(C888,1,6)</f>
        <v>02CD15</v>
      </c>
      <c r="B888" t="str">
        <f>CONCATENATE(A888,"_",COUNTIF(A$1:A888,A888))</f>
        <v>02CD15_20</v>
      </c>
      <c r="C888" t="s">
        <v>10120</v>
      </c>
      <c r="D888" t="str">
        <f>VLOOKUP(MID(C888,7,4),Estrv!I:J,2,FALSE)</f>
        <v>Turismo, empleo y fomento económico</v>
      </c>
      <c r="E888" t="str">
        <f>VLOOKUP(MID(C888,1,10),Estrv!B:CC,45,FALSE)</f>
        <v>Promocion y vinculacion al empleo</v>
      </c>
      <c r="F888" t="s">
        <v>3688</v>
      </c>
      <c r="G888" t="b">
        <f t="shared" si="55"/>
        <v>0</v>
      </c>
    </row>
    <row r="889" spans="1:7" hidden="1">
      <c r="A889" t="str">
        <f t="shared" si="58"/>
        <v>02CD15</v>
      </c>
      <c r="B889" t="str">
        <f>CONCATENATE(A889,"_",COUNTIF(A$1:A889,A889))</f>
        <v>02CD15_21</v>
      </c>
      <c r="C889" t="s">
        <v>10794</v>
      </c>
      <c r="D889" t="str">
        <f>VLOOKUP(MID(C889,7,4),Estrv!I:J,2,FALSE)</f>
        <v>Turismo, empleo y fomento económico</v>
      </c>
      <c r="E889" t="str">
        <f>VLOOKUP(MID(C889,1,10),Estrv!B:CC,48,FALSE)</f>
        <v>Promocion y fomento economico</v>
      </c>
      <c r="F889" t="s">
        <v>3692</v>
      </c>
      <c r="G889" t="b">
        <f t="shared" si="55"/>
        <v>1</v>
      </c>
    </row>
    <row r="890" spans="1:7" hidden="1">
      <c r="A890" t="str">
        <f t="shared" si="58"/>
        <v>02CD15</v>
      </c>
      <c r="B890" t="str">
        <f>CONCATENATE(A890,"_",COUNTIF(A$1:A890,A890))</f>
        <v>02CD15_22</v>
      </c>
      <c r="C890" t="s">
        <v>11468</v>
      </c>
      <c r="D890" t="str">
        <f>VLOOKUP(MID(C890,7,4),Estrv!I:J,2,FALSE)</f>
        <v>Turismo, empleo y fomento económico</v>
      </c>
      <c r="E890" t="str">
        <f>VLOOKUP(MID(C890,1,10),Estrv!B:CC,51,FALSE)</f>
        <v>Asesoria para gestion de creditos</v>
      </c>
      <c r="F890" t="s">
        <v>3693</v>
      </c>
      <c r="G890" t="b">
        <f t="shared" si="55"/>
        <v>1</v>
      </c>
    </row>
    <row r="891" spans="1:7">
      <c r="A891" t="str">
        <f t="shared" si="58"/>
        <v>02CD15</v>
      </c>
      <c r="B891" t="str">
        <f>CONCATENATE(A891,"_",COUNTIF(A$1:A891,A891))</f>
        <v>02CD15_23</v>
      </c>
      <c r="C891" t="s">
        <v>10121</v>
      </c>
      <c r="D891" t="str">
        <f>VLOOKUP(MID(C891,7,4),Estrv!I:J,2,FALSE)</f>
        <v>Infraestructura urbana</v>
      </c>
      <c r="E891" t="str">
        <f>VLOOKUP(MID(C891,1,10),Estrv!B:CC,45,FALSE)</f>
        <v>Rehabilitacion y mantenimiento de la infraestructura vial (banquetas, guarniciones y carpeta asfaltica)</v>
      </c>
      <c r="F891" t="s">
        <v>1985</v>
      </c>
      <c r="G891" t="b">
        <f t="shared" si="55"/>
        <v>0</v>
      </c>
    </row>
    <row r="892" spans="1:7" hidden="1">
      <c r="A892" t="str">
        <f t="shared" si="58"/>
        <v>02CD15</v>
      </c>
      <c r="B892" t="str">
        <f>CONCATENATE(A892,"_",COUNTIF(A$1:A892,A892))</f>
        <v>02CD15_24</v>
      </c>
      <c r="C892" t="s">
        <v>10795</v>
      </c>
      <c r="D892" t="str">
        <f>VLOOKUP(MID(C892,7,4),Estrv!I:J,2,FALSE)</f>
        <v>Infraestructura urbana</v>
      </c>
      <c r="E892" t="str">
        <f>VLOOKUP(MID(C892,1,10),Estrv!B:CC,48,FALSE)</f>
        <v>Construccion, rehabilitacion y mantenimiento de Edificios y Espacios Publicos.</v>
      </c>
      <c r="F892" t="s">
        <v>3700</v>
      </c>
      <c r="G892" t="b">
        <f t="shared" si="55"/>
        <v>1</v>
      </c>
    </row>
    <row r="893" spans="1:7" hidden="1">
      <c r="A893" t="str">
        <f t="shared" si="58"/>
        <v>02CD15</v>
      </c>
      <c r="B893" t="str">
        <f>CONCATENATE(A893,"_",COUNTIF(A$1:A893,A893))</f>
        <v>02CD15_25</v>
      </c>
      <c r="C893" t="s">
        <v>11469</v>
      </c>
      <c r="D893" t="str">
        <f>VLOOKUP(MID(C893,7,4),Estrv!I:J,2,FALSE)</f>
        <v>Infraestructura urbana</v>
      </c>
      <c r="E893" t="str">
        <f>VLOOKUP(MID(C893,1,10),Estrv!B:CC,51,FALSE)</f>
        <v>Mantenimiento y conservacion de la red de alumbrado publico</v>
      </c>
      <c r="F893" t="s">
        <v>3701</v>
      </c>
      <c r="G893" t="b">
        <f t="shared" si="55"/>
        <v>1</v>
      </c>
    </row>
    <row r="894" spans="1:7">
      <c r="A894" t="str">
        <f t="shared" si="58"/>
        <v>02CD15</v>
      </c>
      <c r="B894" t="str">
        <f>CONCATENATE(A894,"_",COUNTIF(A$1:A894,A894))</f>
        <v>02CD15_26</v>
      </c>
      <c r="C894" t="s">
        <v>10122</v>
      </c>
      <c r="D894" t="str">
        <f>VLOOKUP(MID(C894,7,4),Estrv!I:J,2,FALSE)</f>
        <v>Infraestructura de agua potable en Alcaldías</v>
      </c>
      <c r="E894" t="str">
        <f>VLOOKUP(MID(C894,1,10),Estrv!B:CC,45,FALSE)</f>
        <v>Rehabilitacion y mantenimiento de la infraestructura de agua potable</v>
      </c>
      <c r="F894" t="s">
        <v>3708</v>
      </c>
      <c r="G894" t="b">
        <f t="shared" si="55"/>
        <v>0</v>
      </c>
    </row>
    <row r="895" spans="1:7">
      <c r="A895" t="str">
        <f t="shared" si="58"/>
        <v>02CD15</v>
      </c>
      <c r="B895" t="str">
        <f>CONCATENATE(A895,"_",COUNTIF(A$1:A895,A895))</f>
        <v>02CD15_27</v>
      </c>
      <c r="C895" t="s">
        <v>10123</v>
      </c>
      <c r="D895" t="str">
        <f>VLOOKUP(MID(C895,7,4),Estrv!I:J,2,FALSE)</f>
        <v>Infraestructura de drenaje, alcantarillado y saneamiento en Alcaldías</v>
      </c>
      <c r="E895" t="str">
        <f>VLOOKUP(MID(C895,1,10),Estrv!B:CC,45,FALSE)</f>
        <v>Rehabilitacion y mantenimiento de la infraestructura de drenaje, alcantarillado y saneamiento.</v>
      </c>
      <c r="F895" t="s">
        <v>3715</v>
      </c>
      <c r="G895" t="b">
        <f t="shared" si="55"/>
        <v>0</v>
      </c>
    </row>
    <row r="896" spans="1:7">
      <c r="A896" t="str">
        <f t="shared" si="58"/>
        <v>02CD15</v>
      </c>
      <c r="B896" t="str">
        <f>CONCATENATE(A896,"_",COUNTIF(A$1:A896,A896))</f>
        <v>02CD15_28</v>
      </c>
      <c r="C896" t="s">
        <v>10124</v>
      </c>
      <c r="D896" t="str">
        <f>VLOOKUP(MID(C896,7,4),Estrv!I:J,2,FALSE)</f>
        <v>Actividades de apoyo administrativo</v>
      </c>
      <c r="E896" t="str">
        <f>VLOOKUP(MID(C896,1,10),Estrv!B:CC,45,FALSE)</f>
        <v>Adquisicion de bienes y servicios</v>
      </c>
      <c r="F896" t="s">
        <v>3721</v>
      </c>
      <c r="G896" t="b">
        <f t="shared" si="55"/>
        <v>0</v>
      </c>
    </row>
    <row r="897" spans="1:7">
      <c r="A897" t="str">
        <f t="shared" si="58"/>
        <v>02CD15</v>
      </c>
      <c r="B897" t="str">
        <f>CONCATENATE(A897,"_",COUNTIF(A$1:A897,A897))</f>
        <v>02CD15_29</v>
      </c>
      <c r="C897" t="s">
        <v>10125</v>
      </c>
      <c r="D897" t="str">
        <f>VLOOKUP(MID(C897,7,4),Estrv!I:J,2,FALSE)</f>
        <v>Provisiones para contingencias</v>
      </c>
      <c r="E897" t="str">
        <f>VLOOKUP(MID(C897,1,10),Estrv!B:CC,45,FALSE)</f>
        <v>Juicios laborales y laudos atendidos</v>
      </c>
      <c r="F897" t="s">
        <v>3728</v>
      </c>
      <c r="G897" t="b">
        <f t="shared" si="55"/>
        <v>0</v>
      </c>
    </row>
    <row r="898" spans="1:7">
      <c r="A898" t="str">
        <f t="shared" si="58"/>
        <v>02CD15</v>
      </c>
      <c r="B898" t="str">
        <f>CONCATENATE(A898,"_",COUNTIF(A$1:A898,A898))</f>
        <v>02CD15_30</v>
      </c>
      <c r="C898" t="s">
        <v>10126</v>
      </c>
      <c r="D898" t="str">
        <f>VLOOKUP(MID(C898,7,4),Estrv!I:J,2,FALSE)</f>
        <v>Cumplimiento de los programas de protección civil</v>
      </c>
      <c r="E898" t="str">
        <f>VLOOKUP(MID(C898,1,10),Estrv!B:CC,45,FALSE)</f>
        <v>Atencion a emergencias y riesgos.</v>
      </c>
      <c r="F898" t="s">
        <v>2033</v>
      </c>
      <c r="G898" t="b">
        <f t="shared" si="55"/>
        <v>0</v>
      </c>
    </row>
    <row r="899" spans="1:7" hidden="1">
      <c r="A899" t="str">
        <f t="shared" ref="A899:A909" si="59">MID(C899,1,6)</f>
        <v>02CD15</v>
      </c>
      <c r="B899" t="str">
        <f>CONCATENATE(A899,"_",COUNTIF(A$1:A899,A899))</f>
        <v>02CD15_31</v>
      </c>
      <c r="C899" t="s">
        <v>10800</v>
      </c>
      <c r="D899" t="str">
        <f>VLOOKUP(MID(C899,7,4),Estrv!I:J,2,FALSE)</f>
        <v>Cumplimiento de los programas de protección civil</v>
      </c>
      <c r="E899" t="str">
        <f>VLOOKUP(MID(C899,1,10),Estrv!B:CC,48,FALSE)</f>
        <v>Cursos y platicas de orientacion e informacion en materia de proteccion civil</v>
      </c>
      <c r="F899" t="s">
        <v>3738</v>
      </c>
      <c r="G899" t="b">
        <f t="shared" ref="G899:G962" si="60">EXACT(E899,F899)</f>
        <v>1</v>
      </c>
    </row>
    <row r="900" spans="1:7">
      <c r="A900" t="str">
        <f t="shared" si="59"/>
        <v>02CD15</v>
      </c>
      <c r="B900" t="str">
        <f>CONCATENATE(A900,"_",COUNTIF(A$1:A900,A900))</f>
        <v>02CD15_32</v>
      </c>
      <c r="C900" t="s">
        <v>10127</v>
      </c>
      <c r="D900" t="str">
        <f>VLOOKUP(MID(C900,7,4),Estrv!I:J,2,FALSE)</f>
        <v>Presupuesto participativo</v>
      </c>
      <c r="E900" t="str">
        <f>VLOOKUP(MID(C900,1,10),Estrv!B:CC,45,FALSE)</f>
        <v>Evaluacion de proyectos registrados para el Presupuesto participativo</v>
      </c>
      <c r="F900" t="s">
        <v>3275</v>
      </c>
      <c r="G900" t="b">
        <f t="shared" si="60"/>
        <v>0</v>
      </c>
    </row>
    <row r="901" spans="1:7" hidden="1">
      <c r="A901" t="str">
        <f t="shared" si="59"/>
        <v>02CD15</v>
      </c>
      <c r="B901" t="str">
        <f>CONCATENATE(A901,"_",COUNTIF(A$1:A901,A901))</f>
        <v>02CD15_33</v>
      </c>
      <c r="C901" t="s">
        <v>10801</v>
      </c>
      <c r="D901" t="str">
        <f>VLOOKUP(MID(C901,7,4),Estrv!I:J,2,FALSE)</f>
        <v>Presupuesto participativo</v>
      </c>
      <c r="E901" t="str">
        <f>VLOOKUP(MID(C901,1,10),Estrv!B:CC,48,FALSE)</f>
        <v>Ejecucion de proyectos de presupuesto participativo</v>
      </c>
      <c r="F901" t="s">
        <v>2046</v>
      </c>
      <c r="G901" t="b">
        <f t="shared" si="60"/>
        <v>1</v>
      </c>
    </row>
    <row r="902" spans="1:7">
      <c r="A902" t="str">
        <f t="shared" si="59"/>
        <v>02CD15</v>
      </c>
      <c r="B902" t="str">
        <f>CONCATENATE(A902,"_",COUNTIF(A$1:A902,A902))</f>
        <v>02CD15_34</v>
      </c>
      <c r="C902" t="s">
        <v>10128</v>
      </c>
      <c r="D902" t="str">
        <f>VLOOKUP(MID(C902,7,4),Estrv!I:J,2,FALSE)</f>
        <v>Apoyo para el desarrollo integral de la mujer</v>
      </c>
      <c r="E902" t="str">
        <f>VLOOKUP(MID(C902,1,10),Estrv!B:CC,45,FALSE)</f>
        <v>Operar el Programa Social Apoyo a Mujeres Emprendedoras</v>
      </c>
      <c r="F902" t="s">
        <v>3754</v>
      </c>
      <c r="G902" t="b">
        <f t="shared" si="60"/>
        <v>0</v>
      </c>
    </row>
    <row r="903" spans="1:7" hidden="1">
      <c r="A903" t="str">
        <f t="shared" si="59"/>
        <v>02CD15</v>
      </c>
      <c r="B903" t="str">
        <f>CONCATENATE(A903,"_",COUNTIF(A$1:A903,A903))</f>
        <v>02CD15_35</v>
      </c>
      <c r="C903" t="s">
        <v>10802</v>
      </c>
      <c r="D903" t="str">
        <f>VLOOKUP(MID(C903,7,4),Estrv!I:J,2,FALSE)</f>
        <v>Apoyo para el desarrollo integral de la mujer</v>
      </c>
      <c r="E903" t="str">
        <f>VLOOKUP(MID(C903,1,10),Estrv!B:CC,48,FALSE)</f>
        <v>Apoyo de capacitacion para mejorar las oportunidades en el campo laboral a mujeres</v>
      </c>
      <c r="F903" t="s">
        <v>3756</v>
      </c>
      <c r="G903" t="b">
        <f t="shared" si="60"/>
        <v>1</v>
      </c>
    </row>
    <row r="904" spans="1:7">
      <c r="A904" t="str">
        <f t="shared" si="59"/>
        <v>02CD15</v>
      </c>
      <c r="B904" t="str">
        <f>CONCATENATE(A904,"_",COUNTIF(A$1:A904,A904))</f>
        <v>02CD15_36</v>
      </c>
      <c r="C904" t="s">
        <v>10129</v>
      </c>
      <c r="D904" t="str">
        <f>VLOOKUP(MID(C904,7,4),Estrv!I:J,2,FALSE)</f>
        <v>Programa para enfermedades crónico degenerativas y discapacidad</v>
      </c>
      <c r="E904" t="str">
        <f>VLOOKUP(MID(C904,1,10),Estrv!B:CC,45,FALSE)</f>
        <v>Otorgar Apoyos economicos a Personas Mayores Formadores del Hogar.</v>
      </c>
      <c r="F904" t="s">
        <v>3765</v>
      </c>
      <c r="G904" t="b">
        <f t="shared" si="60"/>
        <v>0</v>
      </c>
    </row>
    <row r="905" spans="1:7" hidden="1">
      <c r="A905" t="str">
        <f t="shared" si="59"/>
        <v>02CD15</v>
      </c>
      <c r="B905" t="str">
        <f>CONCATENATE(A905,"_",COUNTIF(A$1:A905,A905))</f>
        <v>02CD15_37</v>
      </c>
      <c r="C905" t="s">
        <v>10803</v>
      </c>
      <c r="D905" t="str">
        <f>VLOOKUP(MID(C905,7,4),Estrv!I:J,2,FALSE)</f>
        <v>Programa para enfermedades crónico degenerativas y discapacidad</v>
      </c>
      <c r="E905" t="str">
        <f>VLOOKUP(MID(C905,1,10),Estrv!B:CC,48,FALSE)</f>
        <v>Entrega de Aparatos Auditivos y Ortopedicos a Personas con Discapacidad Auditiva o Motriz.</v>
      </c>
      <c r="F905" t="s">
        <v>3767</v>
      </c>
      <c r="G905" t="b">
        <f t="shared" si="60"/>
        <v>1</v>
      </c>
    </row>
    <row r="906" spans="1:7">
      <c r="A906" t="str">
        <f t="shared" si="59"/>
        <v>02CD15</v>
      </c>
      <c r="B906" t="str">
        <f>CONCATENATE(A906,"_",COUNTIF(A$1:A906,A906))</f>
        <v>02CD15_38</v>
      </c>
      <c r="C906" t="s">
        <v>10130</v>
      </c>
      <c r="D906" t="str">
        <f>VLOOKUP(MID(C906,7,4),Estrv!I:J,2,FALSE)</f>
        <v>Ayudas para la comunidad LGBTTTIQ+</v>
      </c>
      <c r="E906" t="str">
        <f>VLOOKUP(MID(C906,1,10),Estrv!B:CC,45,FALSE)</f>
        <v>Operar el Programa Social APOYO A POBLACION DE LA DIVERSIDAD SEXUAL</v>
      </c>
      <c r="F906" t="s">
        <v>3775</v>
      </c>
      <c r="G906" t="b">
        <f t="shared" si="60"/>
        <v>0</v>
      </c>
    </row>
    <row r="907" spans="1:7">
      <c r="A907" t="str">
        <f t="shared" si="59"/>
        <v>02CD15</v>
      </c>
      <c r="B907" t="str">
        <f>CONCATENATE(A907,"_",COUNTIF(A$1:A907,A907))</f>
        <v>02CD15_39</v>
      </c>
      <c r="C907" t="s">
        <v>10131</v>
      </c>
      <c r="D907" t="str">
        <f>VLOOKUP(MID(C907,7,4),Estrv!I:J,2,FALSE)</f>
        <v>Apoyo de alimentación y refugio para personas vulnerables</v>
      </c>
      <c r="E907" t="str">
        <f>VLOOKUP(MID(C907,1,10),Estrv!B:CC,45,FALSE)</f>
        <v>Brindar alimentacion y atencion a personas en situacion de calle en el Centro de Servicios Social</v>
      </c>
      <c r="F907" t="s">
        <v>3785</v>
      </c>
      <c r="G907" t="b">
        <f t="shared" si="60"/>
        <v>0</v>
      </c>
    </row>
    <row r="908" spans="1:7">
      <c r="A908" t="str">
        <f t="shared" si="59"/>
        <v>02CD15</v>
      </c>
      <c r="B908" t="str">
        <f>CONCATENATE(A908,"_",COUNTIF(A$1:A908,A908))</f>
        <v>02CD15_40</v>
      </c>
      <c r="C908" t="s">
        <v>10132</v>
      </c>
      <c r="D908" t="str">
        <f>VLOOKUP(MID(C908,7,4),Estrv!I:J,2,FALSE)</f>
        <v>Apoyos para el cuidado del adulto mayor</v>
      </c>
      <c r="E908" t="str">
        <f>VLOOKUP(MID(C908,1,10),Estrv!B:CC,45,FALSE)</f>
        <v>Brindar alimentacion y atencion a adultos mayores en la Casa Hogar Arcelia Nuto de Villamichel.</v>
      </c>
      <c r="F908" t="s">
        <v>3785</v>
      </c>
      <c r="G908" t="b">
        <f t="shared" si="60"/>
        <v>0</v>
      </c>
    </row>
    <row r="909" spans="1:7" hidden="1">
      <c r="A909" t="str">
        <f t="shared" si="59"/>
        <v>02CD15</v>
      </c>
      <c r="B909" t="str">
        <f>CONCATENATE(A909,"_",COUNTIF(A$1:A909,A909))</f>
        <v>02CD15_41</v>
      </c>
      <c r="C909" t="s">
        <v>10806</v>
      </c>
      <c r="D909" t="str">
        <f>VLOOKUP(MID(C909,7,4),Estrv!I:J,2,FALSE)</f>
        <v>Apoyos para el cuidado del adulto mayor</v>
      </c>
      <c r="E909" t="str">
        <f>VLOOKUP(MID(C909,1,10),Estrv!B:CC,48,FALSE)</f>
        <v>Otorgrar pants a adultos mayores inscritos en los grupos constituidos.</v>
      </c>
      <c r="F909" t="s">
        <v>3794</v>
      </c>
      <c r="G909" t="b">
        <f t="shared" si="60"/>
        <v>1</v>
      </c>
    </row>
    <row r="910" spans="1:7">
      <c r="A910" t="str">
        <f t="shared" ref="A910:A949" si="61">MID(C910,1,6)</f>
        <v>02CD15</v>
      </c>
      <c r="B910" t="str">
        <f>CONCATENATE(A910,"_",COUNTIF(A$1:A910,A910))</f>
        <v>02CD15_42</v>
      </c>
      <c r="C910" t="s">
        <v>10133</v>
      </c>
      <c r="D910" t="str">
        <f>VLOOKUP(MID(C910,7,4),Estrv!I:J,2,FALSE)</f>
        <v>Apoyos sociales</v>
      </c>
      <c r="E910" t="str">
        <f>VLOOKUP(MID(C910,1,10),Estrv!B:CC,45,FALSE)</f>
        <v>Entrega de Juguetes a Niños y Niñas Habitantes de la Alcaldia Venustiano Carranza en el Festejo del Dia de los Reyes Magos</v>
      </c>
      <c r="F910" t="s">
        <v>3800</v>
      </c>
      <c r="G910" t="b">
        <f t="shared" si="60"/>
        <v>0</v>
      </c>
    </row>
    <row r="911" spans="1:7" hidden="1">
      <c r="A911" t="str">
        <f t="shared" si="61"/>
        <v>02CD15</v>
      </c>
      <c r="B911" t="str">
        <f>CONCATENATE(A911,"_",COUNTIF(A$1:A911,A911))</f>
        <v>02CD15_43</v>
      </c>
      <c r="C911" t="s">
        <v>10807</v>
      </c>
      <c r="D911" t="str">
        <f>VLOOKUP(MID(C911,7,4),Estrv!I:J,2,FALSE)</f>
        <v>Apoyos sociales</v>
      </c>
      <c r="E911" t="str">
        <f>VLOOKUP(MID(C911,1,10),Estrv!B:CC,48,FALSE)</f>
        <v>Otorgar Apoyo para la capacitacion laboral a la poblacion del Centro de Servicio Social</v>
      </c>
      <c r="F911" t="s">
        <v>3804</v>
      </c>
      <c r="G911" t="b">
        <f t="shared" si="60"/>
        <v>1</v>
      </c>
    </row>
    <row r="912" spans="1:7" hidden="1">
      <c r="A912" t="str">
        <f t="shared" si="61"/>
        <v>02CD15</v>
      </c>
      <c r="B912" t="str">
        <f>CONCATENATE(A912,"_",COUNTIF(A$1:A912,A912))</f>
        <v>02CD15_44</v>
      </c>
      <c r="C912" t="s">
        <v>11481</v>
      </c>
      <c r="D912" t="str">
        <f>VLOOKUP(MID(C912,7,4),Estrv!I:J,2,FALSE)</f>
        <v>Apoyos sociales</v>
      </c>
      <c r="E912" t="str">
        <f>VLOOKUP(MID(C912,1,10),Estrv!B:CC,51,FALSE)</f>
        <v>Entrega de Pavos Naturales a Familias de Ecasos Recursos</v>
      </c>
      <c r="F912" t="s">
        <v>3805</v>
      </c>
      <c r="G912" t="b">
        <f t="shared" si="60"/>
        <v>1</v>
      </c>
    </row>
    <row r="913" spans="1:7" hidden="1">
      <c r="A913" t="str">
        <f t="shared" si="61"/>
        <v>02CD15</v>
      </c>
      <c r="B913" t="str">
        <f>CONCATENATE(A913,"_",COUNTIF(A$1:A913,A913))</f>
        <v>02CD15_45</v>
      </c>
      <c r="C913" t="s">
        <v>12155</v>
      </c>
      <c r="D913" t="str">
        <f>VLOOKUP(MID(C913,7,4),Estrv!I:J,2,FALSE)</f>
        <v>Apoyos sociales</v>
      </c>
      <c r="E913" t="str">
        <f>VLOOKUP(MID(C913,1,10),Estrv!B:CC,54,FALSE)</f>
        <v>Apoyos de mantenimiento y conservacion de unidades habitacionales</v>
      </c>
      <c r="F913" t="s">
        <v>3806</v>
      </c>
      <c r="G913" t="b">
        <f t="shared" si="60"/>
        <v>1</v>
      </c>
    </row>
    <row r="914" spans="1:7">
      <c r="A914" t="str">
        <f t="shared" si="61"/>
        <v>02CD16</v>
      </c>
      <c r="B914" t="str">
        <f>CONCATENATE(A914,"_",COUNTIF(A$1:A914,A914))</f>
        <v>02CD16_1</v>
      </c>
      <c r="C914" t="s">
        <v>10134</v>
      </c>
      <c r="D914" t="str">
        <f>VLOOKUP(MID(C914,7,4),Estrv!I:J,2,FALSE)</f>
        <v>Gobierno y atención ciudadana</v>
      </c>
      <c r="E914" t="str">
        <f>VLOOKUP(MID(C914,1,10),Estrv!B:CC,45,FALSE)</f>
        <v>Convenios de obra con colaboracion ciudadana: Accion que permite la realizacion de trabajos con colaboracion de la ciudadania en donde la Alcaldia proporciona materiales y los vecinos la mano de obra.</v>
      </c>
      <c r="F914" t="s">
        <v>3820</v>
      </c>
      <c r="G914" t="b">
        <f t="shared" si="60"/>
        <v>0</v>
      </c>
    </row>
    <row r="915" spans="1:7" hidden="1">
      <c r="A915" t="str">
        <f t="shared" si="61"/>
        <v>02CD16</v>
      </c>
      <c r="B915" t="str">
        <f>CONCATENATE(A915,"_",COUNTIF(A$1:A915,A915))</f>
        <v>02CD16_2</v>
      </c>
      <c r="C915" t="s">
        <v>10808</v>
      </c>
      <c r="D915" t="str">
        <f>VLOOKUP(MID(C915,7,4),Estrv!I:J,2,FALSE)</f>
        <v>Gobierno y atención ciudadana</v>
      </c>
      <c r="E915" t="str">
        <f>VLOOKUP(MID(C915,1,10),Estrv!B:CC,48,FALSE)</f>
        <v>Jornadas de imagen con participacion ciudadana: Conjuntamente la Alcaldia y vecinos de las diversas comunidades de la demarcacion, se llevan a cabo trabajos de limpieza desyerves y aplicacion de pintura para mejorar el entorno.</v>
      </c>
      <c r="F915" t="s">
        <v>3824</v>
      </c>
      <c r="G915" t="b">
        <f t="shared" si="60"/>
        <v>1</v>
      </c>
    </row>
    <row r="916" spans="1:7" hidden="1">
      <c r="A916" t="str">
        <f t="shared" si="61"/>
        <v>02CD16</v>
      </c>
      <c r="B916" t="str">
        <f>CONCATENATE(A916,"_",COUNTIF(A$1:A916,A916))</f>
        <v>02CD16_3</v>
      </c>
      <c r="C916" t="s">
        <v>11482</v>
      </c>
      <c r="D916" t="str">
        <f>VLOOKUP(MID(C916,7,4),Estrv!I:J,2,FALSE)</f>
        <v>Gobierno y atención ciudadana</v>
      </c>
      <c r="E916" t="str">
        <f>VLOOKUP(MID(C916,1,10),Estrv!B:CC,51,FALSE)</f>
        <v>Platicas informativas sobre Derechos de las niñas, niños y adolescentes: Espacio para el desarrollo y aprendizaje de diversos temas relacionados con los derechos de los niños, niñas y adolecentes</v>
      </c>
      <c r="F916" t="s">
        <v>3825</v>
      </c>
      <c r="G916" t="b">
        <f t="shared" si="60"/>
        <v>1</v>
      </c>
    </row>
    <row r="917" spans="1:7" hidden="1">
      <c r="A917" t="str">
        <f t="shared" si="61"/>
        <v>02CD16</v>
      </c>
      <c r="B917" t="str">
        <f>CONCATENATE(A917,"_",COUNTIF(A$1:A917,A917))</f>
        <v>02CD16_4</v>
      </c>
      <c r="C917" t="s">
        <v>12156</v>
      </c>
      <c r="D917" t="str">
        <f>VLOOKUP(MID(C917,7,4),Estrv!I:J,2,FALSE)</f>
        <v>Gobierno y atención ciudadana</v>
      </c>
      <c r="E917" t="str">
        <f>VLOOKUP(MID(C917,1,10),Estrv!B:CC,54,FALSE)</f>
        <v>Platicas informativas sobre igualdad sustantiva: Espacio para el desarrollo y aprendizaje de diversos temas relacionados con la igualdad sustantiva</v>
      </c>
      <c r="F917" t="s">
        <v>3826</v>
      </c>
      <c r="G917" t="b">
        <f t="shared" si="60"/>
        <v>1</v>
      </c>
    </row>
    <row r="918" spans="1:7" hidden="1">
      <c r="A918" t="str">
        <f t="shared" si="61"/>
        <v>02CD16</v>
      </c>
      <c r="B918" t="str">
        <f>CONCATENATE(A918,"_",COUNTIF(A$1:A918,A918))</f>
        <v>02CD16_5</v>
      </c>
      <c r="C918" t="s">
        <v>12830</v>
      </c>
      <c r="D918" t="str">
        <f>VLOOKUP(MID(C918,7,4),Estrv!I:J,2,FALSE)</f>
        <v>Gobierno y atención ciudadana</v>
      </c>
      <c r="E918" t="str">
        <f>VLOOKUP(MID(C918,1,10),Estrv!B:CC,57,FALSE)</f>
        <v>Accion social de concursos. Accion de fortalecimiento de la participacion ciudadana que contribuye a la realizacion de objetivos del programa presupuestario.</v>
      </c>
      <c r="F918" t="s">
        <v>3827</v>
      </c>
      <c r="G918" t="b">
        <f t="shared" si="60"/>
        <v>1</v>
      </c>
    </row>
    <row r="919" spans="1:7" hidden="1">
      <c r="A919" t="str">
        <f t="shared" si="61"/>
        <v>02CD16</v>
      </c>
      <c r="B919" t="str">
        <f>CONCATENATE(A919,"_",COUNTIF(A$1:A919,A919))</f>
        <v>02CD16_6</v>
      </c>
      <c r="C919" t="s">
        <v>13504</v>
      </c>
      <c r="D919" t="str">
        <f>VLOOKUP(MID(C919,7,4),Estrv!I:J,2,FALSE)</f>
        <v>Gobierno y atención ciudadana</v>
      </c>
      <c r="E919" t="str">
        <f>VLOOKUP(MID(C919,1,10),Estrv!B:CC,60,FALSE)</f>
        <v>Recuperacion de espacios publicos y leventamientos topograficos: Ejecutar los procedimientos en materia de expropiacion, de recuperacion de bienes del dominio publico (vias publicas e inmuebles) en suelo urbano y realizar levantamientos topograficos para generar opiniones que permitan solucionar obstrucciones viales, delimitacion de predios y levantamientos topograficos de las poligonales de los asentamientos humanos irregulares para obtener su plena identificacion y mitigacion y/o control legal.</v>
      </c>
      <c r="F919" t="s">
        <v>3828</v>
      </c>
      <c r="G919" t="b">
        <f t="shared" si="60"/>
        <v>1</v>
      </c>
    </row>
    <row r="920" spans="1:7" hidden="1">
      <c r="A920" t="str">
        <f t="shared" si="61"/>
        <v>02CD16</v>
      </c>
      <c r="B920" t="str">
        <f>CONCATENATE(A920,"_",COUNTIF(A$1:A920,A920))</f>
        <v>02CD16_7</v>
      </c>
      <c r="C920" t="s">
        <v>14178</v>
      </c>
      <c r="D920" t="str">
        <f>VLOOKUP(MID(C920,7,4),Estrv!I:J,2,FALSE)</f>
        <v>Gobierno y atención ciudadana</v>
      </c>
      <c r="E920" t="str">
        <f>VLOOKUP(MID(C920,1,10),Estrv!B:CC,63,FALSE)</f>
        <v>Jornada notarial y agraria: Se realizan jornadas en beneficio de los habitantes de la Alcaldia Xochimilco.</v>
      </c>
      <c r="F920" t="s">
        <v>3831</v>
      </c>
      <c r="G920" t="b">
        <f t="shared" si="60"/>
        <v>1</v>
      </c>
    </row>
    <row r="921" spans="1:7" hidden="1">
      <c r="A921" t="str">
        <f t="shared" si="61"/>
        <v>02CD16</v>
      </c>
      <c r="B921" t="str">
        <f>CONCATENATE(A921,"_",COUNTIF(A$1:A921,A921))</f>
        <v>02CD16_8</v>
      </c>
      <c r="C921" t="s">
        <v>14852</v>
      </c>
      <c r="D921" t="str">
        <f>VLOOKUP(MID(C921,7,4),Estrv!I:J,2,FALSE)</f>
        <v>Gobierno y atención ciudadana</v>
      </c>
      <c r="E921" t="str">
        <f>VLOOKUP(MID(C921,1,10),Estrv!B:CC,66,FALSE)</f>
        <v>Operativos para la regualcion del comercio formal e informal y panteones: Realizar operativos para regular el comercio en la demarcacion para que se desarrolle segun la normatividad aplicable a cada caso en concreto.</v>
      </c>
      <c r="F921" t="s">
        <v>3832</v>
      </c>
      <c r="G921" t="b">
        <f t="shared" si="60"/>
        <v>1</v>
      </c>
    </row>
    <row r="922" spans="1:7" hidden="1">
      <c r="A922" t="str">
        <f t="shared" si="61"/>
        <v>02CD16</v>
      </c>
      <c r="B922" t="str">
        <f>CONCATENATE(A922,"_",COUNTIF(A$1:A922,A922))</f>
        <v>02CD16_9</v>
      </c>
      <c r="C922" t="s">
        <v>15526</v>
      </c>
      <c r="D922" t="str">
        <f>VLOOKUP(MID(C922,7,4),Estrv!I:J,2,FALSE)</f>
        <v>Gobierno y atención ciudadana</v>
      </c>
      <c r="E922" t="str">
        <f>VLOOKUP(MID(C922,1,10),Estrv!B:CC,69,FALSE)</f>
        <v>Jornada de difusion de los Derechos Humanos: Realizar platicas informativas a los habitantes de la Alcaldia Xochimilco sobre los Derechos Humanos, ademas de brindar asesoria juridica gratuita.</v>
      </c>
      <c r="F922" t="s">
        <v>3835</v>
      </c>
      <c r="G922" t="b">
        <f t="shared" si="60"/>
        <v>1</v>
      </c>
    </row>
    <row r="923" spans="1:7">
      <c r="A923" t="str">
        <f t="shared" si="61"/>
        <v>02CD16</v>
      </c>
      <c r="B923" t="str">
        <f>CONCATENATE(A923,"_",COUNTIF(A$1:A923,A923))</f>
        <v>02CD16_10</v>
      </c>
      <c r="C923" t="s">
        <v>10135</v>
      </c>
      <c r="D923" t="str">
        <f>VLOOKUP(MID(C923,7,4),Estrv!I:J,2,FALSE)</f>
        <v>Seguridad en Alcalíias</v>
      </c>
      <c r="E923" t="str">
        <f>VLOOKUP(MID(C923,1,10),Estrv!B:CC,45,FALSE)</f>
        <v>Servicio integral para el mantenimiento de alarmas vecinales ya instaladas en colonias de dificil acceso.</v>
      </c>
      <c r="F923" t="s">
        <v>3843</v>
      </c>
      <c r="G923" t="b">
        <f t="shared" si="60"/>
        <v>0</v>
      </c>
    </row>
    <row r="924" spans="1:7" hidden="1">
      <c r="A924" t="str">
        <f t="shared" si="61"/>
        <v>02CD16</v>
      </c>
      <c r="B924" t="str">
        <f>CONCATENATE(A924,"_",COUNTIF(A$1:A924,A924))</f>
        <v>02CD16_11</v>
      </c>
      <c r="C924" t="s">
        <v>10809</v>
      </c>
      <c r="D924" t="str">
        <f>VLOOKUP(MID(C924,7,4),Estrv!I:J,2,FALSE)</f>
        <v>Seguridad en Alcalíias</v>
      </c>
      <c r="E924" t="str">
        <f>VLOOKUP(MID(C924,1,10),Estrv!B:CC,48,FALSE)</f>
        <v>Adquisicion de vehiculos para seguridad ciudadana.</v>
      </c>
      <c r="F924" t="s">
        <v>3847</v>
      </c>
      <c r="G924" t="b">
        <f t="shared" si="60"/>
        <v>1</v>
      </c>
    </row>
    <row r="925" spans="1:7">
      <c r="A925" t="str">
        <f t="shared" si="61"/>
        <v>02CD16</v>
      </c>
      <c r="B925" t="str">
        <f>CONCATENATE(A925,"_",COUNTIF(A$1:A925,A925))</f>
        <v>02CD16_12</v>
      </c>
      <c r="C925" t="s">
        <v>10136</v>
      </c>
      <c r="D925" t="str">
        <f>VLOOKUP(MID(C925,7,4),Estrv!I:J,2,FALSE)</f>
        <v>Servicios públicos</v>
      </c>
      <c r="E925" t="str">
        <f>VLOOKUP(MID(C925,1,10),Estrv!B:CC,45,FALSE)</f>
        <v>Suministro de Agua Potable</v>
      </c>
      <c r="F925" t="s">
        <v>3854</v>
      </c>
      <c r="G925" t="b">
        <f t="shared" si="60"/>
        <v>0</v>
      </c>
    </row>
    <row r="926" spans="1:7" hidden="1">
      <c r="A926" t="str">
        <f t="shared" si="61"/>
        <v>02CD16</v>
      </c>
      <c r="B926" t="str">
        <f>CONCATENATE(A926,"_",COUNTIF(A$1:A926,A926))</f>
        <v>02CD16_13</v>
      </c>
      <c r="C926" t="s">
        <v>10810</v>
      </c>
      <c r="D926" t="str">
        <f>VLOOKUP(MID(C926,7,4),Estrv!I:J,2,FALSE)</f>
        <v>Servicios públicos</v>
      </c>
      <c r="E926" t="str">
        <f>VLOOKUP(MID(C926,1,10),Estrv!B:CC,48,FALSE)</f>
        <v>Recoleccion de Residuos Solidos</v>
      </c>
      <c r="F926" t="s">
        <v>3857</v>
      </c>
      <c r="G926" t="b">
        <f t="shared" si="60"/>
        <v>1</v>
      </c>
    </row>
    <row r="927" spans="1:7" hidden="1">
      <c r="A927" t="str">
        <f t="shared" si="61"/>
        <v>02CD16</v>
      </c>
      <c r="B927" t="str">
        <f>CONCATENATE(A927,"_",COUNTIF(A$1:A927,A927))</f>
        <v>02CD16_14</v>
      </c>
      <c r="C927" t="s">
        <v>11484</v>
      </c>
      <c r="D927" t="str">
        <f>VLOOKUP(MID(C927,7,4),Estrv!I:J,2,FALSE)</f>
        <v>Servicios públicos</v>
      </c>
      <c r="E927" t="str">
        <f>VLOOKUP(MID(C927,1,10),Estrv!B:CC,51,FALSE)</f>
        <v>Mantenimiento del Alumbrado Publico</v>
      </c>
      <c r="F927" t="s">
        <v>3858</v>
      </c>
      <c r="G927" t="b">
        <f t="shared" si="60"/>
        <v>1</v>
      </c>
    </row>
    <row r="928" spans="1:7" hidden="1">
      <c r="A928" t="str">
        <f t="shared" si="61"/>
        <v>02CD16</v>
      </c>
      <c r="B928" t="str">
        <f>CONCATENATE(A928,"_",COUNTIF(A$1:A928,A928))</f>
        <v>02CD16_15</v>
      </c>
      <c r="C928" t="s">
        <v>12158</v>
      </c>
      <c r="D928" t="str">
        <f>VLOOKUP(MID(C928,7,4),Estrv!I:J,2,FALSE)</f>
        <v>Servicios públicos</v>
      </c>
      <c r="E928" t="str">
        <f>VLOOKUP(MID(C928,1,10),Estrv!B:CC,54,FALSE)</f>
        <v>Mantenimiento y Conservacion de Parques y Jardines</v>
      </c>
      <c r="F928" t="s">
        <v>3859</v>
      </c>
      <c r="G928" t="b">
        <f t="shared" si="60"/>
        <v>1</v>
      </c>
    </row>
    <row r="929" spans="1:7" hidden="1">
      <c r="A929" t="str">
        <f t="shared" si="61"/>
        <v>02CD16</v>
      </c>
      <c r="B929" t="str">
        <f>CONCATENATE(A929,"_",COUNTIF(A$1:A929,A929))</f>
        <v>02CD16_16</v>
      </c>
      <c r="C929" t="s">
        <v>12832</v>
      </c>
      <c r="D929" t="str">
        <f>VLOOKUP(MID(C929,7,4),Estrv!I:J,2,FALSE)</f>
        <v>Servicios públicos</v>
      </c>
      <c r="E929" t="str">
        <f>VLOOKUP(MID(C929,1,10),Estrv!B:CC,57,FALSE)</f>
        <v>Convenio con Universidades</v>
      </c>
      <c r="F929" t="s">
        <v>3860</v>
      </c>
      <c r="G929" t="b">
        <f t="shared" si="60"/>
        <v>1</v>
      </c>
    </row>
    <row r="930" spans="1:7" hidden="1">
      <c r="A930" t="str">
        <f t="shared" si="61"/>
        <v>02CD16</v>
      </c>
      <c r="B930" t="str">
        <f>CONCATENATE(A930,"_",COUNTIF(A$1:A930,A930))</f>
        <v>02CD16_17</v>
      </c>
      <c r="C930" t="s">
        <v>13506</v>
      </c>
      <c r="D930" t="str">
        <f>VLOOKUP(MID(C930,7,4),Estrv!I:J,2,FALSE)</f>
        <v>Servicios públicos</v>
      </c>
      <c r="E930" t="str">
        <f>VLOOKUP(MID(C930,1,10),Estrv!B:CC,60,FALSE)</f>
        <v>Atencion a Areas Naturales Protegidas, Suelo de Conservacion y Areas de Valor Ambiental</v>
      </c>
      <c r="F930" t="s">
        <v>3863</v>
      </c>
      <c r="G930" t="b">
        <f t="shared" si="60"/>
        <v>1</v>
      </c>
    </row>
    <row r="931" spans="1:7" hidden="1">
      <c r="A931" t="str">
        <f t="shared" si="61"/>
        <v>02CD16</v>
      </c>
      <c r="B931" t="str">
        <f>CONCATENATE(A931,"_",COUNTIF(A$1:A931,A931))</f>
        <v>02CD16_18</v>
      </c>
      <c r="C931" t="s">
        <v>14180</v>
      </c>
      <c r="D931" t="str">
        <f>VLOOKUP(MID(C931,7,4),Estrv!I:J,2,FALSE)</f>
        <v>Servicios públicos</v>
      </c>
      <c r="E931" t="str">
        <f>VLOOKUP(MID(C931,1,10),Estrv!B:CC,63,FALSE)</f>
        <v>Vigilancia Ambiental</v>
      </c>
      <c r="F931" t="s">
        <v>3864</v>
      </c>
      <c r="G931" t="b">
        <f t="shared" si="60"/>
        <v>1</v>
      </c>
    </row>
    <row r="932" spans="1:7" hidden="1">
      <c r="A932" t="str">
        <f t="shared" si="61"/>
        <v>02CD16</v>
      </c>
      <c r="B932" t="str">
        <f>CONCATENATE(A932,"_",COUNTIF(A$1:A932,A932))</f>
        <v>02CD16_19</v>
      </c>
      <c r="C932" t="s">
        <v>14854</v>
      </c>
      <c r="D932" t="str">
        <f>VLOOKUP(MID(C932,7,4),Estrv!I:J,2,FALSE)</f>
        <v>Servicios públicos</v>
      </c>
      <c r="E932" t="str">
        <f>VLOOKUP(MID(C932,1,10),Estrv!B:CC,66,FALSE)</f>
        <v>Compostaje y Produccion de Mulch.</v>
      </c>
      <c r="F932" t="s">
        <v>3865</v>
      </c>
      <c r="G932" t="b">
        <f t="shared" si="60"/>
        <v>1</v>
      </c>
    </row>
    <row r="933" spans="1:7" hidden="1">
      <c r="A933" t="str">
        <f t="shared" si="61"/>
        <v>02CD16</v>
      </c>
      <c r="B933" t="str">
        <f>CONCATENATE(A933,"_",COUNTIF(A$1:A933,A933))</f>
        <v>02CD16_20</v>
      </c>
      <c r="C933" t="s">
        <v>15528</v>
      </c>
      <c r="D933" t="str">
        <f>VLOOKUP(MID(C933,7,4),Estrv!I:J,2,FALSE)</f>
        <v>Servicios públicos</v>
      </c>
      <c r="E933" t="str">
        <f>VLOOKUP(MID(C933,1,10),Estrv!B:CC,69,FALSE)</f>
        <v>Platicas de Planeacion Ambiental</v>
      </c>
      <c r="F933" t="s">
        <v>3866</v>
      </c>
      <c r="G933" t="b">
        <f t="shared" si="60"/>
        <v>1</v>
      </c>
    </row>
    <row r="934" spans="1:7">
      <c r="A934" t="str">
        <f t="shared" si="61"/>
        <v>02CD16</v>
      </c>
      <c r="B934" t="str">
        <f>CONCATENATE(A934,"_",COUNTIF(A$1:A934,A934))</f>
        <v>02CD16_21</v>
      </c>
      <c r="C934" t="s">
        <v>10137</v>
      </c>
      <c r="D934" t="str">
        <f>VLOOKUP(MID(C934,7,4),Estrv!I:J,2,FALSE)</f>
        <v>Educación, cultura, deporte y recreación</v>
      </c>
      <c r="E934" t="str">
        <f>VLOOKUP(MID(C934,1,10),Estrv!B:CC,45,FALSE)</f>
        <v>Eventos culturales, civicos y deportivos.</v>
      </c>
      <c r="F934" t="s">
        <v>3870</v>
      </c>
      <c r="G934" t="b">
        <f t="shared" si="60"/>
        <v>0</v>
      </c>
    </row>
    <row r="935" spans="1:7" hidden="1">
      <c r="A935" t="str">
        <f t="shared" si="61"/>
        <v>02CD16</v>
      </c>
      <c r="B935" t="str">
        <f>CONCATENATE(A935,"_",COUNTIF(A$1:A935,A935))</f>
        <v>02CD16_22</v>
      </c>
      <c r="C935" t="s">
        <v>10811</v>
      </c>
      <c r="D935" t="str">
        <f>VLOOKUP(MID(C935,7,4),Estrv!I:J,2,FALSE)</f>
        <v>Educación, cultura, deporte y recreación</v>
      </c>
      <c r="E935" t="str">
        <f>VLOOKUP(MID(C935,1,10),Estrv!B:CC,48,FALSE)</f>
        <v>Mantenimineto de la alberca del centro deportivo Xochimilco.</v>
      </c>
      <c r="F935" t="s">
        <v>3874</v>
      </c>
      <c r="G935" t="b">
        <f t="shared" si="60"/>
        <v>1</v>
      </c>
    </row>
    <row r="936" spans="1:7" hidden="1">
      <c r="A936" t="str">
        <f t="shared" si="61"/>
        <v>02CD16</v>
      </c>
      <c r="B936" t="str">
        <f>CONCATENATE(A936,"_",COUNTIF(A$1:A936,A936))</f>
        <v>02CD16_23</v>
      </c>
      <c r="C936" t="s">
        <v>11485</v>
      </c>
      <c r="D936" t="str">
        <f>VLOOKUP(MID(C936,7,4),Estrv!I:J,2,FALSE)</f>
        <v>Educación, cultura, deporte y recreación</v>
      </c>
      <c r="E936" t="str">
        <f>VLOOKUP(MID(C936,1,10),Estrv!B:CC,51,FALSE)</f>
        <v>Talleres de verano en bibliotecas para niñas, niños y mujeres adolescentes.</v>
      </c>
      <c r="F936" t="s">
        <v>3875</v>
      </c>
      <c r="G936" t="b">
        <f t="shared" si="60"/>
        <v>1</v>
      </c>
    </row>
    <row r="937" spans="1:7" hidden="1">
      <c r="A937" t="str">
        <f t="shared" si="61"/>
        <v>02CD16</v>
      </c>
      <c r="B937" t="str">
        <f>CONCATENATE(A937,"_",COUNTIF(A$1:A937,A937))</f>
        <v>02CD16_24</v>
      </c>
      <c r="C937" t="s">
        <v>12159</v>
      </c>
      <c r="D937" t="str">
        <f>VLOOKUP(MID(C937,7,4),Estrv!I:J,2,FALSE)</f>
        <v>Educación, cultura, deporte y recreación</v>
      </c>
      <c r="E937" t="str">
        <f>VLOOKUP(MID(C937,1,10),Estrv!B:CC,54,FALSE)</f>
        <v>Actividades culturales, recreativas y de esparcimiento para personas adultas y adultos mayores.</v>
      </c>
      <c r="F937" t="s">
        <v>3876</v>
      </c>
      <c r="G937" t="b">
        <f t="shared" si="60"/>
        <v>1</v>
      </c>
    </row>
    <row r="938" spans="1:7" hidden="1">
      <c r="A938" t="str">
        <f t="shared" si="61"/>
        <v>02CD16</v>
      </c>
      <c r="B938" t="str">
        <f>CONCATENATE(A938,"_",COUNTIF(A$1:A938,A938))</f>
        <v>02CD16_25</v>
      </c>
      <c r="C938" t="s">
        <v>12833</v>
      </c>
      <c r="D938" t="str">
        <f>VLOOKUP(MID(C938,7,4),Estrv!I:J,2,FALSE)</f>
        <v>Educación, cultura, deporte y recreación</v>
      </c>
      <c r="E938" t="str">
        <f>VLOOKUP(MID(C938,1,10),Estrv!B:CC,57,FALSE)</f>
        <v>Actividades culturales y recreativas en espacios publicos de la demarcacion.</v>
      </c>
      <c r="F938" t="s">
        <v>3879</v>
      </c>
      <c r="G938" t="b">
        <f t="shared" si="60"/>
        <v>1</v>
      </c>
    </row>
    <row r="939" spans="1:7" hidden="1">
      <c r="A939" t="str">
        <f t="shared" si="61"/>
        <v>02CD16</v>
      </c>
      <c r="B939" t="str">
        <f>CONCATENATE(A939,"_",COUNTIF(A$1:A939,A939))</f>
        <v>02CD16_26</v>
      </c>
      <c r="C939" t="s">
        <v>13507</v>
      </c>
      <c r="D939" t="str">
        <f>VLOOKUP(MID(C939,7,4),Estrv!I:J,2,FALSE)</f>
        <v>Educación, cultura, deporte y recreación</v>
      </c>
      <c r="E939" t="str">
        <f>VLOOKUP(MID(C939,1,10),Estrv!B:CC,60,FALSE)</f>
        <v>Fiestas patrias en las 16 coordinaciones territoriales</v>
      </c>
      <c r="F939" t="s">
        <v>3882</v>
      </c>
      <c r="G939" t="b">
        <f t="shared" si="60"/>
        <v>1</v>
      </c>
    </row>
    <row r="940" spans="1:7" hidden="1">
      <c r="A940" t="str">
        <f t="shared" si="61"/>
        <v>02CD16</v>
      </c>
      <c r="B940" t="str">
        <f>CONCATENATE(A940,"_",COUNTIF(A$1:A940,A940))</f>
        <v>02CD16_27</v>
      </c>
      <c r="C940" t="s">
        <v>14181</v>
      </c>
      <c r="D940" t="str">
        <f>VLOOKUP(MID(C940,7,4),Estrv!I:J,2,FALSE)</f>
        <v>Educación, cultura, deporte y recreación</v>
      </c>
      <c r="E940" t="str">
        <f>VLOOKUP(MID(C940,1,10),Estrv!B:CC,63,FALSE)</f>
        <v>Apoyo economico parapromover el deporte competitivo en jovenes</v>
      </c>
      <c r="F940" t="s">
        <v>3883</v>
      </c>
      <c r="G940" t="b">
        <f t="shared" si="60"/>
        <v>1</v>
      </c>
    </row>
    <row r="941" spans="1:7" hidden="1">
      <c r="A941" t="str">
        <f t="shared" si="61"/>
        <v>02CD16</v>
      </c>
      <c r="B941" t="str">
        <f>CONCATENATE(A941,"_",COUNTIF(A$1:A941,A941))</f>
        <v>02CD16_28</v>
      </c>
      <c r="C941" t="s">
        <v>14855</v>
      </c>
      <c r="D941" t="str">
        <f>VLOOKUP(MID(C941,7,4),Estrv!I:J,2,FALSE)</f>
        <v>Educación, cultura, deporte y recreación</v>
      </c>
      <c r="E941" t="str">
        <f>VLOOKUP(MID(C941,1,10),Estrv!B:CC,66,FALSE)</f>
        <v>Premios medio maraton en Xochimilco</v>
      </c>
      <c r="F941" t="s">
        <v>3884</v>
      </c>
      <c r="G941" t="b">
        <f t="shared" si="60"/>
        <v>1</v>
      </c>
    </row>
    <row r="942" spans="1:7" hidden="1">
      <c r="A942" t="str">
        <f t="shared" si="61"/>
        <v>02CD16</v>
      </c>
      <c r="B942" t="str">
        <f>CONCATENATE(A942,"_",COUNTIF(A$1:A942,A942))</f>
        <v>02CD16_29</v>
      </c>
      <c r="C942" t="s">
        <v>15529</v>
      </c>
      <c r="D942" t="str">
        <f>VLOOKUP(MID(C942,7,4),Estrv!I:J,2,FALSE)</f>
        <v>Educación, cultura, deporte y recreación</v>
      </c>
      <c r="E942" t="str">
        <f>VLOOKUP(MID(C942,1,10),Estrv!B:CC,69,FALSE)</f>
        <v>Reconocimiento a los preceptores de escuelas publicas de la demarcacion.</v>
      </c>
      <c r="F942" t="s">
        <v>3885</v>
      </c>
      <c r="G942" t="b">
        <f t="shared" si="60"/>
        <v>1</v>
      </c>
    </row>
    <row r="943" spans="1:7" hidden="1">
      <c r="A943" t="str">
        <f t="shared" si="61"/>
        <v>02CD16</v>
      </c>
      <c r="B943" t="str">
        <f>CONCATENATE(A943,"_",COUNTIF(A$1:A943,A943))</f>
        <v>02CD16_30</v>
      </c>
      <c r="C943" t="s">
        <v>16203</v>
      </c>
      <c r="D943" t="str">
        <f>VLOOKUP(MID(C943,7,4),Estrv!I:J,2,FALSE)</f>
        <v>Educación, cultura, deporte y recreación</v>
      </c>
      <c r="E943" t="str">
        <f>VLOOKUP(MID(C943,1,10),Estrv!B:CC,72,FALSE)</f>
        <v>Concurso para personas adultas mayores para rescatar tradiciones.</v>
      </c>
      <c r="F943" t="s">
        <v>3886</v>
      </c>
      <c r="G943" t="b">
        <f t="shared" si="60"/>
        <v>1</v>
      </c>
    </row>
    <row r="944" spans="1:7">
      <c r="A944" t="str">
        <f t="shared" si="61"/>
        <v>02CD16</v>
      </c>
      <c r="B944" t="str">
        <f>CONCATENATE(A944,"_",COUNTIF(A$1:A944,A944))</f>
        <v>02CD16_31</v>
      </c>
      <c r="C944" t="s">
        <v>10138</v>
      </c>
      <c r="D944" t="str">
        <f>VLOOKUP(MID(C944,7,4),Estrv!I:J,2,FALSE)</f>
        <v>Servicios de salud en Alcaldias</v>
      </c>
      <c r="E944" t="str">
        <f>VLOOKUP(MID(C945,1,10),Estrv!B:CC,45,FALSE)</f>
        <v>Ferias de salud</v>
      </c>
      <c r="F944" t="s">
        <v>3893</v>
      </c>
      <c r="G944" t="b">
        <f t="shared" si="60"/>
        <v>0</v>
      </c>
    </row>
    <row r="945" spans="1:7" hidden="1">
      <c r="A945" t="str">
        <f t="shared" si="61"/>
        <v>02CD16</v>
      </c>
      <c r="B945" t="str">
        <f>CONCATENATE(A945,"_",COUNTIF(A$1:A945,A945))</f>
        <v>02CD16_32</v>
      </c>
      <c r="C945" t="s">
        <v>10812</v>
      </c>
      <c r="D945" t="str">
        <f>VLOOKUP(MID(C945,7,4),Estrv!I:J,2,FALSE)</f>
        <v>Servicios de salud en Alcaldias</v>
      </c>
      <c r="E945" t="str">
        <f>VLOOKUP(MID(C945,1,10),Estrv!B:CC,48,FALSE)</f>
        <v>Caravanas de salud</v>
      </c>
      <c r="F945" t="s">
        <v>3896</v>
      </c>
      <c r="G945" t="b">
        <f t="shared" si="60"/>
        <v>1</v>
      </c>
    </row>
    <row r="946" spans="1:7" hidden="1">
      <c r="A946" t="str">
        <f t="shared" si="61"/>
        <v>02CD16</v>
      </c>
      <c r="B946" t="str">
        <f>CONCATENATE(A946,"_",COUNTIF(A$1:A946,A946))</f>
        <v>02CD16_33</v>
      </c>
      <c r="C946" t="s">
        <v>11486</v>
      </c>
      <c r="D946" t="str">
        <f>VLOOKUP(MID(C946,7,4),Estrv!I:J,2,FALSE)</f>
        <v>Servicios de salud en Alcaldias</v>
      </c>
      <c r="E946" t="str">
        <f>VLOOKUP(MID(C946,1,10),Estrv!B:CC,51,FALSE)</f>
        <v>Jornadas integrales de salud</v>
      </c>
      <c r="F946" t="s">
        <v>3897</v>
      </c>
      <c r="G946" t="b">
        <f t="shared" si="60"/>
        <v>1</v>
      </c>
    </row>
    <row r="947" spans="1:7" hidden="1">
      <c r="A947" t="str">
        <f t="shared" si="61"/>
        <v>02CD16</v>
      </c>
      <c r="B947" t="str">
        <f>CONCATENATE(A947,"_",COUNTIF(A$1:A947,A947))</f>
        <v>02CD16_34</v>
      </c>
      <c r="C947" t="s">
        <v>12160</v>
      </c>
      <c r="D947" t="str">
        <f>VLOOKUP(MID(C947,7,4),Estrv!I:J,2,FALSE)</f>
        <v>Servicios de salud en Alcaldias</v>
      </c>
      <c r="E947" t="str">
        <f>VLOOKUP(MID(C947,1,10),Estrv!B:CC,54,FALSE)</f>
        <v>Atencion integral de prevencion de violencia en delito en adolescentes.</v>
      </c>
      <c r="F947" t="s">
        <v>3898</v>
      </c>
      <c r="G947" t="b">
        <f t="shared" si="60"/>
        <v>1</v>
      </c>
    </row>
    <row r="948" spans="1:7" hidden="1">
      <c r="A948" t="str">
        <f t="shared" si="61"/>
        <v>02CD16</v>
      </c>
      <c r="B948" t="str">
        <f>CONCATENATE(A948,"_",COUNTIF(A$1:A948,A948))</f>
        <v>02CD16_35</v>
      </c>
      <c r="C948" t="s">
        <v>12834</v>
      </c>
      <c r="D948" t="str">
        <f>VLOOKUP(MID(C948,7,4),Estrv!I:J,2,FALSE)</f>
        <v>Servicios de salud en Alcaldias</v>
      </c>
      <c r="E948" t="str">
        <f>VLOOKUP(MID(C948,1,10),Estrv!B:CC,57,FALSE)</f>
        <v>Jornadas de medico en tu casa y la zona Lacustre</v>
      </c>
      <c r="F948" t="s">
        <v>3899</v>
      </c>
      <c r="G948" t="b">
        <f t="shared" si="60"/>
        <v>1</v>
      </c>
    </row>
    <row r="949" spans="1:7" hidden="1">
      <c r="A949" t="str">
        <f t="shared" si="61"/>
        <v>02CD16</v>
      </c>
      <c r="B949" t="str">
        <f>CONCATENATE(A949,"_",COUNTIF(A$1:A949,A949))</f>
        <v>02CD16_36</v>
      </c>
      <c r="C949" t="s">
        <v>13508</v>
      </c>
      <c r="D949" t="str">
        <f>VLOOKUP(MID(C949,7,4),Estrv!I:J,2,FALSE)</f>
        <v>Servicios de salud en Alcaldias</v>
      </c>
      <c r="E949" t="str">
        <f>VLOOKUP(MID(C949,1,10),Estrv!B:CC,60,FALSE)</f>
        <v>Mantenimiento de equipo dental</v>
      </c>
      <c r="F949" t="s">
        <v>3900</v>
      </c>
      <c r="G949" t="b">
        <f t="shared" si="60"/>
        <v>1</v>
      </c>
    </row>
    <row r="950" spans="1:7">
      <c r="A950" t="str">
        <f t="shared" ref="A950:A970" si="62">MID(C950,1,6)</f>
        <v>02CD16</v>
      </c>
      <c r="B950" t="str">
        <f>CONCATENATE(A950,"_",COUNTIF(A$1:A950,A950))</f>
        <v>02CD16_37</v>
      </c>
      <c r="C950" t="s">
        <v>10139</v>
      </c>
      <c r="D950" t="str">
        <f>VLOOKUP(MID(C950,7,4),Estrv!I:J,2,FALSE)</f>
        <v>Servicios de atención animal</v>
      </c>
      <c r="E950" t="str">
        <f>VLOOKUP(MID(C950,1,10),Estrv!B:CC,45,FALSE)</f>
        <v>Esterilizaciones masivas en felinos y caninos</v>
      </c>
      <c r="F950" t="s">
        <v>1738</v>
      </c>
      <c r="G950" t="b">
        <f t="shared" si="60"/>
        <v>0</v>
      </c>
    </row>
    <row r="951" spans="1:7" hidden="1">
      <c r="A951" t="str">
        <f t="shared" si="62"/>
        <v>02CD16</v>
      </c>
      <c r="B951" t="str">
        <f>CONCATENATE(A951,"_",COUNTIF(A$1:A951,A951))</f>
        <v>02CD16_38</v>
      </c>
      <c r="C951" t="s">
        <v>10813</v>
      </c>
      <c r="D951" t="str">
        <f>VLOOKUP(MID(C951,7,4),Estrv!I:J,2,FALSE)</f>
        <v>Servicios de atención animal</v>
      </c>
      <c r="E951" t="str">
        <f>VLOOKUP(MID(C951,1,10),Estrv!B:CC,48,FALSE)</f>
        <v>Adopciones de felinos y caninos</v>
      </c>
      <c r="F951" t="s">
        <v>3909</v>
      </c>
      <c r="G951" t="b">
        <f t="shared" si="60"/>
        <v>1</v>
      </c>
    </row>
    <row r="952" spans="1:7" hidden="1">
      <c r="A952" t="str">
        <f t="shared" si="62"/>
        <v>02CD16</v>
      </c>
      <c r="B952" t="str">
        <f>CONCATENATE(A952,"_",COUNTIF(A$1:A952,A952))</f>
        <v>02CD16_39</v>
      </c>
      <c r="C952" t="s">
        <v>11487</v>
      </c>
      <c r="D952" t="str">
        <f>VLOOKUP(MID(C952,7,4),Estrv!I:J,2,FALSE)</f>
        <v>Servicios de atención animal</v>
      </c>
      <c r="E952" t="str">
        <f>VLOOKUP(MID(C952,1,10),Estrv!B:CC,51,FALSE)</f>
        <v>Asistencias medico-veterianarias</v>
      </c>
      <c r="F952" t="s">
        <v>3910</v>
      </c>
      <c r="G952" t="b">
        <f t="shared" si="60"/>
        <v>1</v>
      </c>
    </row>
    <row r="953" spans="1:7">
      <c r="A953" t="str">
        <f t="shared" si="62"/>
        <v>02CD16</v>
      </c>
      <c r="B953" t="str">
        <f>CONCATENATE(A953,"_",COUNTIF(A$1:A953,A953))</f>
        <v>02CD16_40</v>
      </c>
      <c r="C953" t="s">
        <v>10140</v>
      </c>
      <c r="D953" t="str">
        <f>VLOOKUP(MID(C953,7,4),Estrv!I:J,2,FALSE)</f>
        <v>Servicios de cuidado infantil</v>
      </c>
      <c r="E953" t="str">
        <f>VLOOKUP(MID(C953,1,10),Estrv!B:CC,45,FALSE)</f>
        <v>Apoyo economico a personas que prestan sus inmuebles como espacios para Centros de Desarrollo Infantil</v>
      </c>
      <c r="F953" t="s">
        <v>3916</v>
      </c>
      <c r="G953" t="b">
        <f t="shared" si="60"/>
        <v>0</v>
      </c>
    </row>
    <row r="954" spans="1:7" hidden="1">
      <c r="A954" t="str">
        <f t="shared" si="62"/>
        <v>02CD16</v>
      </c>
      <c r="B954" t="str">
        <f>CONCATENATE(A954,"_",COUNTIF(A$1:A954,A954))</f>
        <v>02CD16_41</v>
      </c>
      <c r="C954" t="s">
        <v>10814</v>
      </c>
      <c r="D954" t="str">
        <f>VLOOKUP(MID(C954,7,4),Estrv!I:J,2,FALSE)</f>
        <v>Servicios de cuidado infantil</v>
      </c>
      <c r="E954" t="str">
        <f>VLOOKUP(MID(C954,1,10),Estrv!B:CC,48,FALSE)</f>
        <v>Alimentos a Centros de Desarrollo Infantil</v>
      </c>
      <c r="F954" t="s">
        <v>3919</v>
      </c>
      <c r="G954" t="b">
        <f t="shared" si="60"/>
        <v>1</v>
      </c>
    </row>
    <row r="955" spans="1:7">
      <c r="A955" t="str">
        <f t="shared" si="62"/>
        <v>02CD16</v>
      </c>
      <c r="B955" t="str">
        <f>CONCATENATE(A955,"_",COUNTIF(A$1:A955,A955))</f>
        <v>02CD16_42</v>
      </c>
      <c r="C955" t="s">
        <v>10141</v>
      </c>
      <c r="D955" t="str">
        <f>VLOOKUP(MID(C955,7,4),Estrv!I:J,2,FALSE)</f>
        <v>Turismo, empleo y fomento económico</v>
      </c>
      <c r="E955" t="str">
        <f>VLOOKUP(MID(C955,1,10),Estrv!B:CC,45,FALSE)</f>
        <v>Promocionar y Difundir actividades turisticas a traves de medios impresos, digitales y ferias.</v>
      </c>
      <c r="F955" t="s">
        <v>3924</v>
      </c>
      <c r="G955" t="b">
        <f t="shared" si="60"/>
        <v>0</v>
      </c>
    </row>
    <row r="956" spans="1:7" hidden="1">
      <c r="A956" t="str">
        <f t="shared" si="62"/>
        <v>02CD16</v>
      </c>
      <c r="B956" t="str">
        <f>CONCATENATE(A956,"_",COUNTIF(A$1:A956,A956))</f>
        <v>02CD16_43</v>
      </c>
      <c r="C956" t="s">
        <v>10815</v>
      </c>
      <c r="D956" t="str">
        <f>VLOOKUP(MID(C956,7,4),Estrv!I:J,2,FALSE)</f>
        <v>Turismo, empleo y fomento económico</v>
      </c>
      <c r="E956" t="str">
        <f>VLOOKUP(MID(C956,1,10),Estrv!B:CC,48,FALSE)</f>
        <v>Capacitar a prestadores de servicios turisticos, productores, artesanos y publico en general.</v>
      </c>
      <c r="F956" t="s">
        <v>3928</v>
      </c>
      <c r="G956" t="b">
        <f t="shared" si="60"/>
        <v>1</v>
      </c>
    </row>
    <row r="957" spans="1:7" hidden="1">
      <c r="A957" t="str">
        <f t="shared" si="62"/>
        <v>02CD16</v>
      </c>
      <c r="B957" t="str">
        <f>CONCATENATE(A957,"_",COUNTIF(A$1:A957,A957))</f>
        <v>02CD16_44</v>
      </c>
      <c r="C957" t="s">
        <v>11489</v>
      </c>
      <c r="D957" t="str">
        <f>VLOOKUP(MID(C957,7,4),Estrv!I:J,2,FALSE)</f>
        <v>Turismo, empleo y fomento económico</v>
      </c>
      <c r="E957" t="str">
        <f>VLOOKUP(MID(C957,1,10),Estrv!B:CC,51,FALSE)</f>
        <v>Apoyar a eventos que preserven los usos, costumbres y tradiciones.</v>
      </c>
      <c r="F957" t="s">
        <v>3929</v>
      </c>
      <c r="G957" t="b">
        <f t="shared" si="60"/>
        <v>1</v>
      </c>
    </row>
    <row r="958" spans="1:7" hidden="1">
      <c r="A958" t="str">
        <f t="shared" si="62"/>
        <v>02CD16</v>
      </c>
      <c r="B958" t="str">
        <f>CONCATENATE(A958,"_",COUNTIF(A$1:A958,A958))</f>
        <v>02CD16_45</v>
      </c>
      <c r="C958" t="s">
        <v>12163</v>
      </c>
      <c r="D958" t="str">
        <f>VLOOKUP(MID(C958,7,4),Estrv!I:J,2,FALSE)</f>
        <v>Turismo, empleo y fomento económico</v>
      </c>
      <c r="E958" t="str">
        <f>VLOOKUP(MID(C958,1,10),Estrv!B:CC,54,FALSE)</f>
        <v>Crear canales de comercializacion a traves de ferias y/o eventos.</v>
      </c>
      <c r="F958" t="s">
        <v>3930</v>
      </c>
      <c r="G958" t="b">
        <f t="shared" si="60"/>
        <v>1</v>
      </c>
    </row>
    <row r="959" spans="1:7" hidden="1">
      <c r="A959" t="str">
        <f t="shared" si="62"/>
        <v>02CD16</v>
      </c>
      <c r="B959" t="str">
        <f>CONCATENATE(A959,"_",COUNTIF(A$1:A959,A959))</f>
        <v>02CD16_46</v>
      </c>
      <c r="C959" t="s">
        <v>12837</v>
      </c>
      <c r="D959" t="str">
        <f>VLOOKUP(MID(C959,7,4),Estrv!I:J,2,FALSE)</f>
        <v>Turismo, empleo y fomento económico</v>
      </c>
      <c r="E959" t="str">
        <f>VLOOKUP(MID(C959,1,10),Estrv!B:CC,57,FALSE)</f>
        <v>Fomentar el turismo social a traves de visitas recreativas y de esparcimiento dirigidas a poblacion vulnerable.</v>
      </c>
      <c r="F959" t="s">
        <v>3931</v>
      </c>
      <c r="G959" t="b">
        <f t="shared" si="60"/>
        <v>1</v>
      </c>
    </row>
    <row r="960" spans="1:7" hidden="1">
      <c r="A960" t="str">
        <f t="shared" si="62"/>
        <v>02CD16</v>
      </c>
      <c r="B960" t="str">
        <f>CONCATENATE(A960,"_",COUNTIF(A$1:A960,A960))</f>
        <v>02CD16_47</v>
      </c>
      <c r="C960" t="s">
        <v>13511</v>
      </c>
      <c r="D960" t="str">
        <f>VLOOKUP(MID(C960,7,4),Estrv!I:J,2,FALSE)</f>
        <v>Turismo, empleo y fomento económico</v>
      </c>
      <c r="E960" t="str">
        <f>VLOOKUP(MID(C960,1,10),Estrv!B:CC,60,FALSE)</f>
        <v>Mantener actualizados los padrones turisticos y economicos, a traves de acciones como verificar cedulas y/o constancias, expedir credenciales.</v>
      </c>
      <c r="F960" t="s">
        <v>3932</v>
      </c>
      <c r="G960" t="b">
        <f t="shared" si="60"/>
        <v>1</v>
      </c>
    </row>
    <row r="961" spans="1:7" hidden="1">
      <c r="A961" t="str">
        <f t="shared" si="62"/>
        <v>02CD16</v>
      </c>
      <c r="B961" t="str">
        <f>CONCATENATE(A961,"_",COUNTIF(A$1:A961,A961))</f>
        <v>02CD16_48</v>
      </c>
      <c r="C961" t="s">
        <v>14185</v>
      </c>
      <c r="D961" t="str">
        <f>VLOOKUP(MID(C961,7,4),Estrv!I:J,2,FALSE)</f>
        <v>Turismo, empleo y fomento económico</v>
      </c>
      <c r="E961" t="str">
        <f>VLOOKUP(MID(C961,1,10),Estrv!B:CC,63,FALSE)</f>
        <v>Gestionar asesorias para la creacion de cooperativas.</v>
      </c>
      <c r="F961" t="s">
        <v>3933</v>
      </c>
      <c r="G961" t="b">
        <f t="shared" si="60"/>
        <v>1</v>
      </c>
    </row>
    <row r="962" spans="1:7" hidden="1">
      <c r="A962" t="str">
        <f t="shared" si="62"/>
        <v>02CD16</v>
      </c>
      <c r="B962" t="str">
        <f>CONCATENATE(A962,"_",COUNTIF(A$1:A962,A962))</f>
        <v>02CD16_49</v>
      </c>
      <c r="C962" t="s">
        <v>14859</v>
      </c>
      <c r="D962" t="str">
        <f>VLOOKUP(MID(C962,7,4),Estrv!I:J,2,FALSE)</f>
        <v>Turismo, empleo y fomento económico</v>
      </c>
      <c r="E962" t="str">
        <f>VLOOKUP(MID(C962,1,10),Estrv!B:CC,66,FALSE)</f>
        <v>Impulsar la produccion primaria de la demarcacion (Servicio de Mecanicion Agricola).</v>
      </c>
      <c r="F962" t="s">
        <v>3934</v>
      </c>
      <c r="G962" t="b">
        <f t="shared" si="60"/>
        <v>1</v>
      </c>
    </row>
    <row r="963" spans="1:7">
      <c r="A963" t="str">
        <f t="shared" si="62"/>
        <v>02CD16</v>
      </c>
      <c r="B963" t="str">
        <f>CONCATENATE(A963,"_",COUNTIF(A$1:A963,A963))</f>
        <v>02CD16_50</v>
      </c>
      <c r="C963" t="s">
        <v>10142</v>
      </c>
      <c r="D963" t="str">
        <f>VLOOKUP(MID(C963,7,4),Estrv!I:J,2,FALSE)</f>
        <v>Infraestructura urbana</v>
      </c>
      <c r="E963" t="str">
        <f>VLOOKUP(MID(C963,1,10),Estrv!B:CC,45,FALSE)</f>
        <v>Rehabilitacion y Mantenimiento de la infraestructura urbana</v>
      </c>
      <c r="F963" t="s">
        <v>3938</v>
      </c>
      <c r="G963" t="b">
        <f t="shared" ref="G963:G1026" si="63">EXACT(E963,F963)</f>
        <v>0</v>
      </c>
    </row>
    <row r="964" spans="1:7" hidden="1">
      <c r="A964" t="str">
        <f t="shared" si="62"/>
        <v>02CD16</v>
      </c>
      <c r="B964" t="str">
        <f>CONCATENATE(A964,"_",COUNTIF(A$1:A964,A964))</f>
        <v>02CD16_51</v>
      </c>
      <c r="C964" t="s">
        <v>10816</v>
      </c>
      <c r="D964" t="str">
        <f>VLOOKUP(MID(C964,7,4),Estrv!I:J,2,FALSE)</f>
        <v>Infraestructura urbana</v>
      </c>
      <c r="E964" t="str">
        <f>VLOOKUP(MID(C964,1,10),Estrv!B:CC,48,FALSE)</f>
        <v>Construccion, rehabilitacion y mantenimiento de Infraestrcutura Publica por Contrato de obra</v>
      </c>
      <c r="F964" t="s">
        <v>3943</v>
      </c>
      <c r="G964" t="b">
        <f t="shared" si="63"/>
        <v>1</v>
      </c>
    </row>
    <row r="965" spans="1:7">
      <c r="A965" t="str">
        <f t="shared" si="62"/>
        <v>02CD16</v>
      </c>
      <c r="B965" t="str">
        <f>CONCATENATE(A965,"_",COUNTIF(A$1:A965,A965))</f>
        <v>02CD16_52</v>
      </c>
      <c r="C965" t="s">
        <v>10143</v>
      </c>
      <c r="D965" t="str">
        <f>VLOOKUP(MID(C965,7,4),Estrv!I:J,2,FALSE)</f>
        <v>Infraestructura de agua potable en Alcaldías</v>
      </c>
      <c r="E965" t="str">
        <f>VLOOKUP(MID(C965,1,10),Estrv!B:CC,45,FALSE)</f>
        <v>Rehabilitacion y mantenimiento de infraestructura de agua potable por administracion.</v>
      </c>
      <c r="F965" t="s">
        <v>3951</v>
      </c>
      <c r="G965" t="b">
        <f t="shared" si="63"/>
        <v>0</v>
      </c>
    </row>
    <row r="966" spans="1:7" hidden="1">
      <c r="A966" t="str">
        <f t="shared" si="62"/>
        <v>02CD16</v>
      </c>
      <c r="B966" t="str">
        <f>CONCATENATE(A966,"_",COUNTIF(A$1:A966,A966))</f>
        <v>02CD16_53</v>
      </c>
      <c r="C966" t="s">
        <v>10817</v>
      </c>
      <c r="D966" t="str">
        <f>VLOOKUP(MID(C966,7,4),Estrv!I:J,2,FALSE)</f>
        <v>Infraestructura de agua potable en Alcaldías</v>
      </c>
      <c r="E966" t="str">
        <f>VLOOKUP(MID(C966,1,10),Estrv!B:CC,48,FALSE)</f>
        <v>Construccion, rehabilitacion y mantenimiento de infraestructura de agua potable por contrato de obra publica.</v>
      </c>
      <c r="F966" t="s">
        <v>3953</v>
      </c>
      <c r="G966" t="b">
        <f t="shared" si="63"/>
        <v>1</v>
      </c>
    </row>
    <row r="967" spans="1:7">
      <c r="A967" t="str">
        <f t="shared" si="62"/>
        <v>02CD16</v>
      </c>
      <c r="B967" t="str">
        <f>CONCATENATE(A967,"_",COUNTIF(A$1:A967,A967))</f>
        <v>02CD16_54</v>
      </c>
      <c r="C967" t="s">
        <v>10144</v>
      </c>
      <c r="D967" t="str">
        <f>VLOOKUP(MID(C967,7,4),Estrv!I:J,2,FALSE)</f>
        <v>Infraestructura de drenaje, alcantarillado y saneamiento en Alcaldías</v>
      </c>
      <c r="E967" t="str">
        <f>VLOOKUP(MID(C967,1,10),Estrv!B:CC,45,FALSE)</f>
        <v>Rehabilitacion y mantenimiento de infraestructura de drenaje, alcantarillado y saneamiento por administracion.</v>
      </c>
      <c r="F967" t="s">
        <v>3959</v>
      </c>
      <c r="G967" t="b">
        <f t="shared" si="63"/>
        <v>0</v>
      </c>
    </row>
    <row r="968" spans="1:7" hidden="1">
      <c r="A968" t="str">
        <f t="shared" si="62"/>
        <v>02CD16</v>
      </c>
      <c r="B968" t="str">
        <f>CONCATENATE(A968,"_",COUNTIF(A$1:A968,A968))</f>
        <v>02CD16_55</v>
      </c>
      <c r="C968" t="s">
        <v>10818</v>
      </c>
      <c r="D968" t="str">
        <f>VLOOKUP(MID(C968,7,4),Estrv!I:J,2,FALSE)</f>
        <v>Infraestructura de drenaje, alcantarillado y saneamiento en Alcaldías</v>
      </c>
      <c r="E968" t="str">
        <f>VLOOKUP(MID(C968,1,10),Estrv!B:CC,48,FALSE)</f>
        <v>Construccion, rehabilitacion y mantenimiento de infraestructura de drenaje, alcantarillado y saneamiento por contrato de obra publica.</v>
      </c>
      <c r="F968" t="s">
        <v>3961</v>
      </c>
      <c r="G968" t="b">
        <f t="shared" si="63"/>
        <v>1</v>
      </c>
    </row>
    <row r="969" spans="1:7">
      <c r="A969" t="str">
        <f t="shared" si="62"/>
        <v>02CD16</v>
      </c>
      <c r="B969" t="str">
        <f>CONCATENATE(A969,"_",COUNTIF(A$1:A969,A969))</f>
        <v>02CD16_56</v>
      </c>
      <c r="C969" t="s">
        <v>10145</v>
      </c>
      <c r="D969" t="str">
        <f>VLOOKUP(MID(C969,7,4),Estrv!I:J,2,FALSE)</f>
        <v>Actividades de apoyo administrativo</v>
      </c>
      <c r="E969" t="str">
        <f>VLOOKUP(MID(C969,1,10),Estrv!B:CC,45,FALSE)</f>
        <v>Garantizar que los Bienes, Materiales,Suministros y Servicios que adquiere la Alcaldia cumplan con las especificaciones y calidad solicitadas para sus diferentes Areas, para que se tenga un buen funcionamiento en sus Actividades a realizar en la Demarcacion.</v>
      </c>
      <c r="F969" t="s">
        <v>1590</v>
      </c>
      <c r="G969" t="b">
        <f t="shared" si="63"/>
        <v>0</v>
      </c>
    </row>
    <row r="970" spans="1:7" hidden="1">
      <c r="A970" t="str">
        <f t="shared" si="62"/>
        <v>02CD16</v>
      </c>
      <c r="B970" t="str">
        <f>CONCATENATE(A970,"_",COUNTIF(A$1:A970,A970))</f>
        <v>02CD16_57</v>
      </c>
      <c r="C970" t="s">
        <v>10819</v>
      </c>
      <c r="D970" t="str">
        <f>VLOOKUP(MID(C970,7,4),Estrv!I:J,2,FALSE)</f>
        <v>Actividades de apoyo administrativo</v>
      </c>
      <c r="E970" t="str">
        <f>VLOOKUP(MID(C970,1,10),Estrv!B:CC,48,FALSE)</f>
        <v>Servicio de impresion, rotulacion en bardas y reproduccion de materiales graficos, monitoreo de informacion en medios de comunicacion.</v>
      </c>
      <c r="F970" t="s">
        <v>3968</v>
      </c>
      <c r="G970" t="b">
        <f t="shared" si="63"/>
        <v>1</v>
      </c>
    </row>
    <row r="971" spans="1:7">
      <c r="A971" t="str">
        <f t="shared" ref="A971:A992" si="64">MID(C971,1,6)</f>
        <v>02CD16</v>
      </c>
      <c r="B971" t="str">
        <f>CONCATENATE(A971,"_",COUNTIF(A$1:A971,A971))</f>
        <v>02CD16_58</v>
      </c>
      <c r="C971" t="s">
        <v>10146</v>
      </c>
      <c r="D971" t="str">
        <f>VLOOKUP(MID(C971,7,4),Estrv!I:J,2,FALSE)</f>
        <v>Provisiones para contingencias</v>
      </c>
      <c r="E971" t="str">
        <f>VLOOKUP(MID(C971,1,10),Estrv!B:CC,45,FALSE)</f>
        <v>Pago de laudos: Relizar el pago de diversos juicios en materia laboral en los que la Alcaldia ha sido condenada al pago.</v>
      </c>
      <c r="F971" t="s">
        <v>3973</v>
      </c>
      <c r="G971" t="b">
        <f t="shared" si="63"/>
        <v>0</v>
      </c>
    </row>
    <row r="972" spans="1:7" hidden="1">
      <c r="A972" t="str">
        <f t="shared" si="64"/>
        <v>02CD16</v>
      </c>
      <c r="B972" t="str">
        <f>CONCATENATE(A972,"_",COUNTIF(A$1:A972,A972))</f>
        <v>02CD16_59</v>
      </c>
      <c r="C972" t="s">
        <v>10820</v>
      </c>
      <c r="D972" t="str">
        <f>VLOOKUP(MID(C972,7,4),Estrv!I:J,2,FALSE)</f>
        <v>Provisiones para contingencias</v>
      </c>
      <c r="E972" t="str">
        <f>VLOOKUP(MID(C972,1,10),Estrv!B:CC,48,FALSE)</f>
        <v>Pago de sentancias: Relizar el pago de diversos juicios en materia civil, mercantil y administrativa en los que la Alcaldia ha sido condenada al pago.</v>
      </c>
      <c r="F972" t="s">
        <v>3977</v>
      </c>
      <c r="G972" t="b">
        <f t="shared" si="63"/>
        <v>1</v>
      </c>
    </row>
    <row r="973" spans="1:7">
      <c r="A973" t="str">
        <f t="shared" si="64"/>
        <v>02CD16</v>
      </c>
      <c r="B973" t="str">
        <f>CONCATENATE(A973,"_",COUNTIF(A$1:A973,A973))</f>
        <v>02CD16_60</v>
      </c>
      <c r="C973" t="s">
        <v>10147</v>
      </c>
      <c r="D973" t="str">
        <f>VLOOKUP(MID(C973,7,4),Estrv!I:J,2,FALSE)</f>
        <v>Cumplimiento de los programas de protección civil</v>
      </c>
      <c r="E973" t="str">
        <f>VLOOKUP(MID(C973,1,10),Estrv!B:CC,45,FALSE)</f>
        <v>Capacitacion en Materia de Proteccion Civil a personal operativo de la Unidad de Gestion Integral de Riesgos y Proteccion Civil, a brigadistas y poblacion de la Alcaldia</v>
      </c>
      <c r="F973" t="s">
        <v>3983</v>
      </c>
      <c r="G973" t="b">
        <f t="shared" si="63"/>
        <v>0</v>
      </c>
    </row>
    <row r="974" spans="1:7" hidden="1">
      <c r="A974" t="str">
        <f t="shared" si="64"/>
        <v>02CD16</v>
      </c>
      <c r="B974" t="str">
        <f>CONCATENATE(A974,"_",COUNTIF(A$1:A974,A974))</f>
        <v>02CD16_61</v>
      </c>
      <c r="C974" t="s">
        <v>10821</v>
      </c>
      <c r="D974" t="str">
        <f>VLOOKUP(MID(C974,7,4),Estrv!I:J,2,FALSE)</f>
        <v>Cumplimiento de los programas de protección civil</v>
      </c>
      <c r="E974" t="str">
        <f>VLOOKUP(MID(C974,1,10),Estrv!B:CC,48,FALSE)</f>
        <v>Acciones de prevencion en Materia de Gestion Integral de Riesgos</v>
      </c>
      <c r="F974" t="s">
        <v>3987</v>
      </c>
      <c r="G974" t="b">
        <f t="shared" si="63"/>
        <v>1</v>
      </c>
    </row>
    <row r="975" spans="1:7" hidden="1">
      <c r="A975" t="str">
        <f t="shared" si="64"/>
        <v>02CD16</v>
      </c>
      <c r="B975" t="str">
        <f>CONCATENATE(A975,"_",COUNTIF(A$1:A975,A975))</f>
        <v>02CD16_62</v>
      </c>
      <c r="C975" t="s">
        <v>11495</v>
      </c>
      <c r="D975" t="str">
        <f>VLOOKUP(MID(C975,7,4),Estrv!I:J,2,FALSE)</f>
        <v>Cumplimiento de los programas de protección civil</v>
      </c>
      <c r="E975" t="str">
        <f>VLOOKUP(MID(C975,1,10),Estrv!B:CC,51,FALSE)</f>
        <v>Analisis y estudios de identificacion de riesgos que sirvan como base para el desarrollo de planes de emergencia y operativos.</v>
      </c>
      <c r="F975" t="s">
        <v>3988</v>
      </c>
      <c r="G975" t="b">
        <f t="shared" si="63"/>
        <v>1</v>
      </c>
    </row>
    <row r="976" spans="1:7" hidden="1">
      <c r="A976" t="str">
        <f t="shared" si="64"/>
        <v>02CD16</v>
      </c>
      <c r="B976" t="str">
        <f>CONCATENATE(A976,"_",COUNTIF(A$1:A976,A976))</f>
        <v>02CD16_63</v>
      </c>
      <c r="C976" t="s">
        <v>12169</v>
      </c>
      <c r="D976" t="str">
        <f>VLOOKUP(MID(C976,7,4),Estrv!I:J,2,FALSE)</f>
        <v>Cumplimiento de los programas de protección civil</v>
      </c>
      <c r="E976" t="str">
        <f>VLOOKUP(MID(C976,1,10),Estrv!B:CC,54,FALSE)</f>
        <v>Atencion de emergencias generadas por los distintos fenomenos perturbadores</v>
      </c>
      <c r="F976" t="s">
        <v>3989</v>
      </c>
      <c r="G976" t="b">
        <f t="shared" si="63"/>
        <v>1</v>
      </c>
    </row>
    <row r="977" spans="1:7" hidden="1">
      <c r="A977" t="str">
        <f t="shared" si="64"/>
        <v>02CD16</v>
      </c>
      <c r="B977" t="str">
        <f>CONCATENATE(A977,"_",COUNTIF(A$1:A977,A977))</f>
        <v>02CD16_64</v>
      </c>
      <c r="C977" t="s">
        <v>12843</v>
      </c>
      <c r="D977" t="str">
        <f>VLOOKUP(MID(C977,7,4),Estrv!I:J,2,FALSE)</f>
        <v>Cumplimiento de los programas de protección civil</v>
      </c>
      <c r="E977" t="str">
        <f>VLOOKUP(MID(C977,1,10),Estrv!B:CC,57,FALSE)</f>
        <v>Reforzamiento de equipo de proteccion personal para las brigadas encargadas de dar respuesta a las emergencias y atencion a la poblacion.</v>
      </c>
      <c r="F977" t="s">
        <v>3990</v>
      </c>
      <c r="G977" t="b">
        <f t="shared" si="63"/>
        <v>1</v>
      </c>
    </row>
    <row r="978" spans="1:7" hidden="1">
      <c r="A978" t="str">
        <f t="shared" si="64"/>
        <v>02CD16</v>
      </c>
      <c r="B978" t="str">
        <f>CONCATENATE(A978,"_",COUNTIF(A$1:A978,A978))</f>
        <v>02CD16_65</v>
      </c>
      <c r="C978" t="s">
        <v>13517</v>
      </c>
      <c r="D978" t="str">
        <f>VLOOKUP(MID(C978,7,4),Estrv!I:J,2,FALSE)</f>
        <v>Cumplimiento de los programas de protección civil</v>
      </c>
      <c r="E978" t="str">
        <f>VLOOKUP(MID(C978,1,10),Estrv!B:CC,60,FALSE)</f>
        <v>Acciones de promocion y difusion en materia de proteccion civil</v>
      </c>
      <c r="F978" t="s">
        <v>3991</v>
      </c>
      <c r="G978" t="b">
        <f t="shared" si="63"/>
        <v>1</v>
      </c>
    </row>
    <row r="979" spans="1:7" hidden="1">
      <c r="A979" t="str">
        <f t="shared" si="64"/>
        <v>02CD16</v>
      </c>
      <c r="B979" t="str">
        <f>CONCATENATE(A979,"_",COUNTIF(A$1:A979,A979))</f>
        <v>02CD16_66</v>
      </c>
      <c r="C979" t="s">
        <v>14191</v>
      </c>
      <c r="D979" t="str">
        <f>VLOOKUP(MID(C979,7,4),Estrv!I:J,2,FALSE)</f>
        <v>Cumplimiento de los programas de protección civil</v>
      </c>
      <c r="E979" t="str">
        <f>VLOOKUP(MID(C979,1,10),Estrv!B:CC,63,FALSE)</f>
        <v>Suministrar equipo informatico y mobiliario a la Direccion y sus Unidades Administrativas</v>
      </c>
      <c r="F979" t="s">
        <v>3992</v>
      </c>
      <c r="G979" t="b">
        <f t="shared" si="63"/>
        <v>1</v>
      </c>
    </row>
    <row r="980" spans="1:7" hidden="1">
      <c r="A980" t="str">
        <f t="shared" si="64"/>
        <v>02CD16</v>
      </c>
      <c r="B980" t="str">
        <f>CONCATENATE(A980,"_",COUNTIF(A$1:A980,A980))</f>
        <v>02CD16_67</v>
      </c>
      <c r="C980" t="s">
        <v>14865</v>
      </c>
      <c r="D980" t="str">
        <f>VLOOKUP(MID(C980,7,4),Estrv!I:J,2,FALSE)</f>
        <v>Cumplimiento de los programas de protección civil</v>
      </c>
      <c r="E980" t="str">
        <f>VLOOKUP(MID(C980,1,10),Estrv!B:CC,66,FALSE)</f>
        <v>Abastecimiento de equipo especializado, herramienta y otros insumos al personal operativo en el desarrollo de trabajos concerniente a respuesta a emergencias.</v>
      </c>
      <c r="F980" t="s">
        <v>3993</v>
      </c>
      <c r="G980" t="b">
        <f t="shared" si="63"/>
        <v>1</v>
      </c>
    </row>
    <row r="981" spans="1:7">
      <c r="A981" t="str">
        <f t="shared" si="64"/>
        <v>02CD16</v>
      </c>
      <c r="B981" t="str">
        <f>CONCATENATE(A981,"_",COUNTIF(A$1:A981,A981))</f>
        <v>02CD16_68</v>
      </c>
      <c r="C981" t="s">
        <v>10148</v>
      </c>
      <c r="D981" t="str">
        <f>VLOOKUP(MID(C981,7,4),Estrv!I:J,2,FALSE)</f>
        <v>Presupuesto participativo</v>
      </c>
      <c r="E981" t="str">
        <f>VLOOKUP(MID(C981,1,10),Estrv!B:CC,45,FALSE)</f>
        <v>Sesiones de dictaminacion de proyectos del Presupuesto Participativo. Para conocer su viabilidad realiza la dictaminacion de los proyectos que la ciudadania ingresa, previamente a la Consulta ciudadana sobre el Presupuesto Participativo.</v>
      </c>
      <c r="F981" t="s">
        <v>3998</v>
      </c>
      <c r="G981" t="b">
        <f t="shared" si="63"/>
        <v>0</v>
      </c>
    </row>
    <row r="982" spans="1:7" hidden="1">
      <c r="A982" t="str">
        <f t="shared" si="64"/>
        <v>02CD16</v>
      </c>
      <c r="B982" t="str">
        <f>CONCATENATE(A982,"_",COUNTIF(A$1:A982,A982))</f>
        <v>02CD16_69</v>
      </c>
      <c r="C982" t="s">
        <v>10822</v>
      </c>
      <c r="D982" t="str">
        <f>VLOOKUP(MID(C982,7,4),Estrv!I:J,2,FALSE)</f>
        <v>Presupuesto participativo</v>
      </c>
      <c r="E982" t="str">
        <f>VLOOKUP(MID(C982,1,10),Estrv!B:CC,48,FALSE)</f>
        <v>Ejecucion de proyectos del Presupuesto Participativo</v>
      </c>
      <c r="F982" t="s">
        <v>4001</v>
      </c>
      <c r="G982" t="b">
        <f t="shared" si="63"/>
        <v>1</v>
      </c>
    </row>
    <row r="983" spans="1:7">
      <c r="A983" t="str">
        <f t="shared" si="64"/>
        <v>02CD16</v>
      </c>
      <c r="B983" t="str">
        <f>CONCATENATE(A983,"_",COUNTIF(A$1:A983,A983))</f>
        <v>02CD16_70</v>
      </c>
      <c r="C983" t="s">
        <v>10149</v>
      </c>
      <c r="D983" t="str">
        <f>VLOOKUP(MID(C983,7,4),Estrv!I:J,2,FALSE)</f>
        <v>Programa para enfermedades crónico degenerativas y discapacidad</v>
      </c>
      <c r="E983" t="str">
        <f>VLOOKUP(MID(C983,1,10),Estrv!B:CC,45,FALSE)</f>
        <v>Ayuda a personas de escasos recursos y para tratamientos medicos de enfermedades cronicos-degenerativas y terminales.</v>
      </c>
      <c r="F983" t="s">
        <v>4010</v>
      </c>
      <c r="G983" t="b">
        <f t="shared" si="63"/>
        <v>0</v>
      </c>
    </row>
    <row r="984" spans="1:7" hidden="1">
      <c r="A984" t="str">
        <f t="shared" si="64"/>
        <v>02CD16</v>
      </c>
      <c r="B984" t="str">
        <f>CONCATENATE(A984,"_",COUNTIF(A$1:A984,A984))</f>
        <v>02CD16_71</v>
      </c>
      <c r="C984" t="s">
        <v>10823</v>
      </c>
      <c r="D984" t="str">
        <f>VLOOKUP(MID(C984,7,4),Estrv!I:J,2,FALSE)</f>
        <v>Programa para enfermedades crónico degenerativas y discapacidad</v>
      </c>
      <c r="E984" t="str">
        <f>VLOOKUP(MID(C984,1,10),Estrv!B:CC,48,FALSE)</f>
        <v>Entrega de Aparatos Ortopedicos a Personas con Discapacidad</v>
      </c>
      <c r="F984" t="s">
        <v>4013</v>
      </c>
      <c r="G984" t="b">
        <f t="shared" si="63"/>
        <v>1</v>
      </c>
    </row>
    <row r="985" spans="1:7">
      <c r="A985" t="str">
        <f t="shared" si="64"/>
        <v>02CD16</v>
      </c>
      <c r="B985" t="str">
        <f>CONCATENATE(A985,"_",COUNTIF(A$1:A985,A985))</f>
        <v>02CD16_72</v>
      </c>
      <c r="C985" t="s">
        <v>10150</v>
      </c>
      <c r="D985" t="str">
        <f>VLOOKUP(MID(C985,7,4),Estrv!I:J,2,FALSE)</f>
        <v>Programa para el impulso agroalimentario</v>
      </c>
      <c r="E985" t="str">
        <f>VLOOKUP(MID(C985,1,10),Estrv!B:CC,45,FALSE)</f>
        <v>Entrega de semillas y material vegetativo para fomentar la produccion agricola.</v>
      </c>
      <c r="F985" t="s">
        <v>4022</v>
      </c>
      <c r="G985" t="b">
        <f t="shared" si="63"/>
        <v>0</v>
      </c>
    </row>
    <row r="986" spans="1:7" hidden="1">
      <c r="A986" t="str">
        <f t="shared" si="64"/>
        <v>02CD16</v>
      </c>
      <c r="B986" t="str">
        <f>CONCATENATE(A986,"_",COUNTIF(A$1:A986,A986))</f>
        <v>02CD16_73</v>
      </c>
      <c r="C986" t="s">
        <v>10824</v>
      </c>
      <c r="D986" t="str">
        <f>VLOOKUP(MID(C986,7,4),Estrv!I:J,2,FALSE)</f>
        <v>Programa para el impulso agroalimentario</v>
      </c>
      <c r="E986" t="str">
        <f>VLOOKUP(MID(C986,1,10),Estrv!B:CC,48,FALSE)</f>
        <v>Animales de Corral y de Traspatio.</v>
      </c>
      <c r="F986" t="s">
        <v>4024</v>
      </c>
      <c r="G986" t="b">
        <f t="shared" si="63"/>
        <v>1</v>
      </c>
    </row>
    <row r="987" spans="1:7" hidden="1">
      <c r="A987" t="str">
        <f t="shared" si="64"/>
        <v>02CD16</v>
      </c>
      <c r="B987" t="str">
        <f>CONCATENATE(A987,"_",COUNTIF(A$1:A987,A987))</f>
        <v>02CD16_74</v>
      </c>
      <c r="C987" t="s">
        <v>11498</v>
      </c>
      <c r="D987" t="str">
        <f>VLOOKUP(MID(C987,7,4),Estrv!I:J,2,FALSE)</f>
        <v>Programa para el impulso agroalimentario</v>
      </c>
      <c r="E987" t="str">
        <f>VLOOKUP(MID(C987,1,10),Estrv!B:CC,51,FALSE)</f>
        <v>Entrega de Canoas a Productores Agricolas de la Zona Chinampera de los Pueblos y Barrios de la Alcaldia Xochimilco.</v>
      </c>
      <c r="F987" t="s">
        <v>4025</v>
      </c>
      <c r="G987" t="b">
        <f t="shared" si="63"/>
        <v>1</v>
      </c>
    </row>
    <row r="988" spans="1:7" hidden="1">
      <c r="A988" t="str">
        <f t="shared" si="64"/>
        <v>02CD16</v>
      </c>
      <c r="B988" t="str">
        <f>CONCATENATE(A988,"_",COUNTIF(A$1:A988,A988))</f>
        <v>02CD16_75</v>
      </c>
      <c r="C988" t="s">
        <v>12172</v>
      </c>
      <c r="D988" t="str">
        <f>VLOOKUP(MID(C988,7,4),Estrv!I:J,2,FALSE)</f>
        <v>Programa para el impulso agroalimentario</v>
      </c>
      <c r="E988" t="str">
        <f>VLOOKUP(MID(C988,1,10),Estrv!B:CC,54,FALSE)</f>
        <v>Premiacion al Mejor Participante Agropecuario.</v>
      </c>
      <c r="F988" t="s">
        <v>4026</v>
      </c>
      <c r="G988" t="b">
        <f t="shared" si="63"/>
        <v>1</v>
      </c>
    </row>
    <row r="989" spans="1:7">
      <c r="A989" t="str">
        <f t="shared" si="64"/>
        <v>02CD16</v>
      </c>
      <c r="B989" t="str">
        <f>CONCATENATE(A989,"_",COUNTIF(A$1:A989,A989))</f>
        <v>02CD16_76</v>
      </c>
      <c r="C989" t="s">
        <v>10151</v>
      </c>
      <c r="D989" t="str">
        <f>VLOOKUP(MID(C989,7,4),Estrv!I:J,2,FALSE)</f>
        <v>Apoyos sociales</v>
      </c>
      <c r="E989" t="str">
        <f>VLOOKUP(MID(C989,1,10),Estrv!B:CC,45,FALSE)</f>
        <v>Apoyos para Personas en Situacion de Riesgo: Laminas y Polines</v>
      </c>
      <c r="F989" t="s">
        <v>4036</v>
      </c>
      <c r="G989" t="b">
        <f t="shared" si="63"/>
        <v>0</v>
      </c>
    </row>
    <row r="990" spans="1:7" hidden="1">
      <c r="A990" t="str">
        <f t="shared" si="64"/>
        <v>02CD16</v>
      </c>
      <c r="B990" t="str">
        <f>CONCATENATE(A990,"_",COUNTIF(A$1:A990,A990))</f>
        <v>02CD16_77</v>
      </c>
      <c r="C990" t="s">
        <v>10825</v>
      </c>
      <c r="D990" t="str">
        <f>VLOOKUP(MID(C990,7,4),Estrv!I:J,2,FALSE)</f>
        <v>Apoyos sociales</v>
      </c>
      <c r="E990" t="str">
        <f>VLOOKUP(MID(C990,1,10),Estrv!B:CC,48,FALSE)</f>
        <v>Animales de Corral y de Traspatio.</v>
      </c>
      <c r="F990" t="s">
        <v>4024</v>
      </c>
      <c r="G990" t="b">
        <f t="shared" si="63"/>
        <v>1</v>
      </c>
    </row>
    <row r="991" spans="1:7" hidden="1">
      <c r="A991" t="str">
        <f t="shared" si="64"/>
        <v>02CD16</v>
      </c>
      <c r="B991" t="str">
        <f>CONCATENATE(A991,"_",COUNTIF(A$1:A991,A991))</f>
        <v>02CD16_78</v>
      </c>
      <c r="C991" t="s">
        <v>11499</v>
      </c>
      <c r="D991" t="str">
        <f>VLOOKUP(MID(C991,7,4),Estrv!I:J,2,FALSE)</f>
        <v>Apoyos sociales</v>
      </c>
      <c r="E991" t="str">
        <f>VLOOKUP(MID(C991,1,10),Estrv!B:CC,51,FALSE)</f>
        <v>Entrega de Canoas a Productores Agricolas de la Zona Chinampera de los Pueblos y Barrios de la Alcaldia Xochimilco.</v>
      </c>
      <c r="F991" t="s">
        <v>4025</v>
      </c>
      <c r="G991" t="b">
        <f t="shared" si="63"/>
        <v>1</v>
      </c>
    </row>
    <row r="992" spans="1:7" hidden="1">
      <c r="A992" t="str">
        <f t="shared" si="64"/>
        <v>02CD16</v>
      </c>
      <c r="B992" t="str">
        <f>CONCATENATE(A992,"_",COUNTIF(A$1:A992,A992))</f>
        <v>02CD16_79</v>
      </c>
      <c r="C992" t="s">
        <v>12173</v>
      </c>
      <c r="D992" t="str">
        <f>VLOOKUP(MID(C992,7,4),Estrv!I:J,2,FALSE)</f>
        <v>Apoyos sociales</v>
      </c>
      <c r="E992" t="str">
        <f>VLOOKUP(MID(C992,1,10),Estrv!B:CC,54,FALSE)</f>
        <v>Premiacion al Mejor Participante Agro-pecuario.</v>
      </c>
      <c r="F992" t="s">
        <v>4038</v>
      </c>
      <c r="G992" t="b">
        <f t="shared" si="63"/>
        <v>1</v>
      </c>
    </row>
    <row r="993" spans="1:7">
      <c r="A993" t="str">
        <f t="shared" ref="A993:A1011" si="65">MID(C993,1,6)</f>
        <v>02CDBP</v>
      </c>
      <c r="B993" t="str">
        <f>CONCATENATE(A993,"_",COUNTIF(A$1:A993,A993))</f>
        <v>02CDBP_1</v>
      </c>
      <c r="C993" t="s">
        <v>10152</v>
      </c>
      <c r="D993" t="str">
        <f>VLOOKUP(MID(C993,7,4),Estrv!I:J,2,FALSE)</f>
        <v>Actividades de apoyo administrativo</v>
      </c>
      <c r="E993" t="str">
        <f>VLOOKUP(MID(C993,1,10),Estrv!B:CC,45,FALSE)</f>
        <v>Adquisicion de materiales, insumos y suministros requeridos para el desempeño de las actividades administrativas.</v>
      </c>
      <c r="F993" t="s">
        <v>4048</v>
      </c>
      <c r="G993" t="b">
        <f t="shared" si="63"/>
        <v>0</v>
      </c>
    </row>
    <row r="994" spans="1:7" hidden="1">
      <c r="A994" t="str">
        <f t="shared" si="65"/>
        <v>02CDBP</v>
      </c>
      <c r="B994" t="str">
        <f>CONCATENATE(A994,"_",COUNTIF(A$1:A994,A994))</f>
        <v>02CDBP_2</v>
      </c>
      <c r="C994" t="s">
        <v>10826</v>
      </c>
      <c r="D994" t="str">
        <f>VLOOKUP(MID(C994,7,4),Estrv!I:J,2,FALSE)</f>
        <v>Actividades de apoyo administrativo</v>
      </c>
      <c r="E994" t="str">
        <f>VLOOKUP(MID(C994,1,10),Estrv!B:CC,48,FALSE)</f>
        <v>Pago de servicios generales, servicios profesionales, conservacion y mantenimiento del inmueble, asi como servicios de difusion.</v>
      </c>
      <c r="F994" t="s">
        <v>122</v>
      </c>
      <c r="G994" t="b">
        <f t="shared" si="63"/>
        <v>1</v>
      </c>
    </row>
    <row r="995" spans="1:7">
      <c r="A995" t="str">
        <f t="shared" si="65"/>
        <v>02CDBP</v>
      </c>
      <c r="B995" t="str">
        <f>CONCATENATE(A995,"_",COUNTIF(A$1:A995,A995))</f>
        <v>02CDBP_3</v>
      </c>
      <c r="C995" t="s">
        <v>10153</v>
      </c>
      <c r="D995" t="str">
        <f>VLOOKUP(MID(C995,7,4),Estrv!I:J,2,FALSE)</f>
        <v>Acciones de búsqueda, localización e identificación de personas</v>
      </c>
      <c r="E995" t="str">
        <f>VLOOKUP(MID(C995,1,10),Estrv!B:CC,45,FALSE)</f>
        <v>Integracion correcta de expedientes deribados de reportes de busqueda,observando que su integracion cuante con cedula de busqueda y constancia de las acciones de busqueda emprendidas</v>
      </c>
      <c r="F995" t="s">
        <v>4063</v>
      </c>
      <c r="G995" t="b">
        <f t="shared" si="63"/>
        <v>0</v>
      </c>
    </row>
    <row r="996" spans="1:7" hidden="1">
      <c r="A996" t="str">
        <f t="shared" si="65"/>
        <v>02CDBP</v>
      </c>
      <c r="B996" t="str">
        <f>CONCATENATE(A996,"_",COUNTIF(A$1:A996,A996))</f>
        <v>02CDBP_4</v>
      </c>
      <c r="C996" t="s">
        <v>10827</v>
      </c>
      <c r="D996" t="str">
        <f>VLOOKUP(MID(C996,7,4),Estrv!I:J,2,FALSE)</f>
        <v>Acciones de búsqueda, localización e identificación de personas</v>
      </c>
      <c r="E996" t="str">
        <f>VLOOKUP(MID(C996,1,10),Estrv!B:CC,48,FALSE)</f>
        <v>Caracterizacion de la desaparicion de personas en la Ciudad de Mexico, (Recopilacion y sistematizacion de informacion)</v>
      </c>
      <c r="F996" t="s">
        <v>4066</v>
      </c>
      <c r="G996" t="b">
        <f t="shared" si="63"/>
        <v>1</v>
      </c>
    </row>
    <row r="997" spans="1:7" hidden="1">
      <c r="A997" t="str">
        <f t="shared" si="65"/>
        <v>02CDBP</v>
      </c>
      <c r="B997" t="str">
        <f>CONCATENATE(A997,"_",COUNTIF(A$1:A997,A997))</f>
        <v>02CDBP_5</v>
      </c>
      <c r="C997" t="s">
        <v>11501</v>
      </c>
      <c r="D997" t="str">
        <f>VLOOKUP(MID(C997,7,4),Estrv!I:J,2,FALSE)</f>
        <v>Acciones de búsqueda, localización e identificación de personas</v>
      </c>
      <c r="E997" t="str">
        <f>VLOOKUP(MID(C997,1,10),Estrv!B:CC,51,FALSE)</f>
        <v>Busqueda de Personas Desaparecidas (Busqueda Inmediata, Busqueda individualizada, Busqueda por patrones, Busqueda generalizada, Busqueda de familia)</v>
      </c>
      <c r="F997" t="s">
        <v>4069</v>
      </c>
      <c r="G997" t="b">
        <f t="shared" si="63"/>
        <v>1</v>
      </c>
    </row>
    <row r="998" spans="1:7">
      <c r="A998" t="str">
        <f t="shared" si="65"/>
        <v>02OD04</v>
      </c>
      <c r="B998" t="str">
        <f>CONCATENATE(A998,"_",COUNTIF(A$1:A998,A998))</f>
        <v>02OD04_1</v>
      </c>
      <c r="C998" t="s">
        <v>10154</v>
      </c>
      <c r="D998" t="str">
        <f>VLOOKUP(MID(C998,7,4),Estrv!I:J,2,FALSE)</f>
        <v>Provisiones para contingencias</v>
      </c>
      <c r="E998" t="str">
        <f>VLOOKUP(MID(C998,1,10),Estrv!B:CC,45,FALSE)</f>
        <v>Dar cumplimiento a los laudos emitidos</v>
      </c>
      <c r="F998" t="s">
        <v>4078</v>
      </c>
      <c r="G998" t="b">
        <f t="shared" si="63"/>
        <v>0</v>
      </c>
    </row>
    <row r="999" spans="1:7">
      <c r="A999" t="str">
        <f t="shared" si="65"/>
        <v>02OD04</v>
      </c>
      <c r="B999" t="str">
        <f>CONCATENATE(A999,"_",COUNTIF(A$1:A999,A999))</f>
        <v>02OD04_2</v>
      </c>
      <c r="C999" t="s">
        <v>10155</v>
      </c>
      <c r="D999" t="str">
        <f>VLOOKUP(MID(C999,7,4),Estrv!I:J,2,FALSE)</f>
        <v>Acciones de obras y servicios para la recuperación, promoción y protección del Centro Histórico</v>
      </c>
      <c r="E999" t="str">
        <f>VLOOKUP(MID(C999,1,10),Estrv!B:CC,45,FALSE)</f>
        <v>Eventos publicos para fortalecer los derechos</v>
      </c>
      <c r="F999" t="s">
        <v>4094</v>
      </c>
      <c r="G999" t="b">
        <f t="shared" si="63"/>
        <v>0</v>
      </c>
    </row>
    <row r="1000" spans="1:7" hidden="1">
      <c r="A1000" t="str">
        <f t="shared" si="65"/>
        <v>02OD04</v>
      </c>
      <c r="B1000" t="str">
        <f>CONCATENATE(A1000,"_",COUNTIF(A$1:A1000,A1000))</f>
        <v>02OD04_3</v>
      </c>
      <c r="C1000" t="s">
        <v>10829</v>
      </c>
      <c r="D1000" t="str">
        <f>VLOOKUP(MID(C1000,7,4),Estrv!I:J,2,FALSE)</f>
        <v>Acciones de obras y servicios para la recuperación, promoción y protección del Centro Histórico</v>
      </c>
      <c r="E1000" t="str">
        <f>VLOOKUP(MID(C1000,1,10),Estrv!B:CC,48,FALSE)</f>
        <v>Reparar daños en la infraestructura del espacio publico del Centro Historico de la Ciudad de Mexico</v>
      </c>
      <c r="F1000" t="s">
        <v>4098</v>
      </c>
      <c r="G1000" t="b">
        <f t="shared" si="63"/>
        <v>1</v>
      </c>
    </row>
    <row r="1001" spans="1:7" hidden="1">
      <c r="A1001" t="str">
        <f t="shared" si="65"/>
        <v>02OD04</v>
      </c>
      <c r="B1001" t="str">
        <f>CONCATENATE(A1001,"_",COUNTIF(A$1:A1001,A1001))</f>
        <v>02OD04_4</v>
      </c>
      <c r="C1001" t="s">
        <v>11503</v>
      </c>
      <c r="D1001" t="str">
        <f>VLOOKUP(MID(C1001,7,4),Estrv!I:J,2,FALSE)</f>
        <v>Acciones de obras y servicios para la recuperación, promoción y protección del Centro Histórico</v>
      </c>
      <c r="E1001" t="str">
        <f>VLOOKUP(MID(C1001,1,10),Estrv!B:CC,51,FALSE)</f>
        <v>Rehabilitar las areas verdes del espacio publico del Centro Historico de la Ciudad de Mexico</v>
      </c>
      <c r="F1001" t="s">
        <v>4101</v>
      </c>
      <c r="G1001" t="b">
        <f t="shared" si="63"/>
        <v>1</v>
      </c>
    </row>
    <row r="1002" spans="1:7" hidden="1">
      <c r="A1002" t="str">
        <f t="shared" si="65"/>
        <v>02OD04</v>
      </c>
      <c r="B1002" t="str">
        <f>CONCATENATE(A1002,"_",COUNTIF(A$1:A1002,A1002))</f>
        <v>02OD04_5</v>
      </c>
      <c r="C1002" t="s">
        <v>12177</v>
      </c>
      <c r="D1002" t="str">
        <f>VLOOKUP(MID(C1002,7,4),Estrv!I:J,2,FALSE)</f>
        <v>Acciones de obras y servicios para la recuperación, promoción y protección del Centro Histórico</v>
      </c>
      <c r="E1002" t="str">
        <f>VLOOKUP(MID(C1002,1,10),Estrv!B:CC,54,FALSE)</f>
        <v>Dirigir la organizacion y seguimiento de las Mesas de trabajo a realizar</v>
      </c>
      <c r="F1002" t="s">
        <v>4102</v>
      </c>
      <c r="G1002" t="b">
        <f t="shared" si="63"/>
        <v>1</v>
      </c>
    </row>
    <row r="1003" spans="1:7" hidden="1">
      <c r="A1003" t="str">
        <f t="shared" si="65"/>
        <v>02OD04</v>
      </c>
      <c r="B1003" t="str">
        <f>CONCATENATE(A1003,"_",COUNTIF(A$1:A1003,A1003))</f>
        <v>02OD04_6</v>
      </c>
      <c r="C1003" t="s">
        <v>12851</v>
      </c>
      <c r="D1003" t="str">
        <f>VLOOKUP(MID(C1003,7,4),Estrv!I:J,2,FALSE)</f>
        <v>Acciones de obras y servicios para la recuperación, promoción y protección del Centro Histórico</v>
      </c>
      <c r="E1003" t="str">
        <f>VLOOKUP(MID(C1003,1,10),Estrv!B:CC,57,FALSE)</f>
        <v>Colocacion de enseres e instalaciones, sensibilizacion para el buen uso del espacio publico y medidas preventivas en materia sanitaria en los perimetros "A" y "B" del Centro Historico.</v>
      </c>
      <c r="F1003" t="s">
        <v>4104</v>
      </c>
      <c r="G1003" t="b">
        <f t="shared" si="63"/>
        <v>1</v>
      </c>
    </row>
    <row r="1004" spans="1:7" hidden="1">
      <c r="A1004" t="str">
        <f t="shared" si="65"/>
        <v>02OD04</v>
      </c>
      <c r="B1004" t="str">
        <f>CONCATENATE(A1004,"_",COUNTIF(A$1:A1004,A1004))</f>
        <v>02OD04_7</v>
      </c>
      <c r="C1004" t="s">
        <v>13525</v>
      </c>
      <c r="D1004" t="str">
        <f>VLOOKUP(MID(C1004,7,4),Estrv!I:J,2,FALSE)</f>
        <v>Acciones de obras y servicios para la recuperación, promoción y protección del Centro Histórico</v>
      </c>
      <c r="E1004" t="str">
        <f>VLOOKUP(MID(C1004,1,10),Estrv!B:CC,60,FALSE)</f>
        <v>Emision de Constancias de Uso Habitacional o Mixto en el Perimetro "A" del Centro Historico de la Ciudad de Mexico</v>
      </c>
      <c r="F1004" t="s">
        <v>4105</v>
      </c>
      <c r="G1004" t="b">
        <f t="shared" si="63"/>
        <v>1</v>
      </c>
    </row>
    <row r="1005" spans="1:7" hidden="1">
      <c r="A1005" t="str">
        <f t="shared" si="65"/>
        <v>02OD04</v>
      </c>
      <c r="B1005" t="str">
        <f>CONCATENATE(A1005,"_",COUNTIF(A$1:A1005,A1005))</f>
        <v>02OD04_8</v>
      </c>
      <c r="C1005" t="s">
        <v>14199</v>
      </c>
      <c r="D1005" t="str">
        <f>VLOOKUP(MID(C1005,7,4),Estrv!I:J,2,FALSE)</f>
        <v>Acciones de obras y servicios para la recuperación, promoción y protección del Centro Histórico</v>
      </c>
      <c r="E1005" t="str">
        <f>VLOOKUP(MID(C1005,1,10),Estrv!B:CC,63,FALSE)</f>
        <v>Otorgamiento de apoyos a organizaciones de la sociedad civil</v>
      </c>
      <c r="F1005" t="s">
        <v>4106</v>
      </c>
      <c r="G1005" t="b">
        <f t="shared" si="63"/>
        <v>1</v>
      </c>
    </row>
    <row r="1006" spans="1:7" hidden="1">
      <c r="A1006" t="str">
        <f t="shared" si="65"/>
        <v>02OD04</v>
      </c>
      <c r="B1006" t="str">
        <f>CONCATENATE(A1006,"_",COUNTIF(A$1:A1006,A1006))</f>
        <v>02OD04_9</v>
      </c>
      <c r="C1006" t="s">
        <v>14873</v>
      </c>
      <c r="D1006" t="str">
        <f>VLOOKUP(MID(C1006,7,4),Estrv!I:J,2,FALSE)</f>
        <v>Acciones de obras y servicios para la recuperación, promoción y protección del Centro Histórico</v>
      </c>
      <c r="E1006" t="str">
        <f>VLOOKUP(MID(C1006,1,10),Estrv!B:CC,66,FALSE)</f>
        <v>Supervision y vigilancia de actividades del comercio en via publica en el Centro Historico.</v>
      </c>
      <c r="F1006" t="s">
        <v>4107</v>
      </c>
      <c r="G1006" t="b">
        <f t="shared" si="63"/>
        <v>1</v>
      </c>
    </row>
    <row r="1007" spans="1:7" hidden="1">
      <c r="A1007" t="str">
        <f t="shared" si="65"/>
        <v>02OD04</v>
      </c>
      <c r="B1007" t="str">
        <f>CONCATENATE(A1007,"_",COUNTIF(A$1:A1007,A1007))</f>
        <v>02OD04_10</v>
      </c>
      <c r="C1007" t="s">
        <v>15547</v>
      </c>
      <c r="D1007" t="str">
        <f>VLOOKUP(MID(C1007,7,4),Estrv!I:J,2,FALSE)</f>
        <v>Acciones de obras y servicios para la recuperación, promoción y protección del Centro Histórico</v>
      </c>
      <c r="E1007" t="str">
        <f>VLOOKUP(MID(C1007,1,10),Estrv!B:CC,69,FALSE)</f>
        <v>Acciones interinstitucionales para la recuperacion y proteccion del Centro Historico</v>
      </c>
      <c r="F1007" t="s">
        <v>4108</v>
      </c>
      <c r="G1007" t="b">
        <f t="shared" si="63"/>
        <v>1</v>
      </c>
    </row>
    <row r="1008" spans="1:7">
      <c r="A1008" t="str">
        <f t="shared" si="65"/>
        <v>02OD04</v>
      </c>
      <c r="B1008" t="str">
        <f>CONCATENATE(A1008,"_",COUNTIF(A$1:A1008,A1008))</f>
        <v>02OD04_11</v>
      </c>
      <c r="C1008" t="s">
        <v>10156</v>
      </c>
      <c r="D1008" t="str">
        <f>VLOOKUP(MID(C1008,7,4),Estrv!I:J,2,FALSE)</f>
        <v>Cumplimiento de los programas de protección civil</v>
      </c>
      <c r="E1008" t="str">
        <f>VLOOKUP(MID(C1008,1,10),Estrv!B:CC,45,FALSE)</f>
        <v>Implementar señaletica, realizar simulacros y capacitar en materia de proteccion civil a las personas servidoras publicas de la autoridad del Centro Historico</v>
      </c>
      <c r="F1008" t="s">
        <v>4116</v>
      </c>
      <c r="G1008" t="b">
        <f t="shared" si="63"/>
        <v>0</v>
      </c>
    </row>
    <row r="1009" spans="1:7">
      <c r="A1009" t="str">
        <f t="shared" si="65"/>
        <v>02OD04</v>
      </c>
      <c r="B1009" t="str">
        <f>CONCATENATE(A1009,"_",COUNTIF(A$1:A1009,A1009))</f>
        <v>02OD04_12</v>
      </c>
      <c r="C1009" t="s">
        <v>10157</v>
      </c>
      <c r="D1009" t="str">
        <f>VLOOKUP(MID(C1009,7,4),Estrv!I:J,2,FALSE)</f>
        <v>Actividades de apoyo administrativo</v>
      </c>
      <c r="E1009" t="str">
        <f>VLOOKUP(MID(C1009,1,10),Estrv!B:CC,45,FALSE)</f>
        <v>Adquisicion de materiales, insumos y suministros requeridos para el desempeño de las actividades administrativas.</v>
      </c>
      <c r="F1009" t="s">
        <v>4124</v>
      </c>
      <c r="G1009" t="b">
        <f t="shared" si="63"/>
        <v>0</v>
      </c>
    </row>
    <row r="1010" spans="1:7" hidden="1">
      <c r="A1010" t="str">
        <f t="shared" si="65"/>
        <v>02OD04</v>
      </c>
      <c r="B1010" t="str">
        <f>CONCATENATE(A1010,"_",COUNTIF(A$1:A1010,A1010))</f>
        <v>02OD04_13</v>
      </c>
      <c r="C1010" t="s">
        <v>10831</v>
      </c>
      <c r="D1010" t="str">
        <f>VLOOKUP(MID(C1010,7,4),Estrv!I:J,2,FALSE)</f>
        <v>Actividades de apoyo administrativo</v>
      </c>
      <c r="E1010" t="str">
        <f>VLOOKUP(MID(C1010,1,10),Estrv!B:CC,48,FALSE)</f>
        <v>Pago de servicios generales, servicios profesionales, conservacion y mantenimiento del inmueble, asi como servicios de difusion.</v>
      </c>
      <c r="F1010" t="s">
        <v>122</v>
      </c>
      <c r="G1010" t="b">
        <f t="shared" si="63"/>
        <v>1</v>
      </c>
    </row>
    <row r="1011" spans="1:7">
      <c r="A1011" t="str">
        <f t="shared" si="65"/>
        <v>02OD06</v>
      </c>
      <c r="B1011" t="str">
        <f>CONCATENATE(A1011,"_",COUNTIF(A$1:A1011,A1011))</f>
        <v>02OD06_1</v>
      </c>
      <c r="C1011" t="s">
        <v>10158</v>
      </c>
      <c r="D1011" t="str">
        <f>VLOOKUP(MID(C1011,7,4),Estrv!I:J,2,FALSE)</f>
        <v>Acciones para la transversalización del enfoque de derechos humanos</v>
      </c>
      <c r="E1011" t="str">
        <f>VLOOKUP(MID(C1011,1,10),Estrv!B:CC,45,FALSE)</f>
        <v>Llevar a cabo el seguimiento a la implementacion de la estrategias sociales de gobierno</v>
      </c>
      <c r="F1011" t="s">
        <v>4143</v>
      </c>
      <c r="G1011" t="b">
        <f t="shared" si="63"/>
        <v>0</v>
      </c>
    </row>
    <row r="1012" spans="1:7" hidden="1">
      <c r="A1012" t="str">
        <f t="shared" ref="A1012:A1027" si="66">MID(C1012,1,6)</f>
        <v>02OD06</v>
      </c>
      <c r="B1012" t="str">
        <f>CONCATENATE(A1012,"_",COUNTIF(A$1:A1012,A1012))</f>
        <v>02OD06_2</v>
      </c>
      <c r="C1012" t="s">
        <v>10832</v>
      </c>
      <c r="D1012" t="str">
        <f>VLOOKUP(MID(C1012,7,4),Estrv!I:J,2,FALSE)</f>
        <v>Acciones para la transversalización del enfoque de derechos humanos</v>
      </c>
      <c r="E1012" t="str">
        <f>VLOOKUP(MID(C1012,1,10),Estrv!B:CC,48,FALSE)</f>
        <v>Desarrollo metodologico de la construccion programatica para el Diagnostico de Derechos humanos de la Ciudad de Mexico.</v>
      </c>
      <c r="F1012" t="s">
        <v>4147</v>
      </c>
      <c r="G1012" t="b">
        <f t="shared" si="63"/>
        <v>1</v>
      </c>
    </row>
    <row r="1013" spans="1:7" hidden="1">
      <c r="A1013" t="str">
        <f t="shared" si="66"/>
        <v>02OD06</v>
      </c>
      <c r="B1013" t="str">
        <f>CONCATENATE(A1013,"_",COUNTIF(A$1:A1013,A1013))</f>
        <v>02OD06_3</v>
      </c>
      <c r="C1013" t="s">
        <v>11506</v>
      </c>
      <c r="D1013" t="str">
        <f>VLOOKUP(MID(C1013,7,4),Estrv!I:J,2,FALSE)</f>
        <v>Acciones para la transversalización del enfoque de derechos humanos</v>
      </c>
      <c r="E1013" t="str">
        <f>VLOOKUP(MID(C1013,1,10),Estrv!B:CC,51,FALSE)</f>
        <v>Fortalecimiento de las capacidades de las personas servidoras publicas de las instancias gubernamentales de la Ciudad de Mexico en materia de Derechos Humanos.</v>
      </c>
      <c r="F1013" t="s">
        <v>4150</v>
      </c>
      <c r="G1013" t="b">
        <f t="shared" si="63"/>
        <v>1</v>
      </c>
    </row>
    <row r="1014" spans="1:7">
      <c r="A1014" t="str">
        <f t="shared" si="66"/>
        <v>02OD06</v>
      </c>
      <c r="B1014" t="str">
        <f>CONCATENATE(A1014,"_",COUNTIF(A$1:A1014,A1014))</f>
        <v>02OD06_4</v>
      </c>
      <c r="C1014" t="s">
        <v>10159</v>
      </c>
      <c r="D1014" t="str">
        <f>VLOOKUP(MID(C1014,7,4),Estrv!I:J,2,FALSE)</f>
        <v>Actividades de apoyo administrativo</v>
      </c>
      <c r="E1014" t="str">
        <f>VLOOKUP(MID(C1014,1,10),Estrv!B:CC,45,FALSE)</f>
        <v>Adquisicion de materiales, insumos y suministros requeridos para el desempeño de las actividades administrativas.</v>
      </c>
      <c r="F1014" t="s">
        <v>4156</v>
      </c>
      <c r="G1014" t="b">
        <f t="shared" si="63"/>
        <v>0</v>
      </c>
    </row>
    <row r="1015" spans="1:7" hidden="1">
      <c r="A1015" t="str">
        <f t="shared" si="66"/>
        <v>02OD06</v>
      </c>
      <c r="B1015" t="str">
        <f>CONCATENATE(A1015,"_",COUNTIF(A$1:A1015,A1015))</f>
        <v>02OD06_5</v>
      </c>
      <c r="C1015" t="s">
        <v>10833</v>
      </c>
      <c r="D1015" t="str">
        <f>VLOOKUP(MID(C1015,7,4),Estrv!I:J,2,FALSE)</f>
        <v>Actividades de apoyo administrativo</v>
      </c>
      <c r="E1015" t="str">
        <f>VLOOKUP(MID(C1015,1,10),Estrv!B:CC,48,FALSE)</f>
        <v>Pago de servicios generales, servicios profesionales, conservacion y mantenimiento del inmueble, asi como servicios de difusion.</v>
      </c>
      <c r="F1015" t="s">
        <v>122</v>
      </c>
      <c r="G1015" t="b">
        <f t="shared" si="63"/>
        <v>1</v>
      </c>
    </row>
    <row r="1016" spans="1:7">
      <c r="A1016" t="str">
        <f t="shared" si="66"/>
        <v>02OD06</v>
      </c>
      <c r="B1016" t="str">
        <f>CONCATENATE(A1016,"_",COUNTIF(A$1:A1016,A1016))</f>
        <v>02OD06_6</v>
      </c>
      <c r="C1016" t="s">
        <v>10160</v>
      </c>
      <c r="D1016" t="str">
        <f>VLOOKUP(MID(C1016,7,4),Estrv!I:J,2,FALSE)</f>
        <v>Provisiones para contingencias</v>
      </c>
      <c r="E1016" t="str">
        <f>VLOOKUP(MID(C1016,1,10),Estrv!B:CC,45,FALSE)</f>
        <v>Atender las obligaciones judiciales (laudos) de la IESIDH</v>
      </c>
      <c r="F1016" t="s">
        <v>4160</v>
      </c>
      <c r="G1016" t="b">
        <f t="shared" si="63"/>
        <v>0</v>
      </c>
    </row>
    <row r="1017" spans="1:7">
      <c r="A1017" t="str">
        <f t="shared" si="66"/>
        <v>02OD06</v>
      </c>
      <c r="B1017" t="str">
        <f>CONCATENATE(A1017,"_",COUNTIF(A$1:A1017,A1017))</f>
        <v>02OD06_7</v>
      </c>
      <c r="C1017" t="s">
        <v>10161</v>
      </c>
      <c r="D1017" t="str">
        <f>VLOOKUP(MID(C1017,7,4),Estrv!I:J,2,FALSE)</f>
        <v>Cumplimiento de los programas de protección civil</v>
      </c>
      <c r="E1017" t="str">
        <f>VLOOKUP(MID(C1017,1,10),Estrv!B:CC,45,FALSE)</f>
        <v>Integracion del Programa Anual de Proteccion Civil de la Instancia Ejecutora</v>
      </c>
      <c r="F1017" t="s">
        <v>4171</v>
      </c>
      <c r="G1017" t="b">
        <f t="shared" si="63"/>
        <v>0</v>
      </c>
    </row>
    <row r="1018" spans="1:7" hidden="1">
      <c r="A1018" t="str">
        <f t="shared" si="66"/>
        <v>02OD06</v>
      </c>
      <c r="B1018" t="str">
        <f>CONCATENATE(A1018,"_",COUNTIF(A$1:A1018,A1018))</f>
        <v>02OD06_8</v>
      </c>
      <c r="C1018" t="s">
        <v>10835</v>
      </c>
      <c r="D1018" t="str">
        <f>VLOOKUP(MID(C1018,7,4),Estrv!I:J,2,FALSE)</f>
        <v>Cumplimiento de los programas de protección civil</v>
      </c>
      <c r="E1018" t="str">
        <f>VLOOKUP(MID(C1018,1,10),Estrv!B:CC,48,FALSE)</f>
        <v>Adquision y/o renovacion de vestuario y herramientas de seguridad para el personal perteneciente a las Brigadas de Proteccion Civil, y de materiales necesarios para la implementacion del Programa Anual de Mantenimiento (Equipo de prevencion y combate a incendios, Programa Anual de Mantenimiento de Instalaciones)</v>
      </c>
      <c r="F1018" t="s">
        <v>4175</v>
      </c>
      <c r="G1018" t="b">
        <f t="shared" si="63"/>
        <v>1</v>
      </c>
    </row>
    <row r="1019" spans="1:7" hidden="1">
      <c r="A1019" t="str">
        <f t="shared" si="66"/>
        <v>02OD06</v>
      </c>
      <c r="B1019" t="str">
        <f>CONCATENATE(A1019,"_",COUNTIF(A$1:A1019,A1019))</f>
        <v>02OD06_9</v>
      </c>
      <c r="C1019" t="s">
        <v>11509</v>
      </c>
      <c r="D1019" t="str">
        <f>VLOOKUP(MID(C1019,7,4),Estrv!I:J,2,FALSE)</f>
        <v>Cumplimiento de los programas de protección civil</v>
      </c>
      <c r="E1019" t="str">
        <f>VLOOKUP(MID(C1019,1,10),Estrv!B:CC,51,FALSE)</f>
        <v>Capacitacion en materia de Primero Auxilios y Prevencion y Combate contra Incendios</v>
      </c>
      <c r="F1019" t="s">
        <v>4177</v>
      </c>
      <c r="G1019" t="b">
        <f t="shared" si="63"/>
        <v>1</v>
      </c>
    </row>
    <row r="1020" spans="1:7">
      <c r="A1020" t="str">
        <f t="shared" si="66"/>
        <v>02PDAV</v>
      </c>
      <c r="B1020" t="str">
        <f>CONCATENATE(A1020,"_",COUNTIF(A$1:A1020,A1020))</f>
        <v>02PDAV_1</v>
      </c>
      <c r="C1020" t="s">
        <v>10162</v>
      </c>
      <c r="D1020" t="str">
        <f>VLOOKUP(MID(C1020,7,4),Estrv!I:J,2,FALSE)</f>
        <v>Actividades de apoyo administrativo</v>
      </c>
      <c r="E1020" t="str">
        <f>VLOOKUP(MID(C1020,1,10),Estrv!B:CC,45,FALSE)</f>
        <v>Adquisicion de materiales, insumos y suministros requeridos para el desempeño de las actividades administrativas.</v>
      </c>
      <c r="F1020" t="s">
        <v>4185</v>
      </c>
      <c r="G1020" t="b">
        <f t="shared" si="63"/>
        <v>0</v>
      </c>
    </row>
    <row r="1021" spans="1:7" hidden="1">
      <c r="A1021" t="str">
        <f t="shared" si="66"/>
        <v>02PDAV</v>
      </c>
      <c r="B1021" t="str">
        <f>CONCATENATE(A1021,"_",COUNTIF(A$1:A1021,A1021))</f>
        <v>02PDAV_2</v>
      </c>
      <c r="C1021" t="s">
        <v>10836</v>
      </c>
      <c r="D1021" t="str">
        <f>VLOOKUP(MID(C1021,7,4),Estrv!I:J,2,FALSE)</f>
        <v>Actividades de apoyo administrativo</v>
      </c>
      <c r="E1021" t="str">
        <f>VLOOKUP(MID(C1021,1,10),Estrv!B:CC,48,FALSE)</f>
        <v>Pago de servicios generales, servicios profesionales, conservacion y mantenimiento del inmueble, asi como servicios de difusion.</v>
      </c>
      <c r="F1021" t="s">
        <v>122</v>
      </c>
      <c r="G1021" t="b">
        <f t="shared" si="63"/>
        <v>1</v>
      </c>
    </row>
    <row r="1022" spans="1:7">
      <c r="A1022" t="str">
        <f t="shared" si="66"/>
        <v>02PDAV</v>
      </c>
      <c r="B1022" t="str">
        <f>CONCATENATE(A1022,"_",COUNTIF(A$1:A1022,A1022))</f>
        <v>02PDAV_3</v>
      </c>
      <c r="C1022" t="s">
        <v>10163</v>
      </c>
      <c r="D1022" t="str">
        <f>VLOOKUP(MID(C1022,7,4),Estrv!I:J,2,FALSE)</f>
        <v>Provisiones para contingencias</v>
      </c>
      <c r="E1022" t="str">
        <f>VLOOKUP(MID(C1022,1,10),Estrv!B:CC,45,FALSE)</f>
        <v>Dar cumplimiento a los laudos emitidos por la Junta de Conciliacion y Arbitraje.</v>
      </c>
      <c r="F1022" t="s">
        <v>4189</v>
      </c>
      <c r="G1022" t="b">
        <f t="shared" si="63"/>
        <v>0</v>
      </c>
    </row>
    <row r="1023" spans="1:7">
      <c r="A1023" t="str">
        <f t="shared" si="66"/>
        <v>02PDAV</v>
      </c>
      <c r="B1023" t="str">
        <f>CONCATENATE(A1023,"_",COUNTIF(A$1:A1023,A1023))</f>
        <v>02PDAV_4</v>
      </c>
      <c r="C1023" t="s">
        <v>10164</v>
      </c>
      <c r="D1023" t="str">
        <f>VLOOKUP(MID(C1023,7,4),Estrv!I:J,2,FALSE)</f>
        <v>Apoyo integral a víctimas</v>
      </c>
      <c r="E1023" t="str">
        <f>VLOOKUP(MID(C1023,1,10),Estrv!B:CC,45,FALSE)</f>
        <v>Otorgamiento de ayudas inmediatas, asistencia y atencion de primer contacto a victimas</v>
      </c>
      <c r="F1023" t="s">
        <v>4203</v>
      </c>
      <c r="G1023" t="b">
        <f t="shared" si="63"/>
        <v>0</v>
      </c>
    </row>
    <row r="1024" spans="1:7" hidden="1">
      <c r="A1024" t="str">
        <f t="shared" si="66"/>
        <v>02PDAV</v>
      </c>
      <c r="B1024" t="str">
        <f>CONCATENATE(A1024,"_",COUNTIF(A$1:A1024,A1024))</f>
        <v>02PDAV_5</v>
      </c>
      <c r="C1024" t="s">
        <v>10838</v>
      </c>
      <c r="D1024" t="str">
        <f>VLOOKUP(MID(C1024,7,4),Estrv!I:J,2,FALSE)</f>
        <v>Apoyo integral a víctimas</v>
      </c>
      <c r="E1024" t="str">
        <f>VLOOKUP(MID(C1024,1,10),Estrv!B:CC,48,FALSE)</f>
        <v>Otorgamiento de recursos para medidas de ayuda, asistencia y compensaciones a victimas.</v>
      </c>
      <c r="F1024" t="s">
        <v>4207</v>
      </c>
      <c r="G1024" t="b">
        <f t="shared" si="63"/>
        <v>1</v>
      </c>
    </row>
    <row r="1025" spans="1:7" hidden="1">
      <c r="A1025" t="str">
        <f t="shared" si="66"/>
        <v>02PDAV</v>
      </c>
      <c r="B1025" t="str">
        <f>CONCATENATE(A1025,"_",COUNTIF(A$1:A1025,A1025))</f>
        <v>02PDAV_6</v>
      </c>
      <c r="C1025" t="s">
        <v>11512</v>
      </c>
      <c r="D1025" t="str">
        <f>VLOOKUP(MID(C1025,7,4),Estrv!I:J,2,FALSE)</f>
        <v>Apoyo integral a víctimas</v>
      </c>
      <c r="E1025" t="str">
        <f>VLOOKUP(MID(C1025,1,10),Estrv!B:CC,51,FALSE)</f>
        <v>Asesorias juridicas proporcionadas a las victimas para la defensa de sus derechos.</v>
      </c>
      <c r="F1025" t="s">
        <v>4210</v>
      </c>
      <c r="G1025" t="b">
        <f t="shared" si="63"/>
        <v>1</v>
      </c>
    </row>
    <row r="1026" spans="1:7" hidden="1">
      <c r="A1026" t="str">
        <f t="shared" si="66"/>
        <v>02PDAV</v>
      </c>
      <c r="B1026" t="str">
        <f>CONCATENATE(A1026,"_",COUNTIF(A$1:A1026,A1026))</f>
        <v>02PDAV_7</v>
      </c>
      <c r="C1026" t="s">
        <v>12186</v>
      </c>
      <c r="D1026" t="str">
        <f>VLOOKUP(MID(C1026,7,4),Estrv!I:J,2,FALSE)</f>
        <v>Apoyo integral a víctimas</v>
      </c>
      <c r="E1026" t="str">
        <f>VLOOKUP(MID(C1026,1,10),Estrv!B:CC,54,FALSE)</f>
        <v>Emision de opiniones tecnicas-dictamenes sobre otorgamiento de calidad de victima y emision de opiniones tecnicas-dictamenes sobre acceso a reparacion integral del daño con cargo al Fondo de Ayuda, Asistencia y Reparacion Integral de la CDMX.</v>
      </c>
      <c r="F1026" t="s">
        <v>4213</v>
      </c>
      <c r="G1026" t="b">
        <f t="shared" si="63"/>
        <v>1</v>
      </c>
    </row>
    <row r="1027" spans="1:7" hidden="1">
      <c r="A1027" t="str">
        <f t="shared" si="66"/>
        <v>02PDAV</v>
      </c>
      <c r="B1027" t="str">
        <f>CONCATENATE(A1027,"_",COUNTIF(A$1:A1027,A1027))</f>
        <v>02PDAV_8</v>
      </c>
      <c r="C1027" t="s">
        <v>12860</v>
      </c>
      <c r="D1027" t="str">
        <f>VLOOKUP(MID(C1027,7,4),Estrv!I:J,2,FALSE)</f>
        <v>Apoyo integral a víctimas</v>
      </c>
      <c r="E1027" t="str">
        <f>VLOOKUP(MID(C1027,1,10),Estrv!B:CC,57,FALSE)</f>
        <v>Emision de registros a victimas del delito y de violaciones a derechos humanos.</v>
      </c>
      <c r="F1027" t="s">
        <v>4216</v>
      </c>
      <c r="G1027" t="b">
        <f t="shared" ref="G1027:G1090" si="67">EXACT(E1027,F1027)</f>
        <v>1</v>
      </c>
    </row>
    <row r="1028" spans="1:7">
      <c r="A1028" t="str">
        <f t="shared" ref="A1028:A1045" si="68">MID(C1028,1,6)</f>
        <v>02PDDP</v>
      </c>
      <c r="B1028" t="str">
        <f>CONCATENATE(A1028,"_",COUNTIF(A$1:A1028,A1028))</f>
        <v>02PDDP_1</v>
      </c>
      <c r="C1028" t="s">
        <v>10165</v>
      </c>
      <c r="D1028" t="str">
        <f>VLOOKUP(MID(C1028,7,4),Estrv!I:J,2,FALSE)</f>
        <v>Protección integral de personas defensoras de derechos humanos y periodistas</v>
      </c>
      <c r="E1028" t="str">
        <f>VLOOKUP(MID(C1028,1,10),Estrv!B:CC,45,FALSE)</f>
        <v>Recepcion de peticiones de proteccion</v>
      </c>
      <c r="F1028" t="s">
        <v>4236</v>
      </c>
      <c r="G1028" t="b">
        <f t="shared" si="67"/>
        <v>0</v>
      </c>
    </row>
    <row r="1029" spans="1:7" hidden="1">
      <c r="A1029" t="str">
        <f t="shared" si="68"/>
        <v>02PDDP</v>
      </c>
      <c r="B1029" t="str">
        <f>CONCATENATE(A1029,"_",COUNTIF(A$1:A1029,A1029))</f>
        <v>02PDDP_2</v>
      </c>
      <c r="C1029" t="s">
        <v>10839</v>
      </c>
      <c r="D1029" t="str">
        <f>VLOOKUP(MID(C1029,7,4),Estrv!I:J,2,FALSE)</f>
        <v>Protección integral de personas defensoras de derechos humanos y periodistas</v>
      </c>
      <c r="E1029" t="str">
        <f>VLOOKUP(MID(C1029,1,10),Estrv!B:CC,48,FALSE)</f>
        <v>Llevar a cabo medidas de prevencion y proteccion.</v>
      </c>
      <c r="F1029" t="s">
        <v>4240</v>
      </c>
      <c r="G1029" t="b">
        <f t="shared" si="67"/>
        <v>1</v>
      </c>
    </row>
    <row r="1030" spans="1:7">
      <c r="A1030" t="str">
        <f t="shared" si="68"/>
        <v>02PDDP</v>
      </c>
      <c r="B1030" t="str">
        <f>CONCATENATE(A1030,"_",COUNTIF(A$1:A1030,A1030))</f>
        <v>02PDDP_3</v>
      </c>
      <c r="C1030" t="s">
        <v>10166</v>
      </c>
      <c r="D1030" t="str">
        <f>VLOOKUP(MID(C1030,7,4),Estrv!I:J,2,FALSE)</f>
        <v>Actividades de apoyo administrativo</v>
      </c>
      <c r="E1030" t="str">
        <f>VLOOKUP(MID(C1030,1,10),Estrv!B:CC,45,FALSE)</f>
        <v>Adquisicion de materiales, insumos y suministros requeridos para el desempeño de las actividades administrativas.</v>
      </c>
      <c r="F1030" t="s">
        <v>4244</v>
      </c>
      <c r="G1030" t="b">
        <f t="shared" si="67"/>
        <v>0</v>
      </c>
    </row>
    <row r="1031" spans="1:7" hidden="1">
      <c r="A1031" t="str">
        <f t="shared" si="68"/>
        <v>02PDDP</v>
      </c>
      <c r="B1031" t="str">
        <f>CONCATENATE(A1031,"_",COUNTIF(A$1:A1031,A1031))</f>
        <v>02PDDP_4</v>
      </c>
      <c r="C1031" t="s">
        <v>10840</v>
      </c>
      <c r="D1031" t="str">
        <f>VLOOKUP(MID(C1031,7,4),Estrv!I:J,2,FALSE)</f>
        <v>Actividades de apoyo administrativo</v>
      </c>
      <c r="E1031" t="str">
        <f>VLOOKUP(MID(C1031,1,10),Estrv!B:CC,48,FALSE)</f>
        <v>Pago de servicios generales, servicios profesionales, conservacion y mantenimiento del inmueble, asi como servicios de difusion.</v>
      </c>
      <c r="F1031" t="s">
        <v>122</v>
      </c>
      <c r="G1031" t="b">
        <f t="shared" si="67"/>
        <v>1</v>
      </c>
    </row>
    <row r="1032" spans="1:7">
      <c r="A1032" t="str">
        <f t="shared" si="68"/>
        <v>02PDDP</v>
      </c>
      <c r="B1032" t="str">
        <f>CONCATENATE(A1032,"_",COUNTIF(A$1:A1032,A1032))</f>
        <v>02PDDP_5</v>
      </c>
      <c r="C1032" t="s">
        <v>10167</v>
      </c>
      <c r="D1032" t="str">
        <f>VLOOKUP(MID(C1032,7,4),Estrv!I:J,2,FALSE)</f>
        <v>Provisiones para contingencias</v>
      </c>
      <c r="E1032" t="str">
        <f>VLOOKUP(MID(C1032,1,10),Estrv!B:CC,45,FALSE)</f>
        <v>Coordinar las acciones necesarias para la conclusion de los juicios en materia laboral ya sea por la emision de laudo o por medio del principio de conciliacion de conformidad con la normatividad vigente aplicable en materia competente, velando en favor al patrimonio del Gobierno de la Ciudad de Mexico</v>
      </c>
      <c r="F1032" t="s">
        <v>4250</v>
      </c>
      <c r="G1032" t="b">
        <f t="shared" si="67"/>
        <v>0</v>
      </c>
    </row>
    <row r="1033" spans="1:7">
      <c r="A1033" t="str">
        <f t="shared" si="68"/>
        <v>02PDDP</v>
      </c>
      <c r="B1033" t="str">
        <f>CONCATENATE(A1033,"_",COUNTIF(A$1:A1033,A1033))</f>
        <v>02PDDP_6</v>
      </c>
      <c r="C1033" t="s">
        <v>10168</v>
      </c>
      <c r="D1033" t="str">
        <f>VLOOKUP(MID(C1033,7,4),Estrv!I:J,2,FALSE)</f>
        <v>Cumplimiento de los programas de protección civil</v>
      </c>
      <c r="E1033" t="str">
        <f>VLOOKUP(MID(C1033,1,10),Estrv!B:CC,45,FALSE)</f>
        <v>Implementar señaletica, realizar simulacros y capacitar en materia de proteccion civil a las personas servidoras publicas del Mecanismo para la Proteccion Integral de Personas Defensoras de Derechos Humanos y Periodistas</v>
      </c>
      <c r="F1033" t="s">
        <v>4262</v>
      </c>
      <c r="G1033" t="b">
        <f t="shared" si="67"/>
        <v>0</v>
      </c>
    </row>
    <row r="1034" spans="1:7">
      <c r="A1034" t="str">
        <f t="shared" si="68"/>
        <v>03C001</v>
      </c>
      <c r="B1034" t="str">
        <f>CONCATENATE(A1034,"_",COUNTIF(A$1:A1034,A1034))</f>
        <v>03C001_1</v>
      </c>
      <c r="C1034" t="s">
        <v>10169</v>
      </c>
      <c r="D1034" t="str">
        <f>VLOOKUP(MID(C1034,7,4),Estrv!I:J,2,FALSE)</f>
        <v>Regulación del desarrollo urbano</v>
      </c>
      <c r="E1034" t="str">
        <f>VLOOKUP(MID(C1034,1,10),Estrv!B:CC,45,FALSE)</f>
        <v>Emision de Dictamenes, opiniones tecnicas, registros de intervenciones menores, certificados de restauracion, licencias de anuncios</v>
      </c>
      <c r="F1034" t="s">
        <v>4283</v>
      </c>
      <c r="G1034" t="b">
        <f t="shared" si="67"/>
        <v>0</v>
      </c>
    </row>
    <row r="1035" spans="1:7" hidden="1">
      <c r="A1035" t="str">
        <f t="shared" si="68"/>
        <v>03C001</v>
      </c>
      <c r="B1035" t="str">
        <f>CONCATENATE(A1035,"_",COUNTIF(A$1:A1035,A1035))</f>
        <v>03C001_2</v>
      </c>
      <c r="C1035" t="s">
        <v>10843</v>
      </c>
      <c r="D1035" t="str">
        <f>VLOOKUP(MID(C1035,7,4),Estrv!I:J,2,FALSE)</f>
        <v>Regulación del desarrollo urbano</v>
      </c>
      <c r="E1035" t="str">
        <f>VLOOKUP(MID(C1035,1,10),Estrv!B:CC,48,FALSE)</f>
        <v>Creacion de instrumento normativo regulador del espacio publico.</v>
      </c>
      <c r="F1035" t="s">
        <v>4287</v>
      </c>
      <c r="G1035" t="b">
        <f t="shared" si="67"/>
        <v>1</v>
      </c>
    </row>
    <row r="1036" spans="1:7" hidden="1">
      <c r="A1036" t="str">
        <f t="shared" si="68"/>
        <v>03C001</v>
      </c>
      <c r="B1036" t="str">
        <f>CONCATENATE(A1036,"_",COUNTIF(A$1:A1036,A1036))</f>
        <v>03C001_3</v>
      </c>
      <c r="C1036" t="s">
        <v>11517</v>
      </c>
      <c r="D1036" t="str">
        <f>VLOOKUP(MID(C1036,7,4),Estrv!I:J,2,FALSE)</f>
        <v>Regulación del desarrollo urbano</v>
      </c>
      <c r="E1036" t="str">
        <f>VLOOKUP(MID(C1036,1,10),Estrv!B:CC,51,FALSE)</f>
        <v>Publicacion de indice de habitalidad.</v>
      </c>
      <c r="F1036" t="s">
        <v>4288</v>
      </c>
      <c r="G1036" t="b">
        <f t="shared" si="67"/>
        <v>1</v>
      </c>
    </row>
    <row r="1037" spans="1:7" hidden="1">
      <c r="A1037" t="str">
        <f t="shared" si="68"/>
        <v>03C001</v>
      </c>
      <c r="B1037" t="str">
        <f>CONCATENATE(A1037,"_",COUNTIF(A$1:A1037,A1037))</f>
        <v>03C001_4</v>
      </c>
      <c r="C1037" t="s">
        <v>12191</v>
      </c>
      <c r="D1037" t="str">
        <f>VLOOKUP(MID(C1037,7,4),Estrv!I:J,2,FALSE)</f>
        <v>Regulación del desarrollo urbano</v>
      </c>
      <c r="E1037" t="str">
        <f>VLOOKUP(MID(C1037,1,10),Estrv!B:CC,54,FALSE)</f>
        <v>Retiro de espectaculares</v>
      </c>
      <c r="F1037" t="s">
        <v>4289</v>
      </c>
      <c r="G1037" t="b">
        <f t="shared" si="67"/>
        <v>1</v>
      </c>
    </row>
    <row r="1038" spans="1:7" hidden="1">
      <c r="A1038" t="str">
        <f t="shared" si="68"/>
        <v>03C001</v>
      </c>
      <c r="B1038" t="str">
        <f>CONCATENATE(A1038,"_",COUNTIF(A$1:A1038,A1038))</f>
        <v>03C001_5</v>
      </c>
      <c r="C1038" t="s">
        <v>12865</v>
      </c>
      <c r="D1038" t="str">
        <f>VLOOKUP(MID(C1038,7,4),Estrv!I:J,2,FALSE)</f>
        <v>Regulación del desarrollo urbano</v>
      </c>
      <c r="E1038" t="str">
        <f>VLOOKUP(MID(C1038,1,10),Estrv!B:CC,57,FALSE)</f>
        <v>Actualizacion y migracion de informacion de cedulas de informacion basica de inmuebles</v>
      </c>
      <c r="F1038" t="s">
        <v>4290</v>
      </c>
      <c r="G1038" t="b">
        <f t="shared" si="67"/>
        <v>1</v>
      </c>
    </row>
    <row r="1039" spans="1:7" hidden="1">
      <c r="A1039" t="str">
        <f t="shared" si="68"/>
        <v>03C001</v>
      </c>
      <c r="B1039" t="str">
        <f>CONCATENATE(A1039,"_",COUNTIF(A$1:A1039,A1039))</f>
        <v>03C001_6</v>
      </c>
      <c r="C1039" t="s">
        <v>13539</v>
      </c>
      <c r="D1039" t="str">
        <f>VLOOKUP(MID(C1039,7,4),Estrv!I:J,2,FALSE)</f>
        <v>Regulación del desarrollo urbano</v>
      </c>
      <c r="E1039" t="str">
        <f>VLOOKUP(MID(C1039,1,10),Estrv!B:CC,60,FALSE)</f>
        <v>Elaboracion de Constancias de Estudio y Aclaracion de Nomenclatura y Revision y Homologacion de Limites de Colonias y Delegaciones (Hoy Alcaldias)</v>
      </c>
      <c r="F1039" t="s">
        <v>4291</v>
      </c>
      <c r="G1039" t="b">
        <f t="shared" si="67"/>
        <v>1</v>
      </c>
    </row>
    <row r="1040" spans="1:7" hidden="1">
      <c r="A1040" t="str">
        <f t="shared" si="68"/>
        <v>03C001</v>
      </c>
      <c r="B1040" t="str">
        <f>CONCATENATE(A1040,"_",COUNTIF(A$1:A1040,A1040))</f>
        <v>03C001_7</v>
      </c>
      <c r="C1040" t="s">
        <v>14213</v>
      </c>
      <c r="D1040" t="str">
        <f>VLOOKUP(MID(C1040,7,4),Estrv!I:J,2,FALSE)</f>
        <v>Regulación del desarrollo urbano</v>
      </c>
      <c r="E1040" t="str">
        <f>VLOOKUP(MID(C1040,1,10),Estrv!B:CC,63,FALSE)</f>
        <v>Dictamenes de Estudio de Impacto Urbano y Medidas de Compensacion</v>
      </c>
      <c r="F1040" t="s">
        <v>4294</v>
      </c>
      <c r="G1040" t="b">
        <f t="shared" si="67"/>
        <v>1</v>
      </c>
    </row>
    <row r="1041" spans="1:7" hidden="1">
      <c r="A1041" t="str">
        <f t="shared" si="68"/>
        <v>03C001</v>
      </c>
      <c r="B1041" t="str">
        <f>CONCATENATE(A1041,"_",COUNTIF(A$1:A1041,A1041))</f>
        <v>03C001_8</v>
      </c>
      <c r="C1041" t="s">
        <v>14887</v>
      </c>
      <c r="D1041" t="str">
        <f>VLOOKUP(MID(C1041,7,4),Estrv!I:J,2,FALSE)</f>
        <v>Regulación del desarrollo urbano</v>
      </c>
      <c r="E1041" t="str">
        <f>VLOOKUP(MID(C1041,1,10),Estrv!B:CC,66,FALSE)</f>
        <v>Solicitud de Resello, Reposicion y Refrendo de Carnet´s DRO</v>
      </c>
      <c r="F1041" t="s">
        <v>4295</v>
      </c>
      <c r="G1041" t="b">
        <f t="shared" si="67"/>
        <v>1</v>
      </c>
    </row>
    <row r="1042" spans="1:7" hidden="1">
      <c r="A1042" t="str">
        <f t="shared" si="68"/>
        <v>03C001</v>
      </c>
      <c r="B1042" t="str">
        <f>CONCATENATE(A1042,"_",COUNTIF(A$1:A1042,A1042))</f>
        <v>03C001_9</v>
      </c>
      <c r="C1042" t="s">
        <v>15561</v>
      </c>
      <c r="D1042" t="str">
        <f>VLOOKUP(MID(C1042,7,4),Estrv!I:J,2,FALSE)</f>
        <v>Regulación del desarrollo urbano</v>
      </c>
      <c r="E1042" t="str">
        <f>VLOOKUP(MID(C1042,1,10),Estrv!B:CC,69,FALSE)</f>
        <v>Solicitud de Aprobacion de Planos, Constancia de Lote y Manzana, Opiniones de Riesgo</v>
      </c>
      <c r="F1042" t="s">
        <v>4296</v>
      </c>
      <c r="G1042" t="b">
        <f t="shared" si="67"/>
        <v>1</v>
      </c>
    </row>
    <row r="1043" spans="1:7" hidden="1">
      <c r="A1043" t="str">
        <f t="shared" si="68"/>
        <v>03C001</v>
      </c>
      <c r="B1043" t="str">
        <f>CONCATENATE(A1043,"_",COUNTIF(A$1:A1043,A1043))</f>
        <v>03C001_10</v>
      </c>
      <c r="C1043" t="s">
        <v>16235</v>
      </c>
      <c r="D1043" t="str">
        <f>VLOOKUP(MID(C1043,7,4),Estrv!I:J,2,FALSE)</f>
        <v>Regulación del desarrollo urbano</v>
      </c>
      <c r="E1043" t="str">
        <f>VLOOKUP(MID(C1043,1,10),Estrv!B:CC,72,FALSE)</f>
        <v>Tramites en ventanilla de la Direccion de Registro de los Planes y Programas</v>
      </c>
      <c r="F1043" t="s">
        <v>4297</v>
      </c>
      <c r="G1043" t="b">
        <f t="shared" si="67"/>
        <v>1</v>
      </c>
    </row>
    <row r="1044" spans="1:7">
      <c r="A1044" t="str">
        <f t="shared" si="68"/>
        <v>03C001</v>
      </c>
      <c r="B1044" t="str">
        <f>CONCATENATE(A1044,"_",COUNTIF(A$1:A1044,A1044))</f>
        <v>03C001_11</v>
      </c>
      <c r="C1044" t="s">
        <v>10170</v>
      </c>
      <c r="D1044" t="str">
        <f>VLOOKUP(MID(C1044,7,4),Estrv!I:J,2,FALSE)</f>
        <v>Actividades de apoyo administrativo</v>
      </c>
      <c r="E1044" t="str">
        <f>VLOOKUP(MID(C1045,1,10),Estrv!B:CC,45,FALSE)</f>
        <v>Adquisicion de materiales, insumos y suministros para el desempeño de actividades administrativas</v>
      </c>
      <c r="F1044" t="s">
        <v>4306</v>
      </c>
      <c r="G1044" t="b">
        <f t="shared" si="67"/>
        <v>0</v>
      </c>
    </row>
    <row r="1045" spans="1:7" hidden="1">
      <c r="A1045" t="str">
        <f t="shared" si="68"/>
        <v>03C001</v>
      </c>
      <c r="B1045" t="str">
        <f>CONCATENATE(A1045,"_",COUNTIF(A$1:A1045,A1045))</f>
        <v>03C001_12</v>
      </c>
      <c r="C1045" t="s">
        <v>10844</v>
      </c>
      <c r="D1045" t="str">
        <f>VLOOKUP(MID(C1045,7,4),Estrv!I:J,2,FALSE)</f>
        <v>Actividades de apoyo administrativo</v>
      </c>
      <c r="E1045" t="str">
        <f>VLOOKUP(MID(C1045,1,10),Estrv!B:CC,48,FALSE)</f>
        <v>Pago de servicios generales, servicios profesionales, conservacion y mantenimiento del inmueble</v>
      </c>
      <c r="F1045" t="s">
        <v>4309</v>
      </c>
      <c r="G1045" t="b">
        <f t="shared" si="67"/>
        <v>1</v>
      </c>
    </row>
    <row r="1046" spans="1:7">
      <c r="A1046" t="str">
        <f t="shared" ref="A1046:A1060" si="69">MID(C1046,1,6)</f>
        <v>03C001</v>
      </c>
      <c r="B1046" t="str">
        <f>CONCATENATE(A1046,"_",COUNTIF(A$1:A1046,A1046))</f>
        <v>03C001_13</v>
      </c>
      <c r="C1046" t="s">
        <v>10171</v>
      </c>
      <c r="D1046" t="str">
        <f>VLOOKUP(MID(C1046,7,4),Estrv!I:J,2,FALSE)</f>
        <v>Provisiones para contingencias</v>
      </c>
      <c r="E1046" t="str">
        <f>VLOOKUP(MID(C1046,1,10),Estrv!B:CC,45,FALSE)</f>
        <v>Juicios laborales y laudos atendidos</v>
      </c>
      <c r="F1046" t="s">
        <v>4314</v>
      </c>
      <c r="G1046" t="b">
        <f t="shared" si="67"/>
        <v>0</v>
      </c>
    </row>
    <row r="1047" spans="1:7">
      <c r="A1047" t="str">
        <f t="shared" si="69"/>
        <v>03C001</v>
      </c>
      <c r="B1047" t="str">
        <f>CONCATENATE(A1047,"_",COUNTIF(A$1:A1047,A1047))</f>
        <v>03C001_14</v>
      </c>
      <c r="C1047" t="s">
        <v>10172</v>
      </c>
      <c r="D1047" t="str">
        <f>VLOOKUP(MID(C1047,7,4),Estrv!I:J,2,FALSE)</f>
        <v>Cumplimiento de los programas de protección civil</v>
      </c>
      <c r="E1047" t="str">
        <f>VLOOKUP(MID(C1047,1,10),Estrv!B:CC,45,FALSE)</f>
        <v>Adquisicion e instalacion de equipo de proteccion civil</v>
      </c>
      <c r="F1047" t="s">
        <v>4323</v>
      </c>
      <c r="G1047" t="b">
        <f t="shared" si="67"/>
        <v>0</v>
      </c>
    </row>
    <row r="1048" spans="1:7" hidden="1">
      <c r="A1048" t="str">
        <f t="shared" si="69"/>
        <v>03C001</v>
      </c>
      <c r="B1048" t="str">
        <f>CONCATENATE(A1048,"_",COUNTIF(A$1:A1048,A1048))</f>
        <v>03C001_15</v>
      </c>
      <c r="C1048" t="s">
        <v>10846</v>
      </c>
      <c r="D1048" t="str">
        <f>VLOOKUP(MID(C1048,7,4),Estrv!I:J,2,FALSE)</f>
        <v>Cumplimiento de los programas de protección civil</v>
      </c>
      <c r="E1048" t="str">
        <f>VLOOKUP(MID(C1048,1,10),Estrv!B:CC,48,FALSE)</f>
        <v>Capacitacion en materia de proteccion civil a servidores publicos</v>
      </c>
      <c r="F1048" t="s">
        <v>4325</v>
      </c>
      <c r="G1048" t="b">
        <f t="shared" si="67"/>
        <v>1</v>
      </c>
    </row>
    <row r="1049" spans="1:7" hidden="1">
      <c r="A1049" t="str">
        <f t="shared" si="69"/>
        <v>03C001</v>
      </c>
      <c r="B1049" t="str">
        <f>CONCATENATE(A1049,"_",COUNTIF(A$1:A1049,A1049))</f>
        <v>03C001_16</v>
      </c>
      <c r="C1049" t="s">
        <v>11520</v>
      </c>
      <c r="D1049" t="str">
        <f>VLOOKUP(MID(C1049,7,4),Estrv!I:J,2,FALSE)</f>
        <v>Cumplimiento de los programas de protección civil</v>
      </c>
      <c r="E1049" t="str">
        <f>VLOOKUP(MID(C1049,1,10),Estrv!B:CC,51,FALSE)</f>
        <v>Simulacros</v>
      </c>
      <c r="F1049" t="s">
        <v>4326</v>
      </c>
      <c r="G1049" t="b">
        <f t="shared" si="67"/>
        <v>1</v>
      </c>
    </row>
    <row r="1050" spans="1:7">
      <c r="A1050" t="str">
        <f t="shared" si="69"/>
        <v>03PDIV</v>
      </c>
      <c r="B1050" t="str">
        <f>CONCATENATE(A1050,"_",COUNTIF(A$1:A1050,A1050))</f>
        <v>03PDIV_1</v>
      </c>
      <c r="C1050" t="s">
        <v>10173</v>
      </c>
      <c r="D1050" t="str">
        <f>VLOOKUP(MID(C1050,7,4),Estrv!I:J,2,FALSE)</f>
        <v>Actividades de apoyo administrativo</v>
      </c>
      <c r="E1050" t="str">
        <f>VLOOKUP(MID(C1050,1,10),Estrv!B:CC,45,FALSE)</f>
        <v>Adquisicion de materiales, insumos y suministros</v>
      </c>
      <c r="F1050" t="s">
        <v>4343</v>
      </c>
      <c r="G1050" t="b">
        <f t="shared" si="67"/>
        <v>0</v>
      </c>
    </row>
    <row r="1051" spans="1:7" hidden="1">
      <c r="A1051" t="str">
        <f t="shared" si="69"/>
        <v>03PDIV</v>
      </c>
      <c r="B1051" t="str">
        <f>CONCATENATE(A1051,"_",COUNTIF(A$1:A1051,A1051))</f>
        <v>03PDIV_2</v>
      </c>
      <c r="C1051" t="s">
        <v>10847</v>
      </c>
      <c r="D1051" t="str">
        <f>VLOOKUP(MID(C1051,7,4),Estrv!I:J,2,FALSE)</f>
        <v>Actividades de apoyo administrativo</v>
      </c>
      <c r="E1051" t="str">
        <f>VLOOKUP(MID(C1051,1,10),Estrv!B:CC,48,FALSE)</f>
        <v>Pagos de servicios generales, profesionales, conservacion y mantenimiento del inmueble</v>
      </c>
      <c r="F1051" t="s">
        <v>4347</v>
      </c>
      <c r="G1051" t="b">
        <f t="shared" si="67"/>
        <v>1</v>
      </c>
    </row>
    <row r="1052" spans="1:7">
      <c r="A1052" t="str">
        <f t="shared" si="69"/>
        <v>03PDIV</v>
      </c>
      <c r="B1052" t="str">
        <f>CONCATENATE(A1052,"_",COUNTIF(A$1:A1052,A1052))</f>
        <v>03PDIV_3</v>
      </c>
      <c r="C1052" t="s">
        <v>10174</v>
      </c>
      <c r="D1052" t="str">
        <f>VLOOKUP(MID(C1052,7,4),Estrv!I:J,2,FALSE)</f>
        <v>Provisiones para contingencias</v>
      </c>
      <c r="E1052" t="str">
        <f>VLOOKUP(MID(C1052,1,10),Estrv!B:CC,45,FALSE)</f>
        <v>Pago de juicios laborales (laudos)</v>
      </c>
      <c r="F1052" t="s">
        <v>4352</v>
      </c>
      <c r="G1052" t="b">
        <f t="shared" si="67"/>
        <v>0</v>
      </c>
    </row>
    <row r="1053" spans="1:7">
      <c r="A1053" t="str">
        <f t="shared" si="69"/>
        <v>03PDIV</v>
      </c>
      <c r="B1053" t="str">
        <f>CONCATENATE(A1053,"_",COUNTIF(A$1:A1053,A1053))</f>
        <v>03PDIV_4</v>
      </c>
      <c r="C1053" t="s">
        <v>10175</v>
      </c>
      <c r="D1053" t="str">
        <f>VLOOKUP(MID(C1053,7,4),Estrv!I:J,2,FALSE)</f>
        <v>Cumplimiento de los programas de protección civil</v>
      </c>
      <c r="E1053" t="str">
        <f>VLOOKUP(MID(C1053,1,10),Estrv!B:CC,45,FALSE)</f>
        <v>Adquisicion e instalacion de equipo de proteccion civil</v>
      </c>
      <c r="F1053" t="s">
        <v>4361</v>
      </c>
      <c r="G1053" t="b">
        <f t="shared" si="67"/>
        <v>0</v>
      </c>
    </row>
    <row r="1054" spans="1:7" hidden="1">
      <c r="A1054" t="str">
        <f t="shared" si="69"/>
        <v>03PDIV</v>
      </c>
      <c r="B1054" t="str">
        <f>CONCATENATE(A1054,"_",COUNTIF(A$1:A1054,A1054))</f>
        <v>03PDIV_5</v>
      </c>
      <c r="C1054" t="s">
        <v>10849</v>
      </c>
      <c r="D1054" t="str">
        <f>VLOOKUP(MID(C1054,7,4),Estrv!I:J,2,FALSE)</f>
        <v>Cumplimiento de los programas de protección civil</v>
      </c>
      <c r="E1054" t="str">
        <f>VLOOKUP(MID(C1054,1,10),Estrv!B:CC,48,FALSE)</f>
        <v>Capacitacion en materia de proteccion civil a servidores publicos</v>
      </c>
      <c r="F1054" t="s">
        <v>4325</v>
      </c>
      <c r="G1054" t="b">
        <f t="shared" si="67"/>
        <v>1</v>
      </c>
    </row>
    <row r="1055" spans="1:7" hidden="1">
      <c r="A1055" t="str">
        <f t="shared" si="69"/>
        <v>03PDIV</v>
      </c>
      <c r="B1055" t="str">
        <f>CONCATENATE(A1055,"_",COUNTIF(A$1:A1055,A1055))</f>
        <v>03PDIV_6</v>
      </c>
      <c r="C1055" t="s">
        <v>11523</v>
      </c>
      <c r="D1055" t="str">
        <f>VLOOKUP(MID(C1055,7,4),Estrv!I:J,2,FALSE)</f>
        <v>Cumplimiento de los programas de protección civil</v>
      </c>
      <c r="E1055" t="str">
        <f>VLOOKUP(MID(C1055,1,10),Estrv!B:CC,51,FALSE)</f>
        <v>Simulacros</v>
      </c>
      <c r="F1055" t="s">
        <v>4326</v>
      </c>
      <c r="G1055" t="b">
        <f t="shared" si="67"/>
        <v>1</v>
      </c>
    </row>
    <row r="1056" spans="1:7">
      <c r="A1056" t="str">
        <f t="shared" si="69"/>
        <v>03PDIV</v>
      </c>
      <c r="B1056" t="str">
        <f>CONCATENATE(A1056,"_",COUNTIF(A$1:A1056,A1056))</f>
        <v>03PDIV_7</v>
      </c>
      <c r="C1056" t="s">
        <v>10176</v>
      </c>
      <c r="D1056" t="str">
        <f>VLOOKUP(MID(C1056,7,4),Estrv!I:J,2,FALSE)</f>
        <v>Mejoramiento de la vivienda</v>
      </c>
      <c r="E1056" t="str">
        <f>VLOOKUP(MID(C1056,1,10),Estrv!B:CC,45,FALSE)</f>
        <v>Ayudas por Sustentabilidad entregadas</v>
      </c>
      <c r="F1056" t="s">
        <v>4374</v>
      </c>
      <c r="G1056" t="b">
        <f t="shared" si="67"/>
        <v>0</v>
      </c>
    </row>
    <row r="1057" spans="1:7" hidden="1">
      <c r="A1057" t="str">
        <f t="shared" si="69"/>
        <v>03PDIV</v>
      </c>
      <c r="B1057" t="str">
        <f>CONCATENATE(A1057,"_",COUNTIF(A$1:A1057,A1057))</f>
        <v>03PDIV_8</v>
      </c>
      <c r="C1057" t="s">
        <v>10850</v>
      </c>
      <c r="D1057" t="str">
        <f>VLOOKUP(MID(C1057,7,4),Estrv!I:J,2,FALSE)</f>
        <v>Mejoramiento de la vivienda</v>
      </c>
      <c r="E1057" t="str">
        <f>VLOOKUP(MID(C1057,1,10),Estrv!B:CC,48,FALSE)</f>
        <v>Creditos para mejoramiento de vivienda entregados</v>
      </c>
      <c r="F1057" t="s">
        <v>4378</v>
      </c>
      <c r="G1057" t="b">
        <f t="shared" si="67"/>
        <v>1</v>
      </c>
    </row>
    <row r="1058" spans="1:7">
      <c r="A1058" t="str">
        <f t="shared" si="69"/>
        <v>03PDIV</v>
      </c>
      <c r="B1058" t="str">
        <f>CONCATENATE(A1058,"_",COUNTIF(A$1:A1058,A1058))</f>
        <v>03PDIV_9</v>
      </c>
      <c r="C1058" t="s">
        <v>10177</v>
      </c>
      <c r="D1058" t="str">
        <f>VLOOKUP(MID(C1058,7,4),Estrv!I:J,2,FALSE)</f>
        <v>Vivienda en conjunto</v>
      </c>
      <c r="E1058" t="str">
        <f>VLOOKUP(MID(C1058,1,10),Estrv!B:CC,45,FALSE)</f>
        <v>Creditos para vivienda en conjunto entrgeados</v>
      </c>
      <c r="F1058" t="s">
        <v>4389</v>
      </c>
      <c r="G1058" t="b">
        <f t="shared" si="67"/>
        <v>0</v>
      </c>
    </row>
    <row r="1059" spans="1:7" hidden="1">
      <c r="A1059" t="str">
        <f t="shared" si="69"/>
        <v>03PDIV</v>
      </c>
      <c r="B1059" t="str">
        <f>CONCATENATE(A1059,"_",COUNTIF(A$1:A1059,A1059))</f>
        <v>03PDIV_10</v>
      </c>
      <c r="C1059" t="s">
        <v>10851</v>
      </c>
      <c r="D1059" t="str">
        <f>VLOOKUP(MID(C1059,7,4),Estrv!I:J,2,FALSE)</f>
        <v>Vivienda en conjunto</v>
      </c>
      <c r="E1059" t="str">
        <f>VLOOKUP(MID(C1059,1,10),Estrv!B:CC,48,FALSE)</f>
        <v>Apoyos para pago de rentas, sustentabilidad y capacidad de pago</v>
      </c>
      <c r="F1059" t="s">
        <v>4393</v>
      </c>
      <c r="G1059" t="b">
        <f t="shared" si="67"/>
        <v>1</v>
      </c>
    </row>
    <row r="1060" spans="1:7" hidden="1">
      <c r="A1060" t="str">
        <f t="shared" si="69"/>
        <v>03PDIV</v>
      </c>
      <c r="B1060" t="str">
        <f>CONCATENATE(A1060,"_",COUNTIF(A$1:A1060,A1060))</f>
        <v>03PDIV_11</v>
      </c>
      <c r="C1060" t="s">
        <v>11525</v>
      </c>
      <c r="D1060" t="str">
        <f>VLOOKUP(MID(C1060,7,4),Estrv!I:J,2,FALSE)</f>
        <v>Vivienda en conjunto</v>
      </c>
      <c r="E1060" t="str">
        <f>VLOOKUP(MID(C1060,1,10),Estrv!B:CC,51,FALSE)</f>
        <v>Adquisicion de suelo</v>
      </c>
      <c r="F1060" t="s">
        <v>4394</v>
      </c>
      <c r="G1060" t="b">
        <f t="shared" si="67"/>
        <v>1</v>
      </c>
    </row>
    <row r="1061" spans="1:7">
      <c r="A1061" t="str">
        <f t="shared" ref="A1061:A1081" si="70">MID(C1061,1,6)</f>
        <v>04C001</v>
      </c>
      <c r="B1061" t="str">
        <f>CONCATENATE(A1061,"_",COUNTIF(A$1:A1061,A1061))</f>
        <v>04C001_1</v>
      </c>
      <c r="C1061" t="s">
        <v>10178</v>
      </c>
      <c r="D1061" t="str">
        <f>VLOOKUP(MID(C1061,7,4),Estrv!I:J,2,FALSE)</f>
        <v>Fortalecimiento de competencias en energía solar</v>
      </c>
      <c r="E1061" t="str">
        <f>VLOOKUP(MID(C1061,1,10),Estrv!B:CC,45,FALSE)</f>
        <v>Capacitacion, evaluacion y/o certificacion en competencias en energia solar.</v>
      </c>
      <c r="F1061" t="s">
        <v>4415</v>
      </c>
      <c r="G1061" t="b">
        <f t="shared" si="67"/>
        <v>0</v>
      </c>
    </row>
    <row r="1062" spans="1:7" hidden="1">
      <c r="A1062" t="str">
        <f t="shared" si="70"/>
        <v>04C001</v>
      </c>
      <c r="B1062" t="str">
        <f>CONCATENATE(A1062,"_",COUNTIF(A$1:A1062,A1062))</f>
        <v>04C001_2</v>
      </c>
      <c r="C1062" t="s">
        <v>10852</v>
      </c>
      <c r="D1062" t="str">
        <f>VLOOKUP(MID(C1062,7,4),Estrv!I:J,2,FALSE)</f>
        <v>Fortalecimiento de competencias en energía solar</v>
      </c>
      <c r="E1062" t="str">
        <f>VLOOKUP(MID(C1062,1,10),Estrv!B:CC,48,FALSE)</f>
        <v>Instalacion de energias renovables para las micro, pequeñas y medianas empresas de la Ciudad de Mexico.</v>
      </c>
      <c r="F1062" t="s">
        <v>4419</v>
      </c>
      <c r="G1062" t="b">
        <f t="shared" si="67"/>
        <v>1</v>
      </c>
    </row>
    <row r="1063" spans="1:7" hidden="1">
      <c r="A1063" t="str">
        <f t="shared" si="70"/>
        <v>04C001</v>
      </c>
      <c r="B1063" t="str">
        <f>CONCATENATE(A1063,"_",COUNTIF(A$1:A1063,A1063))</f>
        <v>04C001_3</v>
      </c>
      <c r="C1063" t="s">
        <v>11526</v>
      </c>
      <c r="D1063" t="str">
        <f>VLOOKUP(MID(C1063,7,4),Estrv!I:J,2,FALSE)</f>
        <v>Fortalecimiento de competencias en energía solar</v>
      </c>
      <c r="E1063" t="str">
        <f>VLOOKUP(MID(C1063,1,10),Estrv!B:CC,51,FALSE)</f>
        <v>Instalacion de 130 Sistemas Fotovoltaicos en Edificios Publicos del Gobierno de la Ciudad de Mexico.</v>
      </c>
      <c r="F1063" t="s">
        <v>4422</v>
      </c>
      <c r="G1063" t="b">
        <f t="shared" si="67"/>
        <v>1</v>
      </c>
    </row>
    <row r="1064" spans="1:7" hidden="1">
      <c r="A1064" t="str">
        <f t="shared" si="70"/>
        <v>04C001</v>
      </c>
      <c r="B1064" t="str">
        <f>CONCATENATE(A1064,"_",COUNTIF(A$1:A1064,A1064))</f>
        <v>04C001_4</v>
      </c>
      <c r="C1064" t="s">
        <v>12200</v>
      </c>
      <c r="D1064" t="str">
        <f>VLOOKUP(MID(C1064,7,4),Estrv!I:J,2,FALSE)</f>
        <v>Fortalecimiento de competencias en energía solar</v>
      </c>
      <c r="E1064" t="str">
        <f>VLOOKUP(MID(C1064,1,10),Estrv!B:CC,54,FALSE)</f>
        <v>Realizacion de estudios de interconexion de la Central Fotovoltaica de la Central de Abasto.</v>
      </c>
      <c r="F1064" t="s">
        <v>4423</v>
      </c>
      <c r="G1064" t="b">
        <f t="shared" si="67"/>
        <v>1</v>
      </c>
    </row>
    <row r="1065" spans="1:7" hidden="1">
      <c r="A1065" t="str">
        <f t="shared" si="70"/>
        <v>04C001</v>
      </c>
      <c r="B1065" t="str">
        <f>CONCATENATE(A1065,"_",COUNTIF(A$1:A1065,A1065))</f>
        <v>04C001_5</v>
      </c>
      <c r="C1065" t="s">
        <v>12874</v>
      </c>
      <c r="D1065" t="str">
        <f>VLOOKUP(MID(C1065,7,4),Estrv!I:J,2,FALSE)</f>
        <v>Fortalecimiento de competencias en energía solar</v>
      </c>
      <c r="E1065" t="str">
        <f>VLOOKUP(MID(C1065,1,10),Estrv!B:CC,57,FALSE)</f>
        <v>Operacion y supervision de la Central Fotovoltaica en los techos de la Central de Abasto, con capacidad de 8 MWp</v>
      </c>
      <c r="F1065" t="s">
        <v>4426</v>
      </c>
      <c r="G1065" t="b">
        <f t="shared" si="67"/>
        <v>1</v>
      </c>
    </row>
    <row r="1066" spans="1:7">
      <c r="A1066" t="str">
        <f t="shared" si="70"/>
        <v>04C001</v>
      </c>
      <c r="B1066" t="str">
        <f>CONCATENATE(A1066,"_",COUNTIF(A$1:A1066,A1066))</f>
        <v>04C001_6</v>
      </c>
      <c r="C1066" t="s">
        <v>10179</v>
      </c>
      <c r="D1066" t="str">
        <f>VLOOKUP(MID(C1066,7,4),Estrv!I:J,2,FALSE)</f>
        <v>Operación y funcionamiento de los canales de abasto de la Ciudad de México</v>
      </c>
      <c r="E1066" t="str">
        <f>VLOOKUP(MID(C1066,1,10),Estrv!B:CC,45,FALSE)</f>
        <v>Desarrollo de proyectos inversion, tecnologicos y de innovacion para mejorar la infraestructura de los canales de abasto y distribucion.</v>
      </c>
      <c r="F1066" t="s">
        <v>4438</v>
      </c>
      <c r="G1066" t="b">
        <f t="shared" si="67"/>
        <v>0</v>
      </c>
    </row>
    <row r="1067" spans="1:7" hidden="1">
      <c r="A1067" t="str">
        <f t="shared" si="70"/>
        <v>04C001</v>
      </c>
      <c r="B1067" t="str">
        <f>CONCATENATE(A1067,"_",COUNTIF(A$1:A1067,A1067))</f>
        <v>04C001_7</v>
      </c>
      <c r="C1067" t="s">
        <v>10853</v>
      </c>
      <c r="D1067" t="str">
        <f>VLOOKUP(MID(C1067,7,4),Estrv!I:J,2,FALSE)</f>
        <v>Operación y funcionamiento de los canales de abasto de la Ciudad de México</v>
      </c>
      <c r="E1067" t="str">
        <f>VLOOKUP(MID(C1067,1,10),Estrv!B:CC,48,FALSE)</f>
        <v>Actualizacion y aplicacion de la normatividad para la Central de Abasto, mercados publicos, mercados sobre ruedas, concentraciones, tianguis, bazares y complementarios</v>
      </c>
      <c r="F1067" t="s">
        <v>4442</v>
      </c>
      <c r="G1067" t="b">
        <f t="shared" si="67"/>
        <v>1</v>
      </c>
    </row>
    <row r="1068" spans="1:7" hidden="1">
      <c r="A1068" t="str">
        <f t="shared" si="70"/>
        <v>04C001</v>
      </c>
      <c r="B1068" t="str">
        <f>CONCATENATE(A1068,"_",COUNTIF(A$1:A1068,A1068))</f>
        <v>04C001_8</v>
      </c>
      <c r="C1068" t="s">
        <v>11527</v>
      </c>
      <c r="D1068" t="str">
        <f>VLOOKUP(MID(C1068,7,4),Estrv!I:J,2,FALSE)</f>
        <v>Operación y funcionamiento de los canales de abasto de la Ciudad de México</v>
      </c>
      <c r="E1068" t="str">
        <f>VLOOKUP(MID(C1068,1,10),Estrv!B:CC,51,FALSE)</f>
        <v>Capacitacion para locatarios y oferentes de los canales de abasto</v>
      </c>
      <c r="F1068" t="s">
        <v>4445</v>
      </c>
      <c r="G1068" t="b">
        <f t="shared" si="67"/>
        <v>1</v>
      </c>
    </row>
    <row r="1069" spans="1:7" hidden="1">
      <c r="A1069" t="str">
        <f t="shared" si="70"/>
        <v>04C001</v>
      </c>
      <c r="B1069" t="str">
        <f>CONCATENATE(A1069,"_",COUNTIF(A$1:A1069,A1069))</f>
        <v>04C001_9</v>
      </c>
      <c r="C1069" t="s">
        <v>12201</v>
      </c>
      <c r="D1069" t="str">
        <f>VLOOKUP(MID(C1069,7,4),Estrv!I:J,2,FALSE)</f>
        <v>Operación y funcionamiento de los canales de abasto de la Ciudad de México</v>
      </c>
      <c r="E1069" t="str">
        <f>VLOOKUP(MID(C1069,1,10),Estrv!B:CC,54,FALSE)</f>
        <v>Promocion de los canales de abasto</v>
      </c>
      <c r="F1069" t="s">
        <v>4446</v>
      </c>
      <c r="G1069" t="b">
        <f t="shared" si="67"/>
        <v>1</v>
      </c>
    </row>
    <row r="1070" spans="1:7" hidden="1">
      <c r="A1070" t="str">
        <f t="shared" si="70"/>
        <v>04C001</v>
      </c>
      <c r="B1070" t="str">
        <f>CONCATENATE(A1070,"_",COUNTIF(A$1:A1070,A1070))</f>
        <v>04C001_10</v>
      </c>
      <c r="C1070" t="s">
        <v>12875</v>
      </c>
      <c r="D1070" t="str">
        <f>VLOOKUP(MID(C1070,7,4),Estrv!I:J,2,FALSE)</f>
        <v>Operación y funcionamiento de los canales de abasto de la Ciudad de México</v>
      </c>
      <c r="E1070" t="str">
        <f>VLOOKUP(MID(C1070,1,10),Estrv!B:CC,57,FALSE)</f>
        <v>Elaboracion de Diagnosticos para evaluar la infraestructura de los inmuebles publicos de los canales de abasto y distribucion.</v>
      </c>
      <c r="F1070" t="s">
        <v>4447</v>
      </c>
      <c r="G1070" t="b">
        <f t="shared" si="67"/>
        <v>1</v>
      </c>
    </row>
    <row r="1071" spans="1:7">
      <c r="A1071" t="str">
        <f t="shared" si="70"/>
        <v>04C001</v>
      </c>
      <c r="B1071" t="str">
        <f>CONCATENATE(A1071,"_",COUNTIF(A$1:A1071,A1071))</f>
        <v>04C001_11</v>
      </c>
      <c r="C1071" t="s">
        <v>10180</v>
      </c>
      <c r="D1071" t="str">
        <f>VLOOKUP(MID(C1071,7,4),Estrv!I:J,2,FALSE)</f>
        <v>Regulación y desarrollo del sector industrial, comercial y de servicio</v>
      </c>
      <c r="E1071" t="str">
        <f>VLOOKUP(MID(C1071,1,10),Estrv!B:CC,45,FALSE)</f>
        <v>Elaboracion de Estudios de coyuntura economica</v>
      </c>
      <c r="F1071" t="s">
        <v>4460</v>
      </c>
      <c r="G1071" t="b">
        <f t="shared" si="67"/>
        <v>0</v>
      </c>
    </row>
    <row r="1072" spans="1:7" hidden="1">
      <c r="A1072" t="str">
        <f t="shared" si="70"/>
        <v>04C001</v>
      </c>
      <c r="B1072" t="str">
        <f>CONCATENATE(A1072,"_",COUNTIF(A$1:A1072,A1072))</f>
        <v>04C001_12</v>
      </c>
      <c r="C1072" t="s">
        <v>10854</v>
      </c>
      <c r="D1072" t="str">
        <f>VLOOKUP(MID(C1072,7,4),Estrv!I:J,2,FALSE)</f>
        <v>Regulación y desarrollo del sector industrial, comercial y de servicio</v>
      </c>
      <c r="E1072" t="str">
        <f>VLOOKUP(MID(C1072,1,10),Estrv!B:CC,48,FALSE)</f>
        <v>Asesorias brindadas para aperturar, mejorar e invertir a unidades economicas por medio de la Oficina Virtual de Informacion Economica</v>
      </c>
      <c r="F1072" t="s">
        <v>4464</v>
      </c>
      <c r="G1072" t="b">
        <f t="shared" si="67"/>
        <v>1</v>
      </c>
    </row>
    <row r="1073" spans="1:7" hidden="1">
      <c r="A1073" t="str">
        <f t="shared" si="70"/>
        <v>04C001</v>
      </c>
      <c r="B1073" t="str">
        <f>CONCATENATE(A1073,"_",COUNTIF(A$1:A1073,A1073))</f>
        <v>04C001_13</v>
      </c>
      <c r="C1073" t="s">
        <v>11528</v>
      </c>
      <c r="D1073" t="str">
        <f>VLOOKUP(MID(C1073,7,4),Estrv!I:J,2,FALSE)</f>
        <v>Regulación y desarrollo del sector industrial, comercial y de servicio</v>
      </c>
      <c r="E1073" t="str">
        <f>VLOOKUP(MID(C1073,1,10),Estrv!B:CC,51,FALSE)</f>
        <v>Regularizacion y registro de los establecimientos mercantiles en la plataforma digital SIAPEM.</v>
      </c>
      <c r="F1073" t="s">
        <v>4465</v>
      </c>
      <c r="G1073" t="b">
        <f t="shared" si="67"/>
        <v>1</v>
      </c>
    </row>
    <row r="1074" spans="1:7">
      <c r="A1074" t="str">
        <f t="shared" si="70"/>
        <v>04C001</v>
      </c>
      <c r="B1074" t="str">
        <f>CONCATENATE(A1074,"_",COUNTIF(A$1:A1074,A1074))</f>
        <v>04C001_14</v>
      </c>
      <c r="C1074" t="s">
        <v>10181</v>
      </c>
      <c r="D1074" t="str">
        <f>VLOOKUP(MID(C1074,7,4),Estrv!I:J,2,FALSE)</f>
        <v>Cumplimiento de los programas de protección civil</v>
      </c>
      <c r="E1074" t="str">
        <f>VLOOKUP(MID(C1074,1,10),Estrv!B:CC,45,FALSE)</f>
        <v>Llevar acabo 4 sesiones de capacitacion para los integrantes de las Brigadas Internas de Proteccion Civil en temas de Gestion Integral de Riesgo de Desastres.</v>
      </c>
      <c r="F1074" t="s">
        <v>4475</v>
      </c>
      <c r="G1074" t="b">
        <f t="shared" si="67"/>
        <v>0</v>
      </c>
    </row>
    <row r="1075" spans="1:7" hidden="1">
      <c r="A1075" t="str">
        <f t="shared" si="70"/>
        <v>04C001</v>
      </c>
      <c r="B1075" t="str">
        <f>CONCATENATE(A1075,"_",COUNTIF(A$1:A1075,A1075))</f>
        <v>04C001_15</v>
      </c>
      <c r="C1075" t="s">
        <v>10855</v>
      </c>
      <c r="D1075" t="str">
        <f>VLOOKUP(MID(C1075,7,4),Estrv!I:J,2,FALSE)</f>
        <v>Cumplimiento de los programas de protección civil</v>
      </c>
      <c r="E1075" t="str">
        <f>VLOOKUP(MID(C1075,1,10),Estrv!B:CC,48,FALSE)</f>
        <v>Llevar acabo 4 Simulacros en cumplimientos a la Ley de Gestio Intregral de Riesgos y Proteccion Civil y su Reglamento.</v>
      </c>
      <c r="F1075" t="s">
        <v>4479</v>
      </c>
      <c r="G1075" t="b">
        <f t="shared" si="67"/>
        <v>1</v>
      </c>
    </row>
    <row r="1076" spans="1:7" hidden="1">
      <c r="A1076" t="str">
        <f t="shared" si="70"/>
        <v>04C001</v>
      </c>
      <c r="B1076" t="str">
        <f>CONCATENATE(A1076,"_",COUNTIF(A$1:A1076,A1076))</f>
        <v>04C001_16</v>
      </c>
      <c r="C1076" t="s">
        <v>11529</v>
      </c>
      <c r="D1076" t="str">
        <f>VLOOKUP(MID(C1076,7,4),Estrv!I:J,2,FALSE)</f>
        <v>Cumplimiento de los programas de protección civil</v>
      </c>
      <c r="E1076" t="str">
        <f>VLOOKUP(MID(C1076,1,10),Estrv!B:CC,51,FALSE)</f>
        <v>Llevar a cabo 1 verificacion anual de la vigencia del Programa Interno de Proteccion Civil.</v>
      </c>
      <c r="F1076" t="s">
        <v>4480</v>
      </c>
      <c r="G1076" t="b">
        <f t="shared" si="67"/>
        <v>1</v>
      </c>
    </row>
    <row r="1077" spans="1:7">
      <c r="A1077" t="str">
        <f t="shared" si="70"/>
        <v>04C001</v>
      </c>
      <c r="B1077" t="str">
        <f>CONCATENATE(A1077,"_",COUNTIF(A$1:A1077,A1077))</f>
        <v>04C001_17</v>
      </c>
      <c r="C1077" t="s">
        <v>10182</v>
      </c>
      <c r="D1077" t="str">
        <f>VLOOKUP(MID(C1077,7,4),Estrv!I:J,2,FALSE)</f>
        <v>Diseño e instrumentación de acciones en materia de competitividad, emprendimiento, competencia y política regulatoria</v>
      </c>
      <c r="E1077" t="str">
        <f>VLOOKUP(MID(C1077,1,10),Estrv!B:CC,45,FALSE)</f>
        <v>Capacitacion y asesorias a MiPyMES que realizaron registro para asistir a los cursos otorgados.</v>
      </c>
      <c r="F1077" t="s">
        <v>4492</v>
      </c>
      <c r="G1077" t="b">
        <f t="shared" si="67"/>
        <v>0</v>
      </c>
    </row>
    <row r="1078" spans="1:7" hidden="1">
      <c r="A1078" t="str">
        <f t="shared" si="70"/>
        <v>04C001</v>
      </c>
      <c r="B1078" t="str">
        <f>CONCATENATE(A1078,"_",COUNTIF(A$1:A1078,A1078))</f>
        <v>04C001_18</v>
      </c>
      <c r="C1078" t="s">
        <v>10856</v>
      </c>
      <c r="D1078" t="str">
        <f>VLOOKUP(MID(C1078,7,4),Estrv!I:J,2,FALSE)</f>
        <v>Diseño e instrumentación de acciones en materia de competitividad, emprendimiento, competencia y política regulatoria</v>
      </c>
      <c r="E1078" t="str">
        <f>VLOOKUP(MID(C1078,1,10),Estrv!B:CC,48,FALSE)</f>
        <v>Vinculacion entre MiPyMEs y compradores.</v>
      </c>
      <c r="F1078" t="s">
        <v>4495</v>
      </c>
      <c r="G1078" t="b">
        <f t="shared" si="67"/>
        <v>1</v>
      </c>
    </row>
    <row r="1079" spans="1:7" hidden="1">
      <c r="A1079" t="str">
        <f t="shared" si="70"/>
        <v>04C001</v>
      </c>
      <c r="B1079" t="str">
        <f>CONCATENATE(A1079,"_",COUNTIF(A$1:A1079,A1079))</f>
        <v>04C001_19</v>
      </c>
      <c r="C1079" t="s">
        <v>11530</v>
      </c>
      <c r="D1079" t="str">
        <f>VLOOKUP(MID(C1079,7,4),Estrv!I:J,2,FALSE)</f>
        <v>Diseño e instrumentación de acciones en materia de competitividad, emprendimiento, competencia y política regulatoria</v>
      </c>
      <c r="E1079" t="str">
        <f>VLOOKUP(MID(C1079,1,10),Estrv!B:CC,51,FALSE)</f>
        <v>Vincular a las MiPyMES de la Ciudad de Mexico a programas o esquemas de financiamiento.</v>
      </c>
      <c r="F1079" t="s">
        <v>4496</v>
      </c>
      <c r="G1079" t="b">
        <f t="shared" si="67"/>
        <v>1</v>
      </c>
    </row>
    <row r="1080" spans="1:7" hidden="1">
      <c r="A1080" t="str">
        <f t="shared" si="70"/>
        <v>04C001</v>
      </c>
      <c r="B1080" t="str">
        <f>CONCATENATE(A1080,"_",COUNTIF(A$1:A1080,A1080))</f>
        <v>04C001_20</v>
      </c>
      <c r="C1080" t="s">
        <v>12204</v>
      </c>
      <c r="D1080" t="str">
        <f>VLOOKUP(MID(C1080,7,4),Estrv!I:J,2,FALSE)</f>
        <v>Diseño e instrumentación de acciones en materia de competitividad, emprendimiento, competencia y política regulatoria</v>
      </c>
      <c r="E1080" t="str">
        <f>VLOOKUP(MID(C1080,1,10),Estrv!B:CC,54,FALSE)</f>
        <v>Seguimiento de precios a la canasta basica</v>
      </c>
      <c r="F1080" t="s">
        <v>4497</v>
      </c>
      <c r="G1080" t="b">
        <f t="shared" si="67"/>
        <v>1</v>
      </c>
    </row>
    <row r="1081" spans="1:7">
      <c r="A1081" t="str">
        <f t="shared" si="70"/>
        <v>04C001</v>
      </c>
      <c r="B1081" t="str">
        <f>CONCATENATE(A1081,"_",COUNTIF(A$1:A1081,A1081))</f>
        <v>04C001_21</v>
      </c>
      <c r="C1081" t="s">
        <v>10183</v>
      </c>
      <c r="D1081" t="str">
        <f>VLOOKUP(MID(C1081,7,4),Estrv!I:J,2,FALSE)</f>
        <v>Actividades de apoyo administrativo</v>
      </c>
      <c r="E1081" t="str">
        <f>VLOOKUP(MID(C1081,1,10),Estrv!B:CC,45,FALSE)</f>
        <v>Adquisicion de bienes y servicios.</v>
      </c>
      <c r="F1081" t="s">
        <v>4507</v>
      </c>
      <c r="G1081" t="b">
        <f t="shared" si="67"/>
        <v>0</v>
      </c>
    </row>
    <row r="1082" spans="1:7">
      <c r="A1082" t="str">
        <f t="shared" ref="A1082:A1096" si="71">MID(C1082,1,6)</f>
        <v>04C001</v>
      </c>
      <c r="B1082" t="str">
        <f>CONCATENATE(A1082,"_",COUNTIF(A$1:A1082,A1082))</f>
        <v>04C001_22</v>
      </c>
      <c r="C1082" t="s">
        <v>10184</v>
      </c>
      <c r="D1082" t="str">
        <f>VLOOKUP(MID(C1082,7,4),Estrv!I:J,2,FALSE)</f>
        <v>Provisiones para contingencias</v>
      </c>
      <c r="E1082" t="str">
        <f>VLOOKUP(MID(C1082,1,10),Estrv!B:CC,45,FALSE)</f>
        <v>Pago de laudos instaurados en contra de la Secretaria</v>
      </c>
      <c r="F1082" t="s">
        <v>4512</v>
      </c>
      <c r="G1082" t="b">
        <f t="shared" si="67"/>
        <v>0</v>
      </c>
    </row>
    <row r="1083" spans="1:7">
      <c r="A1083" t="str">
        <f t="shared" si="71"/>
        <v>04P0DE</v>
      </c>
      <c r="B1083" t="str">
        <f>CONCATENATE(A1083,"_",COUNTIF(A$1:A1083,A1083))</f>
        <v>04P0DE_1</v>
      </c>
      <c r="C1083" t="s">
        <v>10185</v>
      </c>
      <c r="D1083" t="str">
        <f>VLOOKUP(MID(C1083,7,4),Estrv!I:J,2,FALSE)</f>
        <v>Seguimiento a recuperación de cartera</v>
      </c>
      <c r="E1083" t="str">
        <f>VLOOKUP(MID(C1083,1,10),Estrv!B:CC,45,FALSE)</f>
        <v>Escrituracion de unidades privativas liquidadas.</v>
      </c>
      <c r="F1083" t="s">
        <v>4532</v>
      </c>
      <c r="G1083" t="b">
        <f t="shared" si="67"/>
        <v>0</v>
      </c>
    </row>
    <row r="1084" spans="1:7" hidden="1">
      <c r="A1084" t="str">
        <f t="shared" si="71"/>
        <v>04P0DE</v>
      </c>
      <c r="B1084" t="str">
        <f>CONCATENATE(A1084,"_",COUNTIF(A$1:A1084,A1084))</f>
        <v>04P0DE_2</v>
      </c>
      <c r="C1084" t="s">
        <v>10859</v>
      </c>
      <c r="D1084" t="str">
        <f>VLOOKUP(MID(C1084,7,4),Estrv!I:J,2,FALSE)</f>
        <v>Seguimiento a recuperación de cartera</v>
      </c>
      <c r="E1084" t="str">
        <f>VLOOKUP(MID(C1084,1,10),Estrv!B:CC,48,FALSE)</f>
        <v>Recuperacion de cartera.</v>
      </c>
      <c r="F1084" t="s">
        <v>4536</v>
      </c>
      <c r="G1084" t="b">
        <f t="shared" si="67"/>
        <v>1</v>
      </c>
    </row>
    <row r="1085" spans="1:7" hidden="1">
      <c r="A1085" t="str">
        <f t="shared" si="71"/>
        <v>04P0DE</v>
      </c>
      <c r="B1085" t="str">
        <f>CONCATENATE(A1085,"_",COUNTIF(A$1:A1085,A1085))</f>
        <v>04P0DE_3</v>
      </c>
      <c r="C1085" t="s">
        <v>11533</v>
      </c>
      <c r="D1085" t="str">
        <f>VLOOKUP(MID(C1085,7,4),Estrv!I:J,2,FALSE)</f>
        <v>Seguimiento a recuperación de cartera</v>
      </c>
      <c r="E1085" t="str">
        <f>VLOOKUP(MID(C1085,1,10),Estrv!B:CC,51,FALSE)</f>
        <v>Venta de unidades privativas disponibles.</v>
      </c>
      <c r="F1085" t="s">
        <v>4537</v>
      </c>
      <c r="G1085" t="b">
        <f t="shared" si="67"/>
        <v>1</v>
      </c>
    </row>
    <row r="1086" spans="1:7" hidden="1">
      <c r="A1086" t="str">
        <f t="shared" si="71"/>
        <v>04P0DE</v>
      </c>
      <c r="B1086" t="str">
        <f>CONCATENATE(A1086,"_",COUNTIF(A$1:A1086,A1086))</f>
        <v>04P0DE_4</v>
      </c>
      <c r="C1086" t="s">
        <v>12207</v>
      </c>
      <c r="D1086" t="str">
        <f>VLOOKUP(MID(C1086,7,4),Estrv!I:J,2,FALSE)</f>
        <v>Seguimiento a recuperación de cartera</v>
      </c>
      <c r="E1086" t="str">
        <f>VLOOKUP(MID(C1086,1,10),Estrv!B:CC,54,FALSE)</f>
        <v>Recuperacion de unidades privativas invadidas</v>
      </c>
      <c r="F1086" t="s">
        <v>4538</v>
      </c>
      <c r="G1086" t="b">
        <f t="shared" si="67"/>
        <v>1</v>
      </c>
    </row>
    <row r="1087" spans="1:7">
      <c r="A1087" t="str">
        <f t="shared" si="71"/>
        <v>04P0DS</v>
      </c>
      <c r="B1087" t="str">
        <f>CONCATENATE(A1087,"_",COUNTIF(A$1:A1087,A1087))</f>
        <v>04P0DS_1</v>
      </c>
      <c r="C1087" t="s">
        <v>10186</v>
      </c>
      <c r="D1087" t="str">
        <f>VLOOKUP(MID(C1087,7,4),Estrv!I:J,2,FALSE)</f>
        <v>Financiamiento a microcréditos para el autoempleo, atención a las medianas y pequeñas empresas y comercialización de productos rurales</v>
      </c>
      <c r="E1087" t="str">
        <f>VLOOKUP(MID(C1087,1,10),Estrv!B:CC,45,FALSE)</f>
        <v>Realizacion de Estrategias del Programa de Financiamiento (Jornadas de capacitacion para el acceso a financiamiento, acercar los servicios financieros a la poblacion objetivo y coordinar los modulos en oficinas centrales y en las Alcaldias para el otorgamientos de creditos)</v>
      </c>
      <c r="F1087" t="s">
        <v>4555</v>
      </c>
      <c r="G1087" t="b">
        <f t="shared" si="67"/>
        <v>0</v>
      </c>
    </row>
    <row r="1088" spans="1:7" hidden="1">
      <c r="A1088" t="str">
        <f t="shared" si="71"/>
        <v>04P0DS</v>
      </c>
      <c r="B1088" t="str">
        <f>CONCATENATE(A1088,"_",COUNTIF(A$1:A1088,A1088))</f>
        <v>04P0DS_2</v>
      </c>
      <c r="C1088" t="s">
        <v>10860</v>
      </c>
      <c r="D1088" t="str">
        <f>VLOOKUP(MID(C1088,7,4),Estrv!I:J,2,FALSE)</f>
        <v>Financiamiento a microcréditos para el autoempleo, atención a las medianas y pequeñas empresas y comercialización de productos rurales</v>
      </c>
      <c r="E1088" t="str">
        <f>VLOOKUP(MID(C1088,1,10),Estrv!B:CC,48,FALSE)</f>
        <v>Jornadas de capacitacion para el acceso a financiamientos.</v>
      </c>
      <c r="F1088" t="s">
        <v>4559</v>
      </c>
      <c r="G1088" t="b">
        <f t="shared" si="67"/>
        <v>1</v>
      </c>
    </row>
    <row r="1089" spans="1:7" hidden="1">
      <c r="A1089" t="str">
        <f t="shared" si="71"/>
        <v>04P0DS</v>
      </c>
      <c r="B1089" t="str">
        <f>CONCATENATE(A1089,"_",COUNTIF(A$1:A1089,A1089))</f>
        <v>04P0DS_3</v>
      </c>
      <c r="C1089" t="s">
        <v>11534</v>
      </c>
      <c r="D1089" t="str">
        <f>VLOOKUP(MID(C1089,7,4),Estrv!I:J,2,FALSE)</f>
        <v>Financiamiento a microcréditos para el autoempleo, atención a las medianas y pequeñas empresas y comercialización de productos rurales</v>
      </c>
      <c r="E1089" t="str">
        <f>VLOOKUP(MID(C1089,1,10),Estrv!B:CC,51,FALSE)</f>
        <v>Otorgamiento de apoyos y creditos economicos</v>
      </c>
      <c r="F1089" t="s">
        <v>4562</v>
      </c>
      <c r="G1089" t="b">
        <f t="shared" si="67"/>
        <v>1</v>
      </c>
    </row>
    <row r="1090" spans="1:7" hidden="1">
      <c r="A1090" t="str">
        <f t="shared" si="71"/>
        <v>04P0DS</v>
      </c>
      <c r="B1090" t="str">
        <f>CONCATENATE(A1090,"_",COUNTIF(A$1:A1090,A1090))</f>
        <v>04P0DS_4</v>
      </c>
      <c r="C1090" t="s">
        <v>12208</v>
      </c>
      <c r="D1090" t="str">
        <f>VLOOKUP(MID(C1090,7,4),Estrv!I:J,2,FALSE)</f>
        <v>Financiamiento a microcréditos para el autoempleo, atención a las medianas y pequeñas empresas y comercialización de productos rurales</v>
      </c>
      <c r="E1090" t="str">
        <f>VLOOKUP(MID(C1090,1,10),Estrv!B:CC,54,FALSE)</f>
        <v>Coordinar el proceso de otorgamiento del credito en todas sus etapas: recepcion de solicitudes, integracion de expedientes, evaluacion, dictaminacion, presentacion y formalizacion del credito.</v>
      </c>
      <c r="F1090" t="s">
        <v>4565</v>
      </c>
      <c r="G1090" t="b">
        <f t="shared" si="67"/>
        <v>1</v>
      </c>
    </row>
    <row r="1091" spans="1:7" hidden="1">
      <c r="A1091" t="str">
        <f t="shared" si="71"/>
        <v>04P0DS</v>
      </c>
      <c r="B1091" t="str">
        <f>CONCATENATE(A1091,"_",COUNTIF(A$1:A1091,A1091))</f>
        <v>04P0DS_5</v>
      </c>
      <c r="C1091" t="s">
        <v>12882</v>
      </c>
      <c r="D1091" t="str">
        <f>VLOOKUP(MID(C1091,7,4),Estrv!I:J,2,FALSE)</f>
        <v>Financiamiento a microcréditos para el autoempleo, atención a las medianas y pequeñas empresas y comercialización de productos rurales</v>
      </c>
      <c r="E1091" t="str">
        <f>VLOOKUP(MID(C1091,1,10),Estrv!B:CC,57,FALSE)</f>
        <v>Acciones de recuperacion de creditos</v>
      </c>
      <c r="F1091" t="s">
        <v>4566</v>
      </c>
      <c r="G1091" t="b">
        <f t="shared" ref="G1091:G1154" si="72">EXACT(E1091,F1091)</f>
        <v>1</v>
      </c>
    </row>
    <row r="1092" spans="1:7">
      <c r="A1092" t="str">
        <f t="shared" si="71"/>
        <v>04P0DS</v>
      </c>
      <c r="B1092" t="str">
        <f>CONCATENATE(A1092,"_",COUNTIF(A$1:A1092,A1092))</f>
        <v>04P0DS_6</v>
      </c>
      <c r="C1092" t="s">
        <v>10187</v>
      </c>
      <c r="D1092" t="str">
        <f>VLOOKUP(MID(C1092,7,4),Estrv!I:J,2,FALSE)</f>
        <v>Actividades de apoyo administrativo</v>
      </c>
      <c r="E1092" t="str">
        <f>VLOOKUP(MID(C1092,1,10),Estrv!B:CC,45,FALSE)</f>
        <v>Adquisicion de bienes y servicios.</v>
      </c>
      <c r="F1092" t="s">
        <v>4575</v>
      </c>
      <c r="G1092" t="b">
        <f t="shared" si="72"/>
        <v>0</v>
      </c>
    </row>
    <row r="1093" spans="1:7">
      <c r="A1093" t="str">
        <f t="shared" si="71"/>
        <v>04P0DS</v>
      </c>
      <c r="B1093" t="str">
        <f>CONCATENATE(A1093,"_",COUNTIF(A$1:A1093,A1093))</f>
        <v>04P0DS_7</v>
      </c>
      <c r="C1093" t="s">
        <v>10188</v>
      </c>
      <c r="D1093" t="str">
        <f>VLOOKUP(MID(C1093,7,4),Estrv!I:J,2,FALSE)</f>
        <v>Provisiones para contingencias</v>
      </c>
      <c r="E1093" t="str">
        <f>VLOOKUP(MID(C1093,1,10),Estrv!B:CC,45,FALSE)</f>
        <v>Pago de laudos instaurados en contra del fondo</v>
      </c>
      <c r="F1093" t="s">
        <v>4581</v>
      </c>
      <c r="G1093" t="b">
        <f t="shared" si="72"/>
        <v>0</v>
      </c>
    </row>
    <row r="1094" spans="1:7">
      <c r="A1094" t="str">
        <f t="shared" si="71"/>
        <v>04P0DS</v>
      </c>
      <c r="B1094" t="str">
        <f>CONCATENATE(A1094,"_",COUNTIF(A$1:A1094,A1094))</f>
        <v>04P0DS_8</v>
      </c>
      <c r="C1094" t="s">
        <v>10189</v>
      </c>
      <c r="D1094" t="str">
        <f>VLOOKUP(MID(C1094,7,4),Estrv!I:J,2,FALSE)</f>
        <v>Cumplimiento de los programas de protección civil</v>
      </c>
      <c r="E1094" t="str">
        <f>VLOOKUP(MID(C1094,1,10),Estrv!B:CC,45,FALSE)</f>
        <v>Instalaciones alineadas con el Plan de Proteccion Civil</v>
      </c>
      <c r="F1094" t="s">
        <v>4594</v>
      </c>
      <c r="G1094" t="b">
        <f t="shared" si="72"/>
        <v>0</v>
      </c>
    </row>
    <row r="1095" spans="1:7" hidden="1">
      <c r="A1095" t="str">
        <f t="shared" si="71"/>
        <v>04P0DS</v>
      </c>
      <c r="B1095" t="str">
        <f>CONCATENATE(A1095,"_",COUNTIF(A$1:A1095,A1095))</f>
        <v>04P0DS_9</v>
      </c>
      <c r="C1095" t="s">
        <v>10863</v>
      </c>
      <c r="D1095" t="str">
        <f>VLOOKUP(MID(C1095,7,4),Estrv!I:J,2,FALSE)</f>
        <v>Cumplimiento de los programas de protección civil</v>
      </c>
      <c r="E1095" t="str">
        <f>VLOOKUP(MID(C1095,1,10),Estrv!B:CC,48,FALSE)</f>
        <v>Capacitacion en materia de Proteccion Civil</v>
      </c>
      <c r="F1095" t="s">
        <v>731</v>
      </c>
      <c r="G1095" t="b">
        <f t="shared" si="72"/>
        <v>1</v>
      </c>
    </row>
    <row r="1096" spans="1:7">
      <c r="A1096" t="str">
        <f t="shared" si="71"/>
        <v>05C001</v>
      </c>
      <c r="B1096" t="str">
        <f>CONCATENATE(A1096,"_",COUNTIF(A$1:A1096,A1096))</f>
        <v>05C001_1</v>
      </c>
      <c r="C1096" t="s">
        <v>10190</v>
      </c>
      <c r="D1096" t="str">
        <f>VLOOKUP(MID(C1096,7,4),Estrv!I:J,2,FALSE)</f>
        <v>Desarrollo y promoción de productos y proyectos turísticos sustentables</v>
      </c>
      <c r="E1096" t="str">
        <f>VLOOKUP(MID(C1096,1,10),Estrv!B:CC,45,FALSE)</f>
        <v>Promocion y difusion turistica de la Ciudad de Mexico</v>
      </c>
      <c r="F1096" t="s">
        <v>4615</v>
      </c>
      <c r="G1096" t="b">
        <f t="shared" si="72"/>
        <v>0</v>
      </c>
    </row>
    <row r="1097" spans="1:7" hidden="1">
      <c r="A1097" t="str">
        <f t="shared" ref="A1097:A1114" si="73">MID(C1097,1,6)</f>
        <v>05C001</v>
      </c>
      <c r="B1097" t="str">
        <f>CONCATENATE(A1097,"_",COUNTIF(A$1:A1097,A1097))</f>
        <v>05C001_2</v>
      </c>
      <c r="C1097" t="s">
        <v>10864</v>
      </c>
      <c r="D1097" t="str">
        <f>VLOOKUP(MID(C1097,7,4),Estrv!I:J,2,FALSE)</f>
        <v>Desarrollo y promoción de productos y proyectos turísticos sustentables</v>
      </c>
      <c r="E1097" t="str">
        <f>VLOOKUP(MID(C1097,1,10),Estrv!B:CC,48,FALSE)</f>
        <v>Fomento a Mypimes, cooperativas y emprendedores turisticos</v>
      </c>
      <c r="F1097" t="s">
        <v>4619</v>
      </c>
      <c r="G1097" t="b">
        <f t="shared" si="72"/>
        <v>1</v>
      </c>
    </row>
    <row r="1098" spans="1:7" hidden="1">
      <c r="A1098" t="str">
        <f t="shared" si="73"/>
        <v>05C001</v>
      </c>
      <c r="B1098" t="str">
        <f>CONCATENATE(A1098,"_",COUNTIF(A$1:A1098,A1098))</f>
        <v>05C001_3</v>
      </c>
      <c r="C1098" t="s">
        <v>11538</v>
      </c>
      <c r="D1098" t="str">
        <f>VLOOKUP(MID(C1098,7,4),Estrv!I:J,2,FALSE)</f>
        <v>Desarrollo y promoción de productos y proyectos turísticos sustentables</v>
      </c>
      <c r="E1098" t="str">
        <f>VLOOKUP(MID(C1098,1,10),Estrv!B:CC,51,FALSE)</f>
        <v>Seguimiento de informes de indicadores del sector</v>
      </c>
      <c r="F1098" t="s">
        <v>4622</v>
      </c>
      <c r="G1098" t="b">
        <f t="shared" si="72"/>
        <v>1</v>
      </c>
    </row>
    <row r="1099" spans="1:7" hidden="1">
      <c r="A1099" t="str">
        <f t="shared" si="73"/>
        <v>05C001</v>
      </c>
      <c r="B1099" t="str">
        <f>CONCATENATE(A1099,"_",COUNTIF(A$1:A1099,A1099))</f>
        <v>05C001_4</v>
      </c>
      <c r="C1099" t="s">
        <v>12212</v>
      </c>
      <c r="D1099" t="str">
        <f>VLOOKUP(MID(C1099,7,4),Estrv!I:J,2,FALSE)</f>
        <v>Desarrollo y promoción de productos y proyectos turísticos sustentables</v>
      </c>
      <c r="E1099" t="str">
        <f>VLOOKUP(MID(C1099,1,10),Estrv!B:CC,54,FALSE)</f>
        <v>Servicios de atencion turistica</v>
      </c>
      <c r="F1099" t="s">
        <v>4625</v>
      </c>
      <c r="G1099" t="b">
        <f t="shared" si="72"/>
        <v>1</v>
      </c>
    </row>
    <row r="1100" spans="1:7" hidden="1">
      <c r="A1100" t="str">
        <f t="shared" si="73"/>
        <v>05C001</v>
      </c>
      <c r="B1100" t="str">
        <f>CONCATENATE(A1100,"_",COUNTIF(A$1:A1100,A1100))</f>
        <v>05C001_5</v>
      </c>
      <c r="C1100" t="s">
        <v>12886</v>
      </c>
      <c r="D1100" t="str">
        <f>VLOOKUP(MID(C1100,7,4),Estrv!I:J,2,FALSE)</f>
        <v>Desarrollo y promoción de productos y proyectos turísticos sustentables</v>
      </c>
      <c r="E1100" t="str">
        <f>VLOOKUP(MID(C1100,1,10),Estrv!B:CC,57,FALSE)</f>
        <v>Creacion de proyectos turisticos con instituciones publicas y privadas</v>
      </c>
      <c r="F1100" t="s">
        <v>4628</v>
      </c>
      <c r="G1100" t="b">
        <f t="shared" si="72"/>
        <v>1</v>
      </c>
    </row>
    <row r="1101" spans="1:7" hidden="1">
      <c r="A1101" t="str">
        <f t="shared" si="73"/>
        <v>05C001</v>
      </c>
      <c r="B1101" t="str">
        <f>CONCATENATE(A1101,"_",COUNTIF(A$1:A1101,A1101))</f>
        <v>05C001_6</v>
      </c>
      <c r="C1101" t="s">
        <v>13560</v>
      </c>
      <c r="D1101" t="str">
        <f>VLOOKUP(MID(C1101,7,4),Estrv!I:J,2,FALSE)</f>
        <v>Desarrollo y promoción de productos y proyectos turísticos sustentables</v>
      </c>
      <c r="E1101" t="str">
        <f>VLOOKUP(MID(C1101,1,10),Estrv!B:CC,60,FALSE)</f>
        <v>Festivales y eventos turisticos</v>
      </c>
      <c r="F1101" t="s">
        <v>4631</v>
      </c>
      <c r="G1101" t="b">
        <f t="shared" si="72"/>
        <v>1</v>
      </c>
    </row>
    <row r="1102" spans="1:7" hidden="1">
      <c r="A1102" t="str">
        <f t="shared" si="73"/>
        <v>05C001</v>
      </c>
      <c r="B1102" t="str">
        <f>CONCATENATE(A1102,"_",COUNTIF(A$1:A1102,A1102))</f>
        <v>05C001_7</v>
      </c>
      <c r="C1102" t="s">
        <v>14234</v>
      </c>
      <c r="D1102" t="str">
        <f>VLOOKUP(MID(C1102,7,4),Estrv!I:J,2,FALSE)</f>
        <v>Desarrollo y promoción de productos y proyectos turísticos sustentables</v>
      </c>
      <c r="E1102" t="str">
        <f>VLOOKUP(MID(C1102,1,10),Estrv!B:CC,63,FALSE)</f>
        <v>Reactivacion de rutas turisticas</v>
      </c>
      <c r="F1102" t="s">
        <v>4634</v>
      </c>
      <c r="G1102" t="b">
        <f t="shared" si="72"/>
        <v>1</v>
      </c>
    </row>
    <row r="1103" spans="1:7" hidden="1">
      <c r="A1103" t="str">
        <f t="shared" si="73"/>
        <v>05C001</v>
      </c>
      <c r="B1103" t="str">
        <f>CONCATENATE(A1103,"_",COUNTIF(A$1:A1103,A1103))</f>
        <v>05C001_8</v>
      </c>
      <c r="C1103" t="s">
        <v>14908</v>
      </c>
      <c r="D1103" t="str">
        <f>VLOOKUP(MID(C1103,7,4),Estrv!I:J,2,FALSE)</f>
        <v>Desarrollo y promoción de productos y proyectos turísticos sustentables</v>
      </c>
      <c r="E1103" t="str">
        <f>VLOOKUP(MID(C1103,1,10),Estrv!B:CC,66,FALSE)</f>
        <v>Actualizacion y promocion del catalogo de artesanos</v>
      </c>
      <c r="F1103" t="s">
        <v>4635</v>
      </c>
      <c r="G1103" t="b">
        <f t="shared" si="72"/>
        <v>1</v>
      </c>
    </row>
    <row r="1104" spans="1:7">
      <c r="A1104" t="str">
        <f t="shared" si="73"/>
        <v>05C001</v>
      </c>
      <c r="B1104" t="str">
        <f>CONCATENATE(A1104,"_",COUNTIF(A$1:A1104,A1104))</f>
        <v>05C001_9</v>
      </c>
      <c r="C1104" t="s">
        <v>10191</v>
      </c>
      <c r="D1104" t="str">
        <f>VLOOKUP(MID(C1104,7,4),Estrv!I:J,2,FALSE)</f>
        <v>Actividades de apoyo administrativo</v>
      </c>
      <c r="E1104" t="str">
        <f>VLOOKUP(MID(C1104,1,10),Estrv!B:CC,45,FALSE)</f>
        <v>Adquisicion de materiales, insumos y suministros</v>
      </c>
      <c r="F1104" t="s">
        <v>4642</v>
      </c>
      <c r="G1104" t="b">
        <f t="shared" si="72"/>
        <v>0</v>
      </c>
    </row>
    <row r="1105" spans="1:7" hidden="1">
      <c r="A1105" t="str">
        <f t="shared" si="73"/>
        <v>05C001</v>
      </c>
      <c r="B1105" t="str">
        <f>CONCATENATE(A1105,"_",COUNTIF(A$1:A1105,A1105))</f>
        <v>05C001_10</v>
      </c>
      <c r="C1105" t="s">
        <v>10865</v>
      </c>
      <c r="D1105" t="str">
        <f>VLOOKUP(MID(C1105,7,4),Estrv!I:J,2,FALSE)</f>
        <v>Actividades de apoyo administrativo</v>
      </c>
      <c r="E1105" t="str">
        <f>VLOOKUP(MID(C1105,1,10),Estrv!B:CC,48,FALSE)</f>
        <v>Pagos de servicios generales, profesionales, conservacion y mantenimiento del inmueble.</v>
      </c>
      <c r="F1105" t="s">
        <v>4645</v>
      </c>
      <c r="G1105" t="b">
        <f t="shared" si="72"/>
        <v>1</v>
      </c>
    </row>
    <row r="1106" spans="1:7">
      <c r="A1106" t="str">
        <f t="shared" si="73"/>
        <v>05C001</v>
      </c>
      <c r="B1106" t="str">
        <f>CONCATENATE(A1106,"_",COUNTIF(A$1:A1106,A1106))</f>
        <v>05C001_11</v>
      </c>
      <c r="C1106" t="s">
        <v>10192</v>
      </c>
      <c r="D1106" t="str">
        <f>VLOOKUP(MID(C1106,7,4),Estrv!I:J,2,FALSE)</f>
        <v>Provisiones para contingencias</v>
      </c>
      <c r="E1106" t="str">
        <f>VLOOKUP(MID(C1106,1,10),Estrv!B:CC,45,FALSE)</f>
        <v>Segumiento de atencion al pago de juicios laborales (laudos)</v>
      </c>
      <c r="F1106" t="s">
        <v>4650</v>
      </c>
      <c r="G1106" t="b">
        <f t="shared" si="72"/>
        <v>0</v>
      </c>
    </row>
    <row r="1107" spans="1:7">
      <c r="A1107" t="str">
        <f t="shared" si="73"/>
        <v>05C001</v>
      </c>
      <c r="B1107" t="str">
        <f>CONCATENATE(A1107,"_",COUNTIF(A$1:A1107,A1107))</f>
        <v>05C001_12</v>
      </c>
      <c r="C1107" t="s">
        <v>10193</v>
      </c>
      <c r="D1107" t="str">
        <f>VLOOKUP(MID(C1107,7,4),Estrv!I:J,2,FALSE)</f>
        <v>Cumplimiento de los programas de protección civil</v>
      </c>
      <c r="E1107" t="str">
        <f>VLOOKUP(MID(C1107,1,10),Estrv!B:CC,45,FALSE)</f>
        <v>Adquisicion e instalacion de equipo de proteccion civil</v>
      </c>
      <c r="F1107" t="s">
        <v>4661</v>
      </c>
      <c r="G1107" t="b">
        <f t="shared" si="72"/>
        <v>0</v>
      </c>
    </row>
    <row r="1108" spans="1:7" hidden="1">
      <c r="A1108" t="str">
        <f t="shared" si="73"/>
        <v>05C001</v>
      </c>
      <c r="B1108" t="str">
        <f>CONCATENATE(A1108,"_",COUNTIF(A$1:A1108,A1108))</f>
        <v>05C001_13</v>
      </c>
      <c r="C1108" t="s">
        <v>10867</v>
      </c>
      <c r="D1108" t="str">
        <f>VLOOKUP(MID(C1108,7,4),Estrv!I:J,2,FALSE)</f>
        <v>Cumplimiento de los programas de protección civil</v>
      </c>
      <c r="E1108" t="str">
        <f>VLOOKUP(MID(C1108,1,10),Estrv!B:CC,48,FALSE)</f>
        <v>Capacitacion en materia de proteccion civil a servidores publicos</v>
      </c>
      <c r="F1108" t="s">
        <v>4325</v>
      </c>
      <c r="G1108" t="b">
        <f t="shared" si="72"/>
        <v>1</v>
      </c>
    </row>
    <row r="1109" spans="1:7" hidden="1">
      <c r="A1109" t="str">
        <f t="shared" si="73"/>
        <v>05C001</v>
      </c>
      <c r="B1109" t="str">
        <f>CONCATENATE(A1109,"_",COUNTIF(A$1:A1109,A1109))</f>
        <v>05C001_14</v>
      </c>
      <c r="C1109" t="s">
        <v>11541</v>
      </c>
      <c r="D1109" t="str">
        <f>VLOOKUP(MID(C1109,7,4),Estrv!I:J,2,FALSE)</f>
        <v>Cumplimiento de los programas de protección civil</v>
      </c>
      <c r="E1109" t="str">
        <f>VLOOKUP(MID(C1109,1,10),Estrv!B:CC,51,FALSE)</f>
        <v>Simulacros</v>
      </c>
      <c r="F1109" t="s">
        <v>4326</v>
      </c>
      <c r="G1109" t="b">
        <f t="shared" si="72"/>
        <v>1</v>
      </c>
    </row>
    <row r="1110" spans="1:7">
      <c r="A1110" t="str">
        <f t="shared" si="73"/>
        <v>05P0PT</v>
      </c>
      <c r="B1110" t="str">
        <f>CONCATENATE(A1110,"_",COUNTIF(A$1:A1110,A1110))</f>
        <v>05P0PT_1</v>
      </c>
      <c r="C1110" t="s">
        <v>10194</v>
      </c>
      <c r="D1110" t="str">
        <f>VLOOKUP(MID(C1110,7,4),Estrv!I:J,2,FALSE)</f>
        <v>Desarrollo, promoción y posicionamiento de la Ciudad de México y su marca CDMX</v>
      </c>
      <c r="E1110" t="str">
        <f>VLOOKUP(MID(C1110,1,10),Estrv!B:CC,45,FALSE)</f>
        <v>Campañas de promocion de la Ciudad de Mexico como destino turistico</v>
      </c>
      <c r="F1110" t="s">
        <v>4677</v>
      </c>
      <c r="G1110" t="b">
        <f t="shared" si="72"/>
        <v>0</v>
      </c>
    </row>
    <row r="1111" spans="1:7" hidden="1">
      <c r="A1111" t="str">
        <f t="shared" si="73"/>
        <v>05P0PT</v>
      </c>
      <c r="B1111" t="str">
        <f>CONCATENATE(A1111,"_",COUNTIF(A$1:A1111,A1111))</f>
        <v>05P0PT_2</v>
      </c>
      <c r="C1111" t="s">
        <v>10868</v>
      </c>
      <c r="D1111" t="str">
        <f>VLOOKUP(MID(C1111,7,4),Estrv!I:J,2,FALSE)</f>
        <v>Desarrollo, promoción y posicionamiento de la Ciudad de México y su marca CDMX</v>
      </c>
      <c r="E1111" t="str">
        <f>VLOOKUP(MID(C1111,1,10),Estrv!B:CC,48,FALSE)</f>
        <v>Promocion de eventos turisticos con sede en la Ciudad de Mexico</v>
      </c>
      <c r="F1111" t="s">
        <v>4681</v>
      </c>
      <c r="G1111" t="b">
        <f t="shared" si="72"/>
        <v>1</v>
      </c>
    </row>
    <row r="1112" spans="1:7">
      <c r="A1112" t="str">
        <f t="shared" si="73"/>
        <v>05P0PT</v>
      </c>
      <c r="B1112" t="str">
        <f>CONCATENATE(A1112,"_",COUNTIF(A$1:A1112,A1112))</f>
        <v>05P0PT_3</v>
      </c>
      <c r="C1112" t="s">
        <v>10195</v>
      </c>
      <c r="D1112" t="str">
        <f>VLOOKUP(MID(C1112,7,4),Estrv!I:J,2,FALSE)</f>
        <v>Actividades de apoyo administrativo</v>
      </c>
      <c r="E1112" t="str">
        <f>VLOOKUP(MID(C1112,1,10),Estrv!B:CC,45,FALSE)</f>
        <v>Adquisicion de bienes e insumos requeridos</v>
      </c>
      <c r="F1112" t="s">
        <v>4685</v>
      </c>
      <c r="G1112" t="b">
        <f t="shared" si="72"/>
        <v>0</v>
      </c>
    </row>
    <row r="1113" spans="1:7" hidden="1">
      <c r="A1113" t="str">
        <f t="shared" si="73"/>
        <v>05P0PT</v>
      </c>
      <c r="B1113" t="str">
        <f>CONCATENATE(A1113,"_",COUNTIF(A$1:A1113,A1113))</f>
        <v>05P0PT_4</v>
      </c>
      <c r="C1113" t="s">
        <v>10869</v>
      </c>
      <c r="D1113" t="str">
        <f>VLOOKUP(MID(C1113,7,4),Estrv!I:J,2,FALSE)</f>
        <v>Actividades de apoyo administrativo</v>
      </c>
      <c r="E1113" t="str">
        <f>VLOOKUP(MID(C1113,1,10),Estrv!B:CC,48,FALSE)</f>
        <v>Pago de servicios generales, profesionales, conservacion y mantenimiento</v>
      </c>
      <c r="F1113" t="s">
        <v>4693</v>
      </c>
      <c r="G1113" t="b">
        <f t="shared" si="72"/>
        <v>1</v>
      </c>
    </row>
    <row r="1114" spans="1:7">
      <c r="A1114" t="str">
        <f t="shared" si="73"/>
        <v>05P0PT</v>
      </c>
      <c r="B1114" t="str">
        <f>CONCATENATE(A1114,"_",COUNTIF(A$1:A1114,A1114))</f>
        <v>05P0PT_5</v>
      </c>
      <c r="C1114" t="s">
        <v>10196</v>
      </c>
      <c r="D1114" t="str">
        <f>VLOOKUP(MID(C1114,7,4),Estrv!I:J,2,FALSE)</f>
        <v>Provisiones para contingencias</v>
      </c>
      <c r="E1114" t="str">
        <f>VLOOKUP(MID(C1114,1,10),Estrv!B:CC,45,FALSE)</f>
        <v>Pago de juicios laborales (laudos)</v>
      </c>
      <c r="F1114" t="s">
        <v>4699</v>
      </c>
      <c r="G1114" t="b">
        <f t="shared" si="72"/>
        <v>0</v>
      </c>
    </row>
    <row r="1115" spans="1:7">
      <c r="A1115" t="str">
        <f t="shared" ref="A1115:A1159" si="74">MID(C1115,1,6)</f>
        <v>05P0PT</v>
      </c>
      <c r="B1115" t="str">
        <f>CONCATENATE(A1115,"_",COUNTIF(A$1:A1115,A1115))</f>
        <v>05P0PT_6</v>
      </c>
      <c r="C1115" t="s">
        <v>10197</v>
      </c>
      <c r="D1115" t="str">
        <f>VLOOKUP(MID(C1115,7,4),Estrv!I:J,2,FALSE)</f>
        <v>Cumplimiento de los programas de protección civil</v>
      </c>
      <c r="E1115" t="str">
        <f>VLOOKUP(MID(C1115,1,10),Estrv!B:CC,45,FALSE)</f>
        <v>Adquisicion e instalacion de equipo de proteccion civil</v>
      </c>
      <c r="F1115" t="s">
        <v>4706</v>
      </c>
      <c r="G1115" t="b">
        <f t="shared" si="72"/>
        <v>0</v>
      </c>
    </row>
    <row r="1116" spans="1:7" hidden="1">
      <c r="A1116" t="str">
        <f t="shared" si="74"/>
        <v>05P0PT</v>
      </c>
      <c r="B1116" t="str">
        <f>CONCATENATE(A1116,"_",COUNTIF(A$1:A1116,A1116))</f>
        <v>05P0PT_7</v>
      </c>
      <c r="C1116" t="s">
        <v>10871</v>
      </c>
      <c r="D1116" t="str">
        <f>VLOOKUP(MID(C1116,7,4),Estrv!I:J,2,FALSE)</f>
        <v>Cumplimiento de los programas de protección civil</v>
      </c>
      <c r="E1116" t="str">
        <f>VLOOKUP(MID(C1116,1,10),Estrv!B:CC,48,FALSE)</f>
        <v>Capacitacion en materia de proteccion civil a servidores publicos</v>
      </c>
      <c r="F1116" t="s">
        <v>4325</v>
      </c>
      <c r="G1116" t="b">
        <f t="shared" si="72"/>
        <v>1</v>
      </c>
    </row>
    <row r="1117" spans="1:7" hidden="1">
      <c r="A1117" t="str">
        <f t="shared" si="74"/>
        <v>05P0PT</v>
      </c>
      <c r="B1117" t="str">
        <f>CONCATENATE(A1117,"_",COUNTIF(A$1:A1117,A1117))</f>
        <v>05P0PT_8</v>
      </c>
      <c r="C1117" t="s">
        <v>11545</v>
      </c>
      <c r="D1117" t="str">
        <f>VLOOKUP(MID(C1117,7,4),Estrv!I:J,2,FALSE)</f>
        <v>Cumplimiento de los programas de protección civil</v>
      </c>
      <c r="E1117" t="str">
        <f>VLOOKUP(MID(C1117,1,10),Estrv!B:CC,51,FALSE)</f>
        <v>Simulacros</v>
      </c>
      <c r="F1117" t="s">
        <v>4326</v>
      </c>
      <c r="G1117" t="b">
        <f t="shared" si="72"/>
        <v>1</v>
      </c>
    </row>
    <row r="1118" spans="1:7">
      <c r="A1118" t="str">
        <f t="shared" si="74"/>
        <v>06C001</v>
      </c>
      <c r="B1118" t="str">
        <f>CONCATENATE(A1118,"_",COUNTIF(A$1:A1118,A1118))</f>
        <v>06C001_1</v>
      </c>
      <c r="C1118" t="s">
        <v>10198</v>
      </c>
      <c r="D1118" t="str">
        <f>VLOOKUP(MID(C1118,7,4),Estrv!I:J,2,FALSE)</f>
        <v>Calidad del aire</v>
      </c>
      <c r="E1118" t="str">
        <f>VLOOKUP(MID(C1118,1,10),Estrv!B:CC,45,FALSE)</f>
        <v>Medir los contaminantes atmosfericos en la Ciudad de Mexico y su area conurbada.</v>
      </c>
      <c r="F1118" t="s">
        <v>4726</v>
      </c>
      <c r="G1118" t="b">
        <f t="shared" si="72"/>
        <v>0</v>
      </c>
    </row>
    <row r="1119" spans="1:7" hidden="1">
      <c r="A1119" t="str">
        <f t="shared" si="74"/>
        <v>06C001</v>
      </c>
      <c r="B1119" t="str">
        <f>CONCATENATE(A1119,"_",COUNTIF(A$1:A1119,A1119))</f>
        <v>06C001_2</v>
      </c>
      <c r="C1119" t="s">
        <v>10872</v>
      </c>
      <c r="D1119" t="str">
        <f>VLOOKUP(MID(C1119,7,4),Estrv!I:J,2,FALSE)</f>
        <v>Calidad del aire</v>
      </c>
      <c r="E1119" t="str">
        <f>VLOOKUP(MID(C1119,1,10),Estrv!B:CC,48,FALSE)</f>
        <v>Difundir la calidad del aire en la Ciudad de Mexico y su area conurbada a la poblacion susceptible y poblacion general.</v>
      </c>
      <c r="F1119" t="s">
        <v>4730</v>
      </c>
      <c r="G1119" t="b">
        <f t="shared" si="72"/>
        <v>1</v>
      </c>
    </row>
    <row r="1120" spans="1:7" hidden="1">
      <c r="A1120" t="str">
        <f t="shared" si="74"/>
        <v>06C001</v>
      </c>
      <c r="B1120" t="str">
        <f>CONCATENATE(A1120,"_",COUNTIF(A$1:A1120,A1120))</f>
        <v>06C001_3</v>
      </c>
      <c r="C1120" t="s">
        <v>11546</v>
      </c>
      <c r="D1120" t="str">
        <f>VLOOKUP(MID(C1120,7,4),Estrv!I:J,2,FALSE)</f>
        <v>Calidad del aire</v>
      </c>
      <c r="E1120" t="str">
        <f>VLOOKUP(MID(C1120,1,10),Estrv!B:CC,51,FALSE)</f>
        <v>Realizar el mantenimiento preventivo y/o correctivo del equipo del Sensor Remoto para garantizar su optima operacion.</v>
      </c>
      <c r="F1120" t="s">
        <v>4731</v>
      </c>
      <c r="G1120" t="b">
        <f t="shared" si="72"/>
        <v>1</v>
      </c>
    </row>
    <row r="1121" spans="1:7" hidden="1">
      <c r="A1121" t="str">
        <f t="shared" si="74"/>
        <v>06C001</v>
      </c>
      <c r="B1121" t="str">
        <f>CONCATENATE(A1121,"_",COUNTIF(A$1:A1121,A1121))</f>
        <v>06C001_4</v>
      </c>
      <c r="C1121" t="s">
        <v>12220</v>
      </c>
      <c r="D1121" t="str">
        <f>VLOOKUP(MID(C1121,7,4),Estrv!I:J,2,FALSE)</f>
        <v>Calidad del aire</v>
      </c>
      <c r="E1121" t="str">
        <f>VLOOKUP(MID(C1121,1,10),Estrv!B:CC,54,FALSE)</f>
        <v>Implementar las campañas de Sensor Remoto programadas considerando las condiciones climaticas y analizar los datos generados por las mismas para proporcionar informacion util para el desarrollo de politicas publicas.</v>
      </c>
      <c r="F1121" t="s">
        <v>4732</v>
      </c>
      <c r="G1121" t="b">
        <f t="shared" si="72"/>
        <v>1</v>
      </c>
    </row>
    <row r="1122" spans="1:7" hidden="1">
      <c r="A1122" t="str">
        <f t="shared" si="74"/>
        <v>06C001</v>
      </c>
      <c r="B1122" t="str">
        <f>CONCATENATE(A1122,"_",COUNTIF(A$1:A1122,A1122))</f>
        <v>06C001_5</v>
      </c>
      <c r="C1122" t="s">
        <v>12894</v>
      </c>
      <c r="D1122" t="str">
        <f>VLOOKUP(MID(C1122,7,4),Estrv!I:J,2,FALSE)</f>
        <v>Calidad del aire</v>
      </c>
      <c r="E1122" t="str">
        <f>VLOOKUP(MID(C1122,1,10),Estrv!B:CC,57,FALSE)</f>
        <v>Realizar la verificacion de los vehiculos matriculados en la Ciudad de Mexico.</v>
      </c>
      <c r="F1122" t="s">
        <v>4733</v>
      </c>
      <c r="G1122" t="b">
        <f t="shared" si="72"/>
        <v>1</v>
      </c>
    </row>
    <row r="1123" spans="1:7" hidden="1">
      <c r="A1123" t="str">
        <f t="shared" si="74"/>
        <v>06C001</v>
      </c>
      <c r="B1123" t="str">
        <f>CONCATENATE(A1123,"_",COUNTIF(A$1:A1123,A1123))</f>
        <v>06C001_6</v>
      </c>
      <c r="C1123" t="s">
        <v>13568</v>
      </c>
      <c r="D1123" t="str">
        <f>VLOOKUP(MID(C1123,7,4),Estrv!I:J,2,FALSE)</f>
        <v>Calidad del aire</v>
      </c>
      <c r="E1123" t="str">
        <f>VLOOKUP(MID(C1123,1,10),Estrv!B:CC,60,FALSE)</f>
        <v>Otorgar las constancias de verificacion vehicular a los automoviles de la Ciudad de Mexico para definir las condiciones de circulacion de cada uno.</v>
      </c>
      <c r="F1123" t="s">
        <v>4734</v>
      </c>
      <c r="G1123" t="b">
        <f t="shared" si="72"/>
        <v>1</v>
      </c>
    </row>
    <row r="1124" spans="1:7">
      <c r="A1124" t="str">
        <f t="shared" si="74"/>
        <v>06C001</v>
      </c>
      <c r="B1124" t="str">
        <f>CONCATENATE(A1124,"_",COUNTIF(A$1:A1124,A1124))</f>
        <v>06C001_7</v>
      </c>
      <c r="C1124" t="s">
        <v>10199</v>
      </c>
      <c r="D1124" t="str">
        <f>VLOOKUP(MID(C1124,7,4),Estrv!I:J,2,FALSE)</f>
        <v>Cuidado y conservación de los bosques, áreas de valor ambiental y suelo de conservación</v>
      </c>
      <c r="E1124" t="str">
        <f>VLOOKUP(MID(C1124,1,10),Estrv!B:CC,45,FALSE)</f>
        <v>Elaborar, actualizar, implementar y registrar las actividades del Programa de Manejo para Areas Naturales Protegidas, Areas de Valor Ambiental y Suelos de Conservacion en la Ciudad de Mexico.</v>
      </c>
      <c r="F1124" t="s">
        <v>4747</v>
      </c>
      <c r="G1124" t="b">
        <f t="shared" si="72"/>
        <v>0</v>
      </c>
    </row>
    <row r="1125" spans="1:7" hidden="1">
      <c r="A1125" t="str">
        <f t="shared" si="74"/>
        <v>06C001</v>
      </c>
      <c r="B1125" t="str">
        <f>CONCATENATE(A1125,"_",COUNTIF(A$1:A1125,A1125))</f>
        <v>06C001_8</v>
      </c>
      <c r="C1125" t="s">
        <v>10873</v>
      </c>
      <c r="D1125" t="str">
        <f>VLOOKUP(MID(C1125,7,4),Estrv!I:J,2,FALSE)</f>
        <v>Cuidado y conservación de los bosques, áreas de valor ambiental y suelo de conservación</v>
      </c>
      <c r="E1125" t="str">
        <f>VLOOKUP(MID(C1125,1,10),Estrv!B:CC,48,FALSE)</f>
        <v>Mantenimiento y conservacion de areas verdes, cuerpos de agua y restauracion de suelos en el Bosque de San Juan de Aragon y Chapultepec.</v>
      </c>
      <c r="F1125" t="s">
        <v>4751</v>
      </c>
      <c r="G1125" t="b">
        <f t="shared" si="72"/>
        <v>1</v>
      </c>
    </row>
    <row r="1126" spans="1:7" hidden="1">
      <c r="A1126" t="str">
        <f t="shared" si="74"/>
        <v>06C001</v>
      </c>
      <c r="B1126" t="str">
        <f>CONCATENATE(A1126,"_",COUNTIF(A$1:A1126,A1126))</f>
        <v>06C001_9</v>
      </c>
      <c r="C1126" t="s">
        <v>11547</v>
      </c>
      <c r="D1126" t="str">
        <f>VLOOKUP(MID(C1126,7,4),Estrv!I:J,2,FALSE)</f>
        <v>Cuidado y conservación de los bosques, áreas de valor ambiental y suelo de conservación</v>
      </c>
      <c r="E1126" t="str">
        <f>VLOOKUP(MID(C1126,1,10),Estrv!B:CC,51,FALSE)</f>
        <v>Llevar a cabo el suministro de insumos (sustratos, semillas, material vegetativo, fertilizantes, entre otros), equipo, herramientas y personal para alcanzar la meta de produccion programada.</v>
      </c>
      <c r="F1126" t="s">
        <v>4752</v>
      </c>
      <c r="G1126" t="b">
        <f t="shared" si="72"/>
        <v>1</v>
      </c>
    </row>
    <row r="1127" spans="1:7" hidden="1">
      <c r="A1127" t="str">
        <f t="shared" si="74"/>
        <v>06C001</v>
      </c>
      <c r="B1127" t="str">
        <f>CONCATENATE(A1127,"_",COUNTIF(A$1:A1127,A1127))</f>
        <v>06C001_10</v>
      </c>
      <c r="C1127" t="s">
        <v>12221</v>
      </c>
      <c r="D1127" t="str">
        <f>VLOOKUP(MID(C1127,7,4),Estrv!I:J,2,FALSE)</f>
        <v>Cuidado y conservación de los bosques, áreas de valor ambiental y suelo de conservación</v>
      </c>
      <c r="E1127" t="str">
        <f>VLOOKUP(MID(C1127,1,10),Estrv!B:CC,54,FALSE)</f>
        <v>Coordinar con las 16 alcaldias el suministro y la revegetacion de las areas verdes urbanas seleccionadas de acuerdo con el plan maestro de infraestructura verde.</v>
      </c>
      <c r="F1127" t="s">
        <v>4753</v>
      </c>
      <c r="G1127" t="b">
        <f t="shared" si="72"/>
        <v>1</v>
      </c>
    </row>
    <row r="1128" spans="1:7" hidden="1">
      <c r="A1128" t="str">
        <f t="shared" si="74"/>
        <v>06C001</v>
      </c>
      <c r="B1128" t="str">
        <f>CONCATENATE(A1128,"_",COUNTIF(A$1:A1128,A1128))</f>
        <v>06C001_11</v>
      </c>
      <c r="C1128" t="s">
        <v>12895</v>
      </c>
      <c r="D1128" t="str">
        <f>VLOOKUP(MID(C1128,7,4),Estrv!I:J,2,FALSE)</f>
        <v>Cuidado y conservación de los bosques, áreas de valor ambiental y suelo de conservación</v>
      </c>
      <c r="E1128" t="str">
        <f>VLOOKUP(MID(C1128,1,10),Estrv!B:CC,57,FALSE)</f>
        <v>Emprender las principales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v>
      </c>
      <c r="F1128" t="s">
        <v>4754</v>
      </c>
      <c r="G1128" t="b">
        <f t="shared" si="72"/>
        <v>1</v>
      </c>
    </row>
    <row r="1129" spans="1:7" hidden="1">
      <c r="A1129" t="str">
        <f t="shared" si="74"/>
        <v>06C001</v>
      </c>
      <c r="B1129" t="str">
        <f>CONCATENATE(A1129,"_",COUNTIF(A$1:A1129,A1129))</f>
        <v>06C001_12</v>
      </c>
      <c r="C1129" t="s">
        <v>13569</v>
      </c>
      <c r="D1129" t="str">
        <f>VLOOKUP(MID(C1129,7,4),Estrv!I:J,2,FALSE)</f>
        <v>Cuidado y conservación de los bosques, áreas de valor ambiental y suelo de conservación</v>
      </c>
      <c r="E1129" t="str">
        <f>VLOOKUP(MID(C1129,1,10),Estrv!B:CC,60,FALSE)</f>
        <v>Establecer una politica integral ambiental de operacion sustentable del vivero, y diseñar y ejecutar un programa de produccion de planta para la restauracion del suelo de conservacion de la Ciudad de Mexico.</v>
      </c>
      <c r="F1129" t="s">
        <v>4757</v>
      </c>
      <c r="G1129" t="b">
        <f t="shared" si="72"/>
        <v>1</v>
      </c>
    </row>
    <row r="1130" spans="1:7" hidden="1">
      <c r="A1130" t="str">
        <f t="shared" si="74"/>
        <v>06C001</v>
      </c>
      <c r="B1130" t="str">
        <f>CONCATENATE(A1130,"_",COUNTIF(A$1:A1130,A1130))</f>
        <v>06C001_13</v>
      </c>
      <c r="C1130" t="s">
        <v>14243</v>
      </c>
      <c r="D1130" t="str">
        <f>VLOOKUP(MID(C1130,7,4),Estrv!I:J,2,FALSE)</f>
        <v>Cuidado y conservación de los bosques, áreas de valor ambiental y suelo de conservación</v>
      </c>
      <c r="E1130" t="str">
        <f>VLOOKUP(MID(C1130,1,10),Estrv!B:CC,63,FALSE)</f>
        <v>Planeacion, supervision y evaluacion del programa de reforestacion del suelo de conservacion de la Ciudad de Mexico.</v>
      </c>
      <c r="F1130" t="s">
        <v>4758</v>
      </c>
      <c r="G1130" t="b">
        <f t="shared" si="72"/>
        <v>1</v>
      </c>
    </row>
    <row r="1131" spans="1:7" hidden="1">
      <c r="A1131" t="str">
        <f t="shared" si="74"/>
        <v>06C001</v>
      </c>
      <c r="B1131" t="str">
        <f>CONCATENATE(A1131,"_",COUNTIF(A$1:A1131,A1131))</f>
        <v>06C001_14</v>
      </c>
      <c r="C1131" t="s">
        <v>14917</v>
      </c>
      <c r="D1131" t="str">
        <f>VLOOKUP(MID(C1131,7,4),Estrv!I:J,2,FALSE)</f>
        <v>Cuidado y conservación de los bosques, áreas de valor ambiental y suelo de conservación</v>
      </c>
      <c r="E1131" t="str">
        <f>VLOOKUP(MID(C1131,1,10),Estrv!B:CC,66,FALSE)</f>
        <v>Concientizar a la poblacion sobre la importancia del suelo de conservacion y los servicios ambientales y daños producidos por incendios forestales.</v>
      </c>
      <c r="F1131" t="s">
        <v>4759</v>
      </c>
      <c r="G1131" t="b">
        <f t="shared" si="72"/>
        <v>1</v>
      </c>
    </row>
    <row r="1132" spans="1:7" hidden="1">
      <c r="A1132" t="str">
        <f t="shared" si="74"/>
        <v>06C001</v>
      </c>
      <c r="B1132" t="str">
        <f>CONCATENATE(A1132,"_",COUNTIF(A$1:A1132,A1132))</f>
        <v>06C001_15</v>
      </c>
      <c r="C1132" t="s">
        <v>15591</v>
      </c>
      <c r="D1132" t="str">
        <f>VLOOKUP(MID(C1132,7,4),Estrv!I:J,2,FALSE)</f>
        <v>Cuidado y conservación de los bosques, áreas de valor ambiental y suelo de conservación</v>
      </c>
      <c r="E1132" t="str">
        <f>VLOOKUP(MID(C1132,1,10),Estrv!B:CC,69,FALSE)</f>
        <v>Ejecutar un programa de apoyos y ayudas orientadas a la produccion, conservacion y aprovechamiento de los recursos naturales del suelo de conservacion y el manejo sustentable de los ecosistemas.</v>
      </c>
      <c r="F1132" t="s">
        <v>4760</v>
      </c>
      <c r="G1132" t="b">
        <f t="shared" si="72"/>
        <v>1</v>
      </c>
    </row>
    <row r="1133" spans="1:7" hidden="1">
      <c r="A1133" t="str">
        <f t="shared" si="74"/>
        <v>06C001</v>
      </c>
      <c r="B1133" t="str">
        <f>CONCATENATE(A1133,"_",COUNTIF(A$1:A1133,A1133))</f>
        <v>06C001_16</v>
      </c>
      <c r="C1133" t="s">
        <v>16265</v>
      </c>
      <c r="D1133" t="str">
        <f>VLOOKUP(MID(C1133,7,4),Estrv!I:J,2,FALSE)</f>
        <v>Cuidado y conservación de los bosques, áreas de valor ambiental y suelo de conservación</v>
      </c>
      <c r="E1133" t="str">
        <f>VLOOKUP(MID(C1133,1,10),Estrv!B:CC,72,FALSE)</f>
        <v>Ejecutar trabajos de prevencion, vigilancia, contencion y control de incendios forestales.</v>
      </c>
      <c r="F1133" t="s">
        <v>4761</v>
      </c>
      <c r="G1133" t="b">
        <f t="shared" si="72"/>
        <v>1</v>
      </c>
    </row>
    <row r="1134" spans="1:7">
      <c r="A1134" t="str">
        <f t="shared" si="74"/>
        <v>06C001</v>
      </c>
      <c r="B1134" t="str">
        <f>CONCATENATE(A1134,"_",COUNTIF(A$1:A1134,A1134))</f>
        <v>06C001_17</v>
      </c>
      <c r="C1134" t="s">
        <v>10200</v>
      </c>
      <c r="D1134" t="str">
        <f>VLOOKUP(MID(C1134,7,4),Estrv!I:J,2,FALSE)</f>
        <v>Conservación y operación de zoológicos</v>
      </c>
      <c r="E1134" t="str">
        <f>VLOOKUP(MID(C1134,1,10),Estrv!B:CC,45,FALSE)</f>
        <v>Atencion de las operaciones del Zoologico de Chapultepec.</v>
      </c>
      <c r="F1134" t="s">
        <v>4774</v>
      </c>
      <c r="G1134" t="b">
        <f t="shared" si="72"/>
        <v>0</v>
      </c>
    </row>
    <row r="1135" spans="1:7" hidden="1">
      <c r="A1135" t="str">
        <f t="shared" si="74"/>
        <v>06C001</v>
      </c>
      <c r="B1135" t="str">
        <f>CONCATENATE(A1135,"_",COUNTIF(A$1:A1135,A1135))</f>
        <v>06C001_18</v>
      </c>
      <c r="C1135" t="s">
        <v>10874</v>
      </c>
      <c r="D1135" t="str">
        <f>VLOOKUP(MID(C1135,7,4),Estrv!I:J,2,FALSE)</f>
        <v>Conservación y operación de zoológicos</v>
      </c>
      <c r="E1135" t="str">
        <f>VLOOKUP(MID(C1135,1,10),Estrv!B:CC,48,FALSE)</f>
        <v>Atencion de las operaciones del Zoologico de San Juan de Aragon.</v>
      </c>
      <c r="F1135" t="s">
        <v>4778</v>
      </c>
      <c r="G1135" t="b">
        <f t="shared" si="72"/>
        <v>1</v>
      </c>
    </row>
    <row r="1136" spans="1:7" hidden="1">
      <c r="A1136" t="str">
        <f t="shared" si="74"/>
        <v>06C001</v>
      </c>
      <c r="B1136" t="str">
        <f>CONCATENATE(A1136,"_",COUNTIF(A$1:A1136,A1136))</f>
        <v>06C001_19</v>
      </c>
      <c r="C1136" t="s">
        <v>11548</v>
      </c>
      <c r="D1136" t="str">
        <f>VLOOKUP(MID(C1136,7,4),Estrv!I:J,2,FALSE)</f>
        <v>Conservación y operación de zoológicos</v>
      </c>
      <c r="E1136" t="str">
        <f>VLOOKUP(MID(C1136,1,10),Estrv!B:CC,51,FALSE)</f>
        <v>Atencion de las operaciones del Zoologico Los Coyotes.</v>
      </c>
      <c r="F1136" t="s">
        <v>4779</v>
      </c>
      <c r="G1136" t="b">
        <f t="shared" si="72"/>
        <v>1</v>
      </c>
    </row>
    <row r="1137" spans="1:7" hidden="1">
      <c r="A1137" t="str">
        <f t="shared" si="74"/>
        <v>06C001</v>
      </c>
      <c r="B1137" t="str">
        <f>CONCATENATE(A1137,"_",COUNTIF(A$1:A1137,A1137))</f>
        <v>06C001_20</v>
      </c>
      <c r="C1137" t="s">
        <v>12222</v>
      </c>
      <c r="D1137" t="str">
        <f>VLOOKUP(MID(C1137,7,4),Estrv!I:J,2,FALSE)</f>
        <v>Conservación y operación de zoológicos</v>
      </c>
      <c r="E1137" t="str">
        <f>VLOOKUP(MID(C1137,1,10),Estrv!B:CC,54,FALSE)</f>
        <v>Realizacion coordinada de actividades de bienestar animal que incluyen el condicionamiento operante y el enriquecimiento en todas las instalaciones zoologicas que integran la DGZCFS.</v>
      </c>
      <c r="F1137" t="s">
        <v>4780</v>
      </c>
      <c r="G1137" t="b">
        <f t="shared" si="72"/>
        <v>1</v>
      </c>
    </row>
    <row r="1138" spans="1:7" hidden="1">
      <c r="A1138" t="str">
        <f t="shared" si="74"/>
        <v>06C001</v>
      </c>
      <c r="B1138" t="str">
        <f>CONCATENATE(A1138,"_",COUNTIF(A$1:A1138,A1138))</f>
        <v>06C001_21</v>
      </c>
      <c r="C1138" t="s">
        <v>12896</v>
      </c>
      <c r="D1138" t="str">
        <f>VLOOKUP(MID(C1138,7,4),Estrv!I:J,2,FALSE)</f>
        <v>Conservación y operación de zoológicos</v>
      </c>
      <c r="E1138" t="str">
        <f>VLOOKUP(MID(C1138,1,10),Estrv!B:CC,57,FALSE)</f>
        <v>Atencion a los programas de educacion para la conservacion en todas las instalaciones zoologicas que integran la DGZCFS.</v>
      </c>
      <c r="F1138" t="s">
        <v>4781</v>
      </c>
      <c r="G1138" t="b">
        <f t="shared" si="72"/>
        <v>1</v>
      </c>
    </row>
    <row r="1139" spans="1:7" hidden="1">
      <c r="A1139" t="str">
        <f t="shared" si="74"/>
        <v>06C001</v>
      </c>
      <c r="B1139" t="str">
        <f>CONCATENATE(A1139,"_",COUNTIF(A$1:A1139,A1139))</f>
        <v>06C001_22</v>
      </c>
      <c r="C1139" t="s">
        <v>13570</v>
      </c>
      <c r="D1139" t="str">
        <f>VLOOKUP(MID(C1139,7,4),Estrv!I:J,2,FALSE)</f>
        <v>Conservación y operación de zoológicos</v>
      </c>
      <c r="E1139" t="str">
        <f>VLOOKUP(MID(C1139,1,10),Estrv!B:CC,60,FALSE)</f>
        <v>Coordinar las acciones de medicina preventiva, terapeutica y rehabilitadora para promover la salud de la fauna silvestre en los zoologicos de la CDMX.</v>
      </c>
      <c r="F1139" t="s">
        <v>4782</v>
      </c>
      <c r="G1139" t="b">
        <f t="shared" si="72"/>
        <v>1</v>
      </c>
    </row>
    <row r="1140" spans="1:7" hidden="1">
      <c r="A1140" t="str">
        <f t="shared" si="74"/>
        <v>06C001</v>
      </c>
      <c r="B1140" t="str">
        <f>CONCATENATE(A1140,"_",COUNTIF(A$1:A1140,A1140))</f>
        <v>06C001_23</v>
      </c>
      <c r="C1140" t="s">
        <v>14244</v>
      </c>
      <c r="D1140" t="str">
        <f>VLOOKUP(MID(C1140,7,4),Estrv!I:J,2,FALSE)</f>
        <v>Conservación y operación de zoológicos</v>
      </c>
      <c r="E1140" t="str">
        <f>VLOOKUP(MID(C1140,1,10),Estrv!B:CC,63,FALSE)</f>
        <v>Integrar y dar seguimiento a los proyectos de investigacion en las instalaciones zoologicas que integran la DGZCFS.</v>
      </c>
      <c r="F1140" t="s">
        <v>4783</v>
      </c>
      <c r="G1140" t="b">
        <f t="shared" si="72"/>
        <v>1</v>
      </c>
    </row>
    <row r="1141" spans="1:7">
      <c r="A1141" t="str">
        <f t="shared" si="74"/>
        <v>06C001</v>
      </c>
      <c r="B1141" t="str">
        <f>CONCATENATE(A1141,"_",COUNTIF(A$1:A1141,A1141))</f>
        <v>06C001_24</v>
      </c>
      <c r="C1141" t="s">
        <v>10201</v>
      </c>
      <c r="D1141" t="str">
        <f>VLOOKUP(MID(C1141,7,4),Estrv!I:J,2,FALSE)</f>
        <v>Educación y divulgación ambiental</v>
      </c>
      <c r="E1141" t="str">
        <f>VLOOKUP(MID(C1141,1,10),Estrv!B:CC,45,FALSE)</f>
        <v>Llevar a cabo actividades relacionadas con problemas de contaminacion del aire, con el fin de generar soluciones ambientales y concientizar a la ciudadania mediante un enfoque de derechos.</v>
      </c>
      <c r="F1141" t="s">
        <v>4794</v>
      </c>
      <c r="G1141" t="b">
        <f t="shared" si="72"/>
        <v>0</v>
      </c>
    </row>
    <row r="1142" spans="1:7" hidden="1">
      <c r="A1142" t="str">
        <f t="shared" si="74"/>
        <v>06C001</v>
      </c>
      <c r="B1142" t="str">
        <f>CONCATENATE(A1142,"_",COUNTIF(A$1:A1142,A1142))</f>
        <v>06C001_25</v>
      </c>
      <c r="C1142" t="s">
        <v>10875</v>
      </c>
      <c r="D1142" t="str">
        <f>VLOOKUP(MID(C1142,7,4),Estrv!I:J,2,FALSE)</f>
        <v>Educación y divulgación ambiental</v>
      </c>
      <c r="E1142" t="str">
        <f>VLOOKUP(MID(C1142,1,10),Estrv!B:CC,48,FALSE)</f>
        <v>Llevar a cabo actividades relacionadas con el manejo adecuado del agua, con el fin de generar soluciones ambientales y concientizar a la ciudadania mediante un enfoque de derechos.</v>
      </c>
      <c r="F1142" t="s">
        <v>4798</v>
      </c>
      <c r="G1142" t="b">
        <f t="shared" si="72"/>
        <v>1</v>
      </c>
    </row>
    <row r="1143" spans="1:7" hidden="1">
      <c r="A1143" t="str">
        <f t="shared" si="74"/>
        <v>06C001</v>
      </c>
      <c r="B1143" t="str">
        <f>CONCATENATE(A1143,"_",COUNTIF(A$1:A1143,A1143))</f>
        <v>06C001_26</v>
      </c>
      <c r="C1143" t="s">
        <v>11549</v>
      </c>
      <c r="D1143" t="str">
        <f>VLOOKUP(MID(C1143,7,4),Estrv!I:J,2,FALSE)</f>
        <v>Educación y divulgación ambiental</v>
      </c>
      <c r="E1143" t="str">
        <f>VLOOKUP(MID(C1143,1,10),Estrv!B:CC,51,FALSE)</f>
        <v>Llevar a cabo actividades relacionadas al problema del manejo de residuos solidos, con el fin de generar soluciones ambientales y concientizar a la ciudadania mediante un enfoque de derechos.</v>
      </c>
      <c r="F1143" t="s">
        <v>4799</v>
      </c>
      <c r="G1143" t="b">
        <f t="shared" si="72"/>
        <v>1</v>
      </c>
    </row>
    <row r="1144" spans="1:7" hidden="1">
      <c r="A1144" t="str">
        <f t="shared" si="74"/>
        <v>06C001</v>
      </c>
      <c r="B1144" t="str">
        <f>CONCATENATE(A1144,"_",COUNTIF(A$1:A1144,A1144))</f>
        <v>06C001_27</v>
      </c>
      <c r="C1144" t="s">
        <v>12223</v>
      </c>
      <c r="D1144" t="str">
        <f>VLOOKUP(MID(C1144,7,4),Estrv!I:J,2,FALSE)</f>
        <v>Educación y divulgación ambiental</v>
      </c>
      <c r="E1144" t="str">
        <f>VLOOKUP(MID(C1145,1,10),Estrv!B:CC,54,FALSE)</f>
        <v>Llevar a cabo actividades relacionadas a la conservacion de areas verdes, con el fin de generar soluciones ambientales y concientizar a la ciudadania mediante un enfoque de derechos.</v>
      </c>
      <c r="F1144" t="s">
        <v>4800</v>
      </c>
      <c r="G1144" t="b">
        <f t="shared" si="72"/>
        <v>1</v>
      </c>
    </row>
    <row r="1145" spans="1:7" hidden="1">
      <c r="A1145" t="str">
        <f t="shared" si="74"/>
        <v>06C001</v>
      </c>
      <c r="B1145" t="str">
        <f>CONCATENATE(A1145,"_",COUNTIF(A$1:A1145,A1145))</f>
        <v>06C001_28</v>
      </c>
      <c r="C1145" t="s">
        <v>12897</v>
      </c>
      <c r="D1145" t="str">
        <f>VLOOKUP(MID(C1145,7,4),Estrv!I:J,2,FALSE)</f>
        <v>Educación y divulgación ambiental</v>
      </c>
      <c r="E1145" t="str">
        <f>VLOOKUP(MID(C1145,1,10),Estrv!B:CC,57,FALSE)</f>
        <v>Llevar a cabo actividades relacionadas al consumo responsable, con el fin de generar soluciones ambientales y concientizar a la ciudadania mediante un enfoque de derechos.</v>
      </c>
      <c r="F1145" t="s">
        <v>4801</v>
      </c>
      <c r="G1145" t="b">
        <f t="shared" si="72"/>
        <v>1</v>
      </c>
    </row>
    <row r="1146" spans="1:7" hidden="1">
      <c r="A1146" t="str">
        <f t="shared" si="74"/>
        <v>06C001</v>
      </c>
      <c r="B1146" t="str">
        <f>CONCATENATE(A1146,"_",COUNTIF(A$1:A1146,A1146))</f>
        <v>06C001_29</v>
      </c>
      <c r="C1146" t="s">
        <v>13571</v>
      </c>
      <c r="D1146" t="str">
        <f>VLOOKUP(MID(C1146,7,4),Estrv!I:J,2,FALSE)</f>
        <v>Educación y divulgación ambiental</v>
      </c>
      <c r="E1146" t="str">
        <f>VLOOKUP(MID(C1146,1,10),Estrv!B:CC,60,FALSE)</f>
        <v>Llevar a cabo actividades relacionadas con problemas ambientales en la ciudad, con el fin de generar soluciones ambientales y concientizar a la ciudadania mediante un enfoque de derechos.</v>
      </c>
      <c r="F1146" t="s">
        <v>4802</v>
      </c>
      <c r="G1146" t="b">
        <f t="shared" si="72"/>
        <v>1</v>
      </c>
    </row>
    <row r="1147" spans="1:7" hidden="1">
      <c r="A1147" t="str">
        <f t="shared" si="74"/>
        <v>06C001</v>
      </c>
      <c r="B1147" t="str">
        <f>CONCATENATE(A1147,"_",COUNTIF(A$1:A1147,A1147))</f>
        <v>06C001_30</v>
      </c>
      <c r="C1147" t="s">
        <v>14245</v>
      </c>
      <c r="D1147" t="str">
        <f>VLOOKUP(MID(C1147,7,4),Estrv!I:J,2,FALSE)</f>
        <v>Educación y divulgación ambiental</v>
      </c>
      <c r="E1147" t="str">
        <f>VLOOKUP(MID(C1147,1,10),Estrv!B:CC,63,FALSE)</f>
        <v>Difundir el acervo a traves de exposiciones permanentes que promuevan la divulgacion cientifica y una cultura ambiental sustentable entre la ciudadania.</v>
      </c>
      <c r="F1147" t="s">
        <v>4803</v>
      </c>
      <c r="G1147" t="b">
        <f t="shared" si="72"/>
        <v>1</v>
      </c>
    </row>
    <row r="1148" spans="1:7" hidden="1">
      <c r="A1148" t="str">
        <f t="shared" si="74"/>
        <v>06C001</v>
      </c>
      <c r="B1148" t="str">
        <f>CONCATENATE(A1148,"_",COUNTIF(A$1:A1148,A1148))</f>
        <v>06C001_31</v>
      </c>
      <c r="C1148" t="s">
        <v>14919</v>
      </c>
      <c r="D1148" t="str">
        <f>VLOOKUP(MID(C1148,7,4),Estrv!I:J,2,FALSE)</f>
        <v>Educación y divulgación ambiental</v>
      </c>
      <c r="E1148" t="str">
        <f>VLOOKUP(MID(C1148,1,10),Estrv!B:CC,66,FALSE)</f>
        <v>Implementar exposiciones temporales con tematicas diferentes para promover la divulgacion cientifica y una cultura ambiental sustentable entre los ciudadanos.</v>
      </c>
      <c r="F1148" t="s">
        <v>4806</v>
      </c>
      <c r="G1148" t="b">
        <f t="shared" si="72"/>
        <v>1</v>
      </c>
    </row>
    <row r="1149" spans="1:7" hidden="1">
      <c r="A1149" t="str">
        <f t="shared" si="74"/>
        <v>06C001</v>
      </c>
      <c r="B1149" t="str">
        <f>CONCATENATE(A1149,"_",COUNTIF(A$1:A1149,A1149))</f>
        <v>06C001_32</v>
      </c>
      <c r="C1149" t="s">
        <v>15593</v>
      </c>
      <c r="D1149" t="str">
        <f>VLOOKUP(MID(C1149,7,4),Estrv!I:J,2,FALSE)</f>
        <v>Educación y divulgación ambiental</v>
      </c>
      <c r="E1149" t="str">
        <f>VLOOKUP(MID(C1149,1,10),Estrv!B:CC,69,FALSE)</f>
        <v>Llevar a cabo actividades educativas presenciales con el fin de promover la divulgacion cientifica y una cultura ambiental sustentable.</v>
      </c>
      <c r="F1149" t="s">
        <v>4807</v>
      </c>
      <c r="G1149" t="b">
        <f t="shared" si="72"/>
        <v>1</v>
      </c>
    </row>
    <row r="1150" spans="1:7" hidden="1">
      <c r="A1150" t="str">
        <f t="shared" si="74"/>
        <v>06C001</v>
      </c>
      <c r="B1150" t="str">
        <f>CONCATENATE(A1150,"_",COUNTIF(A$1:A1150,A1150))</f>
        <v>06C001_33</v>
      </c>
      <c r="C1150" t="s">
        <v>16267</v>
      </c>
      <c r="D1150" t="str">
        <f>VLOOKUP(MID(C1150,7,4),Estrv!I:J,2,FALSE)</f>
        <v>Educación y divulgación ambiental</v>
      </c>
      <c r="E1150" t="str">
        <f>VLOOKUP(MID(C1150,1,10),Estrv!B:CC,72,FALSE)</f>
        <v>Llevar a cabo actividades educativas virtuales con el fin de promover la divulgacion cientifica y una cultura ambiental sustentable.</v>
      </c>
      <c r="F1150" t="s">
        <v>4808</v>
      </c>
      <c r="G1150" t="b">
        <f t="shared" si="72"/>
        <v>1</v>
      </c>
    </row>
    <row r="1151" spans="1:7">
      <c r="A1151" t="str">
        <f t="shared" si="74"/>
        <v>06C001</v>
      </c>
      <c r="B1151" t="str">
        <f>CONCATENATE(A1151,"_",COUNTIF(A$1:A1151,A1151))</f>
        <v>06C001_34</v>
      </c>
      <c r="C1151" t="s">
        <v>10202</v>
      </c>
      <c r="D1151" t="str">
        <f>VLOOKUP(MID(C1151,7,4),Estrv!I:J,2,FALSE)</f>
        <v>Inspección y vigilancia medioambiental.</v>
      </c>
      <c r="E1151" t="str">
        <f>VLOOKUP(MID(C1151,1,10),Estrv!B:CC,45,FALSE)</f>
        <v>Acciones de inspeccion y vigilancia ambiental a Verificentros.</v>
      </c>
      <c r="F1151" t="s">
        <v>4820</v>
      </c>
      <c r="G1151" t="b">
        <f t="shared" si="72"/>
        <v>0</v>
      </c>
    </row>
    <row r="1152" spans="1:7" hidden="1">
      <c r="A1152" t="str">
        <f t="shared" si="74"/>
        <v>06C001</v>
      </c>
      <c r="B1152" t="str">
        <f>CONCATENATE(A1152,"_",COUNTIF(A$1:A1152,A1152))</f>
        <v>06C001_35</v>
      </c>
      <c r="C1152" t="s">
        <v>10876</v>
      </c>
      <c r="D1152" t="str">
        <f>VLOOKUP(MID(C1152,7,4),Estrv!I:J,2,FALSE)</f>
        <v>Inspección y vigilancia medioambiental.</v>
      </c>
      <c r="E1152" t="str">
        <f>VLOOKUP(MID(C1152,1,10),Estrv!B:CC,48,FALSE)</f>
        <v>Operacion del Programa de Vehiculos Contaminantes.</v>
      </c>
      <c r="F1152" t="s">
        <v>4824</v>
      </c>
      <c r="G1152" t="b">
        <f t="shared" si="72"/>
        <v>1</v>
      </c>
    </row>
    <row r="1153" spans="1:7" hidden="1">
      <c r="A1153" t="str">
        <f t="shared" si="74"/>
        <v>06C001</v>
      </c>
      <c r="B1153" t="str">
        <f>CONCATENATE(A1153,"_",COUNTIF(A$1:A1153,A1153))</f>
        <v>06C001_36</v>
      </c>
      <c r="C1153" t="s">
        <v>11550</v>
      </c>
      <c r="D1153" t="str">
        <f>VLOOKUP(MID(C1153,7,4),Estrv!I:J,2,FALSE)</f>
        <v>Inspección y vigilancia medioambiental.</v>
      </c>
      <c r="E1153" t="str">
        <f>VLOOKUP(MID(C1153,1,10),Estrv!B:CC,51,FALSE)</f>
        <v>Acciones de Inspeccion y Vigilancia Ambiental en el Suelo Urbano y en las materias de: arbolado, impacto ambiental, ruido, emisiones, agua, residuos solidos, LAU</v>
      </c>
      <c r="F1153" t="s">
        <v>4825</v>
      </c>
      <c r="G1153" t="b">
        <f t="shared" si="72"/>
        <v>1</v>
      </c>
    </row>
    <row r="1154" spans="1:7" hidden="1">
      <c r="A1154" t="str">
        <f t="shared" si="74"/>
        <v>06C001</v>
      </c>
      <c r="B1154" t="str">
        <f>CONCATENATE(A1154,"_",COUNTIF(A$1:A1154,A1154))</f>
        <v>06C001_37</v>
      </c>
      <c r="C1154" t="s">
        <v>12224</v>
      </c>
      <c r="D1154" t="str">
        <f>VLOOKUP(MID(C1154,7,4),Estrv!I:J,2,FALSE)</f>
        <v>Inspección y vigilancia medioambiental.</v>
      </c>
      <c r="E1154" t="str">
        <f>VLOOKUP(MID(C1154,1,10),Estrv!B:CC,54,FALSE)</f>
        <v>Acciones de inspeccion y vigilancia para dar cumplimiento a la legislacion en la materia de Uso de Plasticos de un solo Uso y Desechables y acciones para el cumplimiento de la legislacion ambiental durante Contingencias Ambientales.</v>
      </c>
      <c r="F1154" t="s">
        <v>4826</v>
      </c>
      <c r="G1154" t="b">
        <f t="shared" si="72"/>
        <v>1</v>
      </c>
    </row>
    <row r="1155" spans="1:7" hidden="1">
      <c r="A1155" t="str">
        <f t="shared" si="74"/>
        <v>06C001</v>
      </c>
      <c r="B1155" t="str">
        <f>CONCATENATE(A1155,"_",COUNTIF(A$1:A1155,A1155))</f>
        <v>06C001_38</v>
      </c>
      <c r="C1155" t="s">
        <v>12898</v>
      </c>
      <c r="D1155" t="str">
        <f>VLOOKUP(MID(C1155,7,4),Estrv!I:J,2,FALSE)</f>
        <v>Inspección y vigilancia medioambiental.</v>
      </c>
      <c r="E1155" t="str">
        <f>VLOOKUP(MID(C1155,1,10),Estrv!B:CC,57,FALSE)</f>
        <v>Realizar las acciones oportunas a efecto de dar seguimiento a las denuncias ciudadanas a fin de identificar posibles irregularidades en materia ambiental.</v>
      </c>
      <c r="F1155" t="s">
        <v>4827</v>
      </c>
      <c r="G1155" t="b">
        <f t="shared" ref="G1155:G1218" si="75">EXACT(E1155,F1155)</f>
        <v>1</v>
      </c>
    </row>
    <row r="1156" spans="1:7" hidden="1">
      <c r="A1156" t="str">
        <f t="shared" si="74"/>
        <v>06C001</v>
      </c>
      <c r="B1156" t="str">
        <f>CONCATENATE(A1156,"_",COUNTIF(A$1:A1156,A1156))</f>
        <v>06C001_39</v>
      </c>
      <c r="C1156" t="s">
        <v>13572</v>
      </c>
      <c r="D1156" t="str">
        <f>VLOOKUP(MID(C1156,7,4),Estrv!I:J,2,FALSE)</f>
        <v>Inspección y vigilancia medioambiental.</v>
      </c>
      <c r="E1156" t="str">
        <f>VLOOKUP(MID(C1156,1,10),Estrv!B:CC,60,FALSE)</f>
        <v>Acciones de inspeccion, recorridos, vigilancia y operativos de recuperacion ambiental en suelos de conservacion, Areas Naturales Protegidas, y Areas de Valor Ambiental.</v>
      </c>
      <c r="F1156" t="s">
        <v>4828</v>
      </c>
      <c r="G1156" t="b">
        <f t="shared" si="75"/>
        <v>1</v>
      </c>
    </row>
    <row r="1157" spans="1:7" hidden="1">
      <c r="A1157" t="str">
        <f t="shared" si="74"/>
        <v>06C001</v>
      </c>
      <c r="B1157" t="str">
        <f>CONCATENATE(A1157,"_",COUNTIF(A$1:A1157,A1157))</f>
        <v>06C001_40</v>
      </c>
      <c r="C1157" t="s">
        <v>14246</v>
      </c>
      <c r="D1157" t="str">
        <f>VLOOKUP(MID(C1157,7,4),Estrv!I:J,2,FALSE)</f>
        <v>Inspección y vigilancia medioambiental.</v>
      </c>
      <c r="E1157" t="str">
        <f>VLOOKUP(MID(C1157,1,10),Estrv!B:CC,63,FALSE)</f>
        <v>Registro y evaluacion de establecimientos pertenecientes a los sectores de Industria, Comercio, Servicios y Espectaculos, del Programa de Auditoria Ambiental, e inmuebles participantes en el Programa de Certificacion de Edificaciones Sustentables en la Ciudad de Mexico.</v>
      </c>
      <c r="F1157" t="s">
        <v>4829</v>
      </c>
      <c r="G1157" t="b">
        <f t="shared" si="75"/>
        <v>1</v>
      </c>
    </row>
    <row r="1158" spans="1:7" hidden="1">
      <c r="A1158" t="str">
        <f t="shared" si="74"/>
        <v>06C001</v>
      </c>
      <c r="B1158" t="str">
        <f>CONCATENATE(A1158,"_",COUNTIF(A$1:A1158,A1158))</f>
        <v>06C001_41</v>
      </c>
      <c r="C1158" t="s">
        <v>14920</v>
      </c>
      <c r="D1158" t="str">
        <f>VLOOKUP(MID(C1158,7,4),Estrv!I:J,2,FALSE)</f>
        <v>Inspección y vigilancia medioambiental.</v>
      </c>
      <c r="E1158" t="str">
        <f>VLOOKUP(MID(C1158,1,10),Estrv!B:CC,66,FALSE)</f>
        <v>Registro, Evaluacion y Emision de Autorizacion y Renovacion de establecimientos mercantiles y /o unidades de transporte relacionados con el manejo integral de residuos solidos urbanos (RAMIR).</v>
      </c>
      <c r="F1158" t="s">
        <v>4832</v>
      </c>
      <c r="G1158" t="b">
        <f t="shared" si="75"/>
        <v>1</v>
      </c>
    </row>
    <row r="1159" spans="1:7" hidden="1">
      <c r="A1159" t="str">
        <f t="shared" si="74"/>
        <v>06C001</v>
      </c>
      <c r="B1159" t="str">
        <f>CONCATENATE(A1159,"_",COUNTIF(A$1:A1159,A1159))</f>
        <v>06C001_42</v>
      </c>
      <c r="C1159" t="s">
        <v>15594</v>
      </c>
      <c r="D1159" t="str">
        <f>VLOOKUP(MID(C1159,7,4),Estrv!I:J,2,FALSE)</f>
        <v>Inspección y vigilancia medioambiental.</v>
      </c>
      <c r="E1159" t="str">
        <f>VLOOKUP(MID(C1159,1,10),Estrv!B:CC,69,FALSE)</f>
        <v>Evaluacion y Emision de Constancias de Reduccion fiscal establecidas en el Articulo 130, Fraccion III, numeral 2 y Articulos 276 y 277 del Codigo Fiscal de la Ciudad de Mexico.</v>
      </c>
      <c r="F1159" t="s">
        <v>4833</v>
      </c>
      <c r="G1159" t="b">
        <f t="shared" si="75"/>
        <v>1</v>
      </c>
    </row>
    <row r="1160" spans="1:7" hidden="1">
      <c r="A1160" t="str">
        <f t="shared" ref="A1160:A1181" si="76">MID(C1160,1,6)</f>
        <v>06C001</v>
      </c>
      <c r="B1160" t="str">
        <f>CONCATENATE(A1160,"_",COUNTIF(A$1:A1160,A1160))</f>
        <v>06C001_43</v>
      </c>
      <c r="C1160" t="s">
        <v>16268</v>
      </c>
      <c r="D1160" t="str">
        <f>VLOOKUP(MID(C1160,7,4),Estrv!I:J,2,FALSE)</f>
        <v>Inspección y vigilancia medioambiental.</v>
      </c>
      <c r="E1160" t="str">
        <f>VLOOKUP(MID(C1160,1,10),Estrv!B:CC,72,FALSE)</f>
        <v>Evaluacion y Emision de Autorizacion, Actualizacion y Renovacion de la Licencia Ambiental Unica de la Ciudad de Mexico.</v>
      </c>
      <c r="F1160" t="s">
        <v>4834</v>
      </c>
      <c r="G1160" t="b">
        <f t="shared" si="75"/>
        <v>1</v>
      </c>
    </row>
    <row r="1161" spans="1:7">
      <c r="A1161" t="str">
        <f t="shared" si="76"/>
        <v>06C001</v>
      </c>
      <c r="B1161" t="str">
        <f>CONCATENATE(A1161,"_",COUNTIF(A$1:A1161,A1161))</f>
        <v>06C001_44</v>
      </c>
      <c r="C1161" t="s">
        <v>10203</v>
      </c>
      <c r="D1161" t="str">
        <f>VLOOKUP(MID(C1161,7,4),Estrv!I:J,2,FALSE)</f>
        <v>Actividades de apoyo administrativo</v>
      </c>
      <c r="E1161" t="str">
        <f>VLOOKUP(MID(C1161,1,10),Estrv!B:CC,45,FALSE)</f>
        <v>Gestion para el proceso de adquisicion de bienes, conforme a la requisicion de las diversas areas administrativas para la adecuada operacion y funcionamiento de la SEDEMA, que contribuya a la transparencia, eficacia y eficiencia en el ejercicio de los recursos publicos.</v>
      </c>
      <c r="F1161" t="s">
        <v>4839</v>
      </c>
      <c r="G1161" t="b">
        <f t="shared" si="75"/>
        <v>0</v>
      </c>
    </row>
    <row r="1162" spans="1:7" hidden="1">
      <c r="A1162" t="str">
        <f t="shared" si="76"/>
        <v>06C001</v>
      </c>
      <c r="B1162" t="str">
        <f>CONCATENATE(A1162,"_",COUNTIF(A$1:A1162,A1162))</f>
        <v>06C001_45</v>
      </c>
      <c r="C1162" t="s">
        <v>10877</v>
      </c>
      <c r="D1162" t="str">
        <f>VLOOKUP(MID(C1162,7,4),Estrv!I:J,2,FALSE)</f>
        <v>Actividades de apoyo administrativo</v>
      </c>
      <c r="E1162" t="str">
        <f>VLOOKUP(MID(C1162,1,10),Estrv!B:CC,48,FALSE)</f>
        <v>Gestion para el proceso de contratacion de servicios, conforme a la requisicion de las diversas areas administrativas para la adecuada operacion y funcionamiento de la SEDEMA, que contribuya a la transparencia, eficacia y eficiencia en el ejercicio de los recursos publicos.</v>
      </c>
      <c r="F1162" t="s">
        <v>4842</v>
      </c>
      <c r="G1162" t="b">
        <f t="shared" si="75"/>
        <v>1</v>
      </c>
    </row>
    <row r="1163" spans="1:7">
      <c r="A1163" t="str">
        <f t="shared" si="76"/>
        <v>06C001</v>
      </c>
      <c r="B1163" t="str">
        <f>CONCATENATE(A1163,"_",COUNTIF(A$1:A1163,A1163))</f>
        <v>06C001_46</v>
      </c>
      <c r="C1163" t="s">
        <v>10204</v>
      </c>
      <c r="D1163" t="str">
        <f>VLOOKUP(MID(C1163,7,4),Estrv!I:J,2,FALSE)</f>
        <v>Provisiones para contingencias</v>
      </c>
      <c r="E1163" t="str">
        <f>VLOOKUP(MID(C1163,1,10),Estrv!B:CC,45,FALSE)</f>
        <v>Pago de laudos y/o juicios realizados a los ex Servidores Publicos de la Secretaria del Medio Ambiente.</v>
      </c>
      <c r="F1163" t="s">
        <v>4848</v>
      </c>
      <c r="G1163" t="b">
        <f t="shared" si="75"/>
        <v>0</v>
      </c>
    </row>
    <row r="1164" spans="1:7">
      <c r="A1164" t="str">
        <f t="shared" si="76"/>
        <v>06C001</v>
      </c>
      <c r="B1164" t="str">
        <f>CONCATENATE(A1164,"_",COUNTIF(A$1:A1164,A1164))</f>
        <v>06C001_47</v>
      </c>
      <c r="C1164" t="s">
        <v>10205</v>
      </c>
      <c r="D1164" t="str">
        <f>VLOOKUP(MID(C1164,7,4),Estrv!I:J,2,FALSE)</f>
        <v>Cumplimiento de los programas de protección civil</v>
      </c>
      <c r="E1164" t="str">
        <f>VLOOKUP(MID(C1164,1,10),Estrv!B:CC,45,FALSE)</f>
        <v>Capacitacion para los y las brigadistas de proteccion civil de la SEDEMA.</v>
      </c>
      <c r="F1164" t="s">
        <v>4859</v>
      </c>
      <c r="G1164" t="b">
        <f t="shared" si="75"/>
        <v>0</v>
      </c>
    </row>
    <row r="1165" spans="1:7" hidden="1">
      <c r="A1165" t="str">
        <f t="shared" si="76"/>
        <v>06C001</v>
      </c>
      <c r="B1165" t="str">
        <f>CONCATENATE(A1165,"_",COUNTIF(A$1:A1165,A1165))</f>
        <v>06C001_48</v>
      </c>
      <c r="C1165" t="s">
        <v>10879</v>
      </c>
      <c r="D1165" t="str">
        <f>VLOOKUP(MID(C1165,7,4),Estrv!I:J,2,FALSE)</f>
        <v>Cumplimiento de los programas de protección civil</v>
      </c>
      <c r="E1165" t="str">
        <f>VLOOKUP(MID(C1165,1,10),Estrv!B:CC,48,FALSE)</f>
        <v>Adquisicion de materiales necesarios relacionados con temas de proteccion civil, es decir, equipos de prevencion, señaleticas y material medico.</v>
      </c>
      <c r="F1165" t="s">
        <v>4862</v>
      </c>
      <c r="G1165" t="b">
        <f t="shared" si="75"/>
        <v>1</v>
      </c>
    </row>
    <row r="1166" spans="1:7" hidden="1">
      <c r="A1166" t="str">
        <f t="shared" si="76"/>
        <v>06C001</v>
      </c>
      <c r="B1166" t="str">
        <f>CONCATENATE(A1166,"_",COUNTIF(A$1:A1166,A1166))</f>
        <v>06C001_49</v>
      </c>
      <c r="C1166" t="s">
        <v>11553</v>
      </c>
      <c r="D1166" t="str">
        <f>VLOOKUP(MID(C1166,7,4),Estrv!I:J,2,FALSE)</f>
        <v>Cumplimiento de los programas de protección civil</v>
      </c>
      <c r="E1166" t="str">
        <f>VLOOKUP(MID(C1166,1,10),Estrv!B:CC,51,FALSE)</f>
        <v>Desarrollo de programas internos de proteccion civil y ajustarlos al programa general de la SEDEMA.</v>
      </c>
      <c r="F1166" t="s">
        <v>4863</v>
      </c>
      <c r="G1166" t="b">
        <f t="shared" si="75"/>
        <v>1</v>
      </c>
    </row>
    <row r="1167" spans="1:7">
      <c r="A1167" t="str">
        <f t="shared" si="76"/>
        <v>06C001</v>
      </c>
      <c r="B1167" t="str">
        <f>CONCATENATE(A1167,"_",COUNTIF(A$1:A1167,A1167))</f>
        <v>06C001_50</v>
      </c>
      <c r="C1167" t="s">
        <v>10206</v>
      </c>
      <c r="D1167" t="str">
        <f>VLOOKUP(MID(C1167,7,4),Estrv!I:J,2,FALSE)</f>
        <v>Conducción de la política del medio ambiente</v>
      </c>
      <c r="E1167" t="str">
        <f>VLOOKUP(MID(C1167,1,10),Estrv!B:CC,45,FALSE)</f>
        <v>Elaborar y publicar el Inventario de Residuos Solidos en la pagina de la SEDEMA.</v>
      </c>
      <c r="F1167" t="s">
        <v>4874</v>
      </c>
      <c r="G1167" t="b">
        <f t="shared" si="75"/>
        <v>0</v>
      </c>
    </row>
    <row r="1168" spans="1:7" hidden="1">
      <c r="A1168" t="str">
        <f t="shared" si="76"/>
        <v>06C001</v>
      </c>
      <c r="B1168" t="str">
        <f>CONCATENATE(A1168,"_",COUNTIF(A$1:A1168,A1168))</f>
        <v>06C001_51</v>
      </c>
      <c r="C1168" t="s">
        <v>10880</v>
      </c>
      <c r="D1168" t="str">
        <f>VLOOKUP(MID(C1168,7,4),Estrv!I:J,2,FALSE)</f>
        <v>Conducción de la política del medio ambiente</v>
      </c>
      <c r="E1168" t="str">
        <f>VLOOKUP(MID(C1168,1,10),Estrv!B:CC,48,FALSE)</f>
        <v>Promover entre las unidades administrativas del gobierno de la Ciudad de Mexico la incorporacion al Sistema de Administracion Ambiental.</v>
      </c>
      <c r="F1168" t="s">
        <v>4878</v>
      </c>
      <c r="G1168" t="b">
        <f t="shared" si="75"/>
        <v>1</v>
      </c>
    </row>
    <row r="1169" spans="1:7" hidden="1">
      <c r="A1169" t="str">
        <f t="shared" si="76"/>
        <v>06C001</v>
      </c>
      <c r="B1169" t="str">
        <f>CONCATENATE(A1169,"_",COUNTIF(A$1:A1169,A1169))</f>
        <v>06C001_52</v>
      </c>
      <c r="C1169" t="s">
        <v>11554</v>
      </c>
      <c r="D1169" t="str">
        <f>VLOOKUP(MID(C1169,7,4),Estrv!I:J,2,FALSE)</f>
        <v>Conducción de la política del medio ambiente</v>
      </c>
      <c r="E1169" t="str">
        <f>VLOOKUP(MID(C1169,1,10),Estrv!B:CC,51,FALSE)</f>
        <v>Seguimiento a las medidas del Programa de Accion Climatica de la Ciudad de Mexico, a fin de contar con elementos que permitan evaluar el progreso de la mitigacion de emisiones de Gases de Efecto Invernadero (GEI), y la generacion de capacidades adaptativas.</v>
      </c>
      <c r="F1169" t="s">
        <v>4879</v>
      </c>
      <c r="G1169" t="b">
        <f t="shared" si="75"/>
        <v>1</v>
      </c>
    </row>
    <row r="1170" spans="1:7" hidden="1">
      <c r="A1170" t="str">
        <f t="shared" si="76"/>
        <v>06C001</v>
      </c>
      <c r="B1170" t="str">
        <f>CONCATENATE(A1170,"_",COUNTIF(A$1:A1170,A1170))</f>
        <v>06C001_53</v>
      </c>
      <c r="C1170" t="s">
        <v>12228</v>
      </c>
      <c r="D1170" t="str">
        <f>VLOOKUP(MID(C1170,7,4),Estrv!I:J,2,FALSE)</f>
        <v>Conducción de la política del medio ambiente</v>
      </c>
      <c r="E1170" t="str">
        <f>VLOOKUP(MID(C1170,1,10),Estrv!B:CC,54,FALSE)</f>
        <v>Coordinar y monitorear la implementacion de la Estrategia para la Conservacion y el Uso Sustentable de la Biodiversidad de la Ciudad de Mexico y Plan de Accion 2030.</v>
      </c>
      <c r="F1170" t="s">
        <v>4880</v>
      </c>
      <c r="G1170" t="b">
        <f t="shared" si="75"/>
        <v>1</v>
      </c>
    </row>
    <row r="1171" spans="1:7">
      <c r="A1171" t="str">
        <f t="shared" si="76"/>
        <v>06CD03</v>
      </c>
      <c r="B1171" t="str">
        <f>CONCATENATE(A1171,"_",COUNTIF(A$1:A1171,A1171))</f>
        <v>06CD03_1</v>
      </c>
      <c r="C1171" t="s">
        <v>10207</v>
      </c>
      <c r="D1171" t="str">
        <f>VLOOKUP(MID(C1171,7,4),Estrv!I:J,2,FALSE)</f>
        <v>Actividades de apoyo administrativo</v>
      </c>
      <c r="E1171" t="str">
        <f>VLOOKUP(MID(C1171,1,10),Estrv!B:CC,45,FALSE)</f>
        <v>Coordinar que los sueldos, salarios, prestaciones a los que tienen derecho los servidores publicos, sean pagados en su totalidad conforme a la normatividad y los tiempos establecidos.</v>
      </c>
      <c r="F1171" t="s">
        <v>4892</v>
      </c>
      <c r="G1171" t="b">
        <f t="shared" si="75"/>
        <v>0</v>
      </c>
    </row>
    <row r="1172" spans="1:7" hidden="1">
      <c r="A1172" t="str">
        <f t="shared" si="76"/>
        <v>06CD03</v>
      </c>
      <c r="B1172" t="str">
        <f>CONCATENATE(A1172,"_",COUNTIF(A$1:A1172,A1172))</f>
        <v>06CD03_2</v>
      </c>
      <c r="C1172" t="s">
        <v>10881</v>
      </c>
      <c r="D1172" t="str">
        <f>VLOOKUP(MID(C1172,7,4),Estrv!I:J,2,FALSE)</f>
        <v>Actividades de apoyo administrativo</v>
      </c>
      <c r="E1172" t="str">
        <f>VLOOKUP(MID(C1172,1,10),Estrv!B:CC,48,FALSE)</f>
        <v>Imparticion cursos y actulizacion de actividades administrativas y operativas.</v>
      </c>
      <c r="F1172" t="s">
        <v>4895</v>
      </c>
      <c r="G1172" t="b">
        <f t="shared" si="75"/>
        <v>1</v>
      </c>
    </row>
    <row r="1173" spans="1:7">
      <c r="A1173" t="str">
        <f t="shared" si="76"/>
        <v>06CD03</v>
      </c>
      <c r="B1173" t="str">
        <f>CONCATENATE(A1173,"_",COUNTIF(A$1:A1173,A1173))</f>
        <v>06CD03_3</v>
      </c>
      <c r="C1173" t="s">
        <v>10208</v>
      </c>
      <c r="D1173" t="str">
        <f>VLOOKUP(MID(C1173,7,4),Estrv!I:J,2,FALSE)</f>
        <v>Provisiones para contingencias</v>
      </c>
      <c r="E1173" t="str">
        <f>VLOOKUP(MID(C1173,1,10),Estrv!B:CC,45,FALSE)</f>
        <v>Resolucion incidental firme.</v>
      </c>
      <c r="F1173" t="s">
        <v>4900</v>
      </c>
      <c r="G1173" t="b">
        <f t="shared" si="75"/>
        <v>0</v>
      </c>
    </row>
    <row r="1174" spans="1:7" hidden="1">
      <c r="A1174" t="str">
        <f t="shared" si="76"/>
        <v>06CD03</v>
      </c>
      <c r="B1174" t="str">
        <f>CONCATENATE(A1174,"_",COUNTIF(A$1:A1174,A1174))</f>
        <v>06CD03_4</v>
      </c>
      <c r="C1174" t="s">
        <v>10882</v>
      </c>
      <c r="D1174" t="str">
        <f>VLOOKUP(MID(C1174,7,4),Estrv!I:J,2,FALSE)</f>
        <v>Provisiones para contingencias</v>
      </c>
      <c r="E1174" t="str">
        <f>VLOOKUP(MID(C1174,1,10),Estrv!B:CC,48,FALSE)</f>
        <v>Solicitar cedula de costeo.</v>
      </c>
      <c r="F1174" t="s">
        <v>4904</v>
      </c>
      <c r="G1174" t="b">
        <f t="shared" si="75"/>
        <v>1</v>
      </c>
    </row>
    <row r="1175" spans="1:7" hidden="1">
      <c r="A1175" t="str">
        <f t="shared" si="76"/>
        <v>06CD03</v>
      </c>
      <c r="B1175" t="str">
        <f>CONCATENATE(A1175,"_",COUNTIF(A$1:A1175,A1175))</f>
        <v>06CD03_5</v>
      </c>
      <c r="C1175" t="s">
        <v>11556</v>
      </c>
      <c r="D1175" t="str">
        <f>VLOOKUP(MID(C1175,7,4),Estrv!I:J,2,FALSE)</f>
        <v>Provisiones para contingencias</v>
      </c>
      <c r="E1175" t="str">
        <f>VLOOKUP(MID(C1175,1,10),Estrv!B:CC,51,FALSE)</f>
        <v>Solicitar visto bueno consejeria juridica y servicios legales.</v>
      </c>
      <c r="F1175" t="s">
        <v>4905</v>
      </c>
      <c r="G1175" t="b">
        <f t="shared" si="75"/>
        <v>1</v>
      </c>
    </row>
    <row r="1176" spans="1:7" hidden="1">
      <c r="A1176" t="str">
        <f t="shared" si="76"/>
        <v>06CD03</v>
      </c>
      <c r="B1176" t="str">
        <f>CONCATENATE(A1176,"_",COUNTIF(A$1:A1176,A1176))</f>
        <v>06CD03_6</v>
      </c>
      <c r="C1176" t="s">
        <v>12230</v>
      </c>
      <c r="D1176" t="str">
        <f>VLOOKUP(MID(C1176,7,4),Estrv!I:J,2,FALSE)</f>
        <v>Provisiones para contingencias</v>
      </c>
      <c r="E1176" t="str">
        <f>VLOOKUP(MID(C1176,1,10),Estrv!B:CC,54,FALSE)</f>
        <v>Solicitar suficiencia presupuestal.</v>
      </c>
      <c r="F1176" t="s">
        <v>4906</v>
      </c>
      <c r="G1176" t="b">
        <f t="shared" si="75"/>
        <v>1</v>
      </c>
    </row>
    <row r="1177" spans="1:7" hidden="1">
      <c r="A1177" t="str">
        <f t="shared" si="76"/>
        <v>06CD03</v>
      </c>
      <c r="B1177" t="str">
        <f>CONCATENATE(A1177,"_",COUNTIF(A$1:A1177,A1177))</f>
        <v>06CD03_7</v>
      </c>
      <c r="C1177" t="s">
        <v>12904</v>
      </c>
      <c r="D1177" t="str">
        <f>VLOOKUP(MID(C1177,7,4),Estrv!I:J,2,FALSE)</f>
        <v>Provisiones para contingencias</v>
      </c>
      <c r="E1177" t="str">
        <f>VLOOKUP(MID(C1177,1,10),Estrv!B:CC,57,FALSE)</f>
        <v>Solicitar expedicion de cheque.</v>
      </c>
      <c r="F1177" t="s">
        <v>4907</v>
      </c>
      <c r="G1177" t="b">
        <f t="shared" si="75"/>
        <v>1</v>
      </c>
    </row>
    <row r="1178" spans="1:7" hidden="1">
      <c r="A1178" t="str">
        <f t="shared" si="76"/>
        <v>06CD03</v>
      </c>
      <c r="B1178" t="str">
        <f>CONCATENATE(A1178,"_",COUNTIF(A$1:A1178,A1178))</f>
        <v>06CD03_8</v>
      </c>
      <c r="C1178" t="s">
        <v>13578</v>
      </c>
      <c r="D1178" t="str">
        <f>VLOOKUP(MID(C1178,7,4),Estrv!I:J,2,FALSE)</f>
        <v>Provisiones para contingencias</v>
      </c>
      <c r="E1178" t="str">
        <f>VLOOKUP(MID(C1178,1,10),Estrv!B:CC,60,FALSE)</f>
        <v>Pago ante tribunal.</v>
      </c>
      <c r="F1178" t="s">
        <v>4908</v>
      </c>
      <c r="G1178" t="b">
        <f t="shared" si="75"/>
        <v>1</v>
      </c>
    </row>
    <row r="1179" spans="1:7" hidden="1">
      <c r="A1179" t="str">
        <f t="shared" si="76"/>
        <v>06CD03</v>
      </c>
      <c r="B1179" t="str">
        <f>CONCATENATE(A1179,"_",COUNTIF(A$1:A1179,A1179))</f>
        <v>06CD03_9</v>
      </c>
      <c r="C1179" t="s">
        <v>14252</v>
      </c>
      <c r="D1179" t="str">
        <f>VLOOKUP(MID(C1179,7,4),Estrv!I:J,2,FALSE)</f>
        <v>Provisiones para contingencias</v>
      </c>
      <c r="E1179" t="str">
        <f>VLOOKUP(MID(C1179,1,10),Estrv!B:CC,63,FALSE)</f>
        <v>Generar la informacion respecto al total de juicios laborales para poder determinar un probable impacto en el presupuesto del SACMEX.</v>
      </c>
      <c r="F1179" t="s">
        <v>4909</v>
      </c>
      <c r="G1179" t="b">
        <f t="shared" si="75"/>
        <v>1</v>
      </c>
    </row>
    <row r="1180" spans="1:7" hidden="1">
      <c r="A1180" t="str">
        <f t="shared" si="76"/>
        <v>06CD03</v>
      </c>
      <c r="B1180" t="str">
        <f>CONCATENATE(A1180,"_",COUNTIF(A$1:A1180,A1180))</f>
        <v>06CD03_10</v>
      </c>
      <c r="C1180" t="s">
        <v>14926</v>
      </c>
      <c r="D1180" t="str">
        <f>VLOOKUP(MID(C1180,7,4),Estrv!I:J,2,FALSE)</f>
        <v>Provisiones para contingencias</v>
      </c>
      <c r="E1180" t="str">
        <f>VLOOKUP(MID(C1180,1,10),Estrv!B:CC,66,FALSE)</f>
        <v>Gestionar ante la Secretaria de Administracion y Finanzas la suficiencia presupuestal para dar cumplimiento a los laudos.</v>
      </c>
      <c r="F1180" t="s">
        <v>4910</v>
      </c>
      <c r="G1180" t="b">
        <f t="shared" si="75"/>
        <v>1</v>
      </c>
    </row>
    <row r="1181" spans="1:7">
      <c r="A1181" t="str">
        <f t="shared" si="76"/>
        <v>06CD03</v>
      </c>
      <c r="B1181" t="str">
        <f>CONCATENATE(A1181,"_",COUNTIF(A$1:A1181,A1181))</f>
        <v>06CD03_11</v>
      </c>
      <c r="C1181" t="s">
        <v>10209</v>
      </c>
      <c r="D1181" t="str">
        <f>VLOOKUP(MID(C1181,7,4),Estrv!I:J,2,FALSE)</f>
        <v>Cumplimiento de los programas de protección civil</v>
      </c>
      <c r="E1181" t="str">
        <f>VLOOKUP(MID(C1181,1,10),Estrv!B:CC,45,FALSE)</f>
        <v>Coordinar la entrega de equipo para el personal con actividades de Proteccion Civil.</v>
      </c>
      <c r="F1181" t="s">
        <v>4919</v>
      </c>
      <c r="G1181" t="b">
        <f t="shared" si="75"/>
        <v>0</v>
      </c>
    </row>
    <row r="1182" spans="1:7">
      <c r="A1182" t="str">
        <f t="shared" ref="A1182:A1202" si="77">MID(C1182,1,6)</f>
        <v>06CD03</v>
      </c>
      <c r="B1182" t="str">
        <f>CONCATENATE(A1182,"_",COUNTIF(A$1:A1182,A1182))</f>
        <v>06CD03_12</v>
      </c>
      <c r="C1182" t="s">
        <v>10210</v>
      </c>
      <c r="D1182" t="str">
        <f>VLOOKUP(MID(C1182,7,4),Estrv!I:J,2,FALSE)</f>
        <v>Infraestructura de agua potable</v>
      </c>
      <c r="E1182" t="str">
        <f>VLOOKUP(MID(C1182,1,10),Estrv!B:CC,45,FALSE)</f>
        <v>Mejora de la Distribucion de Agua Potable: Obras para incrementar y mejorar la distribucion del suministro de agua potable (lineas primarias y secundarias de conduccion, tanques, plantas de bombeo, sistemas de fuerza etc.).</v>
      </c>
      <c r="F1182" t="s">
        <v>4933</v>
      </c>
      <c r="G1182" t="b">
        <f t="shared" si="75"/>
        <v>0</v>
      </c>
    </row>
    <row r="1183" spans="1:7" hidden="1">
      <c r="A1183" t="str">
        <f t="shared" si="77"/>
        <v>06CD03</v>
      </c>
      <c r="B1183" t="str">
        <f>CONCATENATE(A1183,"_",COUNTIF(A$1:A1183,A1183))</f>
        <v>06CD03_13</v>
      </c>
      <c r="C1183" t="s">
        <v>10884</v>
      </c>
      <c r="D1183" t="str">
        <f>VLOOKUP(MID(C1183,7,4),Estrv!I:J,2,FALSE)</f>
        <v>Infraestructura de agua potable</v>
      </c>
      <c r="E1183" t="str">
        <f>VLOOKUP(MID(C1183,1,10),Estrv!B:CC,48,FALSE)</f>
        <v>Mejora de la Calidad de Agua Potable: Obras para mejorar la calidad del agua potable (plantas potabilizadoras, plantas cloradoras, sustitucion de lineas de conduccion, etc.).</v>
      </c>
      <c r="F1183" t="s">
        <v>4937</v>
      </c>
      <c r="G1183" t="b">
        <f t="shared" si="75"/>
        <v>1</v>
      </c>
    </row>
    <row r="1184" spans="1:7" hidden="1">
      <c r="A1184" t="str">
        <f t="shared" si="77"/>
        <v>06CD03</v>
      </c>
      <c r="B1184" t="str">
        <f>CONCATENATE(A1184,"_",COUNTIF(A$1:A1184,A1184))</f>
        <v>06CD03_14</v>
      </c>
      <c r="C1184" t="s">
        <v>11558</v>
      </c>
      <c r="D1184" t="str">
        <f>VLOOKUP(MID(C1184,7,4),Estrv!I:J,2,FALSE)</f>
        <v>Infraestructura de agua potable</v>
      </c>
      <c r="E1184" t="str">
        <f>VLOOKUP(MID(C1184,1,10),Estrv!B:CC,51,FALSE)</f>
        <v>Recuperacion y Mejora de Fuentes de Abastecimiento : Obras de mantenimiento y conservacion de la infraestrucura de agua potable existente (rehabilitacion de pozos, plantas, manantiales, etc.).</v>
      </c>
      <c r="F1184" t="s">
        <v>4940</v>
      </c>
      <c r="G1184" t="b">
        <f t="shared" si="75"/>
        <v>1</v>
      </c>
    </row>
    <row r="1185" spans="1:7" hidden="1">
      <c r="A1185" t="str">
        <f t="shared" si="77"/>
        <v>06CD03</v>
      </c>
      <c r="B1185" t="str">
        <f>CONCATENATE(A1185,"_",COUNTIF(A$1:A1185,A1185))</f>
        <v>06CD03_15</v>
      </c>
      <c r="C1185" t="s">
        <v>12232</v>
      </c>
      <c r="D1185" t="str">
        <f>VLOOKUP(MID(C1185,7,4),Estrv!I:J,2,FALSE)</f>
        <v>Infraestructura de agua potable</v>
      </c>
      <c r="E1185" t="str">
        <f>VLOOKUP(MID(C1185,1,10),Estrv!B:CC,54,FALSE)</f>
        <v>Macromedicion y Telemetria: Obras de acondicionamiento de la infraestructura de agua potable para la conformacion de sectores para cuantificar el agua potable, (micro y macromedicion, etc.).</v>
      </c>
      <c r="F1185" t="s">
        <v>4943</v>
      </c>
      <c r="G1185" t="b">
        <f t="shared" si="75"/>
        <v>1</v>
      </c>
    </row>
    <row r="1186" spans="1:7" hidden="1">
      <c r="A1186" t="str">
        <f t="shared" si="77"/>
        <v>06CD03</v>
      </c>
      <c r="B1186" t="str">
        <f>CONCATENATE(A1186,"_",COUNTIF(A$1:A1186,A1186))</f>
        <v>06CD03_16</v>
      </c>
      <c r="C1186" t="s">
        <v>12906</v>
      </c>
      <c r="D1186" t="str">
        <f>VLOOKUP(MID(C1186,7,4),Estrv!I:J,2,FALSE)</f>
        <v>Infraestructura de agua potable</v>
      </c>
      <c r="E1186" t="str">
        <f>VLOOKUP(MID(C1186,1,10),Estrv!B:CC,57,FALSE)</f>
        <v>Proyectos ejecutivos de agua potable: Proyectos para la realizacion de obras de la infraestructura de agua potable.</v>
      </c>
      <c r="F1186" t="s">
        <v>4946</v>
      </c>
      <c r="G1186" t="b">
        <f t="shared" si="75"/>
        <v>1</v>
      </c>
    </row>
    <row r="1187" spans="1:7">
      <c r="A1187" t="str">
        <f t="shared" si="77"/>
        <v>06CD03</v>
      </c>
      <c r="B1187" t="str">
        <f>CONCATENATE(A1187,"_",COUNTIF(A$1:A1187,A1187))</f>
        <v>06CD03_17</v>
      </c>
      <c r="C1187" t="s">
        <v>10211</v>
      </c>
      <c r="D1187" t="str">
        <f>VLOOKUP(MID(C1187,7,4),Estrv!I:J,2,FALSE)</f>
        <v>Infraestructura de drenaje, alcantarillado y saneamiento</v>
      </c>
      <c r="E1187" t="str">
        <f>VLOOKUP(MID(C1187,1,10),Estrv!B:CC,45,FALSE)</f>
        <v>Obras emblematicas; desazolve de presas, lagunas y rios; red de drenaje primario y secundario.</v>
      </c>
      <c r="F1187" t="s">
        <v>4960</v>
      </c>
      <c r="G1187" t="b">
        <f t="shared" si="75"/>
        <v>0</v>
      </c>
    </row>
    <row r="1188" spans="1:7" hidden="1">
      <c r="A1188" t="str">
        <f t="shared" si="77"/>
        <v>06CD03</v>
      </c>
      <c r="B1188" t="str">
        <f>CONCATENATE(A1188,"_",COUNTIF(A$1:A1188,A1188))</f>
        <v>06CD03_18</v>
      </c>
      <c r="C1188" t="s">
        <v>10885</v>
      </c>
      <c r="D1188" t="str">
        <f>VLOOKUP(MID(C1188,7,4),Estrv!I:J,2,FALSE)</f>
        <v>Infraestructura de drenaje, alcantarillado y saneamiento</v>
      </c>
      <c r="E1188" t="str">
        <f>VLOOKUP(MID(C1188,1,10),Estrv!B:CC,48,FALSE)</f>
        <v>Rehabilitacion de drenaje profundo.</v>
      </c>
      <c r="F1188" t="s">
        <v>4964</v>
      </c>
      <c r="G1188" t="b">
        <f t="shared" si="75"/>
        <v>1</v>
      </c>
    </row>
    <row r="1189" spans="1:7" hidden="1">
      <c r="A1189" t="str">
        <f t="shared" si="77"/>
        <v>06CD03</v>
      </c>
      <c r="B1189" t="str">
        <f>CONCATENATE(A1189,"_",COUNTIF(A$1:A1189,A1189))</f>
        <v>06CD03_19</v>
      </c>
      <c r="C1189" t="s">
        <v>11559</v>
      </c>
      <c r="D1189" t="str">
        <f>VLOOKUP(MID(C1189,7,4),Estrv!I:J,2,FALSE)</f>
        <v>Infraestructura de drenaje, alcantarillado y saneamiento</v>
      </c>
      <c r="E1189" t="str">
        <f>VLOOKUP(MID(C1189,1,10),Estrv!B:CC,51,FALSE)</f>
        <v>Construccion y rehabilitacion de plantas de bombeo y plantas de tratamiento.</v>
      </c>
      <c r="F1189" t="s">
        <v>4967</v>
      </c>
      <c r="G1189" t="b">
        <f t="shared" si="75"/>
        <v>1</v>
      </c>
    </row>
    <row r="1190" spans="1:7" hidden="1">
      <c r="A1190" t="str">
        <f t="shared" si="77"/>
        <v>06CD03</v>
      </c>
      <c r="B1190" t="str">
        <f>CONCATENATE(A1190,"_",COUNTIF(A$1:A1190,A1190))</f>
        <v>06CD03_20</v>
      </c>
      <c r="C1190" t="s">
        <v>12233</v>
      </c>
      <c r="D1190" t="str">
        <f>VLOOKUP(MID(C1190,7,4),Estrv!I:J,2,FALSE)</f>
        <v>Infraestructura de drenaje, alcantarillado y saneamiento</v>
      </c>
      <c r="E1190" t="str">
        <f>VLOOKUP(MID(C1190,1,10),Estrv!B:CC,54,FALSE)</f>
        <v>Acciones para el control de inundaciones.</v>
      </c>
      <c r="F1190" t="s">
        <v>4970</v>
      </c>
      <c r="G1190" t="b">
        <f t="shared" si="75"/>
        <v>1</v>
      </c>
    </row>
    <row r="1191" spans="1:7" hidden="1">
      <c r="A1191" t="str">
        <f t="shared" si="77"/>
        <v>06CD03</v>
      </c>
      <c r="B1191" t="str">
        <f>CONCATENATE(A1191,"_",COUNTIF(A$1:A1191,A1191))</f>
        <v>06CD03_21</v>
      </c>
      <c r="C1191" t="s">
        <v>12907</v>
      </c>
      <c r="D1191" t="str">
        <f>VLOOKUP(MID(C1191,7,4),Estrv!I:J,2,FALSE)</f>
        <v>Infraestructura de drenaje, alcantarillado y saneamiento</v>
      </c>
      <c r="E1191" t="str">
        <f>VLOOKUP(MID(C1191,1,10),Estrv!B:CC,57,FALSE)</f>
        <v>Realizar proyectos de drenaje.</v>
      </c>
      <c r="F1191" t="s">
        <v>4973</v>
      </c>
      <c r="G1191" t="b">
        <f t="shared" si="75"/>
        <v>1</v>
      </c>
    </row>
    <row r="1192" spans="1:7" hidden="1">
      <c r="A1192" t="str">
        <f t="shared" si="77"/>
        <v>06CD03</v>
      </c>
      <c r="B1192" t="str">
        <f>CONCATENATE(A1192,"_",COUNTIF(A$1:A1192,A1192))</f>
        <v>06CD03_22</v>
      </c>
      <c r="C1192" t="s">
        <v>13581</v>
      </c>
      <c r="D1192" t="str">
        <f>VLOOKUP(MID(C1192,7,4),Estrv!I:J,2,FALSE)</f>
        <v>Infraestructura de drenaje, alcantarillado y saneamiento</v>
      </c>
      <c r="E1192" t="str">
        <f>VLOOKUP(MID(C1192,1,10),Estrv!B:CC,60,FALSE)</f>
        <v>Realizar medicion y telemetria del sistema de drenaje.</v>
      </c>
      <c r="F1192" t="s">
        <v>4976</v>
      </c>
      <c r="G1192" t="b">
        <f t="shared" si="75"/>
        <v>1</v>
      </c>
    </row>
    <row r="1193" spans="1:7">
      <c r="A1193" t="str">
        <f t="shared" si="77"/>
        <v>06CD03</v>
      </c>
      <c r="B1193" t="str">
        <f>CONCATENATE(A1193,"_",COUNTIF(A$1:A1193,A1193))</f>
        <v>06CD03_23</v>
      </c>
      <c r="C1193" t="s">
        <v>10212</v>
      </c>
      <c r="D1193" t="str">
        <f>VLOOKUP(MID(C1193,7,4),Estrv!I:J,2,FALSE)</f>
        <v>Servicio de agua potable</v>
      </c>
      <c r="E1193" t="str">
        <f>VLOOKUP(MID(C1193,1,10),Estrv!B:CC,45,FALSE)</f>
        <v>Atencion a las solicitudes de tramites presentadas por los usuarios a la Direccion de Atencion al Publico hasta su resolucion en tiempo y forma.</v>
      </c>
      <c r="F1193" t="s">
        <v>4987</v>
      </c>
      <c r="G1193" t="b">
        <f t="shared" si="75"/>
        <v>0</v>
      </c>
    </row>
    <row r="1194" spans="1:7" hidden="1">
      <c r="A1194" t="str">
        <f t="shared" si="77"/>
        <v>06CD03</v>
      </c>
      <c r="B1194" t="str">
        <f>CONCATENATE(A1194,"_",COUNTIF(A$1:A1194,A1194))</f>
        <v>06CD03_24</v>
      </c>
      <c r="C1194" t="s">
        <v>10886</v>
      </c>
      <c r="D1194" t="str">
        <f>VLOOKUP(MID(C1194,7,4),Estrv!I:J,2,FALSE)</f>
        <v>Servicio de agua potable</v>
      </c>
      <c r="E1194" t="str">
        <f>VLOOKUP(MID(C1194,1,10),Estrv!B:CC,48,FALSE)</f>
        <v>Atencion a las solicitudes de instalacion de medidores presentadas por los usuarios a la Direccion de Atencion al Publico hasta su resolucion en tiempo y forma.</v>
      </c>
      <c r="F1194" t="s">
        <v>4991</v>
      </c>
      <c r="G1194" t="b">
        <f t="shared" si="75"/>
        <v>1</v>
      </c>
    </row>
    <row r="1195" spans="1:7" hidden="1">
      <c r="A1195" t="str">
        <f t="shared" si="77"/>
        <v>06CD03</v>
      </c>
      <c r="B1195" t="str">
        <f>CONCATENATE(A1195,"_",COUNTIF(A$1:A1195,A1195))</f>
        <v>06CD03_25</v>
      </c>
      <c r="C1195" t="s">
        <v>11560</v>
      </c>
      <c r="D1195" t="str">
        <f>VLOOKUP(MID(C1195,7,4),Estrv!I:J,2,FALSE)</f>
        <v>Servicio de agua potable</v>
      </c>
      <c r="E1195" t="str">
        <f>VLOOKUP(MID(C1195,1,10),Estrv!B:CC,51,FALSE)</f>
        <v>Atencion a las solicitudes de dictamenes de factibilidad de servicios relativos a la dotacion de los servicios hidraulicos de agua potable, para la construccion de obras nuevas, ampliaciones, modificaciones y registros de obra en la Ciudad de Mexico en tiempo y forma.</v>
      </c>
      <c r="F1195" t="s">
        <v>4992</v>
      </c>
      <c r="G1195" t="b">
        <f t="shared" si="75"/>
        <v>1</v>
      </c>
    </row>
    <row r="1196" spans="1:7" hidden="1">
      <c r="A1196" t="str">
        <f t="shared" si="77"/>
        <v>06CD03</v>
      </c>
      <c r="B1196" t="str">
        <f>CONCATENATE(A1196,"_",COUNTIF(A$1:A1196,A1196))</f>
        <v>06CD03_26</v>
      </c>
      <c r="C1196" t="s">
        <v>12234</v>
      </c>
      <c r="D1196" t="str">
        <f>VLOOKUP(MID(C1196,7,4),Estrv!I:J,2,FALSE)</f>
        <v>Servicio de agua potable</v>
      </c>
      <c r="E1196" t="str">
        <f>VLOOKUP(MID(C1196,1,10),Estrv!B:CC,54,FALSE)</f>
        <v>Atencion a las solicitudes de conexion de los servicios hidraulicos para tramites de licencia de construccion y manifestaciones de obra en tiempo y forma.</v>
      </c>
      <c r="F1196" t="s">
        <v>4995</v>
      </c>
      <c r="G1196" t="b">
        <f t="shared" si="75"/>
        <v>1</v>
      </c>
    </row>
    <row r="1197" spans="1:7" hidden="1">
      <c r="A1197" t="str">
        <f t="shared" si="77"/>
        <v>06CD03</v>
      </c>
      <c r="B1197" t="str">
        <f>CONCATENATE(A1197,"_",COUNTIF(A$1:A1197,A1197))</f>
        <v>06CD03_27</v>
      </c>
      <c r="C1197" t="s">
        <v>12908</v>
      </c>
      <c r="D1197" t="str">
        <f>VLOOKUP(MID(C1197,7,4),Estrv!I:J,2,FALSE)</f>
        <v>Servicio de agua potable</v>
      </c>
      <c r="E1197" t="str">
        <f>VLOOKUP(MID(C1197,1,10),Estrv!B:CC,57,FALSE)</f>
        <v>Atencion a las solicitudes de actualizacion de las areas que componen la Direccion General de Servicios a Usuarios en el Sistema Comercial Centralizado (SICOMCE).</v>
      </c>
      <c r="F1197" t="s">
        <v>4996</v>
      </c>
      <c r="G1197" t="b">
        <f t="shared" si="75"/>
        <v>1</v>
      </c>
    </row>
    <row r="1198" spans="1:7">
      <c r="A1198" t="str">
        <f t="shared" si="77"/>
        <v>06CD03</v>
      </c>
      <c r="B1198" t="str">
        <f>CONCATENATE(A1198,"_",COUNTIF(A$1:A1198,A1198))</f>
        <v>06CD03_28</v>
      </c>
      <c r="C1198" t="s">
        <v>10213</v>
      </c>
      <c r="D1198" t="str">
        <f>VLOOKUP(MID(C1198,7,4),Estrv!I:J,2,FALSE)</f>
        <v>Servicio de drenaje, alcantarillado y saneamiento</v>
      </c>
      <c r="E1198" t="str">
        <f>VLOOKUP(MID(C1198,1,10),Estrv!B:CC,45,FALSE)</f>
        <v>Atencion a las solicitudes de dictamenes de factibilidad de servicios relativos a drenaje, para la construccion de obras nuevas, ampliaciones, modificaciones y registros de obra en la Ciudad de Mexico en tiempo y forma.</v>
      </c>
      <c r="F1198" t="s">
        <v>5009</v>
      </c>
      <c r="G1198" t="b">
        <f t="shared" si="75"/>
        <v>0</v>
      </c>
    </row>
    <row r="1199" spans="1:7">
      <c r="A1199" t="str">
        <f t="shared" si="77"/>
        <v>06CD05</v>
      </c>
      <c r="B1199" t="str">
        <f>CONCATENATE(A1199,"_",COUNTIF(A$1:A1199,A1199))</f>
        <v>06CD05_1</v>
      </c>
      <c r="C1199" t="s">
        <v>10214</v>
      </c>
      <c r="D1199" t="str">
        <f>VLOOKUP(MID(C1199,7,4),Estrv!I:J,2,FALSE)</f>
        <v>Acciones para el bienestar animal</v>
      </c>
      <c r="E1199" t="str">
        <f>VLOOKUP(MID(C1199,1,10),Estrv!B:CC,45,FALSE)</f>
        <v>Servicio de consulta medica veterinaria. (atencion medica veterinaria basica y especializada, control natal y medicina preventiva y cirugias).</v>
      </c>
      <c r="F1199" t="s">
        <v>5026</v>
      </c>
      <c r="G1199" t="b">
        <f t="shared" si="75"/>
        <v>0</v>
      </c>
    </row>
    <row r="1200" spans="1:7" hidden="1">
      <c r="A1200" t="str">
        <f t="shared" si="77"/>
        <v>06CD05</v>
      </c>
      <c r="B1200" t="str">
        <f>CONCATENATE(A1200,"_",COUNTIF(A$1:A1200,A1200))</f>
        <v>06CD05_2</v>
      </c>
      <c r="C1200" t="s">
        <v>10888</v>
      </c>
      <c r="D1200" t="str">
        <f>VLOOKUP(MID(C1200,7,4),Estrv!I:J,2,FALSE)</f>
        <v>Acciones para el bienestar animal</v>
      </c>
      <c r="E1200" t="str">
        <f>VLOOKUP(MID(C1200,1,10),Estrv!B:CC,48,FALSE)</f>
        <v>Jornadas de Salud Animal (atencion veterinaria, control natal, vacunacion y medicina preventiva); Capacitacion en bienestar animal, legislacion y tutela responsable, asi como Atencion a casos de animales en conflicto con el humano.</v>
      </c>
      <c r="F1200" t="s">
        <v>5029</v>
      </c>
      <c r="G1200" t="b">
        <f t="shared" si="75"/>
        <v>1</v>
      </c>
    </row>
    <row r="1201" spans="1:7" hidden="1">
      <c r="A1201" t="str">
        <f t="shared" si="77"/>
        <v>06CD05</v>
      </c>
      <c r="B1201" t="str">
        <f>CONCATENATE(A1201,"_",COUNTIF(A$1:A1201,A1201))</f>
        <v>06CD05_3</v>
      </c>
      <c r="C1201" t="s">
        <v>11562</v>
      </c>
      <c r="D1201" t="str">
        <f>VLOOKUP(MID(C1201,7,4),Estrv!I:J,2,FALSE)</f>
        <v>Acciones para el bienestar animal</v>
      </c>
      <c r="E1201" t="str">
        <f>VLOOKUP(MID(C1201,1,10),Estrv!B:CC,51,FALSE)</f>
        <v>Registro Unico de Animales de Compañia (RUAC) y Registro de Asociaciones Protectoras de Animales.</v>
      </c>
      <c r="F1201" t="s">
        <v>5030</v>
      </c>
      <c r="G1201" t="b">
        <f t="shared" si="75"/>
        <v>1</v>
      </c>
    </row>
    <row r="1202" spans="1:7">
      <c r="A1202" t="str">
        <f t="shared" si="77"/>
        <v>06CD05</v>
      </c>
      <c r="B1202" t="str">
        <f>CONCATENATE(A1202,"_",COUNTIF(A$1:A1202,A1202))</f>
        <v>06CD05_4</v>
      </c>
      <c r="C1202" t="s">
        <v>10215</v>
      </c>
      <c r="D1202" t="str">
        <f>VLOOKUP(MID(C1202,7,4),Estrv!I:J,2,FALSE)</f>
        <v>Cumplimiento de los programas de protección civil</v>
      </c>
      <c r="E1202" t="str">
        <f>VLOOKUP(MID(C1202,1,10),Estrv!B:CC,45,FALSE)</f>
        <v>Elaborar e implementar el programa de proteccion civil para los inmuebles que ocupa la Agencia de Atencion Animal y del Hospital Veterinario de la Ciudad de Mexico.</v>
      </c>
      <c r="F1202" t="s">
        <v>5040</v>
      </c>
      <c r="G1202" t="b">
        <f t="shared" si="75"/>
        <v>0</v>
      </c>
    </row>
    <row r="1203" spans="1:7">
      <c r="A1203" t="str">
        <f t="shared" ref="A1203:A1230" si="78">MID(C1203,1,6)</f>
        <v>06P0FA</v>
      </c>
      <c r="B1203" t="str">
        <f>CONCATENATE(A1203,"_",COUNTIF(A$1:A1203,A1203))</f>
        <v>06P0FA_1</v>
      </c>
      <c r="C1203" t="s">
        <v>10216</v>
      </c>
      <c r="D1203" t="str">
        <f>VLOOKUP(MID(C1203,7,4),Estrv!I:J,2,FALSE)</f>
        <v>Acciones para proyectos ambientales</v>
      </c>
      <c r="E1203" t="str">
        <f>VLOOKUP(MID(C1203,1,10),Estrv!B:CC,45,FALSE)</f>
        <v>Proyectos financiados de caracter cutural y ambiental con recursos del Fondo Ambiental Publico de D.F (FAP).</v>
      </c>
      <c r="F1203" t="s">
        <v>5055</v>
      </c>
      <c r="G1203" t="b">
        <f t="shared" si="75"/>
        <v>0</v>
      </c>
    </row>
    <row r="1204" spans="1:7" hidden="1">
      <c r="A1204" t="str">
        <f t="shared" si="78"/>
        <v>06P0FA</v>
      </c>
      <c r="B1204" t="str">
        <f>CONCATENATE(A1204,"_",COUNTIF(A$1:A1204,A1204))</f>
        <v>06P0FA_2</v>
      </c>
      <c r="C1204" t="s">
        <v>10890</v>
      </c>
      <c r="D1204" t="str">
        <f>VLOOKUP(MID(C1204,7,4),Estrv!I:J,2,FALSE)</f>
        <v>Acciones para proyectos ambientales</v>
      </c>
      <c r="E1204" t="str">
        <f>VLOOKUP(MID(C1204,1,10),Estrv!B:CC,48,FALSE)</f>
        <v>Proyectos financiados de mitigacion y adaptacion al cambio climatico con recursos del Fondo Ambiental para el Cambio Climatico (FACC).</v>
      </c>
      <c r="F1204" t="s">
        <v>5058</v>
      </c>
      <c r="G1204" t="b">
        <f t="shared" si="75"/>
        <v>1</v>
      </c>
    </row>
    <row r="1205" spans="1:7">
      <c r="A1205" t="str">
        <f t="shared" si="78"/>
        <v>06P0FA</v>
      </c>
      <c r="B1205" t="str">
        <f>CONCATENATE(A1205,"_",COUNTIF(A$1:A1205,A1205))</f>
        <v>06P0FA_3</v>
      </c>
      <c r="C1205" t="s">
        <v>10217</v>
      </c>
      <c r="D1205" t="str">
        <f>VLOOKUP(MID(C1205,7,4),Estrv!I:J,2,FALSE)</f>
        <v>Programa sistemas de captación de agua de lluvia en viviendas de la Ciudad de México</v>
      </c>
      <c r="E1205" t="str">
        <f>VLOOKUP(MID(C1205,1,10),Estrv!B:CC,45,FALSE)</f>
        <v>Instalacion de Cosechadores de Agua de Lluvia para contribuir a garantizar el derecho al agua</v>
      </c>
      <c r="F1205" t="s">
        <v>5071</v>
      </c>
      <c r="G1205" t="b">
        <f t="shared" si="75"/>
        <v>0</v>
      </c>
    </row>
    <row r="1206" spans="1:7" hidden="1">
      <c r="A1206" t="str">
        <f t="shared" si="78"/>
        <v>06P0FA</v>
      </c>
      <c r="B1206" t="str">
        <f>CONCATENATE(A1206,"_",COUNTIF(A$1:A1206,A1206))</f>
        <v>06P0FA_4</v>
      </c>
      <c r="C1206" t="s">
        <v>10891</v>
      </c>
      <c r="D1206" t="str">
        <f>VLOOKUP(MID(C1206,7,4),Estrv!I:J,2,FALSE)</f>
        <v>Programa sistemas de captación de agua de lluvia en viviendas de la Ciudad de México</v>
      </c>
      <c r="E1206" t="str">
        <f>VLOOKUP(MID(C1206,1,10),Estrv!B:CC,48,FALSE)</f>
        <v>Capacitar a las personas beneficiarias sobre los beneficios, uso y limpieza de los Cosechadores de Agua de Lluvia</v>
      </c>
      <c r="F1206" t="s">
        <v>5073</v>
      </c>
      <c r="G1206" t="b">
        <f t="shared" si="75"/>
        <v>1</v>
      </c>
    </row>
    <row r="1207" spans="1:7" hidden="1">
      <c r="A1207" t="str">
        <f t="shared" si="78"/>
        <v>06P0FA</v>
      </c>
      <c r="B1207" t="str">
        <f>CONCATENATE(A1207,"_",COUNTIF(A$1:A1207,A1207))</f>
        <v>06P0FA_5</v>
      </c>
      <c r="C1207" t="s">
        <v>11565</v>
      </c>
      <c r="D1207" t="str">
        <f>VLOOKUP(MID(C1207,7,4),Estrv!I:J,2,FALSE)</f>
        <v>Programa sistemas de captación de agua de lluvia en viviendas de la Ciudad de México</v>
      </c>
      <c r="E1207" t="str">
        <f>VLOOKUP(MID(C1207,1,10),Estrv!B:CC,51,FALSE)</f>
        <v>Implementacion acciones enfocadas al empoderamiento y autosuficiencia de las mujeres, mediante capacitaciones y charlas</v>
      </c>
      <c r="F1207" t="s">
        <v>5074</v>
      </c>
      <c r="G1207" t="b">
        <f t="shared" si="75"/>
        <v>1</v>
      </c>
    </row>
    <row r="1208" spans="1:7">
      <c r="A1208" t="str">
        <f t="shared" si="78"/>
        <v>06P0FA</v>
      </c>
      <c r="B1208" t="str">
        <f>CONCATENATE(A1208,"_",COUNTIF(A$1:A1208,A1208))</f>
        <v>06P0FA_6</v>
      </c>
      <c r="C1208" t="s">
        <v>10218</v>
      </c>
      <c r="D1208" t="str">
        <f>VLOOKUP(MID(C1208,7,4),Estrv!I:J,2,FALSE)</f>
        <v>Programa Altepetl</v>
      </c>
      <c r="E1208" t="str">
        <f>VLOOKUP(MID(C1208,1,10),Estrv!B:CC,45,FALSE)</f>
        <v>Desarrollar e implementar el Componente l. Bienestar para el Bosque.</v>
      </c>
      <c r="F1208" t="s">
        <v>5085</v>
      </c>
      <c r="G1208" t="b">
        <f t="shared" si="75"/>
        <v>0</v>
      </c>
    </row>
    <row r="1209" spans="1:7" hidden="1">
      <c r="A1209" t="str">
        <f t="shared" si="78"/>
        <v>06P0FA</v>
      </c>
      <c r="B1209" t="str">
        <f>CONCATENATE(A1209,"_",COUNTIF(A$1:A1209,A1209))</f>
        <v>06P0FA_7</v>
      </c>
      <c r="C1209" t="s">
        <v>10892</v>
      </c>
      <c r="D1209" t="str">
        <f>VLOOKUP(MID(C1209,7,4),Estrv!I:J,2,FALSE)</f>
        <v>Programa Altepetl</v>
      </c>
      <c r="E1209" t="str">
        <f>VLOOKUP(MID(C1209,1,10),Estrv!B:CC,48,FALSE)</f>
        <v>Desarrollar e implementar el Componente 2. Sembrando Vida Ciudad de Mexico.</v>
      </c>
      <c r="F1209" t="s">
        <v>5087</v>
      </c>
      <c r="G1209" t="b">
        <f t="shared" si="75"/>
        <v>1</v>
      </c>
    </row>
    <row r="1210" spans="1:7" hidden="1">
      <c r="A1210" t="str">
        <f t="shared" si="78"/>
        <v>06P0FA</v>
      </c>
      <c r="B1210" t="str">
        <f>CONCATENATE(A1210,"_",COUNTIF(A$1:A1210,A1210))</f>
        <v>06P0FA_8</v>
      </c>
      <c r="C1210" t="s">
        <v>11566</v>
      </c>
      <c r="D1210" t="str">
        <f>VLOOKUP(MID(C1210,7,4),Estrv!I:J,2,FALSE)</f>
        <v>Programa Altepetl</v>
      </c>
      <c r="E1210" t="str">
        <f>VLOOKUP(MID(C1210,1,10),Estrv!B:CC,51,FALSE)</f>
        <v>Desarrollar e implementar el Componente 3. Bienestar para el Campo.</v>
      </c>
      <c r="F1210" t="s">
        <v>5088</v>
      </c>
      <c r="G1210" t="b">
        <f t="shared" si="75"/>
        <v>1</v>
      </c>
    </row>
    <row r="1211" spans="1:7" hidden="1">
      <c r="A1211" t="str">
        <f t="shared" si="78"/>
        <v>06P0FA</v>
      </c>
      <c r="B1211" t="str">
        <f>CONCATENATE(A1211,"_",COUNTIF(A$1:A1211,A1211))</f>
        <v>06P0FA_9</v>
      </c>
      <c r="C1211" t="s">
        <v>12240</v>
      </c>
      <c r="D1211" t="str">
        <f>VLOOKUP(MID(C1211,7,4),Estrv!I:J,2,FALSE)</f>
        <v>Programa Altepetl</v>
      </c>
      <c r="E1211" t="str">
        <f>VLOOKUP(MID(C1211,1,10),Estrv!B:CC,54,FALSE)</f>
        <v>Desarrollar e implementar el Componente 4. Facilitadores del Cambio.</v>
      </c>
      <c r="F1211" t="s">
        <v>5089</v>
      </c>
      <c r="G1211" t="b">
        <f t="shared" si="75"/>
        <v>1</v>
      </c>
    </row>
    <row r="1212" spans="1:7" hidden="1">
      <c r="A1212" t="str">
        <f t="shared" si="78"/>
        <v>06P0FA</v>
      </c>
      <c r="B1212" t="str">
        <f>CONCATENATE(A1212,"_",COUNTIF(A$1:A1212,A1212))</f>
        <v>06P0FA_10</v>
      </c>
      <c r="C1212" t="s">
        <v>12914</v>
      </c>
      <c r="D1212" t="str">
        <f>VLOOKUP(MID(C1212,7,4),Estrv!I:J,2,FALSE)</f>
        <v>Programa Altepetl</v>
      </c>
      <c r="E1212" t="str">
        <f>VLOOKUP(MID(C1212,1,10),Estrv!B:CC,57,FALSE)</f>
        <v>Desarrollar e implementar el Componente 5. Desarrollo de Capacidades y Bienestar Rural.</v>
      </c>
      <c r="F1212" t="s">
        <v>5090</v>
      </c>
      <c r="G1212" t="b">
        <f t="shared" si="75"/>
        <v>1</v>
      </c>
    </row>
    <row r="1213" spans="1:7">
      <c r="A1213" t="str">
        <f t="shared" si="78"/>
        <v>06P0FA</v>
      </c>
      <c r="B1213" t="str">
        <f>CONCATENATE(A1213,"_",COUNTIF(A$1:A1213,A1213))</f>
        <v>06P0FA_11</v>
      </c>
      <c r="C1213" t="s">
        <v>10219</v>
      </c>
      <c r="D1213" t="str">
        <f>VLOOKUP(MID(C1213,7,4),Estrv!I:J,2,FALSE)</f>
        <v>Subsidios ambientales</v>
      </c>
      <c r="E1213" t="str">
        <f>VLOOKUP(MID(C1213,1,10),Estrv!B:CC,45,FALSE)</f>
        <v>Implementacion de proyectos del Programa de Sanidad e Inocuidad Agroalimentaria en la Ciudad de Mexico.</v>
      </c>
      <c r="F1213" t="s">
        <v>5101</v>
      </c>
      <c r="G1213" t="b">
        <f t="shared" si="75"/>
        <v>0</v>
      </c>
    </row>
    <row r="1214" spans="1:7" hidden="1">
      <c r="A1214" t="str">
        <f t="shared" si="78"/>
        <v>06P0FA</v>
      </c>
      <c r="B1214" t="str">
        <f>CONCATENATE(A1214,"_",COUNTIF(A$1:A1214,A1214))</f>
        <v>06P0FA_12</v>
      </c>
      <c r="C1214" t="s">
        <v>10893</v>
      </c>
      <c r="D1214" t="str">
        <f>VLOOKUP(MID(C1214,7,4),Estrv!I:J,2,FALSE)</f>
        <v>Subsidios ambientales</v>
      </c>
      <c r="E1214" t="str">
        <f>VLOOKUP(MID(C1214,1,10),Estrv!B:CC,48,FALSE)</f>
        <v>Implementacion de proyectos del Programa de Infraestructura Hidroagricola.</v>
      </c>
      <c r="F1214" t="s">
        <v>5103</v>
      </c>
      <c r="G1214" t="b">
        <f t="shared" si="75"/>
        <v>1</v>
      </c>
    </row>
    <row r="1215" spans="1:7">
      <c r="A1215" t="str">
        <f t="shared" si="78"/>
        <v>06PDPA</v>
      </c>
      <c r="B1215" t="str">
        <f>CONCATENATE(A1215,"_",COUNTIF(A$1:A1215,A1215))</f>
        <v>06PDPA_1</v>
      </c>
      <c r="C1215" t="s">
        <v>10220</v>
      </c>
      <c r="D1215" t="str">
        <f>VLOOKUP(MID(C1215,7,4),Estrv!I:J,2,FALSE)</f>
        <v>Acceso a la justicia ambiental, urbana y de protección y bienestar animal</v>
      </c>
      <c r="E1215" t="str">
        <f>VLOOKUP(MID(C1215,1,10),Estrv!B:CC,45,FALSE)</f>
        <v>Conclusion de expedientes de las denuncias ciudadanas recibidas y de las investigaciones de oficio iniciadas en materia ambiental del ordenamiento territorial y de proteccion y bienestar animal. (30%)</v>
      </c>
      <c r="F1215" t="s">
        <v>5121</v>
      </c>
      <c r="G1215" t="b">
        <f t="shared" si="75"/>
        <v>0</v>
      </c>
    </row>
    <row r="1216" spans="1:7" hidden="1">
      <c r="A1216" t="str">
        <f t="shared" si="78"/>
        <v>06PDPA</v>
      </c>
      <c r="B1216" t="str">
        <f>CONCATENATE(A1216,"_",COUNTIF(A$1:A1216,A1216))</f>
        <v>06PDPA_2</v>
      </c>
      <c r="C1216" t="s">
        <v>10894</v>
      </c>
      <c r="D1216" t="str">
        <f>VLOOKUP(MID(C1216,7,4),Estrv!I:J,2,FALSE)</f>
        <v>Acceso a la justicia ambiental, urbana y de protección y bienestar animal</v>
      </c>
      <c r="E1216" t="str">
        <f>VLOOKUP(MID(C1216,1,10),Estrv!B:CC,48,FALSE)</f>
        <v>Brindar asesorias a la poblacion de la Ciudad de Mexico en materia de derechos y obligaciones ambientales y territoriales. (6%)</v>
      </c>
      <c r="F1216" t="s">
        <v>5125</v>
      </c>
      <c r="G1216" t="b">
        <f t="shared" si="75"/>
        <v>1</v>
      </c>
    </row>
    <row r="1217" spans="1:7" hidden="1">
      <c r="A1217" t="str">
        <f t="shared" si="78"/>
        <v>06PDPA</v>
      </c>
      <c r="B1217" t="str">
        <f>CONCATENATE(A1217,"_",COUNTIF(A$1:A1217,A1217))</f>
        <v>06PDPA_3</v>
      </c>
      <c r="C1217" t="s">
        <v>11568</v>
      </c>
      <c r="D1217" t="str">
        <f>VLOOKUP(MID(C1217,7,4),Estrv!I:J,2,FALSE)</f>
        <v>Acceso a la justicia ambiental, urbana y de protección y bienestar animal</v>
      </c>
      <c r="E1217" t="str">
        <f>VLOOKUP(MID(C1217,1,10),Estrv!B:CC,51,FALSE)</f>
        <v>Participar en acciones legales en defensa de los intereses de la Procuraduria y de los habitantes de la Ciudad de Mexico. (4%)</v>
      </c>
      <c r="F1217" t="s">
        <v>5128</v>
      </c>
      <c r="G1217" t="b">
        <f t="shared" si="75"/>
        <v>1</v>
      </c>
    </row>
    <row r="1218" spans="1:7" hidden="1">
      <c r="A1218" t="str">
        <f t="shared" si="78"/>
        <v>06PDPA</v>
      </c>
      <c r="B1218" t="str">
        <f>CONCATENATE(A1218,"_",COUNTIF(A$1:A1218,A1218))</f>
        <v>06PDPA_4</v>
      </c>
      <c r="C1218" t="s">
        <v>12242</v>
      </c>
      <c r="D1218" t="str">
        <f>VLOOKUP(MID(C1218,7,4),Estrv!I:J,2,FALSE)</f>
        <v>Acceso a la justicia ambiental, urbana y de protección y bienestar animal</v>
      </c>
      <c r="E1218" t="str">
        <f>VLOOKUP(MID(C1218,1,10),Estrv!B:CC,54,FALSE)</f>
        <v>Emitir opiniones juridicas en materia ambiental y del ordenamiento territorial, asi como celebrar convenios de colaboracion y/o coordinacion con diferentes actores privados, sociales, instituciones de investigacion y educacion, autoridades y demas interesados. (6%)</v>
      </c>
      <c r="F1218" t="s">
        <v>5129</v>
      </c>
      <c r="G1218" t="b">
        <f t="shared" si="75"/>
        <v>1</v>
      </c>
    </row>
    <row r="1219" spans="1:7" hidden="1">
      <c r="A1219" t="str">
        <f t="shared" si="78"/>
        <v>06PDPA</v>
      </c>
      <c r="B1219" t="str">
        <f>CONCATENATE(A1219,"_",COUNTIF(A$1:A1219,A1219))</f>
        <v>06PDPA_5</v>
      </c>
      <c r="C1219" t="s">
        <v>12916</v>
      </c>
      <c r="D1219" t="str">
        <f>VLOOKUP(MID(C1219,7,4),Estrv!I:J,2,FALSE)</f>
        <v>Acceso a la justicia ambiental, urbana y de protección y bienestar animal</v>
      </c>
      <c r="E1219" t="str">
        <f>VLOOKUP(MID(C1219,1,10),Estrv!B:CC,57,FALSE)</f>
        <v>Proyectar Acuerdos de Inicio de Investigacion de oficio relacionadas con violaciones o incumplimientos a las disposiciones juridicas en materia ambiental y del ordenamiento territorial. (3%)</v>
      </c>
      <c r="F1219" t="s">
        <v>5130</v>
      </c>
      <c r="G1219" t="b">
        <f t="shared" ref="G1219:G1282" si="79">EXACT(E1219,F1219)</f>
        <v>1</v>
      </c>
    </row>
    <row r="1220" spans="1:7" hidden="1">
      <c r="A1220" t="str">
        <f t="shared" si="78"/>
        <v>06PDPA</v>
      </c>
      <c r="B1220" t="str">
        <f>CONCATENATE(A1220,"_",COUNTIF(A$1:A1220,A1220))</f>
        <v>06PDPA_6</v>
      </c>
      <c r="C1220" t="s">
        <v>13590</v>
      </c>
      <c r="D1220" t="str">
        <f>VLOOKUP(MID(C1220,7,4),Estrv!I:J,2,FALSE)</f>
        <v>Acceso a la justicia ambiental, urbana y de protección y bienestar animal</v>
      </c>
      <c r="E1220" t="str">
        <f>VLOOKUP(MID(C1220,1,10),Estrv!B:CC,60,FALSE)</f>
        <v>Publicacion de capas de informacion geografica en la Plataforma SIG-PAOT, capacitar en el manejo de dicha plataforma y en SIG a la poblacion, Realizacion de los procesos de estandarizacion cartografica y creacion de bases de datos geoespaciales y metadatos; Generar informacion especializada en materia ambiental y urbana, asociada a proyectos y estudios de analisis geoespacial en temas ambientales y territoriales que sean de interes para la Ciudad de Mexico. Generar repositorios de informacion de la Ciudad de Mexico en materia de bienestar animal, ambiental y/o de ordenamiento territorial para que las personas interesadas en los temas cuenten con informacion organizada, actualizada y disponible en todo momento. (20%)</v>
      </c>
      <c r="F1220" t="s">
        <v>5131</v>
      </c>
      <c r="G1220" t="b">
        <f t="shared" si="79"/>
        <v>1</v>
      </c>
    </row>
    <row r="1221" spans="1:7" hidden="1">
      <c r="A1221" t="str">
        <f t="shared" si="78"/>
        <v>06PDPA</v>
      </c>
      <c r="B1221" t="str">
        <f>CONCATENATE(A1221,"_",COUNTIF(A$1:A1221,A1221))</f>
        <v>06PDPA_7</v>
      </c>
      <c r="C1221" t="s">
        <v>14264</v>
      </c>
      <c r="D1221" t="str">
        <f>VLOOKUP(MID(C1221,7,4),Estrv!I:J,2,FALSE)</f>
        <v>Acceso a la justicia ambiental, urbana y de protección y bienestar animal</v>
      </c>
      <c r="E1221" t="str">
        <f>VLOOKUP(MID(C1221,1,10),Estrv!B:CC,63,FALSE)</f>
        <v>Elaboracion de documentos tecnicos e informacion especializada en materia ambiental y del ordenamiento territorial, incluyendo cartografias digitales (10%)</v>
      </c>
      <c r="F1221" t="s">
        <v>5134</v>
      </c>
      <c r="G1221" t="b">
        <f t="shared" si="79"/>
        <v>1</v>
      </c>
    </row>
    <row r="1222" spans="1:7" hidden="1">
      <c r="A1222" t="str">
        <f t="shared" si="78"/>
        <v>06PDPA</v>
      </c>
      <c r="B1222" t="str">
        <f>CONCATENATE(A1222,"_",COUNTIF(A$1:A1222,A1222))</f>
        <v>06PDPA_8</v>
      </c>
      <c r="C1222" t="s">
        <v>14938</v>
      </c>
      <c r="D1222" t="str">
        <f>VLOOKUP(MID(C1222,7,4),Estrv!I:J,2,FALSE)</f>
        <v>Acceso a la justicia ambiental, urbana y de protección y bienestar animal</v>
      </c>
      <c r="E1222" t="str">
        <f>VLOOKUP(MID(C1222,1,10),Estrv!B:CC,66,FALSE)</f>
        <v>Promover acciones de litigio estrategico a traves de la representacion del interes legitimo de los habitantes de la Ciudad de Mexico ante autoridades judiciales para obtener sentencias favorables que integre la reparacion del daño. (3%)</v>
      </c>
      <c r="F1222" t="s">
        <v>5136</v>
      </c>
      <c r="G1222" t="b">
        <f t="shared" si="79"/>
        <v>1</v>
      </c>
    </row>
    <row r="1223" spans="1:7" hidden="1">
      <c r="A1223" t="str">
        <f t="shared" si="78"/>
        <v>06PDPA</v>
      </c>
      <c r="B1223" t="str">
        <f>CONCATENATE(A1223,"_",COUNTIF(A$1:A1223,A1223))</f>
        <v>06PDPA_9</v>
      </c>
      <c r="C1223" t="s">
        <v>15612</v>
      </c>
      <c r="D1223" t="str">
        <f>VLOOKUP(MID(C1223,7,4),Estrv!I:J,2,FALSE)</f>
        <v>Acceso a la justicia ambiental, urbana y de protección y bienestar animal</v>
      </c>
      <c r="E1223" t="str">
        <f>VLOOKUP(MID(C1223,1,10),Estrv!B:CC,69,FALSE)</f>
        <v>Imposicion de acciones precautorias para evitar la consumacion irreparable a las violaciones de las disposiciones juridicas en materia ambiental, del ordenamiento territorial y de proteccion y bienestar animal. (4%)</v>
      </c>
      <c r="F1223" t="s">
        <v>5137</v>
      </c>
      <c r="G1223" t="b">
        <f t="shared" si="79"/>
        <v>1</v>
      </c>
    </row>
    <row r="1224" spans="1:7" hidden="1">
      <c r="A1224" t="str">
        <f t="shared" si="78"/>
        <v>06PDPA</v>
      </c>
      <c r="B1224" t="str">
        <f>CONCATENATE(A1224,"_",COUNTIF(A$1:A1224,A1224))</f>
        <v>06PDPA_10</v>
      </c>
      <c r="C1224" t="s">
        <v>16286</v>
      </c>
      <c r="D1224" t="str">
        <f>VLOOKUP(MID(C1224,7,4),Estrv!I:J,2,FALSE)</f>
        <v>Acceso a la justicia ambiental, urbana y de protección y bienestar animal</v>
      </c>
      <c r="E1224" t="str">
        <f>VLOOKUP(MID(C1224,1,10),Estrv!B:CC,72,FALSE)</f>
        <v>Orientar y realizar acciones de participacion ciudadana a la poblacion de la CDMX en materia de derechos y obligaciones ambientales del ordenamiento territorial, asi como proteccion y bienestar a los animales. Documento anual de Analisis de las denuncias presentadas por ciudadanas y ciudadanos ante la PAOT (14%)</v>
      </c>
      <c r="F1224" t="s">
        <v>5138</v>
      </c>
      <c r="G1224" t="b">
        <f t="shared" si="79"/>
        <v>1</v>
      </c>
    </row>
    <row r="1225" spans="1:7">
      <c r="A1225" t="str">
        <f t="shared" si="78"/>
        <v>06PDPA</v>
      </c>
      <c r="B1225" t="str">
        <f>CONCATENATE(A1225,"_",COUNTIF(A$1:A1225,A1225))</f>
        <v>06PDPA_11</v>
      </c>
      <c r="C1225" t="s">
        <v>10221</v>
      </c>
      <c r="D1225" t="str">
        <f>VLOOKUP(MID(C1225,7,4),Estrv!I:J,2,FALSE)</f>
        <v>Actividades de apoyo administrativo</v>
      </c>
      <c r="E1225" t="str">
        <f>VLOOKUP(MID(C1225,1,10),Estrv!B:CC,45,FALSE)</f>
        <v>Gestion para el proceso de adquisicion de bienes, conforme a la requisicion de las diversas areas administrativas para la adecuada operacion y funcionamiento de la PAOT, que contribuya a la transparencia, eficacia y eficiencia en el ejercicio de los recursos publicos (30%)</v>
      </c>
      <c r="F1225" t="s">
        <v>5144</v>
      </c>
      <c r="G1225" t="b">
        <f t="shared" si="79"/>
        <v>0</v>
      </c>
    </row>
    <row r="1226" spans="1:7" hidden="1">
      <c r="A1226" t="str">
        <f t="shared" si="78"/>
        <v>06PDPA</v>
      </c>
      <c r="B1226" t="str">
        <f>CONCATENATE(A1226,"_",COUNTIF(A$1:A1226,A1226))</f>
        <v>06PDPA_12</v>
      </c>
      <c r="C1226" t="s">
        <v>10895</v>
      </c>
      <c r="D1226" t="str">
        <f>VLOOKUP(MID(C1226,7,4),Estrv!I:J,2,FALSE)</f>
        <v>Actividades de apoyo administrativo</v>
      </c>
      <c r="E1226" t="str">
        <f>VLOOKUP(MID(C1226,1,10),Estrv!B:CC,48,FALSE)</f>
        <v>Gestion para el proceso de contratacion de servicios, conforme a la requisicion de las diversas areas administrativas para la adecuada operacion y funcionamiento de la PAOT, que contribuya a la transparencia, eficacia y eficiencia en el ejercicio de los recursos publicos (30%).</v>
      </c>
      <c r="F1226" t="s">
        <v>5148</v>
      </c>
      <c r="G1226" t="b">
        <f t="shared" si="79"/>
        <v>1</v>
      </c>
    </row>
    <row r="1227" spans="1:7" hidden="1">
      <c r="A1227" t="str">
        <f t="shared" si="78"/>
        <v>06PDPA</v>
      </c>
      <c r="B1227" t="str">
        <f>CONCATENATE(A1227,"_",COUNTIF(A$1:A1227,A1227))</f>
        <v>06PDPA_13</v>
      </c>
      <c r="C1227" t="s">
        <v>11569</v>
      </c>
      <c r="D1227" t="str">
        <f>VLOOKUP(MID(C1227,7,4),Estrv!I:J,2,FALSE)</f>
        <v>Actividades de apoyo administrativo</v>
      </c>
      <c r="E1227" t="str">
        <f>VLOOKUP(MID(C1227,1,10),Estrv!B:CC,51,FALSE)</f>
        <v>Garantizar que los servidores publicos de la PAOT cuenten con herramientas tecnologicas necesarias para el desarrollo de sus actividades, asi como asegurar el buen funcionamiento de los bienes informaticos y de comunicacion (15%)</v>
      </c>
      <c r="F1227" t="s">
        <v>5149</v>
      </c>
      <c r="G1227" t="b">
        <f t="shared" si="79"/>
        <v>1</v>
      </c>
    </row>
    <row r="1228" spans="1:7" hidden="1">
      <c r="A1228" t="str">
        <f t="shared" si="78"/>
        <v>06PDPA</v>
      </c>
      <c r="B1228" t="str">
        <f>CONCATENATE(A1228,"_",COUNTIF(A$1:A1228,A1228))</f>
        <v>06PDPA_14</v>
      </c>
      <c r="C1228" t="s">
        <v>12243</v>
      </c>
      <c r="D1228" t="str">
        <f>VLOOKUP(MID(C1228,7,4),Estrv!I:J,2,FALSE)</f>
        <v>Actividades de apoyo administrativo</v>
      </c>
      <c r="E1228" t="str">
        <f>VLOOKUP(MID(C1228,1,10),Estrv!B:CC,54,FALSE)</f>
        <v>Diseño y actualizacion del centro de documentacion digital PAOTECA y de los micrositios web relacionados con las acciones, metas y resultados de las diferentes areas administrativas de la PAOT (10%)</v>
      </c>
      <c r="F1228" t="s">
        <v>5152</v>
      </c>
      <c r="G1228" t="b">
        <f t="shared" si="79"/>
        <v>1</v>
      </c>
    </row>
    <row r="1229" spans="1:7" hidden="1">
      <c r="A1229" t="str">
        <f t="shared" si="78"/>
        <v>06PDPA</v>
      </c>
      <c r="B1229" t="str">
        <f>CONCATENATE(A1229,"_",COUNTIF(A$1:A1229,A1229))</f>
        <v>06PDPA_15</v>
      </c>
      <c r="C1229" t="s">
        <v>12917</v>
      </c>
      <c r="D1229" t="str">
        <f>VLOOKUP(MID(C1229,7,4),Estrv!I:J,2,FALSE)</f>
        <v>Actividades de apoyo administrativo</v>
      </c>
      <c r="E1229" t="str">
        <f>VLOOKUP(MID(C1229,1,10),Estrv!B:CC,57,FALSE)</f>
        <v>Elaborar el Informe Anual de Actividades de la PAOT 2022 y difundirlo a traves del Centro de Documentacion digital PAOTECA (15%)</v>
      </c>
      <c r="F1229" t="s">
        <v>5153</v>
      </c>
      <c r="G1229" t="b">
        <f t="shared" si="79"/>
        <v>1</v>
      </c>
    </row>
    <row r="1230" spans="1:7">
      <c r="A1230" t="str">
        <f t="shared" si="78"/>
        <v>06PDPA</v>
      </c>
      <c r="B1230" t="str">
        <f>CONCATENATE(A1230,"_",COUNTIF(A$1:A1230,A1230))</f>
        <v>06PDPA_16</v>
      </c>
      <c r="C1230" t="s">
        <v>10222</v>
      </c>
      <c r="D1230" t="str">
        <f>VLOOKUP(MID(C1230,7,4),Estrv!I:J,2,FALSE)</f>
        <v>Provisiones para contingencias</v>
      </c>
      <c r="E1230" t="str">
        <f>VLOOKUP(MID(C1230,1,10),Estrv!B:CC,45,FALSE)</f>
        <v>Pago de laudos y/o juicios realizados a los ex Servidores Publicos de la Procuraduria Ambiental y del Ordenamiento Territorial.</v>
      </c>
      <c r="F1230" t="s">
        <v>4848</v>
      </c>
      <c r="G1230" t="b">
        <f t="shared" si="79"/>
        <v>0</v>
      </c>
    </row>
    <row r="1231" spans="1:7">
      <c r="A1231" t="str">
        <f t="shared" ref="A1231:A1257" si="80">MID(C1231,1,6)</f>
        <v>06PDPA</v>
      </c>
      <c r="B1231" t="str">
        <f>CONCATENATE(A1231,"_",COUNTIF(A$1:A1231,A1231))</f>
        <v>06PDPA_17</v>
      </c>
      <c r="C1231" t="s">
        <v>10223</v>
      </c>
      <c r="D1231" t="str">
        <f>VLOOKUP(MID(C1231,7,4),Estrv!I:J,2,FALSE)</f>
        <v>Cumplimiento de los programas de protección civil</v>
      </c>
      <c r="E1231" t="str">
        <f>VLOOKUP(MID(C1231,1,10),Estrv!B:CC,45,FALSE)</f>
        <v>Actualizacion del Programa Interno de Proteccion Civil. (30%)</v>
      </c>
      <c r="F1231" t="s">
        <v>5166</v>
      </c>
      <c r="G1231" t="b">
        <f t="shared" si="79"/>
        <v>0</v>
      </c>
    </row>
    <row r="1232" spans="1:7" hidden="1">
      <c r="A1232" t="str">
        <f t="shared" si="80"/>
        <v>06PDPA</v>
      </c>
      <c r="B1232" t="str">
        <f>CONCATENATE(A1232,"_",COUNTIF(A$1:A1232,A1232))</f>
        <v>06PDPA_18</v>
      </c>
      <c r="C1232" t="s">
        <v>10897</v>
      </c>
      <c r="D1232" t="str">
        <f>VLOOKUP(MID(C1232,7,4),Estrv!I:J,2,FALSE)</f>
        <v>Cumplimiento de los programas de protección civil</v>
      </c>
      <c r="E1232" t="str">
        <f>VLOOKUP(MID(C1232,1,10),Estrv!B:CC,48,FALSE)</f>
        <v>Capacitacion del Comite Interno de Proteccion Civil a traves de cursos. (30%)</v>
      </c>
      <c r="F1232" t="s">
        <v>5170</v>
      </c>
      <c r="G1232" t="b">
        <f t="shared" si="79"/>
        <v>1</v>
      </c>
    </row>
    <row r="1233" spans="1:7" hidden="1">
      <c r="A1233" t="str">
        <f t="shared" si="80"/>
        <v>06PDPA</v>
      </c>
      <c r="B1233" t="str">
        <f>CONCATENATE(A1233,"_",COUNTIF(A$1:A1233,A1233))</f>
        <v>06PDPA_19</v>
      </c>
      <c r="C1233" t="s">
        <v>11571</v>
      </c>
      <c r="D1233" t="str">
        <f>VLOOKUP(MID(C1233,7,4),Estrv!I:J,2,FALSE)</f>
        <v>Cumplimiento de los programas de protección civil</v>
      </c>
      <c r="E1233" t="str">
        <f>VLOOKUP(MID(C1233,1,10),Estrv!B:CC,51,FALSE)</f>
        <v>Ejecucion de simulacros en materia de Proteccion Civil. (40%)</v>
      </c>
      <c r="F1233" t="s">
        <v>5171</v>
      </c>
      <c r="G1233" t="b">
        <f t="shared" si="79"/>
        <v>1</v>
      </c>
    </row>
    <row r="1234" spans="1:7">
      <c r="A1234" t="str">
        <f t="shared" si="80"/>
        <v>07C001</v>
      </c>
      <c r="B1234" t="str">
        <f>CONCATENATE(A1234,"_",COUNTIF(A$1:A1234,A1234))</f>
        <v>07C001_1</v>
      </c>
      <c r="C1234" t="s">
        <v>10224</v>
      </c>
      <c r="D1234" t="str">
        <f>VLOOKUP(MID(C1234,7,4),Estrv!I:J,2,FALSE)</f>
        <v>Manejo integral de residuos sólidos urbanos</v>
      </c>
      <c r="E1234" t="str">
        <f>VLOOKUP(MID(C1234,1,10),Estrv!B:CC,45,FALSE)</f>
        <v>Recepcion y transferencia de residuos solidos urbanos</v>
      </c>
      <c r="F1234" t="s">
        <v>5190</v>
      </c>
      <c r="G1234" t="b">
        <f t="shared" si="79"/>
        <v>0</v>
      </c>
    </row>
    <row r="1235" spans="1:7" hidden="1">
      <c r="A1235" t="str">
        <f t="shared" si="80"/>
        <v>07C001</v>
      </c>
      <c r="B1235" t="str">
        <f>CONCATENATE(A1235,"_",COUNTIF(A$1:A1235,A1235))</f>
        <v>07C001_2</v>
      </c>
      <c r="C1235" t="s">
        <v>10898</v>
      </c>
      <c r="D1235" t="str">
        <f>VLOOKUP(MID(C1235,7,4),Estrv!I:J,2,FALSE)</f>
        <v>Manejo integral de residuos sólidos urbanos</v>
      </c>
      <c r="E1235" t="str">
        <f>VLOOKUP(MID(C1235,1,10),Estrv!B:CC,48,FALSE)</f>
        <v>Seleccion y Tratamiento de Residuos Solidos Urbanos</v>
      </c>
      <c r="F1235" t="s">
        <v>5194</v>
      </c>
      <c r="G1235" t="b">
        <f t="shared" si="79"/>
        <v>1</v>
      </c>
    </row>
    <row r="1236" spans="1:7" hidden="1">
      <c r="A1236" t="str">
        <f t="shared" si="80"/>
        <v>07C001</v>
      </c>
      <c r="B1236" t="str">
        <f>CONCATENATE(A1236,"_",COUNTIF(A$1:A1236,A1236))</f>
        <v>07C001_3</v>
      </c>
      <c r="C1236" t="s">
        <v>11572</v>
      </c>
      <c r="D1236" t="str">
        <f>VLOOKUP(MID(C1236,7,4),Estrv!I:J,2,FALSE)</f>
        <v>Manejo integral de residuos sólidos urbanos</v>
      </c>
      <c r="E1236" t="str">
        <f>VLOOKUP(MID(C1236,1,10),Estrv!B:CC,51,FALSE)</f>
        <v>Disposicion de los residuos solidos urbanos</v>
      </c>
      <c r="F1236" t="s">
        <v>5195</v>
      </c>
      <c r="G1236" t="b">
        <f t="shared" si="79"/>
        <v>1</v>
      </c>
    </row>
    <row r="1237" spans="1:7">
      <c r="A1237" t="str">
        <f t="shared" si="80"/>
        <v>07C001</v>
      </c>
      <c r="B1237" t="str">
        <f>CONCATENATE(A1237,"_",COUNTIF(A$1:A1237,A1237))</f>
        <v>07C001_4</v>
      </c>
      <c r="C1237" t="s">
        <v>10225</v>
      </c>
      <c r="D1237" t="str">
        <f>VLOOKUP(MID(C1237,7,4),Estrv!I:J,2,FALSE)</f>
        <v>Ampliación, operación y mantenimiento del alumbrado público</v>
      </c>
      <c r="E1237" t="str">
        <f>VLOOKUP(MID(C1237,1,10),Estrv!B:CC,45,FALSE)</f>
        <v>Mantenimiento de la infraestructura de alumbrado publico.</v>
      </c>
      <c r="F1237" t="s">
        <v>5207</v>
      </c>
      <c r="G1237" t="b">
        <f t="shared" si="79"/>
        <v>0</v>
      </c>
    </row>
    <row r="1238" spans="1:7" hidden="1">
      <c r="A1238" t="str">
        <f t="shared" si="80"/>
        <v>07C001</v>
      </c>
      <c r="B1238" t="str">
        <f>CONCATENATE(A1238,"_",COUNTIF(A$1:A1238,A1238))</f>
        <v>07C001_5</v>
      </c>
      <c r="C1238" t="s">
        <v>10899</v>
      </c>
      <c r="D1238" t="str">
        <f>VLOOKUP(MID(C1238,7,4),Estrv!I:J,2,FALSE)</f>
        <v>Ampliación, operación y mantenimiento del alumbrado público</v>
      </c>
      <c r="E1238" t="str">
        <f>VLOOKUP(MID(C1238,1,10),Estrv!B:CC,48,FALSE)</f>
        <v>Renovacion de la infraestructura de alumbrado publico.</v>
      </c>
      <c r="F1238" t="s">
        <v>5211</v>
      </c>
      <c r="G1238" t="b">
        <f t="shared" si="79"/>
        <v>1</v>
      </c>
    </row>
    <row r="1239" spans="1:7" hidden="1">
      <c r="A1239" t="str">
        <f t="shared" si="80"/>
        <v>07C001</v>
      </c>
      <c r="B1239" t="str">
        <f>CONCATENATE(A1239,"_",COUNTIF(A$1:A1239,A1239))</f>
        <v>07C001_6</v>
      </c>
      <c r="C1239" t="s">
        <v>11573</v>
      </c>
      <c r="D1239" t="str">
        <f>VLOOKUP(MID(C1239,7,4),Estrv!I:J,2,FALSE)</f>
        <v>Ampliación, operación y mantenimiento del alumbrado público</v>
      </c>
      <c r="E1239" t="str">
        <f>VLOOKUP(MID(C1239,1,10),Estrv!B:CC,51,FALSE)</f>
        <v>Elaboracion del expediente tecnico.</v>
      </c>
      <c r="F1239" t="s">
        <v>5212</v>
      </c>
      <c r="G1239" t="b">
        <f t="shared" si="79"/>
        <v>1</v>
      </c>
    </row>
    <row r="1240" spans="1:7">
      <c r="A1240" t="str">
        <f t="shared" si="80"/>
        <v>07C001</v>
      </c>
      <c r="B1240" t="str">
        <f>CONCATENATE(A1240,"_",COUNTIF(A$1:A1240,A1240))</f>
        <v>07C001_7</v>
      </c>
      <c r="C1240" t="s">
        <v>10226</v>
      </c>
      <c r="D1240" t="str">
        <f>VLOOKUP(MID(C1240,7,4),Estrv!I:J,2,FALSE)</f>
        <v>Construcción, ampliación y mejoramiento de infraestructura urbana</v>
      </c>
      <c r="E1240" t="str">
        <f>VLOOKUP(MID(C1240,1,10),Estrv!B:CC,45,FALSE)</f>
        <v>Mantenimiento y rehabilitacion de infraestructura urbana, parques (4,685,931.61 m2), areas verdes (7,673,527 m2) y fuentes.</v>
      </c>
      <c r="F1240" t="s">
        <v>1126</v>
      </c>
      <c r="G1240" t="b">
        <f t="shared" si="79"/>
        <v>0</v>
      </c>
    </row>
    <row r="1241" spans="1:7" hidden="1">
      <c r="A1241" t="str">
        <f t="shared" si="80"/>
        <v>07C001</v>
      </c>
      <c r="B1241" t="str">
        <f>CONCATENATE(A1241,"_",COUNTIF(A$1:A1241,A1241))</f>
        <v>07C001_8</v>
      </c>
      <c r="C1241" t="s">
        <v>10900</v>
      </c>
      <c r="D1241" t="str">
        <f>VLOOKUP(MID(C1241,7,4),Estrv!I:J,2,FALSE)</f>
        <v>Construcción, ampliación y mejoramiento de infraestructura urbana</v>
      </c>
      <c r="E1241" t="str">
        <f>VLOOKUP(MID(C1241,1,10),Estrv!B:CC,48,FALSE)</f>
        <v>Limpieza a 1,217,774,500 metros de la infraestructura urbana.</v>
      </c>
      <c r="F1241" t="s">
        <v>5225</v>
      </c>
      <c r="G1241" t="b">
        <f t="shared" si="79"/>
        <v>1</v>
      </c>
    </row>
    <row r="1242" spans="1:7" hidden="1">
      <c r="A1242" t="str">
        <f t="shared" si="80"/>
        <v>07C001</v>
      </c>
      <c r="B1242" t="str">
        <f>CONCATENATE(A1242,"_",COUNTIF(A$1:A1242,A1242))</f>
        <v>07C001_9</v>
      </c>
      <c r="C1242" t="s">
        <v>11574</v>
      </c>
      <c r="D1242" t="str">
        <f>VLOOKUP(MID(C1242,7,4),Estrv!I:J,2,FALSE)</f>
        <v>Construcción, ampliación y mejoramiento de infraestructura urbana</v>
      </c>
      <c r="E1242" t="str">
        <f>VLOOKUP(MID(C1242,1,10),Estrv!B:CC,51,FALSE)</f>
        <v>Mejoramiento y mantenimiento de Vialidades Primarias, que incluye bacheo, mapeo, repavimentacion, señalamiento vertical, horizontal y mobiliario urbano, guarniciones y banquetas, asi como el proyecto Integral del Circuito Interior.</v>
      </c>
      <c r="F1242" t="s">
        <v>5228</v>
      </c>
      <c r="G1242" t="b">
        <f t="shared" si="79"/>
        <v>1</v>
      </c>
    </row>
    <row r="1243" spans="1:7" hidden="1">
      <c r="A1243" t="str">
        <f t="shared" si="80"/>
        <v>07C001</v>
      </c>
      <c r="B1243" t="str">
        <f>CONCATENATE(A1243,"_",COUNTIF(A$1:A1243,A1243))</f>
        <v>07C001_10</v>
      </c>
      <c r="C1243" t="s">
        <v>12248</v>
      </c>
      <c r="D1243" t="str">
        <f>VLOOKUP(MID(C1243,7,4),Estrv!I:J,2,FALSE)</f>
        <v>Construcción, ampliación y mejoramiento de infraestructura urbana</v>
      </c>
      <c r="E1243" t="str">
        <f>VLOOKUP(MID(C1243,1,10),Estrv!B:CC,54,FALSE)</f>
        <v>Construccion o Mantenimiento a Puentes Vehiculares y peatonales en la Ciudad de Mexico.</v>
      </c>
      <c r="F1243" t="s">
        <v>5231</v>
      </c>
      <c r="G1243" t="b">
        <f t="shared" si="79"/>
        <v>1</v>
      </c>
    </row>
    <row r="1244" spans="1:7">
      <c r="A1244" t="str">
        <f t="shared" si="80"/>
        <v>07C001</v>
      </c>
      <c r="B1244" t="str">
        <f>CONCATENATE(A1244,"_",COUNTIF(A$1:A1244,A1244))</f>
        <v>07C001_11</v>
      </c>
      <c r="C1244" t="s">
        <v>12922</v>
      </c>
      <c r="D1244" t="str">
        <f>VLOOKUP(MID(C1244,7,4),Estrv!I:J,2,FALSE)</f>
        <v>Construcción, ampliación y mejoramiento de infraestructura urbana</v>
      </c>
      <c r="E1244" t="str">
        <f>VLOOKUP(MID(C1245,1,10),Estrv!B:CC,57,FALSE)</f>
        <v>Construccion de la Universidad Rosario Castellanos Plantel Santo Tomas.</v>
      </c>
      <c r="F1244" t="s">
        <v>5234</v>
      </c>
      <c r="G1244" t="b">
        <f t="shared" si="79"/>
        <v>0</v>
      </c>
    </row>
    <row r="1245" spans="1:7">
      <c r="A1245" t="str">
        <f t="shared" si="80"/>
        <v>07C001</v>
      </c>
      <c r="B1245" t="str">
        <f>CONCATENATE(A1245,"_",COUNTIF(A$1:A1245,A1245))</f>
        <v>07C001_12</v>
      </c>
      <c r="C1245" t="s">
        <v>10227</v>
      </c>
      <c r="D1245" t="str">
        <f>VLOOKUP(MID(C1245,7,4),Estrv!I:J,2,FALSE)</f>
        <v>Construccion, ampliación y mejoramiento de infraestructura y edificios públicos</v>
      </c>
      <c r="E1245" t="str">
        <f>VLOOKUP(MID(C1245,1,10),Estrv!B:CC,45,FALSE)</f>
        <v>Construccion y/o rehabilitacion de Centros de Salud en la Ciudad de Mexico.</v>
      </c>
      <c r="F1245" t="s">
        <v>5246</v>
      </c>
      <c r="G1245" t="b">
        <f t="shared" si="79"/>
        <v>0</v>
      </c>
    </row>
    <row r="1246" spans="1:7" hidden="1">
      <c r="A1246" t="str">
        <f t="shared" si="80"/>
        <v>07C001</v>
      </c>
      <c r="B1246" t="str">
        <f>CONCATENATE(A1246,"_",COUNTIF(A$1:A1246,A1246))</f>
        <v>07C001_13</v>
      </c>
      <c r="C1246" t="s">
        <v>10901</v>
      </c>
      <c r="D1246" t="str">
        <f>VLOOKUP(MID(C1246,7,4),Estrv!I:J,2,FALSE)</f>
        <v>Construccion, ampliación y mejoramiento de infraestructura y edificios públicos</v>
      </c>
      <c r="E1246" t="str">
        <f>VLOOKUP(MID(C1246,1,10),Estrv!B:CC,48,FALSE)</f>
        <v>Construccion, mantenimiento, rehabilitacion y reforzamiento en Escuelas de Educacion Basica y de Educacion Especifica en la Ciudad de Mexico.</v>
      </c>
      <c r="F1246" t="s">
        <v>5248</v>
      </c>
      <c r="G1246" t="b">
        <f t="shared" si="79"/>
        <v>1</v>
      </c>
    </row>
    <row r="1247" spans="1:7" hidden="1">
      <c r="A1247" t="str">
        <f t="shared" si="80"/>
        <v>07C001</v>
      </c>
      <c r="B1247" t="str">
        <f>CONCATENATE(A1247,"_",COUNTIF(A$1:A1247,A1247))</f>
        <v>07C001_14</v>
      </c>
      <c r="C1247" t="s">
        <v>11575</v>
      </c>
      <c r="D1247" t="str">
        <f>VLOOKUP(MID(C1247,7,4),Estrv!I:J,2,FALSE)</f>
        <v>Construccion, ampliación y mejoramiento de infraestructura y edificios públicos</v>
      </c>
      <c r="E1247" t="str">
        <f>VLOOKUP(MID(C1247,1,10),Estrv!B:CC,51,FALSE)</f>
        <v>Construccion de la Escuela Preparatoria IEMS Azcapotzalco 2.</v>
      </c>
      <c r="F1247" t="s">
        <v>5251</v>
      </c>
      <c r="G1247" t="b">
        <f t="shared" si="79"/>
        <v>1</v>
      </c>
    </row>
    <row r="1248" spans="1:7" hidden="1">
      <c r="A1248" t="str">
        <f t="shared" si="80"/>
        <v>07C001</v>
      </c>
      <c r="B1248" t="str">
        <f>CONCATENATE(A1248,"_",COUNTIF(A$1:A1248,A1248))</f>
        <v>07C001_15</v>
      </c>
      <c r="C1248" t="s">
        <v>12249</v>
      </c>
      <c r="D1248" t="str">
        <f>VLOOKUP(MID(C1248,7,4),Estrv!I:J,2,FALSE)</f>
        <v>Construccion, ampliación y mejoramiento de infraestructura y edificios públicos</v>
      </c>
      <c r="E1248" t="str">
        <f>VLOOKUP(MID(C1248,1,10),Estrv!B:CC,54,FALSE)</f>
        <v>Construccion de la Escuela Preparatoria en la Alcaldia Tlalpan.</v>
      </c>
      <c r="F1248" t="s">
        <v>5252</v>
      </c>
      <c r="G1248" t="b">
        <f t="shared" si="79"/>
        <v>1</v>
      </c>
    </row>
    <row r="1249" spans="1:7" hidden="1">
      <c r="A1249" t="str">
        <f t="shared" si="80"/>
        <v>07C001</v>
      </c>
      <c r="B1249" t="str">
        <f>CONCATENATE(A1249,"_",COUNTIF(A$1:A1249,A1249))</f>
        <v>07C001_16</v>
      </c>
      <c r="C1249" t="s">
        <v>12923</v>
      </c>
      <c r="D1249" t="str">
        <f>VLOOKUP(MID(C1249,7,4),Estrv!I:J,2,FALSE)</f>
        <v>Construccion, ampliación y mejoramiento de infraestructura y edificios públicos</v>
      </c>
      <c r="E1249" t="str">
        <f>VLOOKUP(MID(C1249,1,10),Estrv!B:CC,57,FALSE)</f>
        <v>Construccion de la Universidad Rosario Castellanos Plantel Santo Tomas.</v>
      </c>
      <c r="F1249" t="s">
        <v>5253</v>
      </c>
      <c r="G1249" t="b">
        <f t="shared" si="79"/>
        <v>1</v>
      </c>
    </row>
    <row r="1250" spans="1:7" hidden="1">
      <c r="A1250" t="str">
        <f t="shared" si="80"/>
        <v>07C001</v>
      </c>
      <c r="B1250" t="str">
        <f>CONCATENATE(A1250,"_",COUNTIF(A$1:A1250,A1250))</f>
        <v>07C001_17</v>
      </c>
      <c r="C1250" t="s">
        <v>13597</v>
      </c>
      <c r="D1250" t="str">
        <f>VLOOKUP(MID(C1250,7,4),Estrv!I:J,2,FALSE)</f>
        <v>Construccion, ampliación y mejoramiento de infraestructura y edificios públicos</v>
      </c>
      <c r="E1250" t="str">
        <f>VLOOKUP(MID(C1250,1,10),Estrv!B:CC,60,FALSE)</f>
        <v>Construccion de la Bodega Nacional de Arte y Talleres de Artes y Oficios.</v>
      </c>
      <c r="F1250" t="s">
        <v>5254</v>
      </c>
      <c r="G1250" t="b">
        <f t="shared" si="79"/>
        <v>1</v>
      </c>
    </row>
    <row r="1251" spans="1:7" hidden="1">
      <c r="A1251" t="str">
        <f t="shared" si="80"/>
        <v>07C001</v>
      </c>
      <c r="B1251" t="str">
        <f>CONCATENATE(A1251,"_",COUNTIF(A$1:A1251,A1251))</f>
        <v>07C001_18</v>
      </c>
      <c r="C1251" t="s">
        <v>14271</v>
      </c>
      <c r="D1251" t="str">
        <f>VLOOKUP(MID(C1251,7,4),Estrv!I:J,2,FALSE)</f>
        <v>Construccion, ampliación y mejoramiento de infraestructura y edificios públicos</v>
      </c>
      <c r="E1251" t="str">
        <f>VLOOKUP(MID(C1251,1,10),Estrv!B:CC,63,FALSE)</f>
        <v>Rehabilitacion del Panteon Dolores - Equipamiento.</v>
      </c>
      <c r="F1251" t="s">
        <v>5257</v>
      </c>
      <c r="G1251" t="b">
        <f t="shared" si="79"/>
        <v>1</v>
      </c>
    </row>
    <row r="1252" spans="1:7" hidden="1">
      <c r="A1252" t="str">
        <f t="shared" si="80"/>
        <v>07C001</v>
      </c>
      <c r="B1252" t="str">
        <f>CONCATENATE(A1252,"_",COUNTIF(A$1:A1252,A1252))</f>
        <v>07C001_19</v>
      </c>
      <c r="C1252" t="s">
        <v>14945</v>
      </c>
      <c r="D1252" t="str">
        <f>VLOOKUP(MID(C1252,7,4),Estrv!I:J,2,FALSE)</f>
        <v>Construccion, ampliación y mejoramiento de infraestructura y edificios públicos</v>
      </c>
      <c r="E1252" t="str">
        <f>VLOOKUP(MID(C1252,1,10),Estrv!B:CC,66,FALSE)</f>
        <v>Construccion de Clinica de Odontogeriatrica y unidad de especialidades medicas en enfermedades cronicas y obras complementarias en la colonia Carlos A. Madrazo de la Delegacion Alvaro Obregon y Construccion del Centro Social, en la Colonia Carlos A. Madrazo de la Delegacion Alvaro Obregon en la Ciudad de Mexico.</v>
      </c>
      <c r="F1252" t="s">
        <v>5258</v>
      </c>
      <c r="G1252" t="b">
        <f t="shared" si="79"/>
        <v>1</v>
      </c>
    </row>
    <row r="1253" spans="1:7">
      <c r="A1253" t="str">
        <f t="shared" si="80"/>
        <v>07C001</v>
      </c>
      <c r="B1253" t="str">
        <f>CONCATENATE(A1253,"_",COUNTIF(A$1:A1253,A1253))</f>
        <v>07C001_20</v>
      </c>
      <c r="C1253" t="s">
        <v>10228</v>
      </c>
      <c r="D1253" t="str">
        <f>VLOOKUP(MID(C1253,7,4),Estrv!I:J,2,FALSE)</f>
        <v>Construccion, ampliación y mejoramiento de infraestructura de transporte público</v>
      </c>
      <c r="E1253" t="str">
        <f>VLOOKUP(MID(C1253,1,10),Estrv!B:CC,45,FALSE)</f>
        <v>Construccion de la Linea 3 4ta seccion del Bosque de Chapultepec-Metro Linea 7 Constituyentes, del Sistema de Transporte Publico Cablebus de la Ciudad de Mexico.</v>
      </c>
      <c r="F1253" t="s">
        <v>5276</v>
      </c>
      <c r="G1253" t="b">
        <f t="shared" si="79"/>
        <v>0</v>
      </c>
    </row>
    <row r="1254" spans="1:7" hidden="1">
      <c r="A1254" t="str">
        <f t="shared" si="80"/>
        <v>07C001</v>
      </c>
      <c r="B1254" t="str">
        <f>CONCATENATE(A1254,"_",COUNTIF(A$1:A1254,A1254))</f>
        <v>07C001_21</v>
      </c>
      <c r="C1254" t="s">
        <v>10902</v>
      </c>
      <c r="D1254" t="str">
        <f>VLOOKUP(MID(C1254,7,4),Estrv!I:J,2,FALSE)</f>
        <v>Construccion, ampliación y mejoramiento de infraestructura de transporte público</v>
      </c>
      <c r="E1254" t="str">
        <f>VLOOKUP(MID(C1254,1,10),Estrv!B:CC,48,FALSE)</f>
        <v>Construccion del Trolebus Elevado (Eje 8 Sur Ermita)</v>
      </c>
      <c r="F1254" t="s">
        <v>5278</v>
      </c>
      <c r="G1254" t="b">
        <f t="shared" si="79"/>
        <v>1</v>
      </c>
    </row>
    <row r="1255" spans="1:7" hidden="1">
      <c r="A1255" t="str">
        <f t="shared" si="80"/>
        <v>07C001</v>
      </c>
      <c r="B1255" t="str">
        <f>CONCATENATE(A1255,"_",COUNTIF(A$1:A1255,A1255))</f>
        <v>07C001_22</v>
      </c>
      <c r="C1255" t="s">
        <v>11576</v>
      </c>
      <c r="D1255" t="str">
        <f>VLOOKUP(MID(C1255,7,4),Estrv!I:J,2,FALSE)</f>
        <v>Construccion, ampliación y mejoramiento de infraestructura de transporte público</v>
      </c>
      <c r="E1255" t="str">
        <f>VLOOKUP(MID(C1255,1,10),Estrv!B:CC,51,FALSE)</f>
        <v>Construccion del Tren Interurbano de Pasajeros Toluca-Valle de Mexico.</v>
      </c>
      <c r="F1255" t="s">
        <v>5279</v>
      </c>
      <c r="G1255" t="b">
        <f t="shared" si="79"/>
        <v>1</v>
      </c>
    </row>
    <row r="1256" spans="1:7" hidden="1">
      <c r="A1256" t="str">
        <f t="shared" si="80"/>
        <v>07C001</v>
      </c>
      <c r="B1256" t="str">
        <f>CONCATENATE(A1256,"_",COUNTIF(A$1:A1256,A1256))</f>
        <v>07C001_23</v>
      </c>
      <c r="C1256" t="s">
        <v>12250</v>
      </c>
      <c r="D1256" t="str">
        <f>VLOOKUP(MID(C1256,7,4),Estrv!I:J,2,FALSE)</f>
        <v>Construccion, ampliación y mejoramiento de infraestructura de transporte público</v>
      </c>
      <c r="E1256" t="str">
        <f>VLOOKUP(MID(C1256,1,10),Estrv!B:CC,54,FALSE)</f>
        <v>Construccion de la Ampliacion de la Linea 12 del Sistema de Transporte Colectivo tramo Mixcoac-Observatorio.</v>
      </c>
      <c r="F1256" t="s">
        <v>5280</v>
      </c>
      <c r="G1256" t="b">
        <f t="shared" si="79"/>
        <v>1</v>
      </c>
    </row>
    <row r="1257" spans="1:7" hidden="1">
      <c r="A1257" t="str">
        <f t="shared" si="80"/>
        <v>07C001</v>
      </c>
      <c r="B1257" t="str">
        <f>CONCATENATE(A1257,"_",COUNTIF(A$1:A1257,A1257))</f>
        <v>07C001_24</v>
      </c>
      <c r="C1257" t="s">
        <v>12924</v>
      </c>
      <c r="D1257" t="str">
        <f>VLOOKUP(MID(C1257,7,4),Estrv!I:J,2,FALSE)</f>
        <v>Construccion, ampliación y mejoramiento de infraestructura de transporte público</v>
      </c>
      <c r="E1257" t="str">
        <f>VLOOKUP(MID(C1257,1,10),Estrv!B:CC,57,FALSE)</f>
        <v>Mantenimiento de las Lineas del Metrobus de la Ciudad de Mexico.</v>
      </c>
      <c r="F1257" t="s">
        <v>5281</v>
      </c>
      <c r="G1257" t="b">
        <f t="shared" si="79"/>
        <v>1</v>
      </c>
    </row>
    <row r="1258" spans="1:7">
      <c r="A1258" t="str">
        <f t="shared" ref="A1258:A1270" si="81">MID(C1258,1,6)</f>
        <v>07C001</v>
      </c>
      <c r="B1258" t="str">
        <f>CONCATENATE(A1258,"_",COUNTIF(A$1:A1258,A1258))</f>
        <v>07C001_25</v>
      </c>
      <c r="C1258" t="s">
        <v>10229</v>
      </c>
      <c r="D1258" t="str">
        <f>VLOOKUP(MID(C1258,7,4),Estrv!I:J,2,FALSE)</f>
        <v>Actividades de apoyo administrativo</v>
      </c>
      <c r="E1258" t="str">
        <f>VLOOKUP(MID(C1258,1,10),Estrv!B:CC,45,FALSE)</f>
        <v>Gestion para el proceso de adquisicion de bienes, conforme a la requisicion de las diversas areas administrativas para la adecuada operacion y funcionamiento de la Secretaria, que contribuya a la transparencia, eficacia y eficiencia en el ejercicio de los recursos publicos.</v>
      </c>
      <c r="F1258" t="s">
        <v>5285</v>
      </c>
      <c r="G1258" t="b">
        <f t="shared" si="79"/>
        <v>0</v>
      </c>
    </row>
    <row r="1259" spans="1:7" hidden="1">
      <c r="A1259" t="str">
        <f t="shared" si="81"/>
        <v>07C001</v>
      </c>
      <c r="B1259" t="str">
        <f>CONCATENATE(A1259,"_",COUNTIF(A$1:A1259,A1259))</f>
        <v>07C001_26</v>
      </c>
      <c r="C1259" t="s">
        <v>10903</v>
      </c>
      <c r="D1259" t="str">
        <f>VLOOKUP(MID(C1259,7,4),Estrv!I:J,2,FALSE)</f>
        <v>Actividades de apoyo administrativo</v>
      </c>
      <c r="E1259" t="str">
        <f>VLOOKUP(MID(C1259,1,10),Estrv!B:CC,48,FALSE)</f>
        <v>Gestion para el proceso de contratacion de servicios, conforme a la requisicion de las diversas areas administrativas para la adecuada operacion y funcionamiento de la Secretaria, que contribuya a la transparencia, eficacia y eficiencia en el ejercicio de los recursos publicos.</v>
      </c>
      <c r="F1259" t="s">
        <v>5289</v>
      </c>
      <c r="G1259" t="b">
        <f t="shared" si="79"/>
        <v>1</v>
      </c>
    </row>
    <row r="1260" spans="1:7">
      <c r="A1260" t="str">
        <f t="shared" si="81"/>
        <v>07C001</v>
      </c>
      <c r="B1260" t="str">
        <f>CONCATENATE(A1260,"_",COUNTIF(A$1:A1260,A1260))</f>
        <v>07C001_27</v>
      </c>
      <c r="C1260" t="s">
        <v>10230</v>
      </c>
      <c r="D1260" t="str">
        <f>VLOOKUP(MID(C1260,7,4),Estrv!I:J,2,FALSE)</f>
        <v>Provisiones para contingencias</v>
      </c>
      <c r="E1260" t="str">
        <f>VLOOKUP(MID(C1260,1,10),Estrv!B:CC,45,FALSE)</f>
        <v>Pago de laudos y/o juicios realizados a los ex Servidores Publico de la Secretaria de Obras y Servicios</v>
      </c>
      <c r="F1260" t="s">
        <v>5292</v>
      </c>
      <c r="G1260" t="b">
        <f t="shared" si="79"/>
        <v>0</v>
      </c>
    </row>
    <row r="1261" spans="1:7">
      <c r="A1261" t="str">
        <f t="shared" si="81"/>
        <v>07C001</v>
      </c>
      <c r="B1261" t="str">
        <f>CONCATENATE(A1261,"_",COUNTIF(A$1:A1261,A1261))</f>
        <v>07C001_28</v>
      </c>
      <c r="C1261" t="s">
        <v>10231</v>
      </c>
      <c r="D1261" t="str">
        <f>VLOOKUP(MID(C1261,7,4),Estrv!I:J,2,FALSE)</f>
        <v>Cumplimiento de los programas de protección civil</v>
      </c>
      <c r="E1261" t="str">
        <f>VLOOKUP(MID(C1261,1,10),Estrv!B:CC,45,FALSE)</f>
        <v>Actualizacion del programa de Proteccion Civil de la SOBSE.</v>
      </c>
      <c r="F1261" t="s">
        <v>5303</v>
      </c>
      <c r="G1261" t="b">
        <f t="shared" si="79"/>
        <v>0</v>
      </c>
    </row>
    <row r="1262" spans="1:7" hidden="1">
      <c r="A1262" t="str">
        <f t="shared" si="81"/>
        <v>07C001</v>
      </c>
      <c r="B1262" t="str">
        <f>CONCATENATE(A1262,"_",COUNTIF(A$1:A1262,A1262))</f>
        <v>07C001_29</v>
      </c>
      <c r="C1262" t="s">
        <v>10905</v>
      </c>
      <c r="D1262" t="str">
        <f>VLOOKUP(MID(C1262,7,4),Estrv!I:J,2,FALSE)</f>
        <v>Cumplimiento de los programas de protección civil</v>
      </c>
      <c r="E1262" t="str">
        <f>VLOOKUP(MID(C1262,1,10),Estrv!B:CC,48,FALSE)</f>
        <v>Capacitacion de las Brigadas de Proteccion Civil.</v>
      </c>
      <c r="F1262" t="s">
        <v>5306</v>
      </c>
      <c r="G1262" t="b">
        <f t="shared" si="79"/>
        <v>1</v>
      </c>
    </row>
    <row r="1263" spans="1:7">
      <c r="A1263" t="str">
        <f t="shared" si="81"/>
        <v>07C001</v>
      </c>
      <c r="B1263" t="str">
        <f>CONCATENATE(A1263,"_",COUNTIF(A$1:A1263,A1263))</f>
        <v>07C001_30</v>
      </c>
      <c r="C1263" t="s">
        <v>10232</v>
      </c>
      <c r="D1263" t="str">
        <f>VLOOKUP(MID(C1263,7,4),Estrv!I:J,2,FALSE)</f>
        <v>Ayudas por afectaciones de obra pública</v>
      </c>
      <c r="E1263" t="str">
        <f>VLOOKUP(MID(C1263,1,10),Estrv!B:CC,45,FALSE)</f>
        <v>Apoyo Emergente Temporal para Comercios Afectados por la Obra de Ampliacion de la Linea 12 del Sistema de Transporte Colectivo Metro que consiste en la entrega de $9,600.00 pesos, bimestrales correspondientes al periodo de enero a diciembre del año en curso, a un maximo de 19 beneficiarios.</v>
      </c>
      <c r="F1263" t="s">
        <v>5316</v>
      </c>
      <c r="G1263" t="b">
        <f t="shared" si="79"/>
        <v>0</v>
      </c>
    </row>
    <row r="1264" spans="1:7" hidden="1">
      <c r="A1264" t="str">
        <f t="shared" si="81"/>
        <v>07C001</v>
      </c>
      <c r="B1264" t="str">
        <f>CONCATENATE(A1264,"_",COUNTIF(A$1:A1264,A1264))</f>
        <v>07C001_31</v>
      </c>
      <c r="C1264" t="s">
        <v>10906</v>
      </c>
      <c r="D1264" t="str">
        <f>VLOOKUP(MID(C1264,7,4),Estrv!I:J,2,FALSE)</f>
        <v>Ayudas por afectaciones de obra pública</v>
      </c>
      <c r="E1264" t="str">
        <f>VLOOKUP(MID(C1264,1,10),Estrv!B:CC,48,FALSE)</f>
        <v>Accion Social para apoyos a los Habitantes de la Colonia Primera Victoria Afectados por la Ejecucion de la Obra de Ampliacion de la Linea 12 del Sistema de Transporte Colectivo Metro. Apoyo economico para renta, mensuales programados durante los 12 meses del 2022, a un maximo de 35 beneficiarios por concepto de Apoyo de rentas.</v>
      </c>
      <c r="F1264" t="s">
        <v>5318</v>
      </c>
      <c r="G1264" t="b">
        <f t="shared" si="79"/>
        <v>1</v>
      </c>
    </row>
    <row r="1265" spans="1:7" hidden="1">
      <c r="A1265" t="str">
        <f t="shared" si="81"/>
        <v>07C001</v>
      </c>
      <c r="B1265" t="str">
        <f>CONCATENATE(A1265,"_",COUNTIF(A$1:A1265,A1265))</f>
        <v>07C001_32</v>
      </c>
      <c r="C1265" t="s">
        <v>11580</v>
      </c>
      <c r="D1265" t="str">
        <f>VLOOKUP(MID(C1265,7,4),Estrv!I:J,2,FALSE)</f>
        <v>Ayudas por afectaciones de obra pública</v>
      </c>
      <c r="E1265" t="str">
        <f>VLOOKUP(MID(C1265,1,10),Estrv!B:CC,51,FALSE)</f>
        <v>Accion Social para Habitantes de las Colonias Cove y Minas de Cristo Afectados por la Ejecucion de la Obra de Ampliacion de la Linea 12 del Sistema de Transporte Colectivo Metro, con un apoyo economico para renta, programados durante los 12 meses del 2022, a un maximo de 150 beneficiarios por concepto de Apoyo de rentas.</v>
      </c>
      <c r="F1265" t="s">
        <v>5319</v>
      </c>
      <c r="G1265" t="b">
        <f t="shared" si="79"/>
        <v>1</v>
      </c>
    </row>
    <row r="1266" spans="1:7" hidden="1">
      <c r="A1266" t="str">
        <f t="shared" si="81"/>
        <v>07C001</v>
      </c>
      <c r="B1266" t="str">
        <f>CONCATENATE(A1266,"_",COUNTIF(A$1:A1266,A1266))</f>
        <v>07C001_33</v>
      </c>
      <c r="C1266" t="s">
        <v>12254</v>
      </c>
      <c r="D1266" t="str">
        <f>VLOOKUP(MID(C1266,7,4),Estrv!I:J,2,FALSE)</f>
        <v>Ayudas por afectaciones de obra pública</v>
      </c>
      <c r="E1266" t="str">
        <f>VLOOKUP(MID(C1266,1,10),Estrv!B:CC,54,FALSE)</f>
        <v>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v>
      </c>
      <c r="F1266" t="s">
        <v>5320</v>
      </c>
      <c r="G1266" t="b">
        <f t="shared" si="79"/>
        <v>1</v>
      </c>
    </row>
    <row r="1267" spans="1:7" hidden="1">
      <c r="A1267" t="str">
        <f t="shared" si="81"/>
        <v>07C001</v>
      </c>
      <c r="B1267" t="str">
        <f>CONCATENATE(A1267,"_",COUNTIF(A$1:A1267,A1267))</f>
        <v>07C001_34</v>
      </c>
      <c r="C1267" t="s">
        <v>12928</v>
      </c>
      <c r="D1267" t="str">
        <f>VLOOKUP(MID(C1267,7,4),Estrv!I:J,2,FALSE)</f>
        <v>Ayudas por afectaciones de obra pública</v>
      </c>
      <c r="E1267" t="str">
        <f>VLOOKUP(MID(C1267,1,10),Estrv!B:CC,57,FALSE)</f>
        <v>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v>
      </c>
      <c r="F1267" t="s">
        <v>5321</v>
      </c>
      <c r="G1267" t="b">
        <f t="shared" si="79"/>
        <v>1</v>
      </c>
    </row>
    <row r="1268" spans="1:7">
      <c r="A1268" t="str">
        <f t="shared" si="81"/>
        <v>07CD01</v>
      </c>
      <c r="B1268" t="str">
        <f>CONCATENATE(A1268,"_",COUNTIF(A$1:A1268,A1268))</f>
        <v>07CD01_1</v>
      </c>
      <c r="C1268" t="s">
        <v>10233</v>
      </c>
      <c r="D1268" t="str">
        <f>VLOOKUP(MID(C1268,7,4),Estrv!I:J,2,FALSE)</f>
        <v>Producción y comercialización de mezclas asfálticas</v>
      </c>
      <c r="E1268" t="str">
        <f>VLOOKUP(MID(C1268,1,10),Estrv!B:CC,45,FALSE)</f>
        <v>Produccion de Mezcla Asfaltica</v>
      </c>
      <c r="F1268" t="s">
        <v>5342</v>
      </c>
      <c r="G1268" t="b">
        <f t="shared" si="79"/>
        <v>0</v>
      </c>
    </row>
    <row r="1269" spans="1:7">
      <c r="A1269" t="str">
        <f t="shared" si="81"/>
        <v>07CD01</v>
      </c>
      <c r="B1269" t="str">
        <f>CONCATENATE(A1269,"_",COUNTIF(A$1:A1269,A1269))</f>
        <v>07CD01_2</v>
      </c>
      <c r="C1269" t="s">
        <v>10234</v>
      </c>
      <c r="D1269" t="str">
        <f>VLOOKUP(MID(C1269,7,4),Estrv!I:J,2,FALSE)</f>
        <v>Actividades de apoyo administrativo</v>
      </c>
      <c r="E1269" t="str">
        <f>VLOOKUP(MID(C1269,1,10),Estrv!B:CC,45,FALSE)</f>
        <v>Gestion para el proceso de adquisicion de bienes, conforme a la requisicion de las diversas areas administrativas para la adecuada operacion y funcionamiento de la Planta Productora de Mezclas Asfalticas, que contribuya a la transparencia, eficacia y eficiencia en el ejercicio de los recursos publicos.</v>
      </c>
      <c r="F1269" t="s">
        <v>5349</v>
      </c>
      <c r="G1269" t="b">
        <f t="shared" si="79"/>
        <v>0</v>
      </c>
    </row>
    <row r="1270" spans="1:7" hidden="1">
      <c r="A1270" t="str">
        <f t="shared" si="81"/>
        <v>07CD01</v>
      </c>
      <c r="B1270" t="str">
        <f>CONCATENATE(A1270,"_",COUNTIF(A$1:A1270,A1270))</f>
        <v>07CD01_3</v>
      </c>
      <c r="C1270" t="s">
        <v>10908</v>
      </c>
      <c r="D1270" t="str">
        <f>VLOOKUP(MID(C1270,7,4),Estrv!I:J,2,FALSE)</f>
        <v>Actividades de apoyo administrativo</v>
      </c>
      <c r="E1270" t="str">
        <f>VLOOKUP(MID(C1270,1,10),Estrv!B:CC,48,FALSE)</f>
        <v>Gestion para el proceso de contratacion de servicios, conforme a la requisicion de las diversas areas administrativas para la adecuada operacion y funcionamiento de la Planta Productora de Mezclas Asfalticas, que contribuya a la transparencia, eficacia y eficiencia en el ejercicio de los recursos publicos.</v>
      </c>
      <c r="F1270" t="s">
        <v>5351</v>
      </c>
      <c r="G1270" t="b">
        <f t="shared" si="79"/>
        <v>1</v>
      </c>
    </row>
    <row r="1271" spans="1:7">
      <c r="A1271" t="str">
        <f t="shared" ref="A1271:A1284" si="82">MID(C1271,1,6)</f>
        <v>07CD01</v>
      </c>
      <c r="B1271" t="str">
        <f>CONCATENATE(A1271,"_",COUNTIF(A$1:A1271,A1271))</f>
        <v>07CD01_4</v>
      </c>
      <c r="C1271" t="s">
        <v>10235</v>
      </c>
      <c r="D1271" t="str">
        <f>VLOOKUP(MID(C1271,7,4),Estrv!I:J,2,FALSE)</f>
        <v>Provisiones para contingencias</v>
      </c>
      <c r="E1271" t="str">
        <f>VLOOKUP(MID(C1271,1,10),Estrv!B:CC,45,FALSE)</f>
        <v>Pago de laudos y/o juicios realizados a los ex Servidores Publicos de la Planta Productora de Mezclas Asfalticas.</v>
      </c>
      <c r="F1271" t="s">
        <v>4848</v>
      </c>
      <c r="G1271" t="b">
        <f t="shared" si="79"/>
        <v>0</v>
      </c>
    </row>
    <row r="1272" spans="1:7">
      <c r="A1272" t="str">
        <f t="shared" si="82"/>
        <v>07CD01</v>
      </c>
      <c r="B1272" t="str">
        <f>CONCATENATE(A1272,"_",COUNTIF(A$1:A1272,A1272))</f>
        <v>07CD01_5</v>
      </c>
      <c r="C1272" t="s">
        <v>10236</v>
      </c>
      <c r="D1272" t="str">
        <f>VLOOKUP(MID(C1272,7,4),Estrv!I:J,2,FALSE)</f>
        <v>Cumplimiento de los programas de protección civil</v>
      </c>
      <c r="E1272" t="str">
        <f>VLOOKUP(MID(C1272,1,10),Estrv!B:CC,45,FALSE)</f>
        <v>Actualizar e implementar el Programa de Proteccion Civil de la Planta Productora de Mezclas Asfalticas.</v>
      </c>
      <c r="F1272" t="s">
        <v>5363</v>
      </c>
      <c r="G1272" t="b">
        <f t="shared" si="79"/>
        <v>0</v>
      </c>
    </row>
    <row r="1273" spans="1:7" hidden="1">
      <c r="A1273" t="str">
        <f t="shared" si="82"/>
        <v>07CD01</v>
      </c>
      <c r="B1273" t="str">
        <f>CONCATENATE(A1273,"_",COUNTIF(A$1:A1273,A1273))</f>
        <v>07CD01_6</v>
      </c>
      <c r="C1273" t="s">
        <v>10910</v>
      </c>
      <c r="D1273" t="str">
        <f>VLOOKUP(MID(C1273,7,4),Estrv!I:J,2,FALSE)</f>
        <v>Cumplimiento de los programas de protección civil</v>
      </c>
      <c r="E1273" t="str">
        <f>VLOOKUP(MID(C1273,1,10),Estrv!B:CC,48,FALSE)</f>
        <v>Capacitar al personal para prevenir y actuar ante cualquier siniestro, emergencia o desastre de origen natural o derivado de las actividades humanas.</v>
      </c>
      <c r="F1273" t="s">
        <v>5365</v>
      </c>
      <c r="G1273" t="b">
        <f t="shared" si="79"/>
        <v>1</v>
      </c>
    </row>
    <row r="1274" spans="1:7">
      <c r="A1274" t="str">
        <f t="shared" si="82"/>
        <v>07PDIF</v>
      </c>
      <c r="B1274" t="str">
        <f>CONCATENATE(A1274,"_",COUNTIF(A$1:A1274,A1274))</f>
        <v>07PDIF_1</v>
      </c>
      <c r="C1274" t="s">
        <v>10237</v>
      </c>
      <c r="D1274" t="str">
        <f>VLOOKUP(MID(C1274,7,4),Estrv!I:J,2,FALSE)</f>
        <v>Actividades de apoyo administrativo</v>
      </c>
      <c r="E1274" t="e">
        <f>VLOOKUP(MID(C1274,1,10),Estrv!B:CC,45,FALSE)</f>
        <v>#N/A</v>
      </c>
      <c r="F1274" t="s">
        <v>5371</v>
      </c>
      <c r="G1274" t="e">
        <f t="shared" si="79"/>
        <v>#N/A</v>
      </c>
    </row>
    <row r="1275" spans="1:7" hidden="1">
      <c r="A1275" t="str">
        <f t="shared" si="82"/>
        <v>07PDIF</v>
      </c>
      <c r="B1275" t="str">
        <f>CONCATENATE(A1275,"_",COUNTIF(A$1:A1275,A1275))</f>
        <v>07PDIF_2</v>
      </c>
      <c r="C1275" t="s">
        <v>10911</v>
      </c>
      <c r="D1275" t="str">
        <f>VLOOKUP(MID(C1275,7,4),Estrv!I:J,2,FALSE)</f>
        <v>Actividades de apoyo administrativo</v>
      </c>
      <c r="E1275" t="e">
        <f>VLOOKUP(MID(C1275,1,10),Estrv!B:CC,48,FALSE)</f>
        <v>#N/A</v>
      </c>
      <c r="F1275" t="s">
        <v>5372</v>
      </c>
      <c r="G1275" t="e">
        <f t="shared" si="79"/>
        <v>#N/A</v>
      </c>
    </row>
    <row r="1276" spans="1:7">
      <c r="A1276" t="str">
        <f t="shared" si="82"/>
        <v>07PDIF</v>
      </c>
      <c r="B1276" t="str">
        <f>CONCATENATE(A1276,"_",COUNTIF(A$1:A1276,A1276))</f>
        <v>07PDIF_3</v>
      </c>
      <c r="C1276" t="s">
        <v>10238</v>
      </c>
      <c r="D1276" t="str">
        <f>VLOOKUP(MID(C1276,7,4),Estrv!I:J,2,FALSE)</f>
        <v>Provisiones para contingencias</v>
      </c>
      <c r="E1276" t="str">
        <f>VLOOKUP(MID(C1276,1,10),Estrv!B:CC,45,FALSE)</f>
        <v>Pago de laudos y/o juicios realizados a los ex Servidores Publicos del Instituto Local de la Infraestructura Fisica Educativa.</v>
      </c>
      <c r="F1276" t="s">
        <v>4848</v>
      </c>
      <c r="G1276" t="b">
        <f t="shared" si="79"/>
        <v>0</v>
      </c>
    </row>
    <row r="1277" spans="1:7">
      <c r="A1277" t="str">
        <f t="shared" si="82"/>
        <v>07PDIF</v>
      </c>
      <c r="B1277" t="str">
        <f>CONCATENATE(A1277,"_",COUNTIF(A$1:A1277,A1277))</f>
        <v>07PDIF_4</v>
      </c>
      <c r="C1277" t="s">
        <v>10239</v>
      </c>
      <c r="D1277" t="str">
        <f>VLOOKUP(MID(C1277,7,4),Estrv!I:J,2,FALSE)</f>
        <v>Cumplimiento de los programas de protección civil</v>
      </c>
      <c r="E1277" t="str">
        <f>VLOOKUP(MID(C1277,1,10),Estrv!B:CC,45,FALSE)</f>
        <v>Implementar el Programa Interno de Proteccion Civil para el Instituto Local de la Infraestructura Fisica Educativa de la Ciudad de Mexico en coordinacion con el area administrativa del inmueble donde se ubica.</v>
      </c>
      <c r="F1277" t="s">
        <v>5385</v>
      </c>
      <c r="G1277" t="b">
        <f t="shared" si="79"/>
        <v>0</v>
      </c>
    </row>
    <row r="1278" spans="1:7" hidden="1">
      <c r="A1278" t="str">
        <f t="shared" si="82"/>
        <v>07PDIF</v>
      </c>
      <c r="B1278" t="str">
        <f>CONCATENATE(A1278,"_",COUNTIF(A$1:A1278,A1278))</f>
        <v>07PDIF_5</v>
      </c>
      <c r="C1278" t="s">
        <v>10913</v>
      </c>
      <c r="D1278" t="str">
        <f>VLOOKUP(MID(C1278,7,4),Estrv!I:J,2,FALSE)</f>
        <v>Cumplimiento de los programas de protección civil</v>
      </c>
      <c r="E1278" t="str">
        <f>VLOOKUP(MID(C1278,1,10),Estrv!B:CC,48,FALSE)</f>
        <v>Capacitar al personal para prevenir y actuar ante cualquier siniestro, emergencia o desastre de origen natural o derivado de las actividades humanas.</v>
      </c>
      <c r="F1278" t="s">
        <v>5365</v>
      </c>
      <c r="G1278" t="b">
        <f t="shared" si="79"/>
        <v>1</v>
      </c>
    </row>
    <row r="1279" spans="1:7">
      <c r="A1279" t="str">
        <f t="shared" si="82"/>
        <v>07PDIF</v>
      </c>
      <c r="B1279" t="str">
        <f>CONCATENATE(A1279,"_",COUNTIF(A$1:A1279,A1279))</f>
        <v>07PDIF_6</v>
      </c>
      <c r="C1279" t="s">
        <v>10240</v>
      </c>
      <c r="D1279" t="str">
        <f>VLOOKUP(MID(C1279,7,4),Estrv!I:J,2,FALSE)</f>
        <v>Rehabilitación, equipamiento y construcción de infraestructura educativa</v>
      </c>
      <c r="E1279" t="str">
        <f>VLOOKUP(MID(C1279,1,10),Estrv!B:CC,45,FALSE)</f>
        <v>Diagnostico de la infraestructura fisca educativa para la determinacion de proyectos por la autoridad educativa.</v>
      </c>
      <c r="F1279" t="s">
        <v>5401</v>
      </c>
      <c r="G1279" t="b">
        <f t="shared" si="79"/>
        <v>0</v>
      </c>
    </row>
    <row r="1280" spans="1:7" hidden="1">
      <c r="A1280" t="str">
        <f t="shared" si="82"/>
        <v>07PDIF</v>
      </c>
      <c r="B1280" t="str">
        <f>CONCATENATE(A1280,"_",COUNTIF(A$1:A1280,A1280))</f>
        <v>07PDIF_7</v>
      </c>
      <c r="C1280" t="s">
        <v>10914</v>
      </c>
      <c r="D1280" t="str">
        <f>VLOOKUP(MID(C1280,7,4),Estrv!I:J,2,FALSE)</f>
        <v>Rehabilitación, equipamiento y construcción de infraestructura educativa</v>
      </c>
      <c r="E1280" t="str">
        <f>VLOOKUP(MID(C1280,1,10),Estrv!B:CC,48,FALSE)</f>
        <v>Elaboracion de catalogos de conceptos para el proceso de licitacion.</v>
      </c>
      <c r="F1280" t="s">
        <v>5405</v>
      </c>
      <c r="G1280" t="b">
        <f t="shared" si="79"/>
        <v>1</v>
      </c>
    </row>
    <row r="1281" spans="1:7" hidden="1">
      <c r="A1281" t="str">
        <f t="shared" si="82"/>
        <v>07PDIF</v>
      </c>
      <c r="B1281" t="str">
        <f>CONCATENATE(A1281,"_",COUNTIF(A$1:A1281,A1281))</f>
        <v>07PDIF_8</v>
      </c>
      <c r="C1281" t="s">
        <v>11588</v>
      </c>
      <c r="D1281" t="str">
        <f>VLOOKUP(MID(C1281,7,4),Estrv!I:J,2,FALSE)</f>
        <v>Rehabilitación, equipamiento y construcción de infraestructura educativa</v>
      </c>
      <c r="E1281" t="str">
        <f>VLOOKUP(MID(C1281,1,10),Estrv!B:CC,51,FALSE)</f>
        <v>Mantenimiento, equipamiento y/o rehabilitacion de escuelas.</v>
      </c>
      <c r="F1281" t="s">
        <v>5406</v>
      </c>
      <c r="G1281" t="b">
        <f t="shared" si="79"/>
        <v>1</v>
      </c>
    </row>
    <row r="1282" spans="1:7">
      <c r="A1282" t="str">
        <f t="shared" si="82"/>
        <v>07PDIS</v>
      </c>
      <c r="B1282" t="str">
        <f>CONCATENATE(A1282,"_",COUNTIF(A$1:A1282,A1282))</f>
        <v>07PDIS_1</v>
      </c>
      <c r="C1282" t="s">
        <v>10241</v>
      </c>
      <c r="D1282" t="str">
        <f>VLOOKUP(MID(C1282,7,4),Estrv!I:J,2,FALSE)</f>
        <v>Operación del sistema para la seguridad de las construcciones de la Ciudad de México</v>
      </c>
      <c r="E1282" t="str">
        <f>VLOOKUP(MID(C1282,1,10),Estrv!B:CC,45,FALSE)</f>
        <v>Evaluaciones y proyectos estructurales</v>
      </c>
      <c r="F1282" t="s">
        <v>5428</v>
      </c>
      <c r="G1282" t="b">
        <f t="shared" si="79"/>
        <v>0</v>
      </c>
    </row>
    <row r="1283" spans="1:7" hidden="1">
      <c r="A1283" t="str">
        <f t="shared" si="82"/>
        <v>07PDIS</v>
      </c>
      <c r="B1283" t="str">
        <f>CONCATENATE(A1283,"_",COUNTIF(A$1:A1283,A1283))</f>
        <v>07PDIS_2</v>
      </c>
      <c r="C1283" t="s">
        <v>10915</v>
      </c>
      <c r="D1283" t="str">
        <f>VLOOKUP(MID(C1283,7,4),Estrv!I:J,2,FALSE)</f>
        <v>Operación del sistema para la seguridad de las construcciones de la Ciudad de México</v>
      </c>
      <c r="E1283" t="str">
        <f>VLOOKUP(MID(C1283,1,10),Estrv!B:CC,48,FALSE)</f>
        <v>Desarrollo de proyectos en materia de seguridad estructural</v>
      </c>
      <c r="F1283" t="s">
        <v>5432</v>
      </c>
      <c r="G1283" t="b">
        <f t="shared" ref="G1283:G1346" si="83">EXACT(E1283,F1283)</f>
        <v>1</v>
      </c>
    </row>
    <row r="1284" spans="1:7" hidden="1">
      <c r="A1284" t="str">
        <f t="shared" si="82"/>
        <v>07PDIS</v>
      </c>
      <c r="B1284" t="str">
        <f>CONCATENATE(A1284,"_",COUNTIF(A$1:A1284,A1284))</f>
        <v>07PDIS_3</v>
      </c>
      <c r="C1284" t="s">
        <v>11589</v>
      </c>
      <c r="D1284" t="str">
        <f>VLOOKUP(MID(C1284,7,4),Estrv!I:J,2,FALSE)</f>
        <v>Operación del sistema para la seguridad de las construcciones de la Ciudad de México</v>
      </c>
      <c r="E1284" t="str">
        <f>VLOOKUP(MID(C1284,1,10),Estrv!B:CC,51,FALSE)</f>
        <v>Desarrollo de Estudios de Investigacion</v>
      </c>
      <c r="F1284" t="s">
        <v>5433</v>
      </c>
      <c r="G1284" t="b">
        <f t="shared" si="83"/>
        <v>1</v>
      </c>
    </row>
    <row r="1285" spans="1:7" hidden="1">
      <c r="A1285" t="str">
        <f t="shared" ref="A1285:A1303" si="84">MID(C1285,1,6)</f>
        <v>07PDIS</v>
      </c>
      <c r="B1285" t="str">
        <f>CONCATENATE(A1285,"_",COUNTIF(A$1:A1285,A1285))</f>
        <v>07PDIS_4</v>
      </c>
      <c r="C1285" t="s">
        <v>12263</v>
      </c>
      <c r="D1285" t="str">
        <f>VLOOKUP(MID(C1285,7,4),Estrv!I:J,2,FALSE)</f>
        <v>Operación del sistema para la seguridad de las construcciones de la Ciudad de México</v>
      </c>
      <c r="E1285" t="str">
        <f>VLOOKUP(MID(C1285,1,10),Estrv!B:CC,54,FALSE)</f>
        <v>Actividades de la operacion de la Red Acelerografica de la Ciudad de Mexico (RACM), del Sistema de Alerta Sismica de la Ciudad de Mexico (SASMEX-CDMX) y del Sistema de Acciones Sismicas de diseño (SASID)</v>
      </c>
      <c r="F1285" t="s">
        <v>5434</v>
      </c>
      <c r="G1285" t="b">
        <f t="shared" si="83"/>
        <v>1</v>
      </c>
    </row>
    <row r="1286" spans="1:7" hidden="1">
      <c r="A1286" t="str">
        <f t="shared" si="84"/>
        <v>07PDIS</v>
      </c>
      <c r="B1286" t="str">
        <f>CONCATENATE(A1286,"_",COUNTIF(A$1:A1286,A1286))</f>
        <v>07PDIS_5</v>
      </c>
      <c r="C1286" t="s">
        <v>12937</v>
      </c>
      <c r="D1286" t="str">
        <f>VLOOKUP(MID(C1286,7,4),Estrv!I:J,2,FALSE)</f>
        <v>Operación del sistema para la seguridad de las construcciones de la Ciudad de México</v>
      </c>
      <c r="E1286" t="str">
        <f>VLOOKUP(MID(C1286,1,10),Estrv!B:CC,57,FALSE)</f>
        <v>Capacitar al personal adscrito al Instituto para la Seguridad de las Construcciones, fomentando una conciencia de equidad de genero y respeto a los derechos humanos.</v>
      </c>
      <c r="F1286" t="s">
        <v>5437</v>
      </c>
      <c r="G1286" t="b">
        <f t="shared" si="83"/>
        <v>1</v>
      </c>
    </row>
    <row r="1287" spans="1:7">
      <c r="A1287" t="str">
        <f t="shared" si="84"/>
        <v>07PDIS</v>
      </c>
      <c r="B1287" t="str">
        <f>CONCATENATE(A1287,"_",COUNTIF(A$1:A1287,A1287))</f>
        <v>07PDIS_6</v>
      </c>
      <c r="C1287" t="s">
        <v>10242</v>
      </c>
      <c r="D1287" t="str">
        <f>VLOOKUP(MID(C1287,7,4),Estrv!I:J,2,FALSE)</f>
        <v>Actividades de apoyo administrativo</v>
      </c>
      <c r="E1287" t="str">
        <f>VLOOKUP(MID(C1287,1,10),Estrv!B:CC,45,FALSE)</f>
        <v>Gestion para el proceso de adquisicion de bienes, conforme a la requisicion de las diversas areas administrativas para la adecuada operacion y funcionamiento del Instituto para la Seguridad de las Construcciones, que contribuya a la transparencia, eficacia y eficiencia en el ejercicio de los recursos publicos.</v>
      </c>
      <c r="F1287" t="s">
        <v>5440</v>
      </c>
      <c r="G1287" t="b">
        <f t="shared" si="83"/>
        <v>0</v>
      </c>
    </row>
    <row r="1288" spans="1:7" hidden="1">
      <c r="A1288" t="str">
        <f t="shared" si="84"/>
        <v>07PDIS</v>
      </c>
      <c r="B1288" t="str">
        <f>CONCATENATE(A1288,"_",COUNTIF(A$1:A1288,A1288))</f>
        <v>07PDIS_7</v>
      </c>
      <c r="C1288" t="s">
        <v>10916</v>
      </c>
      <c r="D1288" t="str">
        <f>VLOOKUP(MID(C1288,7,4),Estrv!I:J,2,FALSE)</f>
        <v>Actividades de apoyo administrativo</v>
      </c>
      <c r="E1288" t="str">
        <f>VLOOKUP(MID(C1288,1,10),Estrv!B:CC,48,FALSE)</f>
        <v>Gestion para el proceso de contratacion de servicios, conforme a la requisicion de las diversas areas administrativas para la adecuada operacion y funcionamiento del Instituto para la Seguridad de las Construcciones, que contribuya a la transparencia, eficacia y eficiencia en el ejercicio de los recursos publicos.</v>
      </c>
      <c r="F1288" t="s">
        <v>5443</v>
      </c>
      <c r="G1288" t="b">
        <f t="shared" si="83"/>
        <v>1</v>
      </c>
    </row>
    <row r="1289" spans="1:7">
      <c r="A1289" t="str">
        <f t="shared" si="84"/>
        <v>07PDIS</v>
      </c>
      <c r="B1289" t="str">
        <f>CONCATENATE(A1289,"_",COUNTIF(A$1:A1289,A1289))</f>
        <v>07PDIS_8</v>
      </c>
      <c r="C1289" t="s">
        <v>10243</v>
      </c>
      <c r="D1289" t="str">
        <f>VLOOKUP(MID(C1289,7,4),Estrv!I:J,2,FALSE)</f>
        <v>Provisiones para contingencias</v>
      </c>
      <c r="E1289" t="str">
        <f>VLOOKUP(MID(C1289,1,10),Estrv!B:CC,45,FALSE)</f>
        <v>Pago de laudos y/o juicios realizados a los ex Servidores Publicos del Instituto para la Seguridad de las Construcciones.</v>
      </c>
      <c r="F1289" t="s">
        <v>4848</v>
      </c>
      <c r="G1289" t="b">
        <f t="shared" si="83"/>
        <v>0</v>
      </c>
    </row>
    <row r="1290" spans="1:7">
      <c r="A1290" t="str">
        <f t="shared" si="84"/>
        <v>07PDIS</v>
      </c>
      <c r="B1290" t="str">
        <f>CONCATENATE(A1290,"_",COUNTIF(A$1:A1290,A1290))</f>
        <v>07PDIS_9</v>
      </c>
      <c r="C1290" t="s">
        <v>10244</v>
      </c>
      <c r="D1290" t="str">
        <f>VLOOKUP(MID(C1290,7,4),Estrv!I:J,2,FALSE)</f>
        <v>Cumplimiento de los programas de protección civil</v>
      </c>
      <c r="E1290" t="str">
        <f>VLOOKUP(MID(C1290,1,10),Estrv!B:CC,45,FALSE)</f>
        <v>Actualizar e implementar el Programa de Proteccion Civil del Instituto para la Seguridad de las Construcciones.</v>
      </c>
      <c r="F1290" t="s">
        <v>5453</v>
      </c>
      <c r="G1290" t="b">
        <f t="shared" si="83"/>
        <v>0</v>
      </c>
    </row>
    <row r="1291" spans="1:7" hidden="1">
      <c r="A1291" t="str">
        <f t="shared" si="84"/>
        <v>07PDIS</v>
      </c>
      <c r="B1291" t="str">
        <f>CONCATENATE(A1291,"_",COUNTIF(A$1:A1291,A1291))</f>
        <v>07PDIS_10</v>
      </c>
      <c r="C1291" t="s">
        <v>10918</v>
      </c>
      <c r="D1291" t="str">
        <f>VLOOKUP(MID(C1291,7,4),Estrv!I:J,2,FALSE)</f>
        <v>Cumplimiento de los programas de protección civil</v>
      </c>
      <c r="E1291" t="str">
        <f>VLOOKUP(MID(C1291,1,10),Estrv!B:CC,48,FALSE)</f>
        <v>Capacitar al personal para prevenir y actuar ante cualquier siniestro, emergencia o desastre de origen natural o derivado de las actividades humanas.</v>
      </c>
      <c r="F1291" t="s">
        <v>5365</v>
      </c>
      <c r="G1291" t="b">
        <f t="shared" si="83"/>
        <v>1</v>
      </c>
    </row>
    <row r="1292" spans="1:7">
      <c r="A1292" t="str">
        <f t="shared" si="84"/>
        <v>08C001</v>
      </c>
      <c r="B1292" t="str">
        <f>CONCATENATE(A1292,"_",COUNTIF(A$1:A1292,A1292))</f>
        <v>08C001_1</v>
      </c>
      <c r="C1292" t="s">
        <v>10245</v>
      </c>
      <c r="D1292" t="str">
        <f>VLOOKUP(MID(C1292,7,4),Estrv!I:J,2,FALSE)</f>
        <v>Servicios integrales de asistencia social</v>
      </c>
      <c r="E1292" t="str">
        <f>VLOOKUP(MID(C1292,1,10),Estrv!B:CC,45,FALSE)</f>
        <v>Otorgamiento de servicios asistenciales de salud, higiene, pernocta, a la poblacion residente de los Centros de Asistencia e Integracion Social.</v>
      </c>
      <c r="F1292" t="s">
        <v>5473</v>
      </c>
      <c r="G1292" t="b">
        <f t="shared" si="83"/>
        <v>0</v>
      </c>
    </row>
    <row r="1293" spans="1:7" hidden="1">
      <c r="A1293" t="str">
        <f t="shared" si="84"/>
        <v>08C001</v>
      </c>
      <c r="B1293" t="str">
        <f>CONCATENATE(A1293,"_",COUNTIF(A$1:A1293,A1293))</f>
        <v>08C001_2</v>
      </c>
      <c r="C1293" t="s">
        <v>10919</v>
      </c>
      <c r="D1293" t="str">
        <f>VLOOKUP(MID(C1293,7,4),Estrv!I:J,2,FALSE)</f>
        <v>Servicios integrales de asistencia social</v>
      </c>
      <c r="E1293" t="str">
        <f>VLOOKUP(MID(C1293,1,10),Estrv!B:CC,48,FALSE)</f>
        <v>Otorgamiento de tres raciones alimentarias a las personas en situacion de calle.</v>
      </c>
      <c r="F1293" t="s">
        <v>5477</v>
      </c>
      <c r="G1293" t="b">
        <f t="shared" si="83"/>
        <v>1</v>
      </c>
    </row>
    <row r="1294" spans="1:7" hidden="1">
      <c r="A1294" t="str">
        <f t="shared" si="84"/>
        <v>08C001</v>
      </c>
      <c r="B1294" t="str">
        <f>CONCATENATE(A1294,"_",COUNTIF(A$1:A1294,A1294))</f>
        <v>08C001_3</v>
      </c>
      <c r="C1294" t="s">
        <v>11593</v>
      </c>
      <c r="D1294" t="str">
        <f>VLOOKUP(MID(C1294,7,4),Estrv!I:J,2,FALSE)</f>
        <v>Servicios integrales de asistencia social</v>
      </c>
      <c r="E1294" t="str">
        <f>VLOOKUP(MID(C1294,1,10),Estrv!B:CC,51,FALSE)</f>
        <v>Supervision de la operacion de las cocinas de los Centros de Asistencia e Integracion Social y verificar que la preparacion de los alimentos cumpla con el valor nutrimental que corresponda, asi como que las raciones alimenticias sean suficientes para sus residentes.</v>
      </c>
      <c r="F1294" t="s">
        <v>5480</v>
      </c>
      <c r="G1294" t="b">
        <f t="shared" si="83"/>
        <v>1</v>
      </c>
    </row>
    <row r="1295" spans="1:7" hidden="1">
      <c r="A1295" t="str">
        <f t="shared" si="84"/>
        <v>08C001</v>
      </c>
      <c r="B1295" t="str">
        <f>CONCATENATE(A1295,"_",COUNTIF(A$1:A1295,A1295))</f>
        <v>08C001_4</v>
      </c>
      <c r="C1295" t="s">
        <v>12267</v>
      </c>
      <c r="D1295" t="str">
        <f>VLOOKUP(MID(C1295,7,4),Estrv!I:J,2,FALSE)</f>
        <v>Servicios integrales de asistencia social</v>
      </c>
      <c r="E1295" t="str">
        <f>VLOOKUP(MID(C1295,1,10),Estrv!B:CC,54,FALSE)</f>
        <v>Valoracion y canalizacion de personas que requieren servicios asistenciales.</v>
      </c>
      <c r="F1295" t="s">
        <v>5481</v>
      </c>
      <c r="G1295" t="b">
        <f t="shared" si="83"/>
        <v>1</v>
      </c>
    </row>
    <row r="1296" spans="1:7">
      <c r="A1296" t="str">
        <f t="shared" si="84"/>
        <v>08C001</v>
      </c>
      <c r="B1296" t="str">
        <f>CONCATENATE(A1296,"_",COUNTIF(A$1:A1296,A1296))</f>
        <v>08C001_5</v>
      </c>
      <c r="C1296" t="s">
        <v>10246</v>
      </c>
      <c r="D1296" t="str">
        <f>VLOOKUP(MID(C1296,7,4),Estrv!I:J,2,FALSE)</f>
        <v>Servidores de la Ciudad</v>
      </c>
      <c r="E1296" t="str">
        <f>VLOOKUP(MID(C1296,1,10),Estrv!B:CC,45,FALSE)</f>
        <v>Definicion de actividades para la recuperacion de espacios publicos a traves de asambleas ciudadanas en las 16 alcaldias de la Ciudad de Mexico</v>
      </c>
      <c r="F1296" t="s">
        <v>5494</v>
      </c>
      <c r="G1296" t="b">
        <f t="shared" si="83"/>
        <v>0</v>
      </c>
    </row>
    <row r="1297" spans="1:7" hidden="1">
      <c r="A1297" t="str">
        <f t="shared" si="84"/>
        <v>08C001</v>
      </c>
      <c r="B1297" t="str">
        <f>CONCATENATE(A1297,"_",COUNTIF(A$1:A1297,A1297))</f>
        <v>08C001_6</v>
      </c>
      <c r="C1297" t="s">
        <v>10920</v>
      </c>
      <c r="D1297" t="str">
        <f>VLOOKUP(MID(C1297,7,4),Estrv!I:J,2,FALSE)</f>
        <v>Servidores de la Ciudad</v>
      </c>
      <c r="E1297" t="str">
        <f>VLOOKUP(MID(C1297,1,10),Estrv!B:CC,48,FALSE)</f>
        <v>Jornadas comunitarias de mejoramiento urbano (tequio) en la Ciudad de Mexico</v>
      </c>
      <c r="F1297" t="s">
        <v>5498</v>
      </c>
      <c r="G1297" t="b">
        <f t="shared" si="83"/>
        <v>1</v>
      </c>
    </row>
    <row r="1298" spans="1:7" hidden="1">
      <c r="A1298" t="str">
        <f t="shared" si="84"/>
        <v>08C001</v>
      </c>
      <c r="B1298" t="str">
        <f>CONCATENATE(A1298,"_",COUNTIF(A$1:A1298,A1298))</f>
        <v>08C001_7</v>
      </c>
      <c r="C1298" t="s">
        <v>11594</v>
      </c>
      <c r="D1298" t="str">
        <f>VLOOKUP(MID(C1298,7,4),Estrv!I:J,2,FALSE)</f>
        <v>Servidores de la Ciudad</v>
      </c>
      <c r="E1298" t="str">
        <f>VLOOKUP(MID(C1298,1,10),Estrv!B:CC,51,FALSE)</f>
        <v>Identificacion de nuevos beneficiarios de los programas sociales a traves de visitas domiciliarias</v>
      </c>
      <c r="F1298" t="s">
        <v>5499</v>
      </c>
      <c r="G1298" t="b">
        <f t="shared" si="83"/>
        <v>1</v>
      </c>
    </row>
    <row r="1299" spans="1:7" hidden="1">
      <c r="A1299" t="str">
        <f t="shared" si="84"/>
        <v>08C001</v>
      </c>
      <c r="B1299" t="str">
        <f>CONCATENATE(A1299,"_",COUNTIF(A$1:A1299,A1299))</f>
        <v>08C001_8</v>
      </c>
      <c r="C1299" t="s">
        <v>12268</v>
      </c>
      <c r="D1299" t="str">
        <f>VLOOKUP(MID(C1299,7,4),Estrv!I:J,2,FALSE)</f>
        <v>Servidores de la Ciudad</v>
      </c>
      <c r="E1299" t="str">
        <f>VLOOKUP(MID(C1299,1,10),Estrv!B:CC,54,FALSE)</f>
        <v>Entrega de apoyos economicos a los beneficiarios facilitadores</v>
      </c>
      <c r="F1299" t="s">
        <v>5500</v>
      </c>
      <c r="G1299" t="b">
        <f t="shared" si="83"/>
        <v>1</v>
      </c>
    </row>
    <row r="1300" spans="1:7">
      <c r="A1300" t="str">
        <f t="shared" si="84"/>
        <v>08C001</v>
      </c>
      <c r="B1300" t="str">
        <f>CONCATENATE(A1300,"_",COUNTIF(A$1:A1300,A1300))</f>
        <v>08C001_9</v>
      </c>
      <c r="C1300" t="s">
        <v>10247</v>
      </c>
      <c r="D1300" t="str">
        <f>VLOOKUP(MID(C1300,7,4),Estrv!I:J,2,FALSE)</f>
        <v>Atención integral para el bienestar de los adultos mayores</v>
      </c>
      <c r="E1300" t="str">
        <f>VLOOKUP(MID(C1300,1,10),Estrv!B:CC,45,FALSE)</f>
        <v>Servicios medicos de atencion geriatrica.</v>
      </c>
      <c r="F1300" t="s">
        <v>5513</v>
      </c>
      <c r="G1300" t="b">
        <f t="shared" si="83"/>
        <v>0</v>
      </c>
    </row>
    <row r="1301" spans="1:7" hidden="1">
      <c r="A1301" t="str">
        <f t="shared" si="84"/>
        <v>08C001</v>
      </c>
      <c r="B1301" t="str">
        <f>CONCATENATE(A1301,"_",COUNTIF(A$1:A1301,A1301))</f>
        <v>08C001_10</v>
      </c>
      <c r="C1301" t="s">
        <v>10921</v>
      </c>
      <c r="D1301" t="str">
        <f>VLOOKUP(MID(C1301,7,4),Estrv!I:J,2,FALSE)</f>
        <v>Atención integral para el bienestar de los adultos mayores</v>
      </c>
      <c r="E1301" t="str">
        <f>VLOOKUP(MID(C1301,1,10),Estrv!B:CC,48,FALSE)</f>
        <v>Servicios de atencion gerontologica de activacion fisica, mental, actividades educativas, culturales, recreativas y deportivas.</v>
      </c>
      <c r="F1301" t="s">
        <v>5517</v>
      </c>
      <c r="G1301" t="b">
        <f t="shared" si="83"/>
        <v>1</v>
      </c>
    </row>
    <row r="1302" spans="1:7" hidden="1">
      <c r="A1302" t="str">
        <f t="shared" si="84"/>
        <v>08C001</v>
      </c>
      <c r="B1302" t="str">
        <f>CONCATENATE(A1302,"_",COUNTIF(A$1:A1302,A1302))</f>
        <v>08C001_11</v>
      </c>
      <c r="C1302" t="s">
        <v>11595</v>
      </c>
      <c r="D1302" t="str">
        <f>VLOOKUP(MID(C1302,7,4),Estrv!I:J,2,FALSE)</f>
        <v>Atención integral para el bienestar de los adultos mayores</v>
      </c>
      <c r="E1302" t="str">
        <f>VLOOKUP(MID(C1302,1,10),Estrv!B:CC,51,FALSE)</f>
        <v>Realizar visitas de seguimiento y acompañamiento.</v>
      </c>
      <c r="F1302" t="s">
        <v>5520</v>
      </c>
      <c r="G1302" t="b">
        <f t="shared" si="83"/>
        <v>1</v>
      </c>
    </row>
    <row r="1303" spans="1:7" hidden="1">
      <c r="A1303" t="str">
        <f t="shared" si="84"/>
        <v>08C001</v>
      </c>
      <c r="B1303" t="str">
        <f>CONCATENATE(A1303,"_",COUNTIF(A$1:A1303,A1303))</f>
        <v>08C001_12</v>
      </c>
      <c r="C1303" t="s">
        <v>12269</v>
      </c>
      <c r="D1303" t="str">
        <f>VLOOKUP(MID(C1303,7,4),Estrv!I:J,2,FALSE)</f>
        <v>Atención integral para el bienestar de los adultos mayores</v>
      </c>
      <c r="E1303" t="str">
        <f>VLOOKUP(MID(C1303,1,10),Estrv!B:CC,54,FALSE)</f>
        <v>Proporcionar acciones de cuidados y atencion multidisciplinaria.</v>
      </c>
      <c r="F1303" t="s">
        <v>5523</v>
      </c>
      <c r="G1303" t="b">
        <f t="shared" si="83"/>
        <v>1</v>
      </c>
    </row>
    <row r="1304" spans="1:7">
      <c r="A1304" t="str">
        <f t="shared" ref="A1304:A1315" si="85">MID(C1304,1,6)</f>
        <v>08C001</v>
      </c>
      <c r="B1304" t="str">
        <f>CONCATENATE(A1304,"_",COUNTIF(A$1:A1304,A1304))</f>
        <v>08C001_13</v>
      </c>
      <c r="C1304" t="s">
        <v>10248</v>
      </c>
      <c r="D1304" t="str">
        <f>VLOOKUP(MID(C1304,7,4),Estrv!I:J,2,FALSE)</f>
        <v>Cumplimiento de los programas de protección civil</v>
      </c>
      <c r="E1304" t="str">
        <f>VLOOKUP(MID(C1304,1,10),Estrv!B:CC,45,FALSE)</f>
        <v>Elaborar los programas de proteccion civil.</v>
      </c>
      <c r="F1304" t="s">
        <v>5535</v>
      </c>
      <c r="G1304" t="b">
        <f t="shared" si="83"/>
        <v>0</v>
      </c>
    </row>
    <row r="1305" spans="1:7" hidden="1">
      <c r="A1305" t="str">
        <f t="shared" si="85"/>
        <v>08C001</v>
      </c>
      <c r="B1305" t="str">
        <f>CONCATENATE(A1305,"_",COUNTIF(A$1:A1305,A1305))</f>
        <v>08C001_14</v>
      </c>
      <c r="C1305" t="s">
        <v>10922</v>
      </c>
      <c r="D1305" t="str">
        <f>VLOOKUP(MID(C1305,7,4),Estrv!I:J,2,FALSE)</f>
        <v>Cumplimiento de los programas de protección civil</v>
      </c>
      <c r="E1305" t="str">
        <f>VLOOKUP(MID(C1305,1,10),Estrv!B:CC,48,FALSE)</f>
        <v>Ejecucion de 12 simulacros anuales con diferentes hipotesis de emergencia, en los inmuebles de la Secretaria (sismo, incendio, amenaza de bomba, inundacion y fuga de gas), con una ponderacion del 90%</v>
      </c>
      <c r="F1305" t="s">
        <v>5539</v>
      </c>
      <c r="G1305" t="b">
        <f t="shared" si="83"/>
        <v>1</v>
      </c>
    </row>
    <row r="1306" spans="1:7">
      <c r="A1306" t="str">
        <f t="shared" si="85"/>
        <v>08C001</v>
      </c>
      <c r="B1306" t="str">
        <f>CONCATENATE(A1306,"_",COUNTIF(A$1:A1306,A1306))</f>
        <v>08C001_15</v>
      </c>
      <c r="C1306" t="s">
        <v>10249</v>
      </c>
      <c r="D1306" t="str">
        <f>VLOOKUP(MID(C1306,7,4),Estrv!I:J,2,FALSE)</f>
        <v>Programa mejoramiento barrial y comunitario, Tequio Barrio</v>
      </c>
      <c r="E1306" t="str">
        <f>VLOOKUP(MID(C1306,1,10),Estrv!B:CC,45,FALSE)</f>
        <v>Proyectos de rescate de espacios publicos en colonias, pueblos, barrios y unidades habitacionales.</v>
      </c>
      <c r="F1306" t="s">
        <v>5554</v>
      </c>
      <c r="G1306" t="b">
        <f t="shared" si="83"/>
        <v>0</v>
      </c>
    </row>
    <row r="1307" spans="1:7" hidden="1">
      <c r="A1307" t="str">
        <f t="shared" si="85"/>
        <v>08C001</v>
      </c>
      <c r="B1307" t="str">
        <f>CONCATENATE(A1307,"_",COUNTIF(A$1:A1307,A1307))</f>
        <v>08C001_16</v>
      </c>
      <c r="C1307" t="s">
        <v>10923</v>
      </c>
      <c r="D1307" t="str">
        <f>VLOOKUP(MID(C1307,7,4),Estrv!I:J,2,FALSE)</f>
        <v>Programa mejoramiento barrial y comunitario, Tequio Barrio</v>
      </c>
      <c r="E1307" t="str">
        <f>VLOOKUP(MID(C1307,1,10),Estrv!B:CC,48,FALSE)</f>
        <v>Visitas de supervision de proyectos.</v>
      </c>
      <c r="F1307" t="s">
        <v>5558</v>
      </c>
      <c r="G1307" t="b">
        <f t="shared" si="83"/>
        <v>1</v>
      </c>
    </row>
    <row r="1308" spans="1:7">
      <c r="A1308" t="str">
        <f t="shared" si="85"/>
        <v>08C001</v>
      </c>
      <c r="B1308" t="str">
        <f>CONCATENATE(A1308,"_",COUNTIF(A$1:A1308,A1308))</f>
        <v>08C001_17</v>
      </c>
      <c r="C1308" t="s">
        <v>10250</v>
      </c>
      <c r="D1308" t="str">
        <f>VLOOKUP(MID(C1308,7,4),Estrv!I:J,2,FALSE)</f>
        <v>Atención Social Inmediata a Poblaciones Prioritarias (ASIPP)</v>
      </c>
      <c r="E1308" t="str">
        <f>VLOOKUP(MID(C1308,1,10),Estrv!B:CC,45,FALSE)</f>
        <v>Apoyo economico para atender contingencias y emergencias.</v>
      </c>
      <c r="F1308" t="s">
        <v>5571</v>
      </c>
      <c r="G1308" t="b">
        <f t="shared" si="83"/>
        <v>0</v>
      </c>
    </row>
    <row r="1309" spans="1:7" hidden="1">
      <c r="A1309" t="str">
        <f t="shared" si="85"/>
        <v>08C001</v>
      </c>
      <c r="B1309" t="str">
        <f>CONCATENATE(A1309,"_",COUNTIF(A$1:A1309,A1309))</f>
        <v>08C001_18</v>
      </c>
      <c r="C1309" t="s">
        <v>10924</v>
      </c>
      <c r="D1309" t="str">
        <f>VLOOKUP(MID(C1309,7,4),Estrv!I:J,2,FALSE)</f>
        <v>Atención Social Inmediata a Poblaciones Prioritarias (ASIPP)</v>
      </c>
      <c r="E1309" t="str">
        <f>VLOOKUP(MID(C1309,1,10),Estrv!B:CC,48,FALSE)</f>
        <v>Dictaminacion de las solicitudes para otorgar apoyos economicos.</v>
      </c>
      <c r="F1309" t="s">
        <v>5575</v>
      </c>
      <c r="G1309" t="b">
        <f t="shared" si="83"/>
        <v>1</v>
      </c>
    </row>
    <row r="1310" spans="1:7">
      <c r="A1310" t="str">
        <f t="shared" si="85"/>
        <v>08C001</v>
      </c>
      <c r="B1310" t="str">
        <f>CONCATENATE(A1310,"_",COUNTIF(A$1:A1310,A1310))</f>
        <v>08C001_19</v>
      </c>
      <c r="C1310" t="s">
        <v>10251</v>
      </c>
      <c r="D1310" t="str">
        <f>VLOOKUP(MID(C1310,7,4),Estrv!I:J,2,FALSE)</f>
        <v>Comedores para el bienestar</v>
      </c>
      <c r="E1310" t="str">
        <f>VLOOKUP(MID(C1310,1,10),Estrv!B:CC,45,FALSE)</f>
        <v>Raciones de alimentos entregadas a traves de los Comedores para el Bienestar.</v>
      </c>
      <c r="F1310" t="s">
        <v>5588</v>
      </c>
      <c r="G1310" t="b">
        <f t="shared" si="83"/>
        <v>0</v>
      </c>
    </row>
    <row r="1311" spans="1:7" hidden="1">
      <c r="A1311" t="str">
        <f t="shared" si="85"/>
        <v>08C001</v>
      </c>
      <c r="B1311" t="str">
        <f>CONCATENATE(A1311,"_",COUNTIF(A$1:A1311,A1311))</f>
        <v>08C001_20</v>
      </c>
      <c r="C1311" t="s">
        <v>10925</v>
      </c>
      <c r="D1311" t="str">
        <f>VLOOKUP(MID(C1311,7,4),Estrv!I:J,2,FALSE)</f>
        <v>Comedores para el bienestar</v>
      </c>
      <c r="E1311" t="str">
        <f>VLOOKUP(MID(C1311,1,10),Estrv!B:CC,48,FALSE)</f>
        <v>Supervision de la correcta operacion de la red de Comedores para el Bienestar.</v>
      </c>
      <c r="F1311" t="s">
        <v>5592</v>
      </c>
      <c r="G1311" t="b">
        <f t="shared" si="83"/>
        <v>1</v>
      </c>
    </row>
    <row r="1312" spans="1:7">
      <c r="A1312" t="str">
        <f t="shared" si="85"/>
        <v>08C001</v>
      </c>
      <c r="B1312" t="str">
        <f>CONCATENATE(A1312,"_",COUNTIF(A$1:A1312,A1312))</f>
        <v>08C001_21</v>
      </c>
      <c r="C1312" t="s">
        <v>10252</v>
      </c>
      <c r="D1312" t="str">
        <f>VLOOKUP(MID(C1312,7,4),Estrv!I:J,2,FALSE)</f>
        <v>Actividades de apoyo administrativo</v>
      </c>
      <c r="E1312" t="str">
        <f>VLOOKUP(MID(C1312,1,10),Estrv!B:CC,45,FALSE)</f>
        <v>Adquisicion de materiales, insumos y suministros requeridos para el desempeño de las actividades administrativas.</v>
      </c>
      <c r="F1312" t="s">
        <v>5601</v>
      </c>
      <c r="G1312" t="b">
        <f t="shared" si="83"/>
        <v>0</v>
      </c>
    </row>
    <row r="1313" spans="1:7" hidden="1">
      <c r="A1313" t="str">
        <f t="shared" si="85"/>
        <v>08C001</v>
      </c>
      <c r="B1313" t="str">
        <f>CONCATENATE(A1313,"_",COUNTIF(A$1:A1313,A1313))</f>
        <v>08C001_22</v>
      </c>
      <c r="C1313" t="s">
        <v>10926</v>
      </c>
      <c r="D1313" t="str">
        <f>VLOOKUP(MID(C1313,7,4),Estrv!I:J,2,FALSE)</f>
        <v>Actividades de apoyo administrativo</v>
      </c>
      <c r="E1313" t="str">
        <f>VLOOKUP(MID(C1313,1,10),Estrv!B:CC,48,FALSE)</f>
        <v>Pago de servicios generales, servicios profesionales, conservacion y mantenimiento del inmueble, asi como servicios de difusion.</v>
      </c>
      <c r="F1313" t="s">
        <v>122</v>
      </c>
      <c r="G1313" t="b">
        <f t="shared" si="83"/>
        <v>1</v>
      </c>
    </row>
    <row r="1314" spans="1:7">
      <c r="A1314" t="str">
        <f t="shared" si="85"/>
        <v>08C001</v>
      </c>
      <c r="B1314" t="str">
        <f>CONCATENATE(A1314,"_",COUNTIF(A$1:A1314,A1314))</f>
        <v>08C001_23</v>
      </c>
      <c r="C1314" t="s">
        <v>10253</v>
      </c>
      <c r="D1314" t="str">
        <f>VLOOKUP(MID(C1314,7,4),Estrv!I:J,2,FALSE)</f>
        <v>Provisiones para contingencias</v>
      </c>
      <c r="E1314" t="str">
        <f>VLOOKUP(MID(C1314,1,10),Estrv!B:CC,45,FALSE)</f>
        <v>Juicios Laborales en contra de la Secretaria/ Tramites realizados en conjunto con la Direccion General de Asuntos Juridicos para cumplimiento de demandas laborales</v>
      </c>
      <c r="F1314" t="s">
        <v>719</v>
      </c>
      <c r="G1314" t="b">
        <f t="shared" si="83"/>
        <v>0</v>
      </c>
    </row>
    <row r="1315" spans="1:7">
      <c r="A1315" t="str">
        <f t="shared" si="85"/>
        <v>08PDCP</v>
      </c>
      <c r="B1315" t="str">
        <f>CONCATENATE(A1315,"_",COUNTIF(A$1:A1315,A1315))</f>
        <v>08PDCP_1</v>
      </c>
      <c r="C1315" t="s">
        <v>10254</v>
      </c>
      <c r="D1315" t="str">
        <f>VLOOKUP(MID(C1315,7,4),Estrv!I:J,2,FALSE)</f>
        <v>Cumplimiento de los programas de protección civil</v>
      </c>
      <c r="E1315" t="str">
        <f>VLOOKUP(MID(C1315,1,10),Estrv!B:CC,45,FALSE)</f>
        <v>Elaboracion de los Programas en Materia de Proteccion Civil de los inmuebles que integran el COPRED.</v>
      </c>
      <c r="F1315" t="s">
        <v>5623</v>
      </c>
      <c r="G1315" t="b">
        <f t="shared" si="83"/>
        <v>0</v>
      </c>
    </row>
    <row r="1316" spans="1:7" hidden="1">
      <c r="A1316" t="str">
        <f t="shared" ref="A1316:A1335" si="86">MID(C1316,1,6)</f>
        <v>08PDCP</v>
      </c>
      <c r="B1316" t="str">
        <f>CONCATENATE(A1316,"_",COUNTIF(A$1:A1316,A1316))</f>
        <v>08PDCP_2</v>
      </c>
      <c r="C1316" t="s">
        <v>10928</v>
      </c>
      <c r="D1316" t="str">
        <f>VLOOKUP(MID(C1316,7,4),Estrv!I:J,2,FALSE)</f>
        <v>Cumplimiento de los programas de protección civil</v>
      </c>
      <c r="E1316" t="str">
        <f>VLOOKUP(MID(C1316,1,10),Estrv!B:CC,48,FALSE)</f>
        <v>Capacitacion en materia de Proteccion Civil.</v>
      </c>
      <c r="F1316" t="s">
        <v>5627</v>
      </c>
      <c r="G1316" t="b">
        <f t="shared" si="83"/>
        <v>1</v>
      </c>
    </row>
    <row r="1317" spans="1:7">
      <c r="A1317" t="str">
        <f t="shared" si="86"/>
        <v>08PDCP</v>
      </c>
      <c r="B1317" t="str">
        <f>CONCATENATE(A1317,"_",COUNTIF(A$1:A1317,A1317))</f>
        <v>08PDCP_3</v>
      </c>
      <c r="C1317" t="s">
        <v>10255</v>
      </c>
      <c r="D1317" t="str">
        <f>VLOOKUP(MID(C1317,7,4),Estrv!I:J,2,FALSE)</f>
        <v>Políticas para la prevención y combate a la discriminación</v>
      </c>
      <c r="E1317" t="str">
        <f>VLOOKUP(MID(C1317,1,10),Estrv!B:CC,45,FALSE)</f>
        <v>Atencion a la ciudadania por presuntos actos discriminatorios en la Ciudad de Mexico</v>
      </c>
      <c r="F1317" t="s">
        <v>5640</v>
      </c>
      <c r="G1317" t="b">
        <f t="shared" si="83"/>
        <v>0</v>
      </c>
    </row>
    <row r="1318" spans="1:7" hidden="1">
      <c r="A1318" t="str">
        <f t="shared" si="86"/>
        <v>08PDCP</v>
      </c>
      <c r="B1318" t="str">
        <f>CONCATENATE(A1318,"_",COUNTIF(A$1:A1318,A1318))</f>
        <v>08PDCP_4</v>
      </c>
      <c r="C1318" t="s">
        <v>10929</v>
      </c>
      <c r="D1318" t="str">
        <f>VLOOKUP(MID(C1318,7,4),Estrv!I:J,2,FALSE)</f>
        <v>Políticas para la prevención y combate a la discriminación</v>
      </c>
      <c r="E1318" t="str">
        <f>VLOOKUP(MID(C1318,1,10),Estrv!B:CC,48,FALSE)</f>
        <v>Acciones educativas en torno al derecho a la igualdad y no discriminacion dirigidos a personas servidoras publicas y poblacion en general</v>
      </c>
      <c r="F1318" t="s">
        <v>5644</v>
      </c>
      <c r="G1318" t="b">
        <f t="shared" si="83"/>
        <v>1</v>
      </c>
    </row>
    <row r="1319" spans="1:7" hidden="1">
      <c r="A1319" t="str">
        <f t="shared" si="86"/>
        <v>08PDCP</v>
      </c>
      <c r="B1319" t="str">
        <f>CONCATENATE(A1319,"_",COUNTIF(A$1:A1319,A1319))</f>
        <v>08PDCP_5</v>
      </c>
      <c r="C1319" t="s">
        <v>11603</v>
      </c>
      <c r="D1319" t="str">
        <f>VLOOKUP(MID(C1319,7,4),Estrv!I:J,2,FALSE)</f>
        <v>Políticas para la prevención y combate a la discriminación</v>
      </c>
      <c r="E1319" t="str">
        <f>VLOOKUP(MID(C1319,1,10),Estrv!B:CC,51,FALSE)</f>
        <v>Acciones de vinculacion estrategica con el sector privado, instituciones academicas, organizaciones de la sociedad civil, organismos internacionales e instituciones publicas</v>
      </c>
      <c r="F1319" t="s">
        <v>5647</v>
      </c>
      <c r="G1319" t="b">
        <f t="shared" si="83"/>
        <v>1</v>
      </c>
    </row>
    <row r="1320" spans="1:7" hidden="1">
      <c r="A1320" t="str">
        <f t="shared" si="86"/>
        <v>08PDCP</v>
      </c>
      <c r="B1320" t="str">
        <f>CONCATENATE(A1320,"_",COUNTIF(A$1:A1320,A1320))</f>
        <v>08PDCP_6</v>
      </c>
      <c r="C1320" t="s">
        <v>12277</v>
      </c>
      <c r="D1320" t="str">
        <f>VLOOKUP(MID(C1320,7,4),Estrv!I:J,2,FALSE)</f>
        <v>Políticas para la prevención y combate a la discriminación</v>
      </c>
      <c r="E1320" t="str">
        <f>VLOOKUP(MID(C1320,1,10),Estrv!B:CC,54,FALSE)</f>
        <v>Estrategias de promocion y difusion para una cultura de igualdad y no discriminacion</v>
      </c>
      <c r="F1320" t="s">
        <v>5650</v>
      </c>
      <c r="G1320" t="b">
        <f t="shared" si="83"/>
        <v>1</v>
      </c>
    </row>
    <row r="1321" spans="1:7" hidden="1">
      <c r="A1321" t="str">
        <f t="shared" si="86"/>
        <v>08PDCP</v>
      </c>
      <c r="B1321" t="str">
        <f>CONCATENATE(A1321,"_",COUNTIF(A$1:A1321,A1321))</f>
        <v>08PDCP_7</v>
      </c>
      <c r="C1321" t="s">
        <v>12951</v>
      </c>
      <c r="D1321" t="str">
        <f>VLOOKUP(MID(C1321,7,4),Estrv!I:J,2,FALSE)</f>
        <v>Políticas para la prevención y combate a la discriminación</v>
      </c>
      <c r="E1321" t="str">
        <f>VLOOKUP(MID(C1321,1,10),Estrv!B:CC,57,FALSE)</f>
        <v>Diseño de herramientas de politica publica antidiscriminatoria y desarrollo de estudios e investigaciones en torno al derecho a la igualdad y no discriminacion</v>
      </c>
      <c r="F1321" t="s">
        <v>5653</v>
      </c>
      <c r="G1321" t="b">
        <f t="shared" si="83"/>
        <v>1</v>
      </c>
    </row>
    <row r="1322" spans="1:7">
      <c r="A1322" t="str">
        <f t="shared" si="86"/>
        <v>08PDCP</v>
      </c>
      <c r="B1322" t="str">
        <f>CONCATENATE(A1322,"_",COUNTIF(A$1:A1322,A1322))</f>
        <v>08PDCP_8</v>
      </c>
      <c r="C1322" t="s">
        <v>10256</v>
      </c>
      <c r="D1322" t="str">
        <f>VLOOKUP(MID(C1322,7,4),Estrv!I:J,2,FALSE)</f>
        <v>Actividades de apoyo administrativo</v>
      </c>
      <c r="E1322" t="str">
        <f>VLOOKUP(MID(C1322,1,10),Estrv!B:CC,45,FALSE)</f>
        <v>Proporcionar los insumos y herramientas necesarias a traves de la adquisicion de bienes y la contratacion de servicios para atender la demanda y necesidades del COPRED.</v>
      </c>
      <c r="F1322" t="s">
        <v>5663</v>
      </c>
      <c r="G1322" t="b">
        <f t="shared" si="83"/>
        <v>0</v>
      </c>
    </row>
    <row r="1323" spans="1:7">
      <c r="A1323" t="str">
        <f t="shared" si="86"/>
        <v>08PDCP</v>
      </c>
      <c r="B1323" t="str">
        <f>CONCATENATE(A1323,"_",COUNTIF(A$1:A1323,A1323))</f>
        <v>08PDCP_9</v>
      </c>
      <c r="C1323" t="s">
        <v>10257</v>
      </c>
      <c r="D1323" t="str">
        <f>VLOOKUP(MID(C1323,7,4),Estrv!I:J,2,FALSE)</f>
        <v>Provisiones para contingencias</v>
      </c>
      <c r="E1323" t="str">
        <f>VLOOKUP(MID(C1323,1,10),Estrv!B:CC,45,FALSE)</f>
        <v>Atender las sentencias emitas por la autoridad competente.</v>
      </c>
      <c r="F1323" t="s">
        <v>719</v>
      </c>
      <c r="G1323" t="b">
        <f t="shared" si="83"/>
        <v>0</v>
      </c>
    </row>
    <row r="1324" spans="1:7">
      <c r="A1324" t="str">
        <f t="shared" si="86"/>
        <v>08PDCP</v>
      </c>
      <c r="B1324" t="str">
        <f>CONCATENATE(A1324,"_",COUNTIF(A$1:A1324,A1324))</f>
        <v>08PDCP_10</v>
      </c>
      <c r="C1324" t="s">
        <v>10258</v>
      </c>
      <c r="D1324" t="str">
        <f>VLOOKUP(MID(C1324,7,4),Estrv!I:J,2,FALSE)</f>
        <v>Apoyos para promover la igualdad y no discriminación</v>
      </c>
      <c r="E1324" t="str">
        <f>VLOOKUP(MID(C1324,1,10),Estrv!B:CC,45,FALSE)</f>
        <v>Entrega de 15 apoyos economicos a victimas de la discriminacion pertenecientes a grupos de atencion prioritaria.</v>
      </c>
      <c r="F1324" t="s">
        <v>5677</v>
      </c>
      <c r="G1324" t="b">
        <f t="shared" si="83"/>
        <v>0</v>
      </c>
    </row>
    <row r="1325" spans="1:7" hidden="1">
      <c r="A1325" t="str">
        <f t="shared" si="86"/>
        <v>08PDCP</v>
      </c>
      <c r="B1325" t="str">
        <f>CONCATENATE(A1325,"_",COUNTIF(A$1:A1325,A1325))</f>
        <v>08PDCP_11</v>
      </c>
      <c r="C1325" t="s">
        <v>10932</v>
      </c>
      <c r="D1325" t="str">
        <f>VLOOKUP(MID(C1325,7,4),Estrv!I:J,2,FALSE)</f>
        <v>Apoyos para promover la igualdad y no discriminación</v>
      </c>
      <c r="E1325" t="str">
        <f>VLOOKUP(MID(C1325,1,10),Estrv!B:CC,48,FALSE)</f>
        <v>Realizar acciones de capacitacion en materia de igualdad y no discriminacion.</v>
      </c>
      <c r="F1325" t="s">
        <v>5679</v>
      </c>
      <c r="G1325" t="b">
        <f t="shared" si="83"/>
        <v>1</v>
      </c>
    </row>
    <row r="1326" spans="1:7" hidden="1">
      <c r="A1326" t="str">
        <f t="shared" si="86"/>
        <v>08PDCP</v>
      </c>
      <c r="B1326" t="str">
        <f>CONCATENATE(A1326,"_",COUNTIF(A$1:A1326,A1326))</f>
        <v>08PDCP_12</v>
      </c>
      <c r="C1326" t="s">
        <v>11606</v>
      </c>
      <c r="D1326" t="str">
        <f>VLOOKUP(MID(C1326,7,4),Estrv!I:J,2,FALSE)</f>
        <v>Apoyos para promover la igualdad y no discriminación</v>
      </c>
      <c r="E1326" t="str">
        <f>VLOOKUP(MID(C1326,1,10),Estrv!B:CC,51,FALSE)</f>
        <v>Realizar acciones sobre diversidad e inclusion con el sector privado.</v>
      </c>
      <c r="F1326" t="s">
        <v>5681</v>
      </c>
      <c r="G1326" t="b">
        <f t="shared" si="83"/>
        <v>1</v>
      </c>
    </row>
    <row r="1327" spans="1:7" hidden="1">
      <c r="A1327" t="str">
        <f t="shared" si="86"/>
        <v>08PDCP</v>
      </c>
      <c r="B1327" t="str">
        <f>CONCATENATE(A1327,"_",COUNTIF(A$1:A1327,A1327))</f>
        <v>08PDCP_13</v>
      </c>
      <c r="C1327" t="s">
        <v>12280</v>
      </c>
      <c r="D1327" t="str">
        <f>VLOOKUP(MID(C1327,7,4),Estrv!I:J,2,FALSE)</f>
        <v>Apoyos para promover la igualdad y no discriminación</v>
      </c>
      <c r="E1327" t="str">
        <f>VLOOKUP(MID(C1327,1,10),Estrv!B:CC,54,FALSE)</f>
        <v>11 Concurso de Tesis sobre Discriminacion en la Ciudad de Mexico.</v>
      </c>
      <c r="F1327" t="s">
        <v>5682</v>
      </c>
      <c r="G1327" t="b">
        <f t="shared" si="83"/>
        <v>1</v>
      </c>
    </row>
    <row r="1328" spans="1:7">
      <c r="A1328" t="str">
        <f t="shared" si="86"/>
        <v>08PDDF</v>
      </c>
      <c r="B1328" t="str">
        <f>CONCATENATE(A1328,"_",COUNTIF(A$1:A1328,A1328))</f>
        <v>08PDDF_1</v>
      </c>
      <c r="C1328" t="s">
        <v>10259</v>
      </c>
      <c r="D1328" t="str">
        <f>VLOOKUP(MID(C1328,7,4),Estrv!I:J,2,FALSE)</f>
        <v>Servicios sociales para el bienestar de la infancia y la adolescencia</v>
      </c>
      <c r="E1328" t="str">
        <f>VLOOKUP(MID(C1328,1,10),Estrv!B:CC,45,FALSE)</f>
        <v>Otorgar servicios educativos para desarrollar habilidades en ciencias, arte y deporte.</v>
      </c>
      <c r="F1328" t="s">
        <v>5702</v>
      </c>
      <c r="G1328" t="b">
        <f t="shared" si="83"/>
        <v>0</v>
      </c>
    </row>
    <row r="1329" spans="1:7" hidden="1">
      <c r="A1329" t="str">
        <f t="shared" si="86"/>
        <v>08PDDF</v>
      </c>
      <c r="B1329" t="str">
        <f>CONCATENATE(A1329,"_",COUNTIF(A$1:A1329,A1329))</f>
        <v>08PDDF_2</v>
      </c>
      <c r="C1329" t="s">
        <v>10933</v>
      </c>
      <c r="D1329" t="str">
        <f>VLOOKUP(MID(C1329,7,4),Estrv!I:J,2,FALSE)</f>
        <v>Servicios sociales para el bienestar de la infancia y la adolescencia</v>
      </c>
      <c r="E1329" t="str">
        <f>VLOOKUP(MID(C1329,1,10),Estrv!B:CC,48,FALSE)</f>
        <v>Brindar servicios asistenciales de salud, atencion psicologica y alimentacion a niñas, niños y adolescentes.</v>
      </c>
      <c r="F1329" t="s">
        <v>5706</v>
      </c>
      <c r="G1329" t="b">
        <f t="shared" si="83"/>
        <v>1</v>
      </c>
    </row>
    <row r="1330" spans="1:7" hidden="1">
      <c r="A1330" t="str">
        <f t="shared" si="86"/>
        <v>08PDDF</v>
      </c>
      <c r="B1330" t="str">
        <f>CONCATENATE(A1330,"_",COUNTIF(A$1:A1330,A1330))</f>
        <v>08PDDF_3</v>
      </c>
      <c r="C1330" t="s">
        <v>11607</v>
      </c>
      <c r="D1330" t="str">
        <f>VLOOKUP(MID(C1330,7,4),Estrv!I:J,2,FALSE)</f>
        <v>Servicios sociales para el bienestar de la infancia y la adolescencia</v>
      </c>
      <c r="E1330" t="str">
        <f>VLOOKUP(MID(C1330,1,10),Estrv!B:CC,51,FALSE)</f>
        <v>Realizar platicas y talleres para promover los derechos de las niñas, niños y adolescentes.</v>
      </c>
      <c r="F1330" t="s">
        <v>5709</v>
      </c>
      <c r="G1330" t="b">
        <f t="shared" si="83"/>
        <v>1</v>
      </c>
    </row>
    <row r="1331" spans="1:7">
      <c r="A1331" t="str">
        <f t="shared" si="86"/>
        <v>08PDDF</v>
      </c>
      <c r="B1331" t="str">
        <f>CONCATENATE(A1331,"_",COUNTIF(A$1:A1331,A1331))</f>
        <v>08PDDF_4</v>
      </c>
      <c r="C1331" t="s">
        <v>10260</v>
      </c>
      <c r="D1331" t="str">
        <f>VLOOKUP(MID(C1331,7,4),Estrv!I:J,2,FALSE)</f>
        <v>Servicios de protección infantil y adolescente</v>
      </c>
      <c r="E1331" t="str">
        <f>VLOOKUP(MID(C1331,1,10),Estrv!B:CC,45,FALSE)</f>
        <v>Atencion de las denuncias de maltrato infantil</v>
      </c>
      <c r="F1331" t="s">
        <v>5722</v>
      </c>
      <c r="G1331" t="b">
        <f t="shared" si="83"/>
        <v>0</v>
      </c>
    </row>
    <row r="1332" spans="1:7" hidden="1">
      <c r="A1332" t="str">
        <f t="shared" si="86"/>
        <v>08PDDF</v>
      </c>
      <c r="B1332" t="str">
        <f>CONCATENATE(A1332,"_",COUNTIF(A$1:A1332,A1332))</f>
        <v>08PDDF_5</v>
      </c>
      <c r="C1332" t="s">
        <v>10934</v>
      </c>
      <c r="D1332" t="str">
        <f>VLOOKUP(MID(C1332,7,4),Estrv!I:J,2,FALSE)</f>
        <v>Servicios de protección infantil y adolescente</v>
      </c>
      <c r="E1332" t="str">
        <f>VLOOKUP(MID(C1332,1,10),Estrv!B:CC,48,FALSE)</f>
        <v>Atencion juridica, psicologica y social a madres, padres y tutores</v>
      </c>
      <c r="F1332" t="s">
        <v>5726</v>
      </c>
      <c r="G1332" t="b">
        <f t="shared" si="83"/>
        <v>1</v>
      </c>
    </row>
    <row r="1333" spans="1:7" hidden="1">
      <c r="A1333" t="str">
        <f t="shared" si="86"/>
        <v>08PDDF</v>
      </c>
      <c r="B1333" t="str">
        <f>CONCATENATE(A1333,"_",COUNTIF(A$1:A1333,A1333))</f>
        <v>08PDDF_6</v>
      </c>
      <c r="C1333" t="s">
        <v>11608</v>
      </c>
      <c r="D1333" t="str">
        <f>VLOOKUP(MID(C1333,7,4),Estrv!I:J,2,FALSE)</f>
        <v>Servicios de protección infantil y adolescente</v>
      </c>
      <c r="E1333" t="str">
        <f>VLOOKUP(MID(C1333,1,10),Estrv!B:CC,51,FALSE)</f>
        <v>Atencion psicologica y social a niñas, niños y adolescentes que son maltratados</v>
      </c>
      <c r="F1333" t="s">
        <v>5727</v>
      </c>
      <c r="G1333" t="b">
        <f t="shared" si="83"/>
        <v>1</v>
      </c>
    </row>
    <row r="1334" spans="1:7" hidden="1">
      <c r="A1334" t="str">
        <f t="shared" si="86"/>
        <v>08PDDF</v>
      </c>
      <c r="B1334" t="str">
        <f>CONCATENATE(A1334,"_",COUNTIF(A$1:A1334,A1334))</f>
        <v>08PDDF_7</v>
      </c>
      <c r="C1334" t="s">
        <v>12282</v>
      </c>
      <c r="D1334" t="str">
        <f>VLOOKUP(MID(C1334,7,4),Estrv!I:J,2,FALSE)</f>
        <v>Servicios de protección infantil y adolescente</v>
      </c>
      <c r="E1334" t="str">
        <f>VLOOKUP(MID(C1334,1,10),Estrv!B:CC,54,FALSE)</f>
        <v>Acogimiento residencial para proteger a niñas, niños y adolescentes</v>
      </c>
      <c r="F1334" t="s">
        <v>5728</v>
      </c>
      <c r="G1334" t="b">
        <f t="shared" si="83"/>
        <v>1</v>
      </c>
    </row>
    <row r="1335" spans="1:7" hidden="1">
      <c r="A1335" t="str">
        <f t="shared" si="86"/>
        <v>08PDDF</v>
      </c>
      <c r="B1335" t="str">
        <f>CONCATENATE(A1335,"_",COUNTIF(A$1:A1335,A1335))</f>
        <v>08PDDF_8</v>
      </c>
      <c r="C1335" t="s">
        <v>12956</v>
      </c>
      <c r="D1335" t="str">
        <f>VLOOKUP(MID(C1335,7,4),Estrv!I:J,2,FALSE)</f>
        <v>Servicios de protección infantil y adolescente</v>
      </c>
      <c r="E1335" t="str">
        <f>VLOOKUP(MID(C1335,1,10),Estrv!B:CC,57,FALSE)</f>
        <v>Seguimiento y gestion de adopciones de niñas, niños y adolescentes</v>
      </c>
      <c r="F1335" t="s">
        <v>5729</v>
      </c>
      <c r="G1335" t="b">
        <f t="shared" si="83"/>
        <v>1</v>
      </c>
    </row>
    <row r="1336" spans="1:7">
      <c r="A1336" t="str">
        <f t="shared" ref="A1336:A1348" si="87">MID(C1336,1,6)</f>
        <v>08PDDF</v>
      </c>
      <c r="B1336" t="str">
        <f>CONCATENATE(A1336,"_",COUNTIF(A$1:A1336,A1336))</f>
        <v>08PDDF_9</v>
      </c>
      <c r="C1336" t="s">
        <v>10261</v>
      </c>
      <c r="D1336" t="str">
        <f>VLOOKUP(MID(C1336,7,4),Estrv!I:J,2,FALSE)</f>
        <v>Servicios especiales para personas con discapacidad</v>
      </c>
      <c r="E1336" t="str">
        <f>VLOOKUP(MID(C1336,1,10),Estrv!B:CC,45,FALSE)</f>
        <v>Capacitacion para aprender el lenguaje de señas</v>
      </c>
      <c r="F1336" t="s">
        <v>5742</v>
      </c>
      <c r="G1336" t="b">
        <f t="shared" si="83"/>
        <v>0</v>
      </c>
    </row>
    <row r="1337" spans="1:7" hidden="1">
      <c r="A1337" t="str">
        <f t="shared" si="87"/>
        <v>08PDDF</v>
      </c>
      <c r="B1337" t="str">
        <f>CONCATENATE(A1337,"_",COUNTIF(A$1:A1337,A1337))</f>
        <v>08PDDF_10</v>
      </c>
      <c r="C1337" t="s">
        <v>10935</v>
      </c>
      <c r="D1337" t="str">
        <f>VLOOKUP(MID(C1337,7,4),Estrv!I:J,2,FALSE)</f>
        <v>Servicios especiales para personas con discapacidad</v>
      </c>
      <c r="E1337" t="str">
        <f>VLOOKUP(MID(C1337,1,10),Estrv!B:CC,48,FALSE)</f>
        <v>Realizar talleres para la insercion laboral</v>
      </c>
      <c r="F1337" t="s">
        <v>5746</v>
      </c>
      <c r="G1337" t="b">
        <f t="shared" si="83"/>
        <v>1</v>
      </c>
    </row>
    <row r="1338" spans="1:7" hidden="1">
      <c r="A1338" t="str">
        <f t="shared" si="87"/>
        <v>08PDDF</v>
      </c>
      <c r="B1338" t="str">
        <f>CONCATENATE(A1338,"_",COUNTIF(A$1:A1338,A1338))</f>
        <v>08PDDF_11</v>
      </c>
      <c r="C1338" t="s">
        <v>11609</v>
      </c>
      <c r="D1338" t="str">
        <f>VLOOKUP(MID(C1338,7,4),Estrv!I:J,2,FALSE)</f>
        <v>Servicios especiales para personas con discapacidad</v>
      </c>
      <c r="E1338" t="str">
        <f>VLOOKUP(MID(C1338,1,10),Estrv!B:CC,51,FALSE)</f>
        <v>Entrega de apoyos a personas con discapacidad</v>
      </c>
      <c r="F1338" t="s">
        <v>5747</v>
      </c>
      <c r="G1338" t="b">
        <f t="shared" si="83"/>
        <v>1</v>
      </c>
    </row>
    <row r="1339" spans="1:7" hidden="1">
      <c r="A1339" t="str">
        <f t="shared" si="87"/>
        <v>08PDDF</v>
      </c>
      <c r="B1339" t="str">
        <f>CONCATENATE(A1339,"_",COUNTIF(A$1:A1339,A1339))</f>
        <v>08PDDF_12</v>
      </c>
      <c r="C1339" t="s">
        <v>12283</v>
      </c>
      <c r="D1339" t="str">
        <f>VLOOKUP(MID(C1339,7,4),Estrv!I:J,2,FALSE)</f>
        <v>Servicios especiales para personas con discapacidad</v>
      </c>
      <c r="E1339" t="str">
        <f>VLOOKUP(MID(C1339,1,10),Estrv!B:CC,54,FALSE)</f>
        <v>Brindar servicios de rehabilitacion a personas con discapacidad</v>
      </c>
      <c r="F1339" t="s">
        <v>5748</v>
      </c>
      <c r="G1339" t="b">
        <f t="shared" si="83"/>
        <v>1</v>
      </c>
    </row>
    <row r="1340" spans="1:7">
      <c r="A1340" t="str">
        <f t="shared" si="87"/>
        <v>08PDDF</v>
      </c>
      <c r="B1340" t="str">
        <f>CONCATENATE(A1340,"_",COUNTIF(A$1:A1340,A1340))</f>
        <v>08PDDF_13</v>
      </c>
      <c r="C1340" t="s">
        <v>10262</v>
      </c>
      <c r="D1340" t="str">
        <f>VLOOKUP(MID(C1340,7,4),Estrv!I:J,2,FALSE)</f>
        <v>Servicios asistenciales a personas vulnerables</v>
      </c>
      <c r="E1340" t="str">
        <f>VLOOKUP(MID(C1340,1,10),Estrv!B:CC,45,FALSE)</f>
        <v>Otorgamiento de servicios medicos, dentales, psicologicos y basicos de salud</v>
      </c>
      <c r="F1340" t="s">
        <v>5759</v>
      </c>
      <c r="G1340" t="b">
        <f t="shared" si="83"/>
        <v>0</v>
      </c>
    </row>
    <row r="1341" spans="1:7" hidden="1">
      <c r="A1341" t="str">
        <f t="shared" si="87"/>
        <v>08PDDF</v>
      </c>
      <c r="B1341" t="str">
        <f>CONCATENATE(A1341,"_",COUNTIF(A$1:A1341,A1341))</f>
        <v>08PDDF_14</v>
      </c>
      <c r="C1341" t="s">
        <v>10936</v>
      </c>
      <c r="D1341" t="str">
        <f>VLOOKUP(MID(C1341,7,4),Estrv!I:J,2,FALSE)</f>
        <v>Servicios asistenciales a personas vulnerables</v>
      </c>
      <c r="E1341" t="str">
        <f>VLOOKUP(MID(C1341,1,10),Estrv!B:CC,48,FALSE)</f>
        <v>Otorgar platicas, talleres, webinar y foros para la prevencion de la violencia familiar y hacia las mujeres</v>
      </c>
      <c r="F1341" t="s">
        <v>5761</v>
      </c>
      <c r="G1341" t="b">
        <f t="shared" si="83"/>
        <v>1</v>
      </c>
    </row>
    <row r="1342" spans="1:7" hidden="1">
      <c r="A1342" t="str">
        <f t="shared" si="87"/>
        <v>08PDDF</v>
      </c>
      <c r="B1342" t="str">
        <f>CONCATENATE(A1342,"_",COUNTIF(A$1:A1342,A1342))</f>
        <v>08PDDF_15</v>
      </c>
      <c r="C1342" t="s">
        <v>11610</v>
      </c>
      <c r="D1342" t="str">
        <f>VLOOKUP(MID(C1342,7,4),Estrv!I:J,2,FALSE)</f>
        <v>Servicios asistenciales a personas vulnerables</v>
      </c>
      <c r="E1342" t="str">
        <f>VLOOKUP(MID(C1342,1,10),Estrv!B:CC,51,FALSE)</f>
        <v>Brindar atencion psicologica y reeducativa a hombres generadores de violencia hacia las mujeres</v>
      </c>
      <c r="F1342" t="s">
        <v>5762</v>
      </c>
      <c r="G1342" t="b">
        <f t="shared" si="83"/>
        <v>1</v>
      </c>
    </row>
    <row r="1343" spans="1:7">
      <c r="A1343" t="str">
        <f t="shared" si="87"/>
        <v>08PDDF</v>
      </c>
      <c r="B1343" t="str">
        <f>CONCATENATE(A1343,"_",COUNTIF(A$1:A1343,A1343))</f>
        <v>08PDDF_16</v>
      </c>
      <c r="C1343" t="s">
        <v>10263</v>
      </c>
      <c r="D1343" t="str">
        <f>VLOOKUP(MID(C1343,7,4),Estrv!I:J,2,FALSE)</f>
        <v>Actividades de apoyo administrativo</v>
      </c>
      <c r="E1343" t="str">
        <f>VLOOKUP(MID(C1343,1,10),Estrv!B:CC,45,FALSE)</f>
        <v>Servicios y tramites administrativos en materia de adquisisciones, pago de prestaciones laborales, servicios informaticos y tramites presupuestales para el cumplimiento de los programas.</v>
      </c>
      <c r="F1343" t="s">
        <v>5770</v>
      </c>
      <c r="G1343" t="b">
        <f t="shared" si="83"/>
        <v>0</v>
      </c>
    </row>
    <row r="1344" spans="1:7">
      <c r="A1344" t="str">
        <f t="shared" si="87"/>
        <v>08PDDF</v>
      </c>
      <c r="B1344" t="str">
        <f>CONCATENATE(A1344,"_",COUNTIF(A$1:A1344,A1344))</f>
        <v>08PDDF_17</v>
      </c>
      <c r="C1344" t="s">
        <v>10264</v>
      </c>
      <c r="D1344" t="str">
        <f>VLOOKUP(MID(C1344,7,4),Estrv!I:J,2,FALSE)</f>
        <v>Provisiones para contingencias</v>
      </c>
      <c r="E1344" t="str">
        <f>VLOOKUP(MID(C1345,1,10),Estrv!B:CC,45,FALSE)</f>
        <v>Elaborar los programas de proteccion civil</v>
      </c>
      <c r="F1344" t="s">
        <v>719</v>
      </c>
      <c r="G1344" t="b">
        <f t="shared" si="83"/>
        <v>0</v>
      </c>
    </row>
    <row r="1345" spans="1:7">
      <c r="A1345" t="str">
        <f t="shared" si="87"/>
        <v>08PDDF</v>
      </c>
      <c r="B1345" t="str">
        <f>CONCATENATE(A1345,"_",COUNTIF(A$1:A1345,A1345))</f>
        <v>08PDDF_18</v>
      </c>
      <c r="C1345" t="s">
        <v>10265</v>
      </c>
      <c r="D1345" t="str">
        <f>VLOOKUP(MID(C1345,7,4),Estrv!I:J,2,FALSE)</f>
        <v>Cumplimiento de los programas de protección civil</v>
      </c>
      <c r="E1345" t="str">
        <f>VLOOKUP(MID(C1345,1,10),Estrv!B:CC,45,FALSE)</f>
        <v>Elaborar los programas de proteccion civil</v>
      </c>
      <c r="F1345" t="s">
        <v>5535</v>
      </c>
      <c r="G1345" t="b">
        <f t="shared" si="83"/>
        <v>0</v>
      </c>
    </row>
    <row r="1346" spans="1:7" hidden="1">
      <c r="A1346" t="str">
        <f t="shared" si="87"/>
        <v>08PDDF</v>
      </c>
      <c r="B1346" t="str">
        <f>CONCATENATE(A1346,"_",COUNTIF(A$1:A1346,A1346))</f>
        <v>08PDDF_19</v>
      </c>
      <c r="C1346" t="s">
        <v>10939</v>
      </c>
      <c r="D1346" t="str">
        <f>VLOOKUP(MID(C1346,7,4),Estrv!I:J,2,FALSE)</f>
        <v>Cumplimiento de los programas de protección civil</v>
      </c>
      <c r="E1346" t="str">
        <f>VLOOKUP(MID(C1346,1,10),Estrv!B:CC,48,FALSE)</f>
        <v>Capacitacion en materia de Proteccion Civil</v>
      </c>
      <c r="F1346" t="s">
        <v>731</v>
      </c>
      <c r="G1346" t="b">
        <f t="shared" si="83"/>
        <v>1</v>
      </c>
    </row>
    <row r="1347" spans="1:7">
      <c r="A1347" t="str">
        <f t="shared" si="87"/>
        <v>08PDDF</v>
      </c>
      <c r="B1347" t="str">
        <f>CONCATENATE(A1347,"_",COUNTIF(A$1:A1347,A1347))</f>
        <v>08PDDF_20</v>
      </c>
      <c r="C1347" t="s">
        <v>10266</v>
      </c>
      <c r="D1347" t="str">
        <f>VLOOKUP(MID(C1347,7,4),Estrv!I:J,2,FALSE)</f>
        <v>Programa alimentos escolares</v>
      </c>
      <c r="E1347" t="str">
        <f>VLOOKUP(MID(C1347,1,10),Estrv!B:CC,45,FALSE)</f>
        <v>Entrega de apoyos alimenticios en planteles escolares publicos, de nivel preescolar, primaria y especial</v>
      </c>
      <c r="F1347" t="s">
        <v>5798</v>
      </c>
      <c r="G1347" t="b">
        <f t="shared" ref="G1347:G1410" si="88">EXACT(E1347,F1347)</f>
        <v>0</v>
      </c>
    </row>
    <row r="1348" spans="1:7" hidden="1">
      <c r="A1348" t="str">
        <f t="shared" si="87"/>
        <v>08PDDF</v>
      </c>
      <c r="B1348" t="str">
        <f>CONCATENATE(A1348,"_",COUNTIF(A$1:A1348,A1348))</f>
        <v>08PDDF_21</v>
      </c>
      <c r="C1348" t="s">
        <v>10940</v>
      </c>
      <c r="D1348" t="str">
        <f>VLOOKUP(MID(C1348,7,4),Estrv!I:J,2,FALSE)</f>
        <v>Programa alimentos escolares</v>
      </c>
      <c r="E1348" t="str">
        <f>VLOOKUP(MID(C1348,1,10),Estrv!B:CC,48,FALSE)</f>
        <v>Registro y control de los beneficiarios para la elaboracion del padron</v>
      </c>
      <c r="F1348" t="s">
        <v>5802</v>
      </c>
      <c r="G1348" t="b">
        <f t="shared" si="88"/>
        <v>1</v>
      </c>
    </row>
    <row r="1349" spans="1:7">
      <c r="A1349" t="str">
        <f t="shared" ref="A1349:A1369" si="89">MID(C1349,1,6)</f>
        <v>08PDDF</v>
      </c>
      <c r="B1349" t="str">
        <f>CONCATENATE(A1349,"_",COUNTIF(A$1:A1349,A1349))</f>
        <v>08PDDF_22</v>
      </c>
      <c r="C1349" t="s">
        <v>10267</v>
      </c>
      <c r="D1349" t="str">
        <f>VLOOKUP(MID(C1349,7,4),Estrv!I:J,2,FALSE)</f>
        <v>Centros para el desarrollo infantil</v>
      </c>
      <c r="E1349" t="str">
        <f>VLOOKUP(MID(C1349,1,10),Estrv!B:CC,45,FALSE)</f>
        <v>Brindar servicios educativos y de alimentacion con valor nutricional a traves de los Centros de Atencion, Cuidado y Desarrollo Infantil</v>
      </c>
      <c r="F1349" t="s">
        <v>5814</v>
      </c>
      <c r="G1349" t="b">
        <f t="shared" si="88"/>
        <v>0</v>
      </c>
    </row>
    <row r="1350" spans="1:7">
      <c r="A1350" t="str">
        <f t="shared" si="89"/>
        <v>08PDDF</v>
      </c>
      <c r="B1350" t="str">
        <f>CONCATENATE(A1350,"_",COUNTIF(A$1:A1350,A1350))</f>
        <v>08PDDF_23</v>
      </c>
      <c r="C1350" t="s">
        <v>10268</v>
      </c>
      <c r="D1350" t="str">
        <f>VLOOKUP(MID(C1350,7,4),Estrv!I:J,2,FALSE)</f>
        <v>Comedores para el bienestar</v>
      </c>
      <c r="E1350" t="str">
        <f>VLOOKUP(MID(C1350,1,10),Estrv!B:CC,45,FALSE)</f>
        <v>Entrega de dietas a traves de los 102 Comedores para el Bienestar</v>
      </c>
      <c r="F1350" t="s">
        <v>5827</v>
      </c>
      <c r="G1350" t="b">
        <f t="shared" si="88"/>
        <v>0</v>
      </c>
    </row>
    <row r="1351" spans="1:7" hidden="1">
      <c r="A1351" t="str">
        <f t="shared" si="89"/>
        <v>08PDDF</v>
      </c>
      <c r="B1351" t="str">
        <f>CONCATENATE(A1351,"_",COUNTIF(A$1:A1351,A1351))</f>
        <v>08PDDF_24</v>
      </c>
      <c r="C1351" t="s">
        <v>10942</v>
      </c>
      <c r="D1351" t="str">
        <f>VLOOKUP(MID(C1351,7,4),Estrv!I:J,2,FALSE)</f>
        <v>Comedores para el bienestar</v>
      </c>
      <c r="E1351" t="str">
        <f>VLOOKUP(MID(C1351,1,10),Estrv!B:CC,48,FALSE)</f>
        <v>Supervision de la correcta operacion de la red de comedores para el Bienestar</v>
      </c>
      <c r="F1351" t="s">
        <v>5831</v>
      </c>
      <c r="G1351" t="b">
        <f t="shared" si="88"/>
        <v>1</v>
      </c>
    </row>
    <row r="1352" spans="1:7">
      <c r="A1352" t="str">
        <f t="shared" si="89"/>
        <v>08PDDF</v>
      </c>
      <c r="B1352" t="str">
        <f>CONCATENATE(A1352,"_",COUNTIF(A$1:A1352,A1352))</f>
        <v>08PDDF_25</v>
      </c>
      <c r="C1352" t="s">
        <v>10269</v>
      </c>
      <c r="D1352" t="str">
        <f>VLOOKUP(MID(C1352,7,4),Estrv!I:J,2,FALSE)</f>
        <v>Apoyo a personas que perdieron algun familiar en el sismo del 19 de septiembre de 2017</v>
      </c>
      <c r="E1352" t="str">
        <f>VLOOKUP(MID(C1352,1,10),Estrv!B:CC,45,FALSE)</f>
        <v>Entrega de apoyos economicos a las personas que perdieron algun familiar en el sismo del 19 de septiembre de 2017</v>
      </c>
      <c r="F1352" t="s">
        <v>5843</v>
      </c>
      <c r="G1352" t="b">
        <f t="shared" si="88"/>
        <v>0</v>
      </c>
    </row>
    <row r="1353" spans="1:7" hidden="1">
      <c r="A1353" t="str">
        <f t="shared" si="89"/>
        <v>08PDDF</v>
      </c>
      <c r="B1353" t="str">
        <f>CONCATENATE(A1353,"_",COUNTIF(A$1:A1353,A1353))</f>
        <v>08PDDF_26</v>
      </c>
      <c r="C1353" t="s">
        <v>10943</v>
      </c>
      <c r="D1353" t="str">
        <f>VLOOKUP(MID(C1353,7,4),Estrv!I:J,2,FALSE)</f>
        <v>Apoyo a personas que perdieron algun familiar en el sismo del 19 de septiembre de 2017</v>
      </c>
      <c r="E1353" t="str">
        <f>VLOOKUP(MID(C1353,1,10),Estrv!B:CC,48,FALSE)</f>
        <v>Brindar servicios de atencion psicologica; de salud de primer nivel; actividades ludicas, recreativas y culturales</v>
      </c>
      <c r="F1353" t="s">
        <v>5845</v>
      </c>
      <c r="G1353" t="b">
        <f t="shared" si="88"/>
        <v>1</v>
      </c>
    </row>
    <row r="1354" spans="1:7">
      <c r="A1354" t="str">
        <f t="shared" si="89"/>
        <v>08PDDF</v>
      </c>
      <c r="B1354" t="str">
        <f>CONCATENATE(A1354,"_",COUNTIF(A$1:A1354,A1354))</f>
        <v>08PDDF_27</v>
      </c>
      <c r="C1354" t="s">
        <v>10270</v>
      </c>
      <c r="D1354" t="str">
        <f>VLOOKUP(MID(C1354,7,4),Estrv!I:J,2,FALSE)</f>
        <v>Fomento al autoempleo y sociedades cooperativas</v>
      </c>
      <c r="E1354" t="str">
        <f>VLOOKUP(MID(C1354,1,10),Estrv!B:CC,45,FALSE)</f>
        <v>Realizar acciones de capacitacion tecnica sobre oficios o actividades que favorezcan la incorporacion al mercado laboral</v>
      </c>
      <c r="F1354" t="s">
        <v>5856</v>
      </c>
      <c r="G1354" t="b">
        <f t="shared" si="88"/>
        <v>0</v>
      </c>
    </row>
    <row r="1355" spans="1:7" hidden="1">
      <c r="A1355" t="str">
        <f t="shared" si="89"/>
        <v>08PDDF</v>
      </c>
      <c r="B1355" t="str">
        <f>CONCATENATE(A1355,"_",COUNTIF(A$1:A1355,A1355))</f>
        <v>08PDDF_28</v>
      </c>
      <c r="C1355" t="s">
        <v>10944</v>
      </c>
      <c r="D1355" t="str">
        <f>VLOOKUP(MID(C1355,7,4),Estrv!I:J,2,FALSE)</f>
        <v>Fomento al autoempleo y sociedades cooperativas</v>
      </c>
      <c r="E1355" t="str">
        <f>VLOOKUP(MID(C1355,1,10),Estrv!B:CC,48,FALSE)</f>
        <v>Realizar acciones para el fomento de las Sociedades Cooperativas</v>
      </c>
      <c r="F1355" t="s">
        <v>5858</v>
      </c>
      <c r="G1355" t="b">
        <f t="shared" si="88"/>
        <v>1</v>
      </c>
    </row>
    <row r="1356" spans="1:7" hidden="1">
      <c r="A1356" t="str">
        <f t="shared" si="89"/>
        <v>08PDDF</v>
      </c>
      <c r="B1356" t="str">
        <f>CONCATENATE(A1356,"_",COUNTIF(A$1:A1356,A1356))</f>
        <v>08PDDF_29</v>
      </c>
      <c r="C1356" t="s">
        <v>11618</v>
      </c>
      <c r="D1356" t="str">
        <f>VLOOKUP(MID(C1356,7,4),Estrv!I:J,2,FALSE)</f>
        <v>Fomento al autoempleo y sociedades cooperativas</v>
      </c>
      <c r="E1356" t="str">
        <f>VLOOKUP(MID(C1356,1,10),Estrv!B:CC,51,FALSE)</f>
        <v>Entrega periodica de garrafones con agua purificada</v>
      </c>
      <c r="F1356" t="s">
        <v>5859</v>
      </c>
      <c r="G1356" t="b">
        <f t="shared" si="88"/>
        <v>1</v>
      </c>
    </row>
    <row r="1357" spans="1:7" hidden="1">
      <c r="A1357" t="str">
        <f t="shared" si="89"/>
        <v>08PDDF</v>
      </c>
      <c r="B1357" t="str">
        <f>CONCATENATE(A1357,"_",COUNTIF(A$1:A1357,A1357))</f>
        <v>08PDDF_30</v>
      </c>
      <c r="C1357" t="s">
        <v>12292</v>
      </c>
      <c r="D1357" t="str">
        <f>VLOOKUP(MID(C1357,7,4),Estrv!I:J,2,FALSE)</f>
        <v>Fomento al autoempleo y sociedades cooperativas</v>
      </c>
      <c r="E1357" t="str">
        <f>VLOOKUP(MID(C1357,1,10),Estrv!B:CC,54,FALSE)</f>
        <v>Realizar acciones de supervision de las Sociedades Cooperativas</v>
      </c>
      <c r="F1357" t="s">
        <v>5860</v>
      </c>
      <c r="G1357" t="b">
        <f t="shared" si="88"/>
        <v>1</v>
      </c>
    </row>
    <row r="1358" spans="1:7" hidden="1">
      <c r="A1358" t="str">
        <f t="shared" si="89"/>
        <v>08PDDF</v>
      </c>
      <c r="B1358" t="str">
        <f>CONCATENATE(A1358,"_",COUNTIF(A$1:A1358,A1358))</f>
        <v>08PDDF_31</v>
      </c>
      <c r="C1358" t="s">
        <v>12966</v>
      </c>
      <c r="D1358" t="str">
        <f>VLOOKUP(MID(C1358,7,4),Estrv!I:J,2,FALSE)</f>
        <v>Fomento al autoempleo y sociedades cooperativas</v>
      </c>
      <c r="E1358" t="str">
        <f>VLOOKUP(MID(C1358,1,10),Estrv!B:CC,57,FALSE)</f>
        <v>Prestacion de servicios de agua potable otorgados mediante camiones cisterna del DIF</v>
      </c>
      <c r="F1358" t="s">
        <v>5861</v>
      </c>
      <c r="G1358" t="b">
        <f t="shared" si="88"/>
        <v>1</v>
      </c>
    </row>
    <row r="1359" spans="1:7">
      <c r="A1359" t="str">
        <f t="shared" si="89"/>
        <v>08PDDF</v>
      </c>
      <c r="B1359" t="str">
        <f>CONCATENATE(A1359,"_",COUNTIF(A$1:A1359,A1359))</f>
        <v>08PDDF_32</v>
      </c>
      <c r="C1359" t="s">
        <v>10271</v>
      </c>
      <c r="D1359" t="str">
        <f>VLOOKUP(MID(C1359,7,4),Estrv!I:J,2,FALSE)</f>
        <v>Coinversión para la inclusión y el bienestar social</v>
      </c>
      <c r="E1359" t="str">
        <f>VLOOKUP(MID(C1359,1,10),Estrv!B:CC,45,FALSE)</f>
        <v>Analisis y aprobacion de proyectos de atencion psicosocial a niñas, niños, adolescentes y personas con discapacidad.</v>
      </c>
      <c r="F1359" t="s">
        <v>5872</v>
      </c>
      <c r="G1359" t="b">
        <f t="shared" si="88"/>
        <v>0</v>
      </c>
    </row>
    <row r="1360" spans="1:7" hidden="1">
      <c r="A1360" t="str">
        <f t="shared" si="89"/>
        <v>08PDDF</v>
      </c>
      <c r="B1360" t="str">
        <f>CONCATENATE(A1360,"_",COUNTIF(A$1:A1360,A1360))</f>
        <v>08PDDF_33</v>
      </c>
      <c r="C1360" t="s">
        <v>10945</v>
      </c>
      <c r="D1360" t="str">
        <f>VLOOKUP(MID(C1360,7,4),Estrv!I:J,2,FALSE)</f>
        <v>Coinversión para la inclusión y el bienestar social</v>
      </c>
      <c r="E1360" t="str">
        <f>VLOOKUP(MID(C1360,1,10),Estrv!B:CC,48,FALSE)</f>
        <v>Otorgar apoyos economicos a Organizaciones de la Sociedad Civil para brindar atencion psicosocial a niñas, niños, adolescentes y personas con discapacidad.</v>
      </c>
      <c r="F1360" t="s">
        <v>5876</v>
      </c>
      <c r="G1360" t="b">
        <f t="shared" si="88"/>
        <v>1</v>
      </c>
    </row>
    <row r="1361" spans="1:7" hidden="1">
      <c r="A1361" t="str">
        <f t="shared" si="89"/>
        <v>08PDDF</v>
      </c>
      <c r="B1361" t="str">
        <f>CONCATENATE(A1361,"_",COUNTIF(A$1:A1361,A1361))</f>
        <v>08PDDF_34</v>
      </c>
      <c r="C1361" t="s">
        <v>11619</v>
      </c>
      <c r="D1361" t="str">
        <f>VLOOKUP(MID(C1361,7,4),Estrv!I:J,2,FALSE)</f>
        <v>Coinversión para la inclusión y el bienestar social</v>
      </c>
      <c r="E1361" t="str">
        <f>VLOOKUP(MID(C1361,1,10),Estrv!B:CC,51,FALSE)</f>
        <v>Elaborar el padron de beneficiarios.</v>
      </c>
      <c r="F1361" t="s">
        <v>5877</v>
      </c>
      <c r="G1361" t="b">
        <f t="shared" si="88"/>
        <v>1</v>
      </c>
    </row>
    <row r="1362" spans="1:7" hidden="1">
      <c r="A1362" t="str">
        <f t="shared" si="89"/>
        <v>08PDDF</v>
      </c>
      <c r="B1362" t="str">
        <f>CONCATENATE(A1362,"_",COUNTIF(A$1:A1362,A1362))</f>
        <v>08PDDF_35</v>
      </c>
      <c r="C1362" t="s">
        <v>12293</v>
      </c>
      <c r="D1362" t="str">
        <f>VLOOKUP(MID(C1362,7,4),Estrv!I:J,2,FALSE)</f>
        <v>Coinversión para la inclusión y el bienestar social</v>
      </c>
      <c r="E1362" t="str">
        <f>VLOOKUP(MID(C1362,1,10),Estrv!B:CC,54,FALSE)</f>
        <v>Supervision de los proyectos aprobados.</v>
      </c>
      <c r="F1362" t="s">
        <v>5878</v>
      </c>
      <c r="G1362" t="b">
        <f t="shared" si="88"/>
        <v>1</v>
      </c>
    </row>
    <row r="1363" spans="1:7" hidden="1">
      <c r="A1363" t="str">
        <f t="shared" si="89"/>
        <v>08PDDF</v>
      </c>
      <c r="B1363" t="str">
        <f>CONCATENATE(A1363,"_",COUNTIF(A$1:A1363,A1363))</f>
        <v>08PDDF_36</v>
      </c>
      <c r="C1363" t="s">
        <v>12967</v>
      </c>
      <c r="D1363" t="str">
        <f>VLOOKUP(MID(C1363,7,4),Estrv!I:J,2,FALSE)</f>
        <v>Coinversión para la inclusión y el bienestar social</v>
      </c>
      <c r="E1363" t="str">
        <f>VLOOKUP(MID(C1363,1,10),Estrv!B:CC,57,FALSE)</f>
        <v>Informe de personas beneficiadas y su evolucion con la prestacion del servicio.</v>
      </c>
      <c r="F1363" t="s">
        <v>5870</v>
      </c>
      <c r="G1363" t="b">
        <f t="shared" si="88"/>
        <v>1</v>
      </c>
    </row>
    <row r="1364" spans="1:7">
      <c r="A1364" t="str">
        <f t="shared" si="89"/>
        <v>08PDII</v>
      </c>
      <c r="B1364" t="str">
        <f>CONCATENATE(A1364,"_",COUNTIF(A$1:A1364,A1364))</f>
        <v>08PDII_1</v>
      </c>
      <c r="C1364" t="s">
        <v>10272</v>
      </c>
      <c r="D1364" t="str">
        <f>VLOOKUP(MID(C1364,7,4),Estrv!I:J,2,FALSE)</f>
        <v>Servicios especiales para personas con discapacidad</v>
      </c>
      <c r="E1364" t="str">
        <f>VLOOKUP(MID(C1364,1,10),Estrv!B:CC,45,FALSE)</f>
        <v>Cursos dirigidos a las personas servidoras publicas sobre derechos de las personas con discapacidad.</v>
      </c>
      <c r="F1364" t="s">
        <v>5893</v>
      </c>
      <c r="G1364" t="b">
        <f t="shared" si="88"/>
        <v>0</v>
      </c>
    </row>
    <row r="1365" spans="1:7" hidden="1">
      <c r="A1365" t="str">
        <f t="shared" si="89"/>
        <v>08PDII</v>
      </c>
      <c r="B1365" t="str">
        <f>CONCATENATE(A1365,"_",COUNTIF(A$1:A1365,A1365))</f>
        <v>08PDII_2</v>
      </c>
      <c r="C1365" t="s">
        <v>10946</v>
      </c>
      <c r="D1365" t="str">
        <f>VLOOKUP(MID(C1365,7,4),Estrv!I:J,2,FALSE)</f>
        <v>Servicios especiales para personas con discapacidad</v>
      </c>
      <c r="E1365" t="str">
        <f>VLOOKUP(MID(C1365,1,10),Estrv!B:CC,48,FALSE)</f>
        <v>Diseño y actualizacion de documentos en materia de discapacidad</v>
      </c>
      <c r="F1365" t="s">
        <v>5897</v>
      </c>
      <c r="G1365" t="b">
        <f t="shared" si="88"/>
        <v>1</v>
      </c>
    </row>
    <row r="1366" spans="1:7" hidden="1">
      <c r="A1366" t="str">
        <f t="shared" si="89"/>
        <v>08PDII</v>
      </c>
      <c r="B1366" t="str">
        <f>CONCATENATE(A1366,"_",COUNTIF(A$1:A1366,A1366))</f>
        <v>08PDII_3</v>
      </c>
      <c r="C1366" t="s">
        <v>11620</v>
      </c>
      <c r="D1366" t="str">
        <f>VLOOKUP(MID(C1366,7,4),Estrv!I:J,2,FALSE)</f>
        <v>Servicios especiales para personas con discapacidad</v>
      </c>
      <c r="E1366" t="str">
        <f>VLOOKUP(MID(C1366,1,10),Estrv!B:CC,51,FALSE)</f>
        <v>Concurso de Arte Urbano Pintemos la Ciudad de Inclusion</v>
      </c>
      <c r="F1366" t="s">
        <v>5900</v>
      </c>
      <c r="G1366" t="b">
        <f t="shared" si="88"/>
        <v>1</v>
      </c>
    </row>
    <row r="1367" spans="1:7" hidden="1">
      <c r="A1367" t="str">
        <f t="shared" si="89"/>
        <v>08PDII</v>
      </c>
      <c r="B1367" t="str">
        <f>CONCATENATE(A1367,"_",COUNTIF(A$1:A1367,A1367))</f>
        <v>08PDII_4</v>
      </c>
      <c r="C1367" t="s">
        <v>12294</v>
      </c>
      <c r="D1367" t="str">
        <f>VLOOKUP(MID(C1367,7,4),Estrv!I:J,2,FALSE)</f>
        <v>Servicios especiales para personas con discapacidad</v>
      </c>
      <c r="E1367" t="str">
        <f>VLOOKUP(MID(C1367,1,10),Estrv!B:CC,54,FALSE)</f>
        <v>Campaña para la Toma de Conciencia Construyendo una Ciudad para todas las personas</v>
      </c>
      <c r="F1367" t="s">
        <v>5903</v>
      </c>
      <c r="G1367" t="b">
        <f t="shared" si="88"/>
        <v>1</v>
      </c>
    </row>
    <row r="1368" spans="1:7" hidden="1">
      <c r="A1368" t="str">
        <f t="shared" si="89"/>
        <v>08PDII</v>
      </c>
      <c r="B1368" t="str">
        <f>CONCATENATE(A1368,"_",COUNTIF(A$1:A1368,A1368))</f>
        <v>08PDII_5</v>
      </c>
      <c r="C1368" t="s">
        <v>12968</v>
      </c>
      <c r="D1368" t="str">
        <f>VLOOKUP(MID(C1368,7,4),Estrv!I:J,2,FALSE)</f>
        <v>Servicios especiales para personas con discapacidad</v>
      </c>
      <c r="E1368" t="str">
        <f>VLOOKUP(MID(C1368,1,10),Estrv!B:CC,57,FALSE)</f>
        <v>Realizar proyectos productivos para el autoempleo de las personas con discapacidad.</v>
      </c>
      <c r="F1368" t="s">
        <v>5904</v>
      </c>
      <c r="G1368" t="b">
        <f t="shared" si="88"/>
        <v>1</v>
      </c>
    </row>
    <row r="1369" spans="1:7">
      <c r="A1369" t="str">
        <f t="shared" si="89"/>
        <v>08PDII</v>
      </c>
      <c r="B1369" t="str">
        <f>CONCATENATE(A1369,"_",COUNTIF(A$1:A1369,A1369))</f>
        <v>08PDII_6</v>
      </c>
      <c r="C1369" t="s">
        <v>10273</v>
      </c>
      <c r="D1369" t="str">
        <f>VLOOKUP(MID(C1369,7,4),Estrv!I:J,2,FALSE)</f>
        <v>Actividades de apoyo administrativo</v>
      </c>
      <c r="E1369" t="str">
        <f>VLOOKUP(MID(C1369,1,10),Estrv!B:CC,45,FALSE)</f>
        <v>Proporcionar los insumos y herramientas necesarias a traves de la adquisicion de bienes y la contratacion de servicios para atender la demanda y necesidades del Instituto</v>
      </c>
      <c r="F1369" t="s">
        <v>5911</v>
      </c>
      <c r="G1369" t="b">
        <f t="shared" si="88"/>
        <v>0</v>
      </c>
    </row>
    <row r="1370" spans="1:7">
      <c r="A1370" t="str">
        <f t="shared" ref="A1370:A1382" si="90">MID(C1370,1,6)</f>
        <v>08PDII</v>
      </c>
      <c r="B1370" t="str">
        <f>CONCATENATE(A1370,"_",COUNTIF(A$1:A1370,A1370))</f>
        <v>08PDII_7</v>
      </c>
      <c r="C1370" t="s">
        <v>10274</v>
      </c>
      <c r="D1370" t="str">
        <f>VLOOKUP(MID(C1370,7,4),Estrv!I:J,2,FALSE)</f>
        <v>Provisiones para contingencias</v>
      </c>
      <c r="E1370" t="str">
        <f>VLOOKUP(MID(C1370,1,10),Estrv!B:CC,45,FALSE)</f>
        <v>Atender las sentencias emitas por la autoridad competente</v>
      </c>
      <c r="F1370" t="s">
        <v>5917</v>
      </c>
      <c r="G1370" t="b">
        <f t="shared" si="88"/>
        <v>0</v>
      </c>
    </row>
    <row r="1371" spans="1:7">
      <c r="A1371" t="str">
        <f t="shared" si="90"/>
        <v>08PDII</v>
      </c>
      <c r="B1371" t="str">
        <f>CONCATENATE(A1371,"_",COUNTIF(A$1:A1371,A1371))</f>
        <v>08PDII_8</v>
      </c>
      <c r="C1371" t="s">
        <v>10275</v>
      </c>
      <c r="D1371" t="str">
        <f>VLOOKUP(MID(C1371,7,4),Estrv!I:J,2,FALSE)</f>
        <v>Cumplimiento de los programas de protección civil</v>
      </c>
      <c r="E1371" t="str">
        <f>VLOOKUP(MID(C1371,1,10),Estrv!B:CC,45,FALSE)</f>
        <v>Elaboracion de los Programas en Materia de Proteccion Civil de los inmuebles que integran la Procuraduria Social.</v>
      </c>
      <c r="F1371" t="s">
        <v>5925</v>
      </c>
      <c r="G1371" t="b">
        <f t="shared" si="88"/>
        <v>0</v>
      </c>
    </row>
    <row r="1372" spans="1:7" hidden="1">
      <c r="A1372" t="str">
        <f t="shared" si="90"/>
        <v>08PDII</v>
      </c>
      <c r="B1372" t="str">
        <f>CONCATENATE(A1372,"_",COUNTIF(A$1:A1372,A1372))</f>
        <v>08PDII_9</v>
      </c>
      <c r="C1372" t="s">
        <v>10949</v>
      </c>
      <c r="D1372" t="str">
        <f>VLOOKUP(MID(C1372,7,4),Estrv!I:J,2,FALSE)</f>
        <v>Cumplimiento de los programas de protección civil</v>
      </c>
      <c r="E1372" t="str">
        <f>VLOOKUP(MID(C1372,1,10),Estrv!B:CC,48,FALSE)</f>
        <v>Capacitacion en materia de Proteccion Civil.</v>
      </c>
      <c r="F1372" t="s">
        <v>5627</v>
      </c>
      <c r="G1372" t="b">
        <f t="shared" si="88"/>
        <v>1</v>
      </c>
    </row>
    <row r="1373" spans="1:7">
      <c r="A1373" t="str">
        <f t="shared" si="90"/>
        <v>08PDII</v>
      </c>
      <c r="B1373" t="str">
        <f>CONCATENATE(A1373,"_",COUNTIF(A$1:A1373,A1373))</f>
        <v>08PDII_10</v>
      </c>
      <c r="C1373" t="s">
        <v>10276</v>
      </c>
      <c r="D1373" t="str">
        <f>VLOOKUP(MID(C1373,7,4),Estrv!I:J,2,FALSE)</f>
        <v>Planeación, seguimiento y evaluación a políticas públicas para el desarrollo de las personas con discapacidad</v>
      </c>
      <c r="E1373" t="str">
        <f>VLOOKUP(MID(C1373,1,10),Estrv!B:CC,45,FALSE)</f>
        <v>Operacion del Consejo Consultivo de INDISCAPACIDAD para promover los derechos humanos de las personas con discapacidad</v>
      </c>
      <c r="F1373" t="s">
        <v>5939</v>
      </c>
      <c r="G1373" t="b">
        <f t="shared" si="88"/>
        <v>0</v>
      </c>
    </row>
    <row r="1374" spans="1:7" hidden="1">
      <c r="A1374" t="str">
        <f t="shared" si="90"/>
        <v>08PDII</v>
      </c>
      <c r="B1374" t="str">
        <f>CONCATENATE(A1374,"_",COUNTIF(A$1:A1374,A1374))</f>
        <v>08PDII_11</v>
      </c>
      <c r="C1374" t="s">
        <v>10950</v>
      </c>
      <c r="D1374" t="str">
        <f>VLOOKUP(MID(C1374,7,4),Estrv!I:J,2,FALSE)</f>
        <v>Planeación, seguimiento y evaluación a políticas públicas para el desarrollo de las personas con discapacidad</v>
      </c>
      <c r="E1374" t="str">
        <f>VLOOKUP(MID(C1374,1,10),Estrv!B:CC,48,FALSE)</f>
        <v>Realizar acciones en conjunto con la Administracion Publica de la Ciudad de Mexico para impulsar programas que den atencion a los derechos humanos de las las personas con discapacidad</v>
      </c>
      <c r="F1374" t="s">
        <v>5941</v>
      </c>
      <c r="G1374" t="b">
        <f t="shared" si="88"/>
        <v>1</v>
      </c>
    </row>
    <row r="1375" spans="1:7" hidden="1">
      <c r="A1375" t="str">
        <f t="shared" si="90"/>
        <v>08PDII</v>
      </c>
      <c r="B1375" t="str">
        <f>CONCATENATE(A1375,"_",COUNTIF(A$1:A1375,A1375))</f>
        <v>08PDII_12</v>
      </c>
      <c r="C1375" t="s">
        <v>11624</v>
      </c>
      <c r="D1375" t="str">
        <f>VLOOKUP(MID(C1375,7,4),Estrv!I:J,2,FALSE)</f>
        <v>Planeación, seguimiento y evaluación a políticas públicas para el desarrollo de las personas con discapacidad</v>
      </c>
      <c r="E1375" t="str">
        <f>VLOOKUP(MID(C1375,1,10),Estrv!B:CC,51,FALSE)</f>
        <v>Eventos alusivios a las fechas conmemorativos de personas con discapacidad (Foros, ferias y exposciones)</v>
      </c>
      <c r="F1375" t="s">
        <v>5942</v>
      </c>
      <c r="G1375" t="b">
        <f t="shared" si="88"/>
        <v>1</v>
      </c>
    </row>
    <row r="1376" spans="1:7" hidden="1">
      <c r="A1376" t="str">
        <f t="shared" si="90"/>
        <v>08PDII</v>
      </c>
      <c r="B1376" t="str">
        <f>CONCATENATE(A1376,"_",COUNTIF(A$1:A1376,A1376))</f>
        <v>08PDII_13</v>
      </c>
      <c r="C1376" t="s">
        <v>12298</v>
      </c>
      <c r="D1376" t="str">
        <f>VLOOKUP(MID(C1376,7,4),Estrv!I:J,2,FALSE)</f>
        <v>Planeación, seguimiento y evaluación a políticas públicas para el desarrollo de las personas con discapacidad</v>
      </c>
      <c r="E1376" t="str">
        <f>VLOOKUP(MID(C1376,1,10),Estrv!B:CC,54,FALSE)</f>
        <v>Publicaciones de libros en materia de discapacidad.</v>
      </c>
      <c r="F1376" t="s">
        <v>5943</v>
      </c>
      <c r="G1376" t="b">
        <f t="shared" si="88"/>
        <v>1</v>
      </c>
    </row>
    <row r="1377" spans="1:7">
      <c r="A1377" t="str">
        <f t="shared" si="90"/>
        <v>08PDIJ</v>
      </c>
      <c r="B1377" t="str">
        <f>CONCATENATE(A1377,"_",COUNTIF(A$1:A1377,A1377))</f>
        <v>08PDIJ_1</v>
      </c>
      <c r="C1377" t="s">
        <v>10277</v>
      </c>
      <c r="D1377" t="str">
        <f>VLOOKUP(MID(C1377,7,4),Estrv!I:J,2,FALSE)</f>
        <v>Actividades culturales, recreativas y deportivas para jóvenes</v>
      </c>
      <c r="E1377" t="str">
        <f>VLOOKUP(MID(C1377,1,10),Estrv!B:CC,45,FALSE)</f>
        <v>Realizar acciones de promocion y difusion cultural para la recuperacion del tejido social.</v>
      </c>
      <c r="F1377" t="s">
        <v>5961</v>
      </c>
      <c r="G1377" t="b">
        <f t="shared" si="88"/>
        <v>0</v>
      </c>
    </row>
    <row r="1378" spans="1:7" hidden="1">
      <c r="A1378" t="str">
        <f t="shared" si="90"/>
        <v>08PDIJ</v>
      </c>
      <c r="B1378" t="str">
        <f>CONCATENATE(A1378,"_",COUNTIF(A$1:A1378,A1378))</f>
        <v>08PDIJ_2</v>
      </c>
      <c r="C1378" t="s">
        <v>10951</v>
      </c>
      <c r="D1378" t="str">
        <f>VLOOKUP(MID(C1378,7,4),Estrv!I:J,2,FALSE)</f>
        <v>Actividades culturales, recreativas y deportivas para jóvenes</v>
      </c>
      <c r="E1378" t="str">
        <f>VLOOKUP(MID(C1378,1,10),Estrv!B:CC,48,FALSE)</f>
        <v>Realizar acciones de capacitacion, orientadas a elevar la efectividad de los resultados de la Educacion.</v>
      </c>
      <c r="F1378" t="s">
        <v>5965</v>
      </c>
      <c r="G1378" t="b">
        <f t="shared" si="88"/>
        <v>1</v>
      </c>
    </row>
    <row r="1379" spans="1:7" hidden="1">
      <c r="A1379" t="str">
        <f t="shared" si="90"/>
        <v>08PDIJ</v>
      </c>
      <c r="B1379" t="str">
        <f>CONCATENATE(A1379,"_",COUNTIF(A$1:A1379,A1379))</f>
        <v>08PDIJ_3</v>
      </c>
      <c r="C1379" t="s">
        <v>11625</v>
      </c>
      <c r="D1379" t="str">
        <f>VLOOKUP(MID(C1379,7,4),Estrv!I:J,2,FALSE)</f>
        <v>Actividades culturales, recreativas y deportivas para jóvenes</v>
      </c>
      <c r="E1379" t="str">
        <f>VLOOKUP(MID(C1379,1,10),Estrv!B:CC,51,FALSE)</f>
        <v>Realizar acciones de difusion y promocion relacionadas a la no discriminacion, a la salud emocional, a los derechos humanos, trato igualitario y a la seguridad de las personas jovenes de la Ciudad de Mexico.</v>
      </c>
      <c r="F1379" t="s">
        <v>5966</v>
      </c>
      <c r="G1379" t="b">
        <f t="shared" si="88"/>
        <v>1</v>
      </c>
    </row>
    <row r="1380" spans="1:7" hidden="1">
      <c r="A1380" t="str">
        <f t="shared" si="90"/>
        <v>08PDIJ</v>
      </c>
      <c r="B1380" t="str">
        <f>CONCATENATE(A1380,"_",COUNTIF(A$1:A1380,A1380))</f>
        <v>08PDIJ_4</v>
      </c>
      <c r="C1380" t="s">
        <v>12299</v>
      </c>
      <c r="D1380" t="str">
        <f>VLOOKUP(MID(C1380,7,4),Estrv!I:J,2,FALSE)</f>
        <v>Actividades culturales, recreativas y deportivas para jóvenes</v>
      </c>
      <c r="E1380" t="str">
        <f>VLOOKUP(MID(C1380,1,10),Estrv!B:CC,54,FALSE)</f>
        <v>Realizar acciones de promocion y difusion de las herramientas psicologicas, emocionales, adaptativas y preventivas dentro de la poblacion joven.</v>
      </c>
      <c r="F1380" t="s">
        <v>5967</v>
      </c>
      <c r="G1380" t="b">
        <f t="shared" si="88"/>
        <v>1</v>
      </c>
    </row>
    <row r="1381" spans="1:7">
      <c r="A1381" t="str">
        <f t="shared" si="90"/>
        <v>08PDIJ</v>
      </c>
      <c r="B1381" t="str">
        <f>CONCATENATE(A1381,"_",COUNTIF(A$1:A1381,A1381))</f>
        <v>08PDIJ_5</v>
      </c>
      <c r="C1381" t="s">
        <v>10278</v>
      </c>
      <c r="D1381" t="str">
        <f>VLOOKUP(MID(C1381,7,4),Estrv!I:J,2,FALSE)</f>
        <v>Actividades de apoyo administrativo</v>
      </c>
      <c r="E1381" t="str">
        <f>VLOOKUP(MID(C1381,1,10),Estrv!B:CC,45,FALSE)</f>
        <v>Proporcionar los insumos y herramientas necesarias a traves de la adquisicion de bienes y la contratacion de servicios para atender la demanda y necesidades del Instituto.</v>
      </c>
      <c r="F1381" t="s">
        <v>5973</v>
      </c>
      <c r="G1381" t="b">
        <f t="shared" si="88"/>
        <v>0</v>
      </c>
    </row>
    <row r="1382" spans="1:7">
      <c r="A1382" t="str">
        <f t="shared" si="90"/>
        <v>08PDIJ</v>
      </c>
      <c r="B1382" t="str">
        <f>CONCATENATE(A1382,"_",COUNTIF(A$1:A1382,A1382))</f>
        <v>08PDIJ_6</v>
      </c>
      <c r="C1382" t="s">
        <v>10279</v>
      </c>
      <c r="D1382" t="str">
        <f>VLOOKUP(MID(C1382,7,4),Estrv!I:J,2,FALSE)</f>
        <v>Provisiones para contingencias</v>
      </c>
      <c r="E1382" t="str">
        <f>VLOOKUP(MID(C1382,1,10),Estrv!B:CC,45,FALSE)</f>
        <v>Atender las sentencias emitas por la autoridad competente</v>
      </c>
      <c r="F1382" t="s">
        <v>719</v>
      </c>
      <c r="G1382" t="b">
        <f t="shared" si="88"/>
        <v>0</v>
      </c>
    </row>
    <row r="1383" spans="1:7">
      <c r="A1383" t="str">
        <f t="shared" ref="A1383:A1393" si="91">MID(C1383,1,6)</f>
        <v>08PDIJ</v>
      </c>
      <c r="B1383" t="str">
        <f>CONCATENATE(A1383,"_",COUNTIF(A$1:A1383,A1383))</f>
        <v>08PDIJ_7</v>
      </c>
      <c r="C1383" t="s">
        <v>10280</v>
      </c>
      <c r="D1383" t="str">
        <f>VLOOKUP(MID(C1383,7,4),Estrv!I:J,2,FALSE)</f>
        <v>Cumplimiento de los programas de protección civil</v>
      </c>
      <c r="E1383" t="str">
        <f>VLOOKUP(MID(C1383,1,10),Estrv!B:CC,45,FALSE)</f>
        <v>Elaboracion de los Programas en Materia de Proteccion Civil de los inmuebles que integran la Procuraduria Social.</v>
      </c>
      <c r="F1383" t="s">
        <v>5988</v>
      </c>
      <c r="G1383" t="b">
        <f t="shared" si="88"/>
        <v>0</v>
      </c>
    </row>
    <row r="1384" spans="1:7" hidden="1">
      <c r="A1384" t="str">
        <f t="shared" si="91"/>
        <v>08PDIJ</v>
      </c>
      <c r="B1384" t="str">
        <f>CONCATENATE(A1384,"_",COUNTIF(A$1:A1384,A1384))</f>
        <v>08PDIJ_8</v>
      </c>
      <c r="C1384" t="s">
        <v>10954</v>
      </c>
      <c r="D1384" t="str">
        <f>VLOOKUP(MID(C1384,7,4),Estrv!I:J,2,FALSE)</f>
        <v>Cumplimiento de los programas de protección civil</v>
      </c>
      <c r="E1384" t="str">
        <f>VLOOKUP(MID(C1384,1,10),Estrv!B:CC,48,FALSE)</f>
        <v>Capacitacion en materia de Proteccion Civil.</v>
      </c>
      <c r="F1384" t="s">
        <v>5627</v>
      </c>
      <c r="G1384" t="b">
        <f t="shared" si="88"/>
        <v>1</v>
      </c>
    </row>
    <row r="1385" spans="1:7">
      <c r="A1385" t="str">
        <f t="shared" si="91"/>
        <v>08PDIJ</v>
      </c>
      <c r="B1385" t="str">
        <f>CONCATENATE(A1385,"_",COUNTIF(A$1:A1385,A1385))</f>
        <v>08PDIJ_9</v>
      </c>
      <c r="C1385" t="s">
        <v>10281</v>
      </c>
      <c r="D1385" t="str">
        <f>VLOOKUP(MID(C1385,7,4),Estrv!I:J,2,FALSE)</f>
        <v>Apoyos para el desarrollo integral de los jóvenes</v>
      </c>
      <c r="E1385" t="str">
        <f>VLOOKUP(MID(C1385,1,10),Estrv!B:CC,45,FALSE)</f>
        <v>Brindar talleres, capacitaciones y cursos en materia de prevencion de adicciones y delito, cultura ciudadana, cultura de la paz, no violencia, prevencion de conductas de riesgo, solucion pacifica de conflictos, derechos humanos y no discriminacion, educativos, culturales, salud fisica y emocional.</v>
      </c>
      <c r="F1385" t="s">
        <v>6002</v>
      </c>
      <c r="G1385" t="b">
        <f t="shared" si="88"/>
        <v>0</v>
      </c>
    </row>
    <row r="1386" spans="1:7" hidden="1">
      <c r="A1386" t="str">
        <f t="shared" si="91"/>
        <v>08PDIJ</v>
      </c>
      <c r="B1386" t="str">
        <f>CONCATENATE(A1386,"_",COUNTIF(A$1:A1386,A1386))</f>
        <v>08PDIJ_10</v>
      </c>
      <c r="C1386" t="s">
        <v>10955</v>
      </c>
      <c r="D1386" t="str">
        <f>VLOOKUP(MID(C1386,7,4),Estrv!I:J,2,FALSE)</f>
        <v>Apoyos para el desarrollo integral de los jóvenes</v>
      </c>
      <c r="E1386" t="str">
        <f>VLOOKUP(MID(C1386,1,10),Estrv!B:CC,48,FALSE)</f>
        <v>Otorgar apoyos economicos a las personas facilitadoras de servicios</v>
      </c>
      <c r="F1386" t="s">
        <v>6004</v>
      </c>
      <c r="G1386" t="b">
        <f t="shared" si="88"/>
        <v>1</v>
      </c>
    </row>
    <row r="1387" spans="1:7">
      <c r="A1387" t="str">
        <f t="shared" si="91"/>
        <v>08PDIJ</v>
      </c>
      <c r="B1387" t="str">
        <f>CONCATENATE(A1387,"_",COUNTIF(A$1:A1387,A1387))</f>
        <v>08PDIJ_11</v>
      </c>
      <c r="C1387" t="s">
        <v>10282</v>
      </c>
      <c r="D1387" t="str">
        <f>VLOOKUP(MID(C1387,7,4),Estrv!I:J,2,FALSE)</f>
        <v>Los jóvenes unen al barrio</v>
      </c>
      <c r="E1387" t="str">
        <f>VLOOKUP(MID(C1387,1,10),Estrv!B:CC,45,FALSE)</f>
        <v>Otorgar apoyos economicos a las personas beneficiarias para reducir la brecha de desigualdad social.</v>
      </c>
      <c r="F1387" t="s">
        <v>6015</v>
      </c>
      <c r="G1387" t="b">
        <f t="shared" si="88"/>
        <v>0</v>
      </c>
    </row>
    <row r="1388" spans="1:7" hidden="1">
      <c r="A1388" t="str">
        <f t="shared" si="91"/>
        <v>08PDIJ</v>
      </c>
      <c r="B1388" t="str">
        <f>CONCATENATE(A1388,"_",COUNTIF(A$1:A1388,A1388))</f>
        <v>08PDIJ_12</v>
      </c>
      <c r="C1388" t="s">
        <v>10956</v>
      </c>
      <c r="D1388" t="str">
        <f>VLOOKUP(MID(C1388,7,4),Estrv!I:J,2,FALSE)</f>
        <v>Los jóvenes unen al barrio</v>
      </c>
      <c r="E1388" t="str">
        <f>VLOOKUP(MID(C1388,1,10),Estrv!B:CC,48,FALSE)</f>
        <v>Realizar acciones de promocion y difusion de los derechos humanos, y capacitacion de las personas jovenes de la Ciudad de Mexico.</v>
      </c>
      <c r="F1388" t="s">
        <v>6018</v>
      </c>
      <c r="G1388" t="b">
        <f t="shared" si="88"/>
        <v>1</v>
      </c>
    </row>
    <row r="1389" spans="1:7">
      <c r="A1389" t="str">
        <f t="shared" si="91"/>
        <v>08PDPS</v>
      </c>
      <c r="B1389" t="str">
        <f>CONCATENATE(A1389,"_",COUNTIF(A$1:A1389,A1389))</f>
        <v>08PDPS_1</v>
      </c>
      <c r="C1389" t="s">
        <v>10283</v>
      </c>
      <c r="D1389" t="str">
        <f>VLOOKUP(MID(C1389,7,4),Estrv!I:J,2,FALSE)</f>
        <v>Actividades de apoyo administrativo</v>
      </c>
      <c r="E1389" t="str">
        <f>VLOOKUP(MID(C1389,1,10),Estrv!B:CC,45,FALSE)</f>
        <v>Proporcionar los insumos y herramientas necesarias a traves de la adquisicion de bienes y la contratacion de servicios para atender la demanda y necesidades del Instituto</v>
      </c>
      <c r="F1389" t="s">
        <v>6030</v>
      </c>
      <c r="G1389" t="b">
        <f t="shared" si="88"/>
        <v>0</v>
      </c>
    </row>
    <row r="1390" spans="1:7">
      <c r="A1390" t="str">
        <f t="shared" si="91"/>
        <v>08PDPS</v>
      </c>
      <c r="B1390" t="str">
        <f>CONCATENATE(A1390,"_",COUNTIF(A$1:A1390,A1390))</f>
        <v>08PDPS_2</v>
      </c>
      <c r="C1390" t="s">
        <v>10284</v>
      </c>
      <c r="D1390" t="str">
        <f>VLOOKUP(MID(C1390,7,4),Estrv!I:J,2,FALSE)</f>
        <v>Provisiones para contingencias</v>
      </c>
      <c r="E1390" t="str">
        <f>VLOOKUP(MID(C1390,1,10),Estrv!B:CC,45,FALSE)</f>
        <v>Atender las sentencias emitas por la autoridad competente</v>
      </c>
      <c r="F1390" t="s">
        <v>5917</v>
      </c>
      <c r="G1390" t="b">
        <f t="shared" si="88"/>
        <v>0</v>
      </c>
    </row>
    <row r="1391" spans="1:7">
      <c r="A1391" t="str">
        <f t="shared" si="91"/>
        <v>08PDPS</v>
      </c>
      <c r="B1391" t="str">
        <f>CONCATENATE(A1391,"_",COUNTIF(A$1:A1391,A1391))</f>
        <v>08PDPS_3</v>
      </c>
      <c r="C1391" t="s">
        <v>10285</v>
      </c>
      <c r="D1391" t="str">
        <f>VLOOKUP(MID(C1391,7,4),Estrv!I:J,2,FALSE)</f>
        <v>Cumplimiento de los programas de protección civil</v>
      </c>
      <c r="E1391" t="str">
        <f>VLOOKUP(MID(C1391,1,10),Estrv!B:CC,45,FALSE)</f>
        <v>Elaboracion de los Programas en Materia de Proteccion Civil de los inmuebles que integran la Procuraduria Social</v>
      </c>
      <c r="F1391" t="s">
        <v>6041</v>
      </c>
      <c r="G1391" t="b">
        <f t="shared" si="88"/>
        <v>0</v>
      </c>
    </row>
    <row r="1392" spans="1:7" hidden="1">
      <c r="A1392" t="str">
        <f t="shared" si="91"/>
        <v>08PDPS</v>
      </c>
      <c r="B1392" t="str">
        <f>CONCATENATE(A1392,"_",COUNTIF(A$1:A1392,A1392))</f>
        <v>08PDPS_4</v>
      </c>
      <c r="C1392" t="s">
        <v>10959</v>
      </c>
      <c r="D1392" t="str">
        <f>VLOOKUP(MID(C1392,7,4),Estrv!I:J,2,FALSE)</f>
        <v>Cumplimiento de los programas de protección civil</v>
      </c>
      <c r="E1392" t="str">
        <f>VLOOKUP(MID(C1392,1,10),Estrv!B:CC,48,FALSE)</f>
        <v>Capacitacion en materia de Proteccion Civil</v>
      </c>
      <c r="F1392" t="s">
        <v>731</v>
      </c>
      <c r="G1392" t="b">
        <f t="shared" si="88"/>
        <v>1</v>
      </c>
    </row>
    <row r="1393" spans="1:7">
      <c r="A1393" t="str">
        <f t="shared" si="91"/>
        <v>08PDPS</v>
      </c>
      <c r="B1393" t="str">
        <f>CONCATENATE(A1393,"_",COUNTIF(A$1:A1393,A1393))</f>
        <v>08PDPS_5</v>
      </c>
      <c r="C1393" t="s">
        <v>10286</v>
      </c>
      <c r="D1393" t="str">
        <f>VLOOKUP(MID(C1393,7,4),Estrv!I:J,2,FALSE)</f>
        <v>Rescate innovador y participativo en unidades habitacionales</v>
      </c>
      <c r="E1393" t="str">
        <f>VLOOKUP(MID(C1393,1,10),Estrv!B:CC,45,FALSE)</f>
        <v>Entrega de apoyos para acciones de impermeabilizacion y pintura.</v>
      </c>
      <c r="F1393" t="s">
        <v>6055</v>
      </c>
      <c r="G1393" t="b">
        <f t="shared" si="88"/>
        <v>0</v>
      </c>
    </row>
    <row r="1394" spans="1:7" hidden="1">
      <c r="A1394" t="str">
        <f t="shared" ref="A1394:A1412" si="92">MID(C1394,1,6)</f>
        <v>08PDPS</v>
      </c>
      <c r="B1394" t="str">
        <f>CONCATENATE(A1394,"_",COUNTIF(A$1:A1394,A1394))</f>
        <v>08PDPS_6</v>
      </c>
      <c r="C1394" t="s">
        <v>10960</v>
      </c>
      <c r="D1394" t="str">
        <f>VLOOKUP(MID(C1394,7,4),Estrv!I:J,2,FALSE)</f>
        <v>Rescate innovador y participativo en unidades habitacionales</v>
      </c>
      <c r="E1394" t="str">
        <f>VLOOKUP(MID(C1394,1,10),Estrv!B:CC,48,FALSE)</f>
        <v>Entrega de apoyos para acciones de mantenimiento de herreria, escaleras y estructuras.</v>
      </c>
      <c r="F1394" t="s">
        <v>6059</v>
      </c>
      <c r="G1394" t="b">
        <f t="shared" si="88"/>
        <v>1</v>
      </c>
    </row>
    <row r="1395" spans="1:7" hidden="1">
      <c r="A1395" t="str">
        <f t="shared" si="92"/>
        <v>08PDPS</v>
      </c>
      <c r="B1395" t="str">
        <f>CONCATENATE(A1395,"_",COUNTIF(A$1:A1395,A1395))</f>
        <v>08PDPS_7</v>
      </c>
      <c r="C1395" t="s">
        <v>11634</v>
      </c>
      <c r="D1395" t="str">
        <f>VLOOKUP(MID(C1395,7,4),Estrv!I:J,2,FALSE)</f>
        <v>Rescate innovador y participativo en unidades habitacionales</v>
      </c>
      <c r="E1395" t="str">
        <f>VLOOKUP(MID(C1395,1,10),Estrv!B:CC,51,FALSE)</f>
        <v>Entrega de apoyos para acciones de rehabilitacion de andadores y calles.</v>
      </c>
      <c r="F1395" t="s">
        <v>6060</v>
      </c>
      <c r="G1395" t="b">
        <f t="shared" si="88"/>
        <v>1</v>
      </c>
    </row>
    <row r="1396" spans="1:7" hidden="1">
      <c r="A1396" t="str">
        <f t="shared" si="92"/>
        <v>08PDPS</v>
      </c>
      <c r="B1396" t="str">
        <f>CONCATENATE(A1396,"_",COUNTIF(A$1:A1396,A1396))</f>
        <v>08PDPS_8</v>
      </c>
      <c r="C1396" t="s">
        <v>12308</v>
      </c>
      <c r="D1396" t="str">
        <f>VLOOKUP(MID(C1396,7,4),Estrv!I:J,2,FALSE)</f>
        <v>Rescate innovador y participativo en unidades habitacionales</v>
      </c>
      <c r="E1396" t="str">
        <f>VLOOKUP(MID(C1396,1,10),Estrv!B:CC,54,FALSE)</f>
        <v>Realizar proyectos de imagen urbana limpieza, barrido, poda, pintura en areas comunes, desazolve y soldadura.</v>
      </c>
      <c r="F1396" t="s">
        <v>6061</v>
      </c>
      <c r="G1396" t="b">
        <f t="shared" si="88"/>
        <v>1</v>
      </c>
    </row>
    <row r="1397" spans="1:7" hidden="1">
      <c r="A1397" t="str">
        <f t="shared" si="92"/>
        <v>08PDPS</v>
      </c>
      <c r="B1397" t="str">
        <f>CONCATENATE(A1397,"_",COUNTIF(A$1:A1397,A1397))</f>
        <v>08PDPS_9</v>
      </c>
      <c r="C1397" t="s">
        <v>12982</v>
      </c>
      <c r="D1397" t="str">
        <f>VLOOKUP(MID(C1397,7,4),Estrv!I:J,2,FALSE)</f>
        <v>Rescate innovador y participativo en unidades habitacionales</v>
      </c>
      <c r="E1397" t="str">
        <f>VLOOKUP(MID(C1397,1,10),Estrv!B:CC,57,FALSE)</f>
        <v>Implementar asesorias y capacitaciones para la operacion de los sistemas de contacto y atencion ciudadana.</v>
      </c>
      <c r="F1397" t="s">
        <v>6062</v>
      </c>
      <c r="G1397" t="b">
        <f t="shared" si="88"/>
        <v>1</v>
      </c>
    </row>
    <row r="1398" spans="1:7">
      <c r="A1398" t="str">
        <f t="shared" si="92"/>
        <v>09C001</v>
      </c>
      <c r="B1398" t="str">
        <f>CONCATENATE(A1398,"_",COUNTIF(A$1:A1398,A1398))</f>
        <v>09C001_1</v>
      </c>
      <c r="C1398" t="s">
        <v>10287</v>
      </c>
      <c r="D1398" t="str">
        <f>VLOOKUP(MID(C1398,7,4),Estrv!I:J,2,FALSE)</f>
        <v>Fortalecimiento de acciones para el bienestar social</v>
      </c>
      <c r="E1398" t="str">
        <f>VLOOKUP(MID(C1398,1,10),Estrv!B:CC,45,FALSE)</f>
        <v>Difusion de acciones, programas y servicios gubernamentales.</v>
      </c>
      <c r="F1398" t="s">
        <v>6082</v>
      </c>
      <c r="G1398" t="b">
        <f t="shared" si="88"/>
        <v>0</v>
      </c>
    </row>
    <row r="1399" spans="1:7" hidden="1">
      <c r="A1399" t="str">
        <f t="shared" si="92"/>
        <v>09C001</v>
      </c>
      <c r="B1399" t="str">
        <f>CONCATENATE(A1399,"_",COUNTIF(A$1:A1399,A1399))</f>
        <v>09C001_2</v>
      </c>
      <c r="C1399" t="s">
        <v>10961</v>
      </c>
      <c r="D1399" t="str">
        <f>VLOOKUP(MID(C1399,7,4),Estrv!I:J,2,FALSE)</f>
        <v>Fortalecimiento de acciones para el bienestar social</v>
      </c>
      <c r="E1399" t="str">
        <f>VLOOKUP(MID(C1399,1,10),Estrv!B:CC,48,FALSE)</f>
        <v>Validar el contenido editorial, grafico, audiovisual y multimedia sobre programas, servicios y acciones del Gobierno de la Ciudad de Mexico.</v>
      </c>
      <c r="F1399" t="s">
        <v>6086</v>
      </c>
      <c r="G1399" t="b">
        <f t="shared" si="88"/>
        <v>1</v>
      </c>
    </row>
    <row r="1400" spans="1:7">
      <c r="A1400" t="str">
        <f t="shared" si="92"/>
        <v>09C001</v>
      </c>
      <c r="B1400" t="str">
        <f>CONCATENATE(A1400,"_",COUNTIF(A$1:A1400,A1400))</f>
        <v>09C001_3</v>
      </c>
      <c r="C1400" t="s">
        <v>10288</v>
      </c>
      <c r="D1400" t="str">
        <f>VLOOKUP(MID(C1400,7,4),Estrv!I:J,2,FALSE)</f>
        <v>Gestión del patrimonio inmobiliario de la Ciudad de México</v>
      </c>
      <c r="E1400" t="str">
        <f>VLOOKUP(MID(C1400,1,10),Estrv!B:CC,45,FALSE)</f>
        <v>Supervision, emision y seguimiento de dictamenes valuatorios.</v>
      </c>
      <c r="F1400" t="s">
        <v>6099</v>
      </c>
      <c r="G1400" t="b">
        <f t="shared" si="88"/>
        <v>0</v>
      </c>
    </row>
    <row r="1401" spans="1:7" hidden="1">
      <c r="A1401" t="str">
        <f t="shared" si="92"/>
        <v>09C001</v>
      </c>
      <c r="B1401" t="str">
        <f>CONCATENATE(A1401,"_",COUNTIF(A$1:A1401,A1401))</f>
        <v>09C001_4</v>
      </c>
      <c r="C1401" t="s">
        <v>10962</v>
      </c>
      <c r="D1401" t="str">
        <f>VLOOKUP(MID(C1401,7,4),Estrv!I:J,2,FALSE)</f>
        <v>Gestión del patrimonio inmobiliario de la Ciudad de México</v>
      </c>
      <c r="E1401" t="str">
        <f>VLOOKUP(MID(C1401,1,10),Estrv!B:CC,48,FALSE)</f>
        <v>Registro de arrendamientos, concesiones y permisos del patrimonio inmobiliario de la Ciudad de Mexico.</v>
      </c>
      <c r="F1401" t="s">
        <v>6103</v>
      </c>
      <c r="G1401" t="b">
        <f t="shared" si="88"/>
        <v>1</v>
      </c>
    </row>
    <row r="1402" spans="1:7" hidden="1">
      <c r="A1402" t="str">
        <f t="shared" si="92"/>
        <v>09C001</v>
      </c>
      <c r="B1402" t="str">
        <f>CONCATENATE(A1402,"_",COUNTIF(A$1:A1402,A1402))</f>
        <v>09C001_5</v>
      </c>
      <c r="C1402" t="s">
        <v>11636</v>
      </c>
      <c r="D1402" t="str">
        <f>VLOOKUP(MID(C1402,7,4),Estrv!I:J,2,FALSE)</f>
        <v>Gestión del patrimonio inmobiliario de la Ciudad de México</v>
      </c>
      <c r="E1402" t="str">
        <f>VLOOKUP(MID(C1402,1,10),Estrv!B:CC,51,FALSE)</f>
        <v>Actualizacion del Registro del patrimonio inmobiliario de la Ciudad de Mexico.</v>
      </c>
      <c r="F1402" t="s">
        <v>6106</v>
      </c>
      <c r="G1402" t="b">
        <f t="shared" si="88"/>
        <v>1</v>
      </c>
    </row>
    <row r="1403" spans="1:7" hidden="1">
      <c r="A1403" t="str">
        <f t="shared" si="92"/>
        <v>09C001</v>
      </c>
      <c r="B1403" t="str">
        <f>CONCATENATE(A1403,"_",COUNTIF(A$1:A1403,A1403))</f>
        <v>09C001_6</v>
      </c>
      <c r="C1403" t="s">
        <v>12310</v>
      </c>
      <c r="D1403" t="str">
        <f>VLOOKUP(MID(C1403,7,4),Estrv!I:J,2,FALSE)</f>
        <v>Gestión del patrimonio inmobiliario de la Ciudad de México</v>
      </c>
      <c r="E1403" t="str">
        <f>VLOOKUP(MID(C1403,1,10),Estrv!B:CC,54,FALSE)</f>
        <v>Regularizacion del uso de inmuebles propiedad de la Administracion Publica de la Ciudad de Mexico.</v>
      </c>
      <c r="F1403" t="s">
        <v>6107</v>
      </c>
      <c r="G1403" t="b">
        <f t="shared" si="88"/>
        <v>1</v>
      </c>
    </row>
    <row r="1404" spans="1:7">
      <c r="A1404" t="str">
        <f t="shared" si="92"/>
        <v>09C001</v>
      </c>
      <c r="B1404" t="str">
        <f>CONCATENATE(A1404,"_",COUNTIF(A$1:A1404,A1404))</f>
        <v>09C001_7</v>
      </c>
      <c r="C1404" t="s">
        <v>10289</v>
      </c>
      <c r="D1404" t="str">
        <f>VLOOKUP(MID(C1404,7,4),Estrv!I:J,2,FALSE)</f>
        <v>Actividades de apoyo administrativo</v>
      </c>
      <c r="E1404" t="str">
        <f>VLOOKUP(MID(C1404,1,10),Estrv!B:CC,45,FALSE)</f>
        <v>Proporcionar los insumos y herramientas necesarias a traves de la adquisicion de bienes y la contratacion de servicios para atender la demanda y necesidades de las oficinas de la Secretaria de Administracion y Finanzas.</v>
      </c>
      <c r="F1404" t="s">
        <v>6118</v>
      </c>
      <c r="G1404" t="b">
        <f t="shared" si="88"/>
        <v>0</v>
      </c>
    </row>
    <row r="1405" spans="1:7">
      <c r="A1405" t="str">
        <f t="shared" si="92"/>
        <v>09C001</v>
      </c>
      <c r="B1405" t="str">
        <f>CONCATENATE(A1405,"_",COUNTIF(A$1:A1405,A1405))</f>
        <v>09C001_8</v>
      </c>
      <c r="C1405" t="s">
        <v>10290</v>
      </c>
      <c r="D1405" t="str">
        <f>VLOOKUP(MID(C1405,7,4),Estrv!I:J,2,FALSE)</f>
        <v>Provisiones para contingencias</v>
      </c>
      <c r="E1405" t="str">
        <f>VLOOKUP(MID(C1405,1,10),Estrv!B:CC,45,FALSE)</f>
        <v>Atender las sentencias emitas por la autoridad competente.</v>
      </c>
      <c r="F1405" t="s">
        <v>719</v>
      </c>
      <c r="G1405" t="b">
        <f t="shared" si="88"/>
        <v>0</v>
      </c>
    </row>
    <row r="1406" spans="1:7">
      <c r="A1406" t="str">
        <f t="shared" si="92"/>
        <v>09C001</v>
      </c>
      <c r="B1406" t="str">
        <f>CONCATENATE(A1406,"_",COUNTIF(A$1:A1406,A1406))</f>
        <v>09C001_9</v>
      </c>
      <c r="C1406" t="s">
        <v>10291</v>
      </c>
      <c r="D1406" t="str">
        <f>VLOOKUP(MID(C1406,7,4),Estrv!I:J,2,FALSE)</f>
        <v>Cumplimiento de los programas de protección civil</v>
      </c>
      <c r="E1406" t="str">
        <f>VLOOKUP(MID(C1406,1,10),Estrv!B:CC,45,FALSE)</f>
        <v>Elaboracion de los Programas en Materia de Proteccion Civil de los inmuebles que integran a la Secretaria de Administracion y Finanzas.</v>
      </c>
      <c r="F1406" t="s">
        <v>6133</v>
      </c>
      <c r="G1406" t="b">
        <f t="shared" si="88"/>
        <v>0</v>
      </c>
    </row>
    <row r="1407" spans="1:7" hidden="1">
      <c r="A1407" t="str">
        <f t="shared" si="92"/>
        <v>09C001</v>
      </c>
      <c r="B1407" t="str">
        <f>CONCATENATE(A1407,"_",COUNTIF(A$1:A1407,A1407))</f>
        <v>09C001_10</v>
      </c>
      <c r="C1407" t="s">
        <v>10965</v>
      </c>
      <c r="D1407" t="str">
        <f>VLOOKUP(MID(C1407,7,4),Estrv!I:J,2,FALSE)</f>
        <v>Cumplimiento de los programas de protección civil</v>
      </c>
      <c r="E1407" t="str">
        <f>VLOOKUP(MID(C1407,1,10),Estrv!B:CC,48,FALSE)</f>
        <v>Capacitacion en materia de Proteccion Civil.</v>
      </c>
      <c r="F1407" t="s">
        <v>5627</v>
      </c>
      <c r="G1407" t="b">
        <f t="shared" si="88"/>
        <v>1</v>
      </c>
    </row>
    <row r="1408" spans="1:7">
      <c r="A1408" t="str">
        <f t="shared" si="92"/>
        <v>09C001</v>
      </c>
      <c r="B1408" t="str">
        <f>CONCATENATE(A1408,"_",COUNTIF(A$1:A1408,A1408))</f>
        <v>09C001_11</v>
      </c>
      <c r="C1408" t="s">
        <v>10292</v>
      </c>
      <c r="D1408" t="str">
        <f>VLOOKUP(MID(C1408,7,4),Estrv!I:J,2,FALSE)</f>
        <v>Integración de servicios tecnológicos e informáticos</v>
      </c>
      <c r="E1408" t="str">
        <f>VLOOKUP(MID(C1408,1,10),Estrv!B:CC,45,FALSE)</f>
        <v>Renovacion, mantenimiento y soporte a la infraestructura de computo de la Secretaria de Administracion y Finanzas.</v>
      </c>
      <c r="F1408" t="s">
        <v>6147</v>
      </c>
      <c r="G1408" t="b">
        <f t="shared" si="88"/>
        <v>0</v>
      </c>
    </row>
    <row r="1409" spans="1:7" hidden="1">
      <c r="A1409" t="str">
        <f t="shared" si="92"/>
        <v>09C001</v>
      </c>
      <c r="B1409" t="str">
        <f>CONCATENATE(A1409,"_",COUNTIF(A$1:A1409,A1409))</f>
        <v>09C001_12</v>
      </c>
      <c r="C1409" t="s">
        <v>10966</v>
      </c>
      <c r="D1409" t="str">
        <f>VLOOKUP(MID(C1409,7,4),Estrv!I:J,2,FALSE)</f>
        <v>Integración de servicios tecnológicos e informáticos</v>
      </c>
      <c r="E1409" t="str">
        <f>VLOOKUP(MID(C1409,1,10),Estrv!B:CC,48,FALSE)</f>
        <v>Proporcionar servicios de atencion de soporte tecnico a la Secretaria de Administracion y Finanzas.</v>
      </c>
      <c r="F1409" t="s">
        <v>6151</v>
      </c>
      <c r="G1409" t="b">
        <f t="shared" si="88"/>
        <v>1</v>
      </c>
    </row>
    <row r="1410" spans="1:7" hidden="1">
      <c r="A1410" t="str">
        <f t="shared" si="92"/>
        <v>09C001</v>
      </c>
      <c r="B1410" t="str">
        <f>CONCATENATE(A1410,"_",COUNTIF(A$1:A1410,A1410))</f>
        <v>09C001_13</v>
      </c>
      <c r="C1410" t="s">
        <v>11640</v>
      </c>
      <c r="D1410" t="str">
        <f>VLOOKUP(MID(C1410,7,4),Estrv!I:J,2,FALSE)</f>
        <v>Integración de servicios tecnológicos e informáticos</v>
      </c>
      <c r="E1410" t="str">
        <f>VLOOKUP(MID(C1410,1,10),Estrv!B:CC,51,FALSE)</f>
        <v>Emision de Lineamientos generales en materia de Seguridad de la Informacion.</v>
      </c>
      <c r="F1410" t="s">
        <v>6154</v>
      </c>
      <c r="G1410" t="b">
        <f t="shared" si="88"/>
        <v>1</v>
      </c>
    </row>
    <row r="1411" spans="1:7" hidden="1">
      <c r="A1411" t="str">
        <f t="shared" si="92"/>
        <v>09C001</v>
      </c>
      <c r="B1411" t="str">
        <f>CONCATENATE(A1411,"_",COUNTIF(A$1:A1411,A1411))</f>
        <v>09C001_14</v>
      </c>
      <c r="C1411" t="s">
        <v>12314</v>
      </c>
      <c r="D1411" t="str">
        <f>VLOOKUP(MID(C1411,7,4),Estrv!I:J,2,FALSE)</f>
        <v>Integración de servicios tecnológicos e informáticos</v>
      </c>
      <c r="E1411" t="str">
        <f>VLOOKUP(MID(C1411,1,10),Estrv!B:CC,54,FALSE)</f>
        <v>Actualizacion de la infraestructura del hospedamiento de los sistemas de operacion de las Unidades Administrativas de la Secretaria de Administracion y Finanzas.</v>
      </c>
      <c r="F1411" t="s">
        <v>6157</v>
      </c>
      <c r="G1411" t="b">
        <f t="shared" ref="G1411:G1474" si="93">EXACT(E1411,F1411)</f>
        <v>1</v>
      </c>
    </row>
    <row r="1412" spans="1:7" hidden="1">
      <c r="A1412" t="str">
        <f t="shared" si="92"/>
        <v>09C001</v>
      </c>
      <c r="B1412" t="str">
        <f>CONCATENATE(A1412,"_",COUNTIF(A$1:A1412,A1412))</f>
        <v>09C001_15</v>
      </c>
      <c r="C1412" t="s">
        <v>12988</v>
      </c>
      <c r="D1412" t="str">
        <f>VLOOKUP(MID(C1412,7,4),Estrv!I:J,2,FALSE)</f>
        <v>Integración de servicios tecnológicos e informáticos</v>
      </c>
      <c r="E1412" t="str">
        <f>VLOOKUP(MID(C1412,1,10),Estrv!B:CC,57,FALSE)</f>
        <v>Renovacion y actualizacion del servicio de la plataforma para Base de Datos que contiene padrones de ingresos, de nomina y catastral.</v>
      </c>
      <c r="F1412" t="s">
        <v>6158</v>
      </c>
      <c r="G1412" t="b">
        <f t="shared" si="93"/>
        <v>1</v>
      </c>
    </row>
    <row r="1413" spans="1:7">
      <c r="A1413" t="str">
        <f t="shared" ref="A1413:A1441" si="94">MID(C1413,1,6)</f>
        <v>09C001</v>
      </c>
      <c r="B1413" t="str">
        <f>CONCATENATE(A1413,"_",COUNTIF(A$1:A1413,A1413))</f>
        <v>09C001_16</v>
      </c>
      <c r="C1413" t="s">
        <v>10293</v>
      </c>
      <c r="D1413" t="str">
        <f>VLOOKUP(MID(C1413,7,4),Estrv!I:J,2,FALSE)</f>
        <v>Mejora de la función pública para el buen gobierno</v>
      </c>
      <c r="E1413" t="str">
        <f>VLOOKUP(MID(C1413,1,10),Estrv!B:CC,45,FALSE)</f>
        <v>Actualizacion de los Dictamenes de Estructuras Organizacionales y Manuales Administrativos y de Organizacion.</v>
      </c>
      <c r="F1413" t="s">
        <v>6173</v>
      </c>
      <c r="G1413" t="b">
        <f t="shared" si="93"/>
        <v>0</v>
      </c>
    </row>
    <row r="1414" spans="1:7" hidden="1">
      <c r="A1414" t="str">
        <f t="shared" si="94"/>
        <v>09C001</v>
      </c>
      <c r="B1414" t="str">
        <f>CONCATENATE(A1414,"_",COUNTIF(A$1:A1414,A1414))</f>
        <v>09C001_17</v>
      </c>
      <c r="C1414" t="s">
        <v>10967</v>
      </c>
      <c r="D1414" t="str">
        <f>VLOOKUP(MID(C1414,7,4),Estrv!I:J,2,FALSE)</f>
        <v>Mejora de la función pública para el buen gobierno</v>
      </c>
      <c r="E1414" t="str">
        <f>VLOOKUP(MID(C1414,1,10),Estrv!B:CC,48,FALSE)</f>
        <v>Evaluacion profesional de los Servidores Publicos de la Administracion Publica de la Ciudad de Mexico.</v>
      </c>
      <c r="F1414" t="s">
        <v>6177</v>
      </c>
      <c r="G1414" t="b">
        <f t="shared" si="93"/>
        <v>1</v>
      </c>
    </row>
    <row r="1415" spans="1:7">
      <c r="A1415" t="str">
        <f t="shared" si="94"/>
        <v>09C001</v>
      </c>
      <c r="B1415" t="str">
        <f>CONCATENATE(A1415,"_",COUNTIF(A$1:A1415,A1415))</f>
        <v>09C001_18</v>
      </c>
      <c r="C1415" t="s">
        <v>10294</v>
      </c>
      <c r="D1415" t="str">
        <f>VLOOKUP(MID(C1415,7,4),Estrv!I:J,2,FALSE)</f>
        <v>Diseño de la política de egresos</v>
      </c>
      <c r="E1415" t="str">
        <f>VLOOKUP(MID(C1415,1,10),Estrv!B:CC,45,FALSE)</f>
        <v>Monitoreo a Matrices de Indicadores para Resultados para los Programas Presupuestarios de las 97 URG.</v>
      </c>
      <c r="F1415" t="s">
        <v>6192</v>
      </c>
      <c r="G1415" t="b">
        <f t="shared" si="93"/>
        <v>0</v>
      </c>
    </row>
    <row r="1416" spans="1:7" hidden="1">
      <c r="A1416" t="str">
        <f t="shared" si="94"/>
        <v>09C001</v>
      </c>
      <c r="B1416" t="str">
        <f>CONCATENATE(A1416,"_",COUNTIF(A$1:A1416,A1416))</f>
        <v>09C001_19</v>
      </c>
      <c r="C1416" t="s">
        <v>10968</v>
      </c>
      <c r="D1416" t="str">
        <f>VLOOKUP(MID(C1416,7,4),Estrv!I:J,2,FALSE)</f>
        <v>Diseño de la política de egresos</v>
      </c>
      <c r="E1416" t="str">
        <f>VLOOKUP(MID(C1416,1,10),Estrv!B:CC,48,FALSE)</f>
        <v>Coordinacion para la realizacion de las evaluaciones del Programa Anual de Evaluacion y la publicacion de sus resultados.</v>
      </c>
      <c r="F1416" t="s">
        <v>6196</v>
      </c>
      <c r="G1416" t="b">
        <f t="shared" si="93"/>
        <v>1</v>
      </c>
    </row>
    <row r="1417" spans="1:7" hidden="1">
      <c r="A1417" t="str">
        <f t="shared" si="94"/>
        <v>09C001</v>
      </c>
      <c r="B1417" t="str">
        <f>CONCATENATE(A1417,"_",COUNTIF(A$1:A1417,A1417))</f>
        <v>09C001_20</v>
      </c>
      <c r="C1417" t="s">
        <v>11642</v>
      </c>
      <c r="D1417" t="str">
        <f>VLOOKUP(MID(C1417,7,4),Estrv!I:J,2,FALSE)</f>
        <v>Diseño de la política de egresos</v>
      </c>
      <c r="E1417" t="str">
        <f>VLOOKUP(MID(C1417,1,10),Estrv!B:CC,51,FALSE)</f>
        <v>Atencion de los Aspectos Susceptibles de Mejora.</v>
      </c>
      <c r="F1417" t="s">
        <v>6197</v>
      </c>
      <c r="G1417" t="b">
        <f t="shared" si="93"/>
        <v>1</v>
      </c>
    </row>
    <row r="1418" spans="1:7" hidden="1">
      <c r="A1418" t="str">
        <f t="shared" si="94"/>
        <v>09C001</v>
      </c>
      <c r="B1418" t="str">
        <f>CONCATENATE(A1418,"_",COUNTIF(A$1:A1418,A1418))</f>
        <v>09C001_21</v>
      </c>
      <c r="C1418" t="s">
        <v>12316</v>
      </c>
      <c r="D1418" t="str">
        <f>VLOOKUP(MID(C1418,7,4),Estrv!I:J,2,FALSE)</f>
        <v>Diseño de la política de egresos</v>
      </c>
      <c r="E1418" t="str">
        <f>VLOOKUP(MID(C1418,1,10),Estrv!B:CC,54,FALSE)</f>
        <v>Integracion de los Anteproyectos de Egresos de la Ciudad de Mexico.</v>
      </c>
      <c r="F1418" t="s">
        <v>6198</v>
      </c>
      <c r="G1418" t="b">
        <f t="shared" si="93"/>
        <v>1</v>
      </c>
    </row>
    <row r="1419" spans="1:7" hidden="1">
      <c r="A1419" t="str">
        <f t="shared" si="94"/>
        <v>09C001</v>
      </c>
      <c r="B1419" t="str">
        <f>CONCATENATE(A1419,"_",COUNTIF(A$1:A1419,A1419))</f>
        <v>09C001_22</v>
      </c>
      <c r="C1419" t="s">
        <v>12990</v>
      </c>
      <c r="D1419" t="str">
        <f>VLOOKUP(MID(C1419,7,4),Estrv!I:J,2,FALSE)</f>
        <v>Diseño de la política de egresos</v>
      </c>
      <c r="E1419" t="str">
        <f>VLOOKUP(MID(C1419,1,10),Estrv!B:CC,57,FALSE)</f>
        <v>Publicar los Estados Financieros que estable la Ley de Disciplina Financiera y la Ley General de Contabilidad Gubernamental.</v>
      </c>
      <c r="F1419" t="s">
        <v>6199</v>
      </c>
      <c r="G1419" t="b">
        <f t="shared" si="93"/>
        <v>1</v>
      </c>
    </row>
    <row r="1420" spans="1:7" hidden="1">
      <c r="A1420" t="str">
        <f t="shared" si="94"/>
        <v>09C001</v>
      </c>
      <c r="B1420" t="str">
        <f>CONCATENATE(A1420,"_",COUNTIF(A$1:A1420,A1420))</f>
        <v>09C001_23</v>
      </c>
      <c r="C1420" t="s">
        <v>13664</v>
      </c>
      <c r="D1420" t="str">
        <f>VLOOKUP(MID(C1420,7,4),Estrv!I:J,2,FALSE)</f>
        <v>Diseño de la política de egresos</v>
      </c>
      <c r="E1420" t="str">
        <f>VLOOKUP(MID(C1420,1,10),Estrv!B:CC,60,FALSE)</f>
        <v>Entregar en tiempo y forma al Congreso de la Ciudad de Mexico los 4 Informes de Avances Trimestrales, asi como la Cuenta Publica.</v>
      </c>
      <c r="F1420" t="s">
        <v>6202</v>
      </c>
      <c r="G1420" t="b">
        <f t="shared" si="93"/>
        <v>1</v>
      </c>
    </row>
    <row r="1421" spans="1:7" hidden="1">
      <c r="A1421" t="str">
        <f t="shared" si="94"/>
        <v>09C001</v>
      </c>
      <c r="B1421" t="str">
        <f>CONCATENATE(A1421,"_",COUNTIF(A$1:A1421,A1421))</f>
        <v>09C001_24</v>
      </c>
      <c r="C1421" t="s">
        <v>14338</v>
      </c>
      <c r="D1421" t="str">
        <f>VLOOKUP(MID(C1421,7,4),Estrv!I:J,2,FALSE)</f>
        <v>Diseño de la política de egresos</v>
      </c>
      <c r="E1421" t="str">
        <f>VLOOKUP(MID(C1421,1,10),Estrv!B:CC,63,FALSE)</f>
        <v>Coordinar con las 97 URG la atencion de las Auditorias que efectua la Auditoria Superior de la Federacion y de la Ciudad de Mexico o cualquier otro organo fiscalizador.</v>
      </c>
      <c r="F1421" t="s">
        <v>6205</v>
      </c>
      <c r="G1421" t="b">
        <f t="shared" si="93"/>
        <v>1</v>
      </c>
    </row>
    <row r="1422" spans="1:7" hidden="1">
      <c r="A1422" t="str">
        <f t="shared" si="94"/>
        <v>09C001</v>
      </c>
      <c r="B1422" t="str">
        <f>CONCATENATE(A1422,"_",COUNTIF(A$1:A1422,A1422))</f>
        <v>09C001_25</v>
      </c>
      <c r="C1422" t="s">
        <v>15012</v>
      </c>
      <c r="D1422" t="str">
        <f>VLOOKUP(MID(C1422,7,4),Estrv!I:J,2,FALSE)</f>
        <v>Diseño de la política de egresos</v>
      </c>
      <c r="E1422" t="str">
        <f>VLOOKUP(MID(C1422,1,10),Estrv!B:CC,66,FALSE)</f>
        <v>Registro Presupuestal por medio de documentos de gasto.</v>
      </c>
      <c r="F1422" t="s">
        <v>6208</v>
      </c>
      <c r="G1422" t="b">
        <f t="shared" si="93"/>
        <v>1</v>
      </c>
    </row>
    <row r="1423" spans="1:7" hidden="1">
      <c r="A1423" t="str">
        <f t="shared" si="94"/>
        <v>09C001</v>
      </c>
      <c r="B1423" t="str">
        <f>CONCATENATE(A1423,"_",COUNTIF(A$1:A1423,A1423))</f>
        <v>09C001_26</v>
      </c>
      <c r="C1423" t="s">
        <v>15686</v>
      </c>
      <c r="D1423" t="str">
        <f>VLOOKUP(MID(C1423,7,4),Estrv!I:J,2,FALSE)</f>
        <v>Diseño de la política de egresos</v>
      </c>
      <c r="E1423" t="str">
        <f>VLOOKUP(MID(C1423,1,10),Estrv!B:CC,69,FALSE)</f>
        <v>Emision, actualizacion y modificacion de normatividad en materia presupuestal.</v>
      </c>
      <c r="F1423" t="s">
        <v>6211</v>
      </c>
      <c r="G1423" t="b">
        <f t="shared" si="93"/>
        <v>1</v>
      </c>
    </row>
    <row r="1424" spans="1:7">
      <c r="A1424" t="str">
        <f t="shared" si="94"/>
        <v>09C001</v>
      </c>
      <c r="B1424" t="str">
        <f>CONCATENATE(A1424,"_",COUNTIF(A$1:A1424,A1424))</f>
        <v>09C001_27</v>
      </c>
      <c r="C1424" t="s">
        <v>10295</v>
      </c>
      <c r="D1424" t="str">
        <f>VLOOKUP(MID(C1424,7,4),Estrv!I:J,2,FALSE)</f>
        <v>Diseño, coordinación y operación de la política fiscal y hacendaria</v>
      </c>
      <c r="E1424" t="str">
        <f>VLOOKUP(MID(C1424,1,10),Estrv!B:CC,45,FALSE)</f>
        <v>Registro del pago de contribuciones en las oficinas tributarias y auxiliares.</v>
      </c>
      <c r="F1424" t="s">
        <v>6226</v>
      </c>
      <c r="G1424" t="b">
        <f t="shared" si="93"/>
        <v>0</v>
      </c>
    </row>
    <row r="1425" spans="1:7" hidden="1">
      <c r="A1425" t="str">
        <f t="shared" si="94"/>
        <v>09C001</v>
      </c>
      <c r="B1425" t="str">
        <f>CONCATENATE(A1425,"_",COUNTIF(A$1:A1425,A1425))</f>
        <v>09C001_28</v>
      </c>
      <c r="C1425" t="s">
        <v>10969</v>
      </c>
      <c r="D1425" t="str">
        <f>VLOOKUP(MID(C1425,7,4),Estrv!I:J,2,FALSE)</f>
        <v>Diseño, coordinación y operación de la política fiscal y hacendaria</v>
      </c>
      <c r="E1425" t="str">
        <f>VLOOKUP(MID(C1425,1,10),Estrv!B:CC,48,FALSE)</f>
        <v>Actualizacion de los padrones de Contribuyentes de todo tipo de contribuciones.</v>
      </c>
      <c r="F1425" t="s">
        <v>6230</v>
      </c>
      <c r="G1425" t="b">
        <f t="shared" si="93"/>
        <v>1</v>
      </c>
    </row>
    <row r="1426" spans="1:7" hidden="1">
      <c r="A1426" t="str">
        <f t="shared" si="94"/>
        <v>09C001</v>
      </c>
      <c r="B1426" t="str">
        <f>CONCATENATE(A1426,"_",COUNTIF(A$1:A1426,A1426))</f>
        <v>09C001_29</v>
      </c>
      <c r="C1426" t="s">
        <v>11643</v>
      </c>
      <c r="D1426" t="str">
        <f>VLOOKUP(MID(C1426,7,4),Estrv!I:J,2,FALSE)</f>
        <v>Diseño, coordinación y operación de la política fiscal y hacendaria</v>
      </c>
      <c r="E1426" t="str">
        <f>VLOOKUP(MID(C1426,1,10),Estrv!B:CC,51,FALSE)</f>
        <v>Resolucion de compensaciones de pago, expedicion de constancias, certificaciones, liquidaciones de ingresos locales y cuentas por liquidar.</v>
      </c>
      <c r="F1426" t="s">
        <v>6233</v>
      </c>
      <c r="G1426" t="b">
        <f t="shared" si="93"/>
        <v>1</v>
      </c>
    </row>
    <row r="1427" spans="1:7" hidden="1">
      <c r="A1427" t="str">
        <f t="shared" si="94"/>
        <v>09C001</v>
      </c>
      <c r="B1427" t="str">
        <f>CONCATENATE(A1427,"_",COUNTIF(A$1:A1427,A1427))</f>
        <v>09C001_30</v>
      </c>
      <c r="C1427" t="s">
        <v>12317</v>
      </c>
      <c r="D1427" t="str">
        <f>VLOOKUP(MID(C1427,7,4),Estrv!I:J,2,FALSE)</f>
        <v>Diseño, coordinación y operación de la política fiscal y hacendaria</v>
      </c>
      <c r="E1427" t="str">
        <f>VLOOKUP(MID(C1427,1,10),Estrv!B:CC,54,FALSE)</f>
        <v>Emision y publicacion de procedimientos y lineamientos administrativos, resoluciones y acuerdos de caracter general.</v>
      </c>
      <c r="F1427" t="s">
        <v>6236</v>
      </c>
      <c r="G1427" t="b">
        <f t="shared" si="93"/>
        <v>1</v>
      </c>
    </row>
    <row r="1428" spans="1:7" hidden="1">
      <c r="A1428" t="str">
        <f t="shared" si="94"/>
        <v>09C001</v>
      </c>
      <c r="B1428" t="str">
        <f>CONCATENATE(A1428,"_",COUNTIF(A$1:A1428,A1428))</f>
        <v>09C001_31</v>
      </c>
      <c r="C1428" t="s">
        <v>12991</v>
      </c>
      <c r="D1428" t="str">
        <f>VLOOKUP(MID(C1428,7,4),Estrv!I:J,2,FALSE)</f>
        <v>Diseño, coordinación y operación de la política fiscal y hacendaria</v>
      </c>
      <c r="E1428" t="str">
        <f>VLOOKUP(MID(C1428,1,10),Estrv!B:CC,57,FALSE)</f>
        <v>Emision y distribucion de Declaracion de valor catastral y boletas de derechos por suministro de agua.</v>
      </c>
      <c r="F1428" t="s">
        <v>6239</v>
      </c>
      <c r="G1428" t="b">
        <f t="shared" si="93"/>
        <v>1</v>
      </c>
    </row>
    <row r="1429" spans="1:7" hidden="1">
      <c r="A1429" t="str">
        <f t="shared" si="94"/>
        <v>09C001</v>
      </c>
      <c r="B1429" t="str">
        <f>CONCATENATE(A1429,"_",COUNTIF(A$1:A1429,A1429))</f>
        <v>09C001_32</v>
      </c>
      <c r="C1429" t="s">
        <v>13665</v>
      </c>
      <c r="D1429" t="str">
        <f>VLOOKUP(MID(C1429,7,4),Estrv!I:J,2,FALSE)</f>
        <v>Diseño, coordinación y operación de la política fiscal y hacendaria</v>
      </c>
      <c r="E1429" t="str">
        <f>VLOOKUP(MID(C1429,1,10),Estrv!B:CC,60,FALSE)</f>
        <v>Elaboracion de Programas de fiscalizacion.</v>
      </c>
      <c r="F1429" t="s">
        <v>6242</v>
      </c>
      <c r="G1429" t="b">
        <f t="shared" si="93"/>
        <v>1</v>
      </c>
    </row>
    <row r="1430" spans="1:7" hidden="1">
      <c r="A1430" t="str">
        <f t="shared" si="94"/>
        <v>09C001</v>
      </c>
      <c r="B1430" t="str">
        <f>CONCATENATE(A1430,"_",COUNTIF(A$1:A1430,A1430))</f>
        <v>09C001_33</v>
      </c>
      <c r="C1430" t="s">
        <v>14339</v>
      </c>
      <c r="D1430" t="str">
        <f>VLOOKUP(MID(C1430,7,4),Estrv!I:J,2,FALSE)</f>
        <v>Diseño, coordinación y operación de la política fiscal y hacendaria</v>
      </c>
      <c r="E1430" t="str">
        <f>VLOOKUP(MID(C1430,1,10),Estrv!B:CC,63,FALSE)</f>
        <v>Inspeccion, revision, control, programacion y vigilancia del cumplimiento de los contribuyentes que omiten sus obligaciones y atribuciones de creditos fiscales.</v>
      </c>
      <c r="F1430" t="s">
        <v>6245</v>
      </c>
      <c r="G1430" t="b">
        <f t="shared" si="93"/>
        <v>1</v>
      </c>
    </row>
    <row r="1431" spans="1:7" hidden="1">
      <c r="A1431" t="str">
        <f t="shared" si="94"/>
        <v>09C001</v>
      </c>
      <c r="B1431" t="str">
        <f>CONCATENATE(A1431,"_",COUNTIF(A$1:A1431,A1431))</f>
        <v>09C001_34</v>
      </c>
      <c r="C1431" t="s">
        <v>15013</v>
      </c>
      <c r="D1431" t="str">
        <f>VLOOKUP(MID(C1431,7,4),Estrv!I:J,2,FALSE)</f>
        <v>Diseño, coordinación y operación de la política fiscal y hacendaria</v>
      </c>
      <c r="E1431" t="str">
        <f>VLOOKUP(MID(C1431,1,10),Estrv!B:CC,66,FALSE)</f>
        <v>Elaboracion de Resoluciones, Acuerdos de Caracter General, solicitudes de investigacion y opinion en materia juridica, fiscal y presupuestal relacionados con la Hacienda Publica de la Ciudad de Mexico.</v>
      </c>
      <c r="F1431" t="s">
        <v>6248</v>
      </c>
      <c r="G1431" t="b">
        <f t="shared" si="93"/>
        <v>1</v>
      </c>
    </row>
    <row r="1432" spans="1:7" hidden="1">
      <c r="A1432" t="str">
        <f t="shared" si="94"/>
        <v>09C001</v>
      </c>
      <c r="B1432" t="str">
        <f>CONCATENATE(A1432,"_",COUNTIF(A$1:A1432,A1432))</f>
        <v>09C001_35</v>
      </c>
      <c r="C1432" t="s">
        <v>15687</v>
      </c>
      <c r="D1432" t="str">
        <f>VLOOKUP(MID(C1432,7,4),Estrv!I:J,2,FALSE)</f>
        <v>Diseño, coordinación y operación de la política fiscal y hacendaria</v>
      </c>
      <c r="E1432" t="str">
        <f>VLOOKUP(MID(C1432,1,10),Estrv!B:CC,69,FALSE)</f>
        <v>Resolucion de tramites de prescripcion, caducidad, exencion, condonacion, validacion de polizas de fianza, edictos, recursos administrativos y revocacion de contribuciones locales y federales en impuestos coordinados.</v>
      </c>
      <c r="F1432" t="s">
        <v>6251</v>
      </c>
      <c r="G1432" t="b">
        <f t="shared" si="93"/>
        <v>1</v>
      </c>
    </row>
    <row r="1433" spans="1:7">
      <c r="A1433" t="str">
        <f t="shared" si="94"/>
        <v>09PDLR</v>
      </c>
      <c r="B1433" t="str">
        <f>CONCATENATE(A1433,"_",COUNTIF(A$1:A1433,A1433))</f>
        <v>09PDLR_1</v>
      </c>
      <c r="C1433" t="s">
        <v>10296</v>
      </c>
      <c r="D1433" t="str">
        <f>VLOOKUP(MID(C1433,7,4),Estrv!I:J,2,FALSE)</f>
        <v>Prestaciones sociales a jubilados, pensionados y personal activo</v>
      </c>
      <c r="E1433" t="str">
        <f>VLOOKUP(MID(C1433,1,10),Estrv!B:CC,45,FALSE)</f>
        <v>Otorgar prestamos y creditos escolares e hipotecarios.</v>
      </c>
      <c r="F1433" t="s">
        <v>6271</v>
      </c>
      <c r="G1433" t="b">
        <f t="shared" si="93"/>
        <v>0</v>
      </c>
    </row>
    <row r="1434" spans="1:7" hidden="1">
      <c r="A1434" t="str">
        <f t="shared" si="94"/>
        <v>09PDLR</v>
      </c>
      <c r="B1434" t="str">
        <f>CONCATENATE(A1434,"_",COUNTIF(A$1:A1434,A1434))</f>
        <v>09PDLR_2</v>
      </c>
      <c r="C1434" t="s">
        <v>10970</v>
      </c>
      <c r="D1434" t="str">
        <f>VLOOKUP(MID(C1434,7,4),Estrv!I:J,2,FALSE)</f>
        <v>Prestaciones sociales a jubilados, pensionados y personal activo</v>
      </c>
      <c r="E1434" t="str">
        <f>VLOOKUP(MID(C1434,1,10),Estrv!B:CC,48,FALSE)</f>
        <v>Atencion de las solicitudes de devolucion del fondo de vivienda.</v>
      </c>
      <c r="F1434" t="s">
        <v>6275</v>
      </c>
      <c r="G1434" t="b">
        <f t="shared" si="93"/>
        <v>1</v>
      </c>
    </row>
    <row r="1435" spans="1:7" hidden="1">
      <c r="A1435" t="str">
        <f t="shared" si="94"/>
        <v>09PDLR</v>
      </c>
      <c r="B1435" t="str">
        <f>CONCATENATE(A1435,"_",COUNTIF(A$1:A1435,A1435))</f>
        <v>09PDLR_3</v>
      </c>
      <c r="C1435" t="s">
        <v>11644</v>
      </c>
      <c r="D1435" t="str">
        <f>VLOOKUP(MID(C1435,7,4),Estrv!I:J,2,FALSE)</f>
        <v>Prestaciones sociales a jubilados, pensionados y personal activo</v>
      </c>
      <c r="E1435" t="str">
        <f>VLOOKUP(MID(C1435,1,10),Estrv!B:CC,51,FALSE)</f>
        <v>Solventar solicitudes de pago de marcha.</v>
      </c>
      <c r="F1435" t="s">
        <v>6276</v>
      </c>
      <c r="G1435" t="b">
        <f t="shared" si="93"/>
        <v>1</v>
      </c>
    </row>
    <row r="1436" spans="1:7" hidden="1">
      <c r="A1436" t="str">
        <f t="shared" si="94"/>
        <v>09PDLR</v>
      </c>
      <c r="B1436" t="str">
        <f>CONCATENATE(A1436,"_",COUNTIF(A$1:A1436,A1436))</f>
        <v>09PDLR_4</v>
      </c>
      <c r="C1436" t="s">
        <v>12318</v>
      </c>
      <c r="D1436" t="str">
        <f>VLOOKUP(MID(C1436,7,4),Estrv!I:J,2,FALSE)</f>
        <v>Prestaciones sociales a jubilados, pensionados y personal activo</v>
      </c>
      <c r="E1436" t="str">
        <f>VLOOKUP(MID(C1436,1,10),Estrv!B:CC,54,FALSE)</f>
        <v>Ofertar actividades recreativas y culturales.</v>
      </c>
      <c r="F1436" t="s">
        <v>6277</v>
      </c>
      <c r="G1436" t="b">
        <f t="shared" si="93"/>
        <v>1</v>
      </c>
    </row>
    <row r="1437" spans="1:7" hidden="1">
      <c r="A1437" t="str">
        <f t="shared" si="94"/>
        <v>09PDLR</v>
      </c>
      <c r="B1437" t="str">
        <f>CONCATENATE(A1437,"_",COUNTIF(A$1:A1437,A1437))</f>
        <v>09PDLR_5</v>
      </c>
      <c r="C1437" t="s">
        <v>12992</v>
      </c>
      <c r="D1437" t="str">
        <f>VLOOKUP(MID(C1437,7,4),Estrv!I:J,2,FALSE)</f>
        <v>Prestaciones sociales a jubilados, pensionados y personal activo</v>
      </c>
      <c r="E1437" t="str">
        <f>VLOOKUP(MID(C1437,1,10),Estrv!B:CC,57,FALSE)</f>
        <v>Brindar servicio medico subrogado.</v>
      </c>
      <c r="F1437" t="s">
        <v>6278</v>
      </c>
      <c r="G1437" t="b">
        <f t="shared" si="93"/>
        <v>1</v>
      </c>
    </row>
    <row r="1438" spans="1:7">
      <c r="A1438" t="str">
        <f t="shared" si="94"/>
        <v>09PDLR</v>
      </c>
      <c r="B1438" t="str">
        <f>CONCATENATE(A1438,"_",COUNTIF(A$1:A1438,A1438))</f>
        <v>09PDLR_6</v>
      </c>
      <c r="C1438" t="s">
        <v>10297</v>
      </c>
      <c r="D1438" t="str">
        <f>VLOOKUP(MID(C1438,7,4),Estrv!I:J,2,FALSE)</f>
        <v>Pago de pensiones y jubilaciones</v>
      </c>
      <c r="E1438" t="str">
        <f>VLOOKUP(MID(C1438,1,10),Estrv!B:CC,45,FALSE)</f>
        <v>Otorgar pensiones o jubilaciones de primera vez.</v>
      </c>
      <c r="F1438" t="s">
        <v>6291</v>
      </c>
      <c r="G1438" t="b">
        <f t="shared" si="93"/>
        <v>0</v>
      </c>
    </row>
    <row r="1439" spans="1:7" hidden="1">
      <c r="A1439" t="str">
        <f t="shared" si="94"/>
        <v>09PDLR</v>
      </c>
      <c r="B1439" t="str">
        <f>CONCATENATE(A1439,"_",COUNTIF(A$1:A1439,A1439))</f>
        <v>09PDLR_7</v>
      </c>
      <c r="C1439" t="s">
        <v>10971</v>
      </c>
      <c r="D1439" t="str">
        <f>VLOOKUP(MID(C1439,7,4),Estrv!I:J,2,FALSE)</f>
        <v>Pago de pensiones y jubilaciones</v>
      </c>
      <c r="E1439" t="str">
        <f>VLOOKUP(MID(C1439,1,10),Estrv!B:CC,48,FALSE)</f>
        <v>Realizar el pase de supervivencia de los beneficiarios de pensiones o jubilaciones.</v>
      </c>
      <c r="F1439" t="s">
        <v>6293</v>
      </c>
      <c r="G1439" t="b">
        <f t="shared" si="93"/>
        <v>1</v>
      </c>
    </row>
    <row r="1440" spans="1:7">
      <c r="A1440" t="str">
        <f t="shared" si="94"/>
        <v>09PDLR</v>
      </c>
      <c r="B1440" t="str">
        <f>CONCATENATE(A1440,"_",COUNTIF(A$1:A1440,A1440))</f>
        <v>09PDLR_8</v>
      </c>
      <c r="C1440" t="s">
        <v>11645</v>
      </c>
      <c r="D1440" t="str">
        <f>VLOOKUP(MID(C1440,7,4),Estrv!I:J,2,FALSE)</f>
        <v>Pago de pensiones y jubilaciones</v>
      </c>
      <c r="E1440">
        <f>VLOOKUP(MID(C1450,1,10),Estrv!B:CC,51,FALSE)</f>
        <v>0</v>
      </c>
      <c r="F1440" t="s">
        <v>6294</v>
      </c>
      <c r="G1440" t="b">
        <f t="shared" si="93"/>
        <v>0</v>
      </c>
    </row>
    <row r="1441" spans="1:7">
      <c r="A1441" t="str">
        <f t="shared" si="94"/>
        <v>09PDLR</v>
      </c>
      <c r="B1441" t="str">
        <f>CONCATENATE(A1441,"_",COUNTIF(A$1:A1441,A1441))</f>
        <v>09PDLR_9</v>
      </c>
      <c r="C1441" t="s">
        <v>10298</v>
      </c>
      <c r="D1441" t="str">
        <f>VLOOKUP(MID(C1441,7,4),Estrv!I:J,2,FALSE)</f>
        <v>Actividades de apoyo administrativo</v>
      </c>
      <c r="E1441" t="str">
        <f>VLOOKUP(MID(C1451,1,10),Estrv!B:CC,45,FALSE)</f>
        <v>Proporcionar los insumos y herramientas necesarias a traves de la adquisicion de bienes y la contratacion de servicios para atender la demanda y necesidades de las oficinas de la Caja de Prevision de la Policia Auxiliar.</v>
      </c>
      <c r="F1441" t="s">
        <v>6302</v>
      </c>
      <c r="G1441" t="b">
        <f t="shared" si="93"/>
        <v>0</v>
      </c>
    </row>
    <row r="1442" spans="1:7">
      <c r="A1442" t="str">
        <f t="shared" ref="A1442:A1454" si="95">MID(C1442,1,6)</f>
        <v>09PDLR</v>
      </c>
      <c r="B1442" t="str">
        <f>CONCATENATE(A1442,"_",COUNTIF(A$1:A1442,A1442))</f>
        <v>09PDLR_10</v>
      </c>
      <c r="C1442" t="s">
        <v>10299</v>
      </c>
      <c r="D1442" t="str">
        <f>VLOOKUP(MID(C1442,7,4),Estrv!I:J,2,FALSE)</f>
        <v>Provisiones para contingencias</v>
      </c>
      <c r="E1442" t="str">
        <f>VLOOKUP(MID(C1452,1,10),Estrv!B:CC,45,FALSE)</f>
        <v>Atender las sentencias emitas por la autoridad competente.</v>
      </c>
      <c r="F1442" t="s">
        <v>719</v>
      </c>
      <c r="G1442" t="b">
        <f t="shared" si="93"/>
        <v>0</v>
      </c>
    </row>
    <row r="1443" spans="1:7">
      <c r="A1443" t="str">
        <f t="shared" si="95"/>
        <v>09PDLR</v>
      </c>
      <c r="B1443" t="str">
        <f>CONCATENATE(A1443,"_",COUNTIF(A$1:A1443,A1443))</f>
        <v>09PDLR_11</v>
      </c>
      <c r="C1443" t="s">
        <v>10300</v>
      </c>
      <c r="D1443" t="str">
        <f>VLOOKUP(MID(C1443,7,4),Estrv!I:J,2,FALSE)</f>
        <v>Cumplimiento de los programas de protección civil</v>
      </c>
      <c r="E1443" t="str">
        <f>VLOOKUP(MID(C1453,1,10),Estrv!B:CC,45,FALSE)</f>
        <v>Elaboracion de los Programas en Materia de Proteccion Civil de los inmuebles que integran a la CAPREPA.</v>
      </c>
      <c r="F1443" t="s">
        <v>6316</v>
      </c>
      <c r="G1443" t="b">
        <f t="shared" si="93"/>
        <v>0</v>
      </c>
    </row>
    <row r="1444" spans="1:7" hidden="1">
      <c r="A1444" t="str">
        <f t="shared" si="95"/>
        <v>09PDLR</v>
      </c>
      <c r="B1444" t="str">
        <f>CONCATENATE(A1444,"_",COUNTIF(A$1:A1444,A1444))</f>
        <v>09PDLR_12</v>
      </c>
      <c r="C1444" t="s">
        <v>10974</v>
      </c>
      <c r="D1444" t="str">
        <f>VLOOKUP(MID(C1444,7,4),Estrv!I:J,2,FALSE)</f>
        <v>Cumplimiento de los programas de protección civil</v>
      </c>
      <c r="E1444" t="str">
        <f>VLOOKUP(MID(C1454,1,10),Estrv!B:CC,48,FALSE)</f>
        <v>Capacitacion en materia de Proteccion Civil.</v>
      </c>
      <c r="F1444" t="s">
        <v>5627</v>
      </c>
      <c r="G1444" t="b">
        <f t="shared" si="93"/>
        <v>1</v>
      </c>
    </row>
    <row r="1445" spans="1:7">
      <c r="A1445" t="str">
        <f t="shared" si="95"/>
        <v>09PDPA</v>
      </c>
      <c r="B1445" t="str">
        <f>CONCATENATE(A1445,"_",COUNTIF(A$1:A1445,A1445))</f>
        <v>09PDPA_1</v>
      </c>
      <c r="C1445" t="s">
        <v>10301</v>
      </c>
      <c r="D1445" t="str">
        <f>VLOOKUP(MID(C1445,7,4),Estrv!I:J,2,FALSE)</f>
        <v>Prestaciones sociales a jubilados, pensionados y personal activo</v>
      </c>
      <c r="E1445" t="str">
        <f>VLOOKUP(MID(C1455,1,10),Estrv!B:CC,45,FALSE)</f>
        <v>Otorgar creditos hipotecarios.</v>
      </c>
      <c r="F1445" t="s">
        <v>6331</v>
      </c>
      <c r="G1445" t="b">
        <f t="shared" si="93"/>
        <v>0</v>
      </c>
    </row>
    <row r="1446" spans="1:7">
      <c r="A1446" t="str">
        <f t="shared" si="95"/>
        <v>09PDPA</v>
      </c>
      <c r="B1446" t="str">
        <f>CONCATENATE(A1446,"_",COUNTIF(A$1:A1446,A1446))</f>
        <v>09PDPA_2</v>
      </c>
      <c r="C1446" t="s">
        <v>10975</v>
      </c>
      <c r="D1446" t="str">
        <f>VLOOKUP(MID(C1446,7,4),Estrv!I:J,2,FALSE)</f>
        <v>Prestaciones sociales a jubilados, pensionados y personal activo</v>
      </c>
      <c r="E1446" t="str">
        <f>VLOOKUP(MID(C1456,1,10),Estrv!B:CC,48,FALSE)</f>
        <v>Brindar asistencia economica de gastos funerarios.</v>
      </c>
      <c r="F1446" t="s">
        <v>6335</v>
      </c>
      <c r="G1446" t="b">
        <f t="shared" si="93"/>
        <v>0</v>
      </c>
    </row>
    <row r="1447" spans="1:7">
      <c r="A1447" t="str">
        <f t="shared" si="95"/>
        <v>09PDPA</v>
      </c>
      <c r="B1447" t="str">
        <f>CONCATENATE(A1447,"_",COUNTIF(A$1:A1447,A1447))</f>
        <v>09PDPA_3</v>
      </c>
      <c r="C1447" t="s">
        <v>11649</v>
      </c>
      <c r="D1447" t="str">
        <f>VLOOKUP(MID(C1447,7,4),Estrv!I:J,2,FALSE)</f>
        <v>Prestaciones sociales a jubilados, pensionados y personal activo</v>
      </c>
      <c r="E1447" t="str">
        <f>VLOOKUP(MID(C1457,1,10),Estrv!B:CC,51,FALSE)</f>
        <v>Brindar servicios medicos de rehabilitacion, oftalmologicos integrales, hospitalarios a pensionistas con discapacidad en las instituciones con las que se celebren convenios.</v>
      </c>
      <c r="F1447" t="s">
        <v>6338</v>
      </c>
      <c r="G1447" t="b">
        <f t="shared" si="93"/>
        <v>0</v>
      </c>
    </row>
    <row r="1448" spans="1:7">
      <c r="A1448" t="str">
        <f t="shared" si="95"/>
        <v>09PDPA</v>
      </c>
      <c r="B1448" t="str">
        <f>CONCATENATE(A1448,"_",COUNTIF(A$1:A1448,A1448))</f>
        <v>09PDPA_4</v>
      </c>
      <c r="C1448" t="s">
        <v>12323</v>
      </c>
      <c r="D1448" t="str">
        <f>VLOOKUP(MID(C1448,7,4),Estrv!I:J,2,FALSE)</f>
        <v>Prestaciones sociales a jubilados, pensionados y personal activo</v>
      </c>
      <c r="E1448" t="str">
        <f>VLOOKUP(MID(C1458,1,10),Estrv!B:CC,54,FALSE)</f>
        <v>Ofertar actividades recreativas y culturales.</v>
      </c>
      <c r="F1448" t="s">
        <v>6339</v>
      </c>
      <c r="G1448" t="b">
        <f t="shared" si="93"/>
        <v>0</v>
      </c>
    </row>
    <row r="1449" spans="1:7">
      <c r="A1449" t="str">
        <f t="shared" si="95"/>
        <v>09PDPA</v>
      </c>
      <c r="B1449" t="str">
        <f>CONCATENATE(A1449,"_",COUNTIF(A$1:A1449,A1449))</f>
        <v>09PDPA_5</v>
      </c>
      <c r="C1449" t="s">
        <v>12997</v>
      </c>
      <c r="D1449" t="str">
        <f>VLOOKUP(MID(C1449,7,4),Estrv!I:J,2,FALSE)</f>
        <v>Prestaciones sociales a jubilados, pensionados y personal activo</v>
      </c>
      <c r="E1449">
        <f>VLOOKUP(MID(C1459,1,10),Estrv!B:CC,57,FALSE)</f>
        <v>0</v>
      </c>
      <c r="F1449" t="s">
        <v>6340</v>
      </c>
      <c r="G1449" t="b">
        <f t="shared" si="93"/>
        <v>0</v>
      </c>
    </row>
    <row r="1450" spans="1:7">
      <c r="A1450" t="str">
        <f t="shared" si="95"/>
        <v>09PDPA</v>
      </c>
      <c r="B1450" t="str">
        <f>CONCATENATE(A1450,"_",COUNTIF(A$1:A1450,A1450))</f>
        <v>09PDPA_6</v>
      </c>
      <c r="C1450" t="s">
        <v>10302</v>
      </c>
      <c r="D1450" t="str">
        <f>VLOOKUP(MID(C1450,7,4),Estrv!I:J,2,FALSE)</f>
        <v>Pago de pensiones y jubilaciones</v>
      </c>
      <c r="E1450" t="str">
        <f>VLOOKUP(MID(C1450,1,10),Estrv!B:CC,45,FALSE)</f>
        <v>Pago de pensiones y jubilaciones a elementos de la Policia Auxiliar de la Ciudad de Mexico.</v>
      </c>
      <c r="F1450" t="s">
        <v>6350</v>
      </c>
      <c r="G1450" t="b">
        <f t="shared" si="93"/>
        <v>0</v>
      </c>
    </row>
    <row r="1451" spans="1:7">
      <c r="A1451" t="str">
        <f t="shared" si="95"/>
        <v>09PDPA</v>
      </c>
      <c r="B1451" t="str">
        <f>CONCATENATE(A1451,"_",COUNTIF(A$1:A1451,A1451))</f>
        <v>09PDPA_7</v>
      </c>
      <c r="C1451" t="s">
        <v>10303</v>
      </c>
      <c r="D1451" t="str">
        <f>VLOOKUP(MID(C1451,7,4),Estrv!I:J,2,FALSE)</f>
        <v>Actividades de apoyo administrativo</v>
      </c>
      <c r="E1451" t="str">
        <f>VLOOKUP(MID(C1451,1,10),Estrv!B:CC,45,FALSE)</f>
        <v>Proporcionar los insumos y herramientas necesarias a traves de la adquisicion de bienes y la contratacion de servicios para atender la demanda y necesidades de las oficinas de la Caja de Prevision de la Policia Auxiliar.</v>
      </c>
      <c r="F1451" t="s">
        <v>6359</v>
      </c>
      <c r="G1451" t="b">
        <f t="shared" si="93"/>
        <v>0</v>
      </c>
    </row>
    <row r="1452" spans="1:7">
      <c r="A1452" t="str">
        <f t="shared" si="95"/>
        <v>09PDPA</v>
      </c>
      <c r="B1452" t="str">
        <f>CONCATENATE(A1452,"_",COUNTIF(A$1:A1452,A1452))</f>
        <v>09PDPA_8</v>
      </c>
      <c r="C1452" t="s">
        <v>10304</v>
      </c>
      <c r="D1452" t="str">
        <f>VLOOKUP(MID(C1452,7,4),Estrv!I:J,2,FALSE)</f>
        <v>Provisiones para contingencias</v>
      </c>
      <c r="E1452" t="str">
        <f>VLOOKUP(MID(C1452,1,10),Estrv!B:CC,45,FALSE)</f>
        <v>Atender las sentencias emitas por la autoridad competente.</v>
      </c>
      <c r="F1452" t="s">
        <v>719</v>
      </c>
      <c r="G1452" t="b">
        <f t="shared" si="93"/>
        <v>0</v>
      </c>
    </row>
    <row r="1453" spans="1:7">
      <c r="A1453" t="str">
        <f t="shared" si="95"/>
        <v>09PDPA</v>
      </c>
      <c r="B1453" t="str">
        <f>CONCATENATE(A1453,"_",COUNTIF(A$1:A1453,A1453))</f>
        <v>09PDPA_9</v>
      </c>
      <c r="C1453" t="s">
        <v>10305</v>
      </c>
      <c r="D1453" t="str">
        <f>VLOOKUP(MID(C1453,7,4),Estrv!I:J,2,FALSE)</f>
        <v>Cumplimiento de los programas de protección civil</v>
      </c>
      <c r="E1453" t="str">
        <f>VLOOKUP(MID(C1453,1,10),Estrv!B:CC,45,FALSE)</f>
        <v>Elaboracion de los Programas en Materia de Proteccion Civil de los inmuebles que integran a la CAPREPA.</v>
      </c>
      <c r="F1453" t="s">
        <v>6373</v>
      </c>
      <c r="G1453" t="b">
        <f t="shared" si="93"/>
        <v>0</v>
      </c>
    </row>
    <row r="1454" spans="1:7" hidden="1">
      <c r="A1454" t="str">
        <f t="shared" si="95"/>
        <v>09PDPA</v>
      </c>
      <c r="B1454" t="str">
        <f>CONCATENATE(A1454,"_",COUNTIF(A$1:A1454,A1454))</f>
        <v>09PDPA_10</v>
      </c>
      <c r="C1454" t="s">
        <v>10979</v>
      </c>
      <c r="D1454" t="str">
        <f>VLOOKUP(MID(C1454,7,4),Estrv!I:J,2,FALSE)</f>
        <v>Cumplimiento de los programas de protección civil</v>
      </c>
      <c r="E1454" t="str">
        <f>VLOOKUP(MID(C1454,1,10),Estrv!B:CC,48,FALSE)</f>
        <v>Capacitacion en materia de Proteccion Civil.</v>
      </c>
      <c r="F1454" t="s">
        <v>5627</v>
      </c>
      <c r="G1454" t="b">
        <f t="shared" si="93"/>
        <v>1</v>
      </c>
    </row>
    <row r="1455" spans="1:7">
      <c r="A1455" t="str">
        <f t="shared" ref="A1455:A1466" si="96">MID(C1455,1,6)</f>
        <v>09PDPP</v>
      </c>
      <c r="B1455" t="str">
        <f>CONCATENATE(A1455,"_",COUNTIF(A$1:A1455,A1455))</f>
        <v>09PDPP_1</v>
      </c>
      <c r="C1455" t="s">
        <v>10306</v>
      </c>
      <c r="D1455" t="str">
        <f>VLOOKUP(MID(C1455,7,4),Estrv!I:J,2,FALSE)</f>
        <v>Prestaciones sociales a jubilados, pensionados y personal activo</v>
      </c>
      <c r="E1455" t="str">
        <f>VLOOKUP(MID(C1455,1,10),Estrv!B:CC,45,FALSE)</f>
        <v>Otorgar creditos hipotecarios.</v>
      </c>
      <c r="F1455" t="s">
        <v>6388</v>
      </c>
      <c r="G1455" t="b">
        <f t="shared" si="93"/>
        <v>0</v>
      </c>
    </row>
    <row r="1456" spans="1:7" hidden="1">
      <c r="A1456" t="str">
        <f t="shared" si="96"/>
        <v>09PDPP</v>
      </c>
      <c r="B1456" t="str">
        <f>CONCATENATE(A1456,"_",COUNTIF(A$1:A1456,A1456))</f>
        <v>09PDPP_2</v>
      </c>
      <c r="C1456" t="s">
        <v>10980</v>
      </c>
      <c r="D1456" t="str">
        <f>VLOOKUP(MID(C1456,7,4),Estrv!I:J,2,FALSE)</f>
        <v>Prestaciones sociales a jubilados, pensionados y personal activo</v>
      </c>
      <c r="E1456" t="str">
        <f>VLOOKUP(MID(C1456,1,10),Estrv!B:CC,48,FALSE)</f>
        <v>Brindar asistencia economica de gastos funerarios.</v>
      </c>
      <c r="F1456" t="s">
        <v>6392</v>
      </c>
      <c r="G1456" t="b">
        <f t="shared" si="93"/>
        <v>1</v>
      </c>
    </row>
    <row r="1457" spans="1:7" hidden="1">
      <c r="A1457" t="str">
        <f t="shared" si="96"/>
        <v>09PDPP</v>
      </c>
      <c r="B1457" t="str">
        <f>CONCATENATE(A1457,"_",COUNTIF(A$1:A1457,A1457))</f>
        <v>09PDPP_3</v>
      </c>
      <c r="C1457" t="s">
        <v>11654</v>
      </c>
      <c r="D1457" t="str">
        <f>VLOOKUP(MID(C1457,7,4),Estrv!I:J,2,FALSE)</f>
        <v>Prestaciones sociales a jubilados, pensionados y personal activo</v>
      </c>
      <c r="E1457" t="str">
        <f>VLOOKUP(MID(C1457,1,10),Estrv!B:CC,51,FALSE)</f>
        <v>Brindar servicios medicos de rehabilitacion, oftalmologicos integrales, hospitalarios a pensionistas con discapacidad en las instituciones con las que se celebren convenios.</v>
      </c>
      <c r="F1457" t="s">
        <v>6393</v>
      </c>
      <c r="G1457" t="b">
        <f t="shared" si="93"/>
        <v>1</v>
      </c>
    </row>
    <row r="1458" spans="1:7" hidden="1">
      <c r="A1458" t="str">
        <f t="shared" si="96"/>
        <v>09PDPP</v>
      </c>
      <c r="B1458" t="str">
        <f>CONCATENATE(A1458,"_",COUNTIF(A$1:A1458,A1458))</f>
        <v>09PDPP_4</v>
      </c>
      <c r="C1458" t="s">
        <v>12328</v>
      </c>
      <c r="D1458" t="str">
        <f>VLOOKUP(MID(C1458,7,4),Estrv!I:J,2,FALSE)</f>
        <v>Prestaciones sociales a jubilados, pensionados y personal activo</v>
      </c>
      <c r="E1458" t="str">
        <f>VLOOKUP(MID(C1458,1,10),Estrv!B:CC,54,FALSE)</f>
        <v>Ofertar actividades recreativas y culturales.</v>
      </c>
      <c r="F1458" t="s">
        <v>6277</v>
      </c>
      <c r="G1458" t="b">
        <f t="shared" si="93"/>
        <v>1</v>
      </c>
    </row>
    <row r="1459" spans="1:7">
      <c r="A1459" t="str">
        <f t="shared" si="96"/>
        <v>09PDPP</v>
      </c>
      <c r="B1459" t="str">
        <f>CONCATENATE(A1459,"_",COUNTIF(A$1:A1459,A1459))</f>
        <v>09PDPP_5</v>
      </c>
      <c r="C1459" t="s">
        <v>10307</v>
      </c>
      <c r="D1459" t="str">
        <f>VLOOKUP(MID(C1459,7,4),Estrv!I:J,2,FALSE)</f>
        <v>Pago de pensiones y jubilaciones</v>
      </c>
      <c r="E1459" t="str">
        <f>VLOOKUP(MID(C1459,1,10),Estrv!B:CC,45,FALSE)</f>
        <v>Pago de pensiones y jubilaciones.</v>
      </c>
      <c r="F1459" t="s">
        <v>6403</v>
      </c>
      <c r="G1459" t="b">
        <f t="shared" si="93"/>
        <v>0</v>
      </c>
    </row>
    <row r="1460" spans="1:7" hidden="1">
      <c r="A1460" t="str">
        <f t="shared" si="96"/>
        <v>09PDPP</v>
      </c>
      <c r="B1460" t="str">
        <f>CONCATENATE(A1460,"_",COUNTIF(A$1:A1460,A1460))</f>
        <v>09PDPP_6</v>
      </c>
      <c r="C1460" t="s">
        <v>10981</v>
      </c>
      <c r="D1460" t="str">
        <f>VLOOKUP(MID(C1460,7,4),Estrv!I:J,2,FALSE)</f>
        <v>Pago de pensiones y jubilaciones</v>
      </c>
      <c r="E1460" t="str">
        <f>VLOOKUP(MID(C1460,1,10),Estrv!B:CC,48,FALSE)</f>
        <v>Emision de primer pago de pensiones.</v>
      </c>
      <c r="F1460" t="s">
        <v>6405</v>
      </c>
      <c r="G1460" t="b">
        <f t="shared" si="93"/>
        <v>1</v>
      </c>
    </row>
    <row r="1461" spans="1:7">
      <c r="A1461" t="str">
        <f t="shared" si="96"/>
        <v>09PDPP</v>
      </c>
      <c r="B1461" t="str">
        <f>CONCATENATE(A1461,"_",COUNTIF(A$1:A1461,A1461))</f>
        <v>09PDPP_7</v>
      </c>
      <c r="C1461" t="s">
        <v>10308</v>
      </c>
      <c r="D1461" t="str">
        <f>VLOOKUP(MID(C1461,7,4),Estrv!I:J,2,FALSE)</f>
        <v>Actividades de apoyo administrativo</v>
      </c>
      <c r="E1461" t="str">
        <f>VLOOKUP(MID(C1461,1,10),Estrv!B:CC,45,FALSE)</f>
        <v>Proporcionar los insumos y herramientas necesarias a traves de la adquisicion de bienes y la contratacion de servicios para atender la demanda y necesidades de las oficinas de la Caja de Prevision de la Policia Preventiva.</v>
      </c>
      <c r="F1461" t="s">
        <v>6412</v>
      </c>
      <c r="G1461" t="b">
        <f t="shared" si="93"/>
        <v>0</v>
      </c>
    </row>
    <row r="1462" spans="1:7">
      <c r="A1462" t="str">
        <f t="shared" si="96"/>
        <v>09PDPP</v>
      </c>
      <c r="B1462" t="str">
        <f>CONCATENATE(A1462,"_",COUNTIF(A$1:A1462,A1462))</f>
        <v>09PDPP_8</v>
      </c>
      <c r="C1462" t="s">
        <v>10309</v>
      </c>
      <c r="D1462" t="str">
        <f>VLOOKUP(MID(C1462,7,4),Estrv!I:J,2,FALSE)</f>
        <v>Provisiones para contingencias</v>
      </c>
      <c r="E1462" t="str">
        <f>VLOOKUP(MID(C1462,1,10),Estrv!B:CC,45,FALSE)</f>
        <v>Atender las sentencias emitas por la autoridad competente.</v>
      </c>
      <c r="F1462" t="s">
        <v>719</v>
      </c>
      <c r="G1462" t="b">
        <f t="shared" si="93"/>
        <v>0</v>
      </c>
    </row>
    <row r="1463" spans="1:7">
      <c r="A1463" t="str">
        <f t="shared" si="96"/>
        <v>09PDPP</v>
      </c>
      <c r="B1463" t="str">
        <f>CONCATENATE(A1463,"_",COUNTIF(A$1:A1463,A1463))</f>
        <v>09PDPP_9</v>
      </c>
      <c r="C1463" t="s">
        <v>10310</v>
      </c>
      <c r="D1463" t="str">
        <f>VLOOKUP(MID(C1463,7,4),Estrv!I:J,2,FALSE)</f>
        <v>Cumplimiento de los programas de protección civil</v>
      </c>
      <c r="E1463" t="str">
        <f>VLOOKUP(MID(C1463,1,10),Estrv!B:CC,45,FALSE)</f>
        <v>Elaboracion de los Programas en Materia de Proteccion Civil de los inmuebles que integran a la CAPREPOL.</v>
      </c>
      <c r="F1463" t="s">
        <v>6425</v>
      </c>
      <c r="G1463" t="b">
        <f t="shared" si="93"/>
        <v>0</v>
      </c>
    </row>
    <row r="1464" spans="1:7" hidden="1">
      <c r="A1464" t="str">
        <f t="shared" si="96"/>
        <v>09PDPP</v>
      </c>
      <c r="B1464" t="str">
        <f>CONCATENATE(A1464,"_",COUNTIF(A$1:A1464,A1464))</f>
        <v>09PDPP_10</v>
      </c>
      <c r="C1464" t="s">
        <v>10984</v>
      </c>
      <c r="D1464" t="str">
        <f>VLOOKUP(MID(C1464,7,4),Estrv!I:J,2,FALSE)</f>
        <v>Cumplimiento de los programas de protección civil</v>
      </c>
      <c r="E1464" t="str">
        <f>VLOOKUP(MID(C1464,1,10),Estrv!B:CC,48,FALSE)</f>
        <v>Capacitacion en materia de Proteccion Civil.</v>
      </c>
      <c r="F1464" t="s">
        <v>5627</v>
      </c>
      <c r="G1464" t="b">
        <f t="shared" si="93"/>
        <v>1</v>
      </c>
    </row>
    <row r="1465" spans="1:7">
      <c r="A1465" t="str">
        <f t="shared" si="96"/>
        <v>09PECM</v>
      </c>
      <c r="B1465" t="str">
        <f>CONCATENATE(A1465,"_",COUNTIF(A$1:A1465,A1465))</f>
        <v>09PECM_1</v>
      </c>
      <c r="C1465" t="s">
        <v>10311</v>
      </c>
      <c r="D1465" t="str">
        <f>VLOOKUP(MID(C1465,7,4),Estrv!I:J,2,FALSE)</f>
        <v>Servicios de imprenta de la Ciudad de México</v>
      </c>
      <c r="E1465" t="str">
        <f>VLOOKUP(MID(C1465,1,10),Estrv!B:CC,45,FALSE)</f>
        <v>Brindar servicios de impresion por medio de produccion.</v>
      </c>
      <c r="F1465" t="s">
        <v>6445</v>
      </c>
      <c r="G1465" t="b">
        <f t="shared" si="93"/>
        <v>0</v>
      </c>
    </row>
    <row r="1466" spans="1:7" hidden="1">
      <c r="A1466" t="str">
        <f t="shared" si="96"/>
        <v>09PECM</v>
      </c>
      <c r="B1466" t="str">
        <f>CONCATENATE(A1466,"_",COUNTIF(A$1:A1466,A1466))</f>
        <v>09PECM_2</v>
      </c>
      <c r="C1466" t="s">
        <v>10985</v>
      </c>
      <c r="D1466" t="str">
        <f>VLOOKUP(MID(C1466,7,4),Estrv!I:J,2,FALSE)</f>
        <v>Servicios de imprenta de la Ciudad de México</v>
      </c>
      <c r="E1466" t="str">
        <f>VLOOKUP(MID(C1466,1,10),Estrv!B:CC,48,FALSE)</f>
        <v>Brindar servicios de impresion por medio de comercializacion.</v>
      </c>
      <c r="F1466" t="s">
        <v>6449</v>
      </c>
      <c r="G1466" t="b">
        <f t="shared" si="93"/>
        <v>1</v>
      </c>
    </row>
    <row r="1467" spans="1:7">
      <c r="A1467" t="str">
        <f t="shared" ref="A1467:A1476" si="97">MID(C1467,1,6)</f>
        <v>09PECM</v>
      </c>
      <c r="B1467" t="str">
        <f>CONCATENATE(A1467,"_",COUNTIF(A$1:A1467,A1467))</f>
        <v>09PECM_3</v>
      </c>
      <c r="C1467" t="s">
        <v>10312</v>
      </c>
      <c r="D1467" t="str">
        <f>VLOOKUP(MID(C1467,7,4),Estrv!I:J,2,FALSE)</f>
        <v>Actividades de apoyo administrativo</v>
      </c>
      <c r="E1467" t="str">
        <f>VLOOKUP(MID(C1467,1,10),Estrv!B:CC,45,FALSE)</f>
        <v>Proporcionar los insumos y herramientas necesarias a traves de la adquisicion de bienes y la contratacion de servicios para atender la demanda y necesidades de las oficinas de Corporacion Mexicana de Impresion, S.A. de C.V.</v>
      </c>
      <c r="F1467" t="s">
        <v>6458</v>
      </c>
      <c r="G1467" t="b">
        <f t="shared" si="93"/>
        <v>0</v>
      </c>
    </row>
    <row r="1468" spans="1:7">
      <c r="A1468" t="str">
        <f t="shared" si="97"/>
        <v>09PECM</v>
      </c>
      <c r="B1468" t="str">
        <f>CONCATENATE(A1468,"_",COUNTIF(A$1:A1468,A1468))</f>
        <v>09PECM_4</v>
      </c>
      <c r="C1468" t="s">
        <v>10313</v>
      </c>
      <c r="D1468" t="str">
        <f>VLOOKUP(MID(C1468,7,4),Estrv!I:J,2,FALSE)</f>
        <v>Provisiones para contingencias</v>
      </c>
      <c r="E1468" t="str">
        <f>VLOOKUP(MID(C1468,1,10),Estrv!B:CC,45,FALSE)</f>
        <v>Atender las sentencias emitas por la autoridad competente.</v>
      </c>
      <c r="F1468" t="s">
        <v>6464</v>
      </c>
      <c r="G1468" t="b">
        <f t="shared" si="93"/>
        <v>0</v>
      </c>
    </row>
    <row r="1469" spans="1:7">
      <c r="A1469" t="str">
        <f t="shared" si="97"/>
        <v>09PECM</v>
      </c>
      <c r="B1469" t="str">
        <f>CONCATENATE(A1469,"_",COUNTIF(A$1:A1469,A1469))</f>
        <v>09PECM_5</v>
      </c>
      <c r="C1469" t="s">
        <v>10314</v>
      </c>
      <c r="D1469" t="str">
        <f>VLOOKUP(MID(C1469,7,4),Estrv!I:J,2,FALSE)</f>
        <v>Cumplimiento de los programas de protección civil</v>
      </c>
      <c r="E1469" t="str">
        <f>VLOOKUP(MID(C1469,1,10),Estrv!B:CC,45,FALSE)</f>
        <v>Elaboracion de los Programas en Materia de Proteccion Civil de los inmuebles que integran a la Corporacion Mexicana de Impresion, S.A. de C.V.</v>
      </c>
      <c r="F1469" t="s">
        <v>6472</v>
      </c>
      <c r="G1469" t="b">
        <f t="shared" si="93"/>
        <v>0</v>
      </c>
    </row>
    <row r="1470" spans="1:7" hidden="1">
      <c r="A1470" t="str">
        <f t="shared" si="97"/>
        <v>09PECM</v>
      </c>
      <c r="B1470" t="str">
        <f>CONCATENATE(A1470,"_",COUNTIF(A$1:A1470,A1470))</f>
        <v>09PECM_6</v>
      </c>
      <c r="C1470" t="s">
        <v>10988</v>
      </c>
      <c r="D1470" t="str">
        <f>VLOOKUP(MID(C1470,7,4),Estrv!I:J,2,FALSE)</f>
        <v>Cumplimiento de los programas de protección civil</v>
      </c>
      <c r="E1470" t="str">
        <f>VLOOKUP(MID(C1470,1,10),Estrv!B:CC,48,FALSE)</f>
        <v>Capacitacion en materia de Proteccion Civil.</v>
      </c>
      <c r="F1470" t="s">
        <v>5627</v>
      </c>
      <c r="G1470" t="b">
        <f t="shared" si="93"/>
        <v>1</v>
      </c>
    </row>
    <row r="1471" spans="1:7">
      <c r="A1471" t="str">
        <f t="shared" si="97"/>
        <v>09PESM</v>
      </c>
      <c r="B1471" t="str">
        <f>CONCATENATE(A1471,"_",COUNTIF(A$1:A1471,A1471))</f>
        <v>09PESM_1</v>
      </c>
      <c r="C1471" t="s">
        <v>10315</v>
      </c>
      <c r="D1471" t="str">
        <f>VLOOKUP(MID(C1471,7,4),Estrv!I:J,2,FALSE)</f>
        <v>Servicios integrales metropolitanos</v>
      </c>
      <c r="E1471" t="str">
        <f>VLOOKUP(MID(C1471,1,10),Estrv!B:CC,45,FALSE)</f>
        <v>Comercializacion y Arrendamiento de inmuebles administrados y/o propiedad de Servicios Metropolitanos S.A. de C.V.</v>
      </c>
      <c r="F1471" t="s">
        <v>6491</v>
      </c>
      <c r="G1471" t="b">
        <f t="shared" si="93"/>
        <v>0</v>
      </c>
    </row>
    <row r="1472" spans="1:7" hidden="1">
      <c r="A1472" t="str">
        <f t="shared" si="97"/>
        <v>09PESM</v>
      </c>
      <c r="B1472" t="str">
        <f>CONCATENATE(A1472,"_",COUNTIF(A$1:A1472,A1472))</f>
        <v>09PESM_2</v>
      </c>
      <c r="C1472" t="s">
        <v>10989</v>
      </c>
      <c r="D1472" t="str">
        <f>VLOOKUP(MID(C1472,7,4),Estrv!I:J,2,FALSE)</f>
        <v>Servicios integrales metropolitanos</v>
      </c>
      <c r="E1472" t="str">
        <f>VLOOKUP(MID(C1472,1,10),Estrv!B:CC,48,FALSE)</f>
        <v>Administracion, operacion, control, manejo y supervision de cajones de estacionamientos en la via publica bajo el programa de Parquimetros en las colonias Juarez y Cuauhtemoc.</v>
      </c>
      <c r="F1472" t="s">
        <v>6495</v>
      </c>
      <c r="G1472" t="b">
        <f t="shared" si="93"/>
        <v>1</v>
      </c>
    </row>
    <row r="1473" spans="1:7" hidden="1">
      <c r="A1473" t="str">
        <f t="shared" si="97"/>
        <v>09PESM</v>
      </c>
      <c r="B1473" t="str">
        <f>CONCATENATE(A1473,"_",COUNTIF(A$1:A1473,A1473))</f>
        <v>09PESM_3</v>
      </c>
      <c r="C1473" t="s">
        <v>11663</v>
      </c>
      <c r="D1473" t="str">
        <f>VLOOKUP(MID(C1473,7,4),Estrv!I:J,2,FALSE)</f>
        <v>Servicios integrales metropolitanos</v>
      </c>
      <c r="E1473" t="str">
        <f>VLOOKUP(MID(C1473,1,10),Estrv!B:CC,51,FALSE)</f>
        <v>Emision de estudios preliminares y proyectos ejecutivos a desarrollos inmobiliarios y mantenimiento a inmuebles administrados y/o propiedad de Servicios Metropolitanos, S.A. de C.V.</v>
      </c>
      <c r="F1473" t="s">
        <v>6496</v>
      </c>
      <c r="G1473" t="b">
        <f t="shared" si="93"/>
        <v>1</v>
      </c>
    </row>
    <row r="1474" spans="1:7">
      <c r="A1474" t="str">
        <f t="shared" si="97"/>
        <v>09PESM</v>
      </c>
      <c r="B1474" t="str">
        <f>CONCATENATE(A1474,"_",COUNTIF(A$1:A1474,A1474))</f>
        <v>09PESM_4</v>
      </c>
      <c r="C1474" t="s">
        <v>10316</v>
      </c>
      <c r="D1474" t="str">
        <f>VLOOKUP(MID(C1474,7,4),Estrv!I:J,2,FALSE)</f>
        <v>Actividades de apoyo administrativo</v>
      </c>
      <c r="E1474" t="str">
        <f>VLOOKUP(MID(C1474,1,10),Estrv!B:CC,45,FALSE)</f>
        <v>Proporcionar los insumos y herramientas necesarias a traves de la adquisicion de bienes y la contratacion de servicios para atender la demanda y necesidades de las oficinas de Servicios Metropolitanos, S.A. de C.V.</v>
      </c>
      <c r="F1474" t="s">
        <v>6505</v>
      </c>
      <c r="G1474" t="b">
        <f t="shared" si="93"/>
        <v>0</v>
      </c>
    </row>
    <row r="1475" spans="1:7">
      <c r="A1475" t="str">
        <f t="shared" si="97"/>
        <v>09PESM</v>
      </c>
      <c r="B1475" t="str">
        <f>CONCATENATE(A1475,"_",COUNTIF(A$1:A1475,A1475))</f>
        <v>09PESM_5</v>
      </c>
      <c r="C1475" t="s">
        <v>10317</v>
      </c>
      <c r="D1475" t="str">
        <f>VLOOKUP(MID(C1475,7,4),Estrv!I:J,2,FALSE)</f>
        <v>Provisiones para contingencias</v>
      </c>
      <c r="E1475" t="str">
        <f>VLOOKUP(MID(C1475,1,10),Estrv!B:CC,45,FALSE)</f>
        <v>Atender las sentencias emitas por la autoridad competente.</v>
      </c>
      <c r="F1475" t="s">
        <v>719</v>
      </c>
      <c r="G1475" t="b">
        <f t="shared" ref="G1475:G1538" si="98">EXACT(E1475,F1475)</f>
        <v>0</v>
      </c>
    </row>
    <row r="1476" spans="1:7">
      <c r="A1476" t="str">
        <f t="shared" si="97"/>
        <v>09PESM</v>
      </c>
      <c r="B1476" t="str">
        <f>CONCATENATE(A1476,"_",COUNTIF(A$1:A1476,A1476))</f>
        <v>09PESM_6</v>
      </c>
      <c r="C1476" t="s">
        <v>10318</v>
      </c>
      <c r="D1476" t="str">
        <f>VLOOKUP(MID(C1476,7,4),Estrv!I:J,2,FALSE)</f>
        <v>Cumplimiento de los programas de protección civil</v>
      </c>
      <c r="E1476" t="str">
        <f>VLOOKUP(MID(C1476,1,10),Estrv!B:CC,45,FALSE)</f>
        <v>Elaboracion de los Programas en Materia de Proteccion Civil de los inmuebles que integran a la SERVIMET.</v>
      </c>
      <c r="F1476" t="s">
        <v>6520</v>
      </c>
      <c r="G1476" t="b">
        <f t="shared" si="98"/>
        <v>0</v>
      </c>
    </row>
    <row r="1477" spans="1:7" hidden="1">
      <c r="A1477" t="str">
        <f t="shared" ref="A1477:A1495" si="99">MID(C1477,1,6)</f>
        <v>09PESM</v>
      </c>
      <c r="B1477" t="str">
        <f>CONCATENATE(A1477,"_",COUNTIF(A$1:A1477,A1477))</f>
        <v>09PESM_7</v>
      </c>
      <c r="C1477" t="s">
        <v>10992</v>
      </c>
      <c r="D1477" t="str">
        <f>VLOOKUP(MID(C1477,7,4),Estrv!I:J,2,FALSE)</f>
        <v>Cumplimiento de los programas de protección civil</v>
      </c>
      <c r="E1477" t="str">
        <f>VLOOKUP(MID(C1477,1,10),Estrv!B:CC,48,FALSE)</f>
        <v>Capacitacion en materia de Proteccion Civil.</v>
      </c>
      <c r="F1477" t="s">
        <v>5627</v>
      </c>
      <c r="G1477" t="b">
        <f t="shared" si="98"/>
        <v>1</v>
      </c>
    </row>
    <row r="1478" spans="1:7">
      <c r="A1478" t="str">
        <f t="shared" si="99"/>
        <v>09PFCH</v>
      </c>
      <c r="B1478" t="str">
        <f>CONCATENATE(A1478,"_",COUNTIF(A$1:A1478,A1478))</f>
        <v>09PFCH_1</v>
      </c>
      <c r="C1478" t="s">
        <v>10319</v>
      </c>
      <c r="D1478" t="str">
        <f>VLOOKUP(MID(C1478,7,4),Estrv!I:J,2,FALSE)</f>
        <v>Actividades de apoyo administrativo</v>
      </c>
      <c r="E1478" t="str">
        <f>VLOOKUP(MID(C1478,1,10),Estrv!B:CC,45,FALSE)</f>
        <v>Proporcionar los insumos y herramientas necesarias a traves de la adquisicion de bienes y la contratacion de servicios para atender la demanda y necesidades de las oficinas del Fideicomiso del Centro Historico.</v>
      </c>
      <c r="F1478" t="s">
        <v>6531</v>
      </c>
      <c r="G1478" t="b">
        <f t="shared" si="98"/>
        <v>0</v>
      </c>
    </row>
    <row r="1479" spans="1:7">
      <c r="A1479" t="str">
        <f t="shared" si="99"/>
        <v>09PFCH</v>
      </c>
      <c r="B1479" t="str">
        <f>CONCATENATE(A1479,"_",COUNTIF(A$1:A1479,A1479))</f>
        <v>09PFCH_2</v>
      </c>
      <c r="C1479" t="s">
        <v>10320</v>
      </c>
      <c r="D1479" t="str">
        <f>VLOOKUP(MID(C1479,7,4),Estrv!I:J,2,FALSE)</f>
        <v>Provisiones para contingencias</v>
      </c>
      <c r="E1479" t="str">
        <f>VLOOKUP(MID(C1479,1,10),Estrv!B:CC,45,FALSE)</f>
        <v>Atender las sentencias emitas por la autoridad competente</v>
      </c>
      <c r="F1479" t="s">
        <v>719</v>
      </c>
      <c r="G1479" t="b">
        <f t="shared" si="98"/>
        <v>0</v>
      </c>
    </row>
    <row r="1480" spans="1:7">
      <c r="A1480" t="str">
        <f t="shared" si="99"/>
        <v>09PFCH</v>
      </c>
      <c r="B1480" t="str">
        <f>CONCATENATE(A1480,"_",COUNTIF(A$1:A1480,A1480))</f>
        <v>09PFCH_3</v>
      </c>
      <c r="C1480" t="s">
        <v>10321</v>
      </c>
      <c r="D1480" t="str">
        <f>VLOOKUP(MID(C1480,7,4),Estrv!I:J,2,FALSE)</f>
        <v>Cumplimiento de los programas de protección civil</v>
      </c>
      <c r="E1480" t="str">
        <f>VLOOKUP(MID(C1480,1,10),Estrv!B:CC,45,FALSE)</f>
        <v>Integracion del Programa interno de Proteccion Civil de los inmuebles que integran al Fideicomiso Centro Historico.</v>
      </c>
      <c r="F1480" t="s">
        <v>6547</v>
      </c>
      <c r="G1480" t="b">
        <f t="shared" si="98"/>
        <v>0</v>
      </c>
    </row>
    <row r="1481" spans="1:7" hidden="1">
      <c r="A1481" t="str">
        <f t="shared" si="99"/>
        <v>09PFCH</v>
      </c>
      <c r="B1481" t="str">
        <f>CONCATENATE(A1481,"_",COUNTIF(A$1:A1481,A1481))</f>
        <v>09PFCH_4</v>
      </c>
      <c r="C1481" t="s">
        <v>10995</v>
      </c>
      <c r="D1481" t="str">
        <f>VLOOKUP(MID(C1481,7,4),Estrv!I:J,2,FALSE)</f>
        <v>Cumplimiento de los programas de protección civil</v>
      </c>
      <c r="E1481" t="str">
        <f>VLOOKUP(MID(C1481,1,10),Estrv!B:CC,48,FALSE)</f>
        <v>Cursos de Capacitacion en Materia de Proteccion Civil para la integracion del Programa Interno de Proteccion Civil.</v>
      </c>
      <c r="F1481" t="s">
        <v>6549</v>
      </c>
      <c r="G1481" t="b">
        <f t="shared" si="98"/>
        <v>1</v>
      </c>
    </row>
    <row r="1482" spans="1:7" hidden="1">
      <c r="A1482" t="str">
        <f t="shared" si="99"/>
        <v>09PFCH</v>
      </c>
      <c r="B1482" t="str">
        <f>CONCATENATE(A1482,"_",COUNTIF(A$1:A1482,A1482))</f>
        <v>09PFCH_5</v>
      </c>
      <c r="C1482" t="s">
        <v>11669</v>
      </c>
      <c r="D1482" t="str">
        <f>VLOOKUP(MID(C1482,7,4),Estrv!I:J,2,FALSE)</f>
        <v>Cumplimiento de los programas de protección civil</v>
      </c>
      <c r="E1482" t="str">
        <f>VLOOKUP(MID(C1482,1,10),Estrv!B:CC,51,FALSE)</f>
        <v>Mantenimiento de Detectores de Humo, Extintores, Alertamiento Sismico y Señaletica para la integracion del Programa Interno de Proteccion Civil.</v>
      </c>
      <c r="F1482" t="s">
        <v>6550</v>
      </c>
      <c r="G1482" t="b">
        <f t="shared" si="98"/>
        <v>1</v>
      </c>
    </row>
    <row r="1483" spans="1:7" hidden="1">
      <c r="A1483" t="str">
        <f t="shared" si="99"/>
        <v>09PFCH</v>
      </c>
      <c r="B1483" t="str">
        <f>CONCATENATE(A1483,"_",COUNTIF(A$1:A1483,A1483))</f>
        <v>09PFCH_6</v>
      </c>
      <c r="C1483" t="s">
        <v>12343</v>
      </c>
      <c r="D1483" t="str">
        <f>VLOOKUP(MID(C1483,7,4),Estrv!I:J,2,FALSE)</f>
        <v>Cumplimiento de los programas de protección civil</v>
      </c>
      <c r="E1483" t="str">
        <f>VLOOKUP(MID(C1483,1,10),Estrv!B:CC,54,FALSE)</f>
        <v>Emision de los documentos de “Dictamen estructural” y “Visto Bueno de Seguridad y Operacion”.</v>
      </c>
      <c r="F1483" t="s">
        <v>6551</v>
      </c>
      <c r="G1483" t="b">
        <f t="shared" si="98"/>
        <v>1</v>
      </c>
    </row>
    <row r="1484" spans="1:7">
      <c r="A1484" t="str">
        <f t="shared" si="99"/>
        <v>09PFCH</v>
      </c>
      <c r="B1484" t="str">
        <f>CONCATENATE(A1484,"_",COUNTIF(A$1:A1484,A1484))</f>
        <v>09PFCH_7</v>
      </c>
      <c r="C1484" t="s">
        <v>10322</v>
      </c>
      <c r="D1484" t="str">
        <f>VLOOKUP(MID(C1484,7,4),Estrv!I:J,2,FALSE)</f>
        <v>Acciones de obras y servicios para la recuperación, promoción y protección del Centro Histórico</v>
      </c>
      <c r="E1484" t="str">
        <f>VLOOKUP(MID(C1484,1,10),Estrv!B:CC,45,FALSE)</f>
        <v>Rehabilitacion y mantenimiento del espacio publico, asi como la planeacion, ejecucion y supervision de obras publicas en inmuebles en el Centro Historico de la Ciudad de Mexico.</v>
      </c>
      <c r="F1484" t="s">
        <v>6557</v>
      </c>
      <c r="G1484" t="b">
        <f t="shared" si="98"/>
        <v>0</v>
      </c>
    </row>
    <row r="1485" spans="1:7" hidden="1">
      <c r="A1485" t="str">
        <f t="shared" si="99"/>
        <v>09PFCH</v>
      </c>
      <c r="B1485" t="str">
        <f>CONCATENATE(A1485,"_",COUNTIF(A$1:A1485,A1485))</f>
        <v>09PFCH_8</v>
      </c>
      <c r="C1485" t="s">
        <v>10996</v>
      </c>
      <c r="D1485" t="str">
        <f>VLOOKUP(MID(C1485,7,4),Estrv!I:J,2,FALSE)</f>
        <v>Acciones de obras y servicios para la recuperación, promoción y protección del Centro Histórico</v>
      </c>
      <c r="E1485" t="str">
        <f>VLOOKUP(MID(C1485,1,10),Estrv!B:CC,48,FALSE)</f>
        <v>Realizacion de 1 Feria de los Barrios.</v>
      </c>
      <c r="F1485" t="s">
        <v>6561</v>
      </c>
      <c r="G1485" t="b">
        <f t="shared" si="98"/>
        <v>1</v>
      </c>
    </row>
    <row r="1486" spans="1:7" hidden="1">
      <c r="A1486" t="str">
        <f t="shared" si="99"/>
        <v>09PFCH</v>
      </c>
      <c r="B1486" t="str">
        <f>CONCATENATE(A1486,"_",COUNTIF(A$1:A1486,A1486))</f>
        <v>09PFCH_9</v>
      </c>
      <c r="C1486" t="s">
        <v>11670</v>
      </c>
      <c r="D1486" t="str">
        <f>VLOOKUP(MID(C1486,7,4),Estrv!I:J,2,FALSE)</f>
        <v>Acciones de obras y servicios para la recuperación, promoción y protección del Centro Histórico</v>
      </c>
      <c r="E1486" t="str">
        <f>VLOOKUP(MID(C1486,1,10),Estrv!B:CC,51,FALSE)</f>
        <v>Realizacion de investigaciones del Centro Historico de la Ciudad de Mexico.</v>
      </c>
      <c r="F1486" t="s">
        <v>6564</v>
      </c>
      <c r="G1486" t="b">
        <f t="shared" si="98"/>
        <v>1</v>
      </c>
    </row>
    <row r="1487" spans="1:7" hidden="1">
      <c r="A1487" t="str">
        <f t="shared" si="99"/>
        <v>09PFCH</v>
      </c>
      <c r="B1487" t="str">
        <f>CONCATENATE(A1487,"_",COUNTIF(A$1:A1487,A1487))</f>
        <v>09PFCH_10</v>
      </c>
      <c r="C1487" t="s">
        <v>12344</v>
      </c>
      <c r="D1487" t="str">
        <f>VLOOKUP(MID(C1487,7,4),Estrv!I:J,2,FALSE)</f>
        <v>Acciones de obras y servicios para la recuperación, promoción y protección del Centro Histórico</v>
      </c>
      <c r="E1487" t="str">
        <f>VLOOKUP(MID(C1487,1,10),Estrv!B:CC,54,FALSE)</f>
        <v>Realizacion de sesiones en temas de Patrimonio Inmaterial en el Centro Historico, Sustentabilidad Ambiental, Gestion de Riesgos al Patrimonio Cultural y Vida Cotidiana en el Centro Historico en talleres impartidos por la Escuela de Participacion Ciudadana para el Rescate del Centro Historico.</v>
      </c>
      <c r="F1487" t="s">
        <v>6565</v>
      </c>
      <c r="G1487" t="b">
        <f t="shared" si="98"/>
        <v>1</v>
      </c>
    </row>
    <row r="1488" spans="1:7" hidden="1">
      <c r="A1488" t="str">
        <f t="shared" si="99"/>
        <v>09PFCH</v>
      </c>
      <c r="B1488" t="str">
        <f>CONCATENATE(A1488,"_",COUNTIF(A$1:A1488,A1488))</f>
        <v>09PFCH_11</v>
      </c>
      <c r="C1488" t="s">
        <v>13018</v>
      </c>
      <c r="D1488" t="str">
        <f>VLOOKUP(MID(C1488,7,4),Estrv!I:J,2,FALSE)</f>
        <v>Acciones de obras y servicios para la recuperación, promoción y protección del Centro Histórico</v>
      </c>
      <c r="E1488" t="str">
        <f>VLOOKUP(MID(C1488,1,10),Estrv!B:CC,57,FALSE)</f>
        <v>Otorgar ayudas economicas a personas fisicas y morales sin fines de lucro interesadas en el rescate, promocion y conservacion del Centro Historico de la Ciudad de Mexico.</v>
      </c>
      <c r="F1488" t="s">
        <v>6568</v>
      </c>
      <c r="G1488" t="b">
        <f t="shared" si="98"/>
        <v>1</v>
      </c>
    </row>
    <row r="1489" spans="1:7" hidden="1">
      <c r="A1489" t="str">
        <f t="shared" si="99"/>
        <v>09PFCH</v>
      </c>
      <c r="B1489" t="str">
        <f>CONCATENATE(A1489,"_",COUNTIF(A$1:A1489,A1489))</f>
        <v>09PFCH_12</v>
      </c>
      <c r="C1489" t="s">
        <v>13692</v>
      </c>
      <c r="D1489" t="str">
        <f>VLOOKUP(MID(C1489,7,4),Estrv!I:J,2,FALSE)</f>
        <v>Acciones de obras y servicios para la recuperación, promoción y protección del Centro Histórico</v>
      </c>
      <c r="E1489" t="str">
        <f>VLOOKUP(MID(C1489,1,10),Estrv!B:CC,60,FALSE)</f>
        <v>Edicion, distribucion e impresion de la revista Km Cero.</v>
      </c>
      <c r="F1489" t="s">
        <v>6569</v>
      </c>
      <c r="G1489" t="b">
        <f t="shared" si="98"/>
        <v>1</v>
      </c>
    </row>
    <row r="1490" spans="1:7" hidden="1">
      <c r="A1490" t="str">
        <f t="shared" si="99"/>
        <v>09PFCH</v>
      </c>
      <c r="B1490" t="str">
        <f>CONCATENATE(A1490,"_",COUNTIF(A$1:A1490,A1490))</f>
        <v>09PFCH_13</v>
      </c>
      <c r="C1490" t="s">
        <v>14366</v>
      </c>
      <c r="D1490" t="str">
        <f>VLOOKUP(MID(C1490,7,4),Estrv!I:J,2,FALSE)</f>
        <v>Acciones de obras y servicios para la recuperación, promoción y protección del Centro Histórico</v>
      </c>
      <c r="E1490" t="str">
        <f>VLOOKUP(MID(C1490,1,10),Estrv!B:CC,63,FALSE)</f>
        <v>Desarrollo de eventos culturales en diferentes puntos del Centro Historico de la Ciudad de Mexico.</v>
      </c>
      <c r="F1490" t="s">
        <v>6572</v>
      </c>
      <c r="G1490" t="b">
        <f t="shared" si="98"/>
        <v>1</v>
      </c>
    </row>
    <row r="1491" spans="1:7" hidden="1">
      <c r="A1491" t="str">
        <f t="shared" si="99"/>
        <v>09PFCH</v>
      </c>
      <c r="B1491" t="str">
        <f>CONCATENATE(A1491,"_",COUNTIF(A$1:A1491,A1491))</f>
        <v>09PFCH_14</v>
      </c>
      <c r="C1491" t="s">
        <v>15040</v>
      </c>
      <c r="D1491" t="str">
        <f>VLOOKUP(MID(C1491,7,4),Estrv!I:J,2,FALSE)</f>
        <v>Acciones de obras y servicios para la recuperación, promoción y protección del Centro Histórico</v>
      </c>
      <c r="E1491" t="str">
        <f>VLOOKUP(MID(C1491,1,10),Estrv!B:CC,66,FALSE)</f>
        <v>Ejecucion de arte urbano en muros, cortinas y murales en las calles del Centro Historico de la Ciudad de Mexico.</v>
      </c>
      <c r="F1491" t="s">
        <v>6573</v>
      </c>
      <c r="G1491" t="b">
        <f t="shared" si="98"/>
        <v>1</v>
      </c>
    </row>
    <row r="1492" spans="1:7">
      <c r="A1492" t="str">
        <f t="shared" si="99"/>
        <v>09PFRC</v>
      </c>
      <c r="B1492" t="str">
        <f>CONCATENATE(A1492,"_",COUNTIF(A$1:A1492,A1492))</f>
        <v>09PFRC_1</v>
      </c>
      <c r="C1492" t="s">
        <v>10323</v>
      </c>
      <c r="D1492" t="str">
        <f>VLOOKUP(MID(C1492,7,4),Estrv!I:J,2,FALSE)</f>
        <v>Recuperacion óptima de los créditos</v>
      </c>
      <c r="E1492" t="str">
        <f>VLOOKUP(MID(C1492,1,10),Estrv!B:CC,45,FALSE)</f>
        <v>Ejecutar las acciones de cobranza via telefonica a las personas acreditadas de las carteras administradas por este Fideicomiso.</v>
      </c>
      <c r="F1492" t="s">
        <v>6591</v>
      </c>
      <c r="G1492" t="b">
        <f t="shared" si="98"/>
        <v>0</v>
      </c>
    </row>
    <row r="1493" spans="1:7" hidden="1">
      <c r="A1493" t="str">
        <f t="shared" si="99"/>
        <v>09PFRC</v>
      </c>
      <c r="B1493" t="str">
        <f>CONCATENATE(A1493,"_",COUNTIF(A$1:A1493,A1493))</f>
        <v>09PFRC_2</v>
      </c>
      <c r="C1493" t="s">
        <v>10997</v>
      </c>
      <c r="D1493" t="str">
        <f>VLOOKUP(MID(C1493,7,4),Estrv!I:J,2,FALSE)</f>
        <v>Recuperacion óptima de los créditos</v>
      </c>
      <c r="E1493" t="str">
        <f>VLOOKUP(MID(C1493,1,10),Estrv!B:CC,48,FALSE)</f>
        <v>Entrega de avisos de cobranza en los domicilios de los acreditados que presenten adeudos a traves del personal de campo contratado por el Fideicomiso.</v>
      </c>
      <c r="F1493" t="s">
        <v>6595</v>
      </c>
      <c r="G1493" t="b">
        <f t="shared" si="98"/>
        <v>1</v>
      </c>
    </row>
    <row r="1494" spans="1:7" hidden="1">
      <c r="A1494" t="str">
        <f t="shared" si="99"/>
        <v>09PFRC</v>
      </c>
      <c r="B1494" t="str">
        <f>CONCATENATE(A1494,"_",COUNTIF(A$1:A1494,A1494))</f>
        <v>09PFRC_3</v>
      </c>
      <c r="C1494" t="s">
        <v>11671</v>
      </c>
      <c r="D1494" t="str">
        <f>VLOOKUP(MID(C1494,7,4),Estrv!I:J,2,FALSE)</f>
        <v>Recuperacion óptima de los créditos</v>
      </c>
      <c r="E1494" t="str">
        <f>VLOOKUP(MID(C1494,1,10),Estrv!B:CC,51,FALSE)</f>
        <v>Entrega de avisos de cobranza en los domicilios de los acreditados que presenten adeudos a traves del Servicio Postal Mexicano (SEPOMEX)</v>
      </c>
      <c r="F1494" t="s">
        <v>6596</v>
      </c>
      <c r="G1494" t="b">
        <f t="shared" si="98"/>
        <v>1</v>
      </c>
    </row>
    <row r="1495" spans="1:7">
      <c r="A1495" t="str">
        <f t="shared" si="99"/>
        <v>09PFRC</v>
      </c>
      <c r="B1495" t="str">
        <f>CONCATENATE(A1495,"_",COUNTIF(A$1:A1495,A1495))</f>
        <v>09PFRC_4</v>
      </c>
      <c r="C1495" t="s">
        <v>10324</v>
      </c>
      <c r="D1495" t="str">
        <f>VLOOKUP(MID(C1495,7,4),Estrv!I:J,2,FALSE)</f>
        <v>Cumplimiento de los programas de protección civil</v>
      </c>
      <c r="E1495" t="str">
        <f>VLOOKUP(MID(C1495,1,10),Estrv!B:CC,45,FALSE)</f>
        <v>Capacitacion en materia de Proteccion Civil a los servidores publicos adscritos a la Entidad.</v>
      </c>
      <c r="F1495" t="s">
        <v>6605</v>
      </c>
      <c r="G1495" t="b">
        <f t="shared" si="98"/>
        <v>0</v>
      </c>
    </row>
    <row r="1496" spans="1:7">
      <c r="A1496" t="str">
        <f t="shared" ref="A1496:A1509" si="100">MID(C1496,1,6)</f>
        <v>09PFRC</v>
      </c>
      <c r="B1496" t="str">
        <f>CONCATENATE(A1496,"_",COUNTIF(A$1:A1496,A1496))</f>
        <v>09PFRC_5</v>
      </c>
      <c r="C1496" t="s">
        <v>10325</v>
      </c>
      <c r="D1496" t="str">
        <f>VLOOKUP(MID(C1496,7,4),Estrv!I:J,2,FALSE)</f>
        <v>Provisiones para contingencias</v>
      </c>
      <c r="E1496" t="str">
        <f>VLOOKUP(MID(C1496,1,10),Estrv!B:CC,45,FALSE)</f>
        <v>Atender las sentencias definitivas emitidas por la autoridad competente</v>
      </c>
      <c r="F1496" t="s">
        <v>6613</v>
      </c>
      <c r="G1496" t="b">
        <f t="shared" si="98"/>
        <v>0</v>
      </c>
    </row>
    <row r="1497" spans="1:7">
      <c r="A1497" t="str">
        <f t="shared" si="100"/>
        <v>10C001</v>
      </c>
      <c r="B1497" t="str">
        <f>CONCATENATE(A1497,"_",COUNTIF(A$1:A1497,A1497))</f>
        <v>10C001_1</v>
      </c>
      <c r="C1497" t="s">
        <v>10326</v>
      </c>
      <c r="D1497" t="str">
        <f>VLOOKUP(MID(C1497,7,4),Estrv!I:J,2,FALSE)</f>
        <v>Servicios integrales de movilidad pública y privada</v>
      </c>
      <c r="E1497" t="str">
        <f>VLOOKUP(MID(C1497,1,10),Estrv!B:CC,45,FALSE)</f>
        <v>Difusion en el Sistema Integrado de Transporte Publico de la imagen unica de movilidad integrada.</v>
      </c>
      <c r="F1497" t="s">
        <v>6633</v>
      </c>
      <c r="G1497" t="b">
        <f t="shared" si="98"/>
        <v>0</v>
      </c>
    </row>
    <row r="1498" spans="1:7" hidden="1">
      <c r="A1498" t="str">
        <f t="shared" si="100"/>
        <v>10C001</v>
      </c>
      <c r="B1498" t="str">
        <f>CONCATENATE(A1498,"_",COUNTIF(A$1:A1498,A1498))</f>
        <v>10C001_2</v>
      </c>
      <c r="C1498" t="s">
        <v>11000</v>
      </c>
      <c r="D1498" t="str">
        <f>VLOOKUP(MID(C1498,7,4),Estrv!I:J,2,FALSE)</f>
        <v>Servicios integrales de movilidad pública y privada</v>
      </c>
      <c r="E1498" t="str">
        <f>VLOOKUP(MID(C1498,1,10),Estrv!B:CC,48,FALSE)</f>
        <v>Diseño del sistema central maestro del Sistema Integrado de Transporte Publico.</v>
      </c>
      <c r="F1498" t="s">
        <v>6637</v>
      </c>
      <c r="G1498" t="b">
        <f t="shared" si="98"/>
        <v>1</v>
      </c>
    </row>
    <row r="1499" spans="1:7" hidden="1">
      <c r="A1499" t="str">
        <f t="shared" si="100"/>
        <v>10C001</v>
      </c>
      <c r="B1499" t="str">
        <f>CONCATENATE(A1499,"_",COUNTIF(A$1:A1499,A1499))</f>
        <v>10C001_3</v>
      </c>
      <c r="C1499" t="s">
        <v>11674</v>
      </c>
      <c r="D1499" t="str">
        <f>VLOOKUP(MID(C1499,7,4),Estrv!I:J,2,FALSE)</f>
        <v>Servicios integrales de movilidad pública y privada</v>
      </c>
      <c r="E1499" t="str">
        <f>VLOOKUP(MID(C1499,1,10),Estrv!B:CC,51,FALSE)</f>
        <v>Capacitacion y promocion en temas de seguridad vial.</v>
      </c>
      <c r="F1499" t="s">
        <v>6640</v>
      </c>
      <c r="G1499" t="b">
        <f t="shared" si="98"/>
        <v>1</v>
      </c>
    </row>
    <row r="1500" spans="1:7" hidden="1">
      <c r="A1500" t="str">
        <f t="shared" si="100"/>
        <v>10C001</v>
      </c>
      <c r="B1500" t="str">
        <f>CONCATENATE(A1500,"_",COUNTIF(A$1:A1500,A1500))</f>
        <v>10C001_4</v>
      </c>
      <c r="C1500" t="s">
        <v>12348</v>
      </c>
      <c r="D1500" t="str">
        <f>VLOOKUP(MID(C1500,7,4),Estrv!I:J,2,FALSE)</f>
        <v>Servicios integrales de movilidad pública y privada</v>
      </c>
      <c r="E1500" t="str">
        <f>VLOOKUP(MID(C1500,1,10),Estrv!B:CC,54,FALSE)</f>
        <v>Realizar obras de mejoramiento de la infraestructura urbana en zonas de parquimetros por medio de convenios con entidades ejecutoras de obra de la administracion publica.</v>
      </c>
      <c r="F1500" t="s">
        <v>6643</v>
      </c>
      <c r="G1500" t="b">
        <f t="shared" si="98"/>
        <v>1</v>
      </c>
    </row>
    <row r="1501" spans="1:7" hidden="1">
      <c r="A1501" t="str">
        <f t="shared" si="100"/>
        <v>10C001</v>
      </c>
      <c r="B1501" t="str">
        <f>CONCATENATE(A1501,"_",COUNTIF(A$1:A1501,A1501))</f>
        <v>10C001_5</v>
      </c>
      <c r="C1501" t="s">
        <v>13022</v>
      </c>
      <c r="D1501" t="str">
        <f>VLOOKUP(MID(C1501,7,4),Estrv!I:J,2,FALSE)</f>
        <v>Servicios integrales de movilidad pública y privada</v>
      </c>
      <c r="E1501" t="str">
        <f>VLOOKUP(MID(C1501,1,10),Estrv!B:CC,57,FALSE)</f>
        <v>Brindar servicios de control vehicular y actualizacion de los registros vehiculares.</v>
      </c>
      <c r="F1501" t="s">
        <v>6646</v>
      </c>
      <c r="G1501" t="b">
        <f t="shared" si="98"/>
        <v>1</v>
      </c>
    </row>
    <row r="1502" spans="1:7">
      <c r="A1502" t="str">
        <f t="shared" si="100"/>
        <v>10C001</v>
      </c>
      <c r="B1502" t="str">
        <f>CONCATENATE(A1502,"_",COUNTIF(A$1:A1502,A1502))</f>
        <v>10C001_6</v>
      </c>
      <c r="C1502" t="s">
        <v>10327</v>
      </c>
      <c r="D1502" t="str">
        <f>VLOOKUP(MID(C1502,7,4),Estrv!I:J,2,FALSE)</f>
        <v>Servicios integrales de movilidad para ciclistas y peatones</v>
      </c>
      <c r="E1502" t="str">
        <f>VLOOKUP(MID(C1502,1,10),Estrv!B:CC,45,FALSE)</f>
        <v>Elaboracion y evaluacion de proyectos de infraestructura peatonal y ciclista.</v>
      </c>
      <c r="F1502" t="s">
        <v>6661</v>
      </c>
      <c r="G1502" t="b">
        <f t="shared" si="98"/>
        <v>0</v>
      </c>
    </row>
    <row r="1503" spans="1:7" hidden="1">
      <c r="A1503" t="str">
        <f t="shared" si="100"/>
        <v>10C001</v>
      </c>
      <c r="B1503" t="str">
        <f>CONCATENATE(A1503,"_",COUNTIF(A$1:A1503,A1503))</f>
        <v>10C001_7</v>
      </c>
      <c r="C1503" t="s">
        <v>11001</v>
      </c>
      <c r="D1503" t="str">
        <f>VLOOKUP(MID(C1503,7,4),Estrv!I:J,2,FALSE)</f>
        <v>Servicios integrales de movilidad para ciclistas y peatones</v>
      </c>
      <c r="E1503" t="str">
        <f>VLOOKUP(MID(C1503,1,10),Estrv!B:CC,48,FALSE)</f>
        <v>Implementacion y operacion de biciestacionamientos masivos.</v>
      </c>
      <c r="F1503" t="s">
        <v>6665</v>
      </c>
      <c r="G1503" t="b">
        <f t="shared" si="98"/>
        <v>1</v>
      </c>
    </row>
    <row r="1504" spans="1:7" hidden="1">
      <c r="A1504" t="str">
        <f t="shared" si="100"/>
        <v>10C001</v>
      </c>
      <c r="B1504" t="str">
        <f>CONCATENATE(A1504,"_",COUNTIF(A$1:A1504,A1504))</f>
        <v>10C001_8</v>
      </c>
      <c r="C1504" t="s">
        <v>11675</v>
      </c>
      <c r="D1504" t="str">
        <f>VLOOKUP(MID(C1504,7,4),Estrv!I:J,2,FALSE)</f>
        <v>Servicios integrales de movilidad para ciclistas y peatones</v>
      </c>
      <c r="E1504" t="str">
        <f>VLOOKUP(MID(C1504,1,10),Estrv!B:CC,51,FALSE)</f>
        <v>Renovacion, expansion y operacion del Sistema de Transporte Individual en Bicicleta Publica ECOBICI.</v>
      </c>
      <c r="F1504" t="s">
        <v>6667</v>
      </c>
      <c r="G1504" t="b">
        <f t="shared" si="98"/>
        <v>1</v>
      </c>
    </row>
    <row r="1505" spans="1:7" hidden="1">
      <c r="A1505" t="str">
        <f t="shared" si="100"/>
        <v>10C001</v>
      </c>
      <c r="B1505" t="str">
        <f>CONCATENATE(A1505,"_",COUNTIF(A$1:A1505,A1505))</f>
        <v>10C001_9</v>
      </c>
      <c r="C1505" t="s">
        <v>12349</v>
      </c>
      <c r="D1505" t="str">
        <f>VLOOKUP(MID(C1505,7,4),Estrv!I:J,2,FALSE)</f>
        <v>Servicios integrales de movilidad para ciclistas y peatones</v>
      </c>
      <c r="E1505" t="str">
        <f>VLOOKUP(MID(C1505,1,10),Estrv!B:CC,54,FALSE)</f>
        <v>Realizacion de paseos dominicales, nocturnos y biciescuelas para promocion del uso de la bicicleta.</v>
      </c>
      <c r="F1505" t="s">
        <v>6668</v>
      </c>
      <c r="G1505" t="b">
        <f t="shared" si="98"/>
        <v>1</v>
      </c>
    </row>
    <row r="1506" spans="1:7">
      <c r="A1506" t="str">
        <f t="shared" si="100"/>
        <v>10C001</v>
      </c>
      <c r="B1506" t="str">
        <f>CONCATENATE(A1506,"_",COUNTIF(A$1:A1506,A1506))</f>
        <v>10C001_10</v>
      </c>
      <c r="C1506" t="s">
        <v>10328</v>
      </c>
      <c r="D1506" t="str">
        <f>VLOOKUP(MID(C1506,7,4),Estrv!I:J,2,FALSE)</f>
        <v>Actividades de apoyo administrativo</v>
      </c>
      <c r="E1506" t="str">
        <f>VLOOKUP(MID(C1506,1,10),Estrv!B:CC,45,FALSE)</f>
        <v>Adquisicion de materiales, insumos y suministros requeridos para el desempeño de las actividades administrativas.</v>
      </c>
      <c r="F1506" t="s">
        <v>6671</v>
      </c>
      <c r="G1506" t="b">
        <f t="shared" si="98"/>
        <v>0</v>
      </c>
    </row>
    <row r="1507" spans="1:7" hidden="1">
      <c r="A1507" t="str">
        <f t="shared" si="100"/>
        <v>10C001</v>
      </c>
      <c r="B1507" t="str">
        <f>CONCATENATE(A1507,"_",COUNTIF(A$1:A1507,A1507))</f>
        <v>10C001_11</v>
      </c>
      <c r="C1507" t="s">
        <v>11002</v>
      </c>
      <c r="D1507" t="str">
        <f>VLOOKUP(MID(C1507,7,4),Estrv!I:J,2,FALSE)</f>
        <v>Actividades de apoyo administrativo</v>
      </c>
      <c r="E1507" t="str">
        <f>VLOOKUP(MID(C1507,1,10),Estrv!B:CC,48,FALSE)</f>
        <v>Pago de servicios generales, servicios profesionales, conservacion y mantenimiento del inmueble, asi como servicios de difusion.</v>
      </c>
      <c r="F1507" t="s">
        <v>122</v>
      </c>
      <c r="G1507" t="b">
        <f t="shared" si="98"/>
        <v>1</v>
      </c>
    </row>
    <row r="1508" spans="1:7">
      <c r="A1508" t="str">
        <f t="shared" si="100"/>
        <v>10C001</v>
      </c>
      <c r="B1508" t="str">
        <f>CONCATENATE(A1508,"_",COUNTIF(A$1:A1508,A1508))</f>
        <v>10C001_12</v>
      </c>
      <c r="C1508" t="s">
        <v>10329</v>
      </c>
      <c r="D1508" t="str">
        <f>VLOOKUP(MID(C1508,7,4),Estrv!I:J,2,FALSE)</f>
        <v>Provisiones para contingencias</v>
      </c>
      <c r="E1508" t="str">
        <f>VLOOKUP(MID(C1508,1,10),Estrv!B:CC,45,FALSE)</f>
        <v>Entrega de apoyos compensatorios por situaciones emergentes que vulneren a los trabajadores de la SEMOVI.</v>
      </c>
      <c r="F1508" t="s">
        <v>6676</v>
      </c>
      <c r="G1508" t="b">
        <f t="shared" si="98"/>
        <v>0</v>
      </c>
    </row>
    <row r="1509" spans="1:7">
      <c r="A1509" t="str">
        <f t="shared" si="100"/>
        <v>10C001</v>
      </c>
      <c r="B1509" t="str">
        <f>CONCATENATE(A1509,"_",COUNTIF(A$1:A1509,A1509))</f>
        <v>10C001_13</v>
      </c>
      <c r="C1509" t="s">
        <v>10330</v>
      </c>
      <c r="D1509" t="str">
        <f>VLOOKUP(MID(C1509,7,4),Estrv!I:J,2,FALSE)</f>
        <v>Cumplimiento de los programas de protección civil</v>
      </c>
      <c r="E1509" t="str">
        <f>VLOOKUP(MID(C1509,1,10),Estrv!B:CC,45,FALSE)</f>
        <v>Implementar señaletica, realizar simulacros, instalar Comite Interno de Proteccion Civil, capacitar, equipar en materia de protección civil y desarrollar contenidos del programa interno de protección civil.</v>
      </c>
      <c r="F1509" t="s">
        <v>6687</v>
      </c>
      <c r="G1509" t="b">
        <f t="shared" si="98"/>
        <v>0</v>
      </c>
    </row>
    <row r="1510" spans="1:7">
      <c r="A1510" t="str">
        <f t="shared" ref="A1510:A1529" si="101">MID(C1510,1,6)</f>
        <v>10P0AC</v>
      </c>
      <c r="B1510" t="str">
        <f>CONCATENATE(A1510,"_",COUNTIF(A$1:A1510,A1510))</f>
        <v>10P0AC_1</v>
      </c>
      <c r="C1510" t="s">
        <v>10331</v>
      </c>
      <c r="D1510" t="str">
        <f>VLOOKUP(MID(C1510,7,4),Estrv!I:J,2,FALSE)</f>
        <v>Servicios integrales de movilidad para ciclistas y peatones</v>
      </c>
      <c r="E1510" t="str">
        <f>VLOOKUP(MID(C1510,1,10),Estrv!B:CC,45,FALSE)</f>
        <v>Aprobacion de proyecto de ciclovia confinada.</v>
      </c>
      <c r="F1510" t="s">
        <v>6700</v>
      </c>
      <c r="G1510" t="b">
        <f t="shared" si="98"/>
        <v>0</v>
      </c>
    </row>
    <row r="1511" spans="1:7" hidden="1">
      <c r="A1511" t="str">
        <f t="shared" si="101"/>
        <v>10P0AC</v>
      </c>
      <c r="B1511" t="str">
        <f>CONCATENATE(A1511,"_",COUNTIF(A$1:A1511,A1511))</f>
        <v>10P0AC_2</v>
      </c>
      <c r="C1511" t="s">
        <v>11005</v>
      </c>
      <c r="D1511" t="str">
        <f>VLOOKUP(MID(C1511,7,4),Estrv!I:J,2,FALSE)</f>
        <v>Servicios integrales de movilidad para ciclistas y peatones</v>
      </c>
      <c r="E1511" t="str">
        <f>VLOOKUP(MID(C1511,1,10),Estrv!B:CC,48,FALSE)</f>
        <v>Aprobacion de convenios de colaboracion con la Secretaria de Obras y Servicios, la Secretaria de Movilidad y el FONACIPE.</v>
      </c>
      <c r="F1511" t="s">
        <v>6704</v>
      </c>
      <c r="G1511" t="b">
        <f t="shared" si="98"/>
        <v>1</v>
      </c>
    </row>
    <row r="1512" spans="1:7" hidden="1">
      <c r="A1512" t="str">
        <f t="shared" si="101"/>
        <v>10P0AC</v>
      </c>
      <c r="B1512" t="str">
        <f>CONCATENATE(A1512,"_",COUNTIF(A$1:A1512,A1512))</f>
        <v>10P0AC_3</v>
      </c>
      <c r="C1512" t="s">
        <v>11679</v>
      </c>
      <c r="D1512" t="str">
        <f>VLOOKUP(MID(C1512,7,4),Estrv!I:J,2,FALSE)</f>
        <v>Servicios integrales de movilidad para ciclistas y peatones</v>
      </c>
      <c r="E1512" t="str">
        <f>VLOOKUP(MID(C1512,1,10),Estrv!B:CC,51,FALSE)</f>
        <v>Cubrir costos de ejecucion de las obras para el proyecto de ciclovia confinada.</v>
      </c>
      <c r="F1512" t="s">
        <v>6705</v>
      </c>
      <c r="G1512" t="b">
        <f t="shared" si="98"/>
        <v>1</v>
      </c>
    </row>
    <row r="1513" spans="1:7">
      <c r="A1513" t="str">
        <f t="shared" si="101"/>
        <v>10P0TP</v>
      </c>
      <c r="B1513" t="str">
        <f>CONCATENATE(A1513,"_",COUNTIF(A$1:A1513,A1513))</f>
        <v>10P0TP_1</v>
      </c>
      <c r="C1513" t="s">
        <v>10332</v>
      </c>
      <c r="D1513" t="str">
        <f>VLOOKUP(MID(C1513,7,4),Estrv!I:J,2,FALSE)</f>
        <v>Acciones para mejorar el servicio de transporte público, así como la infraestructura asociada</v>
      </c>
      <c r="E1513" t="str">
        <f>VLOOKUP(MID(C1513,1,10),Estrv!B:CC,45,FALSE)</f>
        <v>Sustitucion y retiro voluntario de unidades con 10 o mas años de vida util para renovar el parque vehicular.</v>
      </c>
      <c r="F1513" t="s">
        <v>6722</v>
      </c>
      <c r="G1513" t="b">
        <f t="shared" si="98"/>
        <v>0</v>
      </c>
    </row>
    <row r="1514" spans="1:7" hidden="1">
      <c r="A1514" t="str">
        <f t="shared" si="101"/>
        <v>10P0TP</v>
      </c>
      <c r="B1514" t="str">
        <f>CONCATENATE(A1514,"_",COUNTIF(A$1:A1514,A1514))</f>
        <v>10P0TP_2</v>
      </c>
      <c r="C1514" t="s">
        <v>11006</v>
      </c>
      <c r="D1514" t="str">
        <f>VLOOKUP(MID(C1514,7,4),Estrv!I:J,2,FALSE)</f>
        <v>Acciones para mejorar el servicio de transporte público, así como la infraestructura asociada</v>
      </c>
      <c r="E1514" t="str">
        <f>VLOOKUP(MID(C1514,1,10),Estrv!B:CC,48,FALSE)</f>
        <v>Entrega de apoyos economicos al combustible para garantizar la prestacion del servicio y reducir costos de operacion.</v>
      </c>
      <c r="F1514" t="s">
        <v>6724</v>
      </c>
      <c r="G1514" t="b">
        <f t="shared" si="98"/>
        <v>1</v>
      </c>
    </row>
    <row r="1515" spans="1:7" hidden="1">
      <c r="A1515" t="str">
        <f t="shared" si="101"/>
        <v>10P0TP</v>
      </c>
      <c r="B1515" t="str">
        <f>CONCATENATE(A1515,"_",COUNTIF(A$1:A1515,A1515))</f>
        <v>10P0TP_3</v>
      </c>
      <c r="C1515" t="s">
        <v>11680</v>
      </c>
      <c r="D1515" t="str">
        <f>VLOOKUP(MID(C1515,7,4),Estrv!I:J,2,FALSE)</f>
        <v>Acciones para mejorar el servicio de transporte público, así como la infraestructura asociada</v>
      </c>
      <c r="E1515" t="str">
        <f>VLOOKUP(MID(C1515,1,10),Estrv!B:CC,51,FALSE)</f>
        <v>Ordenamiento y modernizacion de unidades con vida util que prestan el servicio de transporte publico de pasajeros concesionado.</v>
      </c>
      <c r="F1515" t="s">
        <v>6725</v>
      </c>
      <c r="G1515" t="b">
        <f t="shared" si="98"/>
        <v>1</v>
      </c>
    </row>
    <row r="1516" spans="1:7">
      <c r="A1516" t="str">
        <f t="shared" si="101"/>
        <v>10PDMB</v>
      </c>
      <c r="B1516" t="str">
        <f>CONCATENATE(A1516,"_",COUNTIF(A$1:A1516,A1516))</f>
        <v>10PDMB_1</v>
      </c>
      <c r="C1516" t="s">
        <v>10333</v>
      </c>
      <c r="D1516" t="str">
        <f>VLOOKUP(MID(C1516,7,4),Estrv!I:J,2,FALSE)</f>
        <v>Operación y mantenimiento del transporte público masivo, concesionado y alterno</v>
      </c>
      <c r="E1516" t="str">
        <f>VLOOKUP(MID(C1516,1,10),Estrv!B:CC,45,FALSE)</f>
        <v>Prestacion del servicio de transporte en funcion de la demanda.</v>
      </c>
      <c r="F1516" t="s">
        <v>6742</v>
      </c>
      <c r="G1516" t="b">
        <f t="shared" si="98"/>
        <v>0</v>
      </c>
    </row>
    <row r="1517" spans="1:7" hidden="1">
      <c r="A1517" t="str">
        <f t="shared" si="101"/>
        <v>10PDMB</v>
      </c>
      <c r="B1517" t="str">
        <f>CONCATENATE(A1517,"_",COUNTIF(A$1:A1517,A1517))</f>
        <v>10PDMB_2</v>
      </c>
      <c r="C1517" t="s">
        <v>11007</v>
      </c>
      <c r="D1517" t="str">
        <f>VLOOKUP(MID(C1517,7,4),Estrv!I:J,2,FALSE)</f>
        <v>Operación y mantenimiento del transporte público masivo, concesionado y alterno</v>
      </c>
      <c r="E1517" t="str">
        <f>VLOOKUP(MID(C1517,1,10),Estrv!B:CC,48,FALSE)</f>
        <v>Supervisar carriles confinados, estaciones, terminales y patios de encierro de los corredores.</v>
      </c>
      <c r="F1517" t="s">
        <v>6746</v>
      </c>
      <c r="G1517" t="b">
        <f t="shared" si="98"/>
        <v>1</v>
      </c>
    </row>
    <row r="1518" spans="1:7" hidden="1">
      <c r="A1518" t="str">
        <f t="shared" si="101"/>
        <v>10PDMB</v>
      </c>
      <c r="B1518" t="str">
        <f>CONCATENATE(A1518,"_",COUNTIF(A$1:A1518,A1518))</f>
        <v>10PDMB_3</v>
      </c>
      <c r="C1518" t="s">
        <v>11681</v>
      </c>
      <c r="D1518" t="str">
        <f>VLOOKUP(MID(C1518,7,4),Estrv!I:J,2,FALSE)</f>
        <v>Operación y mantenimiento del transporte público masivo, concesionado y alterno</v>
      </c>
      <c r="E1518" t="str">
        <f>VLOOKUP(MID(C1518,1,10),Estrv!B:CC,51,FALSE)</f>
        <v>Supervisar el funcionamiento de los equipos de peaje y control de acceso en estaciones y autobuses.</v>
      </c>
      <c r="F1518" t="s">
        <v>6747</v>
      </c>
      <c r="G1518" t="b">
        <f t="shared" si="98"/>
        <v>1</v>
      </c>
    </row>
    <row r="1519" spans="1:7" hidden="1">
      <c r="A1519" t="str">
        <f t="shared" si="101"/>
        <v>10PDMB</v>
      </c>
      <c r="B1519" t="str">
        <f>CONCATENATE(A1519,"_",COUNTIF(A$1:A1519,A1519))</f>
        <v>10PDMB_4</v>
      </c>
      <c r="C1519" t="s">
        <v>12355</v>
      </c>
      <c r="D1519" t="str">
        <f>VLOOKUP(MID(C1519,7,4),Estrv!I:J,2,FALSE)</f>
        <v>Operación y mantenimiento del transporte público masivo, concesionado y alterno</v>
      </c>
      <c r="E1519" t="str">
        <f>VLOOKUP(MID(C1519,1,10),Estrv!B:CC,54,FALSE)</f>
        <v>Mantenimiento de autobuses de las empresas operadoras.</v>
      </c>
      <c r="F1519" t="s">
        <v>6750</v>
      </c>
      <c r="G1519" t="b">
        <f t="shared" si="98"/>
        <v>1</v>
      </c>
    </row>
    <row r="1520" spans="1:7" hidden="1">
      <c r="A1520" t="str">
        <f t="shared" si="101"/>
        <v>10PDMB</v>
      </c>
      <c r="B1520" t="str">
        <f>CONCATENATE(A1520,"_",COUNTIF(A$1:A1520,A1520))</f>
        <v>10PDMB_5</v>
      </c>
      <c r="C1520" t="s">
        <v>13029</v>
      </c>
      <c r="D1520" t="str">
        <f>VLOOKUP(MID(C1520,7,4),Estrv!I:J,2,FALSE)</f>
        <v>Operación y mantenimiento del transporte público masivo, concesionado y alterno</v>
      </c>
      <c r="E1520" t="str">
        <f>VLOOKUP(MID(C1520,1,10),Estrv!B:CC,57,FALSE)</f>
        <v>Realizar proyecto de electromovilidad y contribuir a la disminucion de emisiones contaminantes.</v>
      </c>
      <c r="F1520" t="s">
        <v>6751</v>
      </c>
      <c r="G1520" t="b">
        <f t="shared" si="98"/>
        <v>1</v>
      </c>
    </row>
    <row r="1521" spans="1:7" hidden="1">
      <c r="A1521" t="str">
        <f t="shared" si="101"/>
        <v>10PDMB</v>
      </c>
      <c r="B1521" t="str">
        <f>CONCATENATE(A1521,"_",COUNTIF(A$1:A1521,A1521))</f>
        <v>10PDMB_6</v>
      </c>
      <c r="C1521" t="s">
        <v>13703</v>
      </c>
      <c r="D1521" t="str">
        <f>VLOOKUP(MID(C1521,7,4),Estrv!I:J,2,FALSE)</f>
        <v>Operación y mantenimiento del transporte público masivo, concesionado y alterno</v>
      </c>
      <c r="E1521" t="str">
        <f>VLOOKUP(MID(C1521,1,10),Estrv!B:CC,60,FALSE)</f>
        <v>Realizar estudios de transporte para la mejora de las rutas existentes y la creacion de nuevos corredores.</v>
      </c>
      <c r="F1521" t="s">
        <v>6752</v>
      </c>
      <c r="G1521" t="b">
        <f t="shared" si="98"/>
        <v>1</v>
      </c>
    </row>
    <row r="1522" spans="1:7" hidden="1">
      <c r="A1522" t="str">
        <f t="shared" si="101"/>
        <v>10PDMB</v>
      </c>
      <c r="B1522" t="str">
        <f>CONCATENATE(A1522,"_",COUNTIF(A$1:A1522,A1522))</f>
        <v>10PDMB_7</v>
      </c>
      <c r="C1522" t="s">
        <v>14377</v>
      </c>
      <c r="D1522" t="str">
        <f>VLOOKUP(MID(C1522,7,4),Estrv!I:J,2,FALSE)</f>
        <v>Operación y mantenimiento del transporte público masivo, concesionado y alterno</v>
      </c>
      <c r="E1522" t="str">
        <f>VLOOKUP(MID(C1522,1,10),Estrv!B:CC,63,FALSE)</f>
        <v>Mantenimiento de los elementos que permiten la accesibilidad e inclusion de personas con discapacidad.</v>
      </c>
      <c r="F1522" t="s">
        <v>6753</v>
      </c>
      <c r="G1522" t="b">
        <f t="shared" si="98"/>
        <v>1</v>
      </c>
    </row>
    <row r="1523" spans="1:7">
      <c r="A1523" t="str">
        <f t="shared" si="101"/>
        <v>10PDMB</v>
      </c>
      <c r="B1523" t="str">
        <f>CONCATENATE(A1523,"_",COUNTIF(A$1:A1523,A1523))</f>
        <v>10PDMB_8</v>
      </c>
      <c r="C1523" t="s">
        <v>10334</v>
      </c>
      <c r="D1523" t="str">
        <f>VLOOKUP(MID(C1523,7,4),Estrv!I:J,2,FALSE)</f>
        <v>Actividades de apoyo administrativo</v>
      </c>
      <c r="E1523" t="str">
        <f>VLOOKUP(MID(C1523,1,10),Estrv!B:CC,45,FALSE)</f>
        <v>Adquisicion de materiales, insumos y suministros requeridos para el desempeño de las actividades administrativas.</v>
      </c>
      <c r="F1523" t="s">
        <v>6758</v>
      </c>
      <c r="G1523" t="b">
        <f t="shared" si="98"/>
        <v>0</v>
      </c>
    </row>
    <row r="1524" spans="1:7" hidden="1">
      <c r="A1524" t="str">
        <f t="shared" si="101"/>
        <v>10PDMB</v>
      </c>
      <c r="B1524" t="str">
        <f>CONCATENATE(A1524,"_",COUNTIF(A$1:A1524,A1524))</f>
        <v>10PDMB_9</v>
      </c>
      <c r="C1524" t="s">
        <v>11008</v>
      </c>
      <c r="D1524" t="str">
        <f>VLOOKUP(MID(C1524,7,4),Estrv!I:J,2,FALSE)</f>
        <v>Actividades de apoyo administrativo</v>
      </c>
      <c r="E1524" t="str">
        <f>VLOOKUP(MID(C1524,1,10),Estrv!B:CC,48,FALSE)</f>
        <v>Pago de servicios generales, servicios profesionales, conservacion y mantenimiento del inmueble, asi como servicios de difusion.</v>
      </c>
      <c r="F1524" t="s">
        <v>122</v>
      </c>
      <c r="G1524" t="b">
        <f t="shared" si="98"/>
        <v>1</v>
      </c>
    </row>
    <row r="1525" spans="1:7">
      <c r="A1525" t="str">
        <f t="shared" si="101"/>
        <v>10PDMB</v>
      </c>
      <c r="B1525" t="str">
        <f>CONCATENATE(A1525,"_",COUNTIF(A$1:A1525,A1525))</f>
        <v>10PDMB_10</v>
      </c>
      <c r="C1525" t="s">
        <v>10335</v>
      </c>
      <c r="D1525" t="str">
        <f>VLOOKUP(MID(C1525,7,4),Estrv!I:J,2,FALSE)</f>
        <v>Provisiones para contingencias</v>
      </c>
      <c r="E1525" t="str">
        <f>VLOOKUP(MID(C1525,1,10),Estrv!B:CC,45,FALSE)</f>
        <v>Entrega de apoyos compensatorios por situaciones emergentes que vulneren a los trabajadores de Metrobus.</v>
      </c>
      <c r="F1525" t="s">
        <v>6762</v>
      </c>
      <c r="G1525" t="b">
        <f t="shared" si="98"/>
        <v>0</v>
      </c>
    </row>
    <row r="1526" spans="1:7">
      <c r="A1526" t="str">
        <f t="shared" si="101"/>
        <v>10PDMB</v>
      </c>
      <c r="B1526" t="str">
        <f>CONCATENATE(A1526,"_",COUNTIF(A$1:A1526,A1526))</f>
        <v>10PDMB_11</v>
      </c>
      <c r="C1526" t="s">
        <v>10336</v>
      </c>
      <c r="D1526" t="str">
        <f>VLOOKUP(MID(C1526,7,4),Estrv!I:J,2,FALSE)</f>
        <v>Cumplimiento de los programas de protección civil</v>
      </c>
      <c r="E1526" t="str">
        <f>VLOOKUP(MID(C1526,1,10),Estrv!B:CC,45,FALSE)</f>
        <v>Implementar señaletica, realizar simulacros, instalar Comite Interno de Proteccion Civil, capacitar y equipar en materia de proteccion civil.</v>
      </c>
      <c r="F1526" t="s">
        <v>6771</v>
      </c>
      <c r="G1526" t="b">
        <f t="shared" si="98"/>
        <v>0</v>
      </c>
    </row>
    <row r="1527" spans="1:7">
      <c r="A1527" t="str">
        <f t="shared" si="101"/>
        <v>10PDME</v>
      </c>
      <c r="B1527" t="str">
        <f>CONCATENATE(A1527,"_",COUNTIF(A$1:A1527,A1527))</f>
        <v>10PDME_1</v>
      </c>
      <c r="C1527" t="s">
        <v>10337</v>
      </c>
      <c r="D1527" t="str">
        <f>VLOOKUP(MID(C1527,7,4),Estrv!I:J,2,FALSE)</f>
        <v>Operación y mantenimiento del transporte público masivo, concesionado y alterno</v>
      </c>
      <c r="E1527" t="str">
        <f>VLOOKUP(MID(C1527,1,10),Estrv!B:CC,45,FALSE)</f>
        <v>Prestacion de servicio de transporte en funcion de la demanda.</v>
      </c>
      <c r="F1527" t="s">
        <v>6742</v>
      </c>
      <c r="G1527" t="b">
        <f t="shared" si="98"/>
        <v>0</v>
      </c>
    </row>
    <row r="1528" spans="1:7" hidden="1">
      <c r="A1528" t="str">
        <f t="shared" si="101"/>
        <v>10PDME</v>
      </c>
      <c r="B1528" t="str">
        <f>CONCATENATE(A1528,"_",COUNTIF(A$1:A1528,A1528))</f>
        <v>10PDME_2</v>
      </c>
      <c r="C1528" t="s">
        <v>11011</v>
      </c>
      <c r="D1528" t="str">
        <f>VLOOKUP(MID(C1528,7,4),Estrv!I:J,2,FALSE)</f>
        <v>Operación y mantenimiento del transporte público masivo, concesionado y alterno</v>
      </c>
      <c r="E1528" t="str">
        <f>VLOOKUP(MID(C1528,1,10),Estrv!B:CC,48,FALSE)</f>
        <v>Mantenimiento y reparacion de instalaciones electronicas, electricas, mecanicas, hidraulicas, de vias de la red de servicio, pilotaje automatico, mando centralizado, peaje, telecomunicaciones y la red de comunicaciones y servicios.</v>
      </c>
      <c r="F1528" t="s">
        <v>6788</v>
      </c>
      <c r="G1528" t="b">
        <f t="shared" si="98"/>
        <v>1</v>
      </c>
    </row>
    <row r="1529" spans="1:7" hidden="1">
      <c r="A1529" t="str">
        <f t="shared" si="101"/>
        <v>10PDME</v>
      </c>
      <c r="B1529" t="str">
        <f>CONCATENATE(A1529,"_",COUNTIF(A$1:A1529,A1529))</f>
        <v>10PDME_3</v>
      </c>
      <c r="C1529" t="s">
        <v>11685</v>
      </c>
      <c r="D1529" t="str">
        <f>VLOOKUP(MID(C1529,7,4),Estrv!I:J,2,FALSE)</f>
        <v>Operación y mantenimiento del transporte público masivo, concesionado y alterno</v>
      </c>
      <c r="E1529" t="str">
        <f>VLOOKUP(MID(C1529,1,10),Estrv!B:CC,51,FALSE)</f>
        <v>Realizar mantenimiento a trenes conforme a su kilometraje de servicio, mantenimiento mayor, sistematico y ciclico.</v>
      </c>
      <c r="F1529" t="s">
        <v>6791</v>
      </c>
      <c r="G1529" t="b">
        <f t="shared" si="98"/>
        <v>1</v>
      </c>
    </row>
    <row r="1530" spans="1:7" hidden="1">
      <c r="A1530" t="str">
        <f t="shared" ref="A1530:A1551" si="102">MID(C1530,1,6)</f>
        <v>10PDME</v>
      </c>
      <c r="B1530" t="str">
        <f>CONCATENATE(A1530,"_",COUNTIF(A$1:A1530,A1530))</f>
        <v>10PDME_4</v>
      </c>
      <c r="C1530" t="s">
        <v>12359</v>
      </c>
      <c r="D1530" t="str">
        <f>VLOOKUP(MID(C1530,7,4),Estrv!I:J,2,FALSE)</f>
        <v>Operación y mantenimiento del transporte público masivo, concesionado y alterno</v>
      </c>
      <c r="E1530" t="str">
        <f>VLOOKUP(MID(C1530,1,10),Estrv!B:CC,54,FALSE)</f>
        <v>Proporcionar servicio de vigilancia en Lineas, instalaciones y areas adyacentes del STC</v>
      </c>
      <c r="F1530" t="s">
        <v>6794</v>
      </c>
      <c r="G1530" t="b">
        <f t="shared" si="98"/>
        <v>1</v>
      </c>
    </row>
    <row r="1531" spans="1:7" hidden="1">
      <c r="A1531" t="str">
        <f t="shared" si="102"/>
        <v>10PDME</v>
      </c>
      <c r="B1531" t="str">
        <f>CONCATENATE(A1531,"_",COUNTIF(A$1:A1531,A1531))</f>
        <v>10PDME_5</v>
      </c>
      <c r="C1531" t="s">
        <v>13033</v>
      </c>
      <c r="D1531" t="str">
        <f>VLOOKUP(MID(C1531,7,4),Estrv!I:J,2,FALSE)</f>
        <v>Operación y mantenimiento del transporte público masivo, concesionado y alterno</v>
      </c>
      <c r="E1531" t="str">
        <f>VLOOKUP(MID(C1531,1,10),Estrv!B:CC,57,FALSE)</f>
        <v>Modernizacion de trenes de diversos modelos del STC.</v>
      </c>
      <c r="F1531" t="s">
        <v>6797</v>
      </c>
      <c r="G1531" t="b">
        <f t="shared" si="98"/>
        <v>1</v>
      </c>
    </row>
    <row r="1532" spans="1:7" hidden="1">
      <c r="A1532" t="str">
        <f t="shared" si="102"/>
        <v>10PDME</v>
      </c>
      <c r="B1532" t="str">
        <f>CONCATENATE(A1532,"_",COUNTIF(A$1:A1532,A1532))</f>
        <v>10PDME_6</v>
      </c>
      <c r="C1532" t="s">
        <v>13707</v>
      </c>
      <c r="D1532" t="str">
        <f>VLOOKUP(MID(C1532,7,4),Estrv!I:J,2,FALSE)</f>
        <v>Operación y mantenimiento del transporte público masivo, concesionado y alterno</v>
      </c>
      <c r="E1532" t="str">
        <f>VLOOKUP(MID(C1532,1,10),Estrv!B:CC,60,FALSE)</f>
        <v>Desarrollo e implementacion proyectos de innovacion tecnologica para el correcto funcionamiento del STC.</v>
      </c>
      <c r="F1532" t="s">
        <v>6798</v>
      </c>
      <c r="G1532" t="b">
        <f t="shared" si="98"/>
        <v>1</v>
      </c>
    </row>
    <row r="1533" spans="1:7" hidden="1">
      <c r="A1533" t="str">
        <f t="shared" si="102"/>
        <v>10PDME</v>
      </c>
      <c r="B1533" t="str">
        <f>CONCATENATE(A1533,"_",COUNTIF(A$1:A1533,A1533))</f>
        <v>10PDME_7</v>
      </c>
      <c r="C1533" t="s">
        <v>14381</v>
      </c>
      <c r="D1533" t="str">
        <f>VLOOKUP(MID(C1533,7,4),Estrv!I:J,2,FALSE)</f>
        <v>Operación y mantenimiento del transporte público masivo, concesionado y alterno</v>
      </c>
      <c r="E1533" t="str">
        <f>VLOOKUP(MID(C1533,1,10),Estrv!B:CC,63,FALSE)</f>
        <v>Realizar el pago de indemnizacion de los predios que resultaron afectados por la construccion de la Linea 12.</v>
      </c>
      <c r="F1533" t="s">
        <v>6801</v>
      </c>
      <c r="G1533" t="b">
        <f t="shared" si="98"/>
        <v>1</v>
      </c>
    </row>
    <row r="1534" spans="1:7" hidden="1">
      <c r="A1534" t="str">
        <f t="shared" si="102"/>
        <v>10PDME</v>
      </c>
      <c r="B1534" t="str">
        <f>CONCATENATE(A1534,"_",COUNTIF(A$1:A1534,A1534))</f>
        <v>10PDME_8</v>
      </c>
      <c r="C1534" t="s">
        <v>15055</v>
      </c>
      <c r="D1534" t="str">
        <f>VLOOKUP(MID(C1534,7,4),Estrv!I:J,2,FALSE)</f>
        <v>Operación y mantenimiento del transporte público masivo, concesionado y alterno</v>
      </c>
      <c r="E1534" t="str">
        <f>VLOOKUP(MID(C1534,1,10),Estrv!B:CC,66,FALSE)</f>
        <v>Continuar con la liberacion del derecho de via (pago de los derechos, tramites administrativos y legales para la integracion de las carpetas y pago de afectaciones de predios) para el Proyecto Integral para la Ampliacion de la Linea 12 Mixcoac-Observatorio.</v>
      </c>
      <c r="F1534" t="s">
        <v>6804</v>
      </c>
      <c r="G1534" t="b">
        <f t="shared" si="98"/>
        <v>1</v>
      </c>
    </row>
    <row r="1535" spans="1:7" hidden="1">
      <c r="A1535" t="str">
        <f t="shared" si="102"/>
        <v>10PDME</v>
      </c>
      <c r="B1535" t="str">
        <f>CONCATENATE(A1535,"_",COUNTIF(A$1:A1535,A1535))</f>
        <v>10PDME_9</v>
      </c>
      <c r="C1535" t="s">
        <v>15729</v>
      </c>
      <c r="D1535" t="str">
        <f>VLOOKUP(MID(C1535,7,4),Estrv!I:J,2,FALSE)</f>
        <v>Operación y mantenimiento del transporte público masivo, concesionado y alterno</v>
      </c>
      <c r="E1535" t="str">
        <f>VLOOKUP(MID(C1535,1,10),Estrv!B:CC,69,FALSE)</f>
        <v>Obras para el Mantenimiento de la Infraestructura.</v>
      </c>
      <c r="F1535" t="s">
        <v>6805</v>
      </c>
      <c r="G1535" t="b">
        <f t="shared" si="98"/>
        <v>1</v>
      </c>
    </row>
    <row r="1536" spans="1:7">
      <c r="A1536" t="str">
        <f t="shared" si="102"/>
        <v>10PDME</v>
      </c>
      <c r="B1536" t="str">
        <f>CONCATENATE(A1536,"_",COUNTIF(A$1:A1536,A1536))</f>
        <v>10PDME_10</v>
      </c>
      <c r="C1536" t="s">
        <v>10338</v>
      </c>
      <c r="D1536" t="str">
        <f>VLOOKUP(MID(C1536,7,4),Estrv!I:J,2,FALSE)</f>
        <v>Convenios para la modernización de sistemas de movilidad y transporte</v>
      </c>
      <c r="E1536" t="str">
        <f>VLOOKUP(MID(C1536,1,10),Estrv!B:CC,45,FALSE)</f>
        <v>Servicios de modernizacion para la linea 1 del metro derivados de la asesoria tecnica recibida tras la firma de Convenios.</v>
      </c>
      <c r="F1536" t="s">
        <v>6818</v>
      </c>
      <c r="G1536" t="b">
        <f t="shared" si="98"/>
        <v>0</v>
      </c>
    </row>
    <row r="1537" spans="1:7">
      <c r="A1537" t="str">
        <f t="shared" si="102"/>
        <v>10PDME</v>
      </c>
      <c r="B1537" t="str">
        <f>CONCATENATE(A1537,"_",COUNTIF(A$1:A1537,A1537))</f>
        <v>10PDME_11</v>
      </c>
      <c r="C1537" t="s">
        <v>10339</v>
      </c>
      <c r="D1537" t="str">
        <f>VLOOKUP(MID(C1537,7,4),Estrv!I:J,2,FALSE)</f>
        <v>Actividades de apoyo administrativo</v>
      </c>
      <c r="E1537" t="str">
        <f>VLOOKUP(MID(C1537,1,10),Estrv!B:CC,45,FALSE)</f>
        <v>Impresion de boleto univiaje y tarjeta de movilidad integrada para acceso al servicio de transporte.</v>
      </c>
      <c r="F1537" t="s">
        <v>6828</v>
      </c>
      <c r="G1537" t="b">
        <f t="shared" si="98"/>
        <v>0</v>
      </c>
    </row>
    <row r="1538" spans="1:7" hidden="1">
      <c r="A1538" t="str">
        <f t="shared" si="102"/>
        <v>10PDME</v>
      </c>
      <c r="B1538" t="str">
        <f>CONCATENATE(A1538,"_",COUNTIF(A$1:A1538,A1538))</f>
        <v>10PDME_12</v>
      </c>
      <c r="C1538" t="s">
        <v>11013</v>
      </c>
      <c r="D1538" t="str">
        <f>VLOOKUP(MID(C1538,7,4),Estrv!I:J,2,FALSE)</f>
        <v>Actividades de apoyo administrativo</v>
      </c>
      <c r="E1538" t="str">
        <f>VLOOKUP(MID(C1538,1,10),Estrv!B:CC,48,FALSE)</f>
        <v>Gastos inherentes a la recaudacion (traslado de valores).</v>
      </c>
      <c r="F1538" t="s">
        <v>6832</v>
      </c>
      <c r="G1538" t="b">
        <f t="shared" si="98"/>
        <v>1</v>
      </c>
    </row>
    <row r="1539" spans="1:7" hidden="1">
      <c r="A1539" t="str">
        <f t="shared" si="102"/>
        <v>10PDME</v>
      </c>
      <c r="B1539" t="str">
        <f>CONCATENATE(A1539,"_",COUNTIF(A$1:A1539,A1539))</f>
        <v>10PDME_13</v>
      </c>
      <c r="C1539" t="s">
        <v>11687</v>
      </c>
      <c r="D1539" t="str">
        <f>VLOOKUP(MID(C1539,7,4),Estrv!I:J,2,FALSE)</f>
        <v>Actividades de apoyo administrativo</v>
      </c>
      <c r="E1539" t="str">
        <f>VLOOKUP(MID(C1539,1,10),Estrv!B:CC,51,FALSE)</f>
        <v>Servicios de atencion medica a (40,000) derechohabientes del Sistema de Transporte Colectivo (15,395 trabajadores activos y el resto se constituyen con jubilados, padres, madres, hijos, esposas y/o concubinas) y aplicacion de examenes del programa medico.</v>
      </c>
      <c r="F1539" t="s">
        <v>6833</v>
      </c>
      <c r="G1539" t="b">
        <f t="shared" ref="G1539:G1602" si="103">EXACT(E1539,F1539)</f>
        <v>1</v>
      </c>
    </row>
    <row r="1540" spans="1:7" hidden="1">
      <c r="A1540" t="str">
        <f t="shared" si="102"/>
        <v>10PDME</v>
      </c>
      <c r="B1540" t="str">
        <f>CONCATENATE(A1540,"_",COUNTIF(A$1:A1540,A1540))</f>
        <v>10PDME_14</v>
      </c>
      <c r="C1540" t="s">
        <v>12361</v>
      </c>
      <c r="D1540" t="str">
        <f>VLOOKUP(MID(C1540,7,4),Estrv!I:J,2,FALSE)</f>
        <v>Actividades de apoyo administrativo</v>
      </c>
      <c r="E1540" t="str">
        <f>VLOOKUP(MID(C1540,1,10),Estrv!B:CC,54,FALSE)</f>
        <v>Proporcionar alimentacion a niños inscritos al Centro de Desarrollo Infantil (CENDI)</v>
      </c>
      <c r="F1540" t="s">
        <v>6836</v>
      </c>
      <c r="G1540" t="b">
        <f t="shared" si="103"/>
        <v>1</v>
      </c>
    </row>
    <row r="1541" spans="1:7">
      <c r="A1541" t="str">
        <f t="shared" si="102"/>
        <v>10PDME</v>
      </c>
      <c r="B1541" t="str">
        <f>CONCATENATE(A1541,"_",COUNTIF(A$1:A1541,A1541))</f>
        <v>10PDME_15</v>
      </c>
      <c r="C1541" t="s">
        <v>10340</v>
      </c>
      <c r="D1541" t="str">
        <f>VLOOKUP(MID(C1541,7,4),Estrv!I:J,2,FALSE)</f>
        <v>Provisiones para contingencias</v>
      </c>
      <c r="E1541" t="str">
        <f>VLOOKUP(MID(C1541,1,10),Estrv!B:CC,45,FALSE)</f>
        <v>Entrega de apoyos compensatorios por situaciones emergentes que vulneren a los trabajadores del Sistema de Transporte Colectivo Metro.</v>
      </c>
      <c r="F1541" t="s">
        <v>6840</v>
      </c>
      <c r="G1541" t="b">
        <f t="shared" si="103"/>
        <v>0</v>
      </c>
    </row>
    <row r="1542" spans="1:7">
      <c r="A1542" t="str">
        <f t="shared" si="102"/>
        <v>10PDME</v>
      </c>
      <c r="B1542" t="str">
        <f>CONCATENATE(A1542,"_",COUNTIF(A$1:A1542,A1542))</f>
        <v>10PDME_16</v>
      </c>
      <c r="C1542" t="s">
        <v>10341</v>
      </c>
      <c r="D1542" t="str">
        <f>VLOOKUP(MID(C1542,7,4),Estrv!I:J,2,FALSE)</f>
        <v>Cumplimiento de los programas de protección civil</v>
      </c>
      <c r="E1542" t="str">
        <f>VLOOKUP(MID(C1542,1,10),Estrv!B:CC,45,FALSE)</f>
        <v>Implementar señaletica, realizar simulacros, instalar Comite Interno de Proteccion Civil, capacitar y equipar en materia de proteccion civil.</v>
      </c>
      <c r="F1542" t="s">
        <v>6850</v>
      </c>
      <c r="G1542" t="b">
        <f t="shared" si="103"/>
        <v>0</v>
      </c>
    </row>
    <row r="1543" spans="1:7">
      <c r="A1543" t="str">
        <f t="shared" si="102"/>
        <v>10PDOR</v>
      </c>
      <c r="B1543" t="str">
        <f>CONCATENATE(A1543,"_",COUNTIF(A$1:A1543,A1543))</f>
        <v>10PDOR_1</v>
      </c>
      <c r="C1543" t="s">
        <v>10342</v>
      </c>
      <c r="D1543" t="str">
        <f>VLOOKUP(MID(C1543,7,4),Estrv!I:J,2,FALSE)</f>
        <v>Regulación de corredores de transporte público y Centros de Transferencia Modal</v>
      </c>
      <c r="E1543" t="str">
        <f>VLOOKUP(MID(C1543,1,10),Estrv!B:CC,45,FALSE)</f>
        <v>Mantenimiento preventivo y correctivo a instalaciones de los Cetram.</v>
      </c>
      <c r="F1543" t="s">
        <v>6869</v>
      </c>
      <c r="G1543" t="b">
        <f t="shared" si="103"/>
        <v>0</v>
      </c>
    </row>
    <row r="1544" spans="1:7" hidden="1">
      <c r="A1544" t="str">
        <f t="shared" si="102"/>
        <v>10PDOR</v>
      </c>
      <c r="B1544" t="str">
        <f>CONCATENATE(A1544,"_",COUNTIF(A$1:A1544,A1544))</f>
        <v>10PDOR_2</v>
      </c>
      <c r="C1544" t="s">
        <v>11016</v>
      </c>
      <c r="D1544" t="str">
        <f>VLOOKUP(MID(C1544,7,4),Estrv!I:J,2,FALSE)</f>
        <v>Regulación de corredores de transporte público y Centros de Transferencia Modal</v>
      </c>
      <c r="E1544" t="str">
        <f>VLOOKUP(MID(C1545,1,10),Estrv!B:CC,48,FALSE)</f>
        <v>Servicio de conservacion, mantenimiento y limpieza a las instalaciones para correcto funcionamiento, imagen y salubridad en los Cetram.</v>
      </c>
      <c r="F1544" t="s">
        <v>6873</v>
      </c>
      <c r="G1544" t="b">
        <f t="shared" si="103"/>
        <v>1</v>
      </c>
    </row>
    <row r="1545" spans="1:7" hidden="1">
      <c r="A1545" t="str">
        <f t="shared" si="102"/>
        <v>10PDOR</v>
      </c>
      <c r="B1545" t="str">
        <f>CONCATENATE(A1545,"_",COUNTIF(A$1:A1545,A1545))</f>
        <v>10PDOR_3</v>
      </c>
      <c r="C1545" t="s">
        <v>11690</v>
      </c>
      <c r="D1545" t="str">
        <f>VLOOKUP(MID(C1545,7,4),Estrv!I:J,2,FALSE)</f>
        <v>Regulación de corredores de transporte público y Centros de Transferencia Modal</v>
      </c>
      <c r="E1545" t="str">
        <f>VLOOKUP(MID(C1545,1,10),Estrv!B:CC,51,FALSE)</f>
        <v>Mantenimiento a 4,000 kits de video vigilancia, GPS de las unidades de transporte publico y a la plataforma de monitoreo del ORT.</v>
      </c>
      <c r="F1545" t="s">
        <v>6874</v>
      </c>
      <c r="G1545" t="b">
        <f t="shared" si="103"/>
        <v>1</v>
      </c>
    </row>
    <row r="1546" spans="1:7" hidden="1">
      <c r="A1546" t="str">
        <f t="shared" si="102"/>
        <v>10PDOR</v>
      </c>
      <c r="B1546" t="str">
        <f>CONCATENATE(A1546,"_",COUNTIF(A$1:A1546,A1546))</f>
        <v>10PDOR_4</v>
      </c>
      <c r="C1546" t="s">
        <v>12364</v>
      </c>
      <c r="D1546" t="str">
        <f>VLOOKUP(MID(C1546,7,4),Estrv!I:J,2,FALSE)</f>
        <v>Regulación de corredores de transporte público y Centros de Transferencia Modal</v>
      </c>
      <c r="E1546" t="str">
        <f>VLOOKUP(MID(C1546,1,10),Estrv!B:CC,54,FALSE)</f>
        <v>Mantenimiento a 330 validadores del proyecto de Integracion del Servicio de Transporte Concesionado a la Tarjeta Unica de Movilidad Integrada y del Sistema Central.</v>
      </c>
      <c r="F1546" t="s">
        <v>6877</v>
      </c>
      <c r="G1546" t="b">
        <f t="shared" si="103"/>
        <v>1</v>
      </c>
    </row>
    <row r="1547" spans="1:7" hidden="1">
      <c r="A1547" t="str">
        <f t="shared" si="102"/>
        <v>10PDOR</v>
      </c>
      <c r="B1547" t="str">
        <f>CONCATENATE(A1547,"_",COUNTIF(A$1:A1547,A1547))</f>
        <v>10PDOR_5</v>
      </c>
      <c r="C1547" t="s">
        <v>13038</v>
      </c>
      <c r="D1547" t="str">
        <f>VLOOKUP(MID(C1547,7,4),Estrv!I:J,2,FALSE)</f>
        <v>Regulación de corredores de transporte público y Centros de Transferencia Modal</v>
      </c>
      <c r="E1547" t="str">
        <f>VLOOKUP(MID(C1547,1,10),Estrv!B:CC,57,FALSE)</f>
        <v>Instalacion y mantenimiento de elementos viales, señaletica, planos topograficos, fotogrametria y accesibilidad para la seguridad vial y de los usuarios.</v>
      </c>
      <c r="F1547" t="s">
        <v>6880</v>
      </c>
      <c r="G1547" t="b">
        <f t="shared" si="103"/>
        <v>1</v>
      </c>
    </row>
    <row r="1548" spans="1:7" hidden="1">
      <c r="A1548" t="str">
        <f t="shared" si="102"/>
        <v>10PDOR</v>
      </c>
      <c r="B1548" t="str">
        <f>CONCATENATE(A1548,"_",COUNTIF(A$1:A1548,A1548))</f>
        <v>10PDOR_6</v>
      </c>
      <c r="C1548" t="s">
        <v>13712</v>
      </c>
      <c r="D1548" t="str">
        <f>VLOOKUP(MID(C1548,7,4),Estrv!I:J,2,FALSE)</f>
        <v>Regulación de corredores de transporte público y Centros de Transferencia Modal</v>
      </c>
      <c r="E1548" t="str">
        <f>VLOOKUP(MID(C1548,1,10),Estrv!B:CC,60,FALSE)</f>
        <v>Servicio para la implementacion de control de accesos vehiculares a los Cetram.</v>
      </c>
      <c r="F1548" t="s">
        <v>6881</v>
      </c>
      <c r="G1548" t="b">
        <f t="shared" si="103"/>
        <v>1</v>
      </c>
    </row>
    <row r="1549" spans="1:7" hidden="1">
      <c r="A1549" t="str">
        <f t="shared" si="102"/>
        <v>10PDOR</v>
      </c>
      <c r="B1549" t="str">
        <f>CONCATENATE(A1549,"_",COUNTIF(A$1:A1549,A1549))</f>
        <v>10PDOR_7</v>
      </c>
      <c r="C1549" t="s">
        <v>14386</v>
      </c>
      <c r="D1549" t="str">
        <f>VLOOKUP(MID(C1549,7,4),Estrv!I:J,2,FALSE)</f>
        <v>Regulación de corredores de transporte público y Centros de Transferencia Modal</v>
      </c>
      <c r="E1549" t="str">
        <f>VLOOKUP(MID(C1549,1,10),Estrv!B:CC,63,FALSE)</f>
        <v>Mantenimiento a infraestructura, equipamiento y señaletica para estaciones, bases de servicio, carriles confinados y de contraflujo.</v>
      </c>
      <c r="F1549" t="s">
        <v>6882</v>
      </c>
      <c r="G1549" t="b">
        <f t="shared" si="103"/>
        <v>1</v>
      </c>
    </row>
    <row r="1550" spans="1:7">
      <c r="A1550" t="str">
        <f t="shared" si="102"/>
        <v>10PDOR</v>
      </c>
      <c r="B1550" t="str">
        <f>CONCATENATE(A1550,"_",COUNTIF(A$1:A1550,A1550))</f>
        <v>10PDOR_8</v>
      </c>
      <c r="C1550" t="s">
        <v>10343</v>
      </c>
      <c r="D1550" t="str">
        <f>VLOOKUP(MID(C1550,7,4),Estrv!I:J,2,FALSE)</f>
        <v>Actividades de apoyo administrativo</v>
      </c>
      <c r="E1550" t="str">
        <f>VLOOKUP(MID(C1550,1,10),Estrv!B:CC,45,FALSE)</f>
        <v>Adquisicion de materiales, insumos y suministros requeridos para el desempeño de las actividades administrativas.</v>
      </c>
      <c r="F1550" t="s">
        <v>6890</v>
      </c>
      <c r="G1550" t="b">
        <f t="shared" si="103"/>
        <v>0</v>
      </c>
    </row>
    <row r="1551" spans="1:7" hidden="1">
      <c r="A1551" t="str">
        <f t="shared" si="102"/>
        <v>10PDOR</v>
      </c>
      <c r="B1551" t="str">
        <f>CONCATENATE(A1551,"_",COUNTIF(A$1:A1551,A1551))</f>
        <v>10PDOR_9</v>
      </c>
      <c r="C1551" t="s">
        <v>11017</v>
      </c>
      <c r="D1551" t="str">
        <f>VLOOKUP(MID(C1551,7,4),Estrv!I:J,2,FALSE)</f>
        <v>Actividades de apoyo administrativo</v>
      </c>
      <c r="E1551" t="str">
        <f>VLOOKUP(MID(C1551,1,10),Estrv!B:CC,48,FALSE)</f>
        <v>Pago de servicios generales, servicios profesionales, conservacion y mantenimiento del inmueble, asi como servicios de difusion.</v>
      </c>
      <c r="F1551" t="s">
        <v>122</v>
      </c>
      <c r="G1551" t="b">
        <f t="shared" si="103"/>
        <v>1</v>
      </c>
    </row>
    <row r="1552" spans="1:7">
      <c r="A1552" t="str">
        <f t="shared" ref="A1552:A1571" si="104">MID(C1552,1,6)</f>
        <v>10PDOR</v>
      </c>
      <c r="B1552" t="str">
        <f>CONCATENATE(A1552,"_",COUNTIF(A$1:A1552,A1552))</f>
        <v>10PDOR_10</v>
      </c>
      <c r="C1552" t="s">
        <v>10344</v>
      </c>
      <c r="D1552" t="str">
        <f>VLOOKUP(MID(C1552,7,4),Estrv!I:J,2,FALSE)</f>
        <v>Provisiones para contingencias</v>
      </c>
      <c r="E1552" t="str">
        <f>VLOOKUP(MID(C1552,1,10),Estrv!B:CC,45,FALSE)</f>
        <v>Entrega de apoyos compensatorios por situaciones emergentes que vulneren a los trabajadores del Organismo Regulador de Transporte.</v>
      </c>
      <c r="F1552" t="s">
        <v>6895</v>
      </c>
      <c r="G1552" t="b">
        <f t="shared" si="103"/>
        <v>0</v>
      </c>
    </row>
    <row r="1553" spans="1:7">
      <c r="A1553" t="str">
        <f t="shared" si="104"/>
        <v>10PDOR</v>
      </c>
      <c r="B1553" t="str">
        <f>CONCATENATE(A1553,"_",COUNTIF(A$1:A1553,A1553))</f>
        <v>10PDOR_11</v>
      </c>
      <c r="C1553" t="s">
        <v>10345</v>
      </c>
      <c r="D1553" t="str">
        <f>VLOOKUP(MID(C1553,7,4),Estrv!I:J,2,FALSE)</f>
        <v>Cumplimiento de los programas de protección civil</v>
      </c>
      <c r="E1553" t="str">
        <f>VLOOKUP(MID(C1553,1,10),Estrv!B:CC,45,FALSE)</f>
        <v>Implementar señaletica, realizar simulacros, instalar Comite Interno de Proteccion Civil, capacitar y equipar en materia de proteccion civil.</v>
      </c>
      <c r="F1553" t="s">
        <v>6904</v>
      </c>
      <c r="G1553" t="b">
        <f t="shared" si="103"/>
        <v>0</v>
      </c>
    </row>
    <row r="1554" spans="1:7">
      <c r="A1554" t="str">
        <f t="shared" si="104"/>
        <v>10PDRT</v>
      </c>
      <c r="B1554" t="str">
        <f>CONCATENATE(A1554,"_",COUNTIF(A$1:A1554,A1554))</f>
        <v>10PDRT_1</v>
      </c>
      <c r="C1554" t="s">
        <v>10346</v>
      </c>
      <c r="D1554" t="str">
        <f>VLOOKUP(MID(C1554,7,4),Estrv!I:J,2,FALSE)</f>
        <v>Operación y mantenimiento del transporte público masivo, concesionado y alterno</v>
      </c>
      <c r="E1554" t="str">
        <f>VLOOKUP(MID(C1554,1,10),Estrv!B:CC,45,FALSE)</f>
        <v>Prestacion de servicio de transporte (Ordinario, expreso, especiales Programa de Transporte Escolar y Metrobus)</v>
      </c>
      <c r="F1554" t="s">
        <v>6914</v>
      </c>
      <c r="G1554" t="b">
        <f t="shared" si="103"/>
        <v>0</v>
      </c>
    </row>
    <row r="1555" spans="1:7" hidden="1">
      <c r="A1555" t="str">
        <f t="shared" si="104"/>
        <v>10PDRT</v>
      </c>
      <c r="B1555" t="str">
        <f>CONCATENATE(A1555,"_",COUNTIF(A$1:A1555,A1555))</f>
        <v>10PDRT_2</v>
      </c>
      <c r="C1555" t="s">
        <v>11020</v>
      </c>
      <c r="D1555" t="str">
        <f>VLOOKUP(MID(C1555,7,4),Estrv!I:J,2,FALSE)</f>
        <v>Operación y mantenimiento del transporte público masivo, concesionado y alterno</v>
      </c>
      <c r="E1555" t="str">
        <f>VLOOKUP(MID(C1555,1,10),Estrv!B:CC,48,FALSE)</f>
        <v>Programa de Mantenimiento Preventivo y Correctivo al total de la flota vehicular.</v>
      </c>
      <c r="F1555" t="s">
        <v>6918</v>
      </c>
      <c r="G1555" t="b">
        <f t="shared" si="103"/>
        <v>1</v>
      </c>
    </row>
    <row r="1556" spans="1:7" hidden="1">
      <c r="A1556" t="str">
        <f t="shared" si="104"/>
        <v>10PDRT</v>
      </c>
      <c r="B1556" t="str">
        <f>CONCATENATE(A1556,"_",COUNTIF(A$1:A1556,A1556))</f>
        <v>10PDRT_3</v>
      </c>
      <c r="C1556" t="s">
        <v>11694</v>
      </c>
      <c r="D1556" t="str">
        <f>VLOOKUP(MID(C1556,7,4),Estrv!I:J,2,FALSE)</f>
        <v>Operación y mantenimiento del transporte público masivo, concesionado y alterno</v>
      </c>
      <c r="E1556" t="str">
        <f>VLOOKUP(MID(C1556,1,10),Estrv!B:CC,51,FALSE)</f>
        <v>Adquisicion de 332 autobuses nuevos para su asignacion a las modalidades ordinario, Expreso, servicios especiales PROTE y Metrobus. 7 gruas de arrastre y 7 estaciones de autolavado.</v>
      </c>
      <c r="F1556" t="s">
        <v>6919</v>
      </c>
      <c r="G1556" t="b">
        <f t="shared" si="103"/>
        <v>1</v>
      </c>
    </row>
    <row r="1557" spans="1:7" hidden="1">
      <c r="A1557" t="str">
        <f t="shared" si="104"/>
        <v>10PDRT</v>
      </c>
      <c r="B1557" t="str">
        <f>CONCATENATE(A1557,"_",COUNTIF(A$1:A1557,A1557))</f>
        <v>10PDRT_4</v>
      </c>
      <c r="C1557" t="s">
        <v>12368</v>
      </c>
      <c r="D1557" t="str">
        <f>VLOOKUP(MID(C1557,7,4),Estrv!I:J,2,FALSE)</f>
        <v>Operación y mantenimiento del transporte público masivo, concesionado y alterno</v>
      </c>
      <c r="E1557" t="str">
        <f>VLOOKUP(MID(C1557,1,10),Estrv!B:CC,54,FALSE)</f>
        <v>Adquisicion de equipo para mantenimiento preventivo y/o correctivo de los sistemas de control de emisiones que cumplan la normatividad Euro V y VI.</v>
      </c>
      <c r="F1557" t="s">
        <v>6922</v>
      </c>
      <c r="G1557" t="b">
        <f t="shared" si="103"/>
        <v>1</v>
      </c>
    </row>
    <row r="1558" spans="1:7" hidden="1">
      <c r="A1558" t="str">
        <f t="shared" si="104"/>
        <v>10PDRT</v>
      </c>
      <c r="B1558" t="str">
        <f>CONCATENATE(A1558,"_",COUNTIF(A$1:A1558,A1558))</f>
        <v>10PDRT_5</v>
      </c>
      <c r="C1558" t="s">
        <v>13042</v>
      </c>
      <c r="D1558" t="str">
        <f>VLOOKUP(MID(C1558,7,4),Estrv!I:J,2,FALSE)</f>
        <v>Operación y mantenimiento del transporte público masivo, concesionado y alterno</v>
      </c>
      <c r="E1558" t="str">
        <f>VLOOKUP(MID(C1558,1,10),Estrv!B:CC,57,FALSE)</f>
        <v>Servicios de reconstruccion de partes internas del autobus.</v>
      </c>
      <c r="F1558" t="s">
        <v>6923</v>
      </c>
      <c r="G1558" t="b">
        <f t="shared" si="103"/>
        <v>1</v>
      </c>
    </row>
    <row r="1559" spans="1:7" hidden="1">
      <c r="A1559" t="str">
        <f t="shared" si="104"/>
        <v>10PDRT</v>
      </c>
      <c r="B1559" t="str">
        <f>CONCATENATE(A1559,"_",COUNTIF(A$1:A1559,A1559))</f>
        <v>10PDRT_6</v>
      </c>
      <c r="C1559" t="s">
        <v>13716</v>
      </c>
      <c r="D1559" t="str">
        <f>VLOOKUP(MID(C1559,7,4),Estrv!I:J,2,FALSE)</f>
        <v>Operación y mantenimiento del transporte público masivo, concesionado y alterno</v>
      </c>
      <c r="E1559" t="str">
        <f>VLOOKUP(MID(C1559,1,10),Estrv!B:CC,60,FALSE)</f>
        <v>Servicio de mantenimiento preventivo y correctivo a todas estaciones de auto consumo, ubicadas en los 7 Modulos Operativos.</v>
      </c>
      <c r="F1559" t="s">
        <v>6925</v>
      </c>
      <c r="G1559" t="b">
        <f t="shared" si="103"/>
        <v>1</v>
      </c>
    </row>
    <row r="1560" spans="1:7" hidden="1">
      <c r="A1560" t="str">
        <f t="shared" si="104"/>
        <v>10PDRT</v>
      </c>
      <c r="B1560" t="str">
        <f>CONCATENATE(A1560,"_",COUNTIF(A$1:A1560,A1560))</f>
        <v>10PDRT_7</v>
      </c>
      <c r="C1560" t="s">
        <v>14390</v>
      </c>
      <c r="D1560" t="str">
        <f>VLOOKUP(MID(C1560,7,4),Estrv!I:J,2,FALSE)</f>
        <v>Operación y mantenimiento del transporte público masivo, concesionado y alterno</v>
      </c>
      <c r="E1560" t="str">
        <f>VLOOKUP(MID(C1560,1,10),Estrv!B:CC,63,FALSE)</f>
        <v>Adquisicion de equipos de validacion de Tarjetas de Movilidad Integrada con su kit de instalacion, de conformidad al numero de autobuses que se adquieran en el ejercicio 2023.</v>
      </c>
      <c r="F1560" t="s">
        <v>6926</v>
      </c>
      <c r="G1560" t="b">
        <f t="shared" si="103"/>
        <v>1</v>
      </c>
    </row>
    <row r="1561" spans="1:7">
      <c r="A1561" t="str">
        <f t="shared" si="104"/>
        <v>10PDRT</v>
      </c>
      <c r="B1561" t="str">
        <f>CONCATENATE(A1561,"_",COUNTIF(A$1:A1561,A1561))</f>
        <v>10PDRT_8</v>
      </c>
      <c r="C1561" t="s">
        <v>10347</v>
      </c>
      <c r="D1561" t="str">
        <f>VLOOKUP(MID(C1561,7,4),Estrv!I:J,2,FALSE)</f>
        <v>Actividades de apoyo administrativo</v>
      </c>
      <c r="E1561" t="str">
        <f>VLOOKUP(MID(C1561,1,10),Estrv!B:CC,45,FALSE)</f>
        <v>Capacitacion al personal operativo y administrativo en materia de operacion de autobuses, temas administrativos, en sensibilizacion del servicio, en materia de derechos humanos, asi como para actualizacion en conocimientos para su desempeño laboral.</v>
      </c>
      <c r="F1561" t="s">
        <v>6933</v>
      </c>
      <c r="G1561" t="b">
        <f t="shared" si="103"/>
        <v>0</v>
      </c>
    </row>
    <row r="1562" spans="1:7" hidden="1">
      <c r="A1562" t="str">
        <f t="shared" si="104"/>
        <v>10PDRT</v>
      </c>
      <c r="B1562" t="str">
        <f>CONCATENATE(A1562,"_",COUNTIF(A$1:A1562,A1562))</f>
        <v>10PDRT_9</v>
      </c>
      <c r="C1562" t="s">
        <v>11021</v>
      </c>
      <c r="D1562" t="str">
        <f>VLOOKUP(MID(C1562,7,4),Estrv!I:J,2,FALSE)</f>
        <v>Actividades de apoyo administrativo</v>
      </c>
      <c r="E1562" t="str">
        <f>VLOOKUP(MID(C1562,1,10),Estrv!B:CC,48,FALSE)</f>
        <v>Realizar las pruebas antidoping a los operadores de autobus para el otorgamiento de licencias de manejo.</v>
      </c>
      <c r="F1562" t="s">
        <v>6935</v>
      </c>
      <c r="G1562" t="b">
        <f t="shared" si="103"/>
        <v>1</v>
      </c>
    </row>
    <row r="1563" spans="1:7" hidden="1">
      <c r="A1563" t="str">
        <f t="shared" si="104"/>
        <v>10PDRT</v>
      </c>
      <c r="B1563" t="str">
        <f>CONCATENATE(A1563,"_",COUNTIF(A$1:A1563,A1563))</f>
        <v>10PDRT_10</v>
      </c>
      <c r="C1563" t="s">
        <v>11695</v>
      </c>
      <c r="D1563" t="str">
        <f>VLOOKUP(MID(C1563,7,4),Estrv!I:J,2,FALSE)</f>
        <v>Actividades de apoyo administrativo</v>
      </c>
      <c r="E1563" t="str">
        <f>VLOOKUP(MID(C1563,1,10),Estrv!B:CC,51,FALSE)</f>
        <v>Elaboracion del Programa de Adquisiciones para todos los bienes y servicios.</v>
      </c>
      <c r="F1563" t="s">
        <v>6936</v>
      </c>
      <c r="G1563" t="b">
        <f t="shared" si="103"/>
        <v>1</v>
      </c>
    </row>
    <row r="1564" spans="1:7" hidden="1">
      <c r="A1564" t="str">
        <f t="shared" si="104"/>
        <v>10PDRT</v>
      </c>
      <c r="B1564" t="str">
        <f>CONCATENATE(A1564,"_",COUNTIF(A$1:A1564,A1564))</f>
        <v>10PDRT_11</v>
      </c>
      <c r="C1564" t="s">
        <v>12369</v>
      </c>
      <c r="D1564" t="str">
        <f>VLOOKUP(MID(C1564,7,4),Estrv!I:J,2,FALSE)</f>
        <v>Actividades de apoyo administrativo</v>
      </c>
      <c r="E1564" t="str">
        <f>VLOOKUP(MID(C1564,1,10),Estrv!B:CC,54,FALSE)</f>
        <v>Contratacion de Servicios de Aseguramiento del equipo rodante y de responsabilidad civil, administracion de perdidas de vehiculos y/o motocicletas y multiple empresarial; asimismo contratacion del seguro de vida para el personal.</v>
      </c>
      <c r="F1564" t="s">
        <v>6937</v>
      </c>
      <c r="G1564" t="b">
        <f t="shared" si="103"/>
        <v>1</v>
      </c>
    </row>
    <row r="1565" spans="1:7" hidden="1">
      <c r="A1565" t="str">
        <f t="shared" si="104"/>
        <v>10PDRT</v>
      </c>
      <c r="B1565" t="str">
        <f>CONCATENATE(A1565,"_",COUNTIF(A$1:A1565,A1565))</f>
        <v>10PDRT_12</v>
      </c>
      <c r="C1565" t="s">
        <v>13043</v>
      </c>
      <c r="D1565" t="str">
        <f>VLOOKUP(MID(C1565,7,4),Estrv!I:J,2,FALSE)</f>
        <v>Actividades de apoyo administrativo</v>
      </c>
      <c r="E1565" t="str">
        <f>VLOOKUP(MID(C1565,1,10),Estrv!B:CC,57,FALSE)</f>
        <v>Adquisicion de materiales para señalizacion de orientacion para las personas usuarias sobre el tipo de servicio, la ubicacion, el ascenso o descenso; y destinos.</v>
      </c>
      <c r="F1565" t="s">
        <v>6940</v>
      </c>
      <c r="G1565" t="b">
        <f t="shared" si="103"/>
        <v>1</v>
      </c>
    </row>
    <row r="1566" spans="1:7" hidden="1">
      <c r="A1566" t="str">
        <f t="shared" si="104"/>
        <v>10PDRT</v>
      </c>
      <c r="B1566" t="str">
        <f>CONCATENATE(A1566,"_",COUNTIF(A$1:A1566,A1566))</f>
        <v>10PDRT_13</v>
      </c>
      <c r="C1566" t="s">
        <v>13717</v>
      </c>
      <c r="D1566" t="str">
        <f>VLOOKUP(MID(C1566,7,4),Estrv!I:J,2,FALSE)</f>
        <v>Actividades de apoyo administrativo</v>
      </c>
      <c r="E1566" t="str">
        <f>VLOOKUP(MID(C1566,1,10),Estrv!B:CC,60,FALSE)</f>
        <v>Adquisicion o contratacion de software y/o desarrollos para la Red de Transporte de Pasajeros.</v>
      </c>
      <c r="F1566" t="s">
        <v>6943</v>
      </c>
      <c r="G1566" t="b">
        <f t="shared" si="103"/>
        <v>1</v>
      </c>
    </row>
    <row r="1567" spans="1:7" hidden="1">
      <c r="A1567" t="str">
        <f t="shared" si="104"/>
        <v>10PDRT</v>
      </c>
      <c r="B1567" t="str">
        <f>CONCATENATE(A1567,"_",COUNTIF(A$1:A1567,A1567))</f>
        <v>10PDRT_14</v>
      </c>
      <c r="C1567" t="s">
        <v>14391</v>
      </c>
      <c r="D1567" t="str">
        <f>VLOOKUP(MID(C1567,7,4),Estrv!I:J,2,FALSE)</f>
        <v>Actividades de apoyo administrativo</v>
      </c>
      <c r="E1567" t="str">
        <f>VLOOKUP(MID(C1567,1,10),Estrv!B:CC,63,FALSE)</f>
        <v>Contratacion de servicios en materia de TIC, energia electrica, agua, el arrendamiento, traslado de valores, para adquisicion de sellos de seguridad, de envases de polietileno, de boletos, por arrendamiento de casetas sanitarias para los cierres de circuito y limpieza de sanitarios fijos.</v>
      </c>
      <c r="F1567" t="s">
        <v>6944</v>
      </c>
      <c r="G1567" t="b">
        <f t="shared" si="103"/>
        <v>1</v>
      </c>
    </row>
    <row r="1568" spans="1:7" hidden="1">
      <c r="A1568" t="str">
        <f t="shared" si="104"/>
        <v>10PDRT</v>
      </c>
      <c r="B1568" t="str">
        <f>CONCATENATE(A1568,"_",COUNTIF(A$1:A1568,A1568))</f>
        <v>10PDRT_15</v>
      </c>
      <c r="C1568" t="s">
        <v>15065</v>
      </c>
      <c r="D1568" t="str">
        <f>VLOOKUP(MID(C1568,7,4),Estrv!I:J,2,FALSE)</f>
        <v>Actividades de apoyo administrativo</v>
      </c>
      <c r="E1568" t="str">
        <f>VLOOKUP(MID(C1568,1,10),Estrv!B:CC,66,FALSE)</f>
        <v>Realizar el mantenimiento preventivo y correctivo a la Infraestructura a Oficinas Centrales, Modulos Operativos, Almacen Central, Centros de Reconstruccion, Centro de Moneda y a las maquinas del Centro de Moneda.</v>
      </c>
      <c r="F1568" t="s">
        <v>6945</v>
      </c>
      <c r="G1568" t="b">
        <f t="shared" si="103"/>
        <v>1</v>
      </c>
    </row>
    <row r="1569" spans="1:7">
      <c r="A1569" t="str">
        <f t="shared" si="104"/>
        <v>10PDRT</v>
      </c>
      <c r="B1569" t="str">
        <f>CONCATENATE(A1569,"_",COUNTIF(A$1:A1569,A1569))</f>
        <v>10PDRT_16</v>
      </c>
      <c r="C1569" t="s">
        <v>10348</v>
      </c>
      <c r="D1569" t="str">
        <f>VLOOKUP(MID(C1569,7,4),Estrv!I:J,2,FALSE)</f>
        <v>Provisiones para contingencias</v>
      </c>
      <c r="E1569" t="str">
        <f>VLOOKUP(MID(C1569,1,10),Estrv!B:CC,45,FALSE)</f>
        <v>Entrega de apoyos compensatorios por situaciones emergentes que vulneren a los trabajadores de la Red de Transporte de Pasajeros.</v>
      </c>
      <c r="F1569" t="s">
        <v>6948</v>
      </c>
      <c r="G1569" t="b">
        <f t="shared" si="103"/>
        <v>0</v>
      </c>
    </row>
    <row r="1570" spans="1:7">
      <c r="A1570" t="str">
        <f t="shared" si="104"/>
        <v>10PDRT</v>
      </c>
      <c r="B1570" t="str">
        <f>CONCATENATE(A1570,"_",COUNTIF(A$1:A1570,A1570))</f>
        <v>10PDRT_17</v>
      </c>
      <c r="C1570" t="s">
        <v>10349</v>
      </c>
      <c r="D1570" t="str">
        <f>VLOOKUP(MID(C1570,7,4),Estrv!I:J,2,FALSE)</f>
        <v>Cumplimiento de los programas de protección civil</v>
      </c>
      <c r="E1570" t="str">
        <f>VLOOKUP(MID(C1570,1,10),Estrv!B:CC,45,FALSE)</f>
        <v>Implementar señaletica, realizar simulacros, elaborar programa de proteccion civil interno, adquirir material para el desarrollo de actividades de los brigadistas y capacitar en materia de proteccion civil.</v>
      </c>
      <c r="F1570" t="s">
        <v>6958</v>
      </c>
      <c r="G1570" t="b">
        <f t="shared" si="103"/>
        <v>0</v>
      </c>
    </row>
    <row r="1571" spans="1:7">
      <c r="A1571" t="str">
        <f t="shared" si="104"/>
        <v>10PDTE</v>
      </c>
      <c r="B1571" t="str">
        <f>CONCATENATE(A1571,"_",COUNTIF(A$1:A1571,A1571))</f>
        <v>10PDTE_1</v>
      </c>
      <c r="C1571" t="s">
        <v>10350</v>
      </c>
      <c r="D1571" t="str">
        <f>VLOOKUP(MID(C1571,7,4),Estrv!I:J,2,FALSE)</f>
        <v>Operación y mantenimiento del transporte público masivo, concesionado y alterno</v>
      </c>
      <c r="E1571" t="str">
        <f>VLOOKUP(MID(C1571,1,10),Estrv!B:CC,45,FALSE)</f>
        <v>Transportar pasajeros a traves de las 10 Lineas de Trolebus, la Linea del Tren Ligero y las 2 Lineas del Cablebus.</v>
      </c>
      <c r="F1571" t="s">
        <v>6969</v>
      </c>
      <c r="G1571" t="b">
        <f t="shared" si="103"/>
        <v>0</v>
      </c>
    </row>
    <row r="1572" spans="1:7" hidden="1">
      <c r="A1572" t="str">
        <f t="shared" ref="A1572:A1579" si="105">MID(C1572,1,6)</f>
        <v>10PDTE</v>
      </c>
      <c r="B1572" t="str">
        <f>CONCATENATE(A1572,"_",COUNTIF(A$1:A1572,A1572))</f>
        <v>10PDTE_2</v>
      </c>
      <c r="C1572" t="s">
        <v>11024</v>
      </c>
      <c r="D1572" t="str">
        <f>VLOOKUP(MID(C1572,7,4),Estrv!I:J,2,FALSE)</f>
        <v>Operación y mantenimiento del transporte público masivo, concesionado y alterno</v>
      </c>
      <c r="E1572" t="str">
        <f>VLOOKUP(MID(C1572,1,10),Estrv!B:CC,48,FALSE)</f>
        <v>Realizar mantenimiento preventivo a la flota vehicular (223,752), material rodante (100,364) e infraestructa electromecanica de traccion (1,433).</v>
      </c>
      <c r="F1572" t="s">
        <v>6973</v>
      </c>
      <c r="G1572" t="b">
        <f t="shared" si="103"/>
        <v>1</v>
      </c>
    </row>
    <row r="1573" spans="1:7">
      <c r="A1573" t="str">
        <f t="shared" si="105"/>
        <v>10PDTE</v>
      </c>
      <c r="B1573" t="str">
        <f>CONCATENATE(A1573,"_",COUNTIF(A$1:A1573,A1573))</f>
        <v>10PDTE_3</v>
      </c>
      <c r="C1573" t="s">
        <v>10351</v>
      </c>
      <c r="D1573" t="str">
        <f>VLOOKUP(MID(C1573,7,4),Estrv!I:J,2,FALSE)</f>
        <v>Pago de pensiones y jubilaciones</v>
      </c>
      <c r="E1573" t="str">
        <f>VLOOKUP(MID(C1573,1,10),Estrv!B:CC,45,FALSE)</f>
        <v>Cubrir la nomina del personal jubilado del Servicio de Transportes Electricos de la Ciudad de Mexico.</v>
      </c>
      <c r="F1573" t="s">
        <v>6985</v>
      </c>
      <c r="G1573" t="b">
        <f t="shared" si="103"/>
        <v>0</v>
      </c>
    </row>
    <row r="1574" spans="1:7">
      <c r="A1574" t="str">
        <f t="shared" si="105"/>
        <v>10PDTE</v>
      </c>
      <c r="B1574" t="str">
        <f>CONCATENATE(A1574,"_",COUNTIF(A$1:A1574,A1574))</f>
        <v>10PDTE_4</v>
      </c>
      <c r="C1574" t="s">
        <v>10352</v>
      </c>
      <c r="D1574" t="str">
        <f>VLOOKUP(MID(C1574,7,4),Estrv!I:J,2,FALSE)</f>
        <v>Actividades de apoyo administrativo</v>
      </c>
      <c r="E1574" t="str">
        <f>VLOOKUP(MID(C1574,1,10),Estrv!B:CC,45,FALSE)</f>
        <v>Pago de servicios generales y de materiales para el mantenimiento de los inmuebles.</v>
      </c>
      <c r="F1574" t="s">
        <v>6993</v>
      </c>
      <c r="G1574" t="b">
        <f t="shared" si="103"/>
        <v>0</v>
      </c>
    </row>
    <row r="1575" spans="1:7">
      <c r="A1575" t="str">
        <f t="shared" si="105"/>
        <v>10PDTE</v>
      </c>
      <c r="B1575" t="str">
        <f>CONCATENATE(A1575,"_",COUNTIF(A$1:A1575,A1575))</f>
        <v>10PDTE_5</v>
      </c>
      <c r="C1575" t="s">
        <v>10353</v>
      </c>
      <c r="D1575" t="str">
        <f>VLOOKUP(MID(C1575,7,4),Estrv!I:J,2,FALSE)</f>
        <v>Provisiones para contingencias</v>
      </c>
      <c r="E1575" t="str">
        <f>VLOOKUP(MID(C1575,1,10),Estrv!B:CC,45,FALSE)</f>
        <v>Llevar a cabo el pago de 10 laudos en materia laboral.</v>
      </c>
      <c r="F1575" t="s">
        <v>6999</v>
      </c>
      <c r="G1575" t="b">
        <f t="shared" si="103"/>
        <v>0</v>
      </c>
    </row>
    <row r="1576" spans="1:7">
      <c r="A1576" t="str">
        <f t="shared" si="105"/>
        <v>10PDTE</v>
      </c>
      <c r="B1576" t="str">
        <f>CONCATENATE(A1576,"_",COUNTIF(A$1:A1576,A1576))</f>
        <v>10PDTE_6</v>
      </c>
      <c r="C1576" t="s">
        <v>10354</v>
      </c>
      <c r="D1576" t="str">
        <f>VLOOKUP(MID(C1576,7,4),Estrv!I:J,2,FALSE)</f>
        <v>Cumplimiento de los programas de protección civil</v>
      </c>
      <c r="E1576" t="str">
        <f>VLOOKUP(MID(C1576,1,10),Estrv!B:CC,45,FALSE)</f>
        <v>Capacitacion y equipamiento en materia de proteccion civil y revalidacion de los Programas Internos.</v>
      </c>
      <c r="F1576" t="s">
        <v>7011</v>
      </c>
      <c r="G1576" t="b">
        <f t="shared" si="103"/>
        <v>0</v>
      </c>
    </row>
    <row r="1577" spans="1:7">
      <c r="A1577" t="str">
        <f t="shared" si="105"/>
        <v>11C001</v>
      </c>
      <c r="B1577" t="str">
        <f>CONCATENATE(A1577,"_",COUNTIF(A$1:A1577,A1577))</f>
        <v>11C001_1</v>
      </c>
      <c r="C1577" t="s">
        <v>10355</v>
      </c>
      <c r="D1577" t="str">
        <f>VLOOKUP(MID(C1577,7,4),Estrv!I:J,2,FALSE)</f>
        <v>Actividades de apoyo administrativo</v>
      </c>
      <c r="E1577" t="str">
        <f>VLOOKUP(MID(C1577,1,10),Estrv!B:CC,45,FALSE)</f>
        <v>Mantenimiento, abastecimientos y servicios generales</v>
      </c>
      <c r="F1577" t="s">
        <v>7025</v>
      </c>
      <c r="G1577" t="b">
        <f t="shared" si="103"/>
        <v>0</v>
      </c>
    </row>
    <row r="1578" spans="1:7" hidden="1">
      <c r="A1578" t="str">
        <f t="shared" si="105"/>
        <v>11C001</v>
      </c>
      <c r="B1578" t="str">
        <f>CONCATENATE(A1578,"_",COUNTIF(A$1:A1578,A1578))</f>
        <v>11C001_2</v>
      </c>
      <c r="C1578" t="s">
        <v>11029</v>
      </c>
      <c r="D1578" t="str">
        <f>VLOOKUP(MID(C1578,7,4),Estrv!I:J,2,FALSE)</f>
        <v>Actividades de apoyo administrativo</v>
      </c>
      <c r="E1578" t="str">
        <f>VLOOKUP(MID(C1578,1,10),Estrv!B:CC,48,FALSE)</f>
        <v>Capacitacion de personal</v>
      </c>
      <c r="F1578" t="s">
        <v>7029</v>
      </c>
      <c r="G1578" t="b">
        <f t="shared" si="103"/>
        <v>1</v>
      </c>
    </row>
    <row r="1579" spans="1:7">
      <c r="A1579" t="str">
        <f t="shared" si="105"/>
        <v>11C001</v>
      </c>
      <c r="B1579" t="str">
        <f>CONCATENATE(A1579,"_",COUNTIF(A$1:A1579,A1579))</f>
        <v>11C001_3</v>
      </c>
      <c r="C1579" t="s">
        <v>10356</v>
      </c>
      <c r="D1579" t="str">
        <f>VLOOKUP(MID(C1579,7,4),Estrv!I:J,2,FALSE)</f>
        <v>Acciones del Consejo Ciudadano para la Seguridad y Justicia</v>
      </c>
      <c r="E1579" t="str">
        <f>VLOOKUP(MID(C1579,1,10),Estrv!B:CC,45,FALSE)</f>
        <v>Entregar los apoyos al Consejo Ciudadano de Seguridad y Justicia</v>
      </c>
      <c r="F1579" t="s">
        <v>7043</v>
      </c>
      <c r="G1579" t="b">
        <f t="shared" si="103"/>
        <v>0</v>
      </c>
    </row>
    <row r="1580" spans="1:7">
      <c r="A1580" t="str">
        <f t="shared" ref="A1580:A1598" si="106">MID(C1580,1,6)</f>
        <v>11C001</v>
      </c>
      <c r="B1580" t="str">
        <f>CONCATENATE(A1580,"_",COUNTIF(A$1:A1580,A1580))</f>
        <v>11C001_4</v>
      </c>
      <c r="C1580" t="s">
        <v>10357</v>
      </c>
      <c r="D1580" t="str">
        <f>VLOOKUP(MID(C1580,7,4),Estrv!I:J,2,FALSE)</f>
        <v>Cumplimiento de los programas de protección civil</v>
      </c>
      <c r="E1580" t="str">
        <f>VLOOKUP(MID(C1580,1,10),Estrv!B:CC,45,FALSE)</f>
        <v>Capacitaciones en materia de Proteccion Civil</v>
      </c>
      <c r="F1580" t="s">
        <v>7055</v>
      </c>
      <c r="G1580" t="b">
        <f t="shared" si="103"/>
        <v>0</v>
      </c>
    </row>
    <row r="1581" spans="1:7" hidden="1">
      <c r="A1581" t="str">
        <f t="shared" si="106"/>
        <v>11C001</v>
      </c>
      <c r="B1581" t="str">
        <f>CONCATENATE(A1581,"_",COUNTIF(A$1:A1581,A1581))</f>
        <v>11C001_5</v>
      </c>
      <c r="C1581" t="s">
        <v>11031</v>
      </c>
      <c r="D1581" t="str">
        <f>VLOOKUP(MID(C1581,7,4),Estrv!I:J,2,FALSE)</f>
        <v>Cumplimiento de los programas de protección civil</v>
      </c>
      <c r="E1581" t="str">
        <f>VLOOKUP(MID(C1581,1,10),Estrv!B:CC,48,FALSE)</f>
        <v>Apoyo de operaciones de auxilio por parte de la policia metropolitana.</v>
      </c>
      <c r="F1581" t="s">
        <v>7059</v>
      </c>
      <c r="G1581" t="b">
        <f t="shared" si="103"/>
        <v>1</v>
      </c>
    </row>
    <row r="1582" spans="1:7" hidden="1">
      <c r="A1582" t="str">
        <f t="shared" si="106"/>
        <v>11C001</v>
      </c>
      <c r="B1582" t="str">
        <f>CONCATENATE(A1582,"_",COUNTIF(A$1:A1582,A1582))</f>
        <v>11C001_6</v>
      </c>
      <c r="C1582" t="s">
        <v>11705</v>
      </c>
      <c r="D1582" t="str">
        <f>VLOOKUP(MID(C1582,7,4),Estrv!I:J,2,FALSE)</f>
        <v>Cumplimiento de los programas de protección civil</v>
      </c>
      <c r="E1582" t="str">
        <f>VLOOKUP(MID(C1582,1,10),Estrv!B:CC,51,FALSE)</f>
        <v>Acciones del Escuadron de Rescate y Urgencias Medicas</v>
      </c>
      <c r="F1582" t="s">
        <v>7060</v>
      </c>
      <c r="G1582" t="b">
        <f t="shared" si="103"/>
        <v>1</v>
      </c>
    </row>
    <row r="1583" spans="1:7">
      <c r="A1583" t="str">
        <f t="shared" si="106"/>
        <v>11C001</v>
      </c>
      <c r="B1583" t="str">
        <f>CONCATENATE(A1583,"_",COUNTIF(A$1:A1583,A1583))</f>
        <v>11C001_7</v>
      </c>
      <c r="C1583" t="s">
        <v>10358</v>
      </c>
      <c r="D1583" t="str">
        <f>VLOOKUP(MID(C1583,7,4),Estrv!I:J,2,FALSE)</f>
        <v>Construcción, mantenimiento y operación de la infraestructura del sistema penitenciario</v>
      </c>
      <c r="E1583" t="str">
        <f>VLOOKUP(MID(C1583,1,10),Estrv!B:CC,45,FALSE)</f>
        <v>Conservacion y funcionamiento de los CEVASEP I y II</v>
      </c>
      <c r="F1583" t="s">
        <v>7074</v>
      </c>
      <c r="G1583" t="b">
        <f t="shared" si="103"/>
        <v>0</v>
      </c>
    </row>
    <row r="1584" spans="1:7">
      <c r="A1584" t="str">
        <f t="shared" si="106"/>
        <v>11C001</v>
      </c>
      <c r="B1584" t="str">
        <f>CONCATENATE(A1584,"_",COUNTIF(A$1:A1584,A1584))</f>
        <v>11C001_8</v>
      </c>
      <c r="C1584" t="s">
        <v>10359</v>
      </c>
      <c r="D1584" t="str">
        <f>VLOOKUP(MID(C1584,7,4),Estrv!I:J,2,FALSE)</f>
        <v>Atención a personas sujetas al sistema integral de justicia para adolescentes</v>
      </c>
      <c r="E1584" t="str">
        <f>VLOOKUP(MID(C1584,1,10),Estrv!B:CC,45,FALSE)</f>
        <v>Servicios de capacitaciones socio laborales, educativas, culturales y deportivas para la reinsercion social</v>
      </c>
      <c r="F1584" t="s">
        <v>7090</v>
      </c>
      <c r="G1584" t="b">
        <f t="shared" si="103"/>
        <v>0</v>
      </c>
    </row>
    <row r="1585" spans="1:7" hidden="1">
      <c r="A1585" t="str">
        <f t="shared" si="106"/>
        <v>11C001</v>
      </c>
      <c r="B1585" t="str">
        <f>CONCATENATE(A1585,"_",COUNTIF(A$1:A1585,A1585))</f>
        <v>11C001_9</v>
      </c>
      <c r="C1585" t="s">
        <v>11033</v>
      </c>
      <c r="D1585" t="str">
        <f>VLOOKUP(MID(C1585,7,4),Estrv!I:J,2,FALSE)</f>
        <v>Atención a personas sujetas al sistema integral de justicia para adolescentes</v>
      </c>
      <c r="E1585" t="str">
        <f>VLOOKUP(MID(C1585,1,10),Estrv!B:CC,48,FALSE)</f>
        <v>Mantenimientos de centros especializados para adolescentes</v>
      </c>
      <c r="F1585" t="s">
        <v>7094</v>
      </c>
      <c r="G1585" t="b">
        <f t="shared" si="103"/>
        <v>1</v>
      </c>
    </row>
    <row r="1586" spans="1:7">
      <c r="A1586" t="str">
        <f t="shared" si="106"/>
        <v>11C001</v>
      </c>
      <c r="B1586" t="str">
        <f>CONCATENATE(A1586,"_",COUNTIF(A$1:A1586,A1586))</f>
        <v>11C001_10</v>
      </c>
      <c r="C1586" t="s">
        <v>10360</v>
      </c>
      <c r="D1586" t="str">
        <f>VLOOKUP(MID(C1586,7,4),Estrv!I:J,2,FALSE)</f>
        <v>Sistema penitenciario</v>
      </c>
      <c r="E1586" t="str">
        <f>VLOOKUP(MID(C1586,1,10),Estrv!B:CC,45,FALSE)</f>
        <v>Brindar servicios educativos, culturales y deportivos para la reinsercion social</v>
      </c>
      <c r="F1586" t="s">
        <v>7103</v>
      </c>
      <c r="G1586" t="b">
        <f t="shared" si="103"/>
        <v>0</v>
      </c>
    </row>
    <row r="1587" spans="1:7" hidden="1">
      <c r="A1587" t="str">
        <f t="shared" si="106"/>
        <v>11C001</v>
      </c>
      <c r="B1587" t="str">
        <f>CONCATENATE(A1587,"_",COUNTIF(A$1:A1587,A1587))</f>
        <v>11C001_11</v>
      </c>
      <c r="C1587" t="s">
        <v>11034</v>
      </c>
      <c r="D1587" t="str">
        <f>VLOOKUP(MID(C1587,7,4),Estrv!I:J,2,FALSE)</f>
        <v>Sistema penitenciario</v>
      </c>
      <c r="E1587" t="str">
        <f>VLOOKUP(MID(C1587,1,10),Estrv!B:CC,48,FALSE)</f>
        <v>Realizacion de capacitaciones para el desarrollo de competencias laborales</v>
      </c>
      <c r="F1587" t="s">
        <v>7107</v>
      </c>
      <c r="G1587" t="b">
        <f t="shared" si="103"/>
        <v>1</v>
      </c>
    </row>
    <row r="1588" spans="1:7" hidden="1">
      <c r="A1588" t="str">
        <f t="shared" si="106"/>
        <v>11C001</v>
      </c>
      <c r="B1588" t="str">
        <f>CONCATENATE(A1588,"_",COUNTIF(A$1:A1588,A1588))</f>
        <v>11C001_12</v>
      </c>
      <c r="C1588" t="s">
        <v>11708</v>
      </c>
      <c r="D1588" t="str">
        <f>VLOOKUP(MID(C1588,7,4),Estrv!I:J,2,FALSE)</f>
        <v>Sistema penitenciario</v>
      </c>
      <c r="E1588" t="str">
        <f>VLOOKUP(MID(C1588,1,10),Estrv!B:CC,51,FALSE)</f>
        <v>Diseño e implementacion de estrategias de seguridad penitenciaria</v>
      </c>
      <c r="F1588" t="s">
        <v>7110</v>
      </c>
      <c r="G1588" t="b">
        <f t="shared" si="103"/>
        <v>1</v>
      </c>
    </row>
    <row r="1589" spans="1:7" hidden="1">
      <c r="A1589" t="str">
        <f t="shared" si="106"/>
        <v>11C001</v>
      </c>
      <c r="B1589" t="str">
        <f>CONCATENATE(A1589,"_",COUNTIF(A$1:A1589,A1589))</f>
        <v>11C001_13</v>
      </c>
      <c r="C1589" t="s">
        <v>12382</v>
      </c>
      <c r="D1589" t="str">
        <f>VLOOKUP(MID(C1589,7,4),Estrv!I:J,2,FALSE)</f>
        <v>Sistema penitenciario</v>
      </c>
      <c r="E1589" t="str">
        <f>VLOOKUP(MID(C1589,1,10),Estrv!B:CC,54,FALSE)</f>
        <v>Seguimiento y control de sentenciados con beneficio de libertad</v>
      </c>
      <c r="F1589" t="s">
        <v>7113</v>
      </c>
      <c r="G1589" t="b">
        <f t="shared" si="103"/>
        <v>1</v>
      </c>
    </row>
    <row r="1590" spans="1:7" hidden="1">
      <c r="A1590" t="str">
        <f t="shared" si="106"/>
        <v>11C001</v>
      </c>
      <c r="B1590" t="str">
        <f>CONCATENATE(A1590,"_",COUNTIF(A$1:A1590,A1590))</f>
        <v>11C001_14</v>
      </c>
      <c r="C1590" t="s">
        <v>13056</v>
      </c>
      <c r="D1590" t="str">
        <f>VLOOKUP(MID(C1590,7,4),Estrv!I:J,2,FALSE)</f>
        <v>Sistema penitenciario</v>
      </c>
      <c r="E1590" t="str">
        <f>VLOOKUP(MID(C1590,1,10),Estrv!B:CC,57,FALSE)</f>
        <v>Mantenimiento de los centros penitenciarios</v>
      </c>
      <c r="F1590" t="s">
        <v>7116</v>
      </c>
      <c r="G1590" t="b">
        <f t="shared" si="103"/>
        <v>1</v>
      </c>
    </row>
    <row r="1591" spans="1:7">
      <c r="A1591" t="str">
        <f t="shared" si="106"/>
        <v>11C001</v>
      </c>
      <c r="B1591" t="str">
        <f>CONCATENATE(A1591,"_",COUNTIF(A$1:A1591,A1591))</f>
        <v>11C001_15</v>
      </c>
      <c r="C1591" t="s">
        <v>10361</v>
      </c>
      <c r="D1591" t="str">
        <f>VLOOKUP(MID(C1591,7,4),Estrv!I:J,2,FALSE)</f>
        <v>Prevención del delito y seguridad ciudadana</v>
      </c>
      <c r="E1591" t="str">
        <f>VLOOKUP(MID(C1591,1,10),Estrv!B:CC,45,FALSE)</f>
        <v>Prevencion del delito en la Ciudad de Mexico</v>
      </c>
      <c r="F1591" t="s">
        <v>7126</v>
      </c>
      <c r="G1591" t="b">
        <f t="shared" si="103"/>
        <v>0</v>
      </c>
    </row>
    <row r="1592" spans="1:7" hidden="1">
      <c r="A1592" t="str">
        <f t="shared" si="106"/>
        <v>11C001</v>
      </c>
      <c r="B1592" t="str">
        <f>CONCATENATE(A1592,"_",COUNTIF(A$1:A1592,A1592))</f>
        <v>11C001_16</v>
      </c>
      <c r="C1592" t="s">
        <v>11035</v>
      </c>
      <c r="D1592" t="str">
        <f>VLOOKUP(MID(C1592,7,4),Estrv!I:J,2,FALSE)</f>
        <v>Prevención del delito y seguridad ciudadana</v>
      </c>
      <c r="E1592" t="str">
        <f>VLOOKUP(MID(C1592,1,10),Estrv!B:CC,48,FALSE)</f>
        <v>Desempeñar labores de inteligencia policial</v>
      </c>
      <c r="F1592" t="s">
        <v>7130</v>
      </c>
      <c r="G1592" t="b">
        <f t="shared" si="103"/>
        <v>1</v>
      </c>
    </row>
    <row r="1593" spans="1:7" hidden="1">
      <c r="A1593" t="str">
        <f t="shared" si="106"/>
        <v>11C001</v>
      </c>
      <c r="B1593" t="str">
        <f>CONCATENATE(A1593,"_",COUNTIF(A$1:A1593,A1593))</f>
        <v>11C001_17</v>
      </c>
      <c r="C1593" t="s">
        <v>11709</v>
      </c>
      <c r="D1593" t="str">
        <f>VLOOKUP(MID(C1593,7,4),Estrv!I:J,2,FALSE)</f>
        <v>Prevención del delito y seguridad ciudadana</v>
      </c>
      <c r="E1593" t="str">
        <f>VLOOKUP(MID(C1593,1,10),Estrv!B:CC,51,FALSE)</f>
        <v>Prevencion de la violencia</v>
      </c>
      <c r="F1593" t="s">
        <v>7133</v>
      </c>
      <c r="G1593" t="b">
        <f t="shared" si="103"/>
        <v>1</v>
      </c>
    </row>
    <row r="1594" spans="1:7" hidden="1">
      <c r="A1594" t="str">
        <f t="shared" si="106"/>
        <v>11C001</v>
      </c>
      <c r="B1594" t="str">
        <f>CONCATENATE(A1594,"_",COUNTIF(A$1:A1594,A1594))</f>
        <v>11C001_18</v>
      </c>
      <c r="C1594" t="s">
        <v>12383</v>
      </c>
      <c r="D1594" t="str">
        <f>VLOOKUP(MID(C1594,7,4),Estrv!I:J,2,FALSE)</f>
        <v>Prevención del delito y seguridad ciudadana</v>
      </c>
      <c r="E1594" t="str">
        <f>VLOOKUP(MID(C1594,1,10),Estrv!B:CC,54,FALSE)</f>
        <v>Participacion ciudadana</v>
      </c>
      <c r="F1594" t="s">
        <v>7034</v>
      </c>
      <c r="G1594" t="b">
        <f t="shared" si="103"/>
        <v>1</v>
      </c>
    </row>
    <row r="1595" spans="1:7" hidden="1">
      <c r="A1595" t="str">
        <f t="shared" si="106"/>
        <v>11C001</v>
      </c>
      <c r="B1595" t="str">
        <f>CONCATENATE(A1595,"_",COUNTIF(A$1:A1595,A1595))</f>
        <v>11C001_19</v>
      </c>
      <c r="C1595" t="s">
        <v>13057</v>
      </c>
      <c r="D1595" t="str">
        <f>VLOOKUP(MID(C1595,7,4),Estrv!I:J,2,FALSE)</f>
        <v>Prevención del delito y seguridad ciudadana</v>
      </c>
      <c r="E1595" t="str">
        <f>VLOOKUP(MID(C1595,1,10),Estrv!B:CC,57,FALSE)</f>
        <v>Atencion ciudadana de primer contacto</v>
      </c>
      <c r="F1595" t="s">
        <v>7136</v>
      </c>
      <c r="G1595" t="b">
        <f t="shared" si="103"/>
        <v>1</v>
      </c>
    </row>
    <row r="1596" spans="1:7" hidden="1">
      <c r="A1596" t="str">
        <f t="shared" si="106"/>
        <v>11C001</v>
      </c>
      <c r="B1596" t="str">
        <f>CONCATENATE(A1596,"_",COUNTIF(A$1:A1596,A1596))</f>
        <v>11C001_20</v>
      </c>
      <c r="C1596" t="s">
        <v>13731</v>
      </c>
      <c r="D1596" t="str">
        <f>VLOOKUP(MID(C1596,7,4),Estrv!I:J,2,FALSE)</f>
        <v>Prevención del delito y seguridad ciudadana</v>
      </c>
      <c r="E1596" t="str">
        <f>VLOOKUP(MID(C1596,1,10),Estrv!B:CC,60,FALSE)</f>
        <v>Realizar acciones para el control de transito y agilizacion vial</v>
      </c>
      <c r="F1596" t="s">
        <v>7139</v>
      </c>
      <c r="G1596" t="b">
        <f t="shared" si="103"/>
        <v>1</v>
      </c>
    </row>
    <row r="1597" spans="1:7" hidden="1">
      <c r="A1597" t="str">
        <f t="shared" si="106"/>
        <v>11C001</v>
      </c>
      <c r="B1597" t="str">
        <f>CONCATENATE(A1597,"_",COUNTIF(A$1:A1597,A1597))</f>
        <v>11C001_21</v>
      </c>
      <c r="C1597" t="s">
        <v>14405</v>
      </c>
      <c r="D1597" t="str">
        <f>VLOOKUP(MID(C1597,7,4),Estrv!I:J,2,FALSE)</f>
        <v>Prevención del delito y seguridad ciudadana</v>
      </c>
      <c r="E1597" t="str">
        <f>VLOOKUP(MID(C1597,1,10),Estrv!B:CC,63,FALSE)</f>
        <v>Ejecutar acciones para el desarrollo de elementos de los cuerpos de seguridad ciudadana</v>
      </c>
      <c r="F1597" t="s">
        <v>7142</v>
      </c>
      <c r="G1597" t="b">
        <f t="shared" si="103"/>
        <v>1</v>
      </c>
    </row>
    <row r="1598" spans="1:7">
      <c r="A1598" t="str">
        <f t="shared" si="106"/>
        <v>11C001</v>
      </c>
      <c r="B1598" t="str">
        <f>CONCATENATE(A1598,"_",COUNTIF(A$1:A1598,A1598))</f>
        <v>11C001_22</v>
      </c>
      <c r="C1598" t="s">
        <v>10362</v>
      </c>
      <c r="D1598" t="str">
        <f>VLOOKUP(MID(C1598,7,4),Estrv!I:J,2,FALSE)</f>
        <v>Provisiones para contingencias</v>
      </c>
      <c r="E1598" t="str">
        <f>VLOOKUP(MID(C1598,1,10),Estrv!B:CC,45,FALSE)</f>
        <v>Sentencias de organos jurisdiccionales</v>
      </c>
      <c r="F1598" t="s">
        <v>7148</v>
      </c>
      <c r="G1598" t="b">
        <f t="shared" si="103"/>
        <v>0</v>
      </c>
    </row>
    <row r="1599" spans="1:7">
      <c r="A1599" t="str">
        <f t="shared" ref="A1599:A1607" si="107">MID(C1599,1,6)</f>
        <v>11CD01</v>
      </c>
      <c r="B1599" t="str">
        <f>CONCATENATE(A1599,"_",COUNTIF(A$1:A1599,A1599))</f>
        <v>11CD01_1</v>
      </c>
      <c r="C1599" t="s">
        <v>10363</v>
      </c>
      <c r="D1599" t="str">
        <f>VLOOKUP(MID(C1599,7,4),Estrv!I:J,2,FALSE)</f>
        <v>Formación de aspirantes a policías</v>
      </c>
      <c r="E1599" t="str">
        <f>VLOOKUP(MID(C1599,1,10),Estrv!B:CC,45,FALSE)</f>
        <v>Imparticion del curso de formacion Inicial a futuros policias</v>
      </c>
      <c r="F1599" t="s">
        <v>7169</v>
      </c>
      <c r="G1599" t="b">
        <f t="shared" si="103"/>
        <v>0</v>
      </c>
    </row>
    <row r="1600" spans="1:7">
      <c r="A1600" t="str">
        <f t="shared" si="107"/>
        <v>11CD01</v>
      </c>
      <c r="B1600" t="str">
        <f>CONCATENATE(A1600,"_",COUNTIF(A$1:A1600,A1600))</f>
        <v>11CD01_2</v>
      </c>
      <c r="C1600" t="s">
        <v>10364</v>
      </c>
      <c r="D1600" t="str">
        <f>VLOOKUP(MID(C1600,7,4),Estrv!I:J,2,FALSE)</f>
        <v>Profesionalización policial</v>
      </c>
      <c r="E1600" t="str">
        <f>VLOOKUP(MID(C1600,1,10),Estrv!B:CC,45,FALSE)</f>
        <v>Capacitacion en temas de Actualizacion y Especializacion Tecnica a la Policia Preventiva de la Ciudad de Mexico</v>
      </c>
      <c r="F1600" t="s">
        <v>7185</v>
      </c>
      <c r="G1600" t="b">
        <f t="shared" si="103"/>
        <v>0</v>
      </c>
    </row>
    <row r="1601" spans="1:7" hidden="1">
      <c r="A1601" t="str">
        <f t="shared" si="107"/>
        <v>11CD01</v>
      </c>
      <c r="B1601" t="str">
        <f>CONCATENATE(A1601,"_",COUNTIF(A$1:A1601,A1601))</f>
        <v>11CD01_3</v>
      </c>
      <c r="C1601" t="s">
        <v>11038</v>
      </c>
      <c r="D1601" t="str">
        <f>VLOOKUP(MID(C1601,7,4),Estrv!I:J,2,FALSE)</f>
        <v>Profesionalización policial</v>
      </c>
      <c r="E1601" t="str">
        <f>VLOOKUP(MID(C1601,1,10),Estrv!B:CC,48,FALSE)</f>
        <v>Imparticion de Programas de Especializacion Profesional para la Policia Preventiva de la Ciudad de Mexico</v>
      </c>
      <c r="F1601" t="s">
        <v>7187</v>
      </c>
      <c r="G1601" t="b">
        <f t="shared" si="103"/>
        <v>1</v>
      </c>
    </row>
    <row r="1602" spans="1:7">
      <c r="A1602" t="str">
        <f t="shared" si="107"/>
        <v>11CD01</v>
      </c>
      <c r="B1602" t="str">
        <f>CONCATENATE(A1602,"_",COUNTIF(A$1:A1602,A1602))</f>
        <v>11CD01_4</v>
      </c>
      <c r="C1602" t="s">
        <v>10365</v>
      </c>
      <c r="D1602" t="str">
        <f>VLOOKUP(MID(C1602,7,4),Estrv!I:J,2,FALSE)</f>
        <v>Apoyos para la formación policial</v>
      </c>
      <c r="E1602" t="str">
        <f>VLOOKUP(MID(C1602,1,10),Estrv!B:CC,45,FALSE)</f>
        <v>Entrega de apoyos economicos a los Aspirantes a nuevos Policias</v>
      </c>
      <c r="F1602" t="s">
        <v>7197</v>
      </c>
      <c r="G1602" t="b">
        <f t="shared" si="103"/>
        <v>0</v>
      </c>
    </row>
    <row r="1603" spans="1:7">
      <c r="A1603" t="str">
        <f t="shared" si="107"/>
        <v>11CD01</v>
      </c>
      <c r="B1603" t="str">
        <f>CONCATENATE(A1603,"_",COUNTIF(A$1:A1603,A1603))</f>
        <v>11CD01_5</v>
      </c>
      <c r="C1603" t="s">
        <v>10366</v>
      </c>
      <c r="D1603" t="str">
        <f>VLOOKUP(MID(C1603,7,4),Estrv!I:J,2,FALSE)</f>
        <v>Cumplimiento de los programas de protección civil</v>
      </c>
      <c r="E1603" t="str">
        <f>VLOOKUP(MID(C1603,1,10),Estrv!B:CC,45,FALSE)</f>
        <v>Implementar señaletica, realizar simulacros y capacitar en materia de proteccion civil a las personas servidoras publicas de la Universidad de la Policia.</v>
      </c>
      <c r="F1603" t="s">
        <v>7206</v>
      </c>
      <c r="G1603" t="b">
        <f t="shared" ref="G1603:G1666" si="108">EXACT(E1603,F1603)</f>
        <v>0</v>
      </c>
    </row>
    <row r="1604" spans="1:7">
      <c r="A1604" t="str">
        <f t="shared" si="107"/>
        <v>11CD01</v>
      </c>
      <c r="B1604" t="str">
        <f>CONCATENATE(A1604,"_",COUNTIF(A$1:A1604,A1604))</f>
        <v>11CD01_6</v>
      </c>
      <c r="C1604" t="s">
        <v>10367</v>
      </c>
      <c r="D1604" t="str">
        <f>VLOOKUP(MID(C1604,7,4),Estrv!I:J,2,FALSE)</f>
        <v>Actividades de apoyo administrativo</v>
      </c>
      <c r="E1604" t="str">
        <f>VLOOKUP(MID(C1604,1,10),Estrv!B:CC,45,FALSE)</f>
        <v>Adquisicion de materiales, insumos y suministros requeridos para el desempeño de las actividades administrativas.</v>
      </c>
      <c r="F1604" t="s">
        <v>7212</v>
      </c>
      <c r="G1604" t="b">
        <f t="shared" si="108"/>
        <v>0</v>
      </c>
    </row>
    <row r="1605" spans="1:7" hidden="1">
      <c r="A1605" t="str">
        <f t="shared" si="107"/>
        <v>11CD01</v>
      </c>
      <c r="B1605" t="str">
        <f>CONCATENATE(A1605,"_",COUNTIF(A$1:A1605,A1605))</f>
        <v>11CD01_7</v>
      </c>
      <c r="C1605" t="s">
        <v>11041</v>
      </c>
      <c r="D1605" t="str">
        <f>VLOOKUP(MID(C1605,7,4),Estrv!I:J,2,FALSE)</f>
        <v>Actividades de apoyo administrativo</v>
      </c>
      <c r="E1605" t="str">
        <f>VLOOKUP(MID(C1605,1,10),Estrv!B:CC,48,FALSE)</f>
        <v>Pago de servicios generales, servicios profesionales, conservacion y mantenimiento del inmueble, asi como servicios de difusion.</v>
      </c>
      <c r="F1605" t="s">
        <v>122</v>
      </c>
      <c r="G1605" t="b">
        <f t="shared" si="108"/>
        <v>1</v>
      </c>
    </row>
    <row r="1606" spans="1:7">
      <c r="A1606" t="str">
        <f t="shared" si="107"/>
        <v>11CD01</v>
      </c>
      <c r="B1606" t="str">
        <f>CONCATENATE(A1606,"_",COUNTIF(A$1:A1606,A1606))</f>
        <v>11CD01_8</v>
      </c>
      <c r="C1606" t="s">
        <v>10368</v>
      </c>
      <c r="D1606" t="str">
        <f>VLOOKUP(MID(C1606,7,4),Estrv!I:J,2,FALSE)</f>
        <v>Provisiones para contingencias</v>
      </c>
      <c r="E1606" t="str">
        <f>VLOOKUP(MID(C1606,1,10),Estrv!B:CC,45,FALSE)</f>
        <v>Dar cumplimiento al pago de laudos.</v>
      </c>
      <c r="F1606" t="s">
        <v>7214</v>
      </c>
      <c r="G1606" t="b">
        <f t="shared" si="108"/>
        <v>0</v>
      </c>
    </row>
    <row r="1607" spans="1:7">
      <c r="A1607" t="str">
        <f t="shared" si="107"/>
        <v>11CD02</v>
      </c>
      <c r="B1607" t="str">
        <f>CONCATENATE(A1607,"_",COUNTIF(A$1:A1607,A1607))</f>
        <v>11CD02_1</v>
      </c>
      <c r="C1607" t="s">
        <v>10369</v>
      </c>
      <c r="D1607" t="str">
        <f>VLOOKUP(MID(C1607,7,4),Estrv!I:J,2,FALSE)</f>
        <v>Actividades de apoyo administrativo</v>
      </c>
      <c r="E1607" t="str">
        <f>VLOOKUP(MID(C1607,1,10),Estrv!B:CC,45,FALSE)</f>
        <v>Realizar acciones para proveer los recursos administrativos y operativos necesarios.</v>
      </c>
      <c r="F1607" t="s">
        <v>7228</v>
      </c>
      <c r="G1607" t="b">
        <f t="shared" si="108"/>
        <v>0</v>
      </c>
    </row>
    <row r="1608" spans="1:7">
      <c r="A1608" t="str">
        <f t="shared" ref="A1608:A1615" si="109">MID(C1608,1,6)</f>
        <v>11CD02</v>
      </c>
      <c r="B1608" t="str">
        <f>CONCATENATE(A1608,"_",COUNTIF(A$1:A1608,A1608))</f>
        <v>11CD02_2</v>
      </c>
      <c r="C1608" t="s">
        <v>10370</v>
      </c>
      <c r="D1608" t="str">
        <f>VLOOKUP(MID(C1608,7,4),Estrv!I:J,2,FALSE)</f>
        <v>Prevención del delito y seguridad ciudadana</v>
      </c>
      <c r="E1608" t="str">
        <f>VLOOKUP(MID(C1608,1,10),Estrv!B:CC,45,FALSE)</f>
        <v>Otorgar servicios de seguridad a quien asi lo requiera por medio de cuerpos de seguridad.</v>
      </c>
      <c r="F1608" t="s">
        <v>7242</v>
      </c>
      <c r="G1608" t="b">
        <f t="shared" si="108"/>
        <v>0</v>
      </c>
    </row>
    <row r="1609" spans="1:7" hidden="1">
      <c r="A1609" t="str">
        <f t="shared" si="109"/>
        <v>11CD02</v>
      </c>
      <c r="B1609" t="str">
        <f>CONCATENATE(A1609,"_",COUNTIF(A$1:A1609,A1609))</f>
        <v>11CD02_3</v>
      </c>
      <c r="C1609" t="s">
        <v>11044</v>
      </c>
      <c r="D1609" t="str">
        <f>VLOOKUP(MID(C1609,7,4),Estrv!I:J,2,FALSE)</f>
        <v>Prevención del delito y seguridad ciudadana</v>
      </c>
      <c r="E1609" t="str">
        <f>VLOOKUP(MID(C1609,1,10),Estrv!B:CC,48,FALSE)</f>
        <v>Remisiones al Juzgado civico y Ministerio publico.</v>
      </c>
      <c r="F1609" t="s">
        <v>7246</v>
      </c>
      <c r="G1609" t="b">
        <f t="shared" si="108"/>
        <v>1</v>
      </c>
    </row>
    <row r="1610" spans="1:7">
      <c r="A1610" t="str">
        <f t="shared" si="109"/>
        <v>11CD02</v>
      </c>
      <c r="B1610" t="str">
        <f>CONCATENATE(A1610,"_",COUNTIF(A$1:A1610,A1610))</f>
        <v>11CD02_4</v>
      </c>
      <c r="C1610" t="s">
        <v>10371</v>
      </c>
      <c r="D1610" t="str">
        <f>VLOOKUP(MID(C1610,7,4),Estrv!I:J,2,FALSE)</f>
        <v>Formación de aspirantes a policías</v>
      </c>
      <c r="E1610" t="str">
        <f>VLOOKUP(MID(C1610,1,10),Estrv!B:CC,45,FALSE)</f>
        <v>Curso de formacion Inicial a futuros policias</v>
      </c>
      <c r="F1610" t="s">
        <v>7254</v>
      </c>
      <c r="G1610" t="b">
        <f t="shared" si="108"/>
        <v>0</v>
      </c>
    </row>
    <row r="1611" spans="1:7">
      <c r="A1611" t="str">
        <f t="shared" si="109"/>
        <v>11CD02</v>
      </c>
      <c r="B1611" t="str">
        <f>CONCATENATE(A1611,"_",COUNTIF(A$1:A1611,A1611))</f>
        <v>11CD02_5</v>
      </c>
      <c r="C1611" t="s">
        <v>10372</v>
      </c>
      <c r="D1611" t="str">
        <f>VLOOKUP(MID(C1611,7,4),Estrv!I:J,2,FALSE)</f>
        <v>Cumplimiento de los programas de protección civil</v>
      </c>
      <c r="E1611" t="str">
        <f>VLOOKUP(MID(C1611,1,10),Estrv!B:CC,45,FALSE)</f>
        <v>Implementar señaletica, realizar simulacros y capacitar en materia de proteccion civil a las personas servidoras publicas de la Policia Auxiliar</v>
      </c>
      <c r="F1611" t="s">
        <v>7268</v>
      </c>
      <c r="G1611" t="b">
        <f t="shared" si="108"/>
        <v>0</v>
      </c>
    </row>
    <row r="1612" spans="1:7">
      <c r="A1612" t="str">
        <f t="shared" si="109"/>
        <v>11CD02</v>
      </c>
      <c r="B1612" t="str">
        <f>CONCATENATE(A1612,"_",COUNTIF(A$1:A1612,A1612))</f>
        <v>11CD02_6</v>
      </c>
      <c r="C1612" t="s">
        <v>10373</v>
      </c>
      <c r="D1612" t="str">
        <f>VLOOKUP(MID(C1612,7,4),Estrv!I:J,2,FALSE)</f>
        <v>Provisiones para contingencias</v>
      </c>
      <c r="E1612" t="str">
        <f>VLOOKUP(MID(C1612,1,10),Estrv!B:CC,45,FALSE)</f>
        <v>Dar cumplimiento a los laudos emitidos por la Junta de Conciliacion y Arbitraje.</v>
      </c>
      <c r="F1612" t="s">
        <v>7275</v>
      </c>
      <c r="G1612" t="b">
        <f t="shared" si="108"/>
        <v>0</v>
      </c>
    </row>
    <row r="1613" spans="1:7">
      <c r="A1613" t="str">
        <f t="shared" si="109"/>
        <v>11CD03</v>
      </c>
      <c r="B1613" t="str">
        <f>CONCATENATE(A1613,"_",COUNTIF(A$1:A1613,A1613))</f>
        <v>11CD03_1</v>
      </c>
      <c r="C1613" t="s">
        <v>10374</v>
      </c>
      <c r="D1613" t="str">
        <f>VLOOKUP(MID(C1613,7,4),Estrv!I:J,2,FALSE)</f>
        <v>Prevención del delito y seguridad ciudadana</v>
      </c>
      <c r="E1613" t="str">
        <f>VLOOKUP(MID(C1613,1,10),Estrv!B:CC,45,FALSE)</f>
        <v>Otorgamiento de servicios de proteccion, seguridad y vigilancia a empresas publicas federales, locales y privadas.</v>
      </c>
      <c r="F1613" t="s">
        <v>7288</v>
      </c>
      <c r="G1613" t="b">
        <f t="shared" si="108"/>
        <v>0</v>
      </c>
    </row>
    <row r="1614" spans="1:7">
      <c r="A1614" t="str">
        <f t="shared" si="109"/>
        <v>11CD03</v>
      </c>
      <c r="B1614" t="str">
        <f>CONCATENATE(A1614,"_",COUNTIF(A$1:A1614,A1614))</f>
        <v>11CD03_2</v>
      </c>
      <c r="C1614" t="s">
        <v>10375</v>
      </c>
      <c r="D1614" t="str">
        <f>VLOOKUP(MID(C1614,7,4),Estrv!I:J,2,FALSE)</f>
        <v>Actividades de apoyo administrativo</v>
      </c>
      <c r="E1614" t="str">
        <f>VLOOKUP(MID(C1614,1,10),Estrv!B:CC,45,FALSE)</f>
        <v>Adquisicion de materiales, insumos y suministros requeridos para el desempeño de las actividades administrativas.</v>
      </c>
      <c r="F1614" t="s">
        <v>7296</v>
      </c>
      <c r="G1614" t="b">
        <f t="shared" si="108"/>
        <v>0</v>
      </c>
    </row>
    <row r="1615" spans="1:7" hidden="1">
      <c r="A1615" t="str">
        <f t="shared" si="109"/>
        <v>11CD03</v>
      </c>
      <c r="B1615" t="str">
        <f>CONCATENATE(A1615,"_",COUNTIF(A$1:A1615,A1615))</f>
        <v>11CD03_3</v>
      </c>
      <c r="C1615" t="s">
        <v>11049</v>
      </c>
      <c r="D1615" t="str">
        <f>VLOOKUP(MID(C1615,7,4),Estrv!I:J,2,FALSE)</f>
        <v>Actividades de apoyo administrativo</v>
      </c>
      <c r="E1615" t="str">
        <f>VLOOKUP(MID(C1615,1,10),Estrv!B:CC,48,FALSE)</f>
        <v>Pago de servicios generales, servicios profesionales, conservacion y mantenimiento del inmueble, asi como servicios de difusion.</v>
      </c>
      <c r="F1615" t="s">
        <v>122</v>
      </c>
      <c r="G1615" t="b">
        <f t="shared" si="108"/>
        <v>1</v>
      </c>
    </row>
    <row r="1616" spans="1:7">
      <c r="A1616" t="str">
        <f t="shared" ref="A1616:A1633" si="110">MID(C1616,1,6)</f>
        <v>11CD03</v>
      </c>
      <c r="B1616" t="str">
        <f>CONCATENATE(A1616,"_",COUNTIF(A$1:A1616,A1616))</f>
        <v>11CD03_4</v>
      </c>
      <c r="C1616" t="s">
        <v>10376</v>
      </c>
      <c r="D1616" t="str">
        <f>VLOOKUP(MID(C1616,7,4),Estrv!I:J,2,FALSE)</f>
        <v>Provisiones para contingencias</v>
      </c>
      <c r="E1616" t="str">
        <f>VLOOKUP(MID(C1616,1,10),Estrv!B:CC,45,FALSE)</f>
        <v>Llevar a cabo la ejecucion de los laudos que se presenten en el año</v>
      </c>
      <c r="F1616" t="s">
        <v>7300</v>
      </c>
      <c r="G1616" t="b">
        <f t="shared" si="108"/>
        <v>0</v>
      </c>
    </row>
    <row r="1617" spans="1:7">
      <c r="A1617" t="str">
        <f t="shared" si="110"/>
        <v>11CD03</v>
      </c>
      <c r="B1617" t="str">
        <f>CONCATENATE(A1617,"_",COUNTIF(A$1:A1617,A1617))</f>
        <v>11CD03_5</v>
      </c>
      <c r="C1617" t="s">
        <v>10377</v>
      </c>
      <c r="D1617" t="str">
        <f>VLOOKUP(MID(C1617,7,4),Estrv!I:J,2,FALSE)</f>
        <v>Cumplimiento de los programas de protección civil</v>
      </c>
      <c r="E1617" t="str">
        <f>VLOOKUP(MID(C1617,1,10),Estrv!B:CC,45,FALSE)</f>
        <v>Implementar señaletica, realizar simulacros y capacitar en materia de proteccion civil a las personas servidoras publicas de la PBI</v>
      </c>
      <c r="F1617" t="s">
        <v>7309</v>
      </c>
      <c r="G1617" t="b">
        <f t="shared" si="108"/>
        <v>0</v>
      </c>
    </row>
    <row r="1618" spans="1:7">
      <c r="A1618" t="str">
        <f t="shared" si="110"/>
        <v>13C001</v>
      </c>
      <c r="B1618" t="str">
        <f>CONCATENATE(A1618,"_",COUNTIF(A$1:A1618,A1618))</f>
        <v>13C001_1</v>
      </c>
      <c r="C1618" t="s">
        <v>10378</v>
      </c>
      <c r="D1618" t="str">
        <f>VLOOKUP(MID(C1618,7,4),Estrv!I:J,2,FALSE)</f>
        <v>Fiscalización a la gestión pública</v>
      </c>
      <c r="E1618" t="str">
        <f>VLOOKUP(MID(C1618,1,10),Estrv!B:CC,45,FALSE)</f>
        <v>Planeacion, ejecucion y seguimiento a las Auditorias e Intervenciones a traves de la Direcciones de Coordinacion de Organos Internos de Control en Alcaldias A y B y los Organos Internos de Control en Alcaldias</v>
      </c>
      <c r="F1618" t="s">
        <v>7330</v>
      </c>
      <c r="G1618" t="b">
        <f t="shared" si="108"/>
        <v>0</v>
      </c>
    </row>
    <row r="1619" spans="1:7" hidden="1">
      <c r="A1619" t="str">
        <f t="shared" si="110"/>
        <v>13C001</v>
      </c>
      <c r="B1619" t="str">
        <f>CONCATENATE(A1619,"_",COUNTIF(A$1:A1619,A1619))</f>
        <v>13C001_2</v>
      </c>
      <c r="C1619" t="s">
        <v>11052</v>
      </c>
      <c r="D1619" t="str">
        <f>VLOOKUP(MID(C1619,7,4),Estrv!I:J,2,FALSE)</f>
        <v>Fiscalización a la gestión pública</v>
      </c>
      <c r="E1619" t="str">
        <f>VLOOKUP(MID(C1619,1,10),Estrv!B:CC,48,FALSE)</f>
        <v>Planeacion, ejecucion y seguimiento a las Auditorias e Intervenciones a traves de la Direcciones de Coordinacion de Organos Internos de Control Sectorial A, B, C y los Organos Internos de Control en Dependencias, Organos Desconcentrados y Entidades</v>
      </c>
      <c r="F1619" t="s">
        <v>7334</v>
      </c>
      <c r="G1619" t="b">
        <f t="shared" si="108"/>
        <v>1</v>
      </c>
    </row>
    <row r="1620" spans="1:7" hidden="1">
      <c r="A1620" t="str">
        <f t="shared" si="110"/>
        <v>13C001</v>
      </c>
      <c r="B1620" t="str">
        <f>CONCATENATE(A1620,"_",COUNTIF(A$1:A1620,A1620))</f>
        <v>13C001_3</v>
      </c>
      <c r="C1620" t="s">
        <v>11726</v>
      </c>
      <c r="D1620" t="str">
        <f>VLOOKUP(MID(C1620,7,4),Estrv!I:J,2,FALSE)</f>
        <v>Fiscalización a la gestión pública</v>
      </c>
      <c r="E1620" t="str">
        <f>VLOOKUP(MID(C1620,1,10),Estrv!B:CC,51,FALSE)</f>
        <v>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v>
      </c>
      <c r="F1620" t="s">
        <v>7337</v>
      </c>
      <c r="G1620" t="b">
        <f t="shared" si="108"/>
        <v>1</v>
      </c>
    </row>
    <row r="1621" spans="1:7" hidden="1">
      <c r="A1621" t="str">
        <f t="shared" si="110"/>
        <v>13C001</v>
      </c>
      <c r="B1621" t="str">
        <f>CONCATENATE(A1621,"_",COUNTIF(A$1:A1621,A1621))</f>
        <v>13C001_4</v>
      </c>
      <c r="C1621" t="s">
        <v>12400</v>
      </c>
      <c r="D1621" t="str">
        <f>VLOOKUP(MID(C1621,7,4),Estrv!I:J,2,FALSE)</f>
        <v>Fiscalización a la gestión pública</v>
      </c>
      <c r="E1621" t="str">
        <f>VLOOKUP(MID(C1621,1,10),Estrv!B:CC,54,FALSE)</f>
        <v>Planeacion, ejecucion y seguimiento a las intervenciones a traves de la Direccion de Laboratorio de Revision de Obras de la Direccon General de Normatividad y Apoyo Tecnico.</v>
      </c>
      <c r="F1621" t="s">
        <v>7340</v>
      </c>
      <c r="G1621" t="b">
        <f t="shared" si="108"/>
        <v>1</v>
      </c>
    </row>
    <row r="1622" spans="1:7" hidden="1">
      <c r="A1622" t="str">
        <f t="shared" si="110"/>
        <v>13C001</v>
      </c>
      <c r="B1622" t="str">
        <f>CONCATENATE(A1622,"_",COUNTIF(A$1:A1622,A1622))</f>
        <v>13C001_5</v>
      </c>
      <c r="C1622" t="s">
        <v>13074</v>
      </c>
      <c r="D1622" t="str">
        <f>VLOOKUP(MID(C1622,7,4),Estrv!I:J,2,FALSE)</f>
        <v>Fiscalización a la gestión pública</v>
      </c>
      <c r="E1622" t="str">
        <f>VLOOKUP(MID(C1622,1,10),Estrv!B:CC,57,FALSE)</f>
        <v>Resoluciones de recursos de inconformidad y por daño patrimonial</v>
      </c>
      <c r="F1622" t="s">
        <v>7343</v>
      </c>
      <c r="G1622" t="b">
        <f t="shared" si="108"/>
        <v>1</v>
      </c>
    </row>
    <row r="1623" spans="1:7" hidden="1">
      <c r="A1623" t="str">
        <f t="shared" si="110"/>
        <v>13C001</v>
      </c>
      <c r="B1623" t="str">
        <f>CONCATENATE(A1623,"_",COUNTIF(A$1:A1623,A1623))</f>
        <v>13C001_6</v>
      </c>
      <c r="C1623" t="s">
        <v>13748</v>
      </c>
      <c r="D1623" t="str">
        <f>VLOOKUP(MID(C1623,7,4),Estrv!I:J,2,FALSE)</f>
        <v>Fiscalización a la gestión pública</v>
      </c>
      <c r="E1623" t="str">
        <f>VLOOKUP(MID(C1623,1,10),Estrv!B:CC,60,FALSE)</f>
        <v>Resoluciones por faltas administrativas no graves emitidas</v>
      </c>
      <c r="F1623" t="s">
        <v>7344</v>
      </c>
      <c r="G1623" t="b">
        <f t="shared" si="108"/>
        <v>1</v>
      </c>
    </row>
    <row r="1624" spans="1:7" hidden="1">
      <c r="A1624" t="str">
        <f t="shared" si="110"/>
        <v>13C001</v>
      </c>
      <c r="B1624" t="str">
        <f>CONCATENATE(A1624,"_",COUNTIF(A$1:A1624,A1624))</f>
        <v>13C001_7</v>
      </c>
      <c r="C1624" t="s">
        <v>14422</v>
      </c>
      <c r="D1624" t="str">
        <f>VLOOKUP(MID(C1624,7,4),Estrv!I:J,2,FALSE)</f>
        <v>Fiscalización a la gestión pública</v>
      </c>
      <c r="E1624" t="str">
        <f>VLOOKUP(MID(C1624,1,10),Estrv!B:CC,63,FALSE)</f>
        <v>Reporte del seguimiento a la atencion de observaciones por entes fiscalizadores</v>
      </c>
      <c r="F1624" t="s">
        <v>7347</v>
      </c>
      <c r="G1624" t="b">
        <f t="shared" si="108"/>
        <v>1</v>
      </c>
    </row>
    <row r="1625" spans="1:7" hidden="1">
      <c r="A1625" t="str">
        <f t="shared" si="110"/>
        <v>13C001</v>
      </c>
      <c r="B1625" t="str">
        <f>CONCATENATE(A1625,"_",COUNTIF(A$1:A1625,A1625))</f>
        <v>13C001_8</v>
      </c>
      <c r="C1625" t="s">
        <v>15096</v>
      </c>
      <c r="D1625" t="str">
        <f>VLOOKUP(MID(C1625,7,4),Estrv!I:J,2,FALSE)</f>
        <v>Fiscalización a la gestión pública</v>
      </c>
      <c r="E1625" t="str">
        <f>VLOOKUP(MID(C1625,1,10),Estrv!B:CC,66,FALSE)</f>
        <v>Reporte de gestion de servicios tecnologicos y acciones para la mejora gubernamental</v>
      </c>
      <c r="F1625" t="s">
        <v>7350</v>
      </c>
      <c r="G1625" t="b">
        <f t="shared" si="108"/>
        <v>1</v>
      </c>
    </row>
    <row r="1626" spans="1:7">
      <c r="A1626" t="str">
        <f t="shared" si="110"/>
        <v>13C001</v>
      </c>
      <c r="B1626" t="str">
        <f>CONCATENATE(A1626,"_",COUNTIF(A$1:A1626,A1626))</f>
        <v>13C001_9</v>
      </c>
      <c r="C1626" t="s">
        <v>10379</v>
      </c>
      <c r="D1626" t="str">
        <f>VLOOKUP(MID(C1626,7,4),Estrv!I:J,2,FALSE)</f>
        <v>Seguimiento a la política de legalidad</v>
      </c>
      <c r="E1626" t="str">
        <f>VLOOKUP(MID(C1626,1,10),Estrv!B:CC,45,FALSE)</f>
        <v>Coordinacion y supervision a la red de contralorias ciudadanas.</v>
      </c>
      <c r="F1626" t="s">
        <v>7363</v>
      </c>
      <c r="G1626" t="b">
        <f t="shared" si="108"/>
        <v>0</v>
      </c>
    </row>
    <row r="1627" spans="1:7" hidden="1">
      <c r="A1627" t="str">
        <f t="shared" si="110"/>
        <v>13C001</v>
      </c>
      <c r="B1627" t="str">
        <f>CONCATENATE(A1627,"_",COUNTIF(A$1:A1627,A1627))</f>
        <v>13C001_10</v>
      </c>
      <c r="C1627" t="s">
        <v>11053</v>
      </c>
      <c r="D1627" t="str">
        <f>VLOOKUP(MID(C1627,7,4),Estrv!I:J,2,FALSE)</f>
        <v>Seguimiento a la política de legalidad</v>
      </c>
      <c r="E1627" t="str">
        <f>VLOOKUP(MID(C1627,1,10),Estrv!B:CC,48,FALSE)</f>
        <v>Vigilancia del cumplimiento de las disposiciones juridicas y administrativas que rigen la actuacion de las personas servidoras publicas en sitio.</v>
      </c>
      <c r="F1627" t="s">
        <v>7367</v>
      </c>
      <c r="G1627" t="b">
        <f t="shared" si="108"/>
        <v>1</v>
      </c>
    </row>
    <row r="1628" spans="1:7" hidden="1">
      <c r="A1628" t="str">
        <f t="shared" si="110"/>
        <v>13C001</v>
      </c>
      <c r="B1628" t="str">
        <f>CONCATENATE(A1628,"_",COUNTIF(A$1:A1628,A1628))</f>
        <v>13C001_11</v>
      </c>
      <c r="C1628" t="s">
        <v>11727</v>
      </c>
      <c r="D1628" t="str">
        <f>VLOOKUP(MID(C1628,7,4),Estrv!I:J,2,FALSE)</f>
        <v>Seguimiento a la política de legalidad</v>
      </c>
      <c r="E1628" t="str">
        <f>VLOOKUP(MID(C1628,1,10),Estrv!B:CC,51,FALSE)</f>
        <v>Planeacion y ejecucion del seguimiento a los Controles Internos a traves de las Direcciones de Coordinacion de Organos Internos de Control en Alcaldias A y B y los Organos Internos de Control en Alcaldias.</v>
      </c>
      <c r="F1628" t="s">
        <v>7370</v>
      </c>
      <c r="G1628" t="b">
        <f t="shared" si="108"/>
        <v>1</v>
      </c>
    </row>
    <row r="1629" spans="1:7" hidden="1">
      <c r="A1629" t="str">
        <f t="shared" si="110"/>
        <v>13C001</v>
      </c>
      <c r="B1629" t="str">
        <f>CONCATENATE(A1629,"_",COUNTIF(A$1:A1629,A1629))</f>
        <v>13C001_12</v>
      </c>
      <c r="C1629" t="s">
        <v>12401</v>
      </c>
      <c r="D1629" t="str">
        <f>VLOOKUP(MID(C1629,7,4),Estrv!I:J,2,FALSE)</f>
        <v>Seguimiento a la política de legalidad</v>
      </c>
      <c r="E1629" t="str">
        <f>VLOOKUP(MID(C1629,1,10),Estrv!B:CC,54,FALSE)</f>
        <v>Planeacion y ejecucion del seguimiento a los Controles Internos a traves de la Direcciones de Coordinacion de Organos Internos de Control Sectorial A, B, C y los Organos Internos de Control en Dependencias, Organos Desconcentrados y Entidades.</v>
      </c>
      <c r="F1629" t="s">
        <v>7371</v>
      </c>
      <c r="G1629" t="b">
        <f t="shared" si="108"/>
        <v>1</v>
      </c>
    </row>
    <row r="1630" spans="1:7">
      <c r="A1630" t="str">
        <f t="shared" si="110"/>
        <v>13C001</v>
      </c>
      <c r="B1630" t="str">
        <f>CONCATENATE(A1630,"_",COUNTIF(A$1:A1630,A1630))</f>
        <v>13C001_13</v>
      </c>
      <c r="C1630" t="s">
        <v>10380</v>
      </c>
      <c r="D1630" t="str">
        <f>VLOOKUP(MID(C1630,7,4),Estrv!I:J,2,FALSE)</f>
        <v>Actividades de apoyo administrativo</v>
      </c>
      <c r="E1630" t="str">
        <f>VLOOKUP(MID(C1630,1,10),Estrv!B:CC,45,FALSE)</f>
        <v>Adquisicion de materiales, insumos y suministros requeridos para el desempeño de las actividades administrativas.</v>
      </c>
      <c r="F1630" t="s">
        <v>7379</v>
      </c>
      <c r="G1630" t="b">
        <f t="shared" si="108"/>
        <v>0</v>
      </c>
    </row>
    <row r="1631" spans="1:7" hidden="1">
      <c r="A1631" t="str">
        <f t="shared" si="110"/>
        <v>13C001</v>
      </c>
      <c r="B1631" t="str">
        <f>CONCATENATE(A1631,"_",COUNTIF(A$1:A1631,A1631))</f>
        <v>13C001_14</v>
      </c>
      <c r="C1631" t="s">
        <v>11054</v>
      </c>
      <c r="D1631" t="str">
        <f>VLOOKUP(MID(C1631,7,4),Estrv!I:J,2,FALSE)</f>
        <v>Actividades de apoyo administrativo</v>
      </c>
      <c r="E1631" t="str">
        <f>VLOOKUP(MID(C1631,1,10),Estrv!B:CC,48,FALSE)</f>
        <v>Pago de servicios generales, servicios profesionales, conservacion y mantenimiento del inmueble, asi como servicios de difusion.</v>
      </c>
      <c r="F1631" t="s">
        <v>122</v>
      </c>
      <c r="G1631" t="b">
        <f t="shared" si="108"/>
        <v>1</v>
      </c>
    </row>
    <row r="1632" spans="1:7">
      <c r="A1632" t="str">
        <f t="shared" si="110"/>
        <v>13C001</v>
      </c>
      <c r="B1632" t="str">
        <f>CONCATENATE(A1632,"_",COUNTIF(A$1:A1632,A1632))</f>
        <v>13C001_15</v>
      </c>
      <c r="C1632" t="s">
        <v>10381</v>
      </c>
      <c r="D1632" t="str">
        <f>VLOOKUP(MID(C1632,7,4),Estrv!I:J,2,FALSE)</f>
        <v>Provisiones para contingencias</v>
      </c>
      <c r="E1632" t="str">
        <f>VLOOKUP(MID(C1632,1,10),Estrv!B:CC,45,FALSE)</f>
        <v>Cumplimiento a los laudos emitidos por la Junta de Conciliacion y Arbitraje.</v>
      </c>
      <c r="F1632" t="s">
        <v>7385</v>
      </c>
      <c r="G1632" t="b">
        <f t="shared" si="108"/>
        <v>0</v>
      </c>
    </row>
    <row r="1633" spans="1:7">
      <c r="A1633" t="str">
        <f t="shared" si="110"/>
        <v>13C001</v>
      </c>
      <c r="B1633" t="str">
        <f>CONCATENATE(A1633,"_",COUNTIF(A$1:A1633,A1633))</f>
        <v>13C001_16</v>
      </c>
      <c r="C1633" t="s">
        <v>10382</v>
      </c>
      <c r="D1633" t="str">
        <f>VLOOKUP(MID(C1633,7,4),Estrv!I:J,2,FALSE)</f>
        <v>Cumplimiento de los programas de protección civil</v>
      </c>
      <c r="E1633" t="str">
        <f>VLOOKUP(MID(C1633,1,10),Estrv!B:CC,45,FALSE)</f>
        <v>Adquisicion e instalacion de equipamiento en materia de proteccion civil en las instalaciones de la Secretaria.</v>
      </c>
      <c r="F1633" t="s">
        <v>7396</v>
      </c>
      <c r="G1633" t="b">
        <f t="shared" si="108"/>
        <v>0</v>
      </c>
    </row>
    <row r="1634" spans="1:7" hidden="1">
      <c r="A1634" t="str">
        <f t="shared" ref="A1634:A1650" si="111">MID(C1634,1,6)</f>
        <v>13C001</v>
      </c>
      <c r="B1634" t="str">
        <f>CONCATENATE(A1634,"_",COUNTIF(A$1:A1634,A1634))</f>
        <v>13C001_17</v>
      </c>
      <c r="C1634" t="s">
        <v>11056</v>
      </c>
      <c r="D1634" t="str">
        <f>VLOOKUP(MID(C1634,7,4),Estrv!I:J,2,FALSE)</f>
        <v>Cumplimiento de los programas de protección civil</v>
      </c>
      <c r="E1634" t="str">
        <f>VLOOKUP(MID(C1634,1,10),Estrv!B:CC,48,FALSE)</f>
        <v>Cursos de capacitacion impartidos en materia de Proteccion Civil a las personas servidoras publicas de la Secretaria de la Contraloria General.</v>
      </c>
      <c r="F1634" t="s">
        <v>7399</v>
      </c>
      <c r="G1634" t="b">
        <f t="shared" si="108"/>
        <v>1</v>
      </c>
    </row>
    <row r="1635" spans="1:7">
      <c r="A1635" t="str">
        <f t="shared" si="111"/>
        <v>13PDEA</v>
      </c>
      <c r="B1635" t="str">
        <f>CONCATENATE(A1635,"_",COUNTIF(A$1:A1635,A1635))</f>
        <v>13PDEA_1</v>
      </c>
      <c r="C1635" t="s">
        <v>10383</v>
      </c>
      <c r="D1635" t="str">
        <f>VLOOKUP(MID(C1635,7,4),Estrv!I:J,2,FALSE)</f>
        <v>Profesionalización de funcionarios públicos e investigación aplicada a la administracion pública</v>
      </c>
      <c r="E1635" t="str">
        <f>VLOOKUP(MID(C1635,1,10),Estrv!B:CC,45,FALSE)</f>
        <v>Profesionalizacion de personas servidoras publicas del Gobierno de la Ciudad de Mexico.</v>
      </c>
      <c r="F1635" t="s">
        <v>7415</v>
      </c>
      <c r="G1635" t="b">
        <f t="shared" si="108"/>
        <v>0</v>
      </c>
    </row>
    <row r="1636" spans="1:7" hidden="1">
      <c r="A1636" t="str">
        <f t="shared" si="111"/>
        <v>13PDEA</v>
      </c>
      <c r="B1636" t="str">
        <f>CONCATENATE(A1636,"_",COUNTIF(A$1:A1636,A1636))</f>
        <v>13PDEA_2</v>
      </c>
      <c r="C1636" t="s">
        <v>11057</v>
      </c>
      <c r="D1636" t="str">
        <f>VLOOKUP(MID(C1636,7,4),Estrv!I:J,2,FALSE)</f>
        <v>Profesionalización de funcionarios públicos e investigación aplicada a la administracion pública</v>
      </c>
      <c r="E1636" t="str">
        <f>VLOOKUP(MID(C1636,1,10),Estrv!B:CC,48,FALSE)</f>
        <v>Promocion y difusion de las convocatorias de los programas de formacion, capacitacion y procesos de certificacion para las personas servidoras publicas de los Entes de la Administracion Publica de la Ciudad de Mexico</v>
      </c>
      <c r="F1636" t="s">
        <v>7419</v>
      </c>
      <c r="G1636" t="b">
        <f t="shared" si="108"/>
        <v>1</v>
      </c>
    </row>
    <row r="1637" spans="1:7" hidden="1">
      <c r="A1637" t="str">
        <f t="shared" si="111"/>
        <v>13PDEA</v>
      </c>
      <c r="B1637" t="str">
        <f>CONCATENATE(A1637,"_",COUNTIF(A$1:A1637,A1637))</f>
        <v>13PDEA_3</v>
      </c>
      <c r="C1637" t="s">
        <v>11731</v>
      </c>
      <c r="D1637" t="str">
        <f>VLOOKUP(MID(C1637,7,4),Estrv!I:J,2,FALSE)</f>
        <v>Profesionalización de funcionarios públicos e investigación aplicada a la administracion pública</v>
      </c>
      <c r="E1637" t="str">
        <f>VLOOKUP(MID(C1637,1,10),Estrv!B:CC,51,FALSE)</f>
        <v>Certificacion y concursos de competencias de personas servidoras publicas del Gobierno de la Ciudad de Mexico.</v>
      </c>
      <c r="F1637" t="s">
        <v>7420</v>
      </c>
      <c r="G1637" t="b">
        <f t="shared" si="108"/>
        <v>1</v>
      </c>
    </row>
    <row r="1638" spans="1:7" hidden="1">
      <c r="A1638" t="str">
        <f t="shared" si="111"/>
        <v>13PDEA</v>
      </c>
      <c r="B1638" t="str">
        <f>CONCATENATE(A1638,"_",COUNTIF(A$1:A1638,A1638))</f>
        <v>13PDEA_4</v>
      </c>
      <c r="C1638" t="s">
        <v>12405</v>
      </c>
      <c r="D1638" t="str">
        <f>VLOOKUP(MID(C1638,7,4),Estrv!I:J,2,FALSE)</f>
        <v>Profesionalización de funcionarios públicos e investigación aplicada a la administracion pública</v>
      </c>
      <c r="E1638" t="str">
        <f>VLOOKUP(MID(C1638,1,10),Estrv!B:CC,54,FALSE)</f>
        <v>Diagnosticos, manuales y publicaciones sobre problemas publicos difundidos.</v>
      </c>
      <c r="F1638" t="s">
        <v>7423</v>
      </c>
      <c r="G1638" t="b">
        <f t="shared" si="108"/>
        <v>1</v>
      </c>
    </row>
    <row r="1639" spans="1:7">
      <c r="A1639" t="str">
        <f t="shared" si="111"/>
        <v>13PDEA</v>
      </c>
      <c r="B1639" t="str">
        <f>CONCATENATE(A1639,"_",COUNTIF(A$1:A1639,A1639))</f>
        <v>13PDEA_5</v>
      </c>
      <c r="C1639" t="s">
        <v>10384</v>
      </c>
      <c r="D1639" t="str">
        <f>VLOOKUP(MID(C1639,7,4),Estrv!I:J,2,FALSE)</f>
        <v>Actividades de apoyo administrativo</v>
      </c>
      <c r="E1639" t="str">
        <f>VLOOKUP(MID(C1639,1,10),Estrv!B:CC,45,FALSE)</f>
        <v>Adquisicion de materiales, insumos y suministros requeridos para el desempeño de las actividades administrativas</v>
      </c>
      <c r="F1639" t="s">
        <v>7434</v>
      </c>
      <c r="G1639" t="b">
        <f t="shared" si="108"/>
        <v>0</v>
      </c>
    </row>
    <row r="1640" spans="1:7" hidden="1">
      <c r="A1640" t="str">
        <f t="shared" si="111"/>
        <v>13PDEA</v>
      </c>
      <c r="B1640" t="str">
        <f>CONCATENATE(A1640,"_",COUNTIF(A$1:A1640,A1640))</f>
        <v>13PDEA_6</v>
      </c>
      <c r="C1640" t="s">
        <v>11058</v>
      </c>
      <c r="D1640" t="str">
        <f>VLOOKUP(MID(C1640,7,4),Estrv!I:J,2,FALSE)</f>
        <v>Actividades de apoyo administrativo</v>
      </c>
      <c r="E1640" t="str">
        <f>VLOOKUP(MID(C1640,1,10),Estrv!B:CC,48,FALSE)</f>
        <v>Pago de servicios generales, servicios profesionales, conservacion y mantenimiento del inmueble, asi como servicios de difusion</v>
      </c>
      <c r="F1640" t="s">
        <v>7438</v>
      </c>
      <c r="G1640" t="b">
        <f t="shared" si="108"/>
        <v>1</v>
      </c>
    </row>
    <row r="1641" spans="1:7">
      <c r="A1641" t="str">
        <f t="shared" si="111"/>
        <v>13PDEA</v>
      </c>
      <c r="B1641" t="str">
        <f>CONCATENATE(A1641,"_",COUNTIF(A$1:A1641,A1641))</f>
        <v>13PDEA_7</v>
      </c>
      <c r="C1641" t="s">
        <v>10385</v>
      </c>
      <c r="D1641" t="str">
        <f>VLOOKUP(MID(C1641,7,4),Estrv!I:J,2,FALSE)</f>
        <v>Provisiones para contingencias</v>
      </c>
      <c r="E1641" t="str">
        <f>VLOOKUP(MID(C1641,1,10),Estrv!B:CC,45,FALSE)</f>
        <v>Cumplimiento a los laudos emitidos por la Junta de Conciliacion y Arbitraje</v>
      </c>
      <c r="F1641" t="s">
        <v>7443</v>
      </c>
      <c r="G1641" t="b">
        <f t="shared" si="108"/>
        <v>0</v>
      </c>
    </row>
    <row r="1642" spans="1:7">
      <c r="A1642" t="str">
        <f t="shared" si="111"/>
        <v>13PDEA</v>
      </c>
      <c r="B1642" t="str">
        <f>CONCATENATE(A1642,"_",COUNTIF(A$1:A1642,A1642))</f>
        <v>13PDEA_8</v>
      </c>
      <c r="C1642" t="s">
        <v>10386</v>
      </c>
      <c r="D1642" t="str">
        <f>VLOOKUP(MID(C1642,7,4),Estrv!I:J,2,FALSE)</f>
        <v>Cumplimiento de los programas de protección civil</v>
      </c>
      <c r="E1642" t="str">
        <f>VLOOKUP(MID(C1642,1,10),Estrv!B:CC,45,FALSE)</f>
        <v>Cursos de capacitacion impartidos en materia de Proteccion Civil a las personas servidoras publicas de la Escuela de Administracion Publica.</v>
      </c>
      <c r="F1642" t="s">
        <v>7452</v>
      </c>
      <c r="G1642" t="b">
        <f t="shared" si="108"/>
        <v>0</v>
      </c>
    </row>
    <row r="1643" spans="1:7" hidden="1">
      <c r="A1643" t="str">
        <f t="shared" si="111"/>
        <v>13PDEA</v>
      </c>
      <c r="B1643" t="str">
        <f>CONCATENATE(A1643,"_",COUNTIF(A$1:A1643,A1643))</f>
        <v>13PDEA_9</v>
      </c>
      <c r="C1643" t="s">
        <v>11060</v>
      </c>
      <c r="D1643" t="str">
        <f>VLOOKUP(MID(C1643,7,4),Estrv!I:J,2,FALSE)</f>
        <v>Cumplimiento de los programas de protección civil</v>
      </c>
      <c r="E1643" t="str">
        <f>VLOOKUP(MID(C1643,1,10),Estrv!B:CC,48,FALSE)</f>
        <v>Realizacion de simulacros con las personas servidoras publicas de la Escuela de Administracion Publica y visitantes.</v>
      </c>
      <c r="F1643" t="s">
        <v>7454</v>
      </c>
      <c r="G1643" t="b">
        <f t="shared" si="108"/>
        <v>1</v>
      </c>
    </row>
    <row r="1644" spans="1:7">
      <c r="A1644" t="str">
        <f t="shared" si="111"/>
        <v>13PDVA</v>
      </c>
      <c r="B1644" t="str">
        <f>CONCATENATE(A1644,"_",COUNTIF(A$1:A1644,A1644))</f>
        <v>13PDVA_1</v>
      </c>
      <c r="C1644" t="s">
        <v>10387</v>
      </c>
      <c r="D1644" t="str">
        <f>VLOOKUP(MID(C1644,7,4),Estrv!I:J,2,FALSE)</f>
        <v>Verificación administrativa</v>
      </c>
      <c r="E1644" t="str">
        <f>VLOOKUP(MID(C1645,1,10),Estrv!B:CC,45,FALSE)</f>
        <v>Acciones de verificacion: visita de verificacion, inspeccion ocular y reconocimiento de objeto a verificar.</v>
      </c>
      <c r="F1644" t="s">
        <v>7472</v>
      </c>
      <c r="G1644" t="b">
        <f t="shared" si="108"/>
        <v>0</v>
      </c>
    </row>
    <row r="1645" spans="1:7" hidden="1">
      <c r="A1645" t="str">
        <f t="shared" si="111"/>
        <v>13PDVA</v>
      </c>
      <c r="B1645" t="str">
        <f>CONCATENATE(A1645,"_",COUNTIF(A$1:A1645,A1645))</f>
        <v>13PDVA_2</v>
      </c>
      <c r="C1645" t="s">
        <v>11061</v>
      </c>
      <c r="D1645" t="str">
        <f>VLOOKUP(MID(C1645,7,4),Estrv!I:J,2,FALSE)</f>
        <v>Verificación administrativa</v>
      </c>
      <c r="E1645" t="str">
        <f>VLOOKUP(MID(C1645,1,10),Estrv!B:CC,48,FALSE)</f>
        <v>Substanciacion y calificacion: resoluciones y acuerdos en materia verificacion administrativa y de transporte.</v>
      </c>
      <c r="F1645" t="s">
        <v>7476</v>
      </c>
      <c r="G1645" t="b">
        <f t="shared" si="108"/>
        <v>1</v>
      </c>
    </row>
    <row r="1646" spans="1:7" hidden="1">
      <c r="A1646" t="str">
        <f t="shared" si="111"/>
        <v>13PDVA</v>
      </c>
      <c r="B1646" t="str">
        <f>CONCATENATE(A1646,"_",COUNTIF(A$1:A1646,A1646))</f>
        <v>13PDVA_3</v>
      </c>
      <c r="C1646" t="s">
        <v>11735</v>
      </c>
      <c r="D1646" t="str">
        <f>VLOOKUP(MID(C1646,7,4),Estrv!I:J,2,FALSE)</f>
        <v>Verificación administrativa</v>
      </c>
      <c r="E1646" t="str">
        <f>VLOOKUP(MID(C1646,1,10),Estrv!B:CC,51,FALSE)</f>
        <v>Notificacion de resoluciones y acuerdos en apego a las materias objeto del Instituto.</v>
      </c>
      <c r="F1646" t="s">
        <v>7479</v>
      </c>
      <c r="G1646" t="b">
        <f t="shared" si="108"/>
        <v>1</v>
      </c>
    </row>
    <row r="1647" spans="1:7" hidden="1">
      <c r="A1647" t="str">
        <f t="shared" si="111"/>
        <v>13PDVA</v>
      </c>
      <c r="B1647" t="str">
        <f>CONCATENATE(A1647,"_",COUNTIF(A$1:A1647,A1647))</f>
        <v>13PDVA_4</v>
      </c>
      <c r="C1647" t="s">
        <v>12409</v>
      </c>
      <c r="D1647" t="str">
        <f>VLOOKUP(MID(C1647,7,4),Estrv!I:J,2,FALSE)</f>
        <v>Verificación administrativa</v>
      </c>
      <c r="E1647" t="str">
        <f>VLOOKUP(MID(C1647,1,10),Estrv!B:CC,54,FALSE)</f>
        <v>Revision vehicular respecto a la normatividad vigente.</v>
      </c>
      <c r="F1647" t="s">
        <v>7480</v>
      </c>
      <c r="G1647" t="b">
        <f t="shared" si="108"/>
        <v>1</v>
      </c>
    </row>
    <row r="1648" spans="1:7" hidden="1">
      <c r="A1648" t="str">
        <f t="shared" si="111"/>
        <v>13PDVA</v>
      </c>
      <c r="B1648" t="str">
        <f>CONCATENATE(A1648,"_",COUNTIF(A$1:A1648,A1648))</f>
        <v>13PDVA_5</v>
      </c>
      <c r="C1648" t="s">
        <v>13083</v>
      </c>
      <c r="D1648" t="str">
        <f>VLOOKUP(MID(C1648,7,4),Estrv!I:J,2,FALSE)</f>
        <v>Verificación administrativa</v>
      </c>
      <c r="E1648" t="str">
        <f>VLOOKUP(MID(C1648,1,10),Estrv!B:CC,57,FALSE)</f>
        <v>Ejecucion de acciones preventivas en apego a las materias objeto de Instituto.</v>
      </c>
      <c r="F1648" t="s">
        <v>7483</v>
      </c>
      <c r="G1648" t="b">
        <f t="shared" si="108"/>
        <v>1</v>
      </c>
    </row>
    <row r="1649" spans="1:7">
      <c r="A1649" t="str">
        <f t="shared" si="111"/>
        <v>13PDVA</v>
      </c>
      <c r="B1649" t="str">
        <f>CONCATENATE(A1649,"_",COUNTIF(A$1:A1649,A1649))</f>
        <v>13PDVA_6</v>
      </c>
      <c r="C1649" t="s">
        <v>10388</v>
      </c>
      <c r="D1649" t="str">
        <f>VLOOKUP(MID(C1649,7,4),Estrv!I:J,2,FALSE)</f>
        <v>Actividades de apoyo administrativo</v>
      </c>
      <c r="E1649" t="str">
        <f>VLOOKUP(MID(C1649,1,10),Estrv!B:CC,45,FALSE)</f>
        <v>Adquisicion de materiales, insumos y suministros requeridos para el desempeño de las actividades administrativas.</v>
      </c>
      <c r="F1649" t="s">
        <v>7494</v>
      </c>
      <c r="G1649" t="b">
        <f t="shared" si="108"/>
        <v>0</v>
      </c>
    </row>
    <row r="1650" spans="1:7" hidden="1">
      <c r="A1650" t="str">
        <f t="shared" si="111"/>
        <v>13PDVA</v>
      </c>
      <c r="B1650" t="str">
        <f>CONCATENATE(A1650,"_",COUNTIF(A$1:A1650,A1650))</f>
        <v>13PDVA_7</v>
      </c>
      <c r="C1650" t="s">
        <v>11062</v>
      </c>
      <c r="D1650" t="str">
        <f>VLOOKUP(MID(C1650,7,4),Estrv!I:J,2,FALSE)</f>
        <v>Actividades de apoyo administrativo</v>
      </c>
      <c r="E1650" t="str">
        <f>VLOOKUP(MID(C1650,1,10),Estrv!B:CC,48,FALSE)</f>
        <v>Ejecucion de servicios generales para el desempeño de la actividades administrativas.</v>
      </c>
      <c r="F1650" t="s">
        <v>7497</v>
      </c>
      <c r="G1650" t="b">
        <f t="shared" si="108"/>
        <v>1</v>
      </c>
    </row>
    <row r="1651" spans="1:7">
      <c r="A1651" t="str">
        <f t="shared" ref="A1651:A1665" si="112">MID(C1651,1,6)</f>
        <v>13PDVA</v>
      </c>
      <c r="B1651" t="str">
        <f>CONCATENATE(A1651,"_",COUNTIF(A$1:A1651,A1651))</f>
        <v>13PDVA_8</v>
      </c>
      <c r="C1651" t="s">
        <v>10389</v>
      </c>
      <c r="D1651" t="str">
        <f>VLOOKUP(MID(C1651,7,4),Estrv!I:J,2,FALSE)</f>
        <v>Provisiones para contingencias</v>
      </c>
      <c r="E1651" t="str">
        <f>VLOOKUP(MID(C1651,1,10),Estrv!B:CC,45,FALSE)</f>
        <v>Cumplimiento de pago derivado de juicios laborales.</v>
      </c>
      <c r="F1651" t="s">
        <v>7503</v>
      </c>
      <c r="G1651" t="b">
        <f t="shared" si="108"/>
        <v>0</v>
      </c>
    </row>
    <row r="1652" spans="1:7">
      <c r="A1652" t="str">
        <f t="shared" si="112"/>
        <v>13PDVA</v>
      </c>
      <c r="B1652" t="str">
        <f>CONCATENATE(A1652,"_",COUNTIF(A$1:A1652,A1652))</f>
        <v>13PDVA_9</v>
      </c>
      <c r="C1652" t="s">
        <v>10390</v>
      </c>
      <c r="D1652" t="str">
        <f>VLOOKUP(MID(C1652,7,4),Estrv!I:J,2,FALSE)</f>
        <v>Cumplimiento de los programas de protección civil</v>
      </c>
      <c r="E1652" t="str">
        <f>VLOOKUP(MID(C1652,1,10),Estrv!B:CC,45,FALSE)</f>
        <v>Capacitacion en materia de Proteccion Civil a las personas servidoras publicas del Instituto de Verificacion Administrativa.</v>
      </c>
      <c r="F1652" t="s">
        <v>7512</v>
      </c>
      <c r="G1652" t="b">
        <f t="shared" si="108"/>
        <v>0</v>
      </c>
    </row>
    <row r="1653" spans="1:7" hidden="1">
      <c r="A1653" t="str">
        <f t="shared" si="112"/>
        <v>13PDVA</v>
      </c>
      <c r="B1653" t="str">
        <f>CONCATENATE(A1653,"_",COUNTIF(A$1:A1653,A1653))</f>
        <v>13PDVA_10</v>
      </c>
      <c r="C1653" t="s">
        <v>11064</v>
      </c>
      <c r="D1653" t="str">
        <f>VLOOKUP(MID(C1653,7,4),Estrv!I:J,2,FALSE)</f>
        <v>Cumplimiento de los programas de protección civil</v>
      </c>
      <c r="E1653" t="str">
        <f>VLOOKUP(MID(C1653,1,10),Estrv!B:CC,48,FALSE)</f>
        <v>Simulacros realizados con las personas servidoras publicas del Instituto de Verificacion Administrativa</v>
      </c>
      <c r="F1653" t="s">
        <v>7514</v>
      </c>
      <c r="G1653" t="b">
        <f t="shared" si="108"/>
        <v>1</v>
      </c>
    </row>
    <row r="1654" spans="1:7">
      <c r="A1654" t="str">
        <f t="shared" si="112"/>
        <v>15C006</v>
      </c>
      <c r="B1654" t="str">
        <f>CONCATENATE(A1654,"_",COUNTIF(A$1:A1654,A1654))</f>
        <v>15C006_1</v>
      </c>
      <c r="C1654" t="s">
        <v>10391</v>
      </c>
      <c r="D1654" t="str">
        <f>VLOOKUP(MID(C1654,7,4),Estrv!I:J,2,FALSE)</f>
        <v>Otros subsidios</v>
      </c>
      <c r="E1654" t="str">
        <f>VLOOKUP(MID(C1654,1,10),Estrv!B:CC,45,FALSE)</f>
        <v>Otorgar subsidios fiscales al Impuesto sobre Tenencia o Uso de Vehiculos, a aquellas personas fisicas y morales sin fines de lucro tenedoras o usuarias de vehiculos, de acuerdo a la publicacion en Gaceta de la Ciudad de Mexico.</v>
      </c>
      <c r="F1654" t="s">
        <v>7529</v>
      </c>
      <c r="G1654" t="b">
        <f t="shared" si="108"/>
        <v>0</v>
      </c>
    </row>
    <row r="1655" spans="1:7" hidden="1">
      <c r="A1655" t="str">
        <f t="shared" si="112"/>
        <v>15C006</v>
      </c>
      <c r="B1655" t="str">
        <f>CONCATENATE(A1655,"_",COUNTIF(A$1:A1655,A1655))</f>
        <v>15C006_2</v>
      </c>
      <c r="C1655" t="s">
        <v>11065</v>
      </c>
      <c r="D1655" t="str">
        <f>VLOOKUP(MID(C1655,7,4),Estrv!I:J,2,FALSE)</f>
        <v>Otros subsidios</v>
      </c>
      <c r="E1655" t="str">
        <f>VLOOKUP(MID(C1655,1,10),Estrv!B:CC,48,FALSE)</f>
        <v>Otorgar subsidios fiscales para el pago del impuesto predial, subsidios fiscales respecto de los derechos por servicios de construccion y operacion hidraulica y los derechos por el suministro de agua a favor de aquellos usuarios con toma de uso no domestico, clasificados como mercados publicos, concentraciones, micro y/o pequeñas empresas.</v>
      </c>
      <c r="F1655" t="s">
        <v>7531</v>
      </c>
      <c r="G1655" t="b">
        <f t="shared" si="108"/>
        <v>1</v>
      </c>
    </row>
    <row r="1656" spans="1:7">
      <c r="A1656" t="str">
        <f t="shared" si="112"/>
        <v>16C000</v>
      </c>
      <c r="B1656" t="str">
        <f>CONCATENATE(A1656,"_",COUNTIF(A$1:A1656,A1656))</f>
        <v>16C000_1</v>
      </c>
      <c r="C1656" t="s">
        <v>10392</v>
      </c>
      <c r="D1656" t="str">
        <f>VLOOKUP(MID(C1656,7,4),Estrv!I:J,2,FALSE)</f>
        <v>Servicio de la deuda</v>
      </c>
      <c r="E1656" t="str">
        <f>VLOOKUP(MID(C1656,1,10),Estrv!B:CC,45,FALSE)</f>
        <v>Elaborar informes y reportes relativos al comportamiento de la Deuda Publica en apego a la normatividad vigente.</v>
      </c>
      <c r="F1656" t="s">
        <v>7548</v>
      </c>
      <c r="G1656" t="b">
        <f t="shared" si="108"/>
        <v>0</v>
      </c>
    </row>
    <row r="1657" spans="1:7">
      <c r="A1657" t="str">
        <f t="shared" si="112"/>
        <v>16C000</v>
      </c>
      <c r="B1657" t="str">
        <f>CONCATENATE(A1657,"_",COUNTIF(A$1:A1657,A1657))</f>
        <v>16C000_2</v>
      </c>
      <c r="C1657" t="s">
        <v>10393</v>
      </c>
      <c r="D1657" t="str">
        <f>VLOOKUP(MID(C1657,7,4),Estrv!I:J,2,FALSE)</f>
        <v>Devolución de ingresos percibidos indebidamente</v>
      </c>
      <c r="E1657" t="str">
        <f>VLOOKUP(MID(C1657,1,10),Estrv!B:CC,45,FALSE)</f>
        <v>Tramitar y llevar el adecuado control de las devoluciones de ingresos percibidos indebidamente en cada una de las etapas desde que se ingrese la solicitud y hasta el pago correspondiente. (7,000 solicitudes aproximadamente)</v>
      </c>
      <c r="F1657" t="s">
        <v>7564</v>
      </c>
      <c r="G1657" t="b">
        <f t="shared" si="108"/>
        <v>0</v>
      </c>
    </row>
    <row r="1658" spans="1:7">
      <c r="A1658" t="str">
        <f t="shared" si="112"/>
        <v>25C001</v>
      </c>
      <c r="B1658" t="str">
        <f>CONCATENATE(A1658,"_",COUNTIF(A$1:A1658,A1658))</f>
        <v>25C001_1</v>
      </c>
      <c r="C1658" t="s">
        <v>10394</v>
      </c>
      <c r="D1658" t="str">
        <f>VLOOKUP(MID(C1658,7,4),Estrv!I:J,2,FALSE)</f>
        <v>Prestacion de servicios jurídicos en el ámbito público</v>
      </c>
      <c r="E1658" t="str">
        <f>VLOOKUP(MID(C1658,1,10),Estrv!B:CC,45,FALSE)</f>
        <v>Orientacion, asesoria, asistencia y patrocinio juridico por medio de personas defensoras publicas, a la ciudadania de la Ciudad de Mexico.</v>
      </c>
      <c r="F1658" t="s">
        <v>7581</v>
      </c>
      <c r="G1658" t="b">
        <f t="shared" si="108"/>
        <v>0</v>
      </c>
    </row>
    <row r="1659" spans="1:7" hidden="1">
      <c r="A1659" t="str">
        <f t="shared" si="112"/>
        <v>25C001</v>
      </c>
      <c r="B1659" t="str">
        <f>CONCATENATE(A1659,"_",COUNTIF(A$1:A1659,A1659))</f>
        <v>25C001_2</v>
      </c>
      <c r="C1659" t="s">
        <v>11068</v>
      </c>
      <c r="D1659" t="str">
        <f>VLOOKUP(MID(C1659,7,4),Estrv!I:J,2,FALSE)</f>
        <v>Prestacion de servicios jurídicos en el ámbito público</v>
      </c>
      <c r="E1659" t="str">
        <f>VLOOKUP(MID(C1659,1,10),Estrv!B:CC,48,FALSE)</f>
        <v>Consultas Juridicas para desarrollar alternativas en el tramite de Apostilla y/o legalizacion.</v>
      </c>
      <c r="F1659" t="s">
        <v>7585</v>
      </c>
      <c r="G1659" t="b">
        <f t="shared" si="108"/>
        <v>1</v>
      </c>
    </row>
    <row r="1660" spans="1:7" hidden="1">
      <c r="A1660" t="str">
        <f t="shared" si="112"/>
        <v>25C001</v>
      </c>
      <c r="B1660" t="str">
        <f>CONCATENATE(A1660,"_",COUNTIF(A$1:A1660,A1660))</f>
        <v>25C001_3</v>
      </c>
      <c r="C1660" t="s">
        <v>11742</v>
      </c>
      <c r="D1660" t="str">
        <f>VLOOKUP(MID(C1660,7,4),Estrv!I:J,2,FALSE)</f>
        <v>Prestacion de servicios jurídicos en el ámbito público</v>
      </c>
      <c r="E1660" t="str">
        <f>VLOOKUP(MID(C1660,1,10),Estrv!B:CC,51,FALSE)</f>
        <v>Atencion de tramites y servicios de inscripcion de actos juridicos, certificacion y consulta en materia inmobiliaria y de comercio</v>
      </c>
      <c r="F1660" t="s">
        <v>7588</v>
      </c>
      <c r="G1660" t="b">
        <f t="shared" si="108"/>
        <v>1</v>
      </c>
    </row>
    <row r="1661" spans="1:7" hidden="1">
      <c r="A1661" t="str">
        <f t="shared" si="112"/>
        <v>25C001</v>
      </c>
      <c r="B1661" t="str">
        <f>CONCATENATE(A1661,"_",COUNTIF(A$1:A1661,A1661))</f>
        <v>25C001_4</v>
      </c>
      <c r="C1661" t="s">
        <v>12416</v>
      </c>
      <c r="D1661" t="str">
        <f>VLOOKUP(MID(C1661,7,4),Estrv!I:J,2,FALSE)</f>
        <v>Prestacion de servicios jurídicos en el ámbito público</v>
      </c>
      <c r="E1661" t="str">
        <f>VLOOKUP(MID(C1661,1,10),Estrv!B:CC,54,FALSE)</f>
        <v>Realizar tramites y servicios en materia civil (Actas de nacimiento, matrimonio, divorcio etc.) para los habitantes de la Ciudad de Mexico</v>
      </c>
      <c r="F1661" t="s">
        <v>7591</v>
      </c>
      <c r="G1661" t="b">
        <f t="shared" si="108"/>
        <v>1</v>
      </c>
    </row>
    <row r="1662" spans="1:7" hidden="1">
      <c r="A1662" t="str">
        <f t="shared" si="112"/>
        <v>25C001</v>
      </c>
      <c r="B1662" t="str">
        <f>CONCATENATE(A1662,"_",COUNTIF(A$1:A1662,A1662))</f>
        <v>25C001_5</v>
      </c>
      <c r="C1662" t="s">
        <v>13090</v>
      </c>
      <c r="D1662" t="str">
        <f>VLOOKUP(MID(C1662,7,4),Estrv!I:J,2,FALSE)</f>
        <v>Prestacion de servicios jurídicos en el ámbito público</v>
      </c>
      <c r="E1662" t="str">
        <f>VLOOKUP(MID(C1662,1,10),Estrv!B:CC,57,FALSE)</f>
        <v>Tramites y servicios en materia de regularizacion territorial (escrituracion y testamentos e inmuebles afectados por el sismo del 19s)</v>
      </c>
      <c r="F1662" t="s">
        <v>7594</v>
      </c>
      <c r="G1662" t="b">
        <f t="shared" si="108"/>
        <v>1</v>
      </c>
    </row>
    <row r="1663" spans="1:7" hidden="1">
      <c r="A1663" t="str">
        <f t="shared" si="112"/>
        <v>25C001</v>
      </c>
      <c r="B1663" t="str">
        <f>CONCATENATE(A1663,"_",COUNTIF(A$1:A1663,A1663))</f>
        <v>25C001_6</v>
      </c>
      <c r="C1663" t="s">
        <v>13764</v>
      </c>
      <c r="D1663" t="str">
        <f>VLOOKUP(MID(C1663,7,4),Estrv!I:J,2,FALSE)</f>
        <v>Prestacion de servicios jurídicos en el ámbito público</v>
      </c>
      <c r="E1663" t="str">
        <f>VLOOKUP(MID(C1663,1,10),Estrv!B:CC,60,FALSE)</f>
        <v>Crear y/o modificar instrumentos juridicos y/o normativos que permitan mejorar los procesos de regularizacion territorial.</v>
      </c>
      <c r="F1663" t="s">
        <v>7597</v>
      </c>
      <c r="G1663" t="b">
        <f t="shared" si="108"/>
        <v>1</v>
      </c>
    </row>
    <row r="1664" spans="1:7" hidden="1">
      <c r="A1664" t="str">
        <f t="shared" si="112"/>
        <v>25C001</v>
      </c>
      <c r="B1664" t="str">
        <f>CONCATENATE(A1664,"_",COUNTIF(A$1:A1664,A1664))</f>
        <v>25C001_7</v>
      </c>
      <c r="C1664" t="s">
        <v>14438</v>
      </c>
      <c r="D1664" t="str">
        <f>VLOOKUP(MID(C1664,7,4),Estrv!I:J,2,FALSE)</f>
        <v>Prestacion de servicios jurídicos en el ámbito público</v>
      </c>
      <c r="E1664" t="str">
        <f>VLOOKUP(MID(C1664,1,10),Estrv!B:CC,63,FALSE)</f>
        <v>Documentos tecnicos para la regularizacion territorial (levantamientos topograficos, inspecciones tecnicas, actas de convalidacion, verificaciones tecnicas, opiniones de riesgo, preparacion de cartografia, elaboracion de planos y memorias tecnicas entre otros).</v>
      </c>
      <c r="F1664" t="s">
        <v>7598</v>
      </c>
      <c r="G1664" t="b">
        <f t="shared" si="108"/>
        <v>1</v>
      </c>
    </row>
    <row r="1665" spans="1:7" hidden="1">
      <c r="A1665" t="str">
        <f t="shared" si="112"/>
        <v>25C001</v>
      </c>
      <c r="B1665" t="str">
        <f>CONCATENATE(A1665,"_",COUNTIF(A$1:A1665,A1665))</f>
        <v>25C001_8</v>
      </c>
      <c r="C1665" t="s">
        <v>15112</v>
      </c>
      <c r="D1665" t="str">
        <f>VLOOKUP(MID(C1665,7,4),Estrv!I:J,2,FALSE)</f>
        <v>Prestacion de servicios jurídicos en el ámbito público</v>
      </c>
      <c r="E1665" t="str">
        <f>VLOOKUP(MID(C1665,1,10),Estrv!B:CC,66,FALSE)</f>
        <v>Atencion en los hechos de transito terrestre ocurridos en la Ciudad de Mexico.</v>
      </c>
      <c r="F1665" t="s">
        <v>7599</v>
      </c>
      <c r="G1665" t="b">
        <f t="shared" si="108"/>
        <v>1</v>
      </c>
    </row>
    <row r="1666" spans="1:7">
      <c r="A1666" t="str">
        <f t="shared" ref="A1666:A1694" si="113">MID(C1666,1,6)</f>
        <v>25C001</v>
      </c>
      <c r="B1666" t="str">
        <f>CONCATENATE(A1666,"_",COUNTIF(A$1:A1666,A1666))</f>
        <v>25C001_9</v>
      </c>
      <c r="C1666" t="s">
        <v>10395</v>
      </c>
      <c r="D1666" t="str">
        <f>VLOOKUP(MID(C1666,7,4),Estrv!I:J,2,FALSE)</f>
        <v>Consejería y asuntos legales</v>
      </c>
      <c r="E1666" t="str">
        <f>VLOOKUP(MID(C1666,1,10),Estrv!B:CC,45,FALSE)</f>
        <v>Asesoria y defensa juridica a Organos, Dependencias y Entidades de la Administracion Publica locales, para salvaguardar los intereses juridicos y patrimoniales de la Ciudad de Mexico.</v>
      </c>
      <c r="F1666" t="s">
        <v>7610</v>
      </c>
      <c r="G1666" t="b">
        <f t="shared" si="108"/>
        <v>0</v>
      </c>
    </row>
    <row r="1667" spans="1:7" hidden="1">
      <c r="A1667" t="str">
        <f t="shared" si="113"/>
        <v>25C001</v>
      </c>
      <c r="B1667" t="str">
        <f>CONCATENATE(A1667,"_",COUNTIF(A$1:A1667,A1667))</f>
        <v>25C001_10</v>
      </c>
      <c r="C1667" t="s">
        <v>11069</v>
      </c>
      <c r="D1667" t="str">
        <f>VLOOKUP(MID(C1667,7,4),Estrv!I:J,2,FALSE)</f>
        <v>Consejería y asuntos legales</v>
      </c>
      <c r="E1667" t="str">
        <f>VLOOKUP(MID(C1667,1,10),Estrv!B:CC,48,FALSE)</f>
        <v>Supervision e Inspeccion a Notarias de la Ciudad de Mexico.</v>
      </c>
      <c r="F1667" t="s">
        <v>7612</v>
      </c>
      <c r="G1667" t="b">
        <f t="shared" ref="G1667:G1730" si="114">EXACT(E1667,F1667)</f>
        <v>1</v>
      </c>
    </row>
    <row r="1668" spans="1:7" hidden="1">
      <c r="A1668" t="str">
        <f t="shared" si="113"/>
        <v>25C001</v>
      </c>
      <c r="B1668" t="str">
        <f>CONCATENATE(A1668,"_",COUNTIF(A$1:A1668,A1668))</f>
        <v>25C001_11</v>
      </c>
      <c r="C1668" t="s">
        <v>11743</v>
      </c>
      <c r="D1668" t="str">
        <f>VLOOKUP(MID(C1668,7,4),Estrv!I:J,2,FALSE)</f>
        <v>Consejería y asuntos legales</v>
      </c>
      <c r="E1668" t="str">
        <f>VLOOKUP(MID(C1668,1,10),Estrv!B:CC,51,FALSE)</f>
        <v>Supervisar los actos juridicos administrativos en los Juzgados Civicos, para que se apeguen a la legalidad.</v>
      </c>
      <c r="F1668" t="s">
        <v>7613</v>
      </c>
      <c r="G1668" t="b">
        <f t="shared" si="114"/>
        <v>1</v>
      </c>
    </row>
    <row r="1669" spans="1:7" hidden="1">
      <c r="A1669" t="str">
        <f t="shared" si="113"/>
        <v>25C001</v>
      </c>
      <c r="B1669" t="str">
        <f>CONCATENATE(A1669,"_",COUNTIF(A$1:A1669,A1669))</f>
        <v>25C001_12</v>
      </c>
      <c r="C1669" t="s">
        <v>12417</v>
      </c>
      <c r="D1669" t="str">
        <f>VLOOKUP(MID(C1669,7,4),Estrv!I:J,2,FALSE)</f>
        <v>Consejería y asuntos legales</v>
      </c>
      <c r="E1669" t="str">
        <f>VLOOKUP(MID(C1669,1,10),Estrv!B:CC,54,FALSE)</f>
        <v>Sistematizar y registrar las remisiones y actuaciones realizadas en los juzgados civicos de la Ciudad de Mexico.</v>
      </c>
      <c r="F1669" t="s">
        <v>7616</v>
      </c>
      <c r="G1669" t="b">
        <f t="shared" si="114"/>
        <v>1</v>
      </c>
    </row>
    <row r="1670" spans="1:7" hidden="1">
      <c r="A1670" t="str">
        <f t="shared" si="113"/>
        <v>25C001</v>
      </c>
      <c r="B1670" t="str">
        <f>CONCATENATE(A1670,"_",COUNTIF(A$1:A1670,A1670))</f>
        <v>25C001_13</v>
      </c>
      <c r="C1670" t="s">
        <v>13091</v>
      </c>
      <c r="D1670" t="str">
        <f>VLOOKUP(MID(C1670,7,4),Estrv!I:J,2,FALSE)</f>
        <v>Consejería y asuntos legales</v>
      </c>
      <c r="E1670" t="str">
        <f>VLOOKUP(MID(C1670,1,10),Estrv!B:CC,57,FALSE)</f>
        <v>Prestacion de servicios ante el Archivo General de Notarias de la CDMX.</v>
      </c>
      <c r="F1670" t="s">
        <v>7617</v>
      </c>
      <c r="G1670" t="b">
        <f t="shared" si="114"/>
        <v>1</v>
      </c>
    </row>
    <row r="1671" spans="1:7">
      <c r="A1671" t="str">
        <f t="shared" si="113"/>
        <v>25C001</v>
      </c>
      <c r="B1671" t="str">
        <f>CONCATENATE(A1671,"_",COUNTIF(A$1:A1671,A1671))</f>
        <v>25C001_14</v>
      </c>
      <c r="C1671" t="s">
        <v>10396</v>
      </c>
      <c r="D1671" t="str">
        <f>VLOOKUP(MID(C1671,7,4),Estrv!I:J,2,FALSE)</f>
        <v>Cumplimiento de los programas de protección civil</v>
      </c>
      <c r="E1671" t="str">
        <f>VLOOKUP(MID(C1671,1,10),Estrv!B:CC,45,FALSE)</f>
        <v>Capacitacion de brigadistas voluntarios en temas de primeros auxilios, evacuacion y repliegue, comunicacion y combate contra incendios.</v>
      </c>
      <c r="F1671" t="s">
        <v>4594</v>
      </c>
      <c r="G1671" t="b">
        <f t="shared" si="114"/>
        <v>0</v>
      </c>
    </row>
    <row r="1672" spans="1:7" hidden="1">
      <c r="A1672" t="str">
        <f t="shared" si="113"/>
        <v>25C001</v>
      </c>
      <c r="B1672" t="str">
        <f>CONCATENATE(A1672,"_",COUNTIF(A$1:A1672,A1672))</f>
        <v>25C001_15</v>
      </c>
      <c r="C1672" t="s">
        <v>11070</v>
      </c>
      <c r="D1672" t="str">
        <f>VLOOKUP(MID(C1672,7,4),Estrv!I:J,2,FALSE)</f>
        <v>Cumplimiento de los programas de protección civil</v>
      </c>
      <c r="E1672" t="str">
        <f>VLOOKUP(MID(C1672,1,10),Estrv!B:CC,48,FALSE)</f>
        <v>Realizacion de simulacros estipulados por la Ley del Sistema de Proteccion Civil del Distrito Federal</v>
      </c>
      <c r="F1672" t="s">
        <v>7627</v>
      </c>
      <c r="G1672" t="b">
        <f t="shared" si="114"/>
        <v>1</v>
      </c>
    </row>
    <row r="1673" spans="1:7">
      <c r="A1673" t="str">
        <f t="shared" si="113"/>
        <v>25C001</v>
      </c>
      <c r="B1673" t="str">
        <f>CONCATENATE(A1673,"_",COUNTIF(A$1:A1673,A1673))</f>
        <v>25C001_16</v>
      </c>
      <c r="C1673" t="s">
        <v>10397</v>
      </c>
      <c r="D1673" t="str">
        <f>VLOOKUP(MID(C1673,7,4),Estrv!I:J,2,FALSE)</f>
        <v>Actividades de apoyo administrativo</v>
      </c>
      <c r="E1673" t="str">
        <f>VLOOKUP(MID(C1673,1,10),Estrv!B:CC,45,FALSE)</f>
        <v>Adquisicion de bienes y servicios.</v>
      </c>
      <c r="F1673" t="s">
        <v>7633</v>
      </c>
      <c r="G1673" t="b">
        <f t="shared" si="114"/>
        <v>0</v>
      </c>
    </row>
    <row r="1674" spans="1:7">
      <c r="A1674" t="str">
        <f t="shared" si="113"/>
        <v>25C001</v>
      </c>
      <c r="B1674" t="str">
        <f>CONCATENATE(A1674,"_",COUNTIF(A$1:A1674,A1674))</f>
        <v>25C001_17</v>
      </c>
      <c r="C1674" t="s">
        <v>10398</v>
      </c>
      <c r="D1674" t="str">
        <f>VLOOKUP(MID(C1674,7,4),Estrv!I:J,2,FALSE)</f>
        <v>Provisiones para contingencias</v>
      </c>
      <c r="E1674" t="str">
        <f>VLOOKUP(MID(C1674,1,10),Estrv!B:CC,45,FALSE)</f>
        <v>Pago de laudos instaurados en contra de la Consejeria</v>
      </c>
      <c r="F1674" t="s">
        <v>7637</v>
      </c>
      <c r="G1674" t="b">
        <f t="shared" si="114"/>
        <v>0</v>
      </c>
    </row>
    <row r="1675" spans="1:7">
      <c r="A1675" t="str">
        <f t="shared" si="113"/>
        <v>26C001</v>
      </c>
      <c r="B1675" t="str">
        <f>CONCATENATE(A1675,"_",COUNTIF(A$1:A1675,A1675))</f>
        <v>26C001_1</v>
      </c>
      <c r="C1675" t="s">
        <v>10399</v>
      </c>
      <c r="D1675" t="str">
        <f>VLOOKUP(MID(C1675,7,4),Estrv!I:J,2,FALSE)</f>
        <v>Atención médica a personas privadas de su libertad y en procedimiento legal</v>
      </c>
      <c r="E1675" t="str">
        <f>VLOOKUP(MID(C1675,1,10),Estrv!B:CC,45,FALSE)</f>
        <v>Certificacion Medico Legal.</v>
      </c>
      <c r="F1675" t="s">
        <v>7656</v>
      </c>
      <c r="G1675" t="b">
        <f t="shared" si="114"/>
        <v>0</v>
      </c>
    </row>
    <row r="1676" spans="1:7" hidden="1">
      <c r="A1676" t="str">
        <f t="shared" si="113"/>
        <v>26C001</v>
      </c>
      <c r="B1676" t="str">
        <f>CONCATENATE(A1676,"_",COUNTIF(A$1:A1676,A1676))</f>
        <v>26C001_2</v>
      </c>
      <c r="C1676" t="s">
        <v>11073</v>
      </c>
      <c r="D1676" t="str">
        <f>VLOOKUP(MID(C1676,7,4),Estrv!I:J,2,FALSE)</f>
        <v>Atención médica a personas privadas de su libertad y en procedimiento legal</v>
      </c>
      <c r="E1676" t="str">
        <f>VLOOKUP(MID(C1676,1,10),Estrv!B:CC,48,FALSE)</f>
        <v>Consulta medica general y/o especializada.</v>
      </c>
      <c r="F1676" t="s">
        <v>7660</v>
      </c>
      <c r="G1676" t="b">
        <f t="shared" si="114"/>
        <v>1</v>
      </c>
    </row>
    <row r="1677" spans="1:7" hidden="1">
      <c r="A1677" t="str">
        <f t="shared" si="113"/>
        <v>26C001</v>
      </c>
      <c r="B1677" t="str">
        <f>CONCATENATE(A1677,"_",COUNTIF(A$1:A1677,A1677))</f>
        <v>26C001_3</v>
      </c>
      <c r="C1677" t="s">
        <v>11747</v>
      </c>
      <c r="D1677" t="str">
        <f>VLOOKUP(MID(C1677,7,4),Estrv!I:J,2,FALSE)</f>
        <v>Atención médica a personas privadas de su libertad y en procedimiento legal</v>
      </c>
      <c r="E1677" t="str">
        <f>VLOOKUP(MID(C1677,1,10),Estrv!B:CC,51,FALSE)</f>
        <v>Consulta Psicologica.</v>
      </c>
      <c r="F1677" t="s">
        <v>7661</v>
      </c>
      <c r="G1677" t="b">
        <f t="shared" si="114"/>
        <v>1</v>
      </c>
    </row>
    <row r="1678" spans="1:7" hidden="1">
      <c r="A1678" t="str">
        <f t="shared" si="113"/>
        <v>26C001</v>
      </c>
      <c r="B1678" t="str">
        <f>CONCATENATE(A1678,"_",COUNTIF(A$1:A1678,A1678))</f>
        <v>26C001_4</v>
      </c>
      <c r="C1678" t="s">
        <v>12421</v>
      </c>
      <c r="D1678" t="str">
        <f>VLOOKUP(MID(C1678,7,4),Estrv!I:J,2,FALSE)</f>
        <v>Atención médica a personas privadas de su libertad y en procedimiento legal</v>
      </c>
      <c r="E1678" t="str">
        <f>VLOOKUP(MID(C1678,1,10),Estrv!B:CC,54,FALSE)</f>
        <v>Consulta Odontologica.</v>
      </c>
      <c r="F1678" t="s">
        <v>7662</v>
      </c>
      <c r="G1678" t="b">
        <f t="shared" si="114"/>
        <v>1</v>
      </c>
    </row>
    <row r="1679" spans="1:7" hidden="1">
      <c r="A1679" t="str">
        <f t="shared" si="113"/>
        <v>26C001</v>
      </c>
      <c r="B1679" t="str">
        <f>CONCATENATE(A1679,"_",COUNTIF(A$1:A1679,A1679))</f>
        <v>26C001_5</v>
      </c>
      <c r="C1679" t="s">
        <v>13095</v>
      </c>
      <c r="D1679" t="str">
        <f>VLOOKUP(MID(C1679,7,4),Estrv!I:J,2,FALSE)</f>
        <v>Atención médica a personas privadas de su libertad y en procedimiento legal</v>
      </c>
      <c r="E1679" t="str">
        <f>VLOOKUP(MID(C1679,1,10),Estrv!B:CC,57,FALSE)</f>
        <v>Prueba rapida de antigeno SARS-CoV-2.</v>
      </c>
      <c r="F1679" t="s">
        <v>7663</v>
      </c>
      <c r="G1679" t="b">
        <f t="shared" si="114"/>
        <v>1</v>
      </c>
    </row>
    <row r="1680" spans="1:7" hidden="1">
      <c r="A1680" t="str">
        <f t="shared" si="113"/>
        <v>26C001</v>
      </c>
      <c r="B1680" t="str">
        <f>CONCATENATE(A1680,"_",COUNTIF(A$1:A1680,A1680))</f>
        <v>26C001_6</v>
      </c>
      <c r="C1680" t="s">
        <v>13769</v>
      </c>
      <c r="D1680" t="str">
        <f>VLOOKUP(MID(C1680,7,4),Estrv!I:J,2,FALSE)</f>
        <v>Atención médica a personas privadas de su libertad y en procedimiento legal</v>
      </c>
      <c r="E1680" t="str">
        <f>VLOOKUP(MID(C1680,1,10),Estrv!B:CC,60,FALSE)</f>
        <v>Urgencias y egreso hospitalario.</v>
      </c>
      <c r="F1680" t="s">
        <v>7664</v>
      </c>
      <c r="G1680" t="b">
        <f t="shared" si="114"/>
        <v>1</v>
      </c>
    </row>
    <row r="1681" spans="1:7" hidden="1">
      <c r="A1681" t="str">
        <f t="shared" si="113"/>
        <v>26C001</v>
      </c>
      <c r="B1681" t="str">
        <f>CONCATENATE(A1681,"_",COUNTIF(A$1:A1681,A1681))</f>
        <v>26C001_7</v>
      </c>
      <c r="C1681" t="s">
        <v>14443</v>
      </c>
      <c r="D1681" t="str">
        <f>VLOOKUP(MID(C1681,7,4),Estrv!I:J,2,FALSE)</f>
        <v>Atención médica a personas privadas de su libertad y en procedimiento legal</v>
      </c>
      <c r="E1681" t="str">
        <f>VLOOKUP(MID(C1681,1,10),Estrv!B:CC,63,FALSE)</f>
        <v>Dictamen medico legal.</v>
      </c>
      <c r="F1681" t="s">
        <v>7665</v>
      </c>
      <c r="G1681" t="b">
        <f t="shared" si="114"/>
        <v>1</v>
      </c>
    </row>
    <row r="1682" spans="1:7" hidden="1">
      <c r="A1682" t="str">
        <f t="shared" si="113"/>
        <v>26C001</v>
      </c>
      <c r="B1682" t="str">
        <f>CONCATENATE(A1682,"_",COUNTIF(A$1:A1682,A1682))</f>
        <v>26C001_8</v>
      </c>
      <c r="C1682" t="s">
        <v>15117</v>
      </c>
      <c r="D1682" t="str">
        <f>VLOOKUP(MID(C1682,7,4),Estrv!I:J,2,FALSE)</f>
        <v>Atención médica a personas privadas de su libertad y en procedimiento legal</v>
      </c>
      <c r="E1682" t="str">
        <f>VLOOKUP(MID(C1682,1,10),Estrv!B:CC,66,FALSE)</f>
        <v>Supervision y capacitacion para la operatividad en consultorios medico legales.</v>
      </c>
      <c r="F1682" t="s">
        <v>7666</v>
      </c>
      <c r="G1682" t="b">
        <f t="shared" si="114"/>
        <v>1</v>
      </c>
    </row>
    <row r="1683" spans="1:7" hidden="1">
      <c r="A1683" t="str">
        <f t="shared" si="113"/>
        <v>26C001</v>
      </c>
      <c r="B1683" t="str">
        <f>CONCATENATE(A1683,"_",COUNTIF(A$1:A1683,A1683))</f>
        <v>26C001_9</v>
      </c>
      <c r="C1683" t="s">
        <v>15791</v>
      </c>
      <c r="D1683" t="str">
        <f>VLOOKUP(MID(C1683,7,4),Estrv!I:J,2,FALSE)</f>
        <v>Atención médica a personas privadas de su libertad y en procedimiento legal</v>
      </c>
      <c r="E1683" t="str">
        <f>VLOOKUP(MID(C1683,1,10),Estrv!B:CC,69,FALSE)</f>
        <v>Canalizacion del paciente para atencion medica especializada</v>
      </c>
      <c r="F1683" t="s">
        <v>7667</v>
      </c>
      <c r="G1683" t="b">
        <f t="shared" si="114"/>
        <v>1</v>
      </c>
    </row>
    <row r="1684" spans="1:7">
      <c r="A1684" t="str">
        <f t="shared" si="113"/>
        <v>26C001</v>
      </c>
      <c r="B1684" t="str">
        <f>CONCATENATE(A1684,"_",COUNTIF(A$1:A1684,A1684))</f>
        <v>26C001_10</v>
      </c>
      <c r="C1684" t="s">
        <v>10400</v>
      </c>
      <c r="D1684" t="str">
        <f>VLOOKUP(MID(C1684,7,4),Estrv!I:J,2,FALSE)</f>
        <v>Atención médica de segundo nivel</v>
      </c>
      <c r="E1684" t="str">
        <f>VLOOKUP(MID(C1684,1,10),Estrv!B:CC,45,FALSE)</f>
        <v>Atencion medica intramuros en las unidades medicas.</v>
      </c>
      <c r="F1684" t="s">
        <v>7680</v>
      </c>
      <c r="G1684" t="b">
        <f t="shared" si="114"/>
        <v>0</v>
      </c>
    </row>
    <row r="1685" spans="1:7" hidden="1">
      <c r="A1685" t="str">
        <f t="shared" si="113"/>
        <v>26C001</v>
      </c>
      <c r="B1685" t="str">
        <f>CONCATENATE(A1685,"_",COUNTIF(A$1:A1685,A1685))</f>
        <v>26C001_11</v>
      </c>
      <c r="C1685" t="s">
        <v>11074</v>
      </c>
      <c r="D1685" t="str">
        <f>VLOOKUP(MID(C1685,7,4),Estrv!I:J,2,FALSE)</f>
        <v>Atención médica de segundo nivel</v>
      </c>
      <c r="E1685" t="str">
        <f>VLOOKUP(MID(C1685,1,10),Estrv!B:CC,48,FALSE)</f>
        <v>Atencion medica extramuros para la poblacion que no pueden acudir a las unidades medicas.</v>
      </c>
      <c r="F1685" t="s">
        <v>7684</v>
      </c>
      <c r="G1685" t="b">
        <f t="shared" si="114"/>
        <v>1</v>
      </c>
    </row>
    <row r="1686" spans="1:7" hidden="1">
      <c r="A1686" t="str">
        <f t="shared" si="113"/>
        <v>26C001</v>
      </c>
      <c r="B1686" t="str">
        <f>CONCATENATE(A1686,"_",COUNTIF(A$1:A1686,A1686))</f>
        <v>26C001_12</v>
      </c>
      <c r="C1686" t="s">
        <v>11748</v>
      </c>
      <c r="D1686" t="str">
        <f>VLOOKUP(MID(C1686,7,4),Estrv!I:J,2,FALSE)</f>
        <v>Atención médica de segundo nivel</v>
      </c>
      <c r="E1686" t="str">
        <f>VLOOKUP(MID(C1686,1,10),Estrv!B:CC,51,FALSE)</f>
        <v>Atencion medica de urgencias hospitalarias.</v>
      </c>
      <c r="F1686" t="s">
        <v>7685</v>
      </c>
      <c r="G1686" t="b">
        <f t="shared" si="114"/>
        <v>1</v>
      </c>
    </row>
    <row r="1687" spans="1:7" hidden="1">
      <c r="A1687" t="str">
        <f t="shared" si="113"/>
        <v>26C001</v>
      </c>
      <c r="B1687" t="str">
        <f>CONCATENATE(A1687,"_",COUNTIF(A$1:A1687,A1687))</f>
        <v>26C001_13</v>
      </c>
      <c r="C1687" t="s">
        <v>12422</v>
      </c>
      <c r="D1687" t="str">
        <f>VLOOKUP(MID(C1687,7,4),Estrv!I:J,2,FALSE)</f>
        <v>Atención médica de segundo nivel</v>
      </c>
      <c r="E1687" t="str">
        <f>VLOOKUP(MID(C1687,1,10),Estrv!B:CC,54,FALSE)</f>
        <v>Atencion de urgencias medicas prehospitalarias y en eventos especiales.</v>
      </c>
      <c r="F1687" t="s">
        <v>7686</v>
      </c>
      <c r="G1687" t="b">
        <f t="shared" si="114"/>
        <v>1</v>
      </c>
    </row>
    <row r="1688" spans="1:7" hidden="1">
      <c r="A1688" t="str">
        <f t="shared" si="113"/>
        <v>26C001</v>
      </c>
      <c r="B1688" t="str">
        <f>CONCATENATE(A1688,"_",COUNTIF(A$1:A1688,A1688))</f>
        <v>26C001_14</v>
      </c>
      <c r="C1688" t="s">
        <v>13096</v>
      </c>
      <c r="D1688" t="str">
        <f>VLOOKUP(MID(C1688,7,4),Estrv!I:J,2,FALSE)</f>
        <v>Atención médica de segundo nivel</v>
      </c>
      <c r="E1688" t="str">
        <f>VLOOKUP(MID(C1688,1,10),Estrv!B:CC,57,FALSE)</f>
        <v>Capacitacion y actualizacion del personal de la salud.</v>
      </c>
      <c r="F1688" t="s">
        <v>7689</v>
      </c>
      <c r="G1688" t="b">
        <f t="shared" si="114"/>
        <v>1</v>
      </c>
    </row>
    <row r="1689" spans="1:7" hidden="1">
      <c r="A1689" t="str">
        <f t="shared" si="113"/>
        <v>26C001</v>
      </c>
      <c r="B1689" t="str">
        <f>CONCATENATE(A1689,"_",COUNTIF(A$1:A1689,A1689))</f>
        <v>26C001_15</v>
      </c>
      <c r="C1689" t="s">
        <v>13770</v>
      </c>
      <c r="D1689" t="str">
        <f>VLOOKUP(MID(C1689,7,4),Estrv!I:J,2,FALSE)</f>
        <v>Atención médica de segundo nivel</v>
      </c>
      <c r="E1689" t="str">
        <f>VLOOKUP(MID(C1689,1,10),Estrv!B:CC,60,FALSE)</f>
        <v>Formacion de recursos de pregrado y posgrado.</v>
      </c>
      <c r="F1689" t="s">
        <v>7692</v>
      </c>
      <c r="G1689" t="b">
        <f t="shared" si="114"/>
        <v>1</v>
      </c>
    </row>
    <row r="1690" spans="1:7" hidden="1">
      <c r="A1690" t="str">
        <f t="shared" si="113"/>
        <v>26C001</v>
      </c>
      <c r="B1690" t="str">
        <f>CONCATENATE(A1690,"_",COUNTIF(A$1:A1690,A1690))</f>
        <v>26C001_16</v>
      </c>
      <c r="C1690" t="s">
        <v>14444</v>
      </c>
      <c r="D1690" t="str">
        <f>VLOOKUP(MID(C1690,7,4),Estrv!I:J,2,FALSE)</f>
        <v>Atención médica de segundo nivel</v>
      </c>
      <c r="E1690" t="str">
        <f>VLOOKUP(MID(C1690,1,10),Estrv!B:CC,63,FALSE)</f>
        <v>Investigacion en materia de Salud.</v>
      </c>
      <c r="F1690" t="s">
        <v>7693</v>
      </c>
      <c r="G1690" t="b">
        <f t="shared" si="114"/>
        <v>1</v>
      </c>
    </row>
    <row r="1691" spans="1:7" hidden="1">
      <c r="A1691" t="str">
        <f t="shared" si="113"/>
        <v>26C001</v>
      </c>
      <c r="B1691" t="str">
        <f>CONCATENATE(A1691,"_",COUNTIF(A$1:A1691,A1691))</f>
        <v>26C001_17</v>
      </c>
      <c r="C1691" t="s">
        <v>15118</v>
      </c>
      <c r="D1691" t="str">
        <f>VLOOKUP(MID(C1691,7,4),Estrv!I:J,2,FALSE)</f>
        <v>Atención médica de segundo nivel</v>
      </c>
      <c r="E1691" t="str">
        <f>VLOOKUP(MID(C1691,1,10),Estrv!B:CC,66,FALSE)</f>
        <v>Mantenimiento, conservacion y reparacion menor a inmuebles y equipos.</v>
      </c>
      <c r="F1691" t="s">
        <v>7694</v>
      </c>
      <c r="G1691" t="b">
        <f t="shared" si="114"/>
        <v>1</v>
      </c>
    </row>
    <row r="1692" spans="1:7">
      <c r="A1692" t="str">
        <f t="shared" si="113"/>
        <v>26C001</v>
      </c>
      <c r="B1692" t="str">
        <f>CONCATENATE(A1692,"_",COUNTIF(A$1:A1692,A1692))</f>
        <v>26C001_18</v>
      </c>
      <c r="C1692" t="s">
        <v>10401</v>
      </c>
      <c r="D1692" t="str">
        <f>VLOOKUP(MID(C1692,7,4),Estrv!I:J,2,FALSE)</f>
        <v>Atención integral de la salud para la mujer</v>
      </c>
      <c r="E1692" t="str">
        <f>VLOOKUP(MID(C1692,1,10),Estrv!B:CC,45,FALSE)</f>
        <v>Deteccion oportuna del Cancer cervico uterino.</v>
      </c>
      <c r="F1692" t="s">
        <v>7706</v>
      </c>
      <c r="G1692" t="b">
        <f t="shared" si="114"/>
        <v>0</v>
      </c>
    </row>
    <row r="1693" spans="1:7" hidden="1">
      <c r="A1693" t="str">
        <f t="shared" si="113"/>
        <v>26C001</v>
      </c>
      <c r="B1693" t="str">
        <f>CONCATENATE(A1693,"_",COUNTIF(A$1:A1693,A1693))</f>
        <v>26C001_19</v>
      </c>
      <c r="C1693" t="s">
        <v>11075</v>
      </c>
      <c r="D1693" t="str">
        <f>VLOOKUP(MID(C1693,7,4),Estrv!I:J,2,FALSE)</f>
        <v>Atención integral de la salud para la mujer</v>
      </c>
      <c r="E1693" t="str">
        <f>VLOOKUP(MID(C1693,1,10),Estrv!B:CC,48,FALSE)</f>
        <v>Deteccion oportuna del Cancer de mama.</v>
      </c>
      <c r="F1693" t="s">
        <v>7708</v>
      </c>
      <c r="G1693" t="b">
        <f t="shared" si="114"/>
        <v>1</v>
      </c>
    </row>
    <row r="1694" spans="1:7" hidden="1">
      <c r="A1694" t="str">
        <f t="shared" si="113"/>
        <v>26C001</v>
      </c>
      <c r="B1694" t="str">
        <f>CONCATENATE(A1694,"_",COUNTIF(A$1:A1694,A1694))</f>
        <v>26C001_20</v>
      </c>
      <c r="C1694" t="s">
        <v>11749</v>
      </c>
      <c r="D1694" t="str">
        <f>VLOOKUP(MID(C1694,7,4),Estrv!I:J,2,FALSE)</f>
        <v>Atención integral de la salud para la mujer</v>
      </c>
      <c r="E1694" t="str">
        <f>VLOOKUP(MID(C1694,1,10),Estrv!B:CC,51,FALSE)</f>
        <v>Anticoncepcion post evento obstetrico.</v>
      </c>
      <c r="F1694" t="s">
        <v>7709</v>
      </c>
      <c r="G1694" t="b">
        <f t="shared" si="114"/>
        <v>1</v>
      </c>
    </row>
    <row r="1695" spans="1:7" hidden="1">
      <c r="A1695" t="str">
        <f t="shared" ref="A1695:A1717" si="115">MID(C1695,1,6)</f>
        <v>26C001</v>
      </c>
      <c r="B1695" t="str">
        <f>CONCATENATE(A1695,"_",COUNTIF(A$1:A1695,A1695))</f>
        <v>26C001_21</v>
      </c>
      <c r="C1695" t="s">
        <v>12423</v>
      </c>
      <c r="D1695" t="str">
        <f>VLOOKUP(MID(C1695,7,4),Estrv!I:J,2,FALSE)</f>
        <v>Atención integral de la salud para la mujer</v>
      </c>
      <c r="E1695" t="str">
        <f>VLOOKUP(MID(C1695,1,10),Estrv!B:CC,54,FALSE)</f>
        <v>Atencion pregestacional.</v>
      </c>
      <c r="F1695" t="s">
        <v>7710</v>
      </c>
      <c r="G1695" t="b">
        <f t="shared" si="114"/>
        <v>1</v>
      </c>
    </row>
    <row r="1696" spans="1:7" hidden="1">
      <c r="A1696" t="str">
        <f t="shared" si="115"/>
        <v>26C001</v>
      </c>
      <c r="B1696" t="str">
        <f>CONCATENATE(A1696,"_",COUNTIF(A$1:A1696,A1696))</f>
        <v>26C001_22</v>
      </c>
      <c r="C1696" t="s">
        <v>13097</v>
      </c>
      <c r="D1696" t="str">
        <f>VLOOKUP(MID(C1696,7,4),Estrv!I:J,2,FALSE)</f>
        <v>Atención integral de la salud para la mujer</v>
      </c>
      <c r="E1696" t="str">
        <f>VLOOKUP(MID(C1696,1,10),Estrv!B:CC,57,FALSE)</f>
        <v>Consulta de control de embarazo y embarazo de alto riesgo.</v>
      </c>
      <c r="F1696" t="s">
        <v>7711</v>
      </c>
      <c r="G1696" t="b">
        <f t="shared" si="114"/>
        <v>1</v>
      </c>
    </row>
    <row r="1697" spans="1:7" hidden="1">
      <c r="A1697" t="str">
        <f t="shared" si="115"/>
        <v>26C001</v>
      </c>
      <c r="B1697" t="str">
        <f>CONCATENATE(A1697,"_",COUNTIF(A$1:A1697,A1697))</f>
        <v>26C001_23</v>
      </c>
      <c r="C1697" t="s">
        <v>13771</v>
      </c>
      <c r="D1697" t="str">
        <f>VLOOKUP(MID(C1697,7,4),Estrv!I:J,2,FALSE)</f>
        <v>Atención integral de la salud para la mujer</v>
      </c>
      <c r="E1697" t="str">
        <f>VLOOKUP(MID(C1697,1,10),Estrv!B:CC,60,FALSE)</f>
        <v>Consulta de planificacion familiar y salud sexual.</v>
      </c>
      <c r="F1697" t="s">
        <v>7712</v>
      </c>
      <c r="G1697" t="b">
        <f t="shared" si="114"/>
        <v>1</v>
      </c>
    </row>
    <row r="1698" spans="1:7" hidden="1">
      <c r="A1698" t="str">
        <f t="shared" si="115"/>
        <v>26C001</v>
      </c>
      <c r="B1698" t="str">
        <f>CONCATENATE(A1698,"_",COUNTIF(A$1:A1698,A1698))</f>
        <v>26C001_24</v>
      </c>
      <c r="C1698" t="s">
        <v>14445</v>
      </c>
      <c r="D1698" t="str">
        <f>VLOOKUP(MID(C1698,7,4),Estrv!I:J,2,FALSE)</f>
        <v>Atención integral de la salud para la mujer</v>
      </c>
      <c r="E1698" t="str">
        <f>VLOOKUP(MID(C1698,1,10),Estrv!B:CC,63,FALSE)</f>
        <v>Interrupcion legal del embarazo.</v>
      </c>
      <c r="F1698" t="s">
        <v>7713</v>
      </c>
      <c r="G1698" t="b">
        <f t="shared" si="114"/>
        <v>1</v>
      </c>
    </row>
    <row r="1699" spans="1:7">
      <c r="A1699" t="str">
        <f t="shared" si="115"/>
        <v>26C001</v>
      </c>
      <c r="B1699" t="str">
        <f>CONCATENATE(A1699,"_",COUNTIF(A$1:A1699,A1699))</f>
        <v>26C001_25</v>
      </c>
      <c r="C1699" t="s">
        <v>10402</v>
      </c>
      <c r="D1699" t="str">
        <f>VLOOKUP(MID(C1699,7,4),Estrv!I:J,2,FALSE)</f>
        <v>Prevención de enfermedades y promoción a la salud para el bienestar</v>
      </c>
      <c r="E1699" t="str">
        <f>VLOOKUP(MID(C1699,1,10),Estrv!B:CC,45,FALSE)</f>
        <v>Orientacion y Educacion para la Salud</v>
      </c>
      <c r="F1699" t="s">
        <v>7722</v>
      </c>
      <c r="G1699" t="b">
        <f t="shared" si="114"/>
        <v>0</v>
      </c>
    </row>
    <row r="1700" spans="1:7" hidden="1">
      <c r="A1700" t="str">
        <f t="shared" si="115"/>
        <v>26C001</v>
      </c>
      <c r="B1700" t="str">
        <f>CONCATENATE(A1700,"_",COUNTIF(A$1:A1700,A1700))</f>
        <v>26C001_26</v>
      </c>
      <c r="C1700" t="s">
        <v>11076</v>
      </c>
      <c r="D1700" t="str">
        <f>VLOOKUP(MID(C1700,7,4),Estrv!I:J,2,FALSE)</f>
        <v>Prevención de enfermedades y promoción a la salud para el bienestar</v>
      </c>
      <c r="E1700" t="str">
        <f>VLOOKUP(MID(C1700,1,10),Estrv!B:CC,48,FALSE)</f>
        <v>Aplicacion de Biologicos (vacunas)</v>
      </c>
      <c r="F1700" t="s">
        <v>7724</v>
      </c>
      <c r="G1700" t="b">
        <f t="shared" si="114"/>
        <v>1</v>
      </c>
    </row>
    <row r="1701" spans="1:7" hidden="1">
      <c r="A1701" t="str">
        <f t="shared" si="115"/>
        <v>26C001</v>
      </c>
      <c r="B1701" t="str">
        <f>CONCATENATE(A1701,"_",COUNTIF(A$1:A1701,A1701))</f>
        <v>26C001_27</v>
      </c>
      <c r="C1701" t="s">
        <v>11750</v>
      </c>
      <c r="D1701" t="str">
        <f>VLOOKUP(MID(C1701,7,4),Estrv!I:J,2,FALSE)</f>
        <v>Prevención de enfermedades y promoción a la salud para el bienestar</v>
      </c>
      <c r="E1701" t="str">
        <f>VLOOKUP(MID(C1701,1,10),Estrv!B:CC,51,FALSE)</f>
        <v>Tamizaje Neonatal</v>
      </c>
      <c r="F1701" t="s">
        <v>7725</v>
      </c>
      <c r="G1701" t="b">
        <f t="shared" si="114"/>
        <v>1</v>
      </c>
    </row>
    <row r="1702" spans="1:7" hidden="1">
      <c r="A1702" t="str">
        <f t="shared" si="115"/>
        <v>26C001</v>
      </c>
      <c r="B1702" t="str">
        <f>CONCATENATE(A1702,"_",COUNTIF(A$1:A1702,A1702))</f>
        <v>26C001_28</v>
      </c>
      <c r="C1702" t="s">
        <v>12424</v>
      </c>
      <c r="D1702" t="str">
        <f>VLOOKUP(MID(C1702,7,4),Estrv!I:J,2,FALSE)</f>
        <v>Prevención de enfermedades y promoción a la salud para el bienestar</v>
      </c>
      <c r="E1702" t="str">
        <f>VLOOKUP(MID(C1702,1,10),Estrv!B:CC,54,FALSE)</f>
        <v>Pruebas para deteccion de enfermedades</v>
      </c>
      <c r="F1702" t="s">
        <v>7726</v>
      </c>
      <c r="G1702" t="b">
        <f t="shared" si="114"/>
        <v>1</v>
      </c>
    </row>
    <row r="1703" spans="1:7">
      <c r="A1703" t="str">
        <f t="shared" si="115"/>
        <v>26C001</v>
      </c>
      <c r="B1703" t="str">
        <f>CONCATENATE(A1703,"_",COUNTIF(A$1:A1703,A1703))</f>
        <v>26C001_29</v>
      </c>
      <c r="C1703" t="s">
        <v>10403</v>
      </c>
      <c r="D1703" t="str">
        <f>VLOOKUP(MID(C1703,7,4),Estrv!I:J,2,FALSE)</f>
        <v>Actividades de apoyo administrativo</v>
      </c>
      <c r="E1703" t="str">
        <f>VLOOKUP(MID(C1703,1,10),Estrv!B:CC,45,FALSE)</f>
        <v>Recursos materiales y servicios generales necesarios para la operacion de la Secretaria de Salud de la Ciudad de Mexico.</v>
      </c>
      <c r="F1703" t="s">
        <v>7733</v>
      </c>
      <c r="G1703" t="b">
        <f t="shared" si="114"/>
        <v>0</v>
      </c>
    </row>
    <row r="1704" spans="1:7">
      <c r="A1704" t="str">
        <f t="shared" si="115"/>
        <v>26C001</v>
      </c>
      <c r="B1704" t="str">
        <f>CONCATENATE(A1704,"_",COUNTIF(A$1:A1704,A1704))</f>
        <v>26C001_30</v>
      </c>
      <c r="C1704" t="s">
        <v>10404</v>
      </c>
      <c r="D1704" t="str">
        <f>VLOOKUP(MID(C1704,7,4),Estrv!I:J,2,FALSE)</f>
        <v>Provisiones para contingencias</v>
      </c>
      <c r="E1704" t="str">
        <f>VLOOKUP(MID(C1704,1,10),Estrv!B:CC,45,FALSE)</f>
        <v>Laudos pendientes de resolucion con los que cuenta la Secretaria de Salud.</v>
      </c>
      <c r="F1704" t="s">
        <v>7743</v>
      </c>
      <c r="G1704" t="b">
        <f t="shared" si="114"/>
        <v>0</v>
      </c>
    </row>
    <row r="1705" spans="1:7">
      <c r="A1705" t="str">
        <f t="shared" si="115"/>
        <v>26C001</v>
      </c>
      <c r="B1705" t="str">
        <f>CONCATENATE(A1705,"_",COUNTIF(A$1:A1705,A1705))</f>
        <v>26C001_31</v>
      </c>
      <c r="C1705" t="s">
        <v>10405</v>
      </c>
      <c r="D1705" t="str">
        <f>VLOOKUP(MID(C1705,7,4),Estrv!I:J,2,FALSE)</f>
        <v>Cumplimiento de los programas de protección civil</v>
      </c>
      <c r="E1705" t="str">
        <f>VLOOKUP(MID(C1705,1,10),Estrv!B:CC,45,FALSE)</f>
        <v>Actualizacion de los Programas Internos y Planes de Emergencia.</v>
      </c>
      <c r="F1705" t="s">
        <v>7753</v>
      </c>
      <c r="G1705" t="b">
        <f t="shared" si="114"/>
        <v>0</v>
      </c>
    </row>
    <row r="1706" spans="1:7" hidden="1">
      <c r="A1706" t="str">
        <f t="shared" si="115"/>
        <v>26C001</v>
      </c>
      <c r="B1706" t="str">
        <f>CONCATENATE(A1706,"_",COUNTIF(A$1:A1706,A1706))</f>
        <v>26C001_32</v>
      </c>
      <c r="C1706" t="s">
        <v>11079</v>
      </c>
      <c r="D1706" t="str">
        <f>VLOOKUP(MID(C1706,7,4),Estrv!I:J,2,FALSE)</f>
        <v>Cumplimiento de los programas de protección civil</v>
      </c>
      <c r="E1706" t="str">
        <f>VLOOKUP(MID(C1706,1,10),Estrv!B:CC,48,FALSE)</f>
        <v>Actualizaciones de los Analisis de Riesgos Internos.</v>
      </c>
      <c r="F1706" t="s">
        <v>7755</v>
      </c>
      <c r="G1706" t="b">
        <f t="shared" si="114"/>
        <v>1</v>
      </c>
    </row>
    <row r="1707" spans="1:7" hidden="1">
      <c r="A1707" t="str">
        <f t="shared" si="115"/>
        <v>26C001</v>
      </c>
      <c r="B1707" t="str">
        <f>CONCATENATE(A1707,"_",COUNTIF(A$1:A1707,A1707))</f>
        <v>26C001_33</v>
      </c>
      <c r="C1707" t="s">
        <v>11753</v>
      </c>
      <c r="D1707" t="str">
        <f>VLOOKUP(MID(C1707,7,4),Estrv!I:J,2,FALSE)</f>
        <v>Cumplimiento de los programas de protección civil</v>
      </c>
      <c r="E1707" t="str">
        <f>VLOOKUP(MID(C1707,1,10),Estrv!B:CC,51,FALSE)</f>
        <v>Capacitacion para brigadas de emergencia y personal en general.</v>
      </c>
      <c r="F1707" t="s">
        <v>7756</v>
      </c>
      <c r="G1707" t="b">
        <f t="shared" si="114"/>
        <v>1</v>
      </c>
    </row>
    <row r="1708" spans="1:7" hidden="1">
      <c r="A1708" t="str">
        <f t="shared" si="115"/>
        <v>26C001</v>
      </c>
      <c r="B1708" t="str">
        <f>CONCATENATE(A1708,"_",COUNTIF(A$1:A1708,A1708))</f>
        <v>26C001_34</v>
      </c>
      <c r="C1708" t="s">
        <v>12427</v>
      </c>
      <c r="D1708" t="str">
        <f>VLOOKUP(MID(C1708,7,4),Estrv!I:J,2,FALSE)</f>
        <v>Cumplimiento de los programas de protección civil</v>
      </c>
      <c r="E1708" t="str">
        <f>VLOOKUP(MID(C1708,1,10),Estrv!B:CC,54,FALSE)</f>
        <v>Mantenimiento Anual de los Equipos contra incendio.</v>
      </c>
      <c r="F1708" t="s">
        <v>7757</v>
      </c>
      <c r="G1708" t="b">
        <f t="shared" si="114"/>
        <v>1</v>
      </c>
    </row>
    <row r="1709" spans="1:7">
      <c r="A1709" t="str">
        <f t="shared" si="115"/>
        <v>26CD01</v>
      </c>
      <c r="B1709" t="str">
        <f>CONCATENATE(A1709,"_",COUNTIF(A$1:A1709,A1709))</f>
        <v>26CD01_1</v>
      </c>
      <c r="C1709" t="s">
        <v>10406</v>
      </c>
      <c r="D1709" t="str">
        <f>VLOOKUP(MID(C1709,7,4),Estrv!I:J,2,FALSE)</f>
        <v>Regulación sanitaria en establecimientos, productos, actividades, servicios y personas</v>
      </c>
      <c r="E1709" t="str">
        <f>VLOOKUP(MID(C1709,1,10),Estrv!B:CC,45,FALSE)</f>
        <v>Capacitacion y difusion de materiales diversos relacionados con temas sanitarios</v>
      </c>
      <c r="F1709" t="s">
        <v>7775</v>
      </c>
      <c r="G1709" t="b">
        <f t="shared" si="114"/>
        <v>0</v>
      </c>
    </row>
    <row r="1710" spans="1:7" hidden="1">
      <c r="A1710" t="str">
        <f t="shared" si="115"/>
        <v>26CD01</v>
      </c>
      <c r="B1710" t="str">
        <f>CONCATENATE(A1710,"_",COUNTIF(A$1:A1710,A1710))</f>
        <v>26CD01_2</v>
      </c>
      <c r="C1710" t="s">
        <v>11080</v>
      </c>
      <c r="D1710" t="str">
        <f>VLOOKUP(MID(C1710,7,4),Estrv!I:J,2,FALSE)</f>
        <v>Regulación sanitaria en establecimientos, productos, actividades, servicios y personas</v>
      </c>
      <c r="E1710" t="str">
        <f>VLOOKUP(MID(C1710,1,10),Estrv!B:CC,48,FALSE)</f>
        <v>Reconocimiento y atencion Sanitaria.</v>
      </c>
      <c r="F1710" t="s">
        <v>7779</v>
      </c>
      <c r="G1710" t="b">
        <f t="shared" si="114"/>
        <v>1</v>
      </c>
    </row>
    <row r="1711" spans="1:7" hidden="1">
      <c r="A1711" t="str">
        <f t="shared" si="115"/>
        <v>26CD01</v>
      </c>
      <c r="B1711" t="str">
        <f>CONCATENATE(A1711,"_",COUNTIF(A$1:A1711,A1711))</f>
        <v>26CD01_3</v>
      </c>
      <c r="C1711" t="s">
        <v>11754</v>
      </c>
      <c r="D1711" t="str">
        <f>VLOOKUP(MID(C1711,7,4),Estrv!I:J,2,FALSE)</f>
        <v>Regulación sanitaria en establecimientos, productos, actividades, servicios y personas</v>
      </c>
      <c r="E1711" t="str">
        <f>VLOOKUP(MID(C1711,1,10),Estrv!B:CC,51,FALSE)</f>
        <v>Permisos sanitario para la inhumacion o cremacion, traslado de cadaveres, traslado de restos aridos, internacion de cadaveres y embalsamamiento de cadaveres</v>
      </c>
      <c r="F1711" t="s">
        <v>7780</v>
      </c>
      <c r="G1711" t="b">
        <f t="shared" si="114"/>
        <v>1</v>
      </c>
    </row>
    <row r="1712" spans="1:7" hidden="1">
      <c r="A1712" t="str">
        <f t="shared" si="115"/>
        <v>26CD01</v>
      </c>
      <c r="B1712" t="str">
        <f>CONCATENATE(A1712,"_",COUNTIF(A$1:A1712,A1712))</f>
        <v>26CD01_4</v>
      </c>
      <c r="C1712" t="s">
        <v>12428</v>
      </c>
      <c r="D1712" t="str">
        <f>VLOOKUP(MID(C1712,7,4),Estrv!I:J,2,FALSE)</f>
        <v>Regulación sanitaria en establecimientos, productos, actividades, servicios y personas</v>
      </c>
      <c r="E1712" t="str">
        <f>VLOOKUP(MID(C1712,1,10),Estrv!B:CC,54,FALSE)</f>
        <v>Avisos de funcionamiento de responsable sanitario, de modificacion o baja</v>
      </c>
      <c r="F1712" t="s">
        <v>7783</v>
      </c>
      <c r="G1712" t="b">
        <f t="shared" si="114"/>
        <v>1</v>
      </c>
    </row>
    <row r="1713" spans="1:7" hidden="1">
      <c r="A1713" t="str">
        <f t="shared" si="115"/>
        <v>26CD01</v>
      </c>
      <c r="B1713" t="str">
        <f>CONCATENATE(A1713,"_",COUNTIF(A$1:A1713,A1713))</f>
        <v>26CD01_5</v>
      </c>
      <c r="C1713" t="s">
        <v>13102</v>
      </c>
      <c r="D1713" t="str">
        <f>VLOOKUP(MID(C1713,7,4),Estrv!I:J,2,FALSE)</f>
        <v>Regulación sanitaria en establecimientos, productos, actividades, servicios y personas</v>
      </c>
      <c r="E1713" t="str">
        <f>VLOOKUP(MID(C1713,1,10),Estrv!B:CC,57,FALSE)</f>
        <v>Vigilancia sanitaria a establecimientos mercantiles, a traves de visitas de verificacion sanitaria, visitas de tomas de muestras o ambas</v>
      </c>
      <c r="F1713" t="s">
        <v>7784</v>
      </c>
      <c r="G1713" t="b">
        <f t="shared" si="114"/>
        <v>1</v>
      </c>
    </row>
    <row r="1714" spans="1:7" hidden="1">
      <c r="A1714" t="str">
        <f t="shared" si="115"/>
        <v>26CD01</v>
      </c>
      <c r="B1714" t="str">
        <f>CONCATENATE(A1714,"_",COUNTIF(A$1:A1714,A1714))</f>
        <v>26CD01_6</v>
      </c>
      <c r="C1714" t="s">
        <v>13776</v>
      </c>
      <c r="D1714" t="str">
        <f>VLOOKUP(MID(C1714,7,4),Estrv!I:J,2,FALSE)</f>
        <v>Regulación sanitaria en establecimientos, productos, actividades, servicios y personas</v>
      </c>
      <c r="E1714" t="str">
        <f>VLOOKUP(MID(C1714,1,10),Estrv!B:CC,60,FALSE)</f>
        <v>Evaluaciones tecnico normativas de actas de verificacion sanitaria y toma de muestra</v>
      </c>
      <c r="F1714" t="s">
        <v>7785</v>
      </c>
      <c r="G1714" t="b">
        <f t="shared" si="114"/>
        <v>1</v>
      </c>
    </row>
    <row r="1715" spans="1:7" hidden="1">
      <c r="A1715" t="str">
        <f t="shared" si="115"/>
        <v>26CD01</v>
      </c>
      <c r="B1715" t="str">
        <f>CONCATENATE(A1715,"_",COUNTIF(A$1:A1715,A1715))</f>
        <v>26CD01_7</v>
      </c>
      <c r="C1715" t="s">
        <v>14450</v>
      </c>
      <c r="D1715" t="str">
        <f>VLOOKUP(MID(C1715,7,4),Estrv!I:J,2,FALSE)</f>
        <v>Regulación sanitaria en establecimientos, productos, actividades, servicios y personas</v>
      </c>
      <c r="E1715" t="str">
        <f>VLOOKUP(MID(C1715,1,10),Estrv!B:CC,63,FALSE)</f>
        <v>Vigilancia sanitaria a establecimientos mercantiles, a traves de visitas de verificacion sanitaria, visitas de tomas de muestras o ambas</v>
      </c>
      <c r="F1715" t="s">
        <v>7784</v>
      </c>
      <c r="G1715" t="b">
        <f t="shared" si="114"/>
        <v>1</v>
      </c>
    </row>
    <row r="1716" spans="1:7">
      <c r="A1716" t="str">
        <f t="shared" si="115"/>
        <v>26CD01</v>
      </c>
      <c r="B1716" t="str">
        <f>CONCATENATE(A1716,"_",COUNTIF(A$1:A1716,A1716))</f>
        <v>26CD01_8</v>
      </c>
      <c r="C1716" t="s">
        <v>10407</v>
      </c>
      <c r="D1716" t="str">
        <f>VLOOKUP(MID(C1716,7,4),Estrv!I:J,2,FALSE)</f>
        <v>Actividades de apoyo administrativo</v>
      </c>
      <c r="E1716" t="str">
        <f>VLOOKUP(MID(C1716,1,10),Estrv!B:CC,45,FALSE)</f>
        <v>Adquisicion de materiales, insumos y suministros requeridos para el desempeño de las actividades administrativas.</v>
      </c>
      <c r="F1716" t="s">
        <v>7796</v>
      </c>
      <c r="G1716" t="b">
        <f t="shared" si="114"/>
        <v>0</v>
      </c>
    </row>
    <row r="1717" spans="1:7" hidden="1">
      <c r="A1717" t="str">
        <f t="shared" si="115"/>
        <v>26CD01</v>
      </c>
      <c r="B1717" t="str">
        <f>CONCATENATE(A1717,"_",COUNTIF(A$1:A1717,A1717))</f>
        <v>26CD01_9</v>
      </c>
      <c r="C1717" t="s">
        <v>11081</v>
      </c>
      <c r="D1717" t="str">
        <f>VLOOKUP(MID(C1717,7,4),Estrv!I:J,2,FALSE)</f>
        <v>Actividades de apoyo administrativo</v>
      </c>
      <c r="E1717" t="str">
        <f>VLOOKUP(MID(C1717,1,10),Estrv!B:CC,48,FALSE)</f>
        <v>Servicios generales, servicios profesionales, conservacion y mantenimiento del inmueble, asi como servicios de difusion.</v>
      </c>
      <c r="F1717" t="s">
        <v>7798</v>
      </c>
      <c r="G1717" t="b">
        <f t="shared" si="114"/>
        <v>1</v>
      </c>
    </row>
    <row r="1718" spans="1:7">
      <c r="A1718" t="str">
        <f t="shared" ref="A1718:A1731" si="116">MID(C1718,1,6)</f>
        <v>26CD01</v>
      </c>
      <c r="B1718" t="str">
        <f>CONCATENATE(A1718,"_",COUNTIF(A$1:A1718,A1718))</f>
        <v>26CD01_10</v>
      </c>
      <c r="C1718" t="s">
        <v>10408</v>
      </c>
      <c r="D1718" t="str">
        <f>VLOOKUP(MID(C1718,7,4),Estrv!I:J,2,FALSE)</f>
        <v>Provisiones para contingencias</v>
      </c>
      <c r="E1718" t="str">
        <f>VLOOKUP(MID(C1718,1,10),Estrv!B:CC,45,FALSE)</f>
        <v>Pago de laudos firmes de acuerdo a lo determinado por autoridad competente</v>
      </c>
      <c r="F1718" t="s">
        <v>7804</v>
      </c>
      <c r="G1718" t="b">
        <f t="shared" si="114"/>
        <v>0</v>
      </c>
    </row>
    <row r="1719" spans="1:7">
      <c r="A1719" t="str">
        <f t="shared" si="116"/>
        <v>26CD01</v>
      </c>
      <c r="B1719" t="str">
        <f>CONCATENATE(A1719,"_",COUNTIF(A$1:A1719,A1719))</f>
        <v>26CD01_11</v>
      </c>
      <c r="C1719" t="s">
        <v>10409</v>
      </c>
      <c r="D1719" t="str">
        <f>VLOOKUP(MID(C1719,7,4),Estrv!I:J,2,FALSE)</f>
        <v>Cumplimiento de los programas de protección civil</v>
      </c>
      <c r="E1719" t="str">
        <f>VLOOKUP(MID(C1719,1,10),Estrv!B:CC,45,FALSE)</f>
        <v>Cursos y/o talleres de capacitacion en proteccion civil.</v>
      </c>
      <c r="F1719" t="s">
        <v>7814</v>
      </c>
      <c r="G1719" t="b">
        <f t="shared" si="114"/>
        <v>0</v>
      </c>
    </row>
    <row r="1720" spans="1:7">
      <c r="A1720" t="str">
        <f t="shared" si="116"/>
        <v>26PDIA</v>
      </c>
      <c r="B1720" t="str">
        <f>CONCATENATE(A1720,"_",COUNTIF(A$1:A1720,A1720))</f>
        <v>26PDIA_1</v>
      </c>
      <c r="C1720" t="s">
        <v>10410</v>
      </c>
      <c r="D1720" t="str">
        <f>VLOOKUP(MID(C1720,7,4),Estrv!I:J,2,FALSE)</f>
        <v>Planeación de políticas públicas para mejorar la atención de las adicciones</v>
      </c>
      <c r="E1720" t="str">
        <f>VLOOKUP(MID(C1720,1,10),Estrv!B:CC,45,FALSE)</f>
        <v>Acciones de difusion para la prevencion del consumo de sustancias psicoactivas</v>
      </c>
      <c r="F1720" t="s">
        <v>7833</v>
      </c>
      <c r="G1720" t="b">
        <f t="shared" si="114"/>
        <v>0</v>
      </c>
    </row>
    <row r="1721" spans="1:7" hidden="1">
      <c r="A1721" t="str">
        <f t="shared" si="116"/>
        <v>26PDIA</v>
      </c>
      <c r="B1721" t="str">
        <f>CONCATENATE(A1721,"_",COUNTIF(A$1:A1721,A1721))</f>
        <v>26PDIA_2</v>
      </c>
      <c r="C1721" t="s">
        <v>11084</v>
      </c>
      <c r="D1721" t="str">
        <f>VLOOKUP(MID(C1721,7,4),Estrv!I:J,2,FALSE)</f>
        <v>Planeación de políticas públicas para mejorar la atención de las adicciones</v>
      </c>
      <c r="E1721" t="str">
        <f>VLOOKUP(MID(C1721,1,10),Estrv!B:CC,48,FALSE)</f>
        <v>Atencion, vinculacion y canalizacion de personas usuarias de sustancias psicoactivas</v>
      </c>
      <c r="F1721" t="s">
        <v>7837</v>
      </c>
      <c r="G1721" t="b">
        <f t="shared" si="114"/>
        <v>1</v>
      </c>
    </row>
    <row r="1722" spans="1:7" hidden="1">
      <c r="A1722" t="str">
        <f t="shared" si="116"/>
        <v>26PDIA</v>
      </c>
      <c r="B1722" t="str">
        <f>CONCATENATE(A1722,"_",COUNTIF(A$1:A1722,A1722))</f>
        <v>26PDIA_3</v>
      </c>
      <c r="C1722" t="s">
        <v>11758</v>
      </c>
      <c r="D1722" t="str">
        <f>VLOOKUP(MID(C1722,7,4),Estrv!I:J,2,FALSE)</f>
        <v>Planeación de políticas públicas para mejorar la atención de las adicciones</v>
      </c>
      <c r="E1722" t="str">
        <f>VLOOKUP(MID(C1722,1,10),Estrv!B:CC,51,FALSE)</f>
        <v>Capacitacion y formacion en materia de prevencion y atencion de adicciones</v>
      </c>
      <c r="F1722" t="s">
        <v>7840</v>
      </c>
      <c r="G1722" t="b">
        <f t="shared" si="114"/>
        <v>1</v>
      </c>
    </row>
    <row r="1723" spans="1:7" hidden="1">
      <c r="A1723" t="str">
        <f t="shared" si="116"/>
        <v>26PDIA</v>
      </c>
      <c r="B1723" t="str">
        <f>CONCATENATE(A1723,"_",COUNTIF(A$1:A1723,A1723))</f>
        <v>26PDIA_4</v>
      </c>
      <c r="C1723" t="s">
        <v>12432</v>
      </c>
      <c r="D1723" t="str">
        <f>VLOOKUP(MID(C1723,7,4),Estrv!I:J,2,FALSE)</f>
        <v>Planeación de políticas públicas para mejorar la atención de las adicciones</v>
      </c>
      <c r="E1723" t="str">
        <f>VLOOKUP(MID(C1723,1,10),Estrv!B:CC,54,FALSE)</f>
        <v>Verificaciones a centros de atencion para las adicciones</v>
      </c>
      <c r="F1723" t="s">
        <v>7843</v>
      </c>
      <c r="G1723" t="b">
        <f t="shared" si="114"/>
        <v>1</v>
      </c>
    </row>
    <row r="1724" spans="1:7" hidden="1">
      <c r="A1724" t="str">
        <f t="shared" si="116"/>
        <v>26PDIA</v>
      </c>
      <c r="B1724" t="str">
        <f>CONCATENATE(A1724,"_",COUNTIF(A$1:A1724,A1724))</f>
        <v>26PDIA_5</v>
      </c>
      <c r="C1724" t="s">
        <v>13106</v>
      </c>
      <c r="D1724" t="str">
        <f>VLOOKUP(MID(C1724,7,4),Estrv!I:J,2,FALSE)</f>
        <v>Planeación de políticas públicas para mejorar la atención de las adicciones</v>
      </c>
      <c r="E1724" t="str">
        <f>VLOOKUP(MID(C1724,1,10),Estrv!B:CC,57,FALSE)</f>
        <v>Publicacion y seguimiento al estudio de consumo de sustancias psicoactivas y salud mental en la CDMX</v>
      </c>
      <c r="F1724" t="s">
        <v>7846</v>
      </c>
      <c r="G1724" t="b">
        <f t="shared" si="114"/>
        <v>1</v>
      </c>
    </row>
    <row r="1725" spans="1:7">
      <c r="A1725" t="str">
        <f t="shared" si="116"/>
        <v>26PDIA</v>
      </c>
      <c r="B1725" t="str">
        <f>CONCATENATE(A1725,"_",COUNTIF(A$1:A1725,A1725))</f>
        <v>26PDIA_6</v>
      </c>
      <c r="C1725" t="s">
        <v>10411</v>
      </c>
      <c r="D1725" t="str">
        <f>VLOOKUP(MID(C1725,7,4),Estrv!I:J,2,FALSE)</f>
        <v>Actividades de apoyo administrativo</v>
      </c>
      <c r="E1725" t="str">
        <f>VLOOKUP(MID(C1725,1,10),Estrv!B:CC,45,FALSE)</f>
        <v>Adquisicion de materiales, insumos y suministros requeridos para el desempeño de las actividades administrativas</v>
      </c>
      <c r="F1725" t="s">
        <v>7852</v>
      </c>
      <c r="G1725" t="b">
        <f t="shared" si="114"/>
        <v>0</v>
      </c>
    </row>
    <row r="1726" spans="1:7" hidden="1">
      <c r="A1726" t="str">
        <f t="shared" si="116"/>
        <v>26PDIA</v>
      </c>
      <c r="B1726" t="str">
        <f>CONCATENATE(A1726,"_",COUNTIF(A$1:A1726,A1726))</f>
        <v>26PDIA_7</v>
      </c>
      <c r="C1726" t="s">
        <v>11085</v>
      </c>
      <c r="D1726" t="str">
        <f>VLOOKUP(MID(C1726,7,4),Estrv!I:J,2,FALSE)</f>
        <v>Actividades de apoyo administrativo</v>
      </c>
      <c r="E1726" t="str">
        <f>VLOOKUP(MID(C1726,1,10),Estrv!B:CC,48,FALSE)</f>
        <v>Pago de servicios generales, servicios profesionales, conservacion y mantenimiento del inmueble, asi como servicios de difusion.</v>
      </c>
      <c r="F1726" t="s">
        <v>122</v>
      </c>
      <c r="G1726" t="b">
        <f t="shared" si="114"/>
        <v>1</v>
      </c>
    </row>
    <row r="1727" spans="1:7">
      <c r="A1727" t="str">
        <f t="shared" si="116"/>
        <v>26PDIA</v>
      </c>
      <c r="B1727" t="str">
        <f>CONCATENATE(A1727,"_",COUNTIF(A$1:A1727,A1727))</f>
        <v>26PDIA_8</v>
      </c>
      <c r="C1727" t="s">
        <v>10412</v>
      </c>
      <c r="D1727" t="str">
        <f>VLOOKUP(MID(C1727,7,4),Estrv!I:J,2,FALSE)</f>
        <v>Provisiones para contingencias</v>
      </c>
      <c r="E1727" t="str">
        <f>VLOOKUP(MID(C1727,1,10),Estrv!B:CC,45,FALSE)</f>
        <v>Pago de laudos o sentencias</v>
      </c>
      <c r="F1727" t="s">
        <v>7857</v>
      </c>
      <c r="G1727" t="b">
        <f t="shared" si="114"/>
        <v>0</v>
      </c>
    </row>
    <row r="1728" spans="1:7">
      <c r="A1728" t="str">
        <f t="shared" si="116"/>
        <v>26PDIA</v>
      </c>
      <c r="B1728" t="str">
        <f>CONCATENATE(A1728,"_",COUNTIF(A$1:A1728,A1728))</f>
        <v>26PDIA_9</v>
      </c>
      <c r="C1728" t="s">
        <v>10413</v>
      </c>
      <c r="D1728" t="str">
        <f>VLOOKUP(MID(C1728,7,4),Estrv!I:J,2,FALSE)</f>
        <v>Cumplimiento de los programas de protección civil</v>
      </c>
      <c r="E1728" t="str">
        <f>VLOOKUP(MID(C1728,1,10),Estrv!B:CC,45,FALSE)</f>
        <v>Mantenimiento en equipo de proteccion civil y entrega de insumos</v>
      </c>
      <c r="F1728" t="s">
        <v>7869</v>
      </c>
      <c r="G1728" t="b">
        <f t="shared" si="114"/>
        <v>0</v>
      </c>
    </row>
    <row r="1729" spans="1:7" hidden="1">
      <c r="A1729" t="str">
        <f t="shared" si="116"/>
        <v>26PDIA</v>
      </c>
      <c r="B1729" t="str">
        <f>CONCATENATE(A1729,"_",COUNTIF(A$1:A1729,A1729))</f>
        <v>26PDIA_10</v>
      </c>
      <c r="C1729" t="s">
        <v>11087</v>
      </c>
      <c r="D1729" t="str">
        <f>VLOOKUP(MID(C1729,7,4),Estrv!I:J,2,FALSE)</f>
        <v>Cumplimiento de los programas de protección civil</v>
      </c>
      <c r="E1729" t="str">
        <f>VLOOKUP(MID(C1729,1,10),Estrv!B:CC,48,FALSE)</f>
        <v>Capacitacion en materia de proteccion civil a las personas servidoras publicas del Instituto.</v>
      </c>
      <c r="F1729" t="s">
        <v>7871</v>
      </c>
      <c r="G1729" t="b">
        <f t="shared" si="114"/>
        <v>1</v>
      </c>
    </row>
    <row r="1730" spans="1:7" hidden="1">
      <c r="A1730" t="str">
        <f t="shared" si="116"/>
        <v>26PDIA</v>
      </c>
      <c r="B1730" t="str">
        <f>CONCATENATE(A1730,"_",COUNTIF(A$1:A1730,A1730))</f>
        <v>26PDIA_11</v>
      </c>
      <c r="C1730" t="s">
        <v>11761</v>
      </c>
      <c r="D1730" t="str">
        <f>VLOOKUP(MID(C1730,7,4),Estrv!I:J,2,FALSE)</f>
        <v>Cumplimiento de los programas de protección civil</v>
      </c>
      <c r="E1730" t="str">
        <f>VLOOKUP(MID(C1730,1,10),Estrv!B:CC,51,FALSE)</f>
        <v>Formacion de brigadas, para atender situaciones de emergencia</v>
      </c>
      <c r="F1730" t="s">
        <v>7872</v>
      </c>
      <c r="G1730" t="b">
        <f t="shared" si="114"/>
        <v>1</v>
      </c>
    </row>
    <row r="1731" spans="1:7">
      <c r="A1731" t="str">
        <f t="shared" si="116"/>
        <v>26PDSP</v>
      </c>
      <c r="B1731" t="str">
        <f>CONCATENATE(A1731,"_",COUNTIF(A$1:A1731,A1731))</f>
        <v>26PDSP_1</v>
      </c>
      <c r="C1731" t="s">
        <v>10414</v>
      </c>
      <c r="D1731" t="str">
        <f>VLOOKUP(MID(C1731,7,4),Estrv!I:J,2,FALSE)</f>
        <v>Cumplimiento de los programas de protección civil</v>
      </c>
      <c r="E1731" t="str">
        <f>VLOOKUP(MID(C1731,1,10),Estrv!B:CC,45,FALSE)</f>
        <v>Personas servidoras publicas de la Secretaria de Cultura capacitadas sobre protocolos en materia de Proteccion Civil.</v>
      </c>
      <c r="F1731" t="s">
        <v>7885</v>
      </c>
      <c r="G1731" t="b">
        <f t="shared" ref="G1731:G1794" si="117">EXACT(E1731,F1731)</f>
        <v>0</v>
      </c>
    </row>
    <row r="1732" spans="1:7" hidden="1">
      <c r="A1732" t="str">
        <f t="shared" ref="A1732:A1749" si="118">MID(C1732,1,6)</f>
        <v>26PDSP</v>
      </c>
      <c r="B1732" t="str">
        <f>CONCATENATE(A1732,"_",COUNTIF(A$1:A1732,A1732))</f>
        <v>26PDSP_2</v>
      </c>
      <c r="C1732" t="s">
        <v>11088</v>
      </c>
      <c r="D1732" t="str">
        <f>VLOOKUP(MID(C1732,7,4),Estrv!I:J,2,FALSE)</f>
        <v>Cumplimiento de los programas de protección civil</v>
      </c>
      <c r="E1732" t="str">
        <f>VLOOKUP(MID(C1732,1,10),Estrv!B:CC,48,FALSE)</f>
        <v>Adquisicion e instalacion de equipamiento en materia de proteccion civil en las instalaciones de la Secretaria.</v>
      </c>
      <c r="F1732" t="s">
        <v>7397</v>
      </c>
      <c r="G1732" t="b">
        <f t="shared" si="117"/>
        <v>1</v>
      </c>
    </row>
    <row r="1733" spans="1:7">
      <c r="A1733" t="str">
        <f t="shared" si="118"/>
        <v>26PDSP</v>
      </c>
      <c r="B1733" t="str">
        <f>CONCATENATE(A1733,"_",COUNTIF(A$1:A1733,A1733))</f>
        <v>26PDSP_3</v>
      </c>
      <c r="C1733" t="s">
        <v>10415</v>
      </c>
      <c r="D1733" t="str">
        <f>VLOOKUP(MID(C1733,7,4),Estrv!I:J,2,FALSE)</f>
        <v>Servicios de salud del primer nivel</v>
      </c>
      <c r="E1733" t="str">
        <f>VLOOKUP(MID(C1733,1,10),Estrv!B:CC,45,FALSE)</f>
        <v>Prevencion de la Enfermedad y Promocion de la Salud</v>
      </c>
      <c r="F1733" t="s">
        <v>7899</v>
      </c>
      <c r="G1733" t="b">
        <f t="shared" si="117"/>
        <v>0</v>
      </c>
    </row>
    <row r="1734" spans="1:7" hidden="1">
      <c r="A1734" t="str">
        <f t="shared" si="118"/>
        <v>26PDSP</v>
      </c>
      <c r="B1734" t="str">
        <f>CONCATENATE(A1734,"_",COUNTIF(A$1:A1734,A1734))</f>
        <v>26PDSP_4</v>
      </c>
      <c r="C1734" t="s">
        <v>11089</v>
      </c>
      <c r="D1734" t="str">
        <f>VLOOKUP(MID(C1734,7,4),Estrv!I:J,2,FALSE)</f>
        <v>Servicios de salud del primer nivel</v>
      </c>
      <c r="E1734" t="str">
        <f>VLOOKUP(MID(C1734,1,10),Estrv!B:CC,48,FALSE)</f>
        <v>Atenciones medicas en las Unidades de Salud</v>
      </c>
      <c r="F1734" t="s">
        <v>7903</v>
      </c>
      <c r="G1734" t="b">
        <f t="shared" si="117"/>
        <v>1</v>
      </c>
    </row>
    <row r="1735" spans="1:7" hidden="1">
      <c r="A1735" t="str">
        <f t="shared" si="118"/>
        <v>26PDSP</v>
      </c>
      <c r="B1735" t="str">
        <f>CONCATENATE(A1735,"_",COUNTIF(A$1:A1735,A1735))</f>
        <v>26PDSP_5</v>
      </c>
      <c r="C1735" t="s">
        <v>11763</v>
      </c>
      <c r="D1735" t="str">
        <f>VLOOKUP(MID(C1735,7,4),Estrv!I:J,2,FALSE)</f>
        <v>Servicios de salud del primer nivel</v>
      </c>
      <c r="E1735" t="str">
        <f>VLOOKUP(MID(C1735,1,10),Estrv!B:CC,51,FALSE)</f>
        <v>Dosis de vacunas aplicadas en poblacion de responsabilidad Institucional</v>
      </c>
      <c r="F1735" t="s">
        <v>7906</v>
      </c>
      <c r="G1735" t="b">
        <f t="shared" si="117"/>
        <v>1</v>
      </c>
    </row>
    <row r="1736" spans="1:7">
      <c r="A1736" t="str">
        <f t="shared" si="118"/>
        <v>26PDSP</v>
      </c>
      <c r="B1736" t="str">
        <f>CONCATENATE(A1736,"_",COUNTIF(A$1:A1736,A1736))</f>
        <v>26PDSP_6</v>
      </c>
      <c r="C1736" t="s">
        <v>10416</v>
      </c>
      <c r="D1736" t="str">
        <f>VLOOKUP(MID(C1736,7,4),Estrv!I:J,2,FALSE)</f>
        <v>Atención integral de la salud para la mujer</v>
      </c>
      <c r="E1736" t="str">
        <f>VLOOKUP(MID(C1736,1,10),Estrv!B:CC,45,FALSE)</f>
        <v>Atencion medica en materia de salud materna sexual y reproductiva</v>
      </c>
      <c r="F1736" t="s">
        <v>7918</v>
      </c>
      <c r="G1736" t="b">
        <f t="shared" si="117"/>
        <v>0</v>
      </c>
    </row>
    <row r="1737" spans="1:7">
      <c r="A1737" t="str">
        <f t="shared" si="118"/>
        <v>26PDSP</v>
      </c>
      <c r="B1737" t="str">
        <f>CONCATENATE(A1737,"_",COUNTIF(A$1:A1737,A1737))</f>
        <v>26PDSP_7</v>
      </c>
      <c r="C1737" t="s">
        <v>10417</v>
      </c>
      <c r="D1737" t="str">
        <f>VLOOKUP(MID(C1737,7,4),Estrv!I:J,2,FALSE)</f>
        <v>Actividades de apoyo administrativo</v>
      </c>
      <c r="E1737" t="str">
        <f>VLOOKUP(MID(C1737,1,10),Estrv!B:CC,45,FALSE)</f>
        <v>Adquisicion de materiales, insumos y suministros requeridos para el desempeño de las actividades administrativas.</v>
      </c>
      <c r="F1737" t="s">
        <v>7924</v>
      </c>
      <c r="G1737" t="b">
        <f t="shared" si="117"/>
        <v>0</v>
      </c>
    </row>
    <row r="1738" spans="1:7" hidden="1">
      <c r="A1738" t="str">
        <f t="shared" si="118"/>
        <v>26PDSP</v>
      </c>
      <c r="B1738" t="str">
        <f>CONCATENATE(A1738,"_",COUNTIF(A$1:A1738,A1738))</f>
        <v>26PDSP_8</v>
      </c>
      <c r="C1738" t="s">
        <v>11091</v>
      </c>
      <c r="D1738" t="str">
        <f>VLOOKUP(MID(C1738,7,4),Estrv!I:J,2,FALSE)</f>
        <v>Actividades de apoyo administrativo</v>
      </c>
      <c r="E1738" t="str">
        <f>VLOOKUP(MID(C1738,1,10),Estrv!B:CC,48,FALSE)</f>
        <v>Pago de servicios generales, servicios profesionales, conservacion y mantenimiento del inmueble, asi como servicios de difusion.</v>
      </c>
      <c r="F1738" t="s">
        <v>122</v>
      </c>
      <c r="G1738" t="b">
        <f t="shared" si="117"/>
        <v>1</v>
      </c>
    </row>
    <row r="1739" spans="1:7">
      <c r="A1739" t="str">
        <f t="shared" si="118"/>
        <v>26PDSP</v>
      </c>
      <c r="B1739" t="str">
        <f>CONCATENATE(A1739,"_",COUNTIF(A$1:A1739,A1739))</f>
        <v>26PDSP_9</v>
      </c>
      <c r="C1739" t="s">
        <v>10418</v>
      </c>
      <c r="D1739" t="str">
        <f>VLOOKUP(MID(C1739,7,4),Estrv!I:J,2,FALSE)</f>
        <v>Provisiones para contingencias</v>
      </c>
      <c r="E1739" t="str">
        <f>VLOOKUP(MID(C1739,1,10),Estrv!B:CC,45,FALSE)</f>
        <v>Pago de demandas atendidas en el ejercicio fiscal 2023</v>
      </c>
      <c r="F1739" t="s">
        <v>7931</v>
      </c>
      <c r="G1739" t="b">
        <f t="shared" si="117"/>
        <v>0</v>
      </c>
    </row>
    <row r="1740" spans="1:7">
      <c r="A1740" t="str">
        <f t="shared" si="118"/>
        <v>31C000</v>
      </c>
      <c r="B1740" t="str">
        <f>CONCATENATE(A1740,"_",COUNTIF(A$1:A1740,A1740))</f>
        <v>31C000_1</v>
      </c>
      <c r="C1740" t="s">
        <v>10419</v>
      </c>
      <c r="D1740" t="str">
        <f>VLOOKUP(MID(C1740,7,4),Estrv!I:J,2,FALSE)</f>
        <v>Fortalecimiento de la cultura y las artes</v>
      </c>
      <c r="E1740" t="str">
        <f>VLOOKUP(MID(C1740,1,10),Estrv!B:CC,45,FALSE)</f>
        <v>Realizacion de festivales, fiestas, ferias, eventos especiales y de gran formato artistico-culturales comunitarios</v>
      </c>
      <c r="F1740" t="s">
        <v>7950</v>
      </c>
      <c r="G1740" t="b">
        <f t="shared" si="117"/>
        <v>0</v>
      </c>
    </row>
    <row r="1741" spans="1:7" hidden="1">
      <c r="A1741" t="str">
        <f t="shared" si="118"/>
        <v>31C000</v>
      </c>
      <c r="B1741" t="str">
        <f>CONCATENATE(A1741,"_",COUNTIF(A$1:A1741,A1741))</f>
        <v>31C000_2</v>
      </c>
      <c r="C1741" t="s">
        <v>11093</v>
      </c>
      <c r="D1741" t="str">
        <f>VLOOKUP(MID(C1741,7,4),Estrv!I:J,2,FALSE)</f>
        <v>Fortalecimiento de la cultura y las artes</v>
      </c>
      <c r="E1741" t="str">
        <f>VLOOKUP(MID(C1741,1,10),Estrv!B:CC,48,FALSE)</f>
        <v>Actividades academicas artistico-culturales realizadas en los centros y espacios educativos a cargo de la dependencia</v>
      </c>
      <c r="F1741" t="s">
        <v>7954</v>
      </c>
      <c r="G1741" t="b">
        <f t="shared" si="117"/>
        <v>1</v>
      </c>
    </row>
    <row r="1742" spans="1:7" hidden="1">
      <c r="A1742" t="str">
        <f t="shared" si="118"/>
        <v>31C000</v>
      </c>
      <c r="B1742" t="str">
        <f>CONCATENATE(A1742,"_",COUNTIF(A$1:A1742,A1742))</f>
        <v>31C000_3</v>
      </c>
      <c r="C1742" t="s">
        <v>11767</v>
      </c>
      <c r="D1742" t="str">
        <f>VLOOKUP(MID(C1742,7,4),Estrv!I:J,2,FALSE)</f>
        <v>Fortalecimiento de la cultura y las artes</v>
      </c>
      <c r="E1742" t="str">
        <f>VLOOKUP(MID(C1742,1,10),Estrv!B:CC,51,FALSE)</f>
        <v>Conciertos, recitales y actividades operativas realizadas de la Orquesta Filarmonica de la Ciudad de Mexico</v>
      </c>
      <c r="F1742" t="s">
        <v>7957</v>
      </c>
      <c r="G1742" t="b">
        <f t="shared" si="117"/>
        <v>1</v>
      </c>
    </row>
    <row r="1743" spans="1:7" hidden="1">
      <c r="A1743" t="str">
        <f t="shared" si="118"/>
        <v>31C000</v>
      </c>
      <c r="B1743" t="str">
        <f>CONCATENATE(A1743,"_",COUNTIF(A$1:A1743,A1743))</f>
        <v>31C000_4</v>
      </c>
      <c r="C1743" t="s">
        <v>12441</v>
      </c>
      <c r="D1743" t="str">
        <f>VLOOKUP(MID(C1743,7,4),Estrv!I:J,2,FALSE)</f>
        <v>Fortalecimiento de la cultura y las artes</v>
      </c>
      <c r="E1743" t="str">
        <f>VLOOKUP(MID(C1743,1,10),Estrv!B:CC,54,FALSE)</f>
        <v>Actividades de patrimonio cultural e historico realizadas, tales como paseos historicos, visitas guiadas, declaratorias, entre otros</v>
      </c>
      <c r="F1743" t="s">
        <v>7960</v>
      </c>
      <c r="G1743" t="b">
        <f t="shared" si="117"/>
        <v>1</v>
      </c>
    </row>
    <row r="1744" spans="1:7" hidden="1">
      <c r="A1744" t="str">
        <f t="shared" si="118"/>
        <v>31C000</v>
      </c>
      <c r="B1744" t="str">
        <f>CONCATENATE(A1744,"_",COUNTIF(A$1:A1744,A1744))</f>
        <v>31C000_5</v>
      </c>
      <c r="C1744" t="s">
        <v>13115</v>
      </c>
      <c r="D1744" t="str">
        <f>VLOOKUP(MID(C1744,7,4),Estrv!I:J,2,FALSE)</f>
        <v>Fortalecimiento de la cultura y las artes</v>
      </c>
      <c r="E1744" t="str">
        <f>VLOOKUP(MID(C1745,1,10),Estrv!B:CC,57,FALSE)</f>
        <v>Eventos y presentaciones escenicas en teatros y espacios publicos de la Ciudad de Mexico realizados</v>
      </c>
      <c r="F1744" t="s">
        <v>7963</v>
      </c>
      <c r="G1744" t="b">
        <f t="shared" si="117"/>
        <v>1</v>
      </c>
    </row>
    <row r="1745" spans="1:7" hidden="1">
      <c r="A1745" t="str">
        <f t="shared" si="118"/>
        <v>31C000</v>
      </c>
      <c r="B1745" t="str">
        <f>CONCATENATE(A1745,"_",COUNTIF(A$1:A1745,A1745))</f>
        <v>31C000_6</v>
      </c>
      <c r="C1745" t="s">
        <v>13789</v>
      </c>
      <c r="D1745" t="str">
        <f>VLOOKUP(MID(C1745,7,4),Estrv!I:J,2,FALSE)</f>
        <v>Fortalecimiento de la cultura y las artes</v>
      </c>
      <c r="E1745" t="str">
        <f>VLOOKUP(MID(C1745,1,10),Estrv!B:CC,60,FALSE)</f>
        <v>Promocion del desarrollo cultural comunitario y de proyectos artistico-culturales</v>
      </c>
      <c r="F1745" t="s">
        <v>7966</v>
      </c>
      <c r="G1745" t="b">
        <f t="shared" si="117"/>
        <v>1</v>
      </c>
    </row>
    <row r="1746" spans="1:7" hidden="1">
      <c r="A1746" t="str">
        <f t="shared" si="118"/>
        <v>31C000</v>
      </c>
      <c r="B1746" t="str">
        <f>CONCATENATE(A1746,"_",COUNTIF(A$1:A1746,A1746))</f>
        <v>31C000_7</v>
      </c>
      <c r="C1746" t="s">
        <v>14463</v>
      </c>
      <c r="D1746" t="str">
        <f>VLOOKUP(MID(C1746,7,4),Estrv!I:J,2,FALSE)</f>
        <v>Fortalecimiento de la cultura y las artes</v>
      </c>
      <c r="E1746" t="str">
        <f>VLOOKUP(MID(C1746,1,10),Estrv!B:CC,63,FALSE)</f>
        <v>Difusion de eventos y actividades culturales</v>
      </c>
      <c r="F1746" t="s">
        <v>7969</v>
      </c>
      <c r="G1746" t="b">
        <f t="shared" si="117"/>
        <v>1</v>
      </c>
    </row>
    <row r="1747" spans="1:7">
      <c r="A1747" t="str">
        <f t="shared" si="118"/>
        <v>31C000</v>
      </c>
      <c r="B1747" t="str">
        <f>CONCATENATE(A1747,"_",COUNTIF(A$1:A1747,A1747))</f>
        <v>31C000_8</v>
      </c>
      <c r="C1747" t="s">
        <v>10420</v>
      </c>
      <c r="D1747" t="str">
        <f>VLOOKUP(MID(C1747,7,4),Estrv!I:J,2,FALSE)</f>
        <v>Colectivos culturales comunitarios Ciudad de México</v>
      </c>
      <c r="E1747" t="str">
        <f>VLOOKUP(MID(C1747,1,10),Estrv!B:CC,45,FALSE)</f>
        <v>Apoyos economicos entregados a los facilitadores de servicios.</v>
      </c>
      <c r="F1747" t="s">
        <v>7982</v>
      </c>
      <c r="G1747" t="b">
        <f t="shared" si="117"/>
        <v>0</v>
      </c>
    </row>
    <row r="1748" spans="1:7" hidden="1">
      <c r="A1748" t="str">
        <f t="shared" si="118"/>
        <v>31C000</v>
      </c>
      <c r="B1748" t="str">
        <f>CONCATENATE(A1748,"_",COUNTIF(A$1:A1748,A1748))</f>
        <v>31C000_9</v>
      </c>
      <c r="C1748" t="s">
        <v>11094</v>
      </c>
      <c r="D1748" t="str">
        <f>VLOOKUP(MID(C1748,7,4),Estrv!I:J,2,FALSE)</f>
        <v>Colectivos culturales comunitarios Ciudad de México</v>
      </c>
      <c r="E1748" t="str">
        <f>VLOOKUP(MID(C1748,1,10),Estrv!B:CC,48,FALSE)</f>
        <v>Apoyos economicos entregados a los proyectos de desarrollo y/o activacion cultural comunitaria.</v>
      </c>
      <c r="F1748" t="s">
        <v>7986</v>
      </c>
      <c r="G1748" t="b">
        <f t="shared" si="117"/>
        <v>1</v>
      </c>
    </row>
    <row r="1749" spans="1:7" hidden="1">
      <c r="A1749" t="str">
        <f t="shared" si="118"/>
        <v>31C000</v>
      </c>
      <c r="B1749" t="str">
        <f>CONCATENATE(A1749,"_",COUNTIF(A$1:A1749,A1749))</f>
        <v>31C000_10</v>
      </c>
      <c r="C1749" t="s">
        <v>11768</v>
      </c>
      <c r="D1749" t="str">
        <f>VLOOKUP(MID(C1749,7,4),Estrv!I:J,2,FALSE)</f>
        <v>Colectivos culturales comunitarios Ciudad de México</v>
      </c>
      <c r="E1749" t="str">
        <f>VLOOKUP(MID(C1749,1,10),Estrv!B:CC,51,FALSE)</f>
        <v>Actividades artistico-culturales realizadas y espacios de dialogo generados.</v>
      </c>
      <c r="F1749" t="s">
        <v>7987</v>
      </c>
      <c r="G1749" t="b">
        <f t="shared" si="117"/>
        <v>1</v>
      </c>
    </row>
    <row r="1750" spans="1:7">
      <c r="A1750" t="str">
        <f t="shared" ref="A1750:A1760" si="119">MID(C1750,1,6)</f>
        <v>31C000</v>
      </c>
      <c r="B1750" t="str">
        <f>CONCATENATE(A1750,"_",COUNTIF(A$1:A1750,A1750))</f>
        <v>31C000_11</v>
      </c>
      <c r="C1750" t="s">
        <v>10421</v>
      </c>
      <c r="D1750" t="str">
        <f>VLOOKUP(MID(C1750,7,4),Estrv!I:J,2,FALSE)</f>
        <v>Promotores culturales Ciudad de México</v>
      </c>
      <c r="E1750" t="str">
        <f>VLOOKUP(MID(C1750,1,10),Estrv!B:CC,45,FALSE)</f>
        <v>Apoyos economicos entregados a los facilitadores de servicios.</v>
      </c>
      <c r="F1750" t="s">
        <v>8000</v>
      </c>
      <c r="G1750" t="b">
        <f t="shared" si="117"/>
        <v>0</v>
      </c>
    </row>
    <row r="1751" spans="1:7" hidden="1">
      <c r="A1751" t="str">
        <f t="shared" si="119"/>
        <v>31C000</v>
      </c>
      <c r="B1751" t="str">
        <f>CONCATENATE(A1751,"_",COUNTIF(A$1:A1751,A1751))</f>
        <v>31C000_12</v>
      </c>
      <c r="C1751" t="s">
        <v>11095</v>
      </c>
      <c r="D1751" t="str">
        <f>VLOOKUP(MID(C1751,7,4),Estrv!I:J,2,FALSE)</f>
        <v>Promotores culturales Ciudad de México</v>
      </c>
      <c r="E1751" t="str">
        <f>VLOOKUP(MID(C1751,1,10),Estrv!B:CC,48,FALSE)</f>
        <v>Actividades artistico-culturales realizadas de manera presencial o a traves de medios digitales.</v>
      </c>
      <c r="F1751" t="s">
        <v>8001</v>
      </c>
      <c r="G1751" t="b">
        <f t="shared" si="117"/>
        <v>1</v>
      </c>
    </row>
    <row r="1752" spans="1:7">
      <c r="A1752" t="str">
        <f t="shared" si="119"/>
        <v>31C000</v>
      </c>
      <c r="B1752" t="str">
        <f>CONCATENATE(A1752,"_",COUNTIF(A$1:A1752,A1752))</f>
        <v>31C000_13</v>
      </c>
      <c r="C1752" t="s">
        <v>10422</v>
      </c>
      <c r="D1752" t="str">
        <f>VLOOKUP(MID(C1752,7,4),Estrv!I:J,2,FALSE)</f>
        <v>Talleres de artes y oficios comunitarios</v>
      </c>
      <c r="E1752" t="str">
        <f>VLOOKUP(MID(C1752,1,10),Estrv!B:CC,45,FALSE)</f>
        <v>Apoyos economicos entregados a los facilitadores de servicios.</v>
      </c>
      <c r="F1752" t="s">
        <v>8014</v>
      </c>
      <c r="G1752" t="b">
        <f t="shared" si="117"/>
        <v>0</v>
      </c>
    </row>
    <row r="1753" spans="1:7" hidden="1">
      <c r="A1753" t="str">
        <f t="shared" si="119"/>
        <v>31C000</v>
      </c>
      <c r="B1753" t="str">
        <f>CONCATENATE(A1753,"_",COUNTIF(A$1:A1753,A1753))</f>
        <v>31C000_14</v>
      </c>
      <c r="C1753" t="s">
        <v>11096</v>
      </c>
      <c r="D1753" t="str">
        <f>VLOOKUP(MID(C1753,7,4),Estrv!I:J,2,FALSE)</f>
        <v>Talleres de artes y oficios comunitarios</v>
      </c>
      <c r="E1753" t="str">
        <f>VLOOKUP(MID(C1753,1,10),Estrv!B:CC,48,FALSE)</f>
        <v>Imparticion de talleres de artes y oficios</v>
      </c>
      <c r="F1753" t="s">
        <v>8017</v>
      </c>
      <c r="G1753" t="b">
        <f t="shared" si="117"/>
        <v>1</v>
      </c>
    </row>
    <row r="1754" spans="1:7">
      <c r="A1754" t="str">
        <f t="shared" si="119"/>
        <v>31C000</v>
      </c>
      <c r="B1754" t="str">
        <f>CONCATENATE(A1754,"_",COUNTIF(A$1:A1754,A1754))</f>
        <v>31C000_15</v>
      </c>
      <c r="C1754" t="s">
        <v>10423</v>
      </c>
      <c r="D1754" t="str">
        <f>VLOOKUP(MID(C1754,7,4),Estrv!I:J,2,FALSE)</f>
        <v>Financiamiento y promoción de proyectos culturales y artísticos</v>
      </c>
      <c r="E1754" t="str">
        <f>VLOOKUP(MID(C1754,1,10),Estrv!B:CC,45,FALSE)</f>
        <v>Apoyos y/o reconocimientos entregados a asociaciones civiles para el desarrollo de proyectos artistico-culturales.</v>
      </c>
      <c r="F1754" t="s">
        <v>8028</v>
      </c>
      <c r="G1754" t="b">
        <f t="shared" si="117"/>
        <v>0</v>
      </c>
    </row>
    <row r="1755" spans="1:7" hidden="1">
      <c r="A1755" t="str">
        <f t="shared" si="119"/>
        <v>31C000</v>
      </c>
      <c r="B1755" t="str">
        <f>CONCATENATE(A1755,"_",COUNTIF(A$1:A1755,A1755))</f>
        <v>31C000_16</v>
      </c>
      <c r="C1755" t="s">
        <v>11097</v>
      </c>
      <c r="D1755" t="str">
        <f>VLOOKUP(MID(C1755,7,4),Estrv!I:J,2,FALSE)</f>
        <v>Financiamiento y promoción de proyectos culturales y artísticos</v>
      </c>
      <c r="E1755" t="str">
        <f>VLOOKUP(MID(C1755,1,10),Estrv!B:CC,48,FALSE)</f>
        <v>Estimulos y/o reconocimientos entregados a creadores artistico-culturales.</v>
      </c>
      <c r="F1755" t="s">
        <v>8032</v>
      </c>
      <c r="G1755" t="b">
        <f t="shared" si="117"/>
        <v>1</v>
      </c>
    </row>
    <row r="1756" spans="1:7">
      <c r="A1756" t="str">
        <f t="shared" si="119"/>
        <v>31C000</v>
      </c>
      <c r="B1756" t="str">
        <f>CONCATENATE(A1756,"_",COUNTIF(A$1:A1756,A1756))</f>
        <v>31C000_17</v>
      </c>
      <c r="C1756" t="s">
        <v>10424</v>
      </c>
      <c r="D1756" t="str">
        <f>VLOOKUP(MID(C1756,7,4),Estrv!I:J,2,FALSE)</f>
        <v>Actividades de apoyo administrativo</v>
      </c>
      <c r="E1756" t="str">
        <f>VLOOKUP(MID(C1756,1,10),Estrv!B:CC,45,FALSE)</f>
        <v>Adquisicion de materiales, insumos y suministros requeridos para el desempeño de las actividades administrativas.</v>
      </c>
      <c r="F1756" t="s">
        <v>8040</v>
      </c>
      <c r="G1756" t="b">
        <f t="shared" si="117"/>
        <v>0</v>
      </c>
    </row>
    <row r="1757" spans="1:7" hidden="1">
      <c r="A1757" t="str">
        <f t="shared" si="119"/>
        <v>31C000</v>
      </c>
      <c r="B1757" t="str">
        <f>CONCATENATE(A1757,"_",COUNTIF(A$1:A1757,A1757))</f>
        <v>31C000_18</v>
      </c>
      <c r="C1757" t="s">
        <v>11098</v>
      </c>
      <c r="D1757" t="str">
        <f>VLOOKUP(MID(C1757,7,4),Estrv!I:J,2,FALSE)</f>
        <v>Actividades de apoyo administrativo</v>
      </c>
      <c r="E1757" t="str">
        <f>VLOOKUP(MID(C1757,1,10),Estrv!B:CC,48,FALSE)</f>
        <v>Pago de servicios generales, servicios profesionales, conservacion y mantenimiento del inmueble, asi como servicios de difusion.</v>
      </c>
      <c r="F1757" t="s">
        <v>122</v>
      </c>
      <c r="G1757" t="b">
        <f t="shared" si="117"/>
        <v>1</v>
      </c>
    </row>
    <row r="1758" spans="1:7">
      <c r="A1758" t="str">
        <f t="shared" si="119"/>
        <v>31C000</v>
      </c>
      <c r="B1758" t="str">
        <f>CONCATENATE(A1758,"_",COUNTIF(A$1:A1758,A1758))</f>
        <v>31C000_19</v>
      </c>
      <c r="C1758" t="s">
        <v>10425</v>
      </c>
      <c r="D1758" t="str">
        <f>VLOOKUP(MID(C1758,7,4),Estrv!I:J,2,FALSE)</f>
        <v>Provisiones para contingencias</v>
      </c>
      <c r="E1758" t="str">
        <f>VLOOKUP(MID(C1758,1,10),Estrv!B:CC,45,FALSE)</f>
        <v>Cumplimiento a los laudos emitidos por la Junta de Conciliacion y Arbitraje.</v>
      </c>
      <c r="F1758" t="s">
        <v>8046</v>
      </c>
      <c r="G1758" t="b">
        <f t="shared" si="117"/>
        <v>0</v>
      </c>
    </row>
    <row r="1759" spans="1:7">
      <c r="A1759" t="str">
        <f t="shared" si="119"/>
        <v>31C000</v>
      </c>
      <c r="B1759" t="str">
        <f>CONCATENATE(A1759,"_",COUNTIF(A$1:A1759,A1759))</f>
        <v>31C000_20</v>
      </c>
      <c r="C1759" t="s">
        <v>10426</v>
      </c>
      <c r="D1759" t="str">
        <f>VLOOKUP(MID(C1759,7,4),Estrv!I:J,2,FALSE)</f>
        <v>Cumplimiento de los programas de protección civil</v>
      </c>
      <c r="E1759" t="str">
        <f>VLOOKUP(MID(C1759,1,10),Estrv!B:CC,45,FALSE)</f>
        <v>Personas servidoras publicas de la Secretaria de Cultura capacitadas sobre protocolos en materia de Proteccion Civil.</v>
      </c>
      <c r="F1759" t="s">
        <v>8053</v>
      </c>
      <c r="G1759" t="b">
        <f t="shared" si="117"/>
        <v>0</v>
      </c>
    </row>
    <row r="1760" spans="1:7" hidden="1">
      <c r="A1760" t="str">
        <f t="shared" si="119"/>
        <v>31C000</v>
      </c>
      <c r="B1760" t="str">
        <f>CONCATENATE(A1760,"_",COUNTIF(A$1:A1760,A1760))</f>
        <v>31C000_21</v>
      </c>
      <c r="C1760" t="s">
        <v>11100</v>
      </c>
      <c r="D1760" t="str">
        <f>VLOOKUP(MID(C1760,7,4),Estrv!I:J,2,FALSE)</f>
        <v>Cumplimiento de los programas de protección civil</v>
      </c>
      <c r="E1760" t="str">
        <f>VLOOKUP(MID(C1760,1,10),Estrv!B:CC,48,FALSE)</f>
        <v>Adquisicion e instalacion de equipamiento en materia de proteccion civil en las instalaciones de la Secretaria de Cultura.</v>
      </c>
      <c r="F1760" t="s">
        <v>8054</v>
      </c>
      <c r="G1760" t="b">
        <f t="shared" si="117"/>
        <v>1</v>
      </c>
    </row>
    <row r="1761" spans="1:7">
      <c r="A1761" t="str">
        <f t="shared" ref="A1761:A1774" si="120">MID(C1761,1,6)</f>
        <v>31PDMP</v>
      </c>
      <c r="B1761" t="str">
        <f>CONCATENATE(A1761,"_",COUNTIF(A$1:A1761,A1761))</f>
        <v>31PDMP_1</v>
      </c>
      <c r="C1761" t="s">
        <v>10427</v>
      </c>
      <c r="D1761" t="str">
        <f>VLOOKUP(MID(C1761,7,4),Estrv!I:J,2,FALSE)</f>
        <v>Producción de contenido cultural y artístico</v>
      </c>
      <c r="E1761" t="str">
        <f>VLOOKUP(MID(C1761,1,10),Estrv!B:CC,45,FALSE)</f>
        <v>Programas de television producidos y coproducidos.</v>
      </c>
      <c r="F1761" t="s">
        <v>8071</v>
      </c>
      <c r="G1761" t="b">
        <f t="shared" si="117"/>
        <v>0</v>
      </c>
    </row>
    <row r="1762" spans="1:7" hidden="1">
      <c r="A1762" t="str">
        <f t="shared" si="120"/>
        <v>31PDMP</v>
      </c>
      <c r="B1762" t="str">
        <f>CONCATENATE(A1762,"_",COUNTIF(A$1:A1762,A1762))</f>
        <v>31PDMP_2</v>
      </c>
      <c r="C1762" t="s">
        <v>11101</v>
      </c>
      <c r="D1762" t="str">
        <f>VLOOKUP(MID(C1762,7,4),Estrv!I:J,2,FALSE)</f>
        <v>Producción de contenido cultural y artístico</v>
      </c>
      <c r="E1762" t="str">
        <f>VLOOKUP(MID(C1762,1,10),Estrv!B:CC,48,FALSE)</f>
        <v>Transmision de programas de television.</v>
      </c>
      <c r="F1762" t="s">
        <v>8075</v>
      </c>
      <c r="G1762" t="b">
        <f t="shared" si="117"/>
        <v>1</v>
      </c>
    </row>
    <row r="1763" spans="1:7">
      <c r="A1763" t="str">
        <f t="shared" si="120"/>
        <v>31PDMP</v>
      </c>
      <c r="B1763" t="str">
        <f>CONCATENATE(A1763,"_",COUNTIF(A$1:A1763,A1763))</f>
        <v>31PDMP_3</v>
      </c>
      <c r="C1763" t="s">
        <v>10428</v>
      </c>
      <c r="D1763" t="str">
        <f>VLOOKUP(MID(C1763,7,4),Estrv!I:J,2,FALSE)</f>
        <v>Actividades de apoyo administrativo</v>
      </c>
      <c r="E1763" t="str">
        <f>VLOOKUP(MID(C1763,1,10),Estrv!B:CC,45,FALSE)</f>
        <v>Adquisicion de materiales, insumos y suministros requeridos para el desempeño de las actividades administrativas.</v>
      </c>
      <c r="F1763" t="s">
        <v>8084</v>
      </c>
      <c r="G1763" t="b">
        <f t="shared" si="117"/>
        <v>0</v>
      </c>
    </row>
    <row r="1764" spans="1:7" hidden="1">
      <c r="A1764" t="str">
        <f t="shared" si="120"/>
        <v>31PDMP</v>
      </c>
      <c r="B1764" t="str">
        <f>CONCATENATE(A1764,"_",COUNTIF(A$1:A1764,A1764))</f>
        <v>31PDMP_4</v>
      </c>
      <c r="C1764" t="s">
        <v>11102</v>
      </c>
      <c r="D1764" t="str">
        <f>VLOOKUP(MID(C1764,7,4),Estrv!I:J,2,FALSE)</f>
        <v>Actividades de apoyo administrativo</v>
      </c>
      <c r="E1764" t="str">
        <f>VLOOKUP(MID(C1764,1,10),Estrv!B:CC,48,FALSE)</f>
        <v>Pago de servicios generales, servicios profesionales, conservacion y mantenimiento del inmueble, asi como servicios de difusion.</v>
      </c>
      <c r="F1764" t="s">
        <v>122</v>
      </c>
      <c r="G1764" t="b">
        <f t="shared" si="117"/>
        <v>1</v>
      </c>
    </row>
    <row r="1765" spans="1:7">
      <c r="A1765" t="str">
        <f t="shared" si="120"/>
        <v>31PDMP</v>
      </c>
      <c r="B1765" t="str">
        <f>CONCATENATE(A1765,"_",COUNTIF(A$1:A1765,A1765))</f>
        <v>31PDMP_5</v>
      </c>
      <c r="C1765" t="s">
        <v>10429</v>
      </c>
      <c r="D1765" t="str">
        <f>VLOOKUP(MID(C1765,7,4),Estrv!I:J,2,FALSE)</f>
        <v>Provisiones para contingencias</v>
      </c>
      <c r="E1765" t="str">
        <f>VLOOKUP(MID(C1765,1,10),Estrv!B:CC,45,FALSE)</f>
        <v>Pago de laudos del SMPCDMX</v>
      </c>
      <c r="F1765" t="s">
        <v>8090</v>
      </c>
      <c r="G1765" t="b">
        <f t="shared" si="117"/>
        <v>0</v>
      </c>
    </row>
    <row r="1766" spans="1:7">
      <c r="A1766" t="str">
        <f t="shared" si="120"/>
        <v>31PDMP</v>
      </c>
      <c r="B1766" t="str">
        <f>CONCATENATE(A1766,"_",COUNTIF(A$1:A1766,A1766))</f>
        <v>31PDMP_6</v>
      </c>
      <c r="C1766" t="s">
        <v>10430</v>
      </c>
      <c r="D1766" t="str">
        <f>VLOOKUP(MID(C1766,7,4),Estrv!I:J,2,FALSE)</f>
        <v>Cumplimiento de los programas de protección civil</v>
      </c>
      <c r="E1766" t="str">
        <f>VLOOKUP(MID(C1766,1,10),Estrv!B:CC,45,FALSE)</f>
        <v>Acondicionamiento de instalaciones de los foros y de las areas de produccion para la prevencion de riesgos.</v>
      </c>
      <c r="F1766" t="s">
        <v>8100</v>
      </c>
      <c r="G1766" t="b">
        <f t="shared" si="117"/>
        <v>0</v>
      </c>
    </row>
    <row r="1767" spans="1:7" hidden="1">
      <c r="A1767" t="str">
        <f t="shared" si="120"/>
        <v>31PDMP</v>
      </c>
      <c r="B1767" t="str">
        <f>CONCATENATE(A1767,"_",COUNTIF(A$1:A1767,A1767))</f>
        <v>31PDMP_7</v>
      </c>
      <c r="C1767" t="s">
        <v>11104</v>
      </c>
      <c r="D1767" t="str">
        <f>VLOOKUP(MID(C1767,7,4),Estrv!I:J,2,FALSE)</f>
        <v>Cumplimiento de los programas de protección civil</v>
      </c>
      <c r="E1767" t="str">
        <f>VLOOKUP(MID(C1767,1,10),Estrv!B:CC,48,FALSE)</f>
        <v>Abastecimiento de insumos para la prevencion de riesgos.</v>
      </c>
      <c r="F1767" t="s">
        <v>8102</v>
      </c>
      <c r="G1767" t="b">
        <f t="shared" si="117"/>
        <v>1</v>
      </c>
    </row>
    <row r="1768" spans="1:7">
      <c r="A1768" t="str">
        <f t="shared" si="120"/>
        <v>31PFMA</v>
      </c>
      <c r="B1768" t="str">
        <f>CONCATENATE(A1768,"_",COUNTIF(A$1:A1768,A1768))</f>
        <v>31PFMA_1</v>
      </c>
      <c r="C1768" t="s">
        <v>10431</v>
      </c>
      <c r="D1768" t="str">
        <f>VLOOKUP(MID(C1768,7,4),Estrv!I:J,2,FALSE)</f>
        <v>Operación de museos</v>
      </c>
      <c r="E1768" t="str">
        <f>VLOOKUP(MID(C1768,1,10),Estrv!B:CC,45,FALSE)</f>
        <v>Visitas guiadas presenciales y virtuales y actividades que promocionen la visita a museos.</v>
      </c>
      <c r="F1768" t="s">
        <v>8120</v>
      </c>
      <c r="G1768" t="b">
        <f t="shared" si="117"/>
        <v>0</v>
      </c>
    </row>
    <row r="1769" spans="1:7" hidden="1">
      <c r="A1769" t="str">
        <f t="shared" si="120"/>
        <v>31PFMA</v>
      </c>
      <c r="B1769" t="str">
        <f>CONCATENATE(A1769,"_",COUNTIF(A$1:A1769,A1769))</f>
        <v>31PFMA_2</v>
      </c>
      <c r="C1769" t="s">
        <v>11105</v>
      </c>
      <c r="D1769" t="str">
        <f>VLOOKUP(MID(C1769,7,4),Estrv!I:J,2,FALSE)</f>
        <v>Operación de museos</v>
      </c>
      <c r="E1769" t="str">
        <f>VLOOKUP(MID(C1769,1,10),Estrv!B:CC,48,FALSE)</f>
        <v>Actividades extra muro realizadas a escuelas y hospitales con talleres culturales.</v>
      </c>
      <c r="F1769" t="s">
        <v>8123</v>
      </c>
      <c r="G1769" t="b">
        <f t="shared" si="117"/>
        <v>1</v>
      </c>
    </row>
    <row r="1770" spans="1:7" hidden="1">
      <c r="A1770" t="str">
        <f t="shared" si="120"/>
        <v>31PFMA</v>
      </c>
      <c r="B1770" t="str">
        <f>CONCATENATE(A1770,"_",COUNTIF(A$1:A1770,A1770))</f>
        <v>31PFMA_3</v>
      </c>
      <c r="C1770" t="s">
        <v>11779</v>
      </c>
      <c r="D1770" t="str">
        <f>VLOOKUP(MID(C1770,7,4),Estrv!I:J,2,FALSE)</f>
        <v>Operación de museos</v>
      </c>
      <c r="E1770" t="str">
        <f>VLOOKUP(MID(C1770,1,10),Estrv!B:CC,51,FALSE)</f>
        <v>Realizacion de eventos culturales y exposiciones permanentes y temporales.</v>
      </c>
      <c r="F1770" t="s">
        <v>8124</v>
      </c>
      <c r="G1770" t="b">
        <f t="shared" si="117"/>
        <v>1</v>
      </c>
    </row>
    <row r="1771" spans="1:7" hidden="1">
      <c r="A1771" t="str">
        <f t="shared" si="120"/>
        <v>31PFMA</v>
      </c>
      <c r="B1771" t="str">
        <f>CONCATENATE(A1771,"_",COUNTIF(A$1:A1771,A1771))</f>
        <v>31PFMA_4</v>
      </c>
      <c r="C1771" t="s">
        <v>12453</v>
      </c>
      <c r="D1771" t="str">
        <f>VLOOKUP(MID(C1771,7,4),Estrv!I:J,2,FALSE)</f>
        <v>Operación de museos</v>
      </c>
      <c r="E1771" t="str">
        <f>VLOOKUP(MID(C1771,1,10),Estrv!B:CC,54,FALSE)</f>
        <v>Desfile de alebrijes realizado y concursos relacionados con el arte popular mexicano.</v>
      </c>
      <c r="F1771" t="s">
        <v>8125</v>
      </c>
      <c r="G1771" t="b">
        <f t="shared" si="117"/>
        <v>1</v>
      </c>
    </row>
    <row r="1772" spans="1:7">
      <c r="A1772" t="str">
        <f t="shared" si="120"/>
        <v>31PFMA</v>
      </c>
      <c r="B1772" t="str">
        <f>CONCATENATE(A1772,"_",COUNTIF(A$1:A1772,A1772))</f>
        <v>31PFMA_5</v>
      </c>
      <c r="C1772" t="s">
        <v>10432</v>
      </c>
      <c r="D1772" t="str">
        <f>VLOOKUP(MID(C1772,7,4),Estrv!I:J,2,FALSE)</f>
        <v>Actividades de apoyo administrativo</v>
      </c>
      <c r="E1772" t="str">
        <f>VLOOKUP(MID(C1772,1,10),Estrv!B:CC,45,FALSE)</f>
        <v>Adquisicion de materiales, insumos y suministros requeridos para el desempeño de las actividades administrativas.</v>
      </c>
      <c r="F1772" t="s">
        <v>8132</v>
      </c>
      <c r="G1772" t="b">
        <f t="shared" si="117"/>
        <v>0</v>
      </c>
    </row>
    <row r="1773" spans="1:7" hidden="1">
      <c r="A1773" t="str">
        <f t="shared" si="120"/>
        <v>31PFMA</v>
      </c>
      <c r="B1773" t="str">
        <f>CONCATENATE(A1773,"_",COUNTIF(A$1:A1773,A1773))</f>
        <v>31PFMA_6</v>
      </c>
      <c r="C1773" t="s">
        <v>11106</v>
      </c>
      <c r="D1773" t="str">
        <f>VLOOKUP(MID(C1773,7,4),Estrv!I:J,2,FALSE)</f>
        <v>Actividades de apoyo administrativo</v>
      </c>
      <c r="E1773" t="str">
        <f>VLOOKUP(MID(C1773,1,10),Estrv!B:CC,48,FALSE)</f>
        <v>Pago de servicios generales, servicios profesionales, conservacion y mantenimiento del inmueble, asi como servicios de difusion.</v>
      </c>
      <c r="F1773" t="s">
        <v>122</v>
      </c>
      <c r="G1773" t="b">
        <f t="shared" si="117"/>
        <v>1</v>
      </c>
    </row>
    <row r="1774" spans="1:7">
      <c r="A1774" t="str">
        <f t="shared" si="120"/>
        <v>31PFMA</v>
      </c>
      <c r="B1774" t="str">
        <f>CONCATENATE(A1774,"_",COUNTIF(A$1:A1774,A1774))</f>
        <v>31PFMA_7</v>
      </c>
      <c r="C1774" t="s">
        <v>10433</v>
      </c>
      <c r="D1774" t="str">
        <f>VLOOKUP(MID(C1774,7,4),Estrv!I:J,2,FALSE)</f>
        <v>Provisiones para contingencias</v>
      </c>
      <c r="E1774" t="str">
        <f>VLOOKUP(MID(C1774,1,10),Estrv!B:CC,45,FALSE)</f>
        <v>Cumplimiento a los laudos emitidos por la Junta de Conciliacion y Arbitraje.</v>
      </c>
      <c r="F1774" t="s">
        <v>8137</v>
      </c>
      <c r="G1774" t="b">
        <f t="shared" si="117"/>
        <v>0</v>
      </c>
    </row>
    <row r="1775" spans="1:7">
      <c r="A1775" t="str">
        <f t="shared" ref="A1775:A1788" si="121">MID(C1775,1,6)</f>
        <v>31PFMA</v>
      </c>
      <c r="B1775" t="str">
        <f>CONCATENATE(A1775,"_",COUNTIF(A$1:A1775,A1775))</f>
        <v>31PFMA_8</v>
      </c>
      <c r="C1775" t="s">
        <v>10434</v>
      </c>
      <c r="D1775" t="str">
        <f>VLOOKUP(MID(C1775,7,4),Estrv!I:J,2,FALSE)</f>
        <v>Cumplimiento de los programas de protección civil</v>
      </c>
      <c r="E1775" t="str">
        <f>VLOOKUP(MID(C1775,1,10),Estrv!B:CC,45,FALSE)</f>
        <v>Realizacion de simulacros</v>
      </c>
      <c r="F1775" t="s">
        <v>8147</v>
      </c>
      <c r="G1775" t="b">
        <f t="shared" si="117"/>
        <v>0</v>
      </c>
    </row>
    <row r="1776" spans="1:7" hidden="1">
      <c r="A1776" t="str">
        <f t="shared" si="121"/>
        <v>31PFMA</v>
      </c>
      <c r="B1776" t="str">
        <f>CONCATENATE(A1776,"_",COUNTIF(A$1:A1776,A1776))</f>
        <v>31PFMA_9</v>
      </c>
      <c r="C1776" t="s">
        <v>11108</v>
      </c>
      <c r="D1776" t="str">
        <f>VLOOKUP(MID(C1776,7,4),Estrv!I:J,2,FALSE)</f>
        <v>Cumplimiento de los programas de protección civil</v>
      </c>
      <c r="E1776" t="str">
        <f>VLOOKUP(MID(C1776,1,10),Estrv!B:CC,48,FALSE)</f>
        <v>Cursos de capacitacion realizados en materia de Proteccion Civil a las personas servidoras publicas del MAP</v>
      </c>
      <c r="F1776" t="s">
        <v>8148</v>
      </c>
      <c r="G1776" t="b">
        <f t="shared" si="117"/>
        <v>1</v>
      </c>
    </row>
    <row r="1777" spans="1:7" hidden="1">
      <c r="A1777" t="str">
        <f t="shared" si="121"/>
        <v>31PFMA</v>
      </c>
      <c r="B1777" t="str">
        <f>CONCATENATE(A1777,"_",COUNTIF(A$1:A1777,A1777))</f>
        <v>31PFMA_10</v>
      </c>
      <c r="C1777" t="s">
        <v>11782</v>
      </c>
      <c r="D1777" t="str">
        <f>VLOOKUP(MID(C1777,7,4),Estrv!I:J,2,FALSE)</f>
        <v>Cumplimiento de los programas de protección civil</v>
      </c>
      <c r="E1777" t="str">
        <f>VLOOKUP(MID(C1777,1,10),Estrv!B:CC,51,FALSE)</f>
        <v>Adquisicion e implementacion de equipo y señaletica en materia de proteccion civil</v>
      </c>
      <c r="F1777" t="s">
        <v>8149</v>
      </c>
      <c r="G1777" t="b">
        <f t="shared" si="117"/>
        <v>1</v>
      </c>
    </row>
    <row r="1778" spans="1:7">
      <c r="A1778" t="str">
        <f t="shared" si="121"/>
        <v>31PFME</v>
      </c>
      <c r="B1778" t="str">
        <f>CONCATENATE(A1778,"_",COUNTIF(A$1:A1778,A1778))</f>
        <v>31PFME_1</v>
      </c>
      <c r="C1778" t="s">
        <v>10435</v>
      </c>
      <c r="D1778" t="str">
        <f>VLOOKUP(MID(C1778,7,4),Estrv!I:J,2,FALSE)</f>
        <v>Operación de museos</v>
      </c>
      <c r="E1778" t="str">
        <f>VLOOKUP(MID(C1778,1,10),Estrv!B:CC,45,FALSE)</f>
        <v>Exposiciones integradas y realizadas de las colecciones del maestro Carlos Monsivais y otros artistas.</v>
      </c>
      <c r="F1778" t="s">
        <v>8161</v>
      </c>
      <c r="G1778" t="b">
        <f t="shared" si="117"/>
        <v>0</v>
      </c>
    </row>
    <row r="1779" spans="1:7" hidden="1">
      <c r="A1779" t="str">
        <f t="shared" si="121"/>
        <v>31PFME</v>
      </c>
      <c r="B1779" t="str">
        <f>CONCATENATE(A1779,"_",COUNTIF(A$1:A1779,A1779))</f>
        <v>31PFME_2</v>
      </c>
      <c r="C1779" t="s">
        <v>11109</v>
      </c>
      <c r="D1779" t="str">
        <f>VLOOKUP(MID(C1779,7,4),Estrv!I:J,2,FALSE)</f>
        <v>Operación de museos</v>
      </c>
      <c r="E1779" t="str">
        <f>VLOOKUP(MID(C1779,1,10),Estrv!B:CC,48,FALSE)</f>
        <v>Eventos, actividades, talleres didacticos realizados y visitas guiadas en el Museo del Estanquillo.</v>
      </c>
      <c r="F1779" t="s">
        <v>8165</v>
      </c>
      <c r="G1779" t="b">
        <f t="shared" si="117"/>
        <v>1</v>
      </c>
    </row>
    <row r="1780" spans="1:7" hidden="1">
      <c r="A1780" t="str">
        <f t="shared" si="121"/>
        <v>31PFME</v>
      </c>
      <c r="B1780" t="str">
        <f>CONCATENATE(A1780,"_",COUNTIF(A$1:A1780,A1780))</f>
        <v>31PFME_3</v>
      </c>
      <c r="C1780" t="s">
        <v>11783</v>
      </c>
      <c r="D1780" t="str">
        <f>VLOOKUP(MID(C1780,7,4),Estrv!I:J,2,FALSE)</f>
        <v>Operación de museos</v>
      </c>
      <c r="E1780" t="str">
        <f>VLOOKUP(MID(C1780,1,10),Estrv!B:CC,51,FALSE)</f>
        <v>Difusion de eventos y actividades culturales programadas en el Museo del Estanquillo.</v>
      </c>
      <c r="F1780" t="s">
        <v>8166</v>
      </c>
      <c r="G1780" t="b">
        <f t="shared" si="117"/>
        <v>1</v>
      </c>
    </row>
    <row r="1781" spans="1:7">
      <c r="A1781" t="str">
        <f t="shared" si="121"/>
        <v>31PFME</v>
      </c>
      <c r="B1781" t="str">
        <f>CONCATENATE(A1781,"_",COUNTIF(A$1:A1781,A1781))</f>
        <v>31PFME_4</v>
      </c>
      <c r="C1781" t="s">
        <v>10436</v>
      </c>
      <c r="D1781" t="str">
        <f>VLOOKUP(MID(C1781,7,4),Estrv!I:J,2,FALSE)</f>
        <v>Actividades de apoyo administrativo</v>
      </c>
      <c r="E1781" t="str">
        <f>VLOOKUP(MID(C1781,1,10),Estrv!B:CC,45,FALSE)</f>
        <v>Adquisicion de materiales, insumos y suministros requeridos para el desempeño de las actividades administrativas.</v>
      </c>
      <c r="F1781" t="s">
        <v>8175</v>
      </c>
      <c r="G1781" t="b">
        <f t="shared" si="117"/>
        <v>0</v>
      </c>
    </row>
    <row r="1782" spans="1:7" hidden="1">
      <c r="A1782" t="str">
        <f t="shared" si="121"/>
        <v>31PFME</v>
      </c>
      <c r="B1782" t="str">
        <f>CONCATENATE(A1782,"_",COUNTIF(A$1:A1782,A1782))</f>
        <v>31PFME_5</v>
      </c>
      <c r="C1782" t="s">
        <v>11110</v>
      </c>
      <c r="D1782" t="str">
        <f>VLOOKUP(MID(C1782,7,4),Estrv!I:J,2,FALSE)</f>
        <v>Actividades de apoyo administrativo</v>
      </c>
      <c r="E1782" t="str">
        <f>VLOOKUP(MID(C1782,1,10),Estrv!B:CC,48,FALSE)</f>
        <v>Pago de servicios generales, servicios profesionales, conservacion y mantenimiento del inmueble, asi como servicios de difusion.</v>
      </c>
      <c r="F1782" t="s">
        <v>122</v>
      </c>
      <c r="G1782" t="b">
        <f t="shared" si="117"/>
        <v>1</v>
      </c>
    </row>
    <row r="1783" spans="1:7">
      <c r="A1783" t="str">
        <f t="shared" si="121"/>
        <v>31PFME</v>
      </c>
      <c r="B1783" t="str">
        <f>CONCATENATE(A1783,"_",COUNTIF(A$1:A1783,A1783))</f>
        <v>31PFME_6</v>
      </c>
      <c r="C1783" t="s">
        <v>10437</v>
      </c>
      <c r="D1783" t="str">
        <f>VLOOKUP(MID(C1783,7,4),Estrv!I:J,2,FALSE)</f>
        <v>Provisiones para contingencias</v>
      </c>
      <c r="E1783" t="str">
        <f>VLOOKUP(MID(C1783,1,10),Estrv!B:CC,45,FALSE)</f>
        <v>Cumplimiento a los laudos emitidos por la Junta de Conciliacion y Arbitraje.</v>
      </c>
      <c r="F1783" t="s">
        <v>8180</v>
      </c>
      <c r="G1783" t="b">
        <f t="shared" si="117"/>
        <v>0</v>
      </c>
    </row>
    <row r="1784" spans="1:7">
      <c r="A1784" t="str">
        <f t="shared" si="121"/>
        <v>31PFME</v>
      </c>
      <c r="B1784" t="str">
        <f>CONCATENATE(A1784,"_",COUNTIF(A$1:A1784,A1784))</f>
        <v>31PFME_7</v>
      </c>
      <c r="C1784" t="s">
        <v>10438</v>
      </c>
      <c r="D1784" t="str">
        <f>VLOOKUP(MID(C1784,7,4),Estrv!I:J,2,FALSE)</f>
        <v>Cumplimiento de los programas de protección civil</v>
      </c>
      <c r="E1784" t="str">
        <f>VLOOKUP(MID(C1784,1,10),Estrv!B:CC,45,FALSE)</f>
        <v>Simulacros de evacuacion realizados durante el año.</v>
      </c>
      <c r="F1784" t="s">
        <v>8190</v>
      </c>
      <c r="G1784" t="b">
        <f t="shared" si="117"/>
        <v>0</v>
      </c>
    </row>
    <row r="1785" spans="1:7" hidden="1">
      <c r="A1785" t="str">
        <f t="shared" si="121"/>
        <v>31PFME</v>
      </c>
      <c r="B1785" t="str">
        <f>CONCATENATE(A1785,"_",COUNTIF(A$1:A1785,A1785))</f>
        <v>31PFME_8</v>
      </c>
      <c r="C1785" t="s">
        <v>11112</v>
      </c>
      <c r="D1785" t="str">
        <f>VLOOKUP(MID(C1785,7,4),Estrv!I:J,2,FALSE)</f>
        <v>Cumplimiento de los programas de protección civil</v>
      </c>
      <c r="E1785" t="str">
        <f>VLOOKUP(MID(C1785,1,10),Estrv!B:CC,48,FALSE)</f>
        <v>Cursos de capacitacion realizados en materia de Proteccion Civil a las personas servidoras publicas del Fideicomiso Museo del Estanquillo.</v>
      </c>
      <c r="F1785" t="s">
        <v>8192</v>
      </c>
      <c r="G1785" t="b">
        <f t="shared" si="117"/>
        <v>1</v>
      </c>
    </row>
    <row r="1786" spans="1:7">
      <c r="A1786" t="str">
        <f t="shared" si="121"/>
        <v>31PFPC</v>
      </c>
      <c r="B1786" t="str">
        <f>CONCATENATE(A1786,"_",COUNTIF(A$1:A1786,A1786))</f>
        <v>31PFPC_1</v>
      </c>
      <c r="C1786" t="s">
        <v>10439</v>
      </c>
      <c r="D1786" t="str">
        <f>VLOOKUP(MID(C1786,7,4),Estrv!I:J,2,FALSE)</f>
        <v>Apoyo a la producción y servicios fílmicos y cinematográficos</v>
      </c>
      <c r="E1786" t="str">
        <f>VLOOKUP(MID(C1786,1,10),Estrv!B:CC,45,FALSE)</f>
        <v>Publicacion de Convocatorias anuales en los distintos medios electronicos del Fideicomiso PROCINECDMX.</v>
      </c>
      <c r="F1786" t="s">
        <v>8208</v>
      </c>
      <c r="G1786" t="b">
        <f t="shared" si="117"/>
        <v>0</v>
      </c>
    </row>
    <row r="1787" spans="1:7" hidden="1">
      <c r="A1787" t="str">
        <f t="shared" si="121"/>
        <v>31PFPC</v>
      </c>
      <c r="B1787" t="str">
        <f>CONCATENATE(A1787,"_",COUNTIF(A$1:A1787,A1787))</f>
        <v>31PFPC_2</v>
      </c>
      <c r="C1787" t="s">
        <v>11113</v>
      </c>
      <c r="D1787" t="str">
        <f>VLOOKUP(MID(C1787,7,4),Estrv!I:J,2,FALSE)</f>
        <v>Apoyo a la producción y servicios fílmicos y cinematográficos</v>
      </c>
      <c r="E1787" t="str">
        <f>VLOOKUP(MID(C1787,1,10),Estrv!B:CC,48,FALSE)</f>
        <v>Ayudas sociales entregadas a personas creadoras y a instituciones sin fines de lucro para la creacion de cortometrajes y largometrajes.</v>
      </c>
      <c r="F1787" t="s">
        <v>8212</v>
      </c>
      <c r="G1787" t="b">
        <f t="shared" si="117"/>
        <v>1</v>
      </c>
    </row>
    <row r="1788" spans="1:7" hidden="1">
      <c r="A1788" t="str">
        <f t="shared" si="121"/>
        <v>31PFPC</v>
      </c>
      <c r="B1788" t="str">
        <f>CONCATENATE(A1788,"_",COUNTIF(A$1:A1788,A1788))</f>
        <v>31PFPC_3</v>
      </c>
      <c r="C1788" t="s">
        <v>11787</v>
      </c>
      <c r="D1788" t="str">
        <f>VLOOKUP(MID(C1788,7,4),Estrv!I:J,2,FALSE)</f>
        <v>Apoyo a la producción y servicios fílmicos y cinematográficos</v>
      </c>
      <c r="E1788" t="str">
        <f>VLOOKUP(MID(C1788,1,10),Estrv!B:CC,51,FALSE)</f>
        <v>Cursos de capacitacion cinematografica impartidos a personas creadoras y a instituciones sin fines de lucro.</v>
      </c>
      <c r="F1788" t="s">
        <v>8213</v>
      </c>
      <c r="G1788" t="b">
        <f t="shared" si="117"/>
        <v>1</v>
      </c>
    </row>
    <row r="1789" spans="1:7">
      <c r="A1789" t="str">
        <f t="shared" ref="A1789:A1803" si="122">MID(C1789,1,6)</f>
        <v>31PFPC</v>
      </c>
      <c r="B1789" t="str">
        <f>CONCATENATE(A1789,"_",COUNTIF(A$1:A1789,A1789))</f>
        <v>31PFPC_4</v>
      </c>
      <c r="C1789" t="s">
        <v>10440</v>
      </c>
      <c r="D1789" t="str">
        <f>VLOOKUP(MID(C1789,7,4),Estrv!I:J,2,FALSE)</f>
        <v>Actividades de apoyo administrativo</v>
      </c>
      <c r="E1789" t="str">
        <f>VLOOKUP(MID(C1789,1,10),Estrv!B:CC,45,FALSE)</f>
        <v>Adquisicion de materiales, insumos y suministros requeridos para el desempeño de las actividades administrativas.</v>
      </c>
      <c r="F1789" t="s">
        <v>8221</v>
      </c>
      <c r="G1789" t="b">
        <f t="shared" si="117"/>
        <v>0</v>
      </c>
    </row>
    <row r="1790" spans="1:7" hidden="1">
      <c r="A1790" t="str">
        <f t="shared" si="122"/>
        <v>31PFPC</v>
      </c>
      <c r="B1790" t="str">
        <f>CONCATENATE(A1790,"_",COUNTIF(A$1:A1790,A1790))</f>
        <v>31PFPC_5</v>
      </c>
      <c r="C1790" t="s">
        <v>11114</v>
      </c>
      <c r="D1790" t="str">
        <f>VLOOKUP(MID(C1790,7,4),Estrv!I:J,2,FALSE)</f>
        <v>Actividades de apoyo administrativo</v>
      </c>
      <c r="E1790" t="str">
        <f>VLOOKUP(MID(C1790,1,10),Estrv!B:CC,48,FALSE)</f>
        <v>Pago de servicios generales, servicios profesionales, conservacion y mantenimiento del inmueble, asi como servicios de difusion.</v>
      </c>
      <c r="F1790" t="s">
        <v>122</v>
      </c>
      <c r="G1790" t="b">
        <f t="shared" si="117"/>
        <v>1</v>
      </c>
    </row>
    <row r="1791" spans="1:7">
      <c r="A1791" t="str">
        <f t="shared" si="122"/>
        <v>31PFPC</v>
      </c>
      <c r="B1791" t="str">
        <f>CONCATENATE(A1791,"_",COUNTIF(A$1:A1791,A1791))</f>
        <v>31PFPC_6</v>
      </c>
      <c r="C1791" t="s">
        <v>10441</v>
      </c>
      <c r="D1791" t="str">
        <f>VLOOKUP(MID(C1791,7,4),Estrv!I:J,2,FALSE)</f>
        <v>Provisiones para contingencias</v>
      </c>
      <c r="E1791" t="str">
        <f>VLOOKUP(MID(C1791,1,10),Estrv!B:CC,45,FALSE)</f>
        <v>Cumplimiento a los laudos emitidos por la Junta de Conciliacion y Arbitraje.</v>
      </c>
      <c r="F1791" t="s">
        <v>8226</v>
      </c>
      <c r="G1791" t="b">
        <f t="shared" si="117"/>
        <v>0</v>
      </c>
    </row>
    <row r="1792" spans="1:7">
      <c r="A1792" t="str">
        <f t="shared" si="122"/>
        <v>31PFPC</v>
      </c>
      <c r="B1792" t="str">
        <f>CONCATENATE(A1792,"_",COUNTIF(A$1:A1792,A1792))</f>
        <v>31PFPC_7</v>
      </c>
      <c r="C1792" t="s">
        <v>10442</v>
      </c>
      <c r="D1792" t="str">
        <f>VLOOKUP(MID(C1792,7,4),Estrv!I:J,2,FALSE)</f>
        <v>Cumplimiento de los programas de protección civil</v>
      </c>
      <c r="E1792" t="str">
        <f>VLOOKUP(MID(C1792,1,10),Estrv!B:CC,45,FALSE)</f>
        <v>Personas servidoras publicas capacitadas en el Programa de Gestion Integral de Riesgos de PROCINECDMX</v>
      </c>
      <c r="F1792" t="s">
        <v>8235</v>
      </c>
      <c r="G1792" t="b">
        <f t="shared" si="117"/>
        <v>0</v>
      </c>
    </row>
    <row r="1793" spans="1:7">
      <c r="A1793" t="str">
        <f t="shared" si="122"/>
        <v>33C001</v>
      </c>
      <c r="B1793" t="str">
        <f>CONCATENATE(A1793,"_",COUNTIF(A$1:A1793,A1793))</f>
        <v>33C001_1</v>
      </c>
      <c r="C1793" t="s">
        <v>10443</v>
      </c>
      <c r="D1793" t="str">
        <f>VLOOKUP(MID(C1793,7,4),Estrv!I:J,2,FALSE)</f>
        <v>Supervisión, promoción y defensoría jurídica de los derechos laborales</v>
      </c>
      <c r="E1793" t="str">
        <f>VLOOKUP(MID(C1793,1,10),Estrv!B:CC,45,FALSE)</f>
        <v>Asesorias y campañas de difusion de los servicios juridico-laborales que ofrece la Procuraduria de la Defensa del Trabajo</v>
      </c>
      <c r="F1793" t="s">
        <v>8257</v>
      </c>
      <c r="G1793" t="b">
        <f t="shared" si="117"/>
        <v>0</v>
      </c>
    </row>
    <row r="1794" spans="1:7" hidden="1">
      <c r="A1794" t="str">
        <f t="shared" si="122"/>
        <v>33C001</v>
      </c>
      <c r="B1794" t="str">
        <f>CONCATENATE(A1794,"_",COUNTIF(A$1:A1794,A1794))</f>
        <v>33C001_2</v>
      </c>
      <c r="C1794" t="s">
        <v>11117</v>
      </c>
      <c r="D1794" t="str">
        <f>VLOOKUP(MID(C1794,7,4),Estrv!I:J,2,FALSE)</f>
        <v>Supervisión, promoción y defensoría jurídica de los derechos laborales</v>
      </c>
      <c r="E1794" t="str">
        <f>VLOOKUP(MID(C1794,1,10),Estrv!B:CC,48,FALSE)</f>
        <v>Acompañamiento y representacion para demandas y conciliaciones prejudiciales en materia labora ante la Junta de Conciliacion y Arbitraje y juzgados laborales.</v>
      </c>
      <c r="F1794" t="s">
        <v>8261</v>
      </c>
      <c r="G1794" t="b">
        <f t="shared" si="117"/>
        <v>1</v>
      </c>
    </row>
    <row r="1795" spans="1:7" hidden="1">
      <c r="A1795" t="str">
        <f t="shared" si="122"/>
        <v>33C001</v>
      </c>
      <c r="B1795" t="str">
        <f>CONCATENATE(A1795,"_",COUNTIF(A$1:A1795,A1795))</f>
        <v>33C001_3</v>
      </c>
      <c r="C1795" t="s">
        <v>11791</v>
      </c>
      <c r="D1795" t="str">
        <f>VLOOKUP(MID(C1795,7,4),Estrv!I:J,2,FALSE)</f>
        <v>Supervisión, promoción y defensoría jurídica de los derechos laborales</v>
      </c>
      <c r="E1795" t="str">
        <f>VLOOKUP(MID(C1795,1,10),Estrv!B:CC,51,FALSE)</f>
        <v>Seguimiento y laboracion de demandas presentadas en materia de violacion de Derechos Humanos Laborales.</v>
      </c>
      <c r="F1795" t="s">
        <v>8262</v>
      </c>
      <c r="G1795" t="b">
        <f t="shared" ref="G1795:G1858" si="123">EXACT(E1795,F1795)</f>
        <v>1</v>
      </c>
    </row>
    <row r="1796" spans="1:7" hidden="1">
      <c r="A1796" t="str">
        <f t="shared" si="122"/>
        <v>33C001</v>
      </c>
      <c r="B1796" t="str">
        <f>CONCATENATE(A1796,"_",COUNTIF(A$1:A1796,A1796))</f>
        <v>33C001_4</v>
      </c>
      <c r="C1796" t="s">
        <v>12465</v>
      </c>
      <c r="D1796" t="str">
        <f>VLOOKUP(MID(C1796,7,4),Estrv!I:J,2,FALSE)</f>
        <v>Supervisión, promoción y defensoría jurídica de los derechos laborales</v>
      </c>
      <c r="E1796" t="str">
        <f>VLOOKUP(MID(C1796,1,10),Estrv!B:CC,54,FALSE)</f>
        <v>Visitas de inspeccion laboral</v>
      </c>
      <c r="F1796" t="s">
        <v>8263</v>
      </c>
      <c r="G1796" t="b">
        <f t="shared" si="123"/>
        <v>1</v>
      </c>
    </row>
    <row r="1797" spans="1:7" hidden="1">
      <c r="A1797" t="str">
        <f t="shared" si="122"/>
        <v>33C001</v>
      </c>
      <c r="B1797" t="str">
        <f>CONCATENATE(A1797,"_",COUNTIF(A$1:A1797,A1797))</f>
        <v>33C001_5</v>
      </c>
      <c r="C1797" t="s">
        <v>13139</v>
      </c>
      <c r="D1797" t="str">
        <f>VLOOKUP(MID(C1797,7,4),Estrv!I:J,2,FALSE)</f>
        <v>Supervisión, promoción y defensoría jurídica de los derechos laborales</v>
      </c>
      <c r="E1797" t="str">
        <f>VLOOKUP(MID(C1797,1,10),Estrv!B:CC,57,FALSE)</f>
        <v>Emision de licencias y credenciales de trabajo no asalariado</v>
      </c>
      <c r="F1797" t="s">
        <v>8266</v>
      </c>
      <c r="G1797" t="b">
        <f t="shared" si="123"/>
        <v>1</v>
      </c>
    </row>
    <row r="1798" spans="1:7" hidden="1">
      <c r="A1798" t="str">
        <f t="shared" si="122"/>
        <v>33C001</v>
      </c>
      <c r="B1798" t="str">
        <f>CONCATENATE(A1798,"_",COUNTIF(A$1:A1798,A1798))</f>
        <v>33C001_6</v>
      </c>
      <c r="C1798" t="s">
        <v>13813</v>
      </c>
      <c r="D1798" t="str">
        <f>VLOOKUP(MID(C1798,7,4),Estrv!I:J,2,FALSE)</f>
        <v>Supervisión, promoción y defensoría jurídica de los derechos laborales</v>
      </c>
      <c r="E1798" t="str">
        <f>VLOOKUP(MID(C1798,1,10),Estrv!B:CC,60,FALSE)</f>
        <v>Promocion y Asesorias en materia de condiciones laborales y medidas de seguridad e higiene</v>
      </c>
      <c r="F1798" t="s">
        <v>8269</v>
      </c>
      <c r="G1798" t="b">
        <f t="shared" si="123"/>
        <v>1</v>
      </c>
    </row>
    <row r="1799" spans="1:7" hidden="1">
      <c r="A1799" t="str">
        <f t="shared" si="122"/>
        <v>33C001</v>
      </c>
      <c r="B1799" t="str">
        <f>CONCATENATE(A1799,"_",COUNTIF(A$1:A1799,A1799))</f>
        <v>33C001_7</v>
      </c>
      <c r="C1799" t="s">
        <v>14487</v>
      </c>
      <c r="D1799" t="str">
        <f>VLOOKUP(MID(C1799,7,4),Estrv!I:J,2,FALSE)</f>
        <v>Supervisión, promoción y defensoría jurídica de los derechos laborales</v>
      </c>
      <c r="E1799" t="str">
        <f>VLOOKUP(MID(C1799,1,10),Estrv!B:CC,63,FALSE)</f>
        <v>Campañas de informacion y difusion en materia de Derechos Humanos de las niñas, niño y adolescentes</v>
      </c>
      <c r="F1799" t="s">
        <v>8272</v>
      </c>
      <c r="G1799" t="b">
        <f t="shared" si="123"/>
        <v>1</v>
      </c>
    </row>
    <row r="1800" spans="1:7">
      <c r="A1800" t="str">
        <f t="shared" si="122"/>
        <v>33C001</v>
      </c>
      <c r="B1800" t="str">
        <f>CONCATENATE(A1800,"_",COUNTIF(A$1:A1800,A1800))</f>
        <v>33C001_8</v>
      </c>
      <c r="C1800" t="s">
        <v>10444</v>
      </c>
      <c r="D1800" t="str">
        <f>VLOOKUP(MID(C1800,7,4),Estrv!I:J,2,FALSE)</f>
        <v>Actividades de apoyo administrativo</v>
      </c>
      <c r="E1800" t="str">
        <f>VLOOKUP(MID(C1800,1,10),Estrv!B:CC,45,FALSE)</f>
        <v>Adquisicion de materiales, insumos y suministros para el desempeño de actividades administrativas</v>
      </c>
      <c r="F1800" t="s">
        <v>8279</v>
      </c>
      <c r="G1800" t="b">
        <f t="shared" si="123"/>
        <v>0</v>
      </c>
    </row>
    <row r="1801" spans="1:7" hidden="1">
      <c r="A1801" t="str">
        <f t="shared" si="122"/>
        <v>33C001</v>
      </c>
      <c r="B1801" t="str">
        <f>CONCATENATE(A1801,"_",COUNTIF(A$1:A1801,A1801))</f>
        <v>33C001_9</v>
      </c>
      <c r="C1801" t="s">
        <v>11118</v>
      </c>
      <c r="D1801" t="str">
        <f>VLOOKUP(MID(C1801,7,4),Estrv!I:J,2,FALSE)</f>
        <v>Actividades de apoyo administrativo</v>
      </c>
      <c r="E1801" t="str">
        <f>VLOOKUP(MID(C1801,1,10),Estrv!B:CC,48,FALSE)</f>
        <v>Pago de servicios generales, servicios profesionales, conservacion y mantenimiento del inmueble</v>
      </c>
      <c r="F1801" t="s">
        <v>4309</v>
      </c>
      <c r="G1801" t="b">
        <f t="shared" si="123"/>
        <v>1</v>
      </c>
    </row>
    <row r="1802" spans="1:7">
      <c r="A1802" t="str">
        <f t="shared" si="122"/>
        <v>33C001</v>
      </c>
      <c r="B1802" t="str">
        <f>CONCATENATE(A1802,"_",COUNTIF(A$1:A1802,A1802))</f>
        <v>33C001_10</v>
      </c>
      <c r="C1802" t="s">
        <v>10445</v>
      </c>
      <c r="D1802" t="str">
        <f>VLOOKUP(MID(C1802,7,4),Estrv!I:J,2,FALSE)</f>
        <v>Provisiones para contingencias</v>
      </c>
      <c r="E1802" t="str">
        <f>VLOOKUP(MID(C1802,1,10),Estrv!B:CC,45,FALSE)</f>
        <v>Juicios laborales y laudos atendidos</v>
      </c>
      <c r="F1802" t="s">
        <v>8284</v>
      </c>
      <c r="G1802" t="b">
        <f t="shared" si="123"/>
        <v>0</v>
      </c>
    </row>
    <row r="1803" spans="1:7">
      <c r="A1803" t="str">
        <f t="shared" si="122"/>
        <v>33C001</v>
      </c>
      <c r="B1803" t="str">
        <f>CONCATENATE(A1803,"_",COUNTIF(A$1:A1803,A1803))</f>
        <v>33C001_11</v>
      </c>
      <c r="C1803" t="s">
        <v>10446</v>
      </c>
      <c r="D1803" t="str">
        <f>VLOOKUP(MID(C1803,7,4),Estrv!I:J,2,FALSE)</f>
        <v>Cumplimiento de los programas de protección civil</v>
      </c>
      <c r="E1803" t="str">
        <f>VLOOKUP(MID(C1803,1,10),Estrv!B:CC,45,FALSE)</f>
        <v>Adquisicion e instalacion de equipo de proteccion civil</v>
      </c>
      <c r="F1803" t="s">
        <v>8293</v>
      </c>
      <c r="G1803" t="b">
        <f t="shared" si="123"/>
        <v>0</v>
      </c>
    </row>
    <row r="1804" spans="1:7" hidden="1">
      <c r="A1804" t="str">
        <f t="shared" ref="A1804:A1823" si="124">MID(C1804,1,6)</f>
        <v>33C001</v>
      </c>
      <c r="B1804" t="str">
        <f>CONCATENATE(A1804,"_",COUNTIF(A$1:A1804,A1804))</f>
        <v>33C001_12</v>
      </c>
      <c r="C1804" t="s">
        <v>11120</v>
      </c>
      <c r="D1804" t="str">
        <f>VLOOKUP(MID(C1804,7,4),Estrv!I:J,2,FALSE)</f>
        <v>Cumplimiento de los programas de protección civil</v>
      </c>
      <c r="E1804" t="str">
        <f>VLOOKUP(MID(C1804,1,10),Estrv!B:CC,48,FALSE)</f>
        <v>Capacitacion en materia de proteccion civil a servidores publicos</v>
      </c>
      <c r="F1804" t="s">
        <v>4325</v>
      </c>
      <c r="G1804" t="b">
        <f t="shared" si="123"/>
        <v>1</v>
      </c>
    </row>
    <row r="1805" spans="1:7" hidden="1">
      <c r="A1805" t="str">
        <f t="shared" si="124"/>
        <v>33C001</v>
      </c>
      <c r="B1805" t="str">
        <f>CONCATENATE(A1805,"_",COUNTIF(A$1:A1805,A1805))</f>
        <v>33C001_13</v>
      </c>
      <c r="C1805" t="s">
        <v>11794</v>
      </c>
      <c r="D1805" t="str">
        <f>VLOOKUP(MID(C1805,7,4),Estrv!I:J,2,FALSE)</f>
        <v>Cumplimiento de los programas de protección civil</v>
      </c>
      <c r="E1805" t="str">
        <f>VLOOKUP(MID(C1805,1,10),Estrv!B:CC,51,FALSE)</f>
        <v>Simulacros</v>
      </c>
      <c r="F1805" t="s">
        <v>4326</v>
      </c>
      <c r="G1805" t="b">
        <f t="shared" si="123"/>
        <v>1</v>
      </c>
    </row>
    <row r="1806" spans="1:7">
      <c r="A1806" t="str">
        <f t="shared" si="124"/>
        <v>33C001</v>
      </c>
      <c r="B1806" t="str">
        <f>CONCATENATE(A1806,"_",COUNTIF(A$1:A1806,A1806))</f>
        <v>33C001_14</v>
      </c>
      <c r="C1806" t="s">
        <v>10447</v>
      </c>
      <c r="D1806" t="str">
        <f>VLOOKUP(MID(C1806,7,4),Estrv!I:J,2,FALSE)</f>
        <v>Fomento al trabajo digno</v>
      </c>
      <c r="E1806" t="str">
        <f>VLOOKUP(MID(C1806,1,10),Estrv!B:CC,45,FALSE)</f>
        <v>Apoyo economico a personas interesadas en trabajo temporal y de traslado a otro Estado.</v>
      </c>
      <c r="F1806" t="s">
        <v>8306</v>
      </c>
      <c r="G1806" t="b">
        <f t="shared" si="123"/>
        <v>0</v>
      </c>
    </row>
    <row r="1807" spans="1:7" hidden="1">
      <c r="A1807" t="str">
        <f t="shared" si="124"/>
        <v>33C001</v>
      </c>
      <c r="B1807" t="str">
        <f>CONCATENATE(A1807,"_",COUNTIF(A$1:A1807,A1807))</f>
        <v>33C001_15</v>
      </c>
      <c r="C1807" t="s">
        <v>11121</v>
      </c>
      <c r="D1807" t="str">
        <f>VLOOKUP(MID(C1807,7,4),Estrv!I:J,2,FALSE)</f>
        <v>Fomento al trabajo digno</v>
      </c>
      <c r="E1807" t="str">
        <f>VLOOKUP(MID(C1807,1,10),Estrv!B:CC,48,FALSE)</f>
        <v>Apoyo economico para la adquisicion de maquinaria, equipo y herramienta para proyectos de auto empleo.</v>
      </c>
      <c r="F1807" t="s">
        <v>8310</v>
      </c>
      <c r="G1807" t="b">
        <f t="shared" si="123"/>
        <v>1</v>
      </c>
    </row>
    <row r="1808" spans="1:7" hidden="1">
      <c r="A1808" t="str">
        <f t="shared" si="124"/>
        <v>33C001</v>
      </c>
      <c r="B1808" t="str">
        <f>CONCATENATE(A1808,"_",COUNTIF(A$1:A1808,A1808))</f>
        <v>33C001_16</v>
      </c>
      <c r="C1808" t="s">
        <v>11795</v>
      </c>
      <c r="D1808" t="str">
        <f>VLOOKUP(MID(C1808,7,4),Estrv!I:J,2,FALSE)</f>
        <v>Fomento al trabajo digno</v>
      </c>
      <c r="E1808" t="str">
        <f>VLOOKUP(MID(C1808,1,10),Estrv!B:CC,51,FALSE)</f>
        <v>Apoyo economico para proyectos que promueven el desarrollo sostenible ambiental y la generacion de empleos verdes.</v>
      </c>
      <c r="F1808" t="s">
        <v>8311</v>
      </c>
      <c r="G1808" t="b">
        <f t="shared" si="123"/>
        <v>1</v>
      </c>
    </row>
    <row r="1809" spans="1:7" hidden="1">
      <c r="A1809" t="str">
        <f t="shared" si="124"/>
        <v>33C001</v>
      </c>
      <c r="B1809" t="str">
        <f>CONCATENATE(A1809,"_",COUNTIF(A$1:A1809,A1809))</f>
        <v>33C001_17</v>
      </c>
      <c r="C1809" t="s">
        <v>12469</v>
      </c>
      <c r="D1809" t="str">
        <f>VLOOKUP(MID(C1809,7,4),Estrv!I:J,2,FALSE)</f>
        <v>Fomento al trabajo digno</v>
      </c>
      <c r="E1809" t="str">
        <f>VLOOKUP(MID(C1809,1,10),Estrv!B:CC,54,FALSE)</f>
        <v>Apoyo economico para la capacitacion y certificacion en estandares de competencias laborales.</v>
      </c>
      <c r="F1809" t="s">
        <v>8312</v>
      </c>
      <c r="G1809" t="b">
        <f t="shared" si="123"/>
        <v>1</v>
      </c>
    </row>
    <row r="1810" spans="1:7">
      <c r="A1810" t="str">
        <f t="shared" si="124"/>
        <v>33C001</v>
      </c>
      <c r="B1810" t="str">
        <f>CONCATENATE(A1810,"_",COUNTIF(A$1:A1810,A1810))</f>
        <v>33C001_18</v>
      </c>
      <c r="C1810" t="s">
        <v>10448</v>
      </c>
      <c r="D1810" t="str">
        <f>VLOOKUP(MID(C1810,7,4),Estrv!I:J,2,FALSE)</f>
        <v>Fomento, Constitución y Fortalecimiento de las Empresas Sociales y Solidarias de la Ciudad de México (FOCOFESS)</v>
      </c>
      <c r="E1810" t="str">
        <f>VLOOKUP(MID(C1810,1,10),Estrv!B:CC,45,FALSE)</f>
        <v>Constitucion y fortalecimineto de Organizaciones Sociales y Sociedades Cooperativas</v>
      </c>
      <c r="F1810" t="s">
        <v>8322</v>
      </c>
      <c r="G1810" t="b">
        <f t="shared" si="123"/>
        <v>0</v>
      </c>
    </row>
    <row r="1811" spans="1:7" hidden="1">
      <c r="A1811" t="str">
        <f t="shared" si="124"/>
        <v>33C001</v>
      </c>
      <c r="B1811" t="str">
        <f>CONCATENATE(A1811,"_",COUNTIF(A$1:A1811,A1811))</f>
        <v>33C001_19</v>
      </c>
      <c r="C1811" t="s">
        <v>11122</v>
      </c>
      <c r="D1811" t="str">
        <f>VLOOKUP(MID(C1811,7,4),Estrv!I:J,2,FALSE)</f>
        <v>Fomento, Constitución y Fortalecimiento de las Empresas Sociales y Solidarias de la Ciudad de México (FOCOFESS)</v>
      </c>
      <c r="E1811" t="str">
        <f>VLOOKUP(MID(C1811,1,10),Estrv!B:CC,48,FALSE)</f>
        <v>Asistencia tecnica especializada a Organizaciones Sociales y Sociedades Cooperativas</v>
      </c>
      <c r="F1811" t="s">
        <v>8326</v>
      </c>
      <c r="G1811" t="b">
        <f t="shared" si="123"/>
        <v>1</v>
      </c>
    </row>
    <row r="1812" spans="1:7" hidden="1">
      <c r="A1812" t="str">
        <f t="shared" si="124"/>
        <v>33C001</v>
      </c>
      <c r="B1812" t="str">
        <f>CONCATENATE(A1812,"_",COUNTIF(A$1:A1812,A1812))</f>
        <v>33C001_20</v>
      </c>
      <c r="C1812" t="s">
        <v>11796</v>
      </c>
      <c r="D1812" t="str">
        <f>VLOOKUP(MID(C1812,7,4),Estrv!I:J,2,FALSE)</f>
        <v>Fomento, Constitución y Fortalecimiento de las Empresas Sociales y Solidarias de la Ciudad de México (FOCOFESS)</v>
      </c>
      <c r="E1812" t="str">
        <f>VLOOKUP(MID(C1812,1,10),Estrv!B:CC,51,FALSE)</f>
        <v>Emision de Actas Constitutivas</v>
      </c>
      <c r="F1812" t="s">
        <v>8327</v>
      </c>
      <c r="G1812" t="b">
        <f t="shared" si="123"/>
        <v>1</v>
      </c>
    </row>
    <row r="1813" spans="1:7">
      <c r="A1813" t="str">
        <f t="shared" si="124"/>
        <v>33C001</v>
      </c>
      <c r="B1813" t="str">
        <f>CONCATENATE(A1813,"_",COUNTIF(A$1:A1813,A1813))</f>
        <v>33C001_21</v>
      </c>
      <c r="C1813" t="s">
        <v>10449</v>
      </c>
      <c r="D1813" t="str">
        <f>VLOOKUP(MID(C1813,7,4),Estrv!I:J,2,FALSE)</f>
        <v>Seguro de desempleo</v>
      </c>
      <c r="E1813" t="str">
        <f>VLOOKUP(MID(C1813,1,10),Estrv!B:CC,45,FALSE)</f>
        <v>Apoyos economicos entregados</v>
      </c>
      <c r="F1813" t="s">
        <v>8341</v>
      </c>
      <c r="G1813" t="b">
        <f t="shared" si="123"/>
        <v>0</v>
      </c>
    </row>
    <row r="1814" spans="1:7" hidden="1">
      <c r="A1814" t="str">
        <f t="shared" si="124"/>
        <v>33C001</v>
      </c>
      <c r="B1814" t="str">
        <f>CONCATENATE(A1814,"_",COUNTIF(A$1:A1814,A1814))</f>
        <v>33C001_22</v>
      </c>
      <c r="C1814" t="s">
        <v>11123</v>
      </c>
      <c r="D1814" t="str">
        <f>VLOOKUP(MID(C1814,7,4),Estrv!I:J,2,FALSE)</f>
        <v>Seguro de desempleo</v>
      </c>
      <c r="E1814" t="str">
        <f>VLOOKUP(MID(C1814,1,10),Estrv!B:CC,48,FALSE)</f>
        <v>Vinculacion a capacitacion y trabajo formal</v>
      </c>
      <c r="F1814" t="s">
        <v>8344</v>
      </c>
      <c r="G1814" t="b">
        <f t="shared" si="123"/>
        <v>1</v>
      </c>
    </row>
    <row r="1815" spans="1:7">
      <c r="A1815" t="str">
        <f t="shared" si="124"/>
        <v>33PDCL</v>
      </c>
      <c r="B1815" t="str">
        <f>CONCATENATE(A1815,"_",COUNTIF(A$1:A1815,A1815))</f>
        <v>33PDCL_1</v>
      </c>
      <c r="C1815" t="s">
        <v>10450</v>
      </c>
      <c r="D1815" t="str">
        <f>VLOOKUP(MID(C1815,7,4),Estrv!I:J,2,FALSE)</f>
        <v>Conciliacion laboral</v>
      </c>
      <c r="E1815" t="str">
        <f>VLOOKUP(MID(C1815,1,10),Estrv!B:CC,45,FALSE)</f>
        <v>Notificaciones oficiales a las partes para asistir a la audiencia de conciliacion</v>
      </c>
      <c r="F1815" t="s">
        <v>8360</v>
      </c>
      <c r="G1815" t="b">
        <f t="shared" si="123"/>
        <v>0</v>
      </c>
    </row>
    <row r="1816" spans="1:7" hidden="1">
      <c r="A1816" t="str">
        <f t="shared" si="124"/>
        <v>33PDCL</v>
      </c>
      <c r="B1816" t="str">
        <f>CONCATENATE(A1816,"_",COUNTIF(A$1:A1816,A1816))</f>
        <v>33PDCL_2</v>
      </c>
      <c r="C1816" t="s">
        <v>11124</v>
      </c>
      <c r="D1816" t="str">
        <f>VLOOKUP(MID(C1816,7,4),Estrv!I:J,2,FALSE)</f>
        <v>Conciliacion laboral</v>
      </c>
      <c r="E1816" t="str">
        <f>VLOOKUP(MID(C1816,1,10),Estrv!B:CC,48,FALSE)</f>
        <v>Elaboracion de convenios de conciliacion individual y colectiva</v>
      </c>
      <c r="F1816" t="s">
        <v>8363</v>
      </c>
      <c r="G1816" t="b">
        <f t="shared" si="123"/>
        <v>1</v>
      </c>
    </row>
    <row r="1817" spans="1:7" hidden="1">
      <c r="A1817" t="str">
        <f t="shared" si="124"/>
        <v>33PDCL</v>
      </c>
      <c r="B1817" t="str">
        <f>CONCATENATE(A1817,"_",COUNTIF(A$1:A1817,A1817))</f>
        <v>33PDCL_3</v>
      </c>
      <c r="C1817" t="s">
        <v>11798</v>
      </c>
      <c r="D1817" t="str">
        <f>VLOOKUP(MID(C1817,7,4),Estrv!I:J,2,FALSE)</f>
        <v>Conciliacion laboral</v>
      </c>
      <c r="E1817" t="str">
        <f>VLOOKUP(MID(C1817,1,10),Estrv!B:CC,51,FALSE)</f>
        <v>Expedicion de constacias de no conciliacion</v>
      </c>
      <c r="F1817" t="s">
        <v>8366</v>
      </c>
      <c r="G1817" t="b">
        <f t="shared" si="123"/>
        <v>1</v>
      </c>
    </row>
    <row r="1818" spans="1:7" hidden="1">
      <c r="A1818" t="str">
        <f t="shared" si="124"/>
        <v>33PDCL</v>
      </c>
      <c r="B1818" t="str">
        <f>CONCATENATE(A1818,"_",COUNTIF(A$1:A1818,A1818))</f>
        <v>33PDCL_4</v>
      </c>
      <c r="C1818" t="s">
        <v>12472</v>
      </c>
      <c r="D1818" t="str">
        <f>VLOOKUP(MID(C1818,7,4),Estrv!I:J,2,FALSE)</f>
        <v>Conciliacion laboral</v>
      </c>
      <c r="E1818" t="str">
        <f>VLOOKUP(MID(C1818,1,10),Estrv!B:CC,54,FALSE)</f>
        <v>Expedicion de actas de audiencias de conciliacion</v>
      </c>
      <c r="F1818" t="s">
        <v>8367</v>
      </c>
      <c r="G1818" t="b">
        <f t="shared" si="123"/>
        <v>1</v>
      </c>
    </row>
    <row r="1819" spans="1:7">
      <c r="A1819" t="str">
        <f t="shared" si="124"/>
        <v>33PDIT</v>
      </c>
      <c r="B1819" t="str">
        <f>CONCATENATE(A1819,"_",COUNTIF(A$1:A1819,A1819))</f>
        <v>33PDIT_1</v>
      </c>
      <c r="C1819" t="s">
        <v>10451</v>
      </c>
      <c r="D1819" t="str">
        <f>VLOOKUP(MID(C1819,7,4),Estrv!I:J,2,FALSE)</f>
        <v>Capacitación a la población ocupada y desocupada de la Ciudad de México</v>
      </c>
      <c r="E1819" t="str">
        <f>VLOOKUP(MID(C1819,1,10),Estrv!B:CC,45,FALSE)</f>
        <v>Capacitacion en materia laboral</v>
      </c>
      <c r="F1819" t="s">
        <v>8383</v>
      </c>
      <c r="G1819" t="b">
        <f t="shared" si="123"/>
        <v>0</v>
      </c>
    </row>
    <row r="1820" spans="1:7" hidden="1">
      <c r="A1820" t="str">
        <f t="shared" si="124"/>
        <v>33PDIT</v>
      </c>
      <c r="B1820" t="str">
        <f>CONCATENATE(A1820,"_",COUNTIF(A$1:A1820,A1820))</f>
        <v>33PDIT_2</v>
      </c>
      <c r="C1820" t="s">
        <v>11125</v>
      </c>
      <c r="D1820" t="str">
        <f>VLOOKUP(MID(C1820,7,4),Estrv!I:J,2,FALSE)</f>
        <v>Capacitación a la población ocupada y desocupada de la Ciudad de México</v>
      </c>
      <c r="E1820" t="str">
        <f>VLOOKUP(MID(C1820,1,10),Estrv!B:CC,48,FALSE)</f>
        <v>Certificacion de competencias laborales</v>
      </c>
      <c r="F1820" t="s">
        <v>8387</v>
      </c>
      <c r="G1820" t="b">
        <f t="shared" si="123"/>
        <v>1</v>
      </c>
    </row>
    <row r="1821" spans="1:7" hidden="1">
      <c r="A1821" t="str">
        <f t="shared" si="124"/>
        <v>33PDIT</v>
      </c>
      <c r="B1821" t="str">
        <f>CONCATENATE(A1821,"_",COUNTIF(A$1:A1821,A1821))</f>
        <v>33PDIT_3</v>
      </c>
      <c r="C1821" t="s">
        <v>11799</v>
      </c>
      <c r="D1821" t="str">
        <f>VLOOKUP(MID(C1821,7,4),Estrv!I:J,2,FALSE)</f>
        <v>Capacitación a la población ocupada y desocupada de la Ciudad de México</v>
      </c>
      <c r="E1821" t="str">
        <f>VLOOKUP(MID(C1821,1,10),Estrv!B:CC,51,FALSE)</f>
        <v>Capacitacion y certificacion de competencias laborales a personas de grupo de atencion prioritaria</v>
      </c>
      <c r="F1821" t="s">
        <v>8388</v>
      </c>
      <c r="G1821" t="b">
        <f t="shared" si="123"/>
        <v>1</v>
      </c>
    </row>
    <row r="1822" spans="1:7">
      <c r="A1822" t="str">
        <f t="shared" si="124"/>
        <v>33PDIT</v>
      </c>
      <c r="B1822" t="str">
        <f>CONCATENATE(A1822,"_",COUNTIF(A$1:A1822,A1822))</f>
        <v>33PDIT_4</v>
      </c>
      <c r="C1822" t="s">
        <v>10452</v>
      </c>
      <c r="D1822" t="str">
        <f>VLOOKUP(MID(C1822,7,4),Estrv!I:J,2,FALSE)</f>
        <v>Actividades de apoyo administrativo</v>
      </c>
      <c r="E1822" t="str">
        <f>VLOOKUP(MID(C1822,1,10),Estrv!B:CC,45,FALSE)</f>
        <v>Adquisicion de materiales, insumos y suministros para el desempeño de actividades administrativas</v>
      </c>
      <c r="F1822" t="s">
        <v>8398</v>
      </c>
      <c r="G1822" t="b">
        <f t="shared" si="123"/>
        <v>0</v>
      </c>
    </row>
    <row r="1823" spans="1:7" hidden="1">
      <c r="A1823" t="str">
        <f t="shared" si="124"/>
        <v>33PDIT</v>
      </c>
      <c r="B1823" t="str">
        <f>CONCATENATE(A1823,"_",COUNTIF(A$1:A1823,A1823))</f>
        <v>33PDIT_5</v>
      </c>
      <c r="C1823" t="s">
        <v>11126</v>
      </c>
      <c r="D1823" t="str">
        <f>VLOOKUP(MID(C1823,7,4),Estrv!I:J,2,FALSE)</f>
        <v>Actividades de apoyo administrativo</v>
      </c>
      <c r="E1823" t="str">
        <f>VLOOKUP(MID(C1823,1,10),Estrv!B:CC,48,FALSE)</f>
        <v>Pago de servicios generales, servicios profesionales, conservacion y mantenimiento del inmueble</v>
      </c>
      <c r="F1823" t="s">
        <v>4309</v>
      </c>
      <c r="G1823" t="b">
        <f t="shared" si="123"/>
        <v>1</v>
      </c>
    </row>
    <row r="1824" spans="1:7">
      <c r="A1824" t="str">
        <f t="shared" ref="A1824:A1835" si="125">MID(C1824,1,6)</f>
        <v>33PDIT</v>
      </c>
      <c r="B1824" t="str">
        <f>CONCATENATE(A1824,"_",COUNTIF(A$1:A1824,A1824))</f>
        <v>33PDIT_6</v>
      </c>
      <c r="C1824" t="s">
        <v>10453</v>
      </c>
      <c r="D1824" t="str">
        <f>VLOOKUP(MID(C1824,7,4),Estrv!I:J,2,FALSE)</f>
        <v>Provisiones para contingencias</v>
      </c>
      <c r="E1824" t="str">
        <f>VLOOKUP(MID(C1824,1,10),Estrv!B:CC,45,FALSE)</f>
        <v>Juicios laborales y laudos atendidos</v>
      </c>
      <c r="F1824" t="s">
        <v>8404</v>
      </c>
      <c r="G1824" t="b">
        <f t="shared" si="123"/>
        <v>0</v>
      </c>
    </row>
    <row r="1825" spans="1:7">
      <c r="A1825" t="str">
        <f t="shared" si="125"/>
        <v>33PDIT</v>
      </c>
      <c r="B1825" t="str">
        <f>CONCATENATE(A1825,"_",COUNTIF(A$1:A1825,A1825))</f>
        <v>33PDIT_7</v>
      </c>
      <c r="C1825" t="s">
        <v>10454</v>
      </c>
      <c r="D1825" t="str">
        <f>VLOOKUP(MID(C1825,7,4),Estrv!I:J,2,FALSE)</f>
        <v>Cumplimiento de los programas de protección civil</v>
      </c>
      <c r="E1825" t="str">
        <f>VLOOKUP(MID(C1825,1,10),Estrv!B:CC,45,FALSE)</f>
        <v>Adquisicion e instalacion de equipo de proteccion civil</v>
      </c>
      <c r="F1825" t="s">
        <v>8412</v>
      </c>
      <c r="G1825" t="b">
        <f t="shared" si="123"/>
        <v>0</v>
      </c>
    </row>
    <row r="1826" spans="1:7" hidden="1">
      <c r="A1826" t="str">
        <f t="shared" si="125"/>
        <v>33PDIT</v>
      </c>
      <c r="B1826" t="str">
        <f>CONCATENATE(A1826,"_",COUNTIF(A$1:A1826,A1826))</f>
        <v>33PDIT_8</v>
      </c>
      <c r="C1826" t="s">
        <v>11128</v>
      </c>
      <c r="D1826" t="str">
        <f>VLOOKUP(MID(C1826,7,4),Estrv!I:J,2,FALSE)</f>
        <v>Cumplimiento de los programas de protección civil</v>
      </c>
      <c r="E1826" t="str">
        <f>VLOOKUP(MID(C1826,1,10),Estrv!B:CC,48,FALSE)</f>
        <v>Capacitacion en materia de proteccion civil a servidores publicos</v>
      </c>
      <c r="F1826" t="s">
        <v>4325</v>
      </c>
      <c r="G1826" t="b">
        <f t="shared" si="123"/>
        <v>1</v>
      </c>
    </row>
    <row r="1827" spans="1:7" hidden="1">
      <c r="A1827" t="str">
        <f t="shared" si="125"/>
        <v>33PDIT</v>
      </c>
      <c r="B1827" t="str">
        <f>CONCATENATE(A1827,"_",COUNTIF(A$1:A1827,A1827))</f>
        <v>33PDIT_9</v>
      </c>
      <c r="C1827" t="s">
        <v>11802</v>
      </c>
      <c r="D1827" t="str">
        <f>VLOOKUP(MID(C1827,7,4),Estrv!I:J,2,FALSE)</f>
        <v>Cumplimiento de los programas de protección civil</v>
      </c>
      <c r="E1827" t="str">
        <f>VLOOKUP(MID(C1827,1,10),Estrv!B:CC,51,FALSE)</f>
        <v>Simulacros</v>
      </c>
      <c r="F1827" t="s">
        <v>4326</v>
      </c>
      <c r="G1827" t="b">
        <f t="shared" si="123"/>
        <v>1</v>
      </c>
    </row>
    <row r="1828" spans="1:7">
      <c r="A1828" t="str">
        <f t="shared" si="125"/>
        <v>34C001</v>
      </c>
      <c r="B1828" t="str">
        <f>CONCATENATE(A1828,"_",COUNTIF(A$1:A1828,A1828))</f>
        <v>34C001_1</v>
      </c>
      <c r="C1828" t="s">
        <v>10455</v>
      </c>
      <c r="D1828" t="str">
        <f>VLOOKUP(MID(C1828,7,4),Estrv!I:J,2,FALSE)</f>
        <v>Gestión integral de riesgos, atención a siniestros, emergencias y desastres</v>
      </c>
      <c r="E1828" t="str">
        <f>VLOOKUP(MID(C1828,1,10),Estrv!B:CC,45,FALSE)</f>
        <v>Atencion y orientacion a la poblacion via telefonica. Emergencias atendidas. Compilar planes, programas y protocolos para emergencias o desastres y con ello implementarlos de forma homologada; participacion y/o evaluacion de simulacros y recorridos en refugios temporales.</v>
      </c>
      <c r="F1828" t="s">
        <v>8427</v>
      </c>
      <c r="G1828" t="b">
        <f t="shared" si="123"/>
        <v>0</v>
      </c>
    </row>
    <row r="1829" spans="1:7" hidden="1">
      <c r="A1829" t="str">
        <f t="shared" si="125"/>
        <v>34C001</v>
      </c>
      <c r="B1829" t="str">
        <f>CONCATENATE(A1829,"_",COUNTIF(A$1:A1829,A1829))</f>
        <v>34C001_2</v>
      </c>
      <c r="C1829" t="s">
        <v>11129</v>
      </c>
      <c r="D1829" t="str">
        <f>VLOOKUP(MID(C1829,7,4),Estrv!I:J,2,FALSE)</f>
        <v>Gestión integral de riesgos, atención a siniestros, emergencias y desastres</v>
      </c>
      <c r="E1829" t="str">
        <f>VLOOKUP(MID(C1829,1,10),Estrv!B:CC,48,FALSE)</f>
        <v>Capacitacion, talleres, cursos y aula virtual en temas de gestion Integral de riesgos, proteccion civil y cooperacion internacional.</v>
      </c>
      <c r="F1829" t="s">
        <v>8431</v>
      </c>
      <c r="G1829" t="b">
        <f t="shared" si="123"/>
        <v>1</v>
      </c>
    </row>
    <row r="1830" spans="1:7" hidden="1">
      <c r="A1830" t="str">
        <f t="shared" si="125"/>
        <v>34C001</v>
      </c>
      <c r="B1830" t="str">
        <f>CONCATENATE(A1830,"_",COUNTIF(A$1:A1830,A1830))</f>
        <v>34C001_3</v>
      </c>
      <c r="C1830" t="s">
        <v>11803</v>
      </c>
      <c r="D1830" t="str">
        <f>VLOOKUP(MID(C1830,7,4),Estrv!I:J,2,FALSE)</f>
        <v>Gestión integral de riesgos, atención a siniestros, emergencias y desastres</v>
      </c>
      <c r="E1830" t="str">
        <f>VLOOKUP(MID(C1830,1,10),Estrv!B:CC,51,FALSE)</f>
        <v>Definicion de la bateria de indicadores de ocurrencia, impacto y resiliencia para la gestion integral de riesgos y desastres.</v>
      </c>
      <c r="F1830" t="s">
        <v>8434</v>
      </c>
      <c r="G1830" t="b">
        <f t="shared" si="123"/>
        <v>1</v>
      </c>
    </row>
    <row r="1831" spans="1:7" hidden="1">
      <c r="A1831" t="str">
        <f t="shared" si="125"/>
        <v>34C001</v>
      </c>
      <c r="B1831" t="str">
        <f>CONCATENATE(A1831,"_",COUNTIF(A$1:A1831,A1831))</f>
        <v>34C001_4</v>
      </c>
      <c r="C1831" t="s">
        <v>12477</v>
      </c>
      <c r="D1831" t="str">
        <f>VLOOKUP(MID(C1831,7,4),Estrv!I:J,2,FALSE)</f>
        <v>Gestión integral de riesgos, atención a siniestros, emergencias y desastres</v>
      </c>
      <c r="E1831" t="str">
        <f>VLOOKUP(MID(C1831,1,10),Estrv!B:CC,54,FALSE)</f>
        <v>Diseñar, implementar y coordinar politicas publicas orientadas a la construccion de resiliencia.</v>
      </c>
      <c r="F1831" t="s">
        <v>8437</v>
      </c>
      <c r="G1831" t="b">
        <f t="shared" si="123"/>
        <v>1</v>
      </c>
    </row>
    <row r="1832" spans="1:7">
      <c r="A1832" t="str">
        <f t="shared" si="125"/>
        <v>34C001</v>
      </c>
      <c r="B1832" t="str">
        <f>CONCATENATE(A1832,"_",COUNTIF(A$1:A1832,A1832))</f>
        <v>34C001_5</v>
      </c>
      <c r="C1832" t="s">
        <v>10456</v>
      </c>
      <c r="D1832" t="str">
        <f>VLOOKUP(MID(C1832,7,4),Estrv!I:J,2,FALSE)</f>
        <v>Actividades de apoyo administrativo</v>
      </c>
      <c r="E1832" t="e">
        <f>VLOOKUP(MID(C1832,1,10),Estrv!B:CC,45,FALSE)</f>
        <v>#N/A</v>
      </c>
      <c r="F1832" t="s">
        <v>8440</v>
      </c>
      <c r="G1832" t="e">
        <f t="shared" si="123"/>
        <v>#N/A</v>
      </c>
    </row>
    <row r="1833" spans="1:7" hidden="1">
      <c r="A1833" t="str">
        <f t="shared" si="125"/>
        <v>34C001</v>
      </c>
      <c r="B1833" t="str">
        <f>CONCATENATE(A1833,"_",COUNTIF(A$1:A1833,A1833))</f>
        <v>34C001_6</v>
      </c>
      <c r="C1833" t="s">
        <v>11130</v>
      </c>
      <c r="D1833" t="str">
        <f>VLOOKUP(MID(C1833,7,4),Estrv!I:J,2,FALSE)</f>
        <v>Actividades de apoyo administrativo</v>
      </c>
      <c r="E1833" t="e">
        <f>VLOOKUP(MID(C1833,1,10),Estrv!B:CC,48,FALSE)</f>
        <v>#N/A</v>
      </c>
      <c r="F1833" t="s">
        <v>122</v>
      </c>
      <c r="G1833" t="e">
        <f t="shared" si="123"/>
        <v>#N/A</v>
      </c>
    </row>
    <row r="1834" spans="1:7">
      <c r="A1834" t="str">
        <f t="shared" si="125"/>
        <v>34C001</v>
      </c>
      <c r="B1834" t="str">
        <f>CONCATENATE(A1834,"_",COUNTIF(A$1:A1834,A1834))</f>
        <v>34C001_7</v>
      </c>
      <c r="C1834" t="s">
        <v>10457</v>
      </c>
      <c r="D1834" t="str">
        <f>VLOOKUP(MID(C1834,7,4),Estrv!I:J,2,FALSE)</f>
        <v>Provisiones para contingencias</v>
      </c>
      <c r="E1834" t="str">
        <f>VLOOKUP(MID(C1834,1,10),Estrv!B:CC,45,FALSE)</f>
        <v>Entrega de apoyos compensatorios por situaciones emergentes que vulneren a los trabajadores de la Secretaria de Gestion Integral de Riesgos y Proteccion Civil.</v>
      </c>
      <c r="F1834" t="s">
        <v>8445</v>
      </c>
      <c r="G1834" t="b">
        <f t="shared" si="123"/>
        <v>0</v>
      </c>
    </row>
    <row r="1835" spans="1:7">
      <c r="A1835" t="str">
        <f t="shared" si="125"/>
        <v>34C001</v>
      </c>
      <c r="B1835" t="str">
        <f>CONCATENATE(A1835,"_",COUNTIF(A$1:A1835,A1835))</f>
        <v>34C001_8</v>
      </c>
      <c r="C1835" t="s">
        <v>10458</v>
      </c>
      <c r="D1835" t="str">
        <f>VLOOKUP(MID(C1835,7,4),Estrv!I:J,2,FALSE)</f>
        <v>Cumplimiento de los programas de protección civil</v>
      </c>
      <c r="E1835" t="str">
        <f>VLOOKUP(MID(C1835,1,10),Estrv!B:CC,45,FALSE)</f>
        <v>Implementar señaletica, realizar simulacros, instalar Comite Interno de Proteccion Civil, capacitar y equipar en materia de proteccion civil.</v>
      </c>
      <c r="F1835" t="s">
        <v>8452</v>
      </c>
      <c r="G1835" t="b">
        <f t="shared" si="123"/>
        <v>0</v>
      </c>
    </row>
    <row r="1836" spans="1:7">
      <c r="A1836" t="str">
        <f t="shared" ref="A1836:A1849" si="126">MID(C1836,1,6)</f>
        <v>34PDHB</v>
      </c>
      <c r="B1836" t="str">
        <f>CONCATENATE(A1836,"_",COUNTIF(A$1:A1836,A1836))</f>
        <v>34PDHB_1</v>
      </c>
      <c r="C1836" t="s">
        <v>10459</v>
      </c>
      <c r="D1836" t="str">
        <f>VLOOKUP(MID(C1836,7,4),Estrv!I:J,2,FALSE)</f>
        <v>Gestión integral de riesgos, atención a siniestros, emergencias y desastres</v>
      </c>
      <c r="E1836" t="str">
        <f>VLOOKUP(MID(C1836,1,10),Estrv!B:CC,45,FALSE)</f>
        <v>Emergencias atendidas por parte del Heroico Cuerpo de Bomberos de la Ciudad de Mexico</v>
      </c>
      <c r="F1836" t="s">
        <v>8465</v>
      </c>
      <c r="G1836" t="b">
        <f t="shared" si="123"/>
        <v>0</v>
      </c>
    </row>
    <row r="1837" spans="1:7">
      <c r="A1837" t="str">
        <f t="shared" si="126"/>
        <v>34PDHB</v>
      </c>
      <c r="B1837" t="str">
        <f>CONCATENATE(A1837,"_",COUNTIF(A$1:A1837,A1837))</f>
        <v>34PDHB_2</v>
      </c>
      <c r="C1837" t="s">
        <v>10460</v>
      </c>
      <c r="D1837" t="str">
        <f>VLOOKUP(MID(C1837,7,4),Estrv!I:J,2,FALSE)</f>
        <v>Actividades de apoyo administrativo</v>
      </c>
      <c r="E1837" t="e">
        <f>VLOOKUP(MID(C1837,1,10),Estrv!B:CC,45,FALSE)</f>
        <v>#N/A</v>
      </c>
      <c r="F1837" t="s">
        <v>8469</v>
      </c>
      <c r="G1837" t="e">
        <f t="shared" si="123"/>
        <v>#N/A</v>
      </c>
    </row>
    <row r="1838" spans="1:7" hidden="1">
      <c r="A1838" t="str">
        <f t="shared" si="126"/>
        <v>34PDHB</v>
      </c>
      <c r="B1838" t="str">
        <f>CONCATENATE(A1838,"_",COUNTIF(A$1:A1838,A1838))</f>
        <v>34PDHB_3</v>
      </c>
      <c r="C1838" t="s">
        <v>11134</v>
      </c>
      <c r="D1838" t="str">
        <f>VLOOKUP(MID(C1838,7,4),Estrv!I:J,2,FALSE)</f>
        <v>Actividades de apoyo administrativo</v>
      </c>
      <c r="E1838" t="e">
        <f>VLOOKUP(MID(C1838,1,10),Estrv!B:CC,48,FALSE)</f>
        <v>#N/A</v>
      </c>
      <c r="F1838" t="s">
        <v>122</v>
      </c>
      <c r="G1838" t="e">
        <f t="shared" si="123"/>
        <v>#N/A</v>
      </c>
    </row>
    <row r="1839" spans="1:7">
      <c r="A1839" t="str">
        <f t="shared" si="126"/>
        <v>34PDHB</v>
      </c>
      <c r="B1839" t="str">
        <f>CONCATENATE(A1839,"_",COUNTIF(A$1:A1839,A1839))</f>
        <v>34PDHB_4</v>
      </c>
      <c r="C1839" t="s">
        <v>10461</v>
      </c>
      <c r="D1839" t="str">
        <f>VLOOKUP(MID(C1839,7,4),Estrv!I:J,2,FALSE)</f>
        <v>Provisiones para contingencias</v>
      </c>
      <c r="E1839" t="str">
        <f>VLOOKUP(MID(C1839,1,10),Estrv!B:CC,45,FALSE)</f>
        <v>Entrega de apoyos compensatorios por situaciones emergentes que vulneren a la poblacion del Heroico Cuerpo de Bomberos de la Ciudad de Mexico.</v>
      </c>
      <c r="F1839" t="s">
        <v>8472</v>
      </c>
      <c r="G1839" t="b">
        <f t="shared" si="123"/>
        <v>0</v>
      </c>
    </row>
    <row r="1840" spans="1:7">
      <c r="A1840" t="str">
        <f t="shared" si="126"/>
        <v>34PDHB</v>
      </c>
      <c r="B1840" t="str">
        <f>CONCATENATE(A1840,"_",COUNTIF(A$1:A1840,A1840))</f>
        <v>34PDHB_5</v>
      </c>
      <c r="C1840" t="s">
        <v>10462</v>
      </c>
      <c r="D1840" t="str">
        <f>VLOOKUP(MID(C1840,7,4),Estrv!I:J,2,FALSE)</f>
        <v>Cumplimiento de los programas de protección civil</v>
      </c>
      <c r="E1840" t="str">
        <f>VLOOKUP(MID(C1840,1,10),Estrv!B:CC,45,FALSE)</f>
        <v>Implementar señaletica, realizar simulacros, instalar Comite Interno de Proteccion Civil, capacitar y equipar en materia de proteccion civil.</v>
      </c>
      <c r="F1840" t="s">
        <v>8482</v>
      </c>
      <c r="G1840" t="b">
        <f t="shared" si="123"/>
        <v>0</v>
      </c>
    </row>
    <row r="1841" spans="1:7">
      <c r="A1841" t="str">
        <f t="shared" si="126"/>
        <v>35C001</v>
      </c>
      <c r="B1841" t="str">
        <f>CONCATENATE(A1841,"_",COUNTIF(A$1:A1841,A1841))</f>
        <v>35C001_1</v>
      </c>
      <c r="C1841" t="s">
        <v>10463</v>
      </c>
      <c r="D1841" t="str">
        <f>VLOOKUP(MID(C1841,7,4),Estrv!I:J,2,FALSE)</f>
        <v>Desarrollo de los pueblos y barrios originarios y comunidades indígenas residentes</v>
      </c>
      <c r="E1841" t="str">
        <f>VLOOKUP(MID(C1841,1,10),Estrv!B:CC,45,FALSE)</f>
        <v>Materiales, talleres, cursos y otros eventos en materia de derechos humanos con perspectiva de genero para niñas y mujeres en pueblos y barrios y comunidades indigenas residentes.</v>
      </c>
      <c r="F1841" t="s">
        <v>8502</v>
      </c>
      <c r="G1841" t="b">
        <f t="shared" si="123"/>
        <v>0</v>
      </c>
    </row>
    <row r="1842" spans="1:7" hidden="1">
      <c r="A1842" t="str">
        <f t="shared" si="126"/>
        <v>35C001</v>
      </c>
      <c r="B1842" t="str">
        <f>CONCATENATE(A1842,"_",COUNTIF(A$1:A1842,A1842))</f>
        <v>35C001_2</v>
      </c>
      <c r="C1842" t="s">
        <v>11137</v>
      </c>
      <c r="D1842" t="str">
        <f>VLOOKUP(MID(C1842,7,4),Estrv!I:J,2,FALSE)</f>
        <v>Desarrollo de los pueblos y barrios originarios y comunidades indígenas residentes</v>
      </c>
      <c r="E1842" t="str">
        <f>VLOOKUP(MID(C1842,1,10),Estrv!B:CC,48,FALSE)</f>
        <v>Cursos, talleres, coloquios y otros eventos de impulso a la plurietnicidad, pluriculturalidad y plurilingüistica.</v>
      </c>
      <c r="F1842" t="s">
        <v>8506</v>
      </c>
      <c r="G1842" t="b">
        <f t="shared" si="123"/>
        <v>1</v>
      </c>
    </row>
    <row r="1843" spans="1:7" hidden="1">
      <c r="A1843" t="str">
        <f t="shared" si="126"/>
        <v>35C001</v>
      </c>
      <c r="B1843" t="str">
        <f>CONCATENATE(A1843,"_",COUNTIF(A$1:A1843,A1843))</f>
        <v>35C001_3</v>
      </c>
      <c r="C1843" t="s">
        <v>11811</v>
      </c>
      <c r="D1843" t="str">
        <f>VLOOKUP(MID(C1843,7,4),Estrv!I:J,2,FALSE)</f>
        <v>Desarrollo de los pueblos y barrios originarios y comunidades indígenas residentes</v>
      </c>
      <c r="E1843" t="str">
        <f>VLOOKUP(MID(C1843,1,10),Estrv!B:CC,51,FALSE)</f>
        <v>Difusion interinstitucional del enfoque de pertinencia cultural como grupo de atencion prioritaria para la generacion de politicas transversales en documentos rectores.</v>
      </c>
      <c r="F1843" t="s">
        <v>8509</v>
      </c>
      <c r="G1843" t="b">
        <f t="shared" si="123"/>
        <v>1</v>
      </c>
    </row>
    <row r="1844" spans="1:7" hidden="1">
      <c r="A1844" t="str">
        <f t="shared" si="126"/>
        <v>35C001</v>
      </c>
      <c r="B1844" t="str">
        <f>CONCATENATE(A1844,"_",COUNTIF(A$1:A1844,A1844))</f>
        <v>35C001_4</v>
      </c>
      <c r="C1844" t="s">
        <v>12485</v>
      </c>
      <c r="D1844" t="str">
        <f>VLOOKUP(MID(C1844,7,4),Estrv!I:J,2,FALSE)</f>
        <v>Desarrollo de los pueblos y barrios originarios y comunidades indígenas residentes</v>
      </c>
      <c r="E1844" t="str">
        <f>VLOOKUP(MID(C1845,1,10),Estrv!B:CC,54,FALSE)</f>
        <v>Asesoria y acompañamiento en procesos de consulta, acceso a la justicia y derechos humanos.</v>
      </c>
      <c r="F1844" t="s">
        <v>8512</v>
      </c>
      <c r="G1844" t="b">
        <f t="shared" si="123"/>
        <v>1</v>
      </c>
    </row>
    <row r="1845" spans="1:7" hidden="1">
      <c r="A1845" t="str">
        <f t="shared" si="126"/>
        <v>35C001</v>
      </c>
      <c r="B1845" t="str">
        <f>CONCATENATE(A1845,"_",COUNTIF(A$1:A1845,A1845))</f>
        <v>35C001_5</v>
      </c>
      <c r="C1845" t="s">
        <v>13159</v>
      </c>
      <c r="D1845" t="str">
        <f>VLOOKUP(MID(C1845,7,4),Estrv!I:J,2,FALSE)</f>
        <v>Desarrollo de los pueblos y barrios originarios y comunidades indígenas residentes</v>
      </c>
      <c r="E1845" t="str">
        <f>VLOOKUP(MID(C1845,1,10),Estrv!B:CC,57,FALSE)</f>
        <v>Seguimiento al Sistema de Registro de Pueblos y Barrios Originarios, y Comunidades Indigenas Residentes de la Ciudad de Mexico.</v>
      </c>
      <c r="F1845" t="s">
        <v>8515</v>
      </c>
      <c r="G1845" t="b">
        <f t="shared" si="123"/>
        <v>1</v>
      </c>
    </row>
    <row r="1846" spans="1:7">
      <c r="A1846" t="str">
        <f t="shared" si="126"/>
        <v>35C001</v>
      </c>
      <c r="B1846" t="str">
        <f>CONCATENATE(A1846,"_",COUNTIF(A$1:A1846,A1846))</f>
        <v>35C001_6</v>
      </c>
      <c r="C1846" t="s">
        <v>10464</v>
      </c>
      <c r="D1846" t="str">
        <f>VLOOKUP(MID(C1846,7,4),Estrv!I:J,2,FALSE)</f>
        <v>Otorgamiento de ayudas sociales para pueblos, barrios y comunidades indígenas residentes</v>
      </c>
      <c r="E1846" t="str">
        <f>VLOOKUP(MID(C1846,1,10),Estrv!B:CC,45,FALSE)</f>
        <v>Servicios de interpretacion y traduccion en lenguas indigenas nacionales.</v>
      </c>
      <c r="F1846" t="s">
        <v>8527</v>
      </c>
      <c r="G1846" t="b">
        <f t="shared" si="123"/>
        <v>0</v>
      </c>
    </row>
    <row r="1847" spans="1:7" hidden="1">
      <c r="A1847" t="str">
        <f t="shared" si="126"/>
        <v>35C001</v>
      </c>
      <c r="B1847" t="str">
        <f>CONCATENATE(A1847,"_",COUNTIF(A$1:A1847,A1847))</f>
        <v>35C001_7</v>
      </c>
      <c r="C1847" t="s">
        <v>11138</v>
      </c>
      <c r="D1847" t="str">
        <f>VLOOKUP(MID(C1847,7,4),Estrv!I:J,2,FALSE)</f>
        <v>Otorgamiento de ayudas sociales para pueblos, barrios y comunidades indígenas residentes</v>
      </c>
      <c r="E1847" t="str">
        <f>VLOOKUP(MID(C1847,1,10),Estrv!B:CC,48,FALSE)</f>
        <v>Apoyos entregados para infraestructura, conservacion del patrimonio historico y biocultural, recuperacion de espacios comunitarios y fortalecimiento de la economia de los Pueblos y Barrios Originarios.</v>
      </c>
      <c r="F1847" t="s">
        <v>8531</v>
      </c>
      <c r="G1847" t="b">
        <f t="shared" si="123"/>
        <v>1</v>
      </c>
    </row>
    <row r="1848" spans="1:7">
      <c r="A1848" t="str">
        <f t="shared" si="126"/>
        <v>35C001</v>
      </c>
      <c r="B1848" t="str">
        <f>CONCATENATE(A1848,"_",COUNTIF(A$1:A1848,A1848))</f>
        <v>35C001_8</v>
      </c>
      <c r="C1848" t="s">
        <v>10465</v>
      </c>
      <c r="D1848" t="str">
        <f>VLOOKUP(MID(C1848,7,4),Estrv!I:J,2,FALSE)</f>
        <v>Actividades de apoyo administrativo</v>
      </c>
      <c r="E1848" t="str">
        <f>VLOOKUP(MID(C1848,1,10),Estrv!B:CC,45,FALSE)</f>
        <v>Adquisicion de materiales, insumos y suministros requeridos para el desempeño de las actividades administrativas.</v>
      </c>
      <c r="F1848" t="s">
        <v>8540</v>
      </c>
      <c r="G1848" t="b">
        <f t="shared" si="123"/>
        <v>0</v>
      </c>
    </row>
    <row r="1849" spans="1:7" hidden="1">
      <c r="A1849" t="str">
        <f t="shared" si="126"/>
        <v>35C001</v>
      </c>
      <c r="B1849" t="str">
        <f>CONCATENATE(A1849,"_",COUNTIF(A$1:A1849,A1849))</f>
        <v>35C001_9</v>
      </c>
      <c r="C1849" t="s">
        <v>11139</v>
      </c>
      <c r="D1849" t="str">
        <f>VLOOKUP(MID(C1849,7,4),Estrv!I:J,2,FALSE)</f>
        <v>Actividades de apoyo administrativo</v>
      </c>
      <c r="E1849" t="str">
        <f>VLOOKUP(MID(C1849,1,10),Estrv!B:CC,48,FALSE)</f>
        <v>Pago de servicios generales, servicios profesionales, conservacion y mantenimiento del inmueble, asi como servicios de difusion.</v>
      </c>
      <c r="F1849" t="s">
        <v>122</v>
      </c>
      <c r="G1849" t="b">
        <f t="shared" si="123"/>
        <v>1</v>
      </c>
    </row>
    <row r="1850" spans="1:7">
      <c r="A1850" t="str">
        <f t="shared" ref="A1850:A1866" si="127">MID(C1850,1,6)</f>
        <v>35C001</v>
      </c>
      <c r="B1850" t="str">
        <f>CONCATENATE(A1850,"_",COUNTIF(A$1:A1850,A1850))</f>
        <v>35C001_10</v>
      </c>
      <c r="C1850" t="s">
        <v>10466</v>
      </c>
      <c r="D1850" t="str">
        <f>VLOOKUP(MID(C1850,7,4),Estrv!I:J,2,FALSE)</f>
        <v>Provisiones para contingencias</v>
      </c>
      <c r="E1850" t="str">
        <f>VLOOKUP(MID(C1850,1,10),Estrv!B:CC,45,FALSE)</f>
        <v>Entrega de apoyos compensatorios por situaciones emergentes que vulneren a la poblacion de la Secretaria de Pueblos y Barrios Originarios y Comunidades Indigenas Residentes.</v>
      </c>
      <c r="F1850" t="s">
        <v>8544</v>
      </c>
      <c r="G1850" t="b">
        <f t="shared" si="123"/>
        <v>0</v>
      </c>
    </row>
    <row r="1851" spans="1:7">
      <c r="A1851" t="str">
        <f t="shared" si="127"/>
        <v>35C001</v>
      </c>
      <c r="B1851" t="str">
        <f>CONCATENATE(A1851,"_",COUNTIF(A$1:A1851,A1851))</f>
        <v>35C001_11</v>
      </c>
      <c r="C1851" t="s">
        <v>10467</v>
      </c>
      <c r="D1851" t="str">
        <f>VLOOKUP(MID(C1851,7,4),Estrv!I:J,2,FALSE)</f>
        <v>Cumplimiento de los programas de protección civil</v>
      </c>
      <c r="E1851" t="str">
        <f>VLOOKUP(MID(C1851,1,10),Estrv!B:CC,45,FALSE)</f>
        <v>Implementar señaletica, realizar simulacros y capacitar en materia de proteccion civil.</v>
      </c>
      <c r="F1851" t="s">
        <v>8556</v>
      </c>
      <c r="G1851" t="b">
        <f t="shared" si="123"/>
        <v>0</v>
      </c>
    </row>
    <row r="1852" spans="1:7">
      <c r="A1852" t="str">
        <f t="shared" si="127"/>
        <v>36C001</v>
      </c>
      <c r="B1852" t="str">
        <f>CONCATENATE(A1852,"_",COUNTIF(A$1:A1852,A1852))</f>
        <v>36C001_1</v>
      </c>
      <c r="C1852" t="s">
        <v>10468</v>
      </c>
      <c r="D1852" t="str">
        <f>VLOOKUP(MID(C1852,7,4),Estrv!I:J,2,FALSE)</f>
        <v>Fortalecimiento a la educación media superior</v>
      </c>
      <c r="E1852" t="str">
        <f>VLOOKUP(MID(C1852,1,10),Estrv!B:CC,45,FALSE)</f>
        <v>Monitoreo al programa de Bachillerato en Linea Pilares (BLP). (Numero de alumnos que ingresan y egresan en cada ciclo escolar)</v>
      </c>
      <c r="F1852" t="s">
        <v>8575</v>
      </c>
      <c r="G1852" t="b">
        <f t="shared" si="123"/>
        <v>0</v>
      </c>
    </row>
    <row r="1853" spans="1:7" hidden="1">
      <c r="A1853" t="str">
        <f t="shared" si="127"/>
        <v>36C001</v>
      </c>
      <c r="B1853" t="str">
        <f>CONCATENATE(A1853,"_",COUNTIF(A$1:A1853,A1853))</f>
        <v>36C001_2</v>
      </c>
      <c r="C1853" t="s">
        <v>11142</v>
      </c>
      <c r="D1853" t="str">
        <f>VLOOKUP(MID(C1853,7,4),Estrv!I:J,2,FALSE)</f>
        <v>Fortalecimiento a la educación media superior</v>
      </c>
      <c r="E1853" t="str">
        <f>VLOOKUP(MID(C1853,1,10),Estrv!B:CC,48,FALSE)</f>
        <v>Monitoreo al programa de Bachillerato Policial (BP). (Numero de alumnos que ingresan y egresan en cada ciclo escolar)</v>
      </c>
      <c r="F1853" t="s">
        <v>8579</v>
      </c>
      <c r="G1853" t="b">
        <f t="shared" si="123"/>
        <v>1</v>
      </c>
    </row>
    <row r="1854" spans="1:7" hidden="1">
      <c r="A1854" t="str">
        <f t="shared" si="127"/>
        <v>36C001</v>
      </c>
      <c r="B1854" t="str">
        <f>CONCATENATE(A1854,"_",COUNTIF(A$1:A1854,A1854))</f>
        <v>36C001_3</v>
      </c>
      <c r="C1854" t="s">
        <v>11816</v>
      </c>
      <c r="D1854" t="str">
        <f>VLOOKUP(MID(C1854,7,4),Estrv!I:J,2,FALSE)</f>
        <v>Fortalecimiento a la educación media superior</v>
      </c>
      <c r="E1854" t="str">
        <f>VLOOKUP(MID(C1854,1,10),Estrv!B:CC,51,FALSE)</f>
        <v>Monitoreo al programa de Bachillerato Digital (BADI). (Numero de alumnos que ingresan y egresan en cada ciclo escolar)</v>
      </c>
      <c r="F1854" t="s">
        <v>8580</v>
      </c>
      <c r="G1854" t="b">
        <f t="shared" si="123"/>
        <v>1</v>
      </c>
    </row>
    <row r="1855" spans="1:7" hidden="1">
      <c r="A1855" t="str">
        <f t="shared" si="127"/>
        <v>36C001</v>
      </c>
      <c r="B1855" t="str">
        <f>CONCATENATE(A1855,"_",COUNTIF(A$1:A1855,A1855))</f>
        <v>36C001_4</v>
      </c>
      <c r="C1855" t="s">
        <v>12490</v>
      </c>
      <c r="D1855" t="str">
        <f>VLOOKUP(MID(C1855,7,4),Estrv!I:J,2,FALSE)</f>
        <v>Fortalecimiento a la educación media superior</v>
      </c>
      <c r="E1855" t="str">
        <f>VLOOKUP(MID(C1855,1,10),Estrv!B:CC,54,FALSE)</f>
        <v>Actualizacion docente en materia del modelo educativo, planes de estudios y materiales didacticos digitales.</v>
      </c>
      <c r="F1855" t="s">
        <v>8581</v>
      </c>
      <c r="G1855" t="b">
        <f t="shared" si="123"/>
        <v>1</v>
      </c>
    </row>
    <row r="1856" spans="1:7" hidden="1">
      <c r="A1856" t="str">
        <f t="shared" si="127"/>
        <v>36C001</v>
      </c>
      <c r="B1856" t="str">
        <f>CONCATENATE(A1856,"_",COUNTIF(A$1:A1856,A1856))</f>
        <v>36C001_5</v>
      </c>
      <c r="C1856" t="s">
        <v>13164</v>
      </c>
      <c r="D1856" t="str">
        <f>VLOOKUP(MID(C1856,7,4),Estrv!I:J,2,FALSE)</f>
        <v>Fortalecimiento a la educación media superior</v>
      </c>
      <c r="E1856" t="str">
        <f>VLOOKUP(MID(C1856,1,10),Estrv!B:CC,57,FALSE)</f>
        <v>Convenio de colaboracion con la UNAM</v>
      </c>
      <c r="F1856" t="s">
        <v>8582</v>
      </c>
      <c r="G1856" t="b">
        <f t="shared" si="123"/>
        <v>1</v>
      </c>
    </row>
    <row r="1857" spans="1:7">
      <c r="A1857" t="str">
        <f t="shared" si="127"/>
        <v>36C001</v>
      </c>
      <c r="B1857" t="str">
        <f>CONCATENATE(A1857,"_",COUNTIF(A$1:A1857,A1857))</f>
        <v>36C001_6</v>
      </c>
      <c r="C1857" t="s">
        <v>10469</v>
      </c>
      <c r="D1857" t="str">
        <f>VLOOKUP(MID(C1857,7,4),Estrv!I:J,2,FALSE)</f>
        <v>Programa Pilares</v>
      </c>
      <c r="E1857" t="str">
        <f>VLOOKUP(MID(C1857,1,10),Estrv!B:CC,45,FALSE)</f>
        <v>Asesorias para alfabetizacion y/o conclusion de estudios de nivel basico, medio superior y superior.</v>
      </c>
      <c r="F1857" t="s">
        <v>8595</v>
      </c>
      <c r="G1857" t="b">
        <f t="shared" si="123"/>
        <v>0</v>
      </c>
    </row>
    <row r="1858" spans="1:7" hidden="1">
      <c r="A1858" t="str">
        <f t="shared" si="127"/>
        <v>36C001</v>
      </c>
      <c r="B1858" t="str">
        <f>CONCATENATE(A1858,"_",COUNTIF(A$1:A1858,A1858))</f>
        <v>36C001_7</v>
      </c>
      <c r="C1858" t="s">
        <v>11143</v>
      </c>
      <c r="D1858" t="str">
        <f>VLOOKUP(MID(C1858,7,4),Estrv!I:J,2,FALSE)</f>
        <v>Programa Pilares</v>
      </c>
      <c r="E1858" t="str">
        <f>VLOOKUP(MID(C1858,1,10),Estrv!B:CC,48,FALSE)</f>
        <v>Enseñanza de oficios y capacitacion para la comercializacion de productos y/o servicios.</v>
      </c>
      <c r="F1858" t="s">
        <v>8599</v>
      </c>
      <c r="G1858" t="b">
        <f t="shared" si="123"/>
        <v>1</v>
      </c>
    </row>
    <row r="1859" spans="1:7" hidden="1">
      <c r="A1859" t="str">
        <f t="shared" si="127"/>
        <v>36C001</v>
      </c>
      <c r="B1859" t="str">
        <f>CONCATENATE(A1859,"_",COUNTIF(A$1:A1859,A1859))</f>
        <v>36C001_8</v>
      </c>
      <c r="C1859" t="s">
        <v>11817</v>
      </c>
      <c r="D1859" t="str">
        <f>VLOOKUP(MID(C1859,7,4),Estrv!I:J,2,FALSE)</f>
        <v>Programa Pilares</v>
      </c>
      <c r="E1859" t="str">
        <f>VLOOKUP(MID(C1859,1,10),Estrv!B:CC,51,FALSE)</f>
        <v>Talleres para la adquisicion de habilidades cognitivas, digitales, emocionales, y de herramientas de interculturalidad, de la diversidad sexual, de la diversidad funcional y de la prevencion y disminucion de las violencias.</v>
      </c>
      <c r="F1859" t="s">
        <v>8602</v>
      </c>
      <c r="G1859" t="b">
        <f t="shared" ref="G1859:G1922" si="128">EXACT(E1859,F1859)</f>
        <v>1</v>
      </c>
    </row>
    <row r="1860" spans="1:7" hidden="1">
      <c r="A1860" t="str">
        <f t="shared" si="127"/>
        <v>36C001</v>
      </c>
      <c r="B1860" t="str">
        <f>CONCATENATE(A1860,"_",COUNTIF(A$1:A1860,A1860))</f>
        <v>36C001_9</v>
      </c>
      <c r="C1860" t="s">
        <v>12491</v>
      </c>
      <c r="D1860" t="str">
        <f>VLOOKUP(MID(C1860,7,4),Estrv!I:J,2,FALSE)</f>
        <v>Programa Pilares</v>
      </c>
      <c r="E1860" t="str">
        <f>VLOOKUP(MID(C1860,1,10),Estrv!B:CC,54,FALSE)</f>
        <v>Reconocimientos de los programas para la autonomia economica.</v>
      </c>
      <c r="F1860" t="s">
        <v>8604</v>
      </c>
      <c r="G1860" t="b">
        <f t="shared" si="128"/>
        <v>1</v>
      </c>
    </row>
    <row r="1861" spans="1:7">
      <c r="A1861" t="str">
        <f t="shared" si="127"/>
        <v>36C001</v>
      </c>
      <c r="B1861" t="str">
        <f>CONCATENATE(A1861,"_",COUNTIF(A$1:A1861,A1861))</f>
        <v>36C001_10</v>
      </c>
      <c r="C1861" t="s">
        <v>10470</v>
      </c>
      <c r="D1861" t="str">
        <f>VLOOKUP(MID(C1861,7,4),Estrv!I:J,2,FALSE)</f>
        <v>Servicios de educación complementaria</v>
      </c>
      <c r="E1861" t="str">
        <f>VLOOKUP(MID(C1861,1,10),Estrv!B:CC,45,FALSE)</f>
        <v>Capacitacion de docentes, directivos y especialistas educativos en el Modelo de Enseñanza STEAM en ambientes escolares y extraescolares.</v>
      </c>
      <c r="F1861" t="s">
        <v>8615</v>
      </c>
      <c r="G1861" t="b">
        <f t="shared" si="128"/>
        <v>0</v>
      </c>
    </row>
    <row r="1862" spans="1:7" hidden="1">
      <c r="A1862" t="str">
        <f t="shared" si="127"/>
        <v>36C001</v>
      </c>
      <c r="B1862" t="str">
        <f>CONCATENATE(A1862,"_",COUNTIF(A$1:A1862,A1862))</f>
        <v>36C001_11</v>
      </c>
      <c r="C1862" t="s">
        <v>11144</v>
      </c>
      <c r="D1862" t="str">
        <f>VLOOKUP(MID(C1862,7,4),Estrv!I:J,2,FALSE)</f>
        <v>Servicios de educación complementaria</v>
      </c>
      <c r="E1862" t="str">
        <f>VLOOKUP(MID(C1862,1,10),Estrv!B:CC,48,FALSE)</f>
        <v>Capacitacion de agentes educativos y cuidadores primarios en el Modelo de Atencion y Enseñanza Educativa basica</v>
      </c>
      <c r="F1862" t="s">
        <v>8619</v>
      </c>
      <c r="G1862" t="b">
        <f t="shared" si="128"/>
        <v>1</v>
      </c>
    </row>
    <row r="1863" spans="1:7" hidden="1">
      <c r="A1863" t="str">
        <f t="shared" si="127"/>
        <v>36C001</v>
      </c>
      <c r="B1863" t="str">
        <f>CONCATENATE(A1863,"_",COUNTIF(A$1:A1863,A1863))</f>
        <v>36C001_12</v>
      </c>
      <c r="C1863" t="s">
        <v>11818</v>
      </c>
      <c r="D1863" t="str">
        <f>VLOOKUP(MID(C1863,7,4),Estrv!I:J,2,FALSE)</f>
        <v>Servicios de educación complementaria</v>
      </c>
      <c r="E1863" t="str">
        <f>VLOOKUP(MID(C1863,1,10),Estrv!B:CC,51,FALSE)</f>
        <v>Coordinacion de la gestion escolar y vinculacion interinstitucional de los servicios de educacion basica de la Ciudad de Mexico.</v>
      </c>
      <c r="F1863" t="s">
        <v>8622</v>
      </c>
      <c r="G1863" t="b">
        <f t="shared" si="128"/>
        <v>1</v>
      </c>
    </row>
    <row r="1864" spans="1:7" hidden="1">
      <c r="A1864" t="str">
        <f t="shared" si="127"/>
        <v>36C001</v>
      </c>
      <c r="B1864" t="str">
        <f>CONCATENATE(A1864,"_",COUNTIF(A$1:A1864,A1864))</f>
        <v>36C001_13</v>
      </c>
      <c r="C1864" t="s">
        <v>12492</v>
      </c>
      <c r="D1864" t="str">
        <f>VLOOKUP(MID(C1864,7,4),Estrv!I:J,2,FALSE)</f>
        <v>Servicios de educación complementaria</v>
      </c>
      <c r="E1864" t="str">
        <f>VLOOKUP(MID(C1864,1,10),Estrv!B:CC,54,FALSE)</f>
        <v>Operacion de plataformas educativas digitales para docentes y alumnos de diferentes niveles educativos y poblacion general de la Ciudad de Mexico</v>
      </c>
      <c r="F1864" t="s">
        <v>8623</v>
      </c>
      <c r="G1864" t="b">
        <f t="shared" si="128"/>
        <v>1</v>
      </c>
    </row>
    <row r="1865" spans="1:7" hidden="1">
      <c r="A1865" t="str">
        <f t="shared" si="127"/>
        <v>36C001</v>
      </c>
      <c r="B1865" t="str">
        <f>CONCATENATE(A1865,"_",COUNTIF(A$1:A1865,A1865))</f>
        <v>36C001_14</v>
      </c>
      <c r="C1865" t="s">
        <v>13166</v>
      </c>
      <c r="D1865" t="str">
        <f>VLOOKUP(MID(C1865,7,4),Estrv!I:J,2,FALSE)</f>
        <v>Servicios de educación complementaria</v>
      </c>
      <c r="E1865" t="str">
        <f>VLOOKUP(MID(C1865,1,10),Estrv!B:CC,57,FALSE)</f>
        <v>Distribucion de libros de texto gratuitos, codigo braille y formato macrotipo para alumnos de escuelas secundarias en la Ciudad de Mexico.</v>
      </c>
      <c r="F1865" t="s">
        <v>8626</v>
      </c>
      <c r="G1865" t="b">
        <f t="shared" si="128"/>
        <v>1</v>
      </c>
    </row>
    <row r="1866" spans="1:7">
      <c r="A1866" t="str">
        <f t="shared" si="127"/>
        <v>36C001</v>
      </c>
      <c r="B1866" t="str">
        <f>CONCATENATE(A1866,"_",COUNTIF(A$1:A1866,A1866))</f>
        <v>36C001_15</v>
      </c>
      <c r="C1866" t="s">
        <v>10471</v>
      </c>
      <c r="D1866" t="str">
        <f>VLOOKUP(MID(C1866,7,4),Estrv!I:J,2,FALSE)</f>
        <v>Actividades de apoyo administrativo</v>
      </c>
      <c r="E1866" t="str">
        <f>VLOOKUP(MID(C1866,1,10),Estrv!B:CC,45,FALSE)</f>
        <v>Proporcionar los insumos y herramientas necesarias a traves de la adquisicion de bienes y la contratacion de servicios para atender la demanda y necesidades de la Secretaria</v>
      </c>
      <c r="F1866" t="s">
        <v>6030</v>
      </c>
      <c r="G1866" t="b">
        <f t="shared" si="128"/>
        <v>0</v>
      </c>
    </row>
    <row r="1867" spans="1:7">
      <c r="A1867" t="str">
        <f t="shared" ref="A1867:A1881" si="129">MID(C1867,1,6)</f>
        <v>36C001</v>
      </c>
      <c r="B1867" t="str">
        <f>CONCATENATE(A1867,"_",COUNTIF(A$1:A1867,A1867))</f>
        <v>36C001_16</v>
      </c>
      <c r="C1867" t="s">
        <v>10472</v>
      </c>
      <c r="D1867" t="str">
        <f>VLOOKUP(MID(C1867,7,4),Estrv!I:J,2,FALSE)</f>
        <v>Provisiones para contingencias</v>
      </c>
      <c r="E1867" t="str">
        <f>VLOOKUP(MID(C1867,1,10),Estrv!B:CC,45,FALSE)</f>
        <v>Atender las sentencias emitas por la autoridad competente</v>
      </c>
      <c r="F1867" t="s">
        <v>719</v>
      </c>
      <c r="G1867" t="b">
        <f t="shared" si="128"/>
        <v>0</v>
      </c>
    </row>
    <row r="1868" spans="1:7">
      <c r="A1868" t="str">
        <f t="shared" si="129"/>
        <v>36C001</v>
      </c>
      <c r="B1868" t="str">
        <f>CONCATENATE(A1868,"_",COUNTIF(A$1:A1868,A1868))</f>
        <v>36C001_17</v>
      </c>
      <c r="C1868" t="s">
        <v>10473</v>
      </c>
      <c r="D1868" t="str">
        <f>VLOOKUP(MID(C1868,7,4),Estrv!I:J,2,FALSE)</f>
        <v>Cumplimiento de los programas de protección civil</v>
      </c>
      <c r="E1868" t="str">
        <f>VLOOKUP(MID(C1868,1,10),Estrv!B:CC,45,FALSE)</f>
        <v>Elaboracion de los Programas en Materia de Proteccion Civil de los inmuebles que integran la RED-PILARES y la SEDES de la SECTEI</v>
      </c>
      <c r="F1868" t="s">
        <v>8644</v>
      </c>
      <c r="G1868" t="b">
        <f t="shared" si="128"/>
        <v>0</v>
      </c>
    </row>
    <row r="1869" spans="1:7" hidden="1">
      <c r="A1869" t="str">
        <f t="shared" si="129"/>
        <v>36C001</v>
      </c>
      <c r="B1869" t="str">
        <f>CONCATENATE(A1869,"_",COUNTIF(A$1:A1869,A1869))</f>
        <v>36C001_18</v>
      </c>
      <c r="C1869" t="s">
        <v>11147</v>
      </c>
      <c r="D1869" t="str">
        <f>VLOOKUP(MID(C1869,7,4),Estrv!I:J,2,FALSE)</f>
        <v>Cumplimiento de los programas de protección civil</v>
      </c>
      <c r="E1869" t="str">
        <f>VLOOKUP(MID(C1869,1,10),Estrv!B:CC,48,FALSE)</f>
        <v>Capacitacion en materia de Proteccion Civil</v>
      </c>
      <c r="F1869" t="s">
        <v>731</v>
      </c>
      <c r="G1869" t="b">
        <f t="shared" si="128"/>
        <v>1</v>
      </c>
    </row>
    <row r="1870" spans="1:7">
      <c r="A1870" t="str">
        <f t="shared" si="129"/>
        <v>36C001</v>
      </c>
      <c r="B1870" t="str">
        <f>CONCATENATE(A1870,"_",COUNTIF(A$1:A1870,A1870))</f>
        <v>36C001_19</v>
      </c>
      <c r="C1870" t="s">
        <v>10474</v>
      </c>
      <c r="D1870" t="str">
        <f>VLOOKUP(MID(C1870,7,4),Estrv!I:J,2,FALSE)</f>
        <v>Beca pilares bienestar</v>
      </c>
      <c r="E1870" t="str">
        <f>VLOOKUP(MID(C1870,1,10),Estrv!B:CC,45,FALSE)</f>
        <v>Entrega del apoyo economico del Programa Social Beca PILARES 2023</v>
      </c>
      <c r="F1870" t="s">
        <v>8657</v>
      </c>
      <c r="G1870" t="b">
        <f t="shared" si="128"/>
        <v>0</v>
      </c>
    </row>
    <row r="1871" spans="1:7" hidden="1">
      <c r="A1871" t="str">
        <f t="shared" si="129"/>
        <v>36C001</v>
      </c>
      <c r="B1871" t="str">
        <f>CONCATENATE(A1871,"_",COUNTIF(A$1:A1871,A1871))</f>
        <v>36C001_20</v>
      </c>
      <c r="C1871" t="s">
        <v>11148</v>
      </c>
      <c r="D1871" t="str">
        <f>VLOOKUP(MID(C1871,7,4),Estrv!I:J,2,FALSE)</f>
        <v>Beca pilares bienestar</v>
      </c>
      <c r="E1871" t="str">
        <f>VLOOKUP(MID(C1871,1,10),Estrv!B:CC,48,FALSE)</f>
        <v>Validacion de vigencia del derecho a la beca</v>
      </c>
      <c r="F1871" t="s">
        <v>8661</v>
      </c>
      <c r="G1871" t="b">
        <f t="shared" si="128"/>
        <v>1</v>
      </c>
    </row>
    <row r="1872" spans="1:7" hidden="1">
      <c r="A1872" t="str">
        <f t="shared" si="129"/>
        <v>36C001</v>
      </c>
      <c r="B1872" t="str">
        <f>CONCATENATE(A1872,"_",COUNTIF(A$1:A1872,A1872))</f>
        <v>36C001_21</v>
      </c>
      <c r="C1872" t="s">
        <v>11822</v>
      </c>
      <c r="D1872" t="str">
        <f>VLOOKUP(MID(C1872,7,4),Estrv!I:J,2,FALSE)</f>
        <v>Beca pilares bienestar</v>
      </c>
      <c r="E1872" t="str">
        <f>VLOOKUP(MID(C1872,1,10),Estrv!B:CC,51,FALSE)</f>
        <v>Atencion a las solicitudes de incorporacion al Programa Social Beca PILARES 2023</v>
      </c>
      <c r="F1872" t="s">
        <v>8662</v>
      </c>
      <c r="G1872" t="b">
        <f t="shared" si="128"/>
        <v>1</v>
      </c>
    </row>
    <row r="1873" spans="1:7">
      <c r="A1873" t="str">
        <f t="shared" si="129"/>
        <v>36C001</v>
      </c>
      <c r="B1873" t="str">
        <f>CONCATENATE(A1873,"_",COUNTIF(A$1:A1873,A1873))</f>
        <v>36C001_22</v>
      </c>
      <c r="C1873" t="s">
        <v>10475</v>
      </c>
      <c r="D1873" t="str">
        <f>VLOOKUP(MID(C1873,7,4),Estrv!I:J,2,FALSE)</f>
        <v>Convenios para la mejora de la educación, ciencia, tecnología e innovación</v>
      </c>
      <c r="E1873" t="str">
        <f>VLOOKUP(MID(C1873,1,10),Estrv!B:CC,45,FALSE)</f>
        <v>Convenios en materia de ciencia, tecnologia e innovacion</v>
      </c>
      <c r="F1873" t="s">
        <v>8677</v>
      </c>
      <c r="G1873" t="b">
        <f t="shared" si="128"/>
        <v>0</v>
      </c>
    </row>
    <row r="1874" spans="1:7" hidden="1">
      <c r="A1874" t="str">
        <f t="shared" si="129"/>
        <v>36C001</v>
      </c>
      <c r="B1874" t="str">
        <f>CONCATENATE(A1874,"_",COUNTIF(A$1:A1874,A1874))</f>
        <v>36C001_23</v>
      </c>
      <c r="C1874" t="s">
        <v>11149</v>
      </c>
      <c r="D1874" t="str">
        <f>VLOOKUP(MID(C1874,7,4),Estrv!I:J,2,FALSE)</f>
        <v>Convenios para la mejora de la educación, ciencia, tecnología e innovación</v>
      </c>
      <c r="E1874" t="str">
        <f>VLOOKUP(MID(C1874,1,10),Estrv!B:CC,48,FALSE)</f>
        <v>Emision de convocatorias en materia de ciencia, tecnologia e innovacion.</v>
      </c>
      <c r="F1874" t="s">
        <v>8681</v>
      </c>
      <c r="G1874" t="b">
        <f t="shared" si="128"/>
        <v>1</v>
      </c>
    </row>
    <row r="1875" spans="1:7" hidden="1">
      <c r="A1875" t="str">
        <f t="shared" si="129"/>
        <v>36C001</v>
      </c>
      <c r="B1875" t="str">
        <f>CONCATENATE(A1875,"_",COUNTIF(A$1:A1875,A1875))</f>
        <v>36C001_24</v>
      </c>
      <c r="C1875" t="s">
        <v>11823</v>
      </c>
      <c r="D1875" t="str">
        <f>VLOOKUP(MID(C1875,7,4),Estrv!I:J,2,FALSE)</f>
        <v>Convenios para la mejora de la educación, ciencia, tecnología e innovación</v>
      </c>
      <c r="E1875" t="str">
        <f>VLOOKUP(MID(C1875,1,10),Estrv!B:CC,51,FALSE)</f>
        <v>Becas para promover la Investigacion, la Ciencia y la Tecnologia</v>
      </c>
      <c r="F1875" t="s">
        <v>8682</v>
      </c>
      <c r="G1875" t="b">
        <f t="shared" si="128"/>
        <v>1</v>
      </c>
    </row>
    <row r="1876" spans="1:7" hidden="1">
      <c r="A1876" t="str">
        <f t="shared" si="129"/>
        <v>36C001</v>
      </c>
      <c r="B1876" t="str">
        <f>CONCATENATE(A1876,"_",COUNTIF(A$1:A1876,A1876))</f>
        <v>36C001_25</v>
      </c>
      <c r="C1876" t="s">
        <v>12497</v>
      </c>
      <c r="D1876" t="str">
        <f>VLOOKUP(MID(C1876,7,4),Estrv!I:J,2,FALSE)</f>
        <v>Convenios para la mejora de la educación, ciencia, tecnología e innovación</v>
      </c>
      <c r="E1876" t="str">
        <f>VLOOKUP(MID(C1876,1,10),Estrv!B:CC,54,FALSE)</f>
        <v>Actividades de divulgacion cientifica, tecnologica y de innovacion.</v>
      </c>
      <c r="F1876" t="s">
        <v>8685</v>
      </c>
      <c r="G1876" t="b">
        <f t="shared" si="128"/>
        <v>1</v>
      </c>
    </row>
    <row r="1877" spans="1:7">
      <c r="A1877" t="str">
        <f t="shared" si="129"/>
        <v>36CD01</v>
      </c>
      <c r="B1877" t="str">
        <f>CONCATENATE(A1877,"_",COUNTIF(A$1:A1877,A1877))</f>
        <v>36CD01_1</v>
      </c>
      <c r="C1877" t="s">
        <v>10476</v>
      </c>
      <c r="D1877" t="str">
        <f>VLOOKUP(MID(C1877,7,4),Estrv!I:J,2,FALSE)</f>
        <v>Programa para la formación de profesionales de la salud</v>
      </c>
      <c r="E1877" t="str">
        <f>VLOOKUP(MID(C1877,1,10),Estrv!B:CC,45,FALSE)</f>
        <v>Monitoreo de los programas academicos y operativos de la carrera de medicina general y comunitaria.</v>
      </c>
      <c r="F1877" t="s">
        <v>8705</v>
      </c>
      <c r="G1877" t="b">
        <f t="shared" si="128"/>
        <v>0</v>
      </c>
    </row>
    <row r="1878" spans="1:7" hidden="1">
      <c r="A1878" t="str">
        <f t="shared" si="129"/>
        <v>36CD01</v>
      </c>
      <c r="B1878" t="str">
        <f>CONCATENATE(A1878,"_",COUNTIF(A$1:A1878,A1878))</f>
        <v>36CD01_2</v>
      </c>
      <c r="C1878" t="s">
        <v>11150</v>
      </c>
      <c r="D1878" t="str">
        <f>VLOOKUP(MID(C1878,7,4),Estrv!I:J,2,FALSE)</f>
        <v>Programa para la formación de profesionales de la salud</v>
      </c>
      <c r="E1878" t="str">
        <f>VLOOKUP(MID(C1878,1,10),Estrv!B:CC,48,FALSE)</f>
        <v>Monitoreo de los programas academicos y operativos de la carrera de enfermeria familiar y comunitaria.</v>
      </c>
      <c r="F1878" t="s">
        <v>8709</v>
      </c>
      <c r="G1878" t="b">
        <f t="shared" si="128"/>
        <v>1</v>
      </c>
    </row>
    <row r="1879" spans="1:7" hidden="1">
      <c r="A1879" t="str">
        <f t="shared" si="129"/>
        <v>36CD01</v>
      </c>
      <c r="B1879" t="str">
        <f>CONCATENATE(A1879,"_",COUNTIF(A$1:A1879,A1879))</f>
        <v>36CD01_3</v>
      </c>
      <c r="C1879" t="s">
        <v>11824</v>
      </c>
      <c r="D1879" t="str">
        <f>VLOOKUP(MID(C1879,7,4),Estrv!I:J,2,FALSE)</f>
        <v>Programa para la formación de profesionales de la salud</v>
      </c>
      <c r="E1879" t="str">
        <f>VLOOKUP(MID(C1879,1,10),Estrv!B:CC,51,FALSE)</f>
        <v>Ejecucion de eventos de extension academica</v>
      </c>
      <c r="F1879" t="s">
        <v>8712</v>
      </c>
      <c r="G1879" t="b">
        <f t="shared" si="128"/>
        <v>1</v>
      </c>
    </row>
    <row r="1880" spans="1:7">
      <c r="A1880" t="str">
        <f t="shared" si="129"/>
        <v>36CD01</v>
      </c>
      <c r="B1880" t="str">
        <f>CONCATENATE(A1880,"_",COUNTIF(A$1:A1880,A1880))</f>
        <v>36CD01_4</v>
      </c>
      <c r="C1880" t="s">
        <v>10477</v>
      </c>
      <c r="D1880" t="str">
        <f>VLOOKUP(MID(C1880,7,4),Estrv!I:J,2,FALSE)</f>
        <v>Actividades de apoyo administrativo</v>
      </c>
      <c r="E1880" t="str">
        <f>VLOOKUP(MID(C1880,1,10),Estrv!B:CC,45,FALSE)</f>
        <v>Proporcionar los insumos y herramientas necesarias a traves de la adquisicion de bienes y la contratacion de servicios para atender la demanda y necesidades de la Universidad de la Salud</v>
      </c>
      <c r="F1880" t="s">
        <v>8720</v>
      </c>
      <c r="G1880" t="b">
        <f t="shared" si="128"/>
        <v>0</v>
      </c>
    </row>
    <row r="1881" spans="1:7">
      <c r="A1881" t="str">
        <f t="shared" si="129"/>
        <v>36CD01</v>
      </c>
      <c r="B1881" t="str">
        <f>CONCATENATE(A1881,"_",COUNTIF(A$1:A1881,A1881))</f>
        <v>36CD01_5</v>
      </c>
      <c r="C1881" t="s">
        <v>10478</v>
      </c>
      <c r="D1881" t="str">
        <f>VLOOKUP(MID(C1881,7,4),Estrv!I:J,2,FALSE)</f>
        <v>Provisiones para contingencias</v>
      </c>
      <c r="E1881" t="str">
        <f>VLOOKUP(MID(C1881,1,10),Estrv!B:CC,45,FALSE)</f>
        <v>Atender las sentencias emitas por la autoridad competente</v>
      </c>
      <c r="F1881" t="s">
        <v>8726</v>
      </c>
      <c r="G1881" t="b">
        <f t="shared" si="128"/>
        <v>0</v>
      </c>
    </row>
    <row r="1882" spans="1:7">
      <c r="A1882" t="str">
        <f t="shared" ref="A1882:A1895" si="130">MID(C1882,1,6)</f>
        <v>36CD01</v>
      </c>
      <c r="B1882" t="str">
        <f>CONCATENATE(A1882,"_",COUNTIF(A$1:A1882,A1882))</f>
        <v>36CD01_6</v>
      </c>
      <c r="C1882" t="s">
        <v>10479</v>
      </c>
      <c r="D1882" t="str">
        <f>VLOOKUP(MID(C1882,7,4),Estrv!I:J,2,FALSE)</f>
        <v>Cumplimiento de los programas de protección civil</v>
      </c>
      <c r="E1882" t="str">
        <f>VLOOKUP(MID(C1882,1,10),Estrv!B:CC,45,FALSE)</f>
        <v>Elaboracion de los Programas en Materia de Proteccion Civil del inmueble y areas administrativas que integran la Universidad de la Salud</v>
      </c>
      <c r="F1882" t="s">
        <v>8731</v>
      </c>
      <c r="G1882" t="b">
        <f t="shared" si="128"/>
        <v>0</v>
      </c>
    </row>
    <row r="1883" spans="1:7" hidden="1">
      <c r="A1883" t="str">
        <f t="shared" si="130"/>
        <v>36CD01</v>
      </c>
      <c r="B1883" t="str">
        <f>CONCATENATE(A1883,"_",COUNTIF(A$1:A1883,A1883))</f>
        <v>36CD01_7</v>
      </c>
      <c r="C1883" t="s">
        <v>11153</v>
      </c>
      <c r="D1883" t="str">
        <f>VLOOKUP(MID(C1883,7,4),Estrv!I:J,2,FALSE)</f>
        <v>Cumplimiento de los programas de protección civil</v>
      </c>
      <c r="E1883" t="str">
        <f>VLOOKUP(MID(C1883,1,10),Estrv!B:CC,48,FALSE)</f>
        <v>Capacitacion en materia de Proteccion Civil</v>
      </c>
      <c r="F1883" t="s">
        <v>731</v>
      </c>
      <c r="G1883" t="b">
        <f t="shared" si="128"/>
        <v>1</v>
      </c>
    </row>
    <row r="1884" spans="1:7">
      <c r="A1884" t="str">
        <f t="shared" si="130"/>
        <v>36CDES</v>
      </c>
      <c r="B1884" t="str">
        <f>CONCATENATE(A1884,"_",COUNTIF(A$1:A1884,A1884))</f>
        <v>36CDES_1</v>
      </c>
      <c r="C1884" t="s">
        <v>10480</v>
      </c>
      <c r="D1884" t="str">
        <f>VLOOKUP(MID(C1884,7,4),Estrv!I:J,2,FALSE)</f>
        <v>Fortalecimiento para el acceso a la educación superior y posgrados</v>
      </c>
      <c r="E1884" t="str">
        <f>VLOOKUP(MID(C1884,1,10),Estrv!B:CC,45,FALSE)</f>
        <v>Control de registro de inscripcion de la oferta educativa de licenciaturas y posgrados</v>
      </c>
      <c r="F1884" t="s">
        <v>8748</v>
      </c>
      <c r="G1884" t="b">
        <f t="shared" si="128"/>
        <v>0</v>
      </c>
    </row>
    <row r="1885" spans="1:7" hidden="1">
      <c r="A1885" t="str">
        <f t="shared" si="130"/>
        <v>36CDES</v>
      </c>
      <c r="B1885" t="str">
        <f>CONCATENATE(A1885,"_",COUNTIF(A$1:A1885,A1885))</f>
        <v>36CDES_2</v>
      </c>
      <c r="C1885" t="s">
        <v>11154</v>
      </c>
      <c r="D1885" t="str">
        <f>VLOOKUP(MID(C1885,7,4),Estrv!I:J,2,FALSE)</f>
        <v>Fortalecimiento para el acceso a la educación superior y posgrados</v>
      </c>
      <c r="E1885" t="str">
        <f>VLOOKUP(MID(C1885,1,10),Estrv!B:CC,48,FALSE)</f>
        <v>Diseño, actualizacion y evaluacion de planes y programas de estudio.</v>
      </c>
      <c r="F1885" t="s">
        <v>8752</v>
      </c>
      <c r="G1885" t="b">
        <f t="shared" si="128"/>
        <v>1</v>
      </c>
    </row>
    <row r="1886" spans="1:7" hidden="1">
      <c r="A1886" t="str">
        <f t="shared" si="130"/>
        <v>36CDES</v>
      </c>
      <c r="B1886" t="str">
        <f>CONCATENATE(A1886,"_",COUNTIF(A$1:A1886,A1886))</f>
        <v>36CDES_3</v>
      </c>
      <c r="C1886" t="s">
        <v>11828</v>
      </c>
      <c r="D1886" t="str">
        <f>VLOOKUP(MID(C1886,7,4),Estrv!I:J,2,FALSE)</f>
        <v>Fortalecimiento para el acceso a la educación superior y posgrados</v>
      </c>
      <c r="E1886" t="str">
        <f>VLOOKUP(MID(C1886,1,10),Estrv!B:CC,51,FALSE)</f>
        <v>Organizacion de eventos de educacion continua, aprendizaje, bienestar, cultura, salud, deporte y de extension universitaria</v>
      </c>
      <c r="F1886" t="s">
        <v>8755</v>
      </c>
      <c r="G1886" t="b">
        <f t="shared" si="128"/>
        <v>1</v>
      </c>
    </row>
    <row r="1887" spans="1:7" hidden="1">
      <c r="A1887" t="str">
        <f t="shared" si="130"/>
        <v>36CDES</v>
      </c>
      <c r="B1887" t="str">
        <f>CONCATENATE(A1887,"_",COUNTIF(A$1:A1887,A1887))</f>
        <v>36CDES_4</v>
      </c>
      <c r="C1887" t="s">
        <v>12502</v>
      </c>
      <c r="D1887" t="str">
        <f>VLOOKUP(MID(C1887,7,4),Estrv!I:J,2,FALSE)</f>
        <v>Fortalecimiento para el acceso a la educación superior y posgrados</v>
      </c>
      <c r="E1887" t="str">
        <f>VLOOKUP(MID(C1887,1,10),Estrv!B:CC,54,FALSE)</f>
        <v>Emision y difusion de publicaciones academicas del Instituto Rosario Castellanos</v>
      </c>
      <c r="F1887" t="s">
        <v>8758</v>
      </c>
      <c r="G1887" t="b">
        <f t="shared" si="128"/>
        <v>1</v>
      </c>
    </row>
    <row r="1888" spans="1:7" hidden="1">
      <c r="A1888" t="str">
        <f t="shared" si="130"/>
        <v>36CDES</v>
      </c>
      <c r="B1888" t="str">
        <f>CONCATENATE(A1888,"_",COUNTIF(A$1:A1888,A1888))</f>
        <v>36CDES_5</v>
      </c>
      <c r="C1888" t="s">
        <v>13176</v>
      </c>
      <c r="D1888" t="str">
        <f>VLOOKUP(MID(C1888,7,4),Estrv!I:J,2,FALSE)</f>
        <v>Fortalecimiento para el acceso a la educación superior y posgrados</v>
      </c>
      <c r="E1888" t="str">
        <f>VLOOKUP(MID(C1888,1,10),Estrv!B:CC,57,FALSE)</f>
        <v>Celebracion de convenios para el fortalecimiento de las actividades educativas</v>
      </c>
      <c r="F1888" t="s">
        <v>8761</v>
      </c>
      <c r="G1888" t="b">
        <f t="shared" si="128"/>
        <v>1</v>
      </c>
    </row>
    <row r="1889" spans="1:7" hidden="1">
      <c r="A1889" t="str">
        <f t="shared" si="130"/>
        <v>36CDES</v>
      </c>
      <c r="B1889" t="str">
        <f>CONCATENATE(A1889,"_",COUNTIF(A$1:A1889,A1889))</f>
        <v>36CDES_6</v>
      </c>
      <c r="C1889" t="s">
        <v>13850</v>
      </c>
      <c r="D1889" t="str">
        <f>VLOOKUP(MID(C1889,7,4),Estrv!I:J,2,FALSE)</f>
        <v>Fortalecimiento para el acceso a la educación superior y posgrados</v>
      </c>
      <c r="E1889" t="str">
        <f>VLOOKUP(MID(C1889,1,10),Estrv!B:CC,60,FALSE)</f>
        <v>Desarrollo de proyectos de investigacion y posgrado en Ciencias, Humanidades y Tecnologia</v>
      </c>
      <c r="F1889" t="s">
        <v>8764</v>
      </c>
      <c r="G1889" t="b">
        <f t="shared" si="128"/>
        <v>1</v>
      </c>
    </row>
    <row r="1890" spans="1:7" hidden="1">
      <c r="A1890" t="str">
        <f t="shared" si="130"/>
        <v>36CDES</v>
      </c>
      <c r="B1890" t="str">
        <f>CONCATENATE(A1890,"_",COUNTIF(A$1:A1890,A1890))</f>
        <v>36CDES_7</v>
      </c>
      <c r="C1890" t="s">
        <v>14524</v>
      </c>
      <c r="D1890" t="str">
        <f>VLOOKUP(MID(C1890,7,4),Estrv!I:J,2,FALSE)</f>
        <v>Fortalecimiento para el acceso a la educación superior y posgrados</v>
      </c>
      <c r="E1890" t="str">
        <f>VLOOKUP(MID(C1890,1,10),Estrv!B:CC,63,FALSE)</f>
        <v>Diseñar, integrar y operar los servicios del Centro de Evaluacion y Certificacion de Competencias Laborales del IRC</v>
      </c>
      <c r="F1890" t="s">
        <v>8767</v>
      </c>
      <c r="G1890" t="b">
        <f t="shared" si="128"/>
        <v>1</v>
      </c>
    </row>
    <row r="1891" spans="1:7">
      <c r="A1891" t="str">
        <f t="shared" si="130"/>
        <v>36CDES</v>
      </c>
      <c r="B1891" t="str">
        <f>CONCATENATE(A1891,"_",COUNTIF(A$1:A1891,A1891))</f>
        <v>36CDES_8</v>
      </c>
      <c r="C1891" t="s">
        <v>10481</v>
      </c>
      <c r="D1891" t="str">
        <f>VLOOKUP(MID(C1891,7,4),Estrv!I:J,2,FALSE)</f>
        <v>Actividades de apoyo administrativo</v>
      </c>
      <c r="E1891" t="str">
        <f>VLOOKUP(MID(C1891,1,10),Estrv!B:CC,45,FALSE)</f>
        <v>Proporcionar los insumos y herramientas necesarias a traves de la adquisicion de bienes y la contratacion de servicios para atender la demanda y necesidades del Instituto</v>
      </c>
      <c r="F1891" t="s">
        <v>8774</v>
      </c>
      <c r="G1891" t="b">
        <f t="shared" si="128"/>
        <v>0</v>
      </c>
    </row>
    <row r="1892" spans="1:7">
      <c r="A1892" t="str">
        <f t="shared" si="130"/>
        <v>36CDES</v>
      </c>
      <c r="B1892" t="str">
        <f>CONCATENATE(A1892,"_",COUNTIF(A$1:A1892,A1892))</f>
        <v>36CDES_9</v>
      </c>
      <c r="C1892" t="s">
        <v>10482</v>
      </c>
      <c r="D1892" t="str">
        <f>VLOOKUP(MID(C1892,7,4),Estrv!I:J,2,FALSE)</f>
        <v>Provisiones para contingencias</v>
      </c>
      <c r="E1892" t="str">
        <f>VLOOKUP(MID(C1892,1,10),Estrv!B:CC,45,FALSE)</f>
        <v>Atender las sentencias emitas por la autoridad competente</v>
      </c>
      <c r="F1892" t="s">
        <v>719</v>
      </c>
      <c r="G1892" t="b">
        <f t="shared" si="128"/>
        <v>0</v>
      </c>
    </row>
    <row r="1893" spans="1:7">
      <c r="A1893" t="str">
        <f t="shared" si="130"/>
        <v>36CDES</v>
      </c>
      <c r="B1893" t="str">
        <f>CONCATENATE(A1893,"_",COUNTIF(A$1:A1893,A1893))</f>
        <v>36CDES_10</v>
      </c>
      <c r="C1893" t="s">
        <v>10483</v>
      </c>
      <c r="D1893" t="str">
        <f>VLOOKUP(MID(C1893,7,4),Estrv!I:J,2,FALSE)</f>
        <v>Cumplimiento de los programas de protección civil</v>
      </c>
      <c r="E1893" t="str">
        <f>VLOOKUP(MID(C1893,1,10),Estrv!B:CC,45,FALSE)</f>
        <v>Elaboracion de los Programas en Materia de Proteccion Civil de los inmuebles del Instituto</v>
      </c>
      <c r="F1893" t="s">
        <v>8783</v>
      </c>
      <c r="G1893" t="b">
        <f t="shared" si="128"/>
        <v>0</v>
      </c>
    </row>
    <row r="1894" spans="1:7" hidden="1">
      <c r="A1894" t="str">
        <f t="shared" si="130"/>
        <v>36CDES</v>
      </c>
      <c r="B1894" t="str">
        <f>CONCATENATE(A1894,"_",COUNTIF(A$1:A1894,A1894))</f>
        <v>36CDES_11</v>
      </c>
      <c r="C1894" t="s">
        <v>11157</v>
      </c>
      <c r="D1894" t="str">
        <f>VLOOKUP(MID(C1894,7,4),Estrv!I:J,2,FALSE)</f>
        <v>Cumplimiento de los programas de protección civil</v>
      </c>
      <c r="E1894" t="str">
        <f>VLOOKUP(MID(C1894,1,10),Estrv!B:CC,48,FALSE)</f>
        <v>Capacitaciones en materia de Proteccion Civil</v>
      </c>
      <c r="F1894" t="s">
        <v>7056</v>
      </c>
      <c r="G1894" t="b">
        <f t="shared" si="128"/>
        <v>1</v>
      </c>
    </row>
    <row r="1895" spans="1:7">
      <c r="A1895" t="str">
        <f t="shared" si="130"/>
        <v>36PDID</v>
      </c>
      <c r="B1895" t="str">
        <f>CONCATENATE(A1895,"_",COUNTIF(A$1:A1895,A1895))</f>
        <v>36PDID_1</v>
      </c>
      <c r="C1895" t="s">
        <v>10484</v>
      </c>
      <c r="D1895" t="str">
        <f>VLOOKUP(MID(C1895,7,4),Estrv!I:J,2,FALSE)</f>
        <v>Programas y eventos deportivos</v>
      </c>
      <c r="E1895" t="str">
        <f>VLOOKUP(MID(C1895,1,10),Estrv!B:CC,45,FALSE)</f>
        <v>Ejecucion de programas, eventos y olimpiadas comunitarias.</v>
      </c>
      <c r="F1895" t="s">
        <v>8801</v>
      </c>
      <c r="G1895" t="b">
        <f t="shared" si="128"/>
        <v>0</v>
      </c>
    </row>
    <row r="1896" spans="1:7">
      <c r="A1896" t="str">
        <f t="shared" ref="A1896:A1904" si="131">MID(C1896,1,6)</f>
        <v>36PDID</v>
      </c>
      <c r="B1896" t="str">
        <f>CONCATENATE(A1896,"_",COUNTIF(A$1:A1896,A1896))</f>
        <v>36PDID_2</v>
      </c>
      <c r="C1896" t="s">
        <v>10485</v>
      </c>
      <c r="D1896" t="str">
        <f>VLOOKUP(MID(C1896,7,4),Estrv!I:J,2,FALSE)</f>
        <v>Ponte pila, deporte comunitario para el bienestar</v>
      </c>
      <c r="E1896" t="str">
        <f>VLOOKUP(MID(C1896,1,10),Estrv!B:CC,45,FALSE)</f>
        <v>Ejecucion de actividades fisicas, recreativas y deportivas para la poblacion de la Ciudad de Mexico.</v>
      </c>
      <c r="F1896" t="s">
        <v>8817</v>
      </c>
      <c r="G1896" t="b">
        <f t="shared" si="128"/>
        <v>0</v>
      </c>
    </row>
    <row r="1897" spans="1:7">
      <c r="A1897" t="str">
        <f t="shared" si="131"/>
        <v>36PDID</v>
      </c>
      <c r="B1897" t="str">
        <f>CONCATENATE(A1897,"_",COUNTIF(A$1:A1897,A1897))</f>
        <v>36PDID_3</v>
      </c>
      <c r="C1897" t="s">
        <v>10486</v>
      </c>
      <c r="D1897" t="str">
        <f>VLOOKUP(MID(C1897,7,4),Estrv!I:J,2,FALSE)</f>
        <v>Actividades de apoyo administrativo</v>
      </c>
      <c r="E1897" t="str">
        <f>VLOOKUP(MID(C1897,1,10),Estrv!B:CC,45,FALSE)</f>
        <v>Proporcionar los insumos y herramientas necesarias a traves de la adquisicion de bienes y la contratacion de servicios para atender la demanda y necesidades del Instituto</v>
      </c>
      <c r="F1897" t="s">
        <v>5911</v>
      </c>
      <c r="G1897" t="b">
        <f t="shared" si="128"/>
        <v>0</v>
      </c>
    </row>
    <row r="1898" spans="1:7">
      <c r="A1898" t="str">
        <f t="shared" si="131"/>
        <v>36PDID</v>
      </c>
      <c r="B1898" t="str">
        <f>CONCATENATE(A1898,"_",COUNTIF(A$1:A1898,A1898))</f>
        <v>36PDID_4</v>
      </c>
      <c r="C1898" t="s">
        <v>10487</v>
      </c>
      <c r="D1898" t="str">
        <f>VLOOKUP(MID(C1898,7,4),Estrv!I:J,2,FALSE)</f>
        <v>Provisiones para contingencias</v>
      </c>
      <c r="E1898" t="str">
        <f>VLOOKUP(MID(C1898,1,10),Estrv!B:CC,45,FALSE)</f>
        <v>Atender las sentencias emitas por la autoridad competente</v>
      </c>
      <c r="F1898" t="s">
        <v>5917</v>
      </c>
      <c r="G1898" t="b">
        <f t="shared" si="128"/>
        <v>0</v>
      </c>
    </row>
    <row r="1899" spans="1:7">
      <c r="A1899" t="str">
        <f t="shared" si="131"/>
        <v>36PDID</v>
      </c>
      <c r="B1899" t="str">
        <f>CONCATENATE(A1899,"_",COUNTIF(A$1:A1899,A1899))</f>
        <v>36PDID_5</v>
      </c>
      <c r="C1899" t="s">
        <v>10488</v>
      </c>
      <c r="D1899" t="str">
        <f>VLOOKUP(MID(C1899,7,4),Estrv!I:J,2,FALSE)</f>
        <v>Cumplimiento de los programas de protección civil</v>
      </c>
      <c r="E1899" t="str">
        <f>VLOOKUP(MID(C1899,1,10),Estrv!B:CC,45,FALSE)</f>
        <v>Elaboracion de los Programas en Materia de Proteccion Civil de los inmuebles que integran el INDEPORTE</v>
      </c>
      <c r="F1899" t="s">
        <v>8834</v>
      </c>
      <c r="G1899" t="b">
        <f t="shared" si="128"/>
        <v>0</v>
      </c>
    </row>
    <row r="1900" spans="1:7" hidden="1">
      <c r="A1900" t="str">
        <f t="shared" si="131"/>
        <v>36PDID</v>
      </c>
      <c r="B1900" t="str">
        <f>CONCATENATE(A1900,"_",COUNTIF(A$1:A1900,A1900))</f>
        <v>36PDID_6</v>
      </c>
      <c r="C1900" t="s">
        <v>11162</v>
      </c>
      <c r="D1900" t="str">
        <f>VLOOKUP(MID(C1900,7,4),Estrv!I:J,2,FALSE)</f>
        <v>Cumplimiento de los programas de protección civil</v>
      </c>
      <c r="E1900" t="str">
        <f>VLOOKUP(MID(C1900,1,10),Estrv!B:CC,48,FALSE)</f>
        <v>Capacitacion en materia de Proteccion Civil</v>
      </c>
      <c r="F1900" t="s">
        <v>731</v>
      </c>
      <c r="G1900" t="b">
        <f t="shared" si="128"/>
        <v>1</v>
      </c>
    </row>
    <row r="1901" spans="1:7">
      <c r="A1901" t="str">
        <f t="shared" si="131"/>
        <v>36PDID</v>
      </c>
      <c r="B1901" t="str">
        <f>CONCATENATE(A1901,"_",COUNTIF(A$1:A1901,A1901))</f>
        <v>36PDID_7</v>
      </c>
      <c r="C1901" t="s">
        <v>10489</v>
      </c>
      <c r="D1901" t="str">
        <f>VLOOKUP(MID(C1901,7,4),Estrv!I:J,2,FALSE)</f>
        <v>Apoyos y estímulos deportivos para el bienestar</v>
      </c>
      <c r="E1901" t="str">
        <f>VLOOKUP(MID(C1901,1,10),Estrv!B:CC,45,FALSE)</f>
        <v>Otorgamiento de apoyos a deportistas de alto rendimiento de la Ciudad de Mexico</v>
      </c>
      <c r="F1901" t="s">
        <v>8846</v>
      </c>
      <c r="G1901" t="b">
        <f t="shared" si="128"/>
        <v>0</v>
      </c>
    </row>
    <row r="1902" spans="1:7">
      <c r="A1902" t="str">
        <f t="shared" si="131"/>
        <v>36PDIE</v>
      </c>
      <c r="B1902" t="str">
        <f>CONCATENATE(A1902,"_",COUNTIF(A$1:A1902,A1902))</f>
        <v>36PDIE_1</v>
      </c>
      <c r="C1902" t="s">
        <v>10490</v>
      </c>
      <c r="D1902" t="str">
        <f>VLOOKUP(MID(C1902,7,4),Estrv!I:J,2,FALSE)</f>
        <v>Fortalecimiento a la educación media superior</v>
      </c>
      <c r="E1902" t="str">
        <f>VLOOKUP(MID(C1902,1,10),Estrv!B:CC,45,FALSE)</f>
        <v>Monitoreo al programa de Bachillerato de modalidad escolar. (Numero de alumnos que ingresan y egresan en cada ciclo escolar)</v>
      </c>
      <c r="F1902" t="s">
        <v>8858</v>
      </c>
      <c r="G1902" t="b">
        <f t="shared" si="128"/>
        <v>0</v>
      </c>
    </row>
    <row r="1903" spans="1:7" hidden="1">
      <c r="A1903" t="str">
        <f t="shared" si="131"/>
        <v>36PDIE</v>
      </c>
      <c r="B1903" t="str">
        <f>CONCATENATE(A1903,"_",COUNTIF(A$1:A1903,A1903))</f>
        <v>36PDIE_2</v>
      </c>
      <c r="C1903" t="s">
        <v>11164</v>
      </c>
      <c r="D1903" t="str">
        <f>VLOOKUP(MID(C1903,7,4),Estrv!I:J,2,FALSE)</f>
        <v>Fortalecimiento a la educación media superior</v>
      </c>
      <c r="E1903" t="str">
        <f>VLOOKUP(MID(C1903,1,10),Estrv!B:CC,48,FALSE)</f>
        <v>Monitoreo al programa de Bachillerato de modalidad Semi escolar. (Numero de alumnos que ingresan y egresan en cada ciclo escolar)</v>
      </c>
      <c r="F1903" t="s">
        <v>8862</v>
      </c>
      <c r="G1903" t="b">
        <f t="shared" si="128"/>
        <v>1</v>
      </c>
    </row>
    <row r="1904" spans="1:7" hidden="1">
      <c r="A1904" t="str">
        <f t="shared" si="131"/>
        <v>36PDIE</v>
      </c>
      <c r="B1904" t="str">
        <f>CONCATENATE(A1904,"_",COUNTIF(A$1:A1904,A1904))</f>
        <v>36PDIE_3</v>
      </c>
      <c r="C1904" t="s">
        <v>11838</v>
      </c>
      <c r="D1904" t="str">
        <f>VLOOKUP(MID(C1904,7,4),Estrv!I:J,2,FALSE)</f>
        <v>Fortalecimiento a la educación media superior</v>
      </c>
      <c r="E1904" t="str">
        <f>VLOOKUP(MID(C1904,1,10),Estrv!B:CC,51,FALSE)</f>
        <v>Actualizacion docente y de materiales didacticos</v>
      </c>
      <c r="F1904" t="s">
        <v>8863</v>
      </c>
      <c r="G1904" t="b">
        <f t="shared" si="128"/>
        <v>1</v>
      </c>
    </row>
    <row r="1905" spans="1:7">
      <c r="A1905" t="str">
        <f t="shared" ref="A1905:A1914" si="132">MID(C1905,1,6)</f>
        <v>36PDIE</v>
      </c>
      <c r="B1905" t="str">
        <f>CONCATENATE(A1905,"_",COUNTIF(A$1:A1905,A1905))</f>
        <v>36PDIE_4</v>
      </c>
      <c r="C1905" t="s">
        <v>10491</v>
      </c>
      <c r="D1905" t="str">
        <f>VLOOKUP(MID(C1905,7,4),Estrv!I:J,2,FALSE)</f>
        <v>Actividades de apoyo administrativo</v>
      </c>
      <c r="E1905" t="str">
        <f>VLOOKUP(MID(C1905,1,10),Estrv!B:CC,45,FALSE)</f>
        <v>Proporcionar los insumos y herramientas necesarias a traves de la adquisicion de bienes y la contratacion de servicios para atender la demanda y necesidades del Instituto</v>
      </c>
      <c r="F1905" t="s">
        <v>5911</v>
      </c>
      <c r="G1905" t="b">
        <f t="shared" si="128"/>
        <v>0</v>
      </c>
    </row>
    <row r="1906" spans="1:7">
      <c r="A1906" t="str">
        <f t="shared" si="132"/>
        <v>36PDIE</v>
      </c>
      <c r="B1906" t="str">
        <f>CONCATENATE(A1906,"_",COUNTIF(A$1:A1906,A1906))</f>
        <v>36PDIE_5</v>
      </c>
      <c r="C1906" t="s">
        <v>10492</v>
      </c>
      <c r="D1906" t="str">
        <f>VLOOKUP(MID(C1906,7,4),Estrv!I:J,2,FALSE)</f>
        <v>Provisiones para contingencias</v>
      </c>
      <c r="E1906" t="str">
        <f>VLOOKUP(MID(C1906,1,10),Estrv!B:CC,45,FALSE)</f>
        <v>Atender las sentencias emitas por la autoridad competente</v>
      </c>
      <c r="F1906" t="s">
        <v>719</v>
      </c>
      <c r="G1906" t="b">
        <f t="shared" si="128"/>
        <v>0</v>
      </c>
    </row>
    <row r="1907" spans="1:7">
      <c r="A1907" t="str">
        <f t="shared" si="132"/>
        <v>36PDIE</v>
      </c>
      <c r="B1907" t="str">
        <f>CONCATENATE(A1907,"_",COUNTIF(A$1:A1907,A1907))</f>
        <v>36PDIE_6</v>
      </c>
      <c r="C1907" t="s">
        <v>10493</v>
      </c>
      <c r="D1907" t="str">
        <f>VLOOKUP(MID(C1907,7,4),Estrv!I:J,2,FALSE)</f>
        <v>Cumplimiento de los programas de protección civil</v>
      </c>
      <c r="E1907" t="str">
        <f>VLOOKUP(MID(C1907,1,10),Estrv!B:CC,45,FALSE)</f>
        <v>Elaboracion de los Programas en Materia de Proteccion Civil de los planteles y areas administrativas del IEMS</v>
      </c>
      <c r="F1907" t="s">
        <v>8881</v>
      </c>
      <c r="G1907" t="b">
        <f t="shared" si="128"/>
        <v>0</v>
      </c>
    </row>
    <row r="1908" spans="1:7" hidden="1">
      <c r="A1908" t="str">
        <f t="shared" si="132"/>
        <v>36PDIE</v>
      </c>
      <c r="B1908" t="str">
        <f>CONCATENATE(A1908,"_",COUNTIF(A$1:A1908,A1908))</f>
        <v>36PDIE_7</v>
      </c>
      <c r="C1908" t="s">
        <v>11167</v>
      </c>
      <c r="D1908" t="str">
        <f>VLOOKUP(MID(C1908,7,4),Estrv!I:J,2,FALSE)</f>
        <v>Cumplimiento de los programas de protección civil</v>
      </c>
      <c r="E1908" t="str">
        <f>VLOOKUP(MID(C1908,1,10),Estrv!B:CC,48,FALSE)</f>
        <v>Capacitacion en materia de Proteccion Civil</v>
      </c>
      <c r="F1908" t="s">
        <v>731</v>
      </c>
      <c r="G1908" t="b">
        <f t="shared" si="128"/>
        <v>1</v>
      </c>
    </row>
    <row r="1909" spans="1:7">
      <c r="A1909" t="str">
        <f t="shared" si="132"/>
        <v>36PFEG</v>
      </c>
      <c r="B1909" t="str">
        <f>CONCATENATE(A1909,"_",COUNTIF(A$1:A1909,A1909))</f>
        <v>36PFEG_1</v>
      </c>
      <c r="C1909" t="s">
        <v>10494</v>
      </c>
      <c r="D1909" t="str">
        <f>VLOOKUP(MID(C1909,7,4),Estrv!I:J,2,FALSE)</f>
        <v>Servidores de la Ciudad</v>
      </c>
      <c r="E1909" t="str">
        <f>VLOOKUP(MID(C1909,1,10),Estrv!B:CC,45,FALSE)</f>
        <v>Actividades de difusion de programas sociales, asi como concertacion y vinculacion comunitaria con las comunidades escolares</v>
      </c>
      <c r="F1909" t="s">
        <v>8896</v>
      </c>
      <c r="G1909" t="b">
        <f t="shared" si="128"/>
        <v>0</v>
      </c>
    </row>
    <row r="1910" spans="1:7" hidden="1">
      <c r="A1910" t="str">
        <f t="shared" si="132"/>
        <v>36PFEG</v>
      </c>
      <c r="B1910" t="str">
        <f>CONCATENATE(A1910,"_",COUNTIF(A$1:A1910,A1910))</f>
        <v>36PFEG_2</v>
      </c>
      <c r="C1910" t="s">
        <v>11168</v>
      </c>
      <c r="D1910" t="str">
        <f>VLOOKUP(MID(C1910,7,4),Estrv!I:J,2,FALSE)</f>
        <v>Servidores de la Ciudad</v>
      </c>
      <c r="E1910" t="str">
        <f>VLOOKUP(MID(C1910,1,10),Estrv!B:CC,48,FALSE)</f>
        <v>Entrega de apoyos economicos a los beneficiarios facilitadores</v>
      </c>
      <c r="F1910" t="s">
        <v>5500</v>
      </c>
      <c r="G1910" t="b">
        <f t="shared" si="128"/>
        <v>1</v>
      </c>
    </row>
    <row r="1911" spans="1:7">
      <c r="A1911" t="str">
        <f t="shared" si="132"/>
        <v>36PFEG</v>
      </c>
      <c r="B1911" t="str">
        <f>CONCATENATE(A1911,"_",COUNTIF(A$1:A1911,A1911))</f>
        <v>36PFEG_3</v>
      </c>
      <c r="C1911" t="s">
        <v>10495</v>
      </c>
      <c r="D1911" t="str">
        <f>VLOOKUP(MID(C1911,7,4),Estrv!I:J,2,FALSE)</f>
        <v>Actividades de apoyo administrativo</v>
      </c>
      <c r="E1911" t="str">
        <f>VLOOKUP(MID(C1911,1,10),Estrv!B:CC,45,FALSE)</f>
        <v>Proporcionar los insumos y herramientas necesarias a traves de la adquisicion de bienes y la contratacion de servicios para atender la demanda y necesidades del Fideicomiso</v>
      </c>
      <c r="F1911" t="s">
        <v>8905</v>
      </c>
      <c r="G1911" t="b">
        <f t="shared" si="128"/>
        <v>0</v>
      </c>
    </row>
    <row r="1912" spans="1:7">
      <c r="A1912" t="str">
        <f t="shared" si="132"/>
        <v>36PFEG</v>
      </c>
      <c r="B1912" t="str">
        <f>CONCATENATE(A1912,"_",COUNTIF(A$1:A1912,A1912))</f>
        <v>36PFEG_4</v>
      </c>
      <c r="C1912" t="s">
        <v>10496</v>
      </c>
      <c r="D1912" t="str">
        <f>VLOOKUP(MID(C1912,7,4),Estrv!I:J,2,FALSE)</f>
        <v>Provisiones para contingencias</v>
      </c>
      <c r="E1912" t="str">
        <f>VLOOKUP(MID(C1912,1,10),Estrv!B:CC,45,FALSE)</f>
        <v>Atender de manera eficiente los laudos presentados al Fideicomiso Bienestar Educativo de la Ciudad de Mexico</v>
      </c>
      <c r="F1912" t="s">
        <v>5917</v>
      </c>
      <c r="G1912" t="b">
        <f t="shared" si="128"/>
        <v>0</v>
      </c>
    </row>
    <row r="1913" spans="1:7">
      <c r="A1913" t="str">
        <f t="shared" si="132"/>
        <v>36PFEG</v>
      </c>
      <c r="B1913" t="str">
        <f>CONCATENATE(A1913,"_",COUNTIF(A$1:A1913,A1913))</f>
        <v>36PFEG_5</v>
      </c>
      <c r="C1913" t="s">
        <v>10497</v>
      </c>
      <c r="D1913" t="str">
        <f>VLOOKUP(MID(C1913,7,4),Estrv!I:J,2,FALSE)</f>
        <v>Cumplimiento de los programas de protección civil</v>
      </c>
      <c r="E1913" t="str">
        <f>VLOOKUP(MID(C1913,1,10),Estrv!B:CC,45,FALSE)</f>
        <v>Elaboracion de los Programas en Materia de Proteccion Civil</v>
      </c>
      <c r="F1913" t="s">
        <v>8920</v>
      </c>
      <c r="G1913" t="b">
        <f t="shared" si="128"/>
        <v>0</v>
      </c>
    </row>
    <row r="1914" spans="1:7" hidden="1">
      <c r="A1914" t="str">
        <f t="shared" si="132"/>
        <v>36PFEG</v>
      </c>
      <c r="B1914" t="str">
        <f>CONCATENATE(A1914,"_",COUNTIF(A$1:A1914,A1914))</f>
        <v>36PFEG_6</v>
      </c>
      <c r="C1914" t="s">
        <v>11171</v>
      </c>
      <c r="D1914" t="str">
        <f>VLOOKUP(MID(C1914,7,4),Estrv!I:J,2,FALSE)</f>
        <v>Cumplimiento de los programas de protección civil</v>
      </c>
      <c r="E1914" t="str">
        <f>VLOOKUP(MID(C1914,1,10),Estrv!B:CC,48,FALSE)</f>
        <v>Capacitacion en materia de Proteccion Civil</v>
      </c>
      <c r="F1914" t="s">
        <v>731</v>
      </c>
      <c r="G1914" t="b">
        <f t="shared" si="128"/>
        <v>1</v>
      </c>
    </row>
    <row r="1915" spans="1:7">
      <c r="A1915" t="str">
        <f t="shared" ref="A1915:A1925" si="133">MID(C1915,1,6)</f>
        <v>36PFEG</v>
      </c>
      <c r="B1915" t="str">
        <f>CONCATENATE(A1915,"_",COUNTIF(A$1:A1915,A1915))</f>
        <v>36PFEG_7</v>
      </c>
      <c r="C1915" t="s">
        <v>10498</v>
      </c>
      <c r="D1915" t="str">
        <f>VLOOKUP(MID(C1915,7,4),Estrv!I:J,2,FALSE)</f>
        <v>Programa uniformes y útiles escolares</v>
      </c>
      <c r="E1915" t="str">
        <f>VLOOKUP(MID(C1915,1,10),Estrv!B:CC,45,FALSE)</f>
        <v>Apoyos para la adquisicion de utiles y uniformes escolares</v>
      </c>
      <c r="F1915" t="s">
        <v>8934</v>
      </c>
      <c r="G1915" t="b">
        <f t="shared" si="128"/>
        <v>0</v>
      </c>
    </row>
    <row r="1916" spans="1:7" hidden="1">
      <c r="A1916" t="str">
        <f t="shared" si="133"/>
        <v>36PFEG</v>
      </c>
      <c r="B1916" t="str">
        <f>CONCATENATE(A1916,"_",COUNTIF(A$1:A1916,A1916))</f>
        <v>36PFEG_8</v>
      </c>
      <c r="C1916" t="s">
        <v>11172</v>
      </c>
      <c r="D1916" t="str">
        <f>VLOOKUP(MID(C1916,7,4),Estrv!I:J,2,FALSE)</f>
        <v>Programa uniformes y útiles escolares</v>
      </c>
      <c r="E1916" t="str">
        <f>VLOOKUP(MID(C1916,1,10),Estrv!B:CC,48,FALSE)</f>
        <v>Llevar registro y control de los beneficiarios para la elaboracion del padron</v>
      </c>
      <c r="F1916" t="s">
        <v>8938</v>
      </c>
      <c r="G1916" t="b">
        <f t="shared" si="128"/>
        <v>1</v>
      </c>
    </row>
    <row r="1917" spans="1:7" hidden="1">
      <c r="A1917" t="str">
        <f t="shared" si="133"/>
        <v>36PFEG</v>
      </c>
      <c r="B1917" t="str">
        <f>CONCATENATE(A1917,"_",COUNTIF(A$1:A1917,A1917))</f>
        <v>36PFEG_9</v>
      </c>
      <c r="C1917" t="s">
        <v>11846</v>
      </c>
      <c r="D1917" t="str">
        <f>VLOOKUP(MID(C1917,7,4),Estrv!I:J,2,FALSE)</f>
        <v>Programa uniformes y útiles escolares</v>
      </c>
      <c r="E1917" t="str">
        <f>VLOOKUP(MID(C1917,1,10),Estrv!B:CC,51,FALSE)</f>
        <v>Publicacion de Padron de Beneficiarios en pagina web del Programa Social</v>
      </c>
      <c r="F1917" t="s">
        <v>8939</v>
      </c>
      <c r="G1917" t="b">
        <f t="shared" si="128"/>
        <v>1</v>
      </c>
    </row>
    <row r="1918" spans="1:7">
      <c r="A1918" t="str">
        <f t="shared" si="133"/>
        <v>36PFEG</v>
      </c>
      <c r="B1918" t="str">
        <f>CONCATENATE(A1918,"_",COUNTIF(A$1:A1918,A1918))</f>
        <v>36PFEG_10</v>
      </c>
      <c r="C1918" t="s">
        <v>10499</v>
      </c>
      <c r="D1918" t="str">
        <f>VLOOKUP(MID(C1918,7,4),Estrv!I:J,2,FALSE)</f>
        <v>La escuela es nuestra-mejor escuela</v>
      </c>
      <c r="E1918" t="str">
        <f>VLOOKUP(MID(C1918,1,10),Estrv!B:CC,45,FALSE)</f>
        <v>Entrega de apoyos economicos para mejoramiento y mantenimiento menor de planteles de Educacion Basica Publica de la Ciudad de Mexico.</v>
      </c>
      <c r="F1918" t="s">
        <v>8952</v>
      </c>
      <c r="G1918" t="b">
        <f t="shared" si="128"/>
        <v>0</v>
      </c>
    </row>
    <row r="1919" spans="1:7">
      <c r="A1919" t="str">
        <f t="shared" si="133"/>
        <v>36PFEG</v>
      </c>
      <c r="B1919" t="str">
        <f>CONCATENATE(A1919,"_",COUNTIF(A$1:A1919,A1919))</f>
        <v>36PFEG_11</v>
      </c>
      <c r="C1919" t="s">
        <v>10500</v>
      </c>
      <c r="D1919" t="str">
        <f>VLOOKUP(MID(C1919,7,4),Estrv!I:J,2,FALSE)</f>
        <v>Beca Leona Vicario</v>
      </c>
      <c r="E1919" t="str">
        <f>VLOOKUP(MID(C1919,1,10),Estrv!B:CC,45,FALSE)</f>
        <v>Entrega de becas mensuales</v>
      </c>
      <c r="F1919" t="s">
        <v>8967</v>
      </c>
      <c r="G1919" t="b">
        <f t="shared" si="128"/>
        <v>0</v>
      </c>
    </row>
    <row r="1920" spans="1:7">
      <c r="A1920" t="str">
        <f t="shared" si="133"/>
        <v>36PFEG</v>
      </c>
      <c r="B1920" t="str">
        <f>CONCATENATE(A1920,"_",COUNTIF(A$1:A1920,A1920))</f>
        <v>36PFEG_12</v>
      </c>
      <c r="C1920" t="s">
        <v>10501</v>
      </c>
      <c r="D1920" t="str">
        <f>VLOOKUP(MID(C1920,7,4),Estrv!I:J,2,FALSE)</f>
        <v>Bienestar para niñas y niños, mi beca para empezar</v>
      </c>
      <c r="E1920" t="str">
        <f>VLOOKUP(MID(C1920,1,10),Estrv!B:CC,45,FALSE)</f>
        <v>Entrega de apoyo economico universal</v>
      </c>
      <c r="F1920" t="s">
        <v>8982</v>
      </c>
      <c r="G1920" t="b">
        <f t="shared" si="128"/>
        <v>0</v>
      </c>
    </row>
    <row r="1921" spans="1:7" hidden="1">
      <c r="A1921" t="str">
        <f t="shared" si="133"/>
        <v>36PFEG</v>
      </c>
      <c r="B1921" t="str">
        <f>CONCATENATE(A1921,"_",COUNTIF(A$1:A1921,A1921))</f>
        <v>36PFEG_13</v>
      </c>
      <c r="C1921" t="s">
        <v>11175</v>
      </c>
      <c r="D1921" t="str">
        <f>VLOOKUP(MID(C1921,7,4),Estrv!I:J,2,FALSE)</f>
        <v>Bienestar para niñas y niños, mi beca para empezar</v>
      </c>
      <c r="E1921" t="str">
        <f>VLOOKUP(MID(C1921,1,10),Estrv!B:CC,48,FALSE)</f>
        <v>Registro y control de los beneficiarios del programa</v>
      </c>
      <c r="F1921" t="s">
        <v>8984</v>
      </c>
      <c r="G1921" t="b">
        <f t="shared" si="128"/>
        <v>1</v>
      </c>
    </row>
    <row r="1922" spans="1:7" hidden="1">
      <c r="A1922" t="str">
        <f t="shared" si="133"/>
        <v>36PFEG</v>
      </c>
      <c r="B1922" t="str">
        <f>CONCATENATE(A1922,"_",COUNTIF(A$1:A1922,A1922))</f>
        <v>36PFEG_14</v>
      </c>
      <c r="C1922" t="s">
        <v>11849</v>
      </c>
      <c r="D1922" t="str">
        <f>VLOOKUP(MID(C1922,7,4),Estrv!I:J,2,FALSE)</f>
        <v>Bienestar para niñas y niños, mi beca para empezar</v>
      </c>
      <c r="E1922" t="str">
        <f>VLOOKUP(MID(C1922,1,10),Estrv!B:CC,51,FALSE)</f>
        <v>Publicacion de Padron de Beneficiarios</v>
      </c>
      <c r="F1922" t="s">
        <v>8985</v>
      </c>
      <c r="G1922" t="b">
        <f t="shared" si="128"/>
        <v>1</v>
      </c>
    </row>
    <row r="1923" spans="1:7">
      <c r="A1923" t="str">
        <f t="shared" si="133"/>
        <v>36PFEG</v>
      </c>
      <c r="B1923" t="str">
        <f>CONCATENATE(A1923,"_",COUNTIF(A$1:A1923,A1923))</f>
        <v>36PFEG_15</v>
      </c>
      <c r="C1923" t="s">
        <v>10502</v>
      </c>
      <c r="D1923" t="str">
        <f>VLOOKUP(MID(C1923,7,4),Estrv!I:J,2,FALSE)</f>
        <v>Va Segur@</v>
      </c>
      <c r="E1923" t="str">
        <f>VLOOKUP(MID(C1923,1,10),Estrv!B:CC,45,FALSE)</f>
        <v>Contratacion de poliza</v>
      </c>
      <c r="F1923" t="s">
        <v>8997</v>
      </c>
      <c r="G1923" t="b">
        <f t="shared" ref="G1923:G1954" si="134">EXACT(E1923,F1923)</f>
        <v>0</v>
      </c>
    </row>
    <row r="1924" spans="1:7" hidden="1">
      <c r="A1924" t="str">
        <f t="shared" si="133"/>
        <v>36PFEG</v>
      </c>
      <c r="B1924" t="str">
        <f>CONCATENATE(A1924,"_",COUNTIF(A$1:A1924,A1924))</f>
        <v>36PFEG_16</v>
      </c>
      <c r="C1924" t="s">
        <v>11176</v>
      </c>
      <c r="D1924" t="str">
        <f>VLOOKUP(MID(C1924,7,4),Estrv!I:J,2,FALSE)</f>
        <v>Va Segur@</v>
      </c>
      <c r="E1924" t="str">
        <f>VLOOKUP(MID(C1924,1,10),Estrv!B:CC,48,FALSE)</f>
        <v>Seguimiento a beneficiarios de la poliza</v>
      </c>
      <c r="F1924" t="s">
        <v>8999</v>
      </c>
      <c r="G1924" t="b">
        <f t="shared" si="134"/>
        <v>1</v>
      </c>
    </row>
    <row r="1925" spans="1:7">
      <c r="A1925" t="str">
        <f t="shared" si="133"/>
        <v>36PFEG</v>
      </c>
      <c r="B1925" t="str">
        <f>CONCATENATE(A1925,"_",COUNTIF(A$1:A1925,A1925))</f>
        <v>36PFEG_17</v>
      </c>
      <c r="C1925" t="s">
        <v>10503</v>
      </c>
      <c r="D1925" t="str">
        <f>VLOOKUP(MID(C1925,7,4),Estrv!I:J,2,FALSE)</f>
        <v>Asistencia, atención e inclusión para niñas, niños, adolescentes y jóvenes familiares de las personas sensiblemente afectadas en la línea 12 del Sistema de Transporte Colectivo (STC Metro)</v>
      </c>
      <c r="E1925" t="str">
        <f>VLOOKUP(MID(C1925,1,10),Estrv!B:CC,45,FALSE)</f>
        <v>Dispersion de apoyos economicos mensuales.</v>
      </c>
      <c r="F1925" t="s">
        <v>9009</v>
      </c>
      <c r="G1925" t="b">
        <f t="shared" si="134"/>
        <v>0</v>
      </c>
    </row>
    <row r="1926" spans="1:7">
      <c r="A1926" t="str">
        <f t="shared" ref="A1926:A1947" si="135">MID(C1926,1,6)</f>
        <v>38C001</v>
      </c>
      <c r="B1926" t="str">
        <f>CONCATENATE(A1926,"_",COUNTIF(A$1:A1926,A1926))</f>
        <v>38C001_1</v>
      </c>
      <c r="C1926" t="s">
        <v>10504</v>
      </c>
      <c r="D1926" t="str">
        <f>VLOOKUP(MID(C1926,7,4),Estrv!I:J,2,FALSE)</f>
        <v>Atención y prevención de la violencia y discriminación por razones de género contra mujeres, adolescentes y niñas</v>
      </c>
      <c r="E1926" t="str">
        <f>VLOOKUP(MID(C1926,1,10),Estrv!B:CC,45,FALSE)</f>
        <v>Prestacion de servicios para brindar atencion social, psicologica y juridica a mujeres en situacion de violencia por razones de genero atendidas en las LUNAS.</v>
      </c>
      <c r="F1926" t="s">
        <v>9028</v>
      </c>
      <c r="G1926" t="b">
        <f t="shared" si="134"/>
        <v>0</v>
      </c>
    </row>
    <row r="1927" spans="1:7" hidden="1">
      <c r="A1927" t="str">
        <f t="shared" si="135"/>
        <v>38C001</v>
      </c>
      <c r="B1927" t="str">
        <f>CONCATENATE(A1927,"_",COUNTIF(A$1:A1927,A1927))</f>
        <v>38C001_2</v>
      </c>
      <c r="C1927" t="s">
        <v>11178</v>
      </c>
      <c r="D1927" t="str">
        <f>VLOOKUP(MID(C1927,7,4),Estrv!I:J,2,FALSE)</f>
        <v>Atención y prevención de la violencia y discriminación por razones de género contra mujeres, adolescentes y niñas</v>
      </c>
      <c r="E1927" t="str">
        <f>VLOOKUP(MID(C1927,1,10),Estrv!B:CC,48,FALSE)</f>
        <v>Prestacion de servicios para brindar orientacion, atencion, y, en su caso, representacion y acompañamiento juridico para mujeres y niñas en situacion de violencia de genero por parte de las Abogadas de las Mujeres</v>
      </c>
      <c r="F1927" t="s">
        <v>9032</v>
      </c>
      <c r="G1927" t="b">
        <f t="shared" si="134"/>
        <v>1</v>
      </c>
    </row>
    <row r="1928" spans="1:7" hidden="1">
      <c r="A1928" t="str">
        <f t="shared" si="135"/>
        <v>38C001</v>
      </c>
      <c r="B1928" t="str">
        <f>CONCATENATE(A1928,"_",COUNTIF(A$1:A1928,A1928))</f>
        <v>38C001_3</v>
      </c>
      <c r="C1928" t="s">
        <v>11852</v>
      </c>
      <c r="D1928" t="str">
        <f>VLOOKUP(MID(C1928,7,4),Estrv!I:J,2,FALSE)</f>
        <v>Atención y prevención de la violencia y discriminación por razones de género contra mujeres, adolescentes y niñas</v>
      </c>
      <c r="E1928" t="str">
        <f>VLOOKUP(MID(C1928,1,10),Estrv!B:CC,51,FALSE)</f>
        <v>Prestacion de servicios para brindar atencion juridicay representacion especializada para la tramitacion de medidas de proteccion de emergencia establecidas en la Ley de Acceso de las Mujeres a una Vida Libre de Violencia de la Ciudad de Mexico.</v>
      </c>
      <c r="F1928" t="s">
        <v>9035</v>
      </c>
      <c r="G1928" t="b">
        <f t="shared" si="134"/>
        <v>1</v>
      </c>
    </row>
    <row r="1929" spans="1:7" hidden="1">
      <c r="A1929" t="str">
        <f t="shared" si="135"/>
        <v>38C001</v>
      </c>
      <c r="B1929" t="str">
        <f>CONCATENATE(A1929,"_",COUNTIF(A$1:A1929,A1929))</f>
        <v>38C001_4</v>
      </c>
      <c r="C1929" t="s">
        <v>12526</v>
      </c>
      <c r="D1929" t="str">
        <f>VLOOKUP(MID(C1929,7,4),Estrv!I:J,2,FALSE)</f>
        <v>Atención y prevención de la violencia y discriminación por razones de género contra mujeres, adolescentes y niñas</v>
      </c>
      <c r="E1929" t="str">
        <f>VLOOKUP(MID(C1929,1,10),Estrv!B:CC,54,FALSE)</f>
        <v>Atencion mediante servicios integrales y especializados (medica, psicologica, juridica, de trabajo social y de primera necesidad) a las mujeres, sus hijas e hijos, que se encuentran en los espacios de refugio.</v>
      </c>
      <c r="F1929" t="s">
        <v>9036</v>
      </c>
      <c r="G1929" t="b">
        <f t="shared" si="134"/>
        <v>1</v>
      </c>
    </row>
    <row r="1930" spans="1:7" hidden="1">
      <c r="A1930" t="str">
        <f t="shared" si="135"/>
        <v>38C001</v>
      </c>
      <c r="B1930" t="str">
        <f>CONCATENATE(A1930,"_",COUNTIF(A$1:A1930,A1930))</f>
        <v>38C001_5</v>
      </c>
      <c r="C1930" t="s">
        <v>13200</v>
      </c>
      <c r="D1930" t="str">
        <f>VLOOKUP(MID(C1930,7,4),Estrv!I:J,2,FALSE)</f>
        <v>Atención y prevención de la violencia y discriminación por razones de género contra mujeres, adolescentes y niñas</v>
      </c>
      <c r="E1930" t="str">
        <f>VLOOKUP(MID(C1930,1,10),Estrv!B:CC,57,FALSE)</f>
        <v>Capacitacion en materia de prevencion de la violencia por razones de genero contra las mujeres y derechos humanos de las niñas y mujeres.</v>
      </c>
      <c r="F1930" t="s">
        <v>9037</v>
      </c>
      <c r="G1930" t="b">
        <f t="shared" si="134"/>
        <v>1</v>
      </c>
    </row>
    <row r="1931" spans="1:7" hidden="1">
      <c r="A1931" t="str">
        <f t="shared" si="135"/>
        <v>38C001</v>
      </c>
      <c r="B1931" t="str">
        <f>CONCATENATE(A1931,"_",COUNTIF(A$1:A1931,A1931))</f>
        <v>38C001_6</v>
      </c>
      <c r="C1931" t="s">
        <v>13874</v>
      </c>
      <c r="D1931" t="str">
        <f>VLOOKUP(MID(C1931,7,4),Estrv!I:J,2,FALSE)</f>
        <v>Atención y prevención de la violencia y discriminación por razones de género contra mujeres, adolescentes y niñas</v>
      </c>
      <c r="E1931" t="str">
        <f>VLOOKUP(MID(C1931,1,10),Estrv!B:CC,60,FALSE)</f>
        <v>Conformacion y seguimiento a nucleos solidarios de mujeres a traves de la Red de Mujeres por el Bienestar con Facilitadoras del Servicio.</v>
      </c>
      <c r="F1931" t="s">
        <v>9040</v>
      </c>
      <c r="G1931" t="b">
        <f t="shared" si="134"/>
        <v>1</v>
      </c>
    </row>
    <row r="1932" spans="1:7" hidden="1">
      <c r="A1932" t="str">
        <f t="shared" si="135"/>
        <v>38C001</v>
      </c>
      <c r="B1932" t="str">
        <f>CONCATENATE(A1932,"_",COUNTIF(A$1:A1932,A1932))</f>
        <v>38C001_7</v>
      </c>
      <c r="C1932" t="s">
        <v>14548</v>
      </c>
      <c r="D1932" t="str">
        <f>VLOOKUP(MID(C1932,7,4),Estrv!I:J,2,FALSE)</f>
        <v>Atención y prevención de la violencia y discriminación por razones de género contra mujeres, adolescentes y niñas</v>
      </c>
      <c r="E1932" t="str">
        <f>VLOOKUP(MID(C1932,1,10),Estrv!B:CC,63,FALSE)</f>
        <v>Realizar acciones conmemorativas y de difusion en torno a la progresividad de los derechos humanos de las mujeres, adolescencias y niñez en la Ciudad de Mexico.</v>
      </c>
      <c r="F1932" t="s">
        <v>9043</v>
      </c>
      <c r="G1932" t="b">
        <f t="shared" si="134"/>
        <v>1</v>
      </c>
    </row>
    <row r="1933" spans="1:7">
      <c r="A1933" t="str">
        <f t="shared" si="135"/>
        <v>38C001</v>
      </c>
      <c r="B1933" t="str">
        <f>CONCATENATE(A1933,"_",COUNTIF(A$1:A1933,A1933))</f>
        <v>38C001_8</v>
      </c>
      <c r="C1933" t="s">
        <v>10505</v>
      </c>
      <c r="D1933" t="str">
        <f>VLOOKUP(MID(C1933,7,4),Estrv!I:J,2,FALSE)</f>
        <v>Apoyo a mujeres en situacion de violencia de género</v>
      </c>
      <c r="E1933" t="str">
        <f>VLOOKUP(MID(C1933,1,10),Estrv!B:CC,45,FALSE)</f>
        <v>Evaluacion de las solicitudes de ingreso al programa que realizan las mujeres en situacion de violencia por razones de genero y las instancias canalizadoras.</v>
      </c>
      <c r="F1933" t="s">
        <v>9056</v>
      </c>
      <c r="G1933" t="b">
        <f t="shared" si="134"/>
        <v>0</v>
      </c>
    </row>
    <row r="1934" spans="1:7" hidden="1">
      <c r="A1934" t="str">
        <f t="shared" si="135"/>
        <v>38C001</v>
      </c>
      <c r="B1934" t="str">
        <f>CONCATENATE(A1934,"_",COUNTIF(A$1:A1934,A1934))</f>
        <v>38C001_9</v>
      </c>
      <c r="C1934" t="s">
        <v>11179</v>
      </c>
      <c r="D1934" t="str">
        <f>VLOOKUP(MID(C1934,7,4),Estrv!I:J,2,FALSE)</f>
        <v>Apoyo a mujeres en situacion de violencia de género</v>
      </c>
      <c r="E1934" t="str">
        <f>VLOOKUP(MID(C1934,1,10),Estrv!B:CC,48,FALSE)</f>
        <v>Dispersion de recursos a las mujeres en situacion de violencia de genero cuyos casos fueron aprobados por la comision revisora.</v>
      </c>
      <c r="F1934" t="s">
        <v>9060</v>
      </c>
      <c r="G1934" t="b">
        <f t="shared" si="134"/>
        <v>1</v>
      </c>
    </row>
    <row r="1935" spans="1:7" hidden="1">
      <c r="A1935" t="str">
        <f t="shared" si="135"/>
        <v>38C001</v>
      </c>
      <c r="B1935" t="str">
        <f>CONCATENATE(A1935,"_",COUNTIF(A$1:A1935,A1935))</f>
        <v>38C001_10</v>
      </c>
      <c r="C1935" t="s">
        <v>11853</v>
      </c>
      <c r="D1935" t="str">
        <f>VLOOKUP(MID(C1935,7,4),Estrv!I:J,2,FALSE)</f>
        <v>Apoyo a mujeres en situacion de violencia de género</v>
      </c>
      <c r="E1935" t="str">
        <f>VLOOKUP(MID(C1935,1,10),Estrv!B:CC,51,FALSE)</f>
        <v>Atencion psicologica, juridica y social.</v>
      </c>
      <c r="F1935" t="s">
        <v>9063</v>
      </c>
      <c r="G1935" t="b">
        <f t="shared" si="134"/>
        <v>1</v>
      </c>
    </row>
    <row r="1936" spans="1:7" hidden="1">
      <c r="A1936" t="str">
        <f t="shared" si="135"/>
        <v>38C001</v>
      </c>
      <c r="B1936" t="str">
        <f>CONCATENATE(A1936,"_",COUNTIF(A$1:A1936,A1936))</f>
        <v>38C001_11</v>
      </c>
      <c r="C1936" t="s">
        <v>12527</v>
      </c>
      <c r="D1936" t="str">
        <f>VLOOKUP(MID(C1936,7,4),Estrv!I:J,2,FALSE)</f>
        <v>Apoyo a mujeres en situacion de violencia de género</v>
      </c>
      <c r="E1936" t="str">
        <f>VLOOKUP(MID(C1936,1,10),Estrv!B:CC,54,FALSE)</f>
        <v>Evaluacion a las mujeres beneficiadas del programa para medir el avance hacia sus autonomias.</v>
      </c>
      <c r="F1936" t="s">
        <v>9064</v>
      </c>
      <c r="G1936" t="b">
        <f t="shared" si="134"/>
        <v>1</v>
      </c>
    </row>
    <row r="1937" spans="1:7">
      <c r="A1937" t="str">
        <f t="shared" si="135"/>
        <v>38C001</v>
      </c>
      <c r="B1937" t="str">
        <f>CONCATENATE(A1937,"_",COUNTIF(A$1:A1937,A1937))</f>
        <v>38C001_12</v>
      </c>
      <c r="C1937" t="s">
        <v>10506</v>
      </c>
      <c r="D1937" t="str">
        <f>VLOOKUP(MID(C1937,7,4),Estrv!I:J,2,FALSE)</f>
        <v>Planeación, seguimiento y evaluación a políticas públicas</v>
      </c>
      <c r="E1937" t="str">
        <f>VLOOKUP(MID(C1937,1,10),Estrv!B:CC,45,FALSE)</f>
        <v>Formar y capacitar a personas de la administracion publica en materia de igualdad sustantiva y derechos humanos de las niñas, adolescentes y mujeres.</v>
      </c>
      <c r="F1937" t="s">
        <v>9077</v>
      </c>
      <c r="G1937" t="b">
        <f t="shared" si="134"/>
        <v>0</v>
      </c>
    </row>
    <row r="1938" spans="1:7" hidden="1">
      <c r="A1938" t="str">
        <f t="shared" si="135"/>
        <v>38C001</v>
      </c>
      <c r="B1938" t="str">
        <f>CONCATENATE(A1938,"_",COUNTIF(A$1:A1938,A1938))</f>
        <v>38C001_13</v>
      </c>
      <c r="C1938" t="s">
        <v>11180</v>
      </c>
      <c r="D1938" t="str">
        <f>VLOOKUP(MID(C1938,7,4),Estrv!I:J,2,FALSE)</f>
        <v>Planeación, seguimiento y evaluación a políticas públicas</v>
      </c>
      <c r="E1938" t="str">
        <f>VLOOKUP(MID(C1938,1,10),Estrv!B:CC,48,FALSE)</f>
        <v>Elaborar boletines de informacion sobre la condicion y posicion de las mujeres en la Ciudad de Mexico; Y boletines de divulgacion de publicaciones en materia de genero y derechos humanos de las mujeres</v>
      </c>
      <c r="F1938" t="s">
        <v>9081</v>
      </c>
      <c r="G1938" t="b">
        <f t="shared" si="134"/>
        <v>1</v>
      </c>
    </row>
    <row r="1939" spans="1:7" hidden="1">
      <c r="A1939" t="str">
        <f t="shared" si="135"/>
        <v>38C001</v>
      </c>
      <c r="B1939" t="str">
        <f>CONCATENATE(A1939,"_",COUNTIF(A$1:A1939,A1939))</f>
        <v>38C001_14</v>
      </c>
      <c r="C1939" t="s">
        <v>11854</v>
      </c>
      <c r="D1939" t="str">
        <f>VLOOKUP(MID(C1939,7,4),Estrv!I:J,2,FALSE)</f>
        <v>Planeación, seguimiento y evaluación a políticas públicas</v>
      </c>
      <c r="E1939" t="str">
        <f>VLOOKUP(MID(C1939,1,10),Estrv!B:CC,51,FALSE)</f>
        <v>Planeacion y seguimiento de acciones de politica publica para el derecho a la Ciudad, a partir de garantizar la autonomia fisica, economica y en la toma de decisiones de las niñas y mujeres de la Ciudad de Mexico.</v>
      </c>
      <c r="F1939" t="s">
        <v>9082</v>
      </c>
      <c r="G1939" t="b">
        <f t="shared" si="134"/>
        <v>1</v>
      </c>
    </row>
    <row r="1940" spans="1:7" hidden="1">
      <c r="A1940" t="str">
        <f t="shared" si="135"/>
        <v>38C001</v>
      </c>
      <c r="B1940" t="str">
        <f>CONCATENATE(A1940,"_",COUNTIF(A$1:A1940,A1940))</f>
        <v>38C001_15</v>
      </c>
      <c r="C1940" t="s">
        <v>12528</v>
      </c>
      <c r="D1940" t="str">
        <f>VLOOKUP(MID(C1940,7,4),Estrv!I:J,2,FALSE)</f>
        <v>Planeación, seguimiento y evaluación a políticas públicas</v>
      </c>
      <c r="E1940" t="str">
        <f>VLOOKUP(MID(C1940,1,10),Estrv!B:CC,54,FALSE)</f>
        <v>Incorporacion de la perspectiva de genero en instrumentos normativos de la Ciudad de Mexico.</v>
      </c>
      <c r="F1940" t="s">
        <v>9085</v>
      </c>
      <c r="G1940" t="b">
        <f t="shared" si="134"/>
        <v>1</v>
      </c>
    </row>
    <row r="1941" spans="1:7" hidden="1">
      <c r="A1941" t="str">
        <f t="shared" si="135"/>
        <v>38C001</v>
      </c>
      <c r="B1941" t="str">
        <f>CONCATENATE(A1941,"_",COUNTIF(A$1:A1941,A1941))</f>
        <v>38C001_16</v>
      </c>
      <c r="C1941" t="s">
        <v>13202</v>
      </c>
      <c r="D1941" t="str">
        <f>VLOOKUP(MID(C1941,7,4),Estrv!I:J,2,FALSE)</f>
        <v>Planeación, seguimiento y evaluación a políticas públicas</v>
      </c>
      <c r="E1941" t="str">
        <f>VLOOKUP(MID(C1941,1,10),Estrv!B:CC,57,FALSE)</f>
        <v>Monitoreo y seguimiento a los resultados de las politicas publicas y sus instrumentos.</v>
      </c>
      <c r="F1941" t="s">
        <v>9088</v>
      </c>
      <c r="G1941" t="b">
        <f t="shared" si="134"/>
        <v>1</v>
      </c>
    </row>
    <row r="1942" spans="1:7">
      <c r="A1942" t="str">
        <f t="shared" si="135"/>
        <v>38C001</v>
      </c>
      <c r="B1942" t="str">
        <f>CONCATENATE(A1942,"_",COUNTIF(A$1:A1942,A1942))</f>
        <v>38C001_17</v>
      </c>
      <c r="C1942" t="s">
        <v>10507</v>
      </c>
      <c r="D1942" t="str">
        <f>VLOOKUP(MID(C1942,7,4),Estrv!I:J,2,FALSE)</f>
        <v>Actividades de apoyo administrativo</v>
      </c>
      <c r="E1942" t="str">
        <f>VLOOKUP(MID(C1942,1,10),Estrv!B:CC,45,FALSE)</f>
        <v>Proporcionar los insumos y herramientas necesarias a traves de la adquisicion de bienes y la contratacion de servicios para atender la demanda y necesidades de las oficinas centrales de esta Secretaria de las Mujeres, las Unidades Territoriales de Atencion y Prevencion a la Violencia de Genero, asi como a los espacios de refugio.</v>
      </c>
      <c r="F1942" t="s">
        <v>9095</v>
      </c>
      <c r="G1942" t="b">
        <f t="shared" si="134"/>
        <v>0</v>
      </c>
    </row>
    <row r="1943" spans="1:7">
      <c r="A1943" t="str">
        <f t="shared" si="135"/>
        <v>38C001</v>
      </c>
      <c r="B1943" t="str">
        <f>CONCATENATE(A1943,"_",COUNTIF(A$1:A1943,A1943))</f>
        <v>38C001_18</v>
      </c>
      <c r="C1943" t="s">
        <v>10508</v>
      </c>
      <c r="D1943" t="str">
        <f>VLOOKUP(MID(C1943,7,4),Estrv!I:J,2,FALSE)</f>
        <v>Cumplimiento de los programas de protección civil</v>
      </c>
      <c r="E1943" t="str">
        <f>VLOOKUP(MID(C1943,1,10),Estrv!B:CC,45,FALSE)</f>
        <v>Capacitacion a brigadistas que integran el comite de proteccion civil interno.</v>
      </c>
      <c r="F1943" t="s">
        <v>4594</v>
      </c>
      <c r="G1943" t="b">
        <f t="shared" si="134"/>
        <v>0</v>
      </c>
    </row>
    <row r="1944" spans="1:7" hidden="1">
      <c r="A1944" t="str">
        <f t="shared" si="135"/>
        <v>38C001</v>
      </c>
      <c r="B1944" t="str">
        <f>CONCATENATE(A1944,"_",COUNTIF(A$1:A1944,A1944))</f>
        <v>38C001_19</v>
      </c>
      <c r="C1944" t="s">
        <v>11182</v>
      </c>
      <c r="D1944" t="str">
        <f>VLOOKUP(MID(C1944,7,4),Estrv!I:J,2,FALSE)</f>
        <v>Cumplimiento de los programas de protección civil</v>
      </c>
      <c r="E1944" t="str">
        <f>VLOOKUP(MID(C1945,1,10),Estrv!B:CC,48,FALSE)</f>
        <v>Mantenimiento a los equipos contra incendios de las oficinas centrales, las Unidades Territoriales de Atencion y Prevencion de la Violencia de Genero, asi como los espacios de refugio para mujeres, sus hijas e hijos.</v>
      </c>
      <c r="F1944" t="s">
        <v>9104</v>
      </c>
      <c r="G1944" t="b">
        <f t="shared" si="134"/>
        <v>1</v>
      </c>
    </row>
    <row r="1945" spans="1:7" hidden="1">
      <c r="A1945" t="str">
        <f t="shared" si="135"/>
        <v>38C001</v>
      </c>
      <c r="B1945" t="str">
        <f>CONCATENATE(A1945,"_",COUNTIF(A$1:A1945,A1945))</f>
        <v>38C001_20</v>
      </c>
      <c r="C1945" t="s">
        <v>11856</v>
      </c>
      <c r="D1945" t="str">
        <f>VLOOKUP(MID(C1945,7,4),Estrv!I:J,2,FALSE)</f>
        <v>Cumplimiento de los programas de protección civil</v>
      </c>
      <c r="E1945" t="str">
        <f>VLOOKUP(MID(C1945,1,10),Estrv!B:CC,51,FALSE)</f>
        <v>Adquisicion deequipos de seguridad y de identificacion del personal y de las oficinas centrales, las Unidades Territoriales de Atencion y Prevencion de la Violencia de Genero, asi como los espacios de refugio para mujeres, sus hijas e hijos.</v>
      </c>
      <c r="F1945" t="s">
        <v>9105</v>
      </c>
      <c r="G1945" t="b">
        <f t="shared" si="134"/>
        <v>1</v>
      </c>
    </row>
    <row r="1946" spans="1:7">
      <c r="A1946" t="str">
        <f t="shared" si="135"/>
        <v>38C001</v>
      </c>
      <c r="B1946" t="str">
        <f>CONCATENATE(A1946,"_",COUNTIF(A$1:A1946,A1946))</f>
        <v>38C001_21</v>
      </c>
      <c r="C1946" t="s">
        <v>10509</v>
      </c>
      <c r="D1946" t="str">
        <f>VLOOKUP(MID(C1946,7,4),Estrv!I:J,2,FALSE)</f>
        <v>Provisiones para contingencias</v>
      </c>
      <c r="E1946" t="str">
        <f>VLOOKUP(MID(C1946,1,10),Estrv!B:CC,45,FALSE)</f>
        <v>Atender las sentencias emitas por la autoridad competente</v>
      </c>
      <c r="F1946" t="s">
        <v>9111</v>
      </c>
      <c r="G1946" t="b">
        <f t="shared" si="134"/>
        <v>0</v>
      </c>
    </row>
    <row r="1947" spans="1:7">
      <c r="A1947" t="str">
        <f t="shared" si="135"/>
        <v>41PDIP</v>
      </c>
      <c r="B1947" t="str">
        <f>CONCATENATE(A1947,"_",COUNTIF(A$1:A1947,A1947))</f>
        <v>41PDIP_1</v>
      </c>
      <c r="C1947" t="s">
        <v>10510</v>
      </c>
      <c r="D1947" t="str">
        <f>VLOOKUP(MID(C1947,7,4),Estrv!I:J,2,FALSE)</f>
        <v>Actividades de apoyo administrativo</v>
      </c>
      <c r="E1947" t="str">
        <f>VLOOKUP(MID(C1947,1,10),Estrv!B:CC,45,FALSE)</f>
        <v>Adquisicion de materiales, insumos y suministros requeridos para el desempeño de las actividades administrativas.</v>
      </c>
      <c r="F1947" t="s">
        <v>9123</v>
      </c>
      <c r="G1947" t="b">
        <f t="shared" si="134"/>
        <v>0</v>
      </c>
    </row>
    <row r="1948" spans="1:7" hidden="1">
      <c r="A1948" t="str">
        <f t="shared" ref="A1948:A1954" si="136">MID(C1948,1,6)</f>
        <v>41PDIP</v>
      </c>
      <c r="B1948" t="str">
        <f>CONCATENATE(A1948,"_",COUNTIF(A$1:A1948,A1948))</f>
        <v>41PDIP_2</v>
      </c>
      <c r="C1948" t="s">
        <v>11184</v>
      </c>
      <c r="D1948" t="str">
        <f>VLOOKUP(MID(C1948,7,4),Estrv!I:J,2,FALSE)</f>
        <v>Actividades de apoyo administrativo</v>
      </c>
      <c r="E1948" t="str">
        <f>VLOOKUP(MID(C1948,1,10),Estrv!B:CC,48,FALSE)</f>
        <v>Pago de servicios generales, servicios profesionales, conservacion y mantenimiento del inmueble, asi como servicios de difusion.</v>
      </c>
      <c r="F1948" t="s">
        <v>122</v>
      </c>
      <c r="G1948" t="b">
        <f t="shared" si="134"/>
        <v>1</v>
      </c>
    </row>
    <row r="1949" spans="1:7">
      <c r="A1949" t="str">
        <f t="shared" si="136"/>
        <v>41PDIP</v>
      </c>
      <c r="B1949" t="str">
        <f>CONCATENATE(A1949,"_",COUNTIF(A$1:A1949,A1949))</f>
        <v>41PDIP_3</v>
      </c>
      <c r="C1949" t="s">
        <v>10511</v>
      </c>
      <c r="D1949" t="str">
        <f>VLOOKUP(MID(C1949,7,4),Estrv!I:J,2,FALSE)</f>
        <v>Provisiones para contingencias</v>
      </c>
      <c r="E1949" t="str">
        <f>VLOOKUP(MID(C1949,1,10),Estrv!B:CC,45,FALSE)</f>
        <v>Dar cumplimiento a los laudos emitidos.</v>
      </c>
      <c r="F1949" t="s">
        <v>9128</v>
      </c>
      <c r="G1949" t="b">
        <f t="shared" si="134"/>
        <v>0</v>
      </c>
    </row>
    <row r="1950" spans="1:7">
      <c r="A1950" t="str">
        <f t="shared" si="136"/>
        <v>41PDIP</v>
      </c>
      <c r="B1950" t="str">
        <f>CONCATENATE(A1950,"_",COUNTIF(A$1:A1950,A1950))</f>
        <v>41PDIP_4</v>
      </c>
      <c r="C1950" t="s">
        <v>10512</v>
      </c>
      <c r="D1950" t="str">
        <f>VLOOKUP(MID(C1950,7,4),Estrv!I:J,2,FALSE)</f>
        <v>Política del sistema de planeación del desarrollo y ordenamiento territorial</v>
      </c>
      <c r="E1950" t="str">
        <f>VLOOKUP(MID(C1950,1,10),Estrv!B:CC,45,FALSE)</f>
        <v>Consultas con los sectores academicos, culturales, sociales y economicos</v>
      </c>
      <c r="F1950" t="s">
        <v>9141</v>
      </c>
      <c r="G1950" t="b">
        <f t="shared" si="134"/>
        <v>0</v>
      </c>
    </row>
    <row r="1951" spans="1:7" hidden="1">
      <c r="A1951" t="str">
        <f t="shared" si="136"/>
        <v>41PDIP</v>
      </c>
      <c r="B1951" t="str">
        <f>CONCATENATE(A1951,"_",COUNTIF(A$1:A1951,A1951))</f>
        <v>41PDIP_5</v>
      </c>
      <c r="C1951" t="s">
        <v>11186</v>
      </c>
      <c r="D1951" t="str">
        <f>VLOOKUP(MID(C1951,7,4),Estrv!I:J,2,FALSE)</f>
        <v>Política del sistema de planeación del desarrollo y ordenamiento territorial</v>
      </c>
      <c r="E1951" t="str">
        <f>VLOOKUP(MID(C1951,1,10),Estrv!B:CC,48,FALSE)</f>
        <v>Valoraciones, integraciones y sistematizaciones de las opiniones, recomendaciones y propuestas de los sectores academicos, culturales, sociales y economicos de la Ciudad de Mexico</v>
      </c>
      <c r="F1951" t="s">
        <v>9145</v>
      </c>
      <c r="G1951" t="b">
        <f t="shared" si="134"/>
        <v>1</v>
      </c>
    </row>
    <row r="1952" spans="1:7" hidden="1">
      <c r="A1952" t="str">
        <f t="shared" si="136"/>
        <v>41PDIP</v>
      </c>
      <c r="B1952" t="str">
        <f>CONCATENATE(A1952,"_",COUNTIF(A$1:A1952,A1952))</f>
        <v>41PDIP_6</v>
      </c>
      <c r="C1952" t="s">
        <v>11860</v>
      </c>
      <c r="D1952" t="str">
        <f>VLOOKUP(MID(C1952,7,4),Estrv!I:J,2,FALSE)</f>
        <v>Política del sistema de planeación del desarrollo y ordenamiento territorial</v>
      </c>
      <c r="E1952" t="str">
        <f>VLOOKUP(MID(C1952,1,10),Estrv!B:CC,51,FALSE)</f>
        <v>Proyecto de Programa General de Ordenamiento Territorial y del Proyecto de Plan General de Desarrollo a la Jefatura de Gobierno de la Ciudad de Mexico</v>
      </c>
      <c r="F1952" t="s">
        <v>9148</v>
      </c>
      <c r="G1952" t="b">
        <f t="shared" si="134"/>
        <v>1</v>
      </c>
    </row>
    <row r="1953" spans="1:7" hidden="1">
      <c r="A1953" t="str">
        <f t="shared" si="136"/>
        <v>41PDIP</v>
      </c>
      <c r="B1953" t="str">
        <f>CONCATENATE(A1953,"_",COUNTIF(A$1:A1953,A1953))</f>
        <v>41PDIP_7</v>
      </c>
      <c r="C1953" t="s">
        <v>12534</v>
      </c>
      <c r="D1953" t="str">
        <f>VLOOKUP(MID(C1953,7,4),Estrv!I:J,2,FALSE)</f>
        <v>Política del sistema de planeación del desarrollo y ordenamiento territorial</v>
      </c>
      <c r="E1953" t="str">
        <f>VLOOKUP(MID(C1953,1,10),Estrv!B:CC,54,FALSE)</f>
        <v>Integracion y ejecucion del Sistema de Informacion Estadistica y Geografica de la Ciudad de Mexico.</v>
      </c>
      <c r="F1953" t="s">
        <v>9151</v>
      </c>
      <c r="G1953" t="b">
        <f t="shared" si="134"/>
        <v>1</v>
      </c>
    </row>
    <row r="1954" spans="1:7" hidden="1">
      <c r="A1954" t="str">
        <f t="shared" si="136"/>
        <v>41PDIP</v>
      </c>
      <c r="B1954" t="str">
        <f>CONCATENATE(A1954,"_",COUNTIF(A$1:A1954,A1954))</f>
        <v>41PDIP_8</v>
      </c>
      <c r="C1954" t="s">
        <v>13208</v>
      </c>
      <c r="D1954" t="str">
        <f>VLOOKUP(MID(C1954,7,4),Estrv!I:J,2,FALSE)</f>
        <v>Política del sistema de planeación del desarrollo y ordenamiento territorial</v>
      </c>
      <c r="E1954" t="str">
        <f>VLOOKUP(MID(C1954,1,10),Estrv!B:CC,57,FALSE)</f>
        <v>Integracion y ejecucion del Sistema de Indicadores del Desarrollo de la Ciudad de Mexico.</v>
      </c>
      <c r="F1954" t="s">
        <v>9154</v>
      </c>
      <c r="G1954" t="b">
        <f t="shared" si="134"/>
        <v>1</v>
      </c>
    </row>
  </sheetData>
  <autoFilter ref="A1:G1954" xr:uid="{00000000-0009-0000-0000-000007000000}">
    <filterColumn colId="6">
      <filters>
        <filter val="FALSO"/>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6</vt:i4>
      </vt:variant>
    </vt:vector>
  </HeadingPairs>
  <TitlesOfParts>
    <vt:vector size="8" baseType="lpstr">
      <vt:lpstr>IAAR</vt:lpstr>
      <vt:lpstr>IR PP</vt:lpstr>
      <vt:lpstr>IAAR!Área_de_impresión</vt:lpstr>
      <vt:lpstr>'IR PP'!Área_de_impresión</vt:lpstr>
      <vt:lpstr>'IR PP'!ENCABEZADOS</vt:lpstr>
      <vt:lpstr>'IR PP'!IMPRESION</vt:lpstr>
      <vt:lpstr>IAAR!Títulos_a_imprimir</vt:lpstr>
      <vt:lpstr>'IR PP'!Títulos_a_imprimir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usuario</cp:lastModifiedBy>
  <cp:lastPrinted>2023-07-03T15:44:27Z</cp:lastPrinted>
  <dcterms:created xsi:type="dcterms:W3CDTF">2023-03-03T18:11:01Z</dcterms:created>
  <dcterms:modified xsi:type="dcterms:W3CDTF">2023-07-17T19:44:34Z</dcterms:modified>
</cp:coreProperties>
</file>